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db21805de733c2/Documentos/Laboratorio de Astrología/Blog de Astrología/Carta Natal en Excel/"/>
    </mc:Choice>
  </mc:AlternateContent>
  <xr:revisionPtr revIDLastSave="1" documentId="8_{5E21905C-EECA-4D25-BA0E-C091C54D4C71}" xr6:coauthVersionLast="47" xr6:coauthVersionMax="47" xr10:uidLastSave="{00CD47B9-D153-4A6F-961E-EFD1CC5376AF}"/>
  <bookViews>
    <workbookView xWindow="96" yWindow="144" windowWidth="22188" windowHeight="12012" xr2:uid="{672B0C7E-EE53-4623-987D-14862B226F2F}"/>
  </bookViews>
  <sheets>
    <sheet name="Datos de la CN" sheetId="1" r:id="rId1"/>
    <sheet name="Tabla de Aspectos" sheetId="3" r:id="rId2"/>
    <sheet name="Resumen de Aspectos" sheetId="4" r:id="rId3"/>
    <sheet name="Base de Datos" sheetId="2" r:id="rId4"/>
    <sheet name="Interpretación" sheetId="5" r:id="rId5"/>
  </sheets>
  <externalReferences>
    <externalReference r:id="rId6"/>
  </externalReferences>
  <definedNames>
    <definedName name="Aspectos">'Base de Datos'!$B$1:$AX$3</definedName>
    <definedName name="Astros">'Base de Datos'!$C$24:$R$39</definedName>
    <definedName name="CasasB">'Base de Datos'!$C$9:$AI$20</definedName>
    <definedName name="CasasS">'Base de Datos'!$B$43:$AW$54</definedName>
    <definedName name="DeC">'Base de Datos'!$B$72:$E$83</definedName>
    <definedName name="DeS">'Base de Datos'!$B$86:$E$97</definedName>
    <definedName name="Extraordinario">'Datos de la CN'!#REF!</definedName>
    <definedName name="NumeroC">'Base de Datos'!$D$9:$E$20</definedName>
    <definedName name="Puntos">'Datos de la CN'!$B$4:$S$31</definedName>
    <definedName name="Regentes">'Datos de la CN'!$AF$16:$AH$31</definedName>
    <definedName name="SignosB">'Base de Datos'!$B$9:$AH$20</definedName>
    <definedName name="SignosS">'Base de Datos'!$B$58:$M$69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6" i="1"/>
  <c r="F19" i="5"/>
  <c r="L18" i="4"/>
  <c r="U4" i="4"/>
  <c r="W4" i="4"/>
  <c r="U5" i="4"/>
  <c r="U6" i="4"/>
  <c r="W6" i="4"/>
  <c r="U7" i="4"/>
  <c r="U8" i="4"/>
  <c r="U9" i="4"/>
  <c r="U10" i="4"/>
  <c r="U11" i="4"/>
  <c r="U12" i="4"/>
  <c r="W12" i="4"/>
  <c r="U13" i="4"/>
  <c r="U14" i="4"/>
  <c r="W14" i="4"/>
  <c r="U15" i="4"/>
  <c r="U16" i="4"/>
  <c r="U17" i="4"/>
  <c r="U18" i="4"/>
  <c r="AD4" i="4"/>
  <c r="AF4" i="4"/>
  <c r="AD5" i="4"/>
  <c r="AF5" i="4"/>
  <c r="AD6" i="4"/>
  <c r="AD7" i="4"/>
  <c r="AD8" i="4"/>
  <c r="AF8" i="4"/>
  <c r="AD9" i="4"/>
  <c r="AD10" i="4"/>
  <c r="AF10" i="4"/>
  <c r="AD11" i="4"/>
  <c r="AD12" i="4"/>
  <c r="AD13" i="4"/>
  <c r="AD14" i="4"/>
  <c r="AD15" i="4"/>
  <c r="AD16" i="4"/>
  <c r="AF16" i="4"/>
  <c r="AD17" i="4"/>
  <c r="AD18" i="4"/>
  <c r="AF18" i="4"/>
  <c r="AM4" i="4"/>
  <c r="AO4" i="4"/>
  <c r="AM5" i="4"/>
  <c r="AO5" i="4"/>
  <c r="AM6" i="4"/>
  <c r="AO6" i="4"/>
  <c r="AM7" i="4"/>
  <c r="AM8" i="4"/>
  <c r="AO8" i="4"/>
  <c r="AM9" i="4"/>
  <c r="AM10" i="4"/>
  <c r="AM11" i="4"/>
  <c r="AO11" i="4"/>
  <c r="AM12" i="4"/>
  <c r="AM13" i="4"/>
  <c r="AM14" i="4"/>
  <c r="AM15" i="4"/>
  <c r="AM16" i="4"/>
  <c r="AO16" i="4"/>
  <c r="AM17" i="4"/>
  <c r="AM18" i="4"/>
  <c r="AV4" i="4"/>
  <c r="AX4" i="4"/>
  <c r="AV5" i="4"/>
  <c r="AX5" i="4"/>
  <c r="AV6" i="4"/>
  <c r="AX6" i="4"/>
  <c r="AV7" i="4"/>
  <c r="AV8" i="4"/>
  <c r="AX8" i="4"/>
  <c r="AV9" i="4"/>
  <c r="AV10" i="4"/>
  <c r="AX10" i="4"/>
  <c r="AV11" i="4"/>
  <c r="AV12" i="4"/>
  <c r="AV13" i="4"/>
  <c r="AV14" i="4"/>
  <c r="AV15" i="4"/>
  <c r="AV16" i="4"/>
  <c r="AX16" i="4"/>
  <c r="AV17" i="4"/>
  <c r="AV18" i="4"/>
  <c r="AX18" i="4"/>
  <c r="BE4" i="4"/>
  <c r="BG4" i="4"/>
  <c r="BE5" i="4"/>
  <c r="BG5" i="4"/>
  <c r="BE6" i="4"/>
  <c r="BG6" i="4"/>
  <c r="BE7" i="4"/>
  <c r="BE8" i="4"/>
  <c r="BE9" i="4"/>
  <c r="BE10" i="4"/>
  <c r="BG10" i="4"/>
  <c r="BE11" i="4"/>
  <c r="BG11" i="4"/>
  <c r="BE12" i="4"/>
  <c r="BE13" i="4"/>
  <c r="BE14" i="4"/>
  <c r="BE15" i="4"/>
  <c r="BE16" i="4"/>
  <c r="BG16" i="4"/>
  <c r="BE17" i="4"/>
  <c r="BE18" i="4"/>
  <c r="BG18" i="4"/>
  <c r="BN4" i="4"/>
  <c r="BP4" i="4"/>
  <c r="BN5" i="4"/>
  <c r="BP5" i="4"/>
  <c r="BN6" i="4"/>
  <c r="BP6" i="4"/>
  <c r="BN7" i="4"/>
  <c r="BN8" i="4"/>
  <c r="BN9" i="4"/>
  <c r="BN10" i="4"/>
  <c r="BP10" i="4"/>
  <c r="BN11" i="4"/>
  <c r="BP11" i="4"/>
  <c r="BN12" i="4"/>
  <c r="BN13" i="4"/>
  <c r="BN14" i="4"/>
  <c r="BN15" i="4"/>
  <c r="BN16" i="4"/>
  <c r="BP16" i="4"/>
  <c r="BN17" i="4"/>
  <c r="BN18" i="4"/>
  <c r="BP18" i="4"/>
  <c r="BW4" i="4"/>
  <c r="BY4" i="4"/>
  <c r="BW5" i="4"/>
  <c r="BY5" i="4"/>
  <c r="BW6" i="4"/>
  <c r="BY6" i="4"/>
  <c r="BW7" i="4"/>
  <c r="BW8" i="4"/>
  <c r="BW9" i="4"/>
  <c r="BW10" i="4"/>
  <c r="BW11" i="4"/>
  <c r="BW12" i="4"/>
  <c r="BW13" i="4"/>
  <c r="BW14" i="4"/>
  <c r="BW15" i="4"/>
  <c r="BW16" i="4"/>
  <c r="BW17" i="4"/>
  <c r="BW18" i="4"/>
  <c r="BY18" i="4"/>
  <c r="CF4" i="4"/>
  <c r="CH4" i="4"/>
  <c r="CF5" i="4"/>
  <c r="CH5" i="4"/>
  <c r="CF6" i="4"/>
  <c r="CH6" i="4"/>
  <c r="CF7" i="4"/>
  <c r="CF8" i="4"/>
  <c r="CF9" i="4"/>
  <c r="CF10" i="4"/>
  <c r="CF11" i="4"/>
  <c r="CF12" i="4"/>
  <c r="CF13" i="4"/>
  <c r="CF14" i="4"/>
  <c r="CF15" i="4"/>
  <c r="CF16" i="4"/>
  <c r="CH16" i="4"/>
  <c r="CF17" i="4"/>
  <c r="CF18" i="4"/>
  <c r="CH18" i="4"/>
  <c r="CO4" i="4"/>
  <c r="CQ4" i="4"/>
  <c r="CO5" i="4"/>
  <c r="CQ5" i="4"/>
  <c r="CO6" i="4"/>
  <c r="CQ6" i="4"/>
  <c r="CO7" i="4"/>
  <c r="CO8" i="4"/>
  <c r="CO9" i="4"/>
  <c r="CO10" i="4"/>
  <c r="CO11" i="4"/>
  <c r="CO12" i="4"/>
  <c r="CO13" i="4"/>
  <c r="CO14" i="4"/>
  <c r="CO15" i="4"/>
  <c r="CO16" i="4"/>
  <c r="CO17" i="4"/>
  <c r="CO18" i="4"/>
  <c r="CX4" i="4"/>
  <c r="CZ4" i="4"/>
  <c r="CX5" i="4"/>
  <c r="CZ5" i="4"/>
  <c r="CX6" i="4"/>
  <c r="CZ6" i="4"/>
  <c r="CX7" i="4"/>
  <c r="CX8" i="4"/>
  <c r="CX9" i="4"/>
  <c r="CX10" i="4"/>
  <c r="CX11" i="4"/>
  <c r="CX12" i="4"/>
  <c r="CX13" i="4"/>
  <c r="CX14" i="4"/>
  <c r="CX15" i="4"/>
  <c r="CX16" i="4"/>
  <c r="CZ16" i="4"/>
  <c r="CX17" i="4"/>
  <c r="CX18" i="4"/>
  <c r="CZ18" i="4"/>
  <c r="DG4" i="4"/>
  <c r="DI4" i="4"/>
  <c r="DG5" i="4"/>
  <c r="DI5" i="4"/>
  <c r="DG6" i="4"/>
  <c r="DI6" i="4"/>
  <c r="DG7" i="4"/>
  <c r="DG8" i="4"/>
  <c r="DG9" i="4"/>
  <c r="DG10" i="4"/>
  <c r="DG11" i="4"/>
  <c r="DG12" i="4"/>
  <c r="DG13" i="4"/>
  <c r="DG14" i="4"/>
  <c r="DG15" i="4"/>
  <c r="DG16" i="4"/>
  <c r="DI16" i="4"/>
  <c r="DG17" i="4"/>
  <c r="DG18" i="4"/>
  <c r="DP4" i="4"/>
  <c r="DR4" i="4"/>
  <c r="DP5" i="4"/>
  <c r="DR5" i="4"/>
  <c r="DP6" i="4"/>
  <c r="DR6" i="4"/>
  <c r="DP7" i="4"/>
  <c r="DP8" i="4"/>
  <c r="DP9" i="4"/>
  <c r="DP10" i="4"/>
  <c r="DP11" i="4"/>
  <c r="DP12" i="4"/>
  <c r="DP13" i="4"/>
  <c r="DP14" i="4"/>
  <c r="DP15" i="4"/>
  <c r="DP16" i="4"/>
  <c r="DR16" i="4"/>
  <c r="DP17" i="4"/>
  <c r="DP18" i="4"/>
  <c r="DR18" i="4"/>
  <c r="DY4" i="4"/>
  <c r="EA4" i="4"/>
  <c r="DY5" i="4"/>
  <c r="EA5" i="4"/>
  <c r="DY6" i="4"/>
  <c r="EA6" i="4"/>
  <c r="DY7" i="4"/>
  <c r="DY8" i="4"/>
  <c r="DY9" i="4"/>
  <c r="DY10" i="4"/>
  <c r="DY11" i="4"/>
  <c r="DY12" i="4"/>
  <c r="DY13" i="4"/>
  <c r="DY14" i="4"/>
  <c r="DY15" i="4"/>
  <c r="DY16" i="4"/>
  <c r="DY17" i="4"/>
  <c r="DY18" i="4"/>
  <c r="EA18" i="4"/>
  <c r="EH4" i="4"/>
  <c r="EJ4" i="4"/>
  <c r="EH5" i="4"/>
  <c r="EJ5" i="4"/>
  <c r="EH6" i="4"/>
  <c r="EJ6" i="4"/>
  <c r="EH7" i="4"/>
  <c r="EH8" i="4"/>
  <c r="EH9" i="4"/>
  <c r="EH10" i="4"/>
  <c r="EH11" i="4"/>
  <c r="EH12" i="4"/>
  <c r="EH13" i="4"/>
  <c r="EH14" i="4"/>
  <c r="EH15" i="4"/>
  <c r="EH16" i="4"/>
  <c r="EH17" i="4"/>
  <c r="EH18" i="4"/>
  <c r="EJ18" i="4"/>
  <c r="EQ4" i="4"/>
  <c r="ES4" i="4"/>
  <c r="EQ5" i="4"/>
  <c r="ES5" i="4"/>
  <c r="EQ6" i="4"/>
  <c r="ES6" i="4"/>
  <c r="EQ7" i="4"/>
  <c r="EQ8" i="4"/>
  <c r="EQ9" i="4"/>
  <c r="EQ10" i="4"/>
  <c r="EQ11" i="4"/>
  <c r="EQ12" i="4"/>
  <c r="EQ13" i="4"/>
  <c r="EQ14" i="4"/>
  <c r="EQ15" i="4"/>
  <c r="EQ16" i="4"/>
  <c r="EQ17" i="4"/>
  <c r="EQ18" i="4"/>
  <c r="F56" i="3"/>
  <c r="F71" i="3" s="1"/>
  <c r="F86" i="3" s="1"/>
  <c r="F101" i="3" s="1"/>
  <c r="F116" i="3" s="1"/>
  <c r="F131" i="3" s="1"/>
  <c r="F146" i="3" s="1"/>
  <c r="F161" i="3" s="1"/>
  <c r="F176" i="3" s="1"/>
  <c r="F191" i="3" s="1"/>
  <c r="F206" i="3" s="1"/>
  <c r="F221" i="3" s="1"/>
  <c r="F236" i="3" s="1"/>
  <c r="F251" i="3" s="1"/>
  <c r="F26" i="3"/>
  <c r="F72" i="3" s="1"/>
  <c r="F87" i="3" s="1"/>
  <c r="F102" i="3" s="1"/>
  <c r="F117" i="3" s="1"/>
  <c r="F132" i="3" s="1"/>
  <c r="F147" i="3" s="1"/>
  <c r="F162" i="3" s="1"/>
  <c r="F177" i="3" s="1"/>
  <c r="F192" i="3" s="1"/>
  <c r="F207" i="3" s="1"/>
  <c r="F222" i="3" s="1"/>
  <c r="F237" i="3" s="1"/>
  <c r="F252" i="3" s="1"/>
  <c r="F27" i="3"/>
  <c r="F42" i="3" s="1"/>
  <c r="F28" i="3"/>
  <c r="F43" i="3" s="1"/>
  <c r="F58" i="3" s="1"/>
  <c r="F29" i="3"/>
  <c r="F44" i="3" s="1"/>
  <c r="F59" i="3" s="1"/>
  <c r="F74" i="3" s="1"/>
  <c r="F30" i="3"/>
  <c r="F45" i="3" s="1"/>
  <c r="F60" i="3" s="1"/>
  <c r="F75" i="3" s="1"/>
  <c r="F90" i="3" s="1"/>
  <c r="F31" i="3"/>
  <c r="F46" i="3" s="1"/>
  <c r="F61" i="3" s="1"/>
  <c r="F32" i="3"/>
  <c r="F47" i="3" s="1"/>
  <c r="F62" i="3" s="1"/>
  <c r="F77" i="3" s="1"/>
  <c r="F92" i="3" s="1"/>
  <c r="F107" i="3" s="1"/>
  <c r="F122" i="3" s="1"/>
  <c r="F33" i="3"/>
  <c r="F48" i="3" s="1"/>
  <c r="F63" i="3" s="1"/>
  <c r="F78" i="3" s="1"/>
  <c r="F93" i="3" s="1"/>
  <c r="F108" i="3" s="1"/>
  <c r="F123" i="3" s="1"/>
  <c r="F138" i="3" s="1"/>
  <c r="F34" i="3"/>
  <c r="F49" i="3" s="1"/>
  <c r="F64" i="3" s="1"/>
  <c r="F35" i="3"/>
  <c r="F50" i="3" s="1"/>
  <c r="F36" i="3"/>
  <c r="F51" i="3" s="1"/>
  <c r="F66" i="3" s="1"/>
  <c r="F37" i="3"/>
  <c r="F52" i="3" s="1"/>
  <c r="F67" i="3" s="1"/>
  <c r="F82" i="3" s="1"/>
  <c r="F38" i="3"/>
  <c r="F53" i="3" s="1"/>
  <c r="F68" i="3" s="1"/>
  <c r="F83" i="3" s="1"/>
  <c r="F98" i="3" s="1"/>
  <c r="F113" i="3" s="1"/>
  <c r="F128" i="3" s="1"/>
  <c r="F143" i="3" s="1"/>
  <c r="F158" i="3" s="1"/>
  <c r="F173" i="3" s="1"/>
  <c r="F188" i="3" s="1"/>
  <c r="F203" i="3" s="1"/>
  <c r="F218" i="3" s="1"/>
  <c r="F39" i="3"/>
  <c r="F54" i="3" s="1"/>
  <c r="F69" i="3" s="1"/>
  <c r="F40" i="3"/>
  <c r="F55" i="3" s="1"/>
  <c r="F70" i="3" s="1"/>
  <c r="F85" i="3" s="1"/>
  <c r="F100" i="3" s="1"/>
  <c r="F115" i="3" s="1"/>
  <c r="F130" i="3" s="1"/>
  <c r="F145" i="3" s="1"/>
  <c r="F160" i="3" s="1"/>
  <c r="F175" i="3" s="1"/>
  <c r="F190" i="3" s="1"/>
  <c r="F205" i="3" s="1"/>
  <c r="F220" i="3" s="1"/>
  <c r="F235" i="3" s="1"/>
  <c r="F250" i="3" s="1"/>
  <c r="T31" i="1"/>
  <c r="E25" i="3"/>
  <c r="G30" i="1"/>
  <c r="H30" i="1" s="1"/>
  <c r="O30" i="1"/>
  <c r="AG30" i="1"/>
  <c r="AH3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4" i="5"/>
  <c r="AG31" i="1"/>
  <c r="AH31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H15" i="1"/>
  <c r="AG15" i="1"/>
  <c r="F84" i="3" l="1"/>
  <c r="AF17" i="4"/>
  <c r="W9" i="4"/>
  <c r="F65" i="3"/>
  <c r="W13" i="4"/>
  <c r="F88" i="3"/>
  <c r="F103" i="3" s="1"/>
  <c r="F118" i="3" s="1"/>
  <c r="F133" i="3" s="1"/>
  <c r="F148" i="3" s="1"/>
  <c r="F163" i="3" s="1"/>
  <c r="F178" i="3" s="1"/>
  <c r="F193" i="3" s="1"/>
  <c r="F208" i="3" s="1"/>
  <c r="F223" i="3" s="1"/>
  <c r="F238" i="3" s="1"/>
  <c r="F253" i="3" s="1"/>
  <c r="W5" i="4"/>
  <c r="F76" i="3"/>
  <c r="AF9" i="4"/>
  <c r="W17" i="4"/>
  <c r="AO7" i="4"/>
  <c r="W15" i="4"/>
  <c r="W7" i="4"/>
  <c r="AF6" i="4"/>
  <c r="F79" i="3"/>
  <c r="AF12" i="4"/>
  <c r="F97" i="3"/>
  <c r="AO15" i="4"/>
  <c r="F81" i="3"/>
  <c r="AF14" i="4"/>
  <c r="AF15" i="4"/>
  <c r="AF7" i="4"/>
  <c r="W11" i="4"/>
  <c r="N18" i="4"/>
  <c r="DI18" i="4"/>
  <c r="CQ16" i="4"/>
  <c r="AX11" i="4"/>
  <c r="AO18" i="4"/>
  <c r="AO10" i="4"/>
  <c r="W16" i="4"/>
  <c r="W8" i="4"/>
  <c r="BY11" i="4"/>
  <c r="CQ18" i="4"/>
  <c r="BY16" i="4"/>
  <c r="AF11" i="4"/>
  <c r="W18" i="4"/>
  <c r="W10" i="4"/>
  <c r="E251" i="3"/>
  <c r="ER4" i="4" s="1"/>
  <c r="E265" i="3"/>
  <c r="ER18" i="4" s="1"/>
  <c r="E262" i="3"/>
  <c r="ER15" i="4" s="1"/>
  <c r="E261" i="3"/>
  <c r="ER14" i="4" s="1"/>
  <c r="E258" i="3"/>
  <c r="ER11" i="4" s="1"/>
  <c r="E257" i="3"/>
  <c r="ER10" i="4" s="1"/>
  <c r="E254" i="3"/>
  <c r="ER7" i="4" s="1"/>
  <c r="E253" i="3"/>
  <c r="ER6" i="4" s="1"/>
  <c r="E264" i="3"/>
  <c r="ER17" i="4" s="1"/>
  <c r="E260" i="3"/>
  <c r="ER13" i="4" s="1"/>
  <c r="E256" i="3"/>
  <c r="ER9" i="4" s="1"/>
  <c r="E252" i="3"/>
  <c r="ER5" i="4" s="1"/>
  <c r="E263" i="3"/>
  <c r="ER16" i="4" s="1"/>
  <c r="E259" i="3"/>
  <c r="ER12" i="4" s="1"/>
  <c r="E255" i="3"/>
  <c r="ER8" i="4" s="1"/>
  <c r="W30" i="1"/>
  <c r="L30" i="1"/>
  <c r="F18" i="5" s="1"/>
  <c r="L7" i="4"/>
  <c r="L8" i="4"/>
  <c r="L9" i="4"/>
  <c r="L10" i="4"/>
  <c r="L11" i="4"/>
  <c r="L12" i="4"/>
  <c r="L13" i="4"/>
  <c r="L14" i="4"/>
  <c r="L15" i="4"/>
  <c r="L16" i="4"/>
  <c r="L17" i="4"/>
  <c r="L4" i="4"/>
  <c r="L5" i="4"/>
  <c r="L6" i="4"/>
  <c r="F112" i="3" l="1"/>
  <c r="AX15" i="4"/>
  <c r="F96" i="3"/>
  <c r="AO14" i="4"/>
  <c r="F80" i="3"/>
  <c r="AF13" i="4"/>
  <c r="F91" i="3"/>
  <c r="AO9" i="4"/>
  <c r="F94" i="3"/>
  <c r="AO12" i="4"/>
  <c r="F99" i="3"/>
  <c r="AO17" i="4"/>
  <c r="N4" i="5"/>
  <c r="N3" i="5"/>
  <c r="M4" i="5"/>
  <c r="M3" i="5"/>
  <c r="K4" i="5"/>
  <c r="K3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4" i="5"/>
  <c r="F95" i="3" l="1"/>
  <c r="AO13" i="4"/>
  <c r="F114" i="3"/>
  <c r="AX17" i="4"/>
  <c r="F106" i="3"/>
  <c r="AX9" i="4"/>
  <c r="F111" i="3"/>
  <c r="AX14" i="4"/>
  <c r="F109" i="3"/>
  <c r="AX12" i="4"/>
  <c r="F127" i="3"/>
  <c r="BG15" i="4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4" i="5"/>
  <c r="F126" i="3" l="1"/>
  <c r="BG14" i="4"/>
  <c r="BG9" i="4"/>
  <c r="F142" i="3"/>
  <c r="BP15" i="4"/>
  <c r="F129" i="3"/>
  <c r="BG17" i="4"/>
  <c r="F124" i="3"/>
  <c r="BG12" i="4"/>
  <c r="F110" i="3"/>
  <c r="AX13" i="4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1" i="1"/>
  <c r="W16" i="1"/>
  <c r="F125" i="3" l="1"/>
  <c r="BG13" i="4"/>
  <c r="F144" i="3"/>
  <c r="BP17" i="4"/>
  <c r="F157" i="3"/>
  <c r="BY15" i="4"/>
  <c r="F139" i="3"/>
  <c r="BP12" i="4"/>
  <c r="F141" i="3"/>
  <c r="BP14" i="4"/>
  <c r="H21" i="2"/>
  <c r="F154" i="3" l="1"/>
  <c r="BY12" i="4"/>
  <c r="F172" i="3"/>
  <c r="CH15" i="4"/>
  <c r="F159" i="3"/>
  <c r="BY17" i="4"/>
  <c r="F156" i="3"/>
  <c r="BY14" i="4"/>
  <c r="F140" i="3"/>
  <c r="BP13" i="4"/>
  <c r="L31" i="1"/>
  <c r="G5" i="1"/>
  <c r="H5" i="1" s="1"/>
  <c r="G6" i="1"/>
  <c r="H6" i="1" s="1"/>
  <c r="G7" i="1"/>
  <c r="H7" i="1" s="1"/>
  <c r="G8" i="1"/>
  <c r="H8" i="1" s="1"/>
  <c r="G9" i="1"/>
  <c r="H9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1" i="1"/>
  <c r="H31" i="1" s="1"/>
  <c r="G4" i="1"/>
  <c r="H4" i="1" s="1"/>
  <c r="F187" i="3" l="1"/>
  <c r="CQ15" i="4"/>
  <c r="F174" i="3"/>
  <c r="CH17" i="4"/>
  <c r="F171" i="3"/>
  <c r="CH14" i="4"/>
  <c r="F155" i="3"/>
  <c r="BY13" i="4"/>
  <c r="CH12" i="4"/>
  <c r="H251" i="3"/>
  <c r="K251" i="3"/>
  <c r="L251" i="3"/>
  <c r="G251" i="3"/>
  <c r="J251" i="3"/>
  <c r="I251" i="3"/>
  <c r="G253" i="3"/>
  <c r="L252" i="3"/>
  <c r="I252" i="3"/>
  <c r="I253" i="3"/>
  <c r="G252" i="3"/>
  <c r="H253" i="3"/>
  <c r="K253" i="3"/>
  <c r="K252" i="3"/>
  <c r="L253" i="3"/>
  <c r="H252" i="3"/>
  <c r="J253" i="3"/>
  <c r="J252" i="3"/>
  <c r="C26" i="2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M5" i="3"/>
  <c r="F170" i="3" l="1"/>
  <c r="CH13" i="4"/>
  <c r="F186" i="3"/>
  <c r="CZ14" i="4" s="1"/>
  <c r="CQ14" i="4"/>
  <c r="F189" i="3"/>
  <c r="CQ17" i="4"/>
  <c r="F202" i="3"/>
  <c r="CZ15" i="4"/>
  <c r="CR253" i="3"/>
  <c r="CR251" i="3"/>
  <c r="CR252" i="3"/>
  <c r="BT251" i="3"/>
  <c r="BT253" i="3"/>
  <c r="BT252" i="3"/>
  <c r="AV251" i="3"/>
  <c r="AV253" i="3"/>
  <c r="AV252" i="3"/>
  <c r="X251" i="3"/>
  <c r="X253" i="3"/>
  <c r="X252" i="3"/>
  <c r="CI253" i="3"/>
  <c r="CI251" i="3"/>
  <c r="CI252" i="3"/>
  <c r="BK251" i="3"/>
  <c r="BK253" i="3"/>
  <c r="BK252" i="3"/>
  <c r="AM251" i="3"/>
  <c r="AM253" i="3"/>
  <c r="AM252" i="3"/>
  <c r="O253" i="3"/>
  <c r="O251" i="3"/>
  <c r="O252" i="3"/>
  <c r="CX253" i="3"/>
  <c r="CX251" i="3"/>
  <c r="CX252" i="3"/>
  <c r="BZ253" i="3"/>
  <c r="BZ251" i="3"/>
  <c r="BZ252" i="3"/>
  <c r="BB253" i="3"/>
  <c r="BB251" i="3"/>
  <c r="BB252" i="3"/>
  <c r="AD253" i="3"/>
  <c r="AD251" i="3"/>
  <c r="AD252" i="3"/>
  <c r="CO251" i="3"/>
  <c r="CO253" i="3"/>
  <c r="CO252" i="3"/>
  <c r="BQ253" i="3"/>
  <c r="BQ251" i="3"/>
  <c r="BQ252" i="3"/>
  <c r="AK253" i="3"/>
  <c r="AK251" i="3"/>
  <c r="AK252" i="3"/>
  <c r="BX253" i="3"/>
  <c r="BX251" i="3"/>
  <c r="BX252" i="3"/>
  <c r="AR251" i="3"/>
  <c r="AR253" i="3"/>
  <c r="AR252" i="3"/>
  <c r="T253" i="3"/>
  <c r="T251" i="3"/>
  <c r="T252" i="3"/>
  <c r="CM251" i="3"/>
  <c r="CM253" i="3"/>
  <c r="CM252" i="3"/>
  <c r="S253" i="3"/>
  <c r="S251" i="3"/>
  <c r="S252" i="3"/>
  <c r="CZ253" i="3"/>
  <c r="CZ251" i="3"/>
  <c r="CZ252" i="3"/>
  <c r="CB251" i="3"/>
  <c r="CB253" i="3"/>
  <c r="CB252" i="3"/>
  <c r="BD253" i="3"/>
  <c r="BD251" i="3"/>
  <c r="BD252" i="3"/>
  <c r="AF253" i="3"/>
  <c r="AF251" i="3"/>
  <c r="AF252" i="3"/>
  <c r="CQ253" i="3"/>
  <c r="CQ251" i="3"/>
  <c r="CQ252" i="3"/>
  <c r="CA251" i="3"/>
  <c r="CA253" i="3"/>
  <c r="CA252" i="3"/>
  <c r="BC251" i="3"/>
  <c r="BC253" i="3"/>
  <c r="BC252" i="3"/>
  <c r="AE253" i="3"/>
  <c r="AE251" i="3"/>
  <c r="AE252" i="3"/>
  <c r="CH251" i="3"/>
  <c r="CH253" i="3"/>
  <c r="CH252" i="3"/>
  <c r="BJ253" i="3"/>
  <c r="BJ251" i="3"/>
  <c r="BJ252" i="3"/>
  <c r="AL253" i="3"/>
  <c r="AL251" i="3"/>
  <c r="AL252" i="3"/>
  <c r="N251" i="3"/>
  <c r="N253" i="3"/>
  <c r="N252" i="3"/>
  <c r="BY251" i="3"/>
  <c r="BY253" i="3"/>
  <c r="BY252" i="3"/>
  <c r="BA251" i="3"/>
  <c r="BA253" i="3"/>
  <c r="BA252" i="3"/>
  <c r="AC253" i="3"/>
  <c r="AC251" i="3"/>
  <c r="AC252" i="3"/>
  <c r="CV253" i="3"/>
  <c r="CV251" i="3"/>
  <c r="CV252" i="3"/>
  <c r="CF251" i="3"/>
  <c r="CF253" i="3"/>
  <c r="CF252" i="3"/>
  <c r="BH253" i="3"/>
  <c r="BH251" i="3"/>
  <c r="BH252" i="3"/>
  <c r="AJ253" i="3"/>
  <c r="AJ251" i="3"/>
  <c r="AJ252" i="3"/>
  <c r="CU251" i="3"/>
  <c r="CU253" i="3"/>
  <c r="CU252" i="3"/>
  <c r="BW251" i="3"/>
  <c r="BW253" i="3"/>
  <c r="BW252" i="3"/>
  <c r="BG251" i="3"/>
  <c r="BG253" i="3"/>
  <c r="BG252" i="3"/>
  <c r="AI253" i="3"/>
  <c r="AI251" i="3"/>
  <c r="AI252" i="3"/>
  <c r="CT251" i="3"/>
  <c r="CT253" i="3"/>
  <c r="CT252" i="3"/>
  <c r="CL253" i="3"/>
  <c r="CL251" i="3"/>
  <c r="CL252" i="3"/>
  <c r="CD253" i="3"/>
  <c r="CD251" i="3"/>
  <c r="CD252" i="3"/>
  <c r="BV251" i="3"/>
  <c r="BV253" i="3"/>
  <c r="BV252" i="3"/>
  <c r="BN251" i="3"/>
  <c r="BN253" i="3"/>
  <c r="BN252" i="3"/>
  <c r="BF251" i="3"/>
  <c r="BF253" i="3"/>
  <c r="BF252" i="3"/>
  <c r="AX253" i="3"/>
  <c r="AX251" i="3"/>
  <c r="AX252" i="3"/>
  <c r="AP253" i="3"/>
  <c r="AP251" i="3"/>
  <c r="AP252" i="3"/>
  <c r="AH251" i="3"/>
  <c r="AH253" i="3"/>
  <c r="AH252" i="3"/>
  <c r="Z251" i="3"/>
  <c r="Z253" i="3"/>
  <c r="Z252" i="3"/>
  <c r="R253" i="3"/>
  <c r="R251" i="3"/>
  <c r="R252" i="3"/>
  <c r="CJ253" i="3"/>
  <c r="CJ251" i="3"/>
  <c r="CJ252" i="3"/>
  <c r="BL253" i="3"/>
  <c r="BL251" i="3"/>
  <c r="BL252" i="3"/>
  <c r="AN251" i="3"/>
  <c r="AN253" i="3"/>
  <c r="AN252" i="3"/>
  <c r="P251" i="3"/>
  <c r="P253" i="3"/>
  <c r="P252" i="3"/>
  <c r="CY251" i="3"/>
  <c r="CY253" i="3"/>
  <c r="CY252" i="3"/>
  <c r="BS253" i="3"/>
  <c r="BS251" i="3"/>
  <c r="BS252" i="3"/>
  <c r="AU251" i="3"/>
  <c r="AU253" i="3"/>
  <c r="AU252" i="3"/>
  <c r="W251" i="3"/>
  <c r="W253" i="3"/>
  <c r="W252" i="3"/>
  <c r="CP253" i="3"/>
  <c r="CP251" i="3"/>
  <c r="CP252" i="3"/>
  <c r="BR251" i="3"/>
  <c r="BR253" i="3"/>
  <c r="BR252" i="3"/>
  <c r="AT251" i="3"/>
  <c r="AT253" i="3"/>
  <c r="AT252" i="3"/>
  <c r="V251" i="3"/>
  <c r="V253" i="3"/>
  <c r="V252" i="3"/>
  <c r="CW253" i="3"/>
  <c r="CW251" i="3"/>
  <c r="CW252" i="3"/>
  <c r="CG251" i="3"/>
  <c r="CG253" i="3"/>
  <c r="CG252" i="3"/>
  <c r="BI251" i="3"/>
  <c r="BI253" i="3"/>
  <c r="BI252" i="3"/>
  <c r="AS253" i="3"/>
  <c r="AS251" i="3"/>
  <c r="AS252" i="3"/>
  <c r="U253" i="3"/>
  <c r="U251" i="3"/>
  <c r="U252" i="3"/>
  <c r="CN253" i="3"/>
  <c r="CN251" i="3"/>
  <c r="CN252" i="3"/>
  <c r="BP253" i="3"/>
  <c r="BP251" i="3"/>
  <c r="BP252" i="3"/>
  <c r="AZ253" i="3"/>
  <c r="AZ251" i="3"/>
  <c r="AZ252" i="3"/>
  <c r="AB251" i="3"/>
  <c r="AB253" i="3"/>
  <c r="AB252" i="3"/>
  <c r="CE251" i="3"/>
  <c r="CE253" i="3"/>
  <c r="CE252" i="3"/>
  <c r="BO253" i="3"/>
  <c r="BO251" i="3"/>
  <c r="BO252" i="3"/>
  <c r="AY251" i="3"/>
  <c r="AY253" i="3"/>
  <c r="AY252" i="3"/>
  <c r="AQ251" i="3"/>
  <c r="AQ253" i="3"/>
  <c r="AQ252" i="3"/>
  <c r="AA251" i="3"/>
  <c r="AA253" i="3"/>
  <c r="AA252" i="3"/>
  <c r="M251" i="3"/>
  <c r="M253" i="3"/>
  <c r="M252" i="3"/>
  <c r="CS253" i="3"/>
  <c r="CS251" i="3"/>
  <c r="CS252" i="3"/>
  <c r="CK253" i="3"/>
  <c r="CK251" i="3"/>
  <c r="CK252" i="3"/>
  <c r="CC251" i="3"/>
  <c r="CC253" i="3"/>
  <c r="CC252" i="3"/>
  <c r="BU251" i="3"/>
  <c r="BU253" i="3"/>
  <c r="BU252" i="3"/>
  <c r="BM251" i="3"/>
  <c r="BM253" i="3"/>
  <c r="BM252" i="3"/>
  <c r="BE253" i="3"/>
  <c r="BE251" i="3"/>
  <c r="BE252" i="3"/>
  <c r="AW253" i="3"/>
  <c r="AW251" i="3"/>
  <c r="AW252" i="3"/>
  <c r="AO251" i="3"/>
  <c r="AO253" i="3"/>
  <c r="AO252" i="3"/>
  <c r="AG251" i="3"/>
  <c r="AG253" i="3"/>
  <c r="AG252" i="3"/>
  <c r="Y253" i="3"/>
  <c r="Y251" i="3"/>
  <c r="Y252" i="3"/>
  <c r="Q251" i="3"/>
  <c r="Q253" i="3"/>
  <c r="Q252" i="3"/>
  <c r="DI15" i="4" l="1"/>
  <c r="F204" i="3"/>
  <c r="CZ17" i="4"/>
  <c r="CQ13" i="4"/>
  <c r="ET5" i="4"/>
  <c r="EU6" i="4"/>
  <c r="ET6" i="4"/>
  <c r="ET4" i="4"/>
  <c r="EU5" i="4"/>
  <c r="EU4" i="4"/>
  <c r="C25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24" i="2"/>
  <c r="EW6" i="4" l="1"/>
  <c r="EX6" i="4" s="1"/>
  <c r="EV5" i="4"/>
  <c r="F219" i="3"/>
  <c r="DI17" i="4"/>
  <c r="EV4" i="4"/>
  <c r="EV6" i="4"/>
  <c r="EW4" i="4"/>
  <c r="EX4" i="4" s="1"/>
  <c r="EW5" i="4"/>
  <c r="EX5" i="4" s="1"/>
  <c r="T10" i="2"/>
  <c r="T11" i="2"/>
  <c r="T12" i="2"/>
  <c r="T13" i="2"/>
  <c r="T14" i="2"/>
  <c r="T9" i="2"/>
  <c r="I21" i="2"/>
  <c r="J21" i="2"/>
  <c r="K21" i="2"/>
  <c r="L21" i="2"/>
  <c r="L10" i="2" s="1"/>
  <c r="M21" i="2"/>
  <c r="M11" i="2" s="1"/>
  <c r="N21" i="2"/>
  <c r="O21" i="2"/>
  <c r="O9" i="2" s="1"/>
  <c r="P21" i="2"/>
  <c r="P10" i="2" s="1"/>
  <c r="Q21" i="2"/>
  <c r="Q11" i="2" s="1"/>
  <c r="R21" i="2"/>
  <c r="R13" i="2" s="1"/>
  <c r="G21" i="2"/>
  <c r="F234" i="3" l="1"/>
  <c r="EA17" i="4" s="1"/>
  <c r="DR17" i="4"/>
  <c r="J9" i="2"/>
  <c r="J10" i="2"/>
  <c r="J11" i="2"/>
  <c r="J12" i="2"/>
  <c r="J13" i="2"/>
  <c r="J14" i="2"/>
  <c r="J15" i="2"/>
  <c r="J16" i="2"/>
  <c r="J17" i="2"/>
  <c r="J18" i="2"/>
  <c r="J19" i="2"/>
  <c r="J20" i="2"/>
  <c r="I9" i="2"/>
  <c r="I10" i="2"/>
  <c r="I11" i="2"/>
  <c r="I12" i="2"/>
  <c r="I13" i="2"/>
  <c r="I14" i="2"/>
  <c r="I15" i="2"/>
  <c r="I16" i="2"/>
  <c r="I17" i="2"/>
  <c r="I18" i="2"/>
  <c r="I19" i="2"/>
  <c r="I20" i="2"/>
  <c r="G10" i="2"/>
  <c r="G14" i="2"/>
  <c r="G18" i="2"/>
  <c r="G17" i="2"/>
  <c r="G11" i="2"/>
  <c r="G15" i="2"/>
  <c r="G19" i="2"/>
  <c r="G12" i="2"/>
  <c r="G16" i="2"/>
  <c r="G20" i="2"/>
  <c r="G13" i="2"/>
  <c r="P4" i="1" s="1"/>
  <c r="K11" i="2"/>
  <c r="K18" i="2"/>
  <c r="K10" i="2"/>
  <c r="K19" i="2"/>
  <c r="K9" i="2"/>
  <c r="K12" i="2"/>
  <c r="K13" i="2"/>
  <c r="K14" i="2"/>
  <c r="K15" i="2"/>
  <c r="K16" i="2"/>
  <c r="K17" i="2"/>
  <c r="K20" i="2"/>
  <c r="H9" i="2"/>
  <c r="H10" i="2"/>
  <c r="H11" i="2"/>
  <c r="H12" i="2"/>
  <c r="H13" i="2"/>
  <c r="H14" i="2"/>
  <c r="H15" i="2"/>
  <c r="H16" i="2"/>
  <c r="H17" i="2"/>
  <c r="H18" i="2"/>
  <c r="H19" i="2"/>
  <c r="H20" i="2"/>
  <c r="P19" i="2"/>
  <c r="M16" i="2"/>
  <c r="M20" i="2"/>
  <c r="P15" i="2"/>
  <c r="M12" i="2"/>
  <c r="L20" i="2"/>
  <c r="L16" i="2"/>
  <c r="L12" i="2"/>
  <c r="R17" i="2"/>
  <c r="Q12" i="2"/>
  <c r="P11" i="2"/>
  <c r="Q20" i="2"/>
  <c r="Q16" i="2"/>
  <c r="P12" i="2"/>
  <c r="P20" i="2"/>
  <c r="O19" i="2"/>
  <c r="O18" i="2"/>
  <c r="P16" i="2"/>
  <c r="O15" i="2"/>
  <c r="O14" i="2"/>
  <c r="O12" i="2"/>
  <c r="L11" i="2"/>
  <c r="O11" i="2"/>
  <c r="O10" i="2"/>
  <c r="O20" i="2"/>
  <c r="L19" i="2"/>
  <c r="O16" i="2"/>
  <c r="L15" i="2"/>
  <c r="S9" i="2"/>
  <c r="X9" i="2" s="1"/>
  <c r="S12" i="2"/>
  <c r="X12" i="2" s="1"/>
  <c r="S11" i="2"/>
  <c r="X11" i="2" s="1"/>
  <c r="S10" i="2"/>
  <c r="V10" i="2" s="1"/>
  <c r="S13" i="2"/>
  <c r="U13" i="2" s="1"/>
  <c r="R12" i="2"/>
  <c r="R16" i="2"/>
  <c r="R20" i="2"/>
  <c r="R11" i="2"/>
  <c r="R15" i="2"/>
  <c r="R19" i="2"/>
  <c r="R10" i="2"/>
  <c r="R14" i="2"/>
  <c r="R18" i="2"/>
  <c r="R9" i="2"/>
  <c r="N12" i="2"/>
  <c r="N16" i="2"/>
  <c r="N20" i="2"/>
  <c r="N11" i="2"/>
  <c r="N15" i="2"/>
  <c r="N19" i="2"/>
  <c r="N10" i="2"/>
  <c r="N14" i="2"/>
  <c r="N18" i="2"/>
  <c r="N9" i="2"/>
  <c r="N17" i="2"/>
  <c r="N13" i="2"/>
  <c r="Q17" i="2"/>
  <c r="M17" i="2"/>
  <c r="Q13" i="2"/>
  <c r="M13" i="2"/>
  <c r="Q9" i="2"/>
  <c r="M9" i="2"/>
  <c r="Q18" i="2"/>
  <c r="M18" i="2"/>
  <c r="P17" i="2"/>
  <c r="L17" i="2"/>
  <c r="Q14" i="2"/>
  <c r="M14" i="2"/>
  <c r="P13" i="2"/>
  <c r="L13" i="2"/>
  <c r="Q10" i="2"/>
  <c r="M10" i="2"/>
  <c r="P9" i="2"/>
  <c r="L9" i="2"/>
  <c r="G9" i="2"/>
  <c r="Q19" i="2"/>
  <c r="M19" i="2"/>
  <c r="P18" i="2"/>
  <c r="L18" i="2"/>
  <c r="O17" i="2"/>
  <c r="Q15" i="2"/>
  <c r="M15" i="2"/>
  <c r="P14" i="2"/>
  <c r="L14" i="2"/>
  <c r="O13" i="2"/>
  <c r="C8" i="4"/>
  <c r="C9" i="4"/>
  <c r="C10" i="4"/>
  <c r="C11" i="4"/>
  <c r="C12" i="4"/>
  <c r="C13" i="4"/>
  <c r="C14" i="4"/>
  <c r="C15" i="4"/>
  <c r="C16" i="4"/>
  <c r="C17" i="4"/>
  <c r="C18" i="4"/>
  <c r="C5" i="4"/>
  <c r="C6" i="4"/>
  <c r="C7" i="4"/>
  <c r="C4" i="4"/>
  <c r="E21" i="3"/>
  <c r="F217" i="3" s="1"/>
  <c r="E22" i="3"/>
  <c r="F233" i="3" s="1"/>
  <c r="E23" i="3"/>
  <c r="F249" i="3" s="1"/>
  <c r="E24" i="3"/>
  <c r="F265" i="3" s="1"/>
  <c r="E14" i="3"/>
  <c r="F105" i="3" s="1"/>
  <c r="E15" i="3"/>
  <c r="F121" i="3" s="1"/>
  <c r="E16" i="3"/>
  <c r="F137" i="3" s="1"/>
  <c r="E17" i="3"/>
  <c r="F153" i="3" s="1"/>
  <c r="E18" i="3"/>
  <c r="F169" i="3" s="1"/>
  <c r="E19" i="3"/>
  <c r="F185" i="3" s="1"/>
  <c r="E20" i="3"/>
  <c r="F201" i="3" s="1"/>
  <c r="E11" i="3"/>
  <c r="E12" i="3"/>
  <c r="E13" i="3"/>
  <c r="F89" i="3" s="1"/>
  <c r="E10" i="3"/>
  <c r="I9" i="3"/>
  <c r="J9" i="3"/>
  <c r="K9" i="3"/>
  <c r="L9" i="3"/>
  <c r="H9" i="3"/>
  <c r="G9" i="3"/>
  <c r="ES18" i="4" l="1"/>
  <c r="L265" i="3"/>
  <c r="K265" i="3"/>
  <c r="I265" i="3"/>
  <c r="G265" i="3"/>
  <c r="ET18" i="4" s="1"/>
  <c r="J265" i="3"/>
  <c r="H265" i="3"/>
  <c r="EU18" i="4" s="1"/>
  <c r="EV18" i="4" s="1"/>
  <c r="BT265" i="3"/>
  <c r="AK265" i="3"/>
  <c r="AF265" i="3"/>
  <c r="AE265" i="3"/>
  <c r="X265" i="3"/>
  <c r="CX265" i="3"/>
  <c r="BZ265" i="3"/>
  <c r="BB265" i="3"/>
  <c r="CO265" i="3"/>
  <c r="BX265" i="3"/>
  <c r="CA265" i="3"/>
  <c r="BY265" i="3"/>
  <c r="AC265" i="3"/>
  <c r="AJ265" i="3"/>
  <c r="BW265" i="3"/>
  <c r="AI265" i="3"/>
  <c r="CD265" i="3"/>
  <c r="AX265" i="3"/>
  <c r="CR265" i="3"/>
  <c r="AD265" i="3"/>
  <c r="AM265" i="3"/>
  <c r="CB265" i="3"/>
  <c r="CH265" i="3"/>
  <c r="AV265" i="3"/>
  <c r="O265" i="3"/>
  <c r="BJ265" i="3"/>
  <c r="CI265" i="3"/>
  <c r="BA265" i="3"/>
  <c r="CT265" i="3"/>
  <c r="CL265" i="3"/>
  <c r="Z265" i="3"/>
  <c r="CJ265" i="3"/>
  <c r="P265" i="3"/>
  <c r="CP265" i="3"/>
  <c r="CM265" i="3"/>
  <c r="N265" i="3"/>
  <c r="CU265" i="3"/>
  <c r="BF265" i="3"/>
  <c r="AH265" i="3"/>
  <c r="W265" i="3"/>
  <c r="BQ265" i="3"/>
  <c r="AR265" i="3"/>
  <c r="CZ265" i="3"/>
  <c r="AP265" i="3"/>
  <c r="R265" i="3"/>
  <c r="BS265" i="3"/>
  <c r="AU265" i="3"/>
  <c r="AT265" i="3"/>
  <c r="CG265" i="3"/>
  <c r="CE265" i="3"/>
  <c r="BO265" i="3"/>
  <c r="AA265" i="3"/>
  <c r="BU265" i="3"/>
  <c r="BE265" i="3"/>
  <c r="AB265" i="3"/>
  <c r="BV265" i="3"/>
  <c r="BK265" i="3"/>
  <c r="CV265" i="3"/>
  <c r="BG265" i="3"/>
  <c r="BL265" i="3"/>
  <c r="BP265" i="3"/>
  <c r="CY265" i="3"/>
  <c r="U265" i="3"/>
  <c r="CN265" i="3"/>
  <c r="AL265" i="3"/>
  <c r="CF265" i="3"/>
  <c r="AZ265" i="3"/>
  <c r="AQ265" i="3"/>
  <c r="CC265" i="3"/>
  <c r="AW265" i="3"/>
  <c r="BH265" i="3"/>
  <c r="T265" i="3"/>
  <c r="S265" i="3"/>
  <c r="BD265" i="3"/>
  <c r="BN265" i="3"/>
  <c r="BR265" i="3"/>
  <c r="BM265" i="3"/>
  <c r="CW265" i="3"/>
  <c r="M265" i="3"/>
  <c r="BC265" i="3"/>
  <c r="V265" i="3"/>
  <c r="CK265" i="3"/>
  <c r="CQ265" i="3"/>
  <c r="AN265" i="3"/>
  <c r="BI265" i="3"/>
  <c r="AO265" i="3"/>
  <c r="Q265" i="3"/>
  <c r="AG265" i="3"/>
  <c r="AY265" i="3"/>
  <c r="Y265" i="3"/>
  <c r="CS265" i="3"/>
  <c r="AS265" i="3"/>
  <c r="EJ17" i="4"/>
  <c r="F264" i="3"/>
  <c r="CZ13" i="4"/>
  <c r="F200" i="3"/>
  <c r="EA16" i="4"/>
  <c r="F248" i="3"/>
  <c r="CH11" i="4"/>
  <c r="F168" i="3"/>
  <c r="BY10" i="4"/>
  <c r="F152" i="3"/>
  <c r="AX7" i="4"/>
  <c r="F104" i="3"/>
  <c r="BP9" i="4"/>
  <c r="F136" i="3"/>
  <c r="BG8" i="4"/>
  <c r="F120" i="3"/>
  <c r="DI14" i="4"/>
  <c r="F216" i="3"/>
  <c r="CQ12" i="4"/>
  <c r="F184" i="3"/>
  <c r="DR15" i="4"/>
  <c r="F232" i="3"/>
  <c r="E152" i="3"/>
  <c r="CG10" i="4" s="1"/>
  <c r="E159" i="3"/>
  <c r="CG17" i="4" s="1"/>
  <c r="E156" i="3"/>
  <c r="CG14" i="4" s="1"/>
  <c r="E153" i="3"/>
  <c r="CG11" i="4" s="1"/>
  <c r="E160" i="3"/>
  <c r="CG18" i="4" s="1"/>
  <c r="E154" i="3"/>
  <c r="CG12" i="4" s="1"/>
  <c r="E148" i="3"/>
  <c r="CG6" i="4" s="1"/>
  <c r="E149" i="3"/>
  <c r="CG7" i="4" s="1"/>
  <c r="E146" i="3"/>
  <c r="CG4" i="4" s="1"/>
  <c r="E147" i="3"/>
  <c r="CG5" i="4" s="1"/>
  <c r="E155" i="3"/>
  <c r="CG13" i="4" s="1"/>
  <c r="E157" i="3"/>
  <c r="CG15" i="4" s="1"/>
  <c r="E151" i="3"/>
  <c r="CG9" i="4" s="1"/>
  <c r="E158" i="3"/>
  <c r="CG16" i="4" s="1"/>
  <c r="E150" i="3"/>
  <c r="CG8" i="4" s="1"/>
  <c r="E167" i="3"/>
  <c r="CP10" i="4" s="1"/>
  <c r="E174" i="3"/>
  <c r="CP17" i="4" s="1"/>
  <c r="E162" i="3"/>
  <c r="CP5" i="4" s="1"/>
  <c r="E170" i="3"/>
  <c r="CP13" i="4" s="1"/>
  <c r="E171" i="3"/>
  <c r="CP14" i="4" s="1"/>
  <c r="E168" i="3"/>
  <c r="CP11" i="4" s="1"/>
  <c r="E175" i="3"/>
  <c r="CP18" i="4" s="1"/>
  <c r="E164" i="3"/>
  <c r="CP7" i="4" s="1"/>
  <c r="E169" i="3"/>
  <c r="CP12" i="4" s="1"/>
  <c r="E161" i="3"/>
  <c r="CP4" i="4" s="1"/>
  <c r="E163" i="3"/>
  <c r="CP6" i="4" s="1"/>
  <c r="E165" i="3"/>
  <c r="CP8" i="4" s="1"/>
  <c r="E166" i="3"/>
  <c r="CP9" i="4" s="1"/>
  <c r="E172" i="3"/>
  <c r="CP15" i="4" s="1"/>
  <c r="E173" i="3"/>
  <c r="CP16" i="4" s="1"/>
  <c r="E212" i="3"/>
  <c r="DQ10" i="4" s="1"/>
  <c r="E219" i="3"/>
  <c r="DQ17" i="4" s="1"/>
  <c r="E215" i="3"/>
  <c r="DQ13" i="4" s="1"/>
  <c r="E216" i="3"/>
  <c r="DQ14" i="4" s="1"/>
  <c r="E209" i="3"/>
  <c r="DQ7" i="4" s="1"/>
  <c r="E213" i="3"/>
  <c r="DQ11" i="4" s="1"/>
  <c r="E220" i="3"/>
  <c r="DQ18" i="4" s="1"/>
  <c r="E207" i="3"/>
  <c r="DQ5" i="4" s="1"/>
  <c r="E217" i="3"/>
  <c r="DQ15" i="4" s="1"/>
  <c r="E214" i="3"/>
  <c r="DQ12" i="4" s="1"/>
  <c r="E206" i="3"/>
  <c r="DQ4" i="4" s="1"/>
  <c r="E208" i="3"/>
  <c r="DQ6" i="4" s="1"/>
  <c r="E210" i="3"/>
  <c r="DQ8" i="4" s="1"/>
  <c r="E211" i="3"/>
  <c r="DQ9" i="4" s="1"/>
  <c r="E218" i="3"/>
  <c r="DQ16" i="4" s="1"/>
  <c r="E197" i="3"/>
  <c r="DH10" i="4" s="1"/>
  <c r="E204" i="3"/>
  <c r="DH17" i="4" s="1"/>
  <c r="E194" i="3"/>
  <c r="DH7" i="4" s="1"/>
  <c r="E198" i="3"/>
  <c r="DH11" i="4" s="1"/>
  <c r="E205" i="3"/>
  <c r="DH18" i="4" s="1"/>
  <c r="E200" i="3"/>
  <c r="DH13" i="4" s="1"/>
  <c r="E193" i="3"/>
  <c r="DH6" i="4" s="1"/>
  <c r="E199" i="3"/>
  <c r="DH12" i="4" s="1"/>
  <c r="E191" i="3"/>
  <c r="DH4" i="4" s="1"/>
  <c r="E192" i="3"/>
  <c r="DH5" i="4" s="1"/>
  <c r="E201" i="3"/>
  <c r="DH14" i="4" s="1"/>
  <c r="E195" i="3"/>
  <c r="DH8" i="4" s="1"/>
  <c r="E196" i="3"/>
  <c r="DH9" i="4" s="1"/>
  <c r="E202" i="3"/>
  <c r="DH15" i="4" s="1"/>
  <c r="E203" i="3"/>
  <c r="DH16" i="4" s="1"/>
  <c r="E29" i="3"/>
  <c r="E37" i="3"/>
  <c r="E40" i="3"/>
  <c r="M18" i="4" s="1"/>
  <c r="E26" i="3"/>
  <c r="E30" i="3"/>
  <c r="E38" i="3"/>
  <c r="E32" i="3"/>
  <c r="E33" i="3"/>
  <c r="E34" i="3"/>
  <c r="E31" i="3"/>
  <c r="E39" i="3"/>
  <c r="E36" i="3"/>
  <c r="E27" i="3"/>
  <c r="E28" i="3"/>
  <c r="E35" i="3"/>
  <c r="E129" i="3"/>
  <c r="BO17" i="4" s="1"/>
  <c r="E124" i="3"/>
  <c r="BO12" i="4" s="1"/>
  <c r="E125" i="3"/>
  <c r="BO13" i="4" s="1"/>
  <c r="E126" i="3"/>
  <c r="BO14" i="4" s="1"/>
  <c r="E122" i="3"/>
  <c r="BO10" i="4" s="1"/>
  <c r="E130" i="3"/>
  <c r="BO18" i="4" s="1"/>
  <c r="E117" i="3"/>
  <c r="BO5" i="4" s="1"/>
  <c r="E119" i="3"/>
  <c r="BO7" i="4" s="1"/>
  <c r="E123" i="3"/>
  <c r="BO11" i="4" s="1"/>
  <c r="E116" i="3"/>
  <c r="BO4" i="4" s="1"/>
  <c r="E118" i="3"/>
  <c r="BO6" i="4" s="1"/>
  <c r="E127" i="3"/>
  <c r="BO15" i="4" s="1"/>
  <c r="E120" i="3"/>
  <c r="BO8" i="4" s="1"/>
  <c r="E121" i="3"/>
  <c r="BO9" i="4" s="1"/>
  <c r="E128" i="3"/>
  <c r="BO16" i="4" s="1"/>
  <c r="E76" i="3"/>
  <c r="AN9" i="4" s="1"/>
  <c r="E84" i="3"/>
  <c r="AN17" i="4" s="1"/>
  <c r="E79" i="3"/>
  <c r="AN12" i="4" s="1"/>
  <c r="E73" i="3"/>
  <c r="AN6" i="4" s="1"/>
  <c r="E77" i="3"/>
  <c r="AN10" i="4" s="1"/>
  <c r="E85" i="3"/>
  <c r="AN18" i="4" s="1"/>
  <c r="E72" i="3"/>
  <c r="AN5" i="4" s="1"/>
  <c r="E80" i="3"/>
  <c r="AN13" i="4" s="1"/>
  <c r="E81" i="3"/>
  <c r="AN14" i="4" s="1"/>
  <c r="E78" i="3"/>
  <c r="AN11" i="4" s="1"/>
  <c r="E71" i="3"/>
  <c r="AN4" i="4" s="1"/>
  <c r="E82" i="3"/>
  <c r="AN15" i="4" s="1"/>
  <c r="E83" i="3"/>
  <c r="AN16" i="4" s="1"/>
  <c r="E74" i="3"/>
  <c r="AN7" i="4" s="1"/>
  <c r="E75" i="3"/>
  <c r="AN8" i="4" s="1"/>
  <c r="E106" i="3"/>
  <c r="BF9" i="4" s="1"/>
  <c r="E114" i="3"/>
  <c r="BF17" i="4" s="1"/>
  <c r="E109" i="3"/>
  <c r="BF12" i="4" s="1"/>
  <c r="E110" i="3"/>
  <c r="BF13" i="4" s="1"/>
  <c r="E111" i="3"/>
  <c r="BF14" i="4" s="1"/>
  <c r="E107" i="3"/>
  <c r="BF10" i="4" s="1"/>
  <c r="E115" i="3"/>
  <c r="BF18" i="4" s="1"/>
  <c r="E103" i="3"/>
  <c r="BF6" i="4" s="1"/>
  <c r="E104" i="3"/>
  <c r="BF7" i="4" s="1"/>
  <c r="E108" i="3"/>
  <c r="BF11" i="4" s="1"/>
  <c r="E101" i="3"/>
  <c r="BF4" i="4" s="1"/>
  <c r="E102" i="3"/>
  <c r="BF5" i="4" s="1"/>
  <c r="E105" i="3"/>
  <c r="BF8" i="4" s="1"/>
  <c r="E112" i="3"/>
  <c r="BF15" i="4" s="1"/>
  <c r="E113" i="3"/>
  <c r="BF16" i="4" s="1"/>
  <c r="E137" i="3"/>
  <c r="BX10" i="4" s="1"/>
  <c r="E144" i="3"/>
  <c r="BX17" i="4" s="1"/>
  <c r="E132" i="3"/>
  <c r="BX5" i="4" s="1"/>
  <c r="E140" i="3"/>
  <c r="BX13" i="4" s="1"/>
  <c r="E141" i="3"/>
  <c r="BX14" i="4" s="1"/>
  <c r="E145" i="3"/>
  <c r="BX18" i="4" s="1"/>
  <c r="E133" i="3"/>
  <c r="BX6" i="4" s="1"/>
  <c r="E134" i="3"/>
  <c r="BX7" i="4" s="1"/>
  <c r="E138" i="3"/>
  <c r="BX11" i="4" s="1"/>
  <c r="E131" i="3"/>
  <c r="BX4" i="4" s="1"/>
  <c r="E139" i="3"/>
  <c r="BX12" i="4" s="1"/>
  <c r="E142" i="3"/>
  <c r="BX15" i="4" s="1"/>
  <c r="E135" i="3"/>
  <c r="BX8" i="4" s="1"/>
  <c r="E136" i="3"/>
  <c r="BX9" i="4" s="1"/>
  <c r="E143" i="3"/>
  <c r="BX16" i="4" s="1"/>
  <c r="E61" i="3"/>
  <c r="AE9" i="4" s="1"/>
  <c r="E69" i="3"/>
  <c r="AE17" i="4" s="1"/>
  <c r="E58" i="3"/>
  <c r="AE6" i="4" s="1"/>
  <c r="E62" i="3"/>
  <c r="AE10" i="4" s="1"/>
  <c r="E70" i="3"/>
  <c r="AE18" i="4" s="1"/>
  <c r="E64" i="3"/>
  <c r="AE12" i="4" s="1"/>
  <c r="E65" i="3"/>
  <c r="AE13" i="4" s="1"/>
  <c r="E66" i="3"/>
  <c r="AE14" i="4" s="1"/>
  <c r="E63" i="3"/>
  <c r="AE11" i="4" s="1"/>
  <c r="E56" i="3"/>
  <c r="AE4" i="4" s="1"/>
  <c r="E57" i="3"/>
  <c r="AE5" i="4" s="1"/>
  <c r="E67" i="3"/>
  <c r="AE15" i="4" s="1"/>
  <c r="E59" i="3"/>
  <c r="AE7" i="4" s="1"/>
  <c r="E60" i="3"/>
  <c r="AE8" i="4" s="1"/>
  <c r="E68" i="3"/>
  <c r="AE16" i="4" s="1"/>
  <c r="E91" i="3"/>
  <c r="AW9" i="4" s="1"/>
  <c r="E99" i="3"/>
  <c r="AW17" i="4" s="1"/>
  <c r="E92" i="3"/>
  <c r="AW10" i="4" s="1"/>
  <c r="E100" i="3"/>
  <c r="AW18" i="4" s="1"/>
  <c r="E87" i="3"/>
  <c r="AW5" i="4" s="1"/>
  <c r="E95" i="3"/>
  <c r="AW13" i="4" s="1"/>
  <c r="E96" i="3"/>
  <c r="AW14" i="4" s="1"/>
  <c r="E93" i="3"/>
  <c r="AW11" i="4" s="1"/>
  <c r="E86" i="3"/>
  <c r="AW4" i="4" s="1"/>
  <c r="E94" i="3"/>
  <c r="AW12" i="4" s="1"/>
  <c r="E88" i="3"/>
  <c r="AW6" i="4" s="1"/>
  <c r="E89" i="3"/>
  <c r="AW7" i="4" s="1"/>
  <c r="E97" i="3"/>
  <c r="AW15" i="4" s="1"/>
  <c r="E90" i="3"/>
  <c r="AW8" i="4" s="1"/>
  <c r="E98" i="3"/>
  <c r="AW16" i="4" s="1"/>
  <c r="E42" i="3"/>
  <c r="V5" i="4" s="1"/>
  <c r="E45" i="3"/>
  <c r="V8" i="4" s="1"/>
  <c r="E41" i="3"/>
  <c r="V4" i="4" s="1"/>
  <c r="E46" i="3"/>
  <c r="V9" i="4" s="1"/>
  <c r="E48" i="3"/>
  <c r="V11" i="4" s="1"/>
  <c r="E52" i="3"/>
  <c r="V15" i="4" s="1"/>
  <c r="E43" i="3"/>
  <c r="V6" i="4" s="1"/>
  <c r="E53" i="3"/>
  <c r="V16" i="4" s="1"/>
  <c r="E54" i="3"/>
  <c r="V17" i="4" s="1"/>
  <c r="E44" i="3"/>
  <c r="V7" i="4" s="1"/>
  <c r="E49" i="3"/>
  <c r="V12" i="4" s="1"/>
  <c r="E50" i="3"/>
  <c r="V13" i="4" s="1"/>
  <c r="E47" i="3"/>
  <c r="V10" i="4" s="1"/>
  <c r="E55" i="3"/>
  <c r="V18" i="4" s="1"/>
  <c r="E51" i="3"/>
  <c r="V14" i="4" s="1"/>
  <c r="E244" i="3"/>
  <c r="EI12" i="4" s="1"/>
  <c r="E241" i="3"/>
  <c r="EI9" i="4" s="1"/>
  <c r="E249" i="3"/>
  <c r="EI17" i="4" s="1"/>
  <c r="E239" i="3"/>
  <c r="EI7" i="4" s="1"/>
  <c r="E243" i="3"/>
  <c r="EI11" i="4" s="1"/>
  <c r="E247" i="3"/>
  <c r="EI15" i="4" s="1"/>
  <c r="E250" i="3"/>
  <c r="EI18" i="4" s="1"/>
  <c r="E240" i="3"/>
  <c r="EI8" i="4" s="1"/>
  <c r="E245" i="3"/>
  <c r="EI13" i="4" s="1"/>
  <c r="E236" i="3"/>
  <c r="EI4" i="4" s="1"/>
  <c r="E248" i="3"/>
  <c r="EI16" i="4" s="1"/>
  <c r="E237" i="3"/>
  <c r="EI5" i="4" s="1"/>
  <c r="E242" i="3"/>
  <c r="EI10" i="4" s="1"/>
  <c r="E238" i="3"/>
  <c r="EI6" i="4" s="1"/>
  <c r="E246" i="3"/>
  <c r="EI14" i="4" s="1"/>
  <c r="E182" i="3"/>
  <c r="CY10" i="4" s="1"/>
  <c r="E189" i="3"/>
  <c r="CY17" i="4" s="1"/>
  <c r="E177" i="3"/>
  <c r="CY5" i="4" s="1"/>
  <c r="E178" i="3"/>
  <c r="CY6" i="4" s="1"/>
  <c r="E179" i="3"/>
  <c r="CY7" i="4" s="1"/>
  <c r="E183" i="3"/>
  <c r="CY11" i="4" s="1"/>
  <c r="E190" i="3"/>
  <c r="CY18" i="4" s="1"/>
  <c r="E184" i="3"/>
  <c r="CY12" i="4" s="1"/>
  <c r="E176" i="3"/>
  <c r="CY4" i="4" s="1"/>
  <c r="E185" i="3"/>
  <c r="CY13" i="4" s="1"/>
  <c r="E186" i="3"/>
  <c r="CY14" i="4" s="1"/>
  <c r="E187" i="3"/>
  <c r="CY15" i="4" s="1"/>
  <c r="E181" i="3"/>
  <c r="CY9" i="4" s="1"/>
  <c r="E188" i="3"/>
  <c r="CY16" i="4" s="1"/>
  <c r="E180" i="3"/>
  <c r="CY8" i="4" s="1"/>
  <c r="E227" i="3"/>
  <c r="DZ10" i="4" s="1"/>
  <c r="E234" i="3"/>
  <c r="DZ17" i="4" s="1"/>
  <c r="E222" i="3"/>
  <c r="DZ5" i="4" s="1"/>
  <c r="E223" i="3"/>
  <c r="DZ6" i="4" s="1"/>
  <c r="E224" i="3"/>
  <c r="DZ7" i="4" s="1"/>
  <c r="E228" i="3"/>
  <c r="DZ11" i="4" s="1"/>
  <c r="E235" i="3"/>
  <c r="DZ18" i="4" s="1"/>
  <c r="E231" i="3"/>
  <c r="DZ14" i="4" s="1"/>
  <c r="E232" i="3"/>
  <c r="DZ15" i="4" s="1"/>
  <c r="E229" i="3"/>
  <c r="DZ12" i="4" s="1"/>
  <c r="E221" i="3"/>
  <c r="DZ4" i="4" s="1"/>
  <c r="E230" i="3"/>
  <c r="DZ13" i="4" s="1"/>
  <c r="E225" i="3"/>
  <c r="DZ8" i="4" s="1"/>
  <c r="E233" i="3"/>
  <c r="DZ16" i="4" s="1"/>
  <c r="E226" i="3"/>
  <c r="DZ9" i="4" s="1"/>
  <c r="P6" i="1"/>
  <c r="P9" i="1"/>
  <c r="P5" i="1"/>
  <c r="P8" i="1"/>
  <c r="P7" i="1"/>
  <c r="P30" i="1"/>
  <c r="R30" i="1" s="1"/>
  <c r="D5" i="4"/>
  <c r="D4" i="4"/>
  <c r="Y12" i="2"/>
  <c r="AF12" i="2"/>
  <c r="U12" i="2"/>
  <c r="AC12" i="2"/>
  <c r="V12" i="2"/>
  <c r="W12" i="2"/>
  <c r="AB12" i="2"/>
  <c r="Y13" i="2"/>
  <c r="AA10" i="2"/>
  <c r="AA9" i="2"/>
  <c r="AF10" i="2"/>
  <c r="Z12" i="2"/>
  <c r="AB9" i="2"/>
  <c r="V11" i="2"/>
  <c r="AA12" i="2"/>
  <c r="Z10" i="2"/>
  <c r="AE11" i="2"/>
  <c r="AC13" i="2"/>
  <c r="W10" i="2"/>
  <c r="V13" i="2"/>
  <c r="AD13" i="2"/>
  <c r="W13" i="2"/>
  <c r="AA13" i="2"/>
  <c r="AE13" i="2"/>
  <c r="X13" i="2"/>
  <c r="AB13" i="2"/>
  <c r="AF13" i="2"/>
  <c r="Z13" i="2"/>
  <c r="AE10" i="2"/>
  <c r="AE9" i="2"/>
  <c r="Y11" i="2"/>
  <c r="AD12" i="2"/>
  <c r="U11" i="2"/>
  <c r="AF9" i="2"/>
  <c r="Z11" i="2"/>
  <c r="AE12" i="2"/>
  <c r="Y9" i="2"/>
  <c r="AD10" i="2"/>
  <c r="U10" i="2"/>
  <c r="Z9" i="2"/>
  <c r="AB11" i="2"/>
  <c r="X10" i="2"/>
  <c r="AC11" i="2"/>
  <c r="Y10" i="2"/>
  <c r="AD11" i="2"/>
  <c r="AC9" i="2"/>
  <c r="W11" i="2"/>
  <c r="U9" i="2"/>
  <c r="V9" i="2"/>
  <c r="AD9" i="2"/>
  <c r="AF11" i="2"/>
  <c r="W9" i="2"/>
  <c r="AB10" i="2"/>
  <c r="AC10" i="2"/>
  <c r="AA11" i="2"/>
  <c r="P21" i="1"/>
  <c r="P18" i="1"/>
  <c r="P31" i="1"/>
  <c r="P16" i="1"/>
  <c r="P19" i="1"/>
  <c r="P20" i="1"/>
  <c r="P27" i="1"/>
  <c r="P25" i="1"/>
  <c r="P26" i="1"/>
  <c r="P17" i="1"/>
  <c r="P29" i="1"/>
  <c r="P24" i="1"/>
  <c r="P23" i="1"/>
  <c r="P22" i="1"/>
  <c r="P28" i="1"/>
  <c r="D6" i="4"/>
  <c r="D14" i="4"/>
  <c r="D12" i="4"/>
  <c r="D10" i="4"/>
  <c r="D8" i="4"/>
  <c r="D17" i="4"/>
  <c r="D15" i="4"/>
  <c r="D7" i="4"/>
  <c r="D11" i="4"/>
  <c r="D9" i="4"/>
  <c r="D18" i="4"/>
  <c r="D16" i="4"/>
  <c r="D13" i="4"/>
  <c r="F199" i="3" l="1"/>
  <c r="CZ12" i="4"/>
  <c r="F119" i="3"/>
  <c r="BG7" i="4"/>
  <c r="F215" i="3"/>
  <c r="DI13" i="4"/>
  <c r="F231" i="3"/>
  <c r="DR14" i="4"/>
  <c r="F167" i="3"/>
  <c r="CH10" i="4"/>
  <c r="ES17" i="4"/>
  <c r="I264" i="3"/>
  <c r="J264" i="3"/>
  <c r="G264" i="3"/>
  <c r="ET17" i="4" s="1"/>
  <c r="H264" i="3"/>
  <c r="EU17" i="4" s="1"/>
  <c r="L264" i="3"/>
  <c r="K264" i="3"/>
  <c r="CR264" i="3"/>
  <c r="X264" i="3"/>
  <c r="AD264" i="3"/>
  <c r="AR264" i="3"/>
  <c r="CB264" i="3"/>
  <c r="CQ264" i="3"/>
  <c r="BB264" i="3"/>
  <c r="BX264" i="3"/>
  <c r="AF264" i="3"/>
  <c r="BA264" i="3"/>
  <c r="CV264" i="3"/>
  <c r="BV264" i="3"/>
  <c r="BN264" i="3"/>
  <c r="AX264" i="3"/>
  <c r="AH264" i="3"/>
  <c r="Z264" i="3"/>
  <c r="BT264" i="3"/>
  <c r="T264" i="3"/>
  <c r="BQ264" i="3"/>
  <c r="CI264" i="3"/>
  <c r="O264" i="3"/>
  <c r="AC264" i="3"/>
  <c r="AJ264" i="3"/>
  <c r="BC264" i="3"/>
  <c r="AE264" i="3"/>
  <c r="BY264" i="3"/>
  <c r="AU264" i="3"/>
  <c r="BR264" i="3"/>
  <c r="AK264" i="3"/>
  <c r="S264" i="3"/>
  <c r="BW264" i="3"/>
  <c r="CD264" i="3"/>
  <c r="AP264" i="3"/>
  <c r="CJ264" i="3"/>
  <c r="P264" i="3"/>
  <c r="BS264" i="3"/>
  <c r="AV264" i="3"/>
  <c r="CX264" i="3"/>
  <c r="N264" i="3"/>
  <c r="AM264" i="3"/>
  <c r="CH264" i="3"/>
  <c r="CT264" i="3"/>
  <c r="R264" i="3"/>
  <c r="AB264" i="3"/>
  <c r="BM264" i="3"/>
  <c r="AW264" i="3"/>
  <c r="AY264" i="3"/>
  <c r="CA264" i="3"/>
  <c r="CK264" i="3"/>
  <c r="CW264" i="3"/>
  <c r="BG264" i="3"/>
  <c r="CZ264" i="3"/>
  <c r="BH264" i="3"/>
  <c r="W264" i="3"/>
  <c r="CG264" i="3"/>
  <c r="CN264" i="3"/>
  <c r="BP264" i="3"/>
  <c r="AZ264" i="3"/>
  <c r="CE264" i="3"/>
  <c r="AQ264" i="3"/>
  <c r="AT264" i="3"/>
  <c r="V264" i="3"/>
  <c r="AO264" i="3"/>
  <c r="AG264" i="3"/>
  <c r="AS264" i="3"/>
  <c r="M264" i="3"/>
  <c r="BU264" i="3"/>
  <c r="BJ264" i="3"/>
  <c r="CO264" i="3"/>
  <c r="CL264" i="3"/>
  <c r="AN264" i="3"/>
  <c r="U264" i="3"/>
  <c r="CP264" i="3"/>
  <c r="BK264" i="3"/>
  <c r="AL264" i="3"/>
  <c r="CF264" i="3"/>
  <c r="BF264" i="3"/>
  <c r="CY264" i="3"/>
  <c r="BD264" i="3"/>
  <c r="AA264" i="3"/>
  <c r="Q264" i="3"/>
  <c r="BZ264" i="3"/>
  <c r="CM264" i="3"/>
  <c r="CU264" i="3"/>
  <c r="AI264" i="3"/>
  <c r="BL264" i="3"/>
  <c r="BI264" i="3"/>
  <c r="CS264" i="3"/>
  <c r="BE264" i="3"/>
  <c r="Y264" i="3"/>
  <c r="BO264" i="3"/>
  <c r="CC264" i="3"/>
  <c r="EW18" i="4"/>
  <c r="EX18" i="4" s="1"/>
  <c r="F135" i="3"/>
  <c r="BP8" i="4"/>
  <c r="F183" i="3"/>
  <c r="CQ11" i="4"/>
  <c r="F247" i="3"/>
  <c r="EA15" i="4"/>
  <c r="F151" i="3"/>
  <c r="BY9" i="4"/>
  <c r="F263" i="3"/>
  <c r="EJ16" i="4"/>
  <c r="K53" i="3"/>
  <c r="S53" i="3"/>
  <c r="AA53" i="3"/>
  <c r="AI53" i="3"/>
  <c r="AQ53" i="3"/>
  <c r="AY53" i="3"/>
  <c r="BG53" i="3"/>
  <c r="BO53" i="3"/>
  <c r="BW53" i="3"/>
  <c r="CE53" i="3"/>
  <c r="CM53" i="3"/>
  <c r="CU53" i="3"/>
  <c r="Q53" i="3"/>
  <c r="Z53" i="3"/>
  <c r="AJ53" i="3"/>
  <c r="AS53" i="3"/>
  <c r="BB53" i="3"/>
  <c r="BK53" i="3"/>
  <c r="BT53" i="3"/>
  <c r="CC53" i="3"/>
  <c r="CL53" i="3"/>
  <c r="CV53" i="3"/>
  <c r="I53" i="3"/>
  <c r="R53" i="3"/>
  <c r="AB53" i="3"/>
  <c r="AK53" i="3"/>
  <c r="AT53" i="3"/>
  <c r="BC53" i="3"/>
  <c r="BL53" i="3"/>
  <c r="BU53" i="3"/>
  <c r="CD53" i="3"/>
  <c r="CN53" i="3"/>
  <c r="CW53" i="3"/>
  <c r="M53" i="3"/>
  <c r="X53" i="3"/>
  <c r="AL53" i="3"/>
  <c r="AW53" i="3"/>
  <c r="BI53" i="3"/>
  <c r="BV53" i="3"/>
  <c r="CH53" i="3"/>
  <c r="CS53" i="3"/>
  <c r="N53" i="3"/>
  <c r="Y53" i="3"/>
  <c r="AM53" i="3"/>
  <c r="AX53" i="3"/>
  <c r="BJ53" i="3"/>
  <c r="BX53" i="3"/>
  <c r="CI53" i="3"/>
  <c r="CT53" i="3"/>
  <c r="O53" i="3"/>
  <c r="AC53" i="3"/>
  <c r="AN53" i="3"/>
  <c r="AZ53" i="3"/>
  <c r="BM53" i="3"/>
  <c r="BY53" i="3"/>
  <c r="CJ53" i="3"/>
  <c r="CX53" i="3"/>
  <c r="AD53" i="3"/>
  <c r="AU53" i="3"/>
  <c r="BP53" i="3"/>
  <c r="CG53" i="3"/>
  <c r="J53" i="3"/>
  <c r="AE53" i="3"/>
  <c r="AV53" i="3"/>
  <c r="BQ53" i="3"/>
  <c r="CK53" i="3"/>
  <c r="L53" i="3"/>
  <c r="AF53" i="3"/>
  <c r="BA53" i="3"/>
  <c r="BR53" i="3"/>
  <c r="CO53" i="3"/>
  <c r="P53" i="3"/>
  <c r="AP53" i="3"/>
  <c r="BZ53" i="3"/>
  <c r="CZ53" i="3"/>
  <c r="T53" i="3"/>
  <c r="AR53" i="3"/>
  <c r="CA53" i="3"/>
  <c r="U53" i="3"/>
  <c r="BD53" i="3"/>
  <c r="CB53" i="3"/>
  <c r="V53" i="3"/>
  <c r="BN53" i="3"/>
  <c r="W53" i="3"/>
  <c r="BS53" i="3"/>
  <c r="AG53" i="3"/>
  <c r="CF53" i="3"/>
  <c r="BF53" i="3"/>
  <c r="BH53" i="3"/>
  <c r="CP53" i="3"/>
  <c r="CQ53" i="3"/>
  <c r="CR53" i="3"/>
  <c r="CY53" i="3"/>
  <c r="AO53" i="3"/>
  <c r="G53" i="3"/>
  <c r="X16" i="4" s="1"/>
  <c r="BE53" i="3"/>
  <c r="H53" i="3"/>
  <c r="Y16" i="4" s="1"/>
  <c r="AH53" i="3"/>
  <c r="M75" i="3"/>
  <c r="U75" i="3"/>
  <c r="AC75" i="3"/>
  <c r="AK75" i="3"/>
  <c r="AS75" i="3"/>
  <c r="BA75" i="3"/>
  <c r="BI75" i="3"/>
  <c r="BQ75" i="3"/>
  <c r="BY75" i="3"/>
  <c r="CG75" i="3"/>
  <c r="CO75" i="3"/>
  <c r="CW75" i="3"/>
  <c r="P75" i="3"/>
  <c r="Y75" i="3"/>
  <c r="AH75" i="3"/>
  <c r="AQ75" i="3"/>
  <c r="AZ75" i="3"/>
  <c r="BJ75" i="3"/>
  <c r="BS75" i="3"/>
  <c r="CB75" i="3"/>
  <c r="CK75" i="3"/>
  <c r="CT75" i="3"/>
  <c r="Q75" i="3"/>
  <c r="Z75" i="3"/>
  <c r="AI75" i="3"/>
  <c r="AR75" i="3"/>
  <c r="BB75" i="3"/>
  <c r="BK75" i="3"/>
  <c r="BT75" i="3"/>
  <c r="CC75" i="3"/>
  <c r="CL75" i="3"/>
  <c r="CU75" i="3"/>
  <c r="I75" i="3"/>
  <c r="R75" i="3"/>
  <c r="AA75" i="3"/>
  <c r="AJ75" i="3"/>
  <c r="AT75" i="3"/>
  <c r="BC75" i="3"/>
  <c r="BL75" i="3"/>
  <c r="BU75" i="3"/>
  <c r="CD75" i="3"/>
  <c r="CM75" i="3"/>
  <c r="CV75" i="3"/>
  <c r="V75" i="3"/>
  <c r="AL75" i="3"/>
  <c r="AX75" i="3"/>
  <c r="BN75" i="3"/>
  <c r="CA75" i="3"/>
  <c r="CQ75" i="3"/>
  <c r="J75" i="3"/>
  <c r="W75" i="3"/>
  <c r="AM75" i="3"/>
  <c r="AY75" i="3"/>
  <c r="BO75" i="3"/>
  <c r="CE75" i="3"/>
  <c r="CR75" i="3"/>
  <c r="K75" i="3"/>
  <c r="X75" i="3"/>
  <c r="AN75" i="3"/>
  <c r="BD75" i="3"/>
  <c r="BP75" i="3"/>
  <c r="CF75" i="3"/>
  <c r="CS75" i="3"/>
  <c r="AB75" i="3"/>
  <c r="AV75" i="3"/>
  <c r="BV75" i="3"/>
  <c r="CP75" i="3"/>
  <c r="AD75" i="3"/>
  <c r="AW75" i="3"/>
  <c r="BW75" i="3"/>
  <c r="CX75" i="3"/>
  <c r="AE75" i="3"/>
  <c r="BE75" i="3"/>
  <c r="BX75" i="3"/>
  <c r="CY75" i="3"/>
  <c r="S75" i="3"/>
  <c r="BG75" i="3"/>
  <c r="CN75" i="3"/>
  <c r="T75" i="3"/>
  <c r="BH75" i="3"/>
  <c r="CZ75" i="3"/>
  <c r="AF75" i="3"/>
  <c r="BM75" i="3"/>
  <c r="AG75" i="3"/>
  <c r="CI75" i="3"/>
  <c r="AO75" i="3"/>
  <c r="CJ75" i="3"/>
  <c r="AP75" i="3"/>
  <c r="BF75" i="3"/>
  <c r="G75" i="3"/>
  <c r="AP8" i="4" s="1"/>
  <c r="BR75" i="3"/>
  <c r="BZ75" i="3"/>
  <c r="CH75" i="3"/>
  <c r="L75" i="3"/>
  <c r="N75" i="3"/>
  <c r="O75" i="3"/>
  <c r="AU75" i="3"/>
  <c r="H75" i="3"/>
  <c r="K233" i="3"/>
  <c r="S233" i="3"/>
  <c r="AA233" i="3"/>
  <c r="AI233" i="3"/>
  <c r="AQ233" i="3"/>
  <c r="AY233" i="3"/>
  <c r="BG233" i="3"/>
  <c r="BO233" i="3"/>
  <c r="BW233" i="3"/>
  <c r="CE233" i="3"/>
  <c r="CM233" i="3"/>
  <c r="CU233" i="3"/>
  <c r="L233" i="3"/>
  <c r="T233" i="3"/>
  <c r="AB233" i="3"/>
  <c r="AJ233" i="3"/>
  <c r="AR233" i="3"/>
  <c r="AZ233" i="3"/>
  <c r="BH233" i="3"/>
  <c r="BP233" i="3"/>
  <c r="BX233" i="3"/>
  <c r="CF233" i="3"/>
  <c r="CN233" i="3"/>
  <c r="CV233" i="3"/>
  <c r="M233" i="3"/>
  <c r="U233" i="3"/>
  <c r="AC233" i="3"/>
  <c r="AK233" i="3"/>
  <c r="AS233" i="3"/>
  <c r="BA233" i="3"/>
  <c r="BI233" i="3"/>
  <c r="BQ233" i="3"/>
  <c r="BY233" i="3"/>
  <c r="CG233" i="3"/>
  <c r="CO233" i="3"/>
  <c r="CW233" i="3"/>
  <c r="J233" i="3"/>
  <c r="X233" i="3"/>
  <c r="AL233" i="3"/>
  <c r="AW233" i="3"/>
  <c r="BK233" i="3"/>
  <c r="BV233" i="3"/>
  <c r="CJ233" i="3"/>
  <c r="CX233" i="3"/>
  <c r="G233" i="3"/>
  <c r="P233" i="3"/>
  <c r="AO233" i="3"/>
  <c r="CP233" i="3"/>
  <c r="AF233" i="3"/>
  <c r="BS233" i="3"/>
  <c r="N233" i="3"/>
  <c r="Y233" i="3"/>
  <c r="AM233" i="3"/>
  <c r="AX233" i="3"/>
  <c r="BL233" i="3"/>
  <c r="BZ233" i="3"/>
  <c r="CK233" i="3"/>
  <c r="CY233" i="3"/>
  <c r="H233" i="3"/>
  <c r="BC233" i="3"/>
  <c r="BN233" i="3"/>
  <c r="AE233" i="3"/>
  <c r="BD233" i="3"/>
  <c r="CQ233" i="3"/>
  <c r="AT233" i="3"/>
  <c r="CD233" i="3"/>
  <c r="O233" i="3"/>
  <c r="Z233" i="3"/>
  <c r="AN233" i="3"/>
  <c r="BB233" i="3"/>
  <c r="BM233" i="3"/>
  <c r="CA233" i="3"/>
  <c r="CL233" i="3"/>
  <c r="CZ233" i="3"/>
  <c r="AD233" i="3"/>
  <c r="CB233" i="3"/>
  <c r="Q233" i="3"/>
  <c r="AP233" i="3"/>
  <c r="BR233" i="3"/>
  <c r="CC233" i="3"/>
  <c r="R233" i="3"/>
  <c r="BE233" i="3"/>
  <c r="CR233" i="3"/>
  <c r="AG233" i="3"/>
  <c r="CH233" i="3"/>
  <c r="AH233" i="3"/>
  <c r="CI233" i="3"/>
  <c r="W233" i="3"/>
  <c r="CT233" i="3"/>
  <c r="BF233" i="3"/>
  <c r="BU233" i="3"/>
  <c r="V233" i="3"/>
  <c r="AU233" i="3"/>
  <c r="AV233" i="3"/>
  <c r="BJ233" i="3"/>
  <c r="BT233" i="3"/>
  <c r="I233" i="3"/>
  <c r="CS233" i="3"/>
  <c r="K247" i="3"/>
  <c r="S247" i="3"/>
  <c r="AA247" i="3"/>
  <c r="AI247" i="3"/>
  <c r="AQ247" i="3"/>
  <c r="AY247" i="3"/>
  <c r="BG247" i="3"/>
  <c r="BO247" i="3"/>
  <c r="BW247" i="3"/>
  <c r="CE247" i="3"/>
  <c r="CM247" i="3"/>
  <c r="CU247" i="3"/>
  <c r="L247" i="3"/>
  <c r="T247" i="3"/>
  <c r="AB247" i="3"/>
  <c r="AJ247" i="3"/>
  <c r="AR247" i="3"/>
  <c r="AZ247" i="3"/>
  <c r="BH247" i="3"/>
  <c r="BP247" i="3"/>
  <c r="BX247" i="3"/>
  <c r="CF247" i="3"/>
  <c r="CN247" i="3"/>
  <c r="CV247" i="3"/>
  <c r="M247" i="3"/>
  <c r="U247" i="3"/>
  <c r="AC247" i="3"/>
  <c r="AK247" i="3"/>
  <c r="AS247" i="3"/>
  <c r="BA247" i="3"/>
  <c r="BI247" i="3"/>
  <c r="BQ247" i="3"/>
  <c r="BY247" i="3"/>
  <c r="CG247" i="3"/>
  <c r="CO247" i="3"/>
  <c r="CW247" i="3"/>
  <c r="Q247" i="3"/>
  <c r="AE247" i="3"/>
  <c r="AP247" i="3"/>
  <c r="BD247" i="3"/>
  <c r="BR247" i="3"/>
  <c r="CC247" i="3"/>
  <c r="CQ247" i="3"/>
  <c r="AH247" i="3"/>
  <c r="BU247" i="3"/>
  <c r="CT247" i="3"/>
  <c r="AM247" i="3"/>
  <c r="CK247" i="3"/>
  <c r="R247" i="3"/>
  <c r="AF247" i="3"/>
  <c r="AT247" i="3"/>
  <c r="BE247" i="3"/>
  <c r="BS247" i="3"/>
  <c r="CD247" i="3"/>
  <c r="CR247" i="3"/>
  <c r="W247" i="3"/>
  <c r="BJ247" i="3"/>
  <c r="X247" i="3"/>
  <c r="AW247" i="3"/>
  <c r="BV247" i="3"/>
  <c r="CX247" i="3"/>
  <c r="N247" i="3"/>
  <c r="AX247" i="3"/>
  <c r="BZ247" i="3"/>
  <c r="V247" i="3"/>
  <c r="AG247" i="3"/>
  <c r="AU247" i="3"/>
  <c r="BF247" i="3"/>
  <c r="BT247" i="3"/>
  <c r="CH247" i="3"/>
  <c r="CS247" i="3"/>
  <c r="I247" i="3"/>
  <c r="AV247" i="3"/>
  <c r="CI247" i="3"/>
  <c r="J247" i="3"/>
  <c r="AL247" i="3"/>
  <c r="BK247" i="3"/>
  <c r="CJ247" i="3"/>
  <c r="Y247" i="3"/>
  <c r="BL247" i="3"/>
  <c r="CY247" i="3"/>
  <c r="Z247" i="3"/>
  <c r="CA247" i="3"/>
  <c r="AD247" i="3"/>
  <c r="CB247" i="3"/>
  <c r="P247" i="3"/>
  <c r="CP247" i="3"/>
  <c r="G247" i="3"/>
  <c r="BC247" i="3"/>
  <c r="CL247" i="3"/>
  <c r="AN247" i="3"/>
  <c r="CZ247" i="3"/>
  <c r="AO247" i="3"/>
  <c r="BB247" i="3"/>
  <c r="H247" i="3"/>
  <c r="BM247" i="3"/>
  <c r="BN247" i="3"/>
  <c r="O247" i="3"/>
  <c r="K59" i="3"/>
  <c r="S59" i="3"/>
  <c r="AA59" i="3"/>
  <c r="AI59" i="3"/>
  <c r="AQ59" i="3"/>
  <c r="AY59" i="3"/>
  <c r="BG59" i="3"/>
  <c r="BO59" i="3"/>
  <c r="BW59" i="3"/>
  <c r="CE59" i="3"/>
  <c r="CM59" i="3"/>
  <c r="CU59" i="3"/>
  <c r="M59" i="3"/>
  <c r="V59" i="3"/>
  <c r="AE59" i="3"/>
  <c r="AN59" i="3"/>
  <c r="AW59" i="3"/>
  <c r="BF59" i="3"/>
  <c r="BP59" i="3"/>
  <c r="BY59" i="3"/>
  <c r="CH59" i="3"/>
  <c r="CQ59" i="3"/>
  <c r="CZ59" i="3"/>
  <c r="N59" i="3"/>
  <c r="W59" i="3"/>
  <c r="AF59" i="3"/>
  <c r="AO59" i="3"/>
  <c r="AX59" i="3"/>
  <c r="BH59" i="3"/>
  <c r="BQ59" i="3"/>
  <c r="BZ59" i="3"/>
  <c r="CI59" i="3"/>
  <c r="CR59" i="3"/>
  <c r="J59" i="3"/>
  <c r="X59" i="3"/>
  <c r="AJ59" i="3"/>
  <c r="AU59" i="3"/>
  <c r="BI59" i="3"/>
  <c r="BT59" i="3"/>
  <c r="CF59" i="3"/>
  <c r="CS59" i="3"/>
  <c r="L59" i="3"/>
  <c r="Y59" i="3"/>
  <c r="AK59" i="3"/>
  <c r="AV59" i="3"/>
  <c r="BJ59" i="3"/>
  <c r="BU59" i="3"/>
  <c r="CG59" i="3"/>
  <c r="CT59" i="3"/>
  <c r="O59" i="3"/>
  <c r="Z59" i="3"/>
  <c r="AL59" i="3"/>
  <c r="AZ59" i="3"/>
  <c r="BK59" i="3"/>
  <c r="BV59" i="3"/>
  <c r="CJ59" i="3"/>
  <c r="CV59" i="3"/>
  <c r="R59" i="3"/>
  <c r="AM59" i="3"/>
  <c r="BD59" i="3"/>
  <c r="CA59" i="3"/>
  <c r="CP59" i="3"/>
  <c r="T59" i="3"/>
  <c r="AP59" i="3"/>
  <c r="BE59" i="3"/>
  <c r="CB59" i="3"/>
  <c r="CW59" i="3"/>
  <c r="U59" i="3"/>
  <c r="AR59" i="3"/>
  <c r="BL59" i="3"/>
  <c r="CC59" i="3"/>
  <c r="CX59" i="3"/>
  <c r="AC59" i="3"/>
  <c r="BC59" i="3"/>
  <c r="CL59" i="3"/>
  <c r="AD59" i="3"/>
  <c r="BM59" i="3"/>
  <c r="CN59" i="3"/>
  <c r="AG59" i="3"/>
  <c r="BN59" i="3"/>
  <c r="CO59" i="3"/>
  <c r="AT59" i="3"/>
  <c r="CY59" i="3"/>
  <c r="BA59" i="3"/>
  <c r="I59" i="3"/>
  <c r="BB59" i="3"/>
  <c r="AB59" i="3"/>
  <c r="AH59" i="3"/>
  <c r="AS59" i="3"/>
  <c r="BR59" i="3"/>
  <c r="BS59" i="3"/>
  <c r="BX59" i="3"/>
  <c r="H59" i="3"/>
  <c r="P59" i="3"/>
  <c r="Q59" i="3"/>
  <c r="CD59" i="3"/>
  <c r="CK59" i="3"/>
  <c r="G59" i="3"/>
  <c r="AG7" i="4" s="1"/>
  <c r="M107" i="3"/>
  <c r="U107" i="3"/>
  <c r="AC107" i="3"/>
  <c r="AK107" i="3"/>
  <c r="AS107" i="3"/>
  <c r="BA107" i="3"/>
  <c r="BI107" i="3"/>
  <c r="BQ107" i="3"/>
  <c r="BY107" i="3"/>
  <c r="CG107" i="3"/>
  <c r="CO107" i="3"/>
  <c r="CW107" i="3"/>
  <c r="N107" i="3"/>
  <c r="V107" i="3"/>
  <c r="AD107" i="3"/>
  <c r="AL107" i="3"/>
  <c r="AT107" i="3"/>
  <c r="BB107" i="3"/>
  <c r="BJ107" i="3"/>
  <c r="BR107" i="3"/>
  <c r="BZ107" i="3"/>
  <c r="CH107" i="3"/>
  <c r="CP107" i="3"/>
  <c r="CX107" i="3"/>
  <c r="O107" i="3"/>
  <c r="W107" i="3"/>
  <c r="AE107" i="3"/>
  <c r="AM107" i="3"/>
  <c r="AU107" i="3"/>
  <c r="BC107" i="3"/>
  <c r="BK107" i="3"/>
  <c r="BS107" i="3"/>
  <c r="CA107" i="3"/>
  <c r="CI107" i="3"/>
  <c r="CQ107" i="3"/>
  <c r="CY107" i="3"/>
  <c r="K107" i="3"/>
  <c r="Y107" i="3"/>
  <c r="AJ107" i="3"/>
  <c r="AX107" i="3"/>
  <c r="BL107" i="3"/>
  <c r="BW107" i="3"/>
  <c r="CK107" i="3"/>
  <c r="CV107" i="3"/>
  <c r="L107" i="3"/>
  <c r="Z107" i="3"/>
  <c r="AN107" i="3"/>
  <c r="AY107" i="3"/>
  <c r="BM107" i="3"/>
  <c r="BX107" i="3"/>
  <c r="CL107" i="3"/>
  <c r="CZ107" i="3"/>
  <c r="P107" i="3"/>
  <c r="AA107" i="3"/>
  <c r="AO107" i="3"/>
  <c r="AZ107" i="3"/>
  <c r="BN107" i="3"/>
  <c r="CB107" i="3"/>
  <c r="CM107" i="3"/>
  <c r="S107" i="3"/>
  <c r="AP107" i="3"/>
  <c r="BG107" i="3"/>
  <c r="CD107" i="3"/>
  <c r="CU107" i="3"/>
  <c r="T107" i="3"/>
  <c r="AQ107" i="3"/>
  <c r="BH107" i="3"/>
  <c r="CE107" i="3"/>
  <c r="X107" i="3"/>
  <c r="AR107" i="3"/>
  <c r="BO107" i="3"/>
  <c r="CF107" i="3"/>
  <c r="AF107" i="3"/>
  <c r="BF107" i="3"/>
  <c r="CR107" i="3"/>
  <c r="AG107" i="3"/>
  <c r="BP107" i="3"/>
  <c r="CS107" i="3"/>
  <c r="AH107" i="3"/>
  <c r="BT107" i="3"/>
  <c r="CT107" i="3"/>
  <c r="AI107" i="3"/>
  <c r="CJ107" i="3"/>
  <c r="G107" i="3"/>
  <c r="AV107" i="3"/>
  <c r="CN107" i="3"/>
  <c r="H107" i="3"/>
  <c r="BU107" i="3"/>
  <c r="AW107" i="3"/>
  <c r="I107" i="3"/>
  <c r="BD107" i="3"/>
  <c r="J107" i="3"/>
  <c r="BE107" i="3"/>
  <c r="Q107" i="3"/>
  <c r="R107" i="3"/>
  <c r="BV107" i="3"/>
  <c r="AB107" i="3"/>
  <c r="CC107" i="3"/>
  <c r="K232" i="3"/>
  <c r="S232" i="3"/>
  <c r="AA232" i="3"/>
  <c r="AI232" i="3"/>
  <c r="AQ232" i="3"/>
  <c r="AY232" i="3"/>
  <c r="BG232" i="3"/>
  <c r="BO232" i="3"/>
  <c r="BW232" i="3"/>
  <c r="CE232" i="3"/>
  <c r="CM232" i="3"/>
  <c r="CU232" i="3"/>
  <c r="L232" i="3"/>
  <c r="T232" i="3"/>
  <c r="AB232" i="3"/>
  <c r="AJ232" i="3"/>
  <c r="AR232" i="3"/>
  <c r="AZ232" i="3"/>
  <c r="BH232" i="3"/>
  <c r="BP232" i="3"/>
  <c r="BX232" i="3"/>
  <c r="CF232" i="3"/>
  <c r="CN232" i="3"/>
  <c r="CV232" i="3"/>
  <c r="M232" i="3"/>
  <c r="U232" i="3"/>
  <c r="AC232" i="3"/>
  <c r="AK232" i="3"/>
  <c r="AS232" i="3"/>
  <c r="BA232" i="3"/>
  <c r="BI232" i="3"/>
  <c r="BQ232" i="3"/>
  <c r="BY232" i="3"/>
  <c r="CG232" i="3"/>
  <c r="CO232" i="3"/>
  <c r="CW232" i="3"/>
  <c r="Q232" i="3"/>
  <c r="AE232" i="3"/>
  <c r="AP232" i="3"/>
  <c r="BD232" i="3"/>
  <c r="BR232" i="3"/>
  <c r="CC232" i="3"/>
  <c r="CQ232" i="3"/>
  <c r="W232" i="3"/>
  <c r="BU232" i="3"/>
  <c r="N232" i="3"/>
  <c r="AX232" i="3"/>
  <c r="CK232" i="3"/>
  <c r="R232" i="3"/>
  <c r="AF232" i="3"/>
  <c r="AT232" i="3"/>
  <c r="BE232" i="3"/>
  <c r="BS232" i="3"/>
  <c r="CD232" i="3"/>
  <c r="CR232" i="3"/>
  <c r="AH232" i="3"/>
  <c r="BJ232" i="3"/>
  <c r="CT232" i="3"/>
  <c r="J232" i="3"/>
  <c r="AW232" i="3"/>
  <c r="BV232" i="3"/>
  <c r="CX232" i="3"/>
  <c r="Y232" i="3"/>
  <c r="BL232" i="3"/>
  <c r="CY232" i="3"/>
  <c r="V232" i="3"/>
  <c r="AG232" i="3"/>
  <c r="AU232" i="3"/>
  <c r="BF232" i="3"/>
  <c r="BT232" i="3"/>
  <c r="CH232" i="3"/>
  <c r="CS232" i="3"/>
  <c r="I232" i="3"/>
  <c r="AV232" i="3"/>
  <c r="CI232" i="3"/>
  <c r="X232" i="3"/>
  <c r="AL232" i="3"/>
  <c r="BK232" i="3"/>
  <c r="CJ232" i="3"/>
  <c r="AM232" i="3"/>
  <c r="BZ232" i="3"/>
  <c r="Z232" i="3"/>
  <c r="CA232" i="3"/>
  <c r="AD232" i="3"/>
  <c r="CB232" i="3"/>
  <c r="BC232" i="3"/>
  <c r="O232" i="3"/>
  <c r="H232" i="3"/>
  <c r="CP232" i="3"/>
  <c r="CZ232" i="3"/>
  <c r="AO232" i="3"/>
  <c r="BM232" i="3"/>
  <c r="BN232" i="3"/>
  <c r="G232" i="3"/>
  <c r="EB15" i="4" s="1"/>
  <c r="CL232" i="3"/>
  <c r="P232" i="3"/>
  <c r="AN232" i="3"/>
  <c r="BB232" i="3"/>
  <c r="M184" i="3"/>
  <c r="U184" i="3"/>
  <c r="AC184" i="3"/>
  <c r="AK184" i="3"/>
  <c r="AS184" i="3"/>
  <c r="BA184" i="3"/>
  <c r="BI184" i="3"/>
  <c r="BQ184" i="3"/>
  <c r="BY184" i="3"/>
  <c r="CG184" i="3"/>
  <c r="CO184" i="3"/>
  <c r="CW184" i="3"/>
  <c r="N184" i="3"/>
  <c r="V184" i="3"/>
  <c r="AD184" i="3"/>
  <c r="AL184" i="3"/>
  <c r="AT184" i="3"/>
  <c r="BB184" i="3"/>
  <c r="BJ184" i="3"/>
  <c r="BR184" i="3"/>
  <c r="BZ184" i="3"/>
  <c r="CH184" i="3"/>
  <c r="CP184" i="3"/>
  <c r="CX184" i="3"/>
  <c r="O184" i="3"/>
  <c r="W184" i="3"/>
  <c r="AE184" i="3"/>
  <c r="AM184" i="3"/>
  <c r="AU184" i="3"/>
  <c r="BC184" i="3"/>
  <c r="BK184" i="3"/>
  <c r="BS184" i="3"/>
  <c r="CA184" i="3"/>
  <c r="CI184" i="3"/>
  <c r="CQ184" i="3"/>
  <c r="CY184" i="3"/>
  <c r="L184" i="3"/>
  <c r="Z184" i="3"/>
  <c r="AN184" i="3"/>
  <c r="AY184" i="3"/>
  <c r="BM184" i="3"/>
  <c r="BX184" i="3"/>
  <c r="CL184" i="3"/>
  <c r="CZ184" i="3"/>
  <c r="P184" i="3"/>
  <c r="AA184" i="3"/>
  <c r="AO184" i="3"/>
  <c r="AZ184" i="3"/>
  <c r="BN184" i="3"/>
  <c r="CB184" i="3"/>
  <c r="CM184" i="3"/>
  <c r="Q184" i="3"/>
  <c r="AB184" i="3"/>
  <c r="AP184" i="3"/>
  <c r="BD184" i="3"/>
  <c r="BO184" i="3"/>
  <c r="CC184" i="3"/>
  <c r="CN184" i="3"/>
  <c r="R184" i="3"/>
  <c r="AI184" i="3"/>
  <c r="BF184" i="3"/>
  <c r="BW184" i="3"/>
  <c r="CT184" i="3"/>
  <c r="G184" i="3"/>
  <c r="DA12" i="4" s="1"/>
  <c r="AR184" i="3"/>
  <c r="S184" i="3"/>
  <c r="AJ184" i="3"/>
  <c r="BG184" i="3"/>
  <c r="CD184" i="3"/>
  <c r="CU184" i="3"/>
  <c r="H184" i="3"/>
  <c r="X184" i="3"/>
  <c r="BL184" i="3"/>
  <c r="AV184" i="3"/>
  <c r="CJ184" i="3"/>
  <c r="AF184" i="3"/>
  <c r="CK184" i="3"/>
  <c r="T184" i="3"/>
  <c r="AQ184" i="3"/>
  <c r="BH184" i="3"/>
  <c r="CE184" i="3"/>
  <c r="CV184" i="3"/>
  <c r="CF184" i="3"/>
  <c r="Y184" i="3"/>
  <c r="BP184" i="3"/>
  <c r="I184" i="3"/>
  <c r="AW184" i="3"/>
  <c r="BT184" i="3"/>
  <c r="BU184" i="3"/>
  <c r="BV184" i="3"/>
  <c r="K184" i="3"/>
  <c r="CS184" i="3"/>
  <c r="AH184" i="3"/>
  <c r="J184" i="3"/>
  <c r="AG184" i="3"/>
  <c r="AX184" i="3"/>
  <c r="BE184" i="3"/>
  <c r="CR184" i="3"/>
  <c r="K54" i="3"/>
  <c r="S54" i="3"/>
  <c r="AA54" i="3"/>
  <c r="AI54" i="3"/>
  <c r="AQ54" i="3"/>
  <c r="AY54" i="3"/>
  <c r="BG54" i="3"/>
  <c r="BO54" i="3"/>
  <c r="BW54" i="3"/>
  <c r="CE54" i="3"/>
  <c r="CM54" i="3"/>
  <c r="CU54" i="3"/>
  <c r="M54" i="3"/>
  <c r="V54" i="3"/>
  <c r="AE54" i="3"/>
  <c r="AN54" i="3"/>
  <c r="AW54" i="3"/>
  <c r="BF54" i="3"/>
  <c r="BP54" i="3"/>
  <c r="BY54" i="3"/>
  <c r="CH54" i="3"/>
  <c r="CQ54" i="3"/>
  <c r="CZ54" i="3"/>
  <c r="N54" i="3"/>
  <c r="W54" i="3"/>
  <c r="AF54" i="3"/>
  <c r="AO54" i="3"/>
  <c r="AX54" i="3"/>
  <c r="BH54" i="3"/>
  <c r="BQ54" i="3"/>
  <c r="BZ54" i="3"/>
  <c r="CI54" i="3"/>
  <c r="CR54" i="3"/>
  <c r="O54" i="3"/>
  <c r="Z54" i="3"/>
  <c r="AL54" i="3"/>
  <c r="AZ54" i="3"/>
  <c r="BK54" i="3"/>
  <c r="BV54" i="3"/>
  <c r="CJ54" i="3"/>
  <c r="CV54" i="3"/>
  <c r="P54" i="3"/>
  <c r="AB54" i="3"/>
  <c r="AM54" i="3"/>
  <c r="BA54" i="3"/>
  <c r="BL54" i="3"/>
  <c r="BX54" i="3"/>
  <c r="CK54" i="3"/>
  <c r="CW54" i="3"/>
  <c r="Q54" i="3"/>
  <c r="AC54" i="3"/>
  <c r="AP54" i="3"/>
  <c r="BB54" i="3"/>
  <c r="BM54" i="3"/>
  <c r="CA54" i="3"/>
  <c r="CL54" i="3"/>
  <c r="CX54" i="3"/>
  <c r="I54" i="3"/>
  <c r="AD54" i="3"/>
  <c r="AU54" i="3"/>
  <c r="BR54" i="3"/>
  <c r="CG54" i="3"/>
  <c r="J54" i="3"/>
  <c r="AG54" i="3"/>
  <c r="AV54" i="3"/>
  <c r="BS54" i="3"/>
  <c r="CN54" i="3"/>
  <c r="L54" i="3"/>
  <c r="AH54" i="3"/>
  <c r="BC54" i="3"/>
  <c r="BT54" i="3"/>
  <c r="CO54" i="3"/>
  <c r="AR54" i="3"/>
  <c r="BU54" i="3"/>
  <c r="CY54" i="3"/>
  <c r="R54" i="3"/>
  <c r="AS54" i="3"/>
  <c r="CB54" i="3"/>
  <c r="T54" i="3"/>
  <c r="AT54" i="3"/>
  <c r="CC54" i="3"/>
  <c r="X54" i="3"/>
  <c r="BN54" i="3"/>
  <c r="Y54" i="3"/>
  <c r="CD54" i="3"/>
  <c r="AJ54" i="3"/>
  <c r="CF54" i="3"/>
  <c r="BD54" i="3"/>
  <c r="BE54" i="3"/>
  <c r="BI54" i="3"/>
  <c r="CT54" i="3"/>
  <c r="G54" i="3"/>
  <c r="H54" i="3"/>
  <c r="U54" i="3"/>
  <c r="AK54" i="3"/>
  <c r="BJ54" i="3"/>
  <c r="CP54" i="3"/>
  <c r="CS54" i="3"/>
  <c r="K42" i="3"/>
  <c r="S42" i="3"/>
  <c r="AA42" i="3"/>
  <c r="AI42" i="3"/>
  <c r="AQ42" i="3"/>
  <c r="AY42" i="3"/>
  <c r="BG42" i="3"/>
  <c r="BO42" i="3"/>
  <c r="BW42" i="3"/>
  <c r="CE42" i="3"/>
  <c r="L42" i="3"/>
  <c r="T42" i="3"/>
  <c r="AB42" i="3"/>
  <c r="AJ42" i="3"/>
  <c r="AR42" i="3"/>
  <c r="AZ42" i="3"/>
  <c r="BH42" i="3"/>
  <c r="BP42" i="3"/>
  <c r="BX42" i="3"/>
  <c r="CF42" i="3"/>
  <c r="R42" i="3"/>
  <c r="AD42" i="3"/>
  <c r="AN42" i="3"/>
  <c r="AX42" i="3"/>
  <c r="BJ42" i="3"/>
  <c r="BT42" i="3"/>
  <c r="CD42" i="3"/>
  <c r="CN42" i="3"/>
  <c r="CV42" i="3"/>
  <c r="I42" i="3"/>
  <c r="U42" i="3"/>
  <c r="AE42" i="3"/>
  <c r="AO42" i="3"/>
  <c r="BA42" i="3"/>
  <c r="BK42" i="3"/>
  <c r="BU42" i="3"/>
  <c r="CG42" i="3"/>
  <c r="CO42" i="3"/>
  <c r="CW42" i="3"/>
  <c r="M42" i="3"/>
  <c r="Y42" i="3"/>
  <c r="AM42" i="3"/>
  <c r="BC42" i="3"/>
  <c r="BQ42" i="3"/>
  <c r="CC42" i="3"/>
  <c r="CQ42" i="3"/>
  <c r="N42" i="3"/>
  <c r="Z42" i="3"/>
  <c r="AP42" i="3"/>
  <c r="BD42" i="3"/>
  <c r="BR42" i="3"/>
  <c r="CH42" i="3"/>
  <c r="CR42" i="3"/>
  <c r="O42" i="3"/>
  <c r="AC42" i="3"/>
  <c r="AS42" i="3"/>
  <c r="BE42" i="3"/>
  <c r="BS42" i="3"/>
  <c r="CI42" i="3"/>
  <c r="CS42" i="3"/>
  <c r="V42" i="3"/>
  <c r="AT42" i="3"/>
  <c r="BM42" i="3"/>
  <c r="CK42" i="3"/>
  <c r="CZ42" i="3"/>
  <c r="W42" i="3"/>
  <c r="AU42" i="3"/>
  <c r="BN42" i="3"/>
  <c r="CL42" i="3"/>
  <c r="AG42" i="3"/>
  <c r="BI42" i="3"/>
  <c r="CM42" i="3"/>
  <c r="AH42" i="3"/>
  <c r="BL42" i="3"/>
  <c r="CP42" i="3"/>
  <c r="AK42" i="3"/>
  <c r="BV42" i="3"/>
  <c r="CT42" i="3"/>
  <c r="AF42" i="3"/>
  <c r="CA42" i="3"/>
  <c r="AL42" i="3"/>
  <c r="CB42" i="3"/>
  <c r="AV42" i="3"/>
  <c r="CJ42" i="3"/>
  <c r="P42" i="3"/>
  <c r="CU42" i="3"/>
  <c r="Q42" i="3"/>
  <c r="CX42" i="3"/>
  <c r="X42" i="3"/>
  <c r="CY42" i="3"/>
  <c r="BF42" i="3"/>
  <c r="BY42" i="3"/>
  <c r="BZ42" i="3"/>
  <c r="J42" i="3"/>
  <c r="G42" i="3"/>
  <c r="X5" i="4" s="1"/>
  <c r="AW42" i="3"/>
  <c r="BB42" i="3"/>
  <c r="H42" i="3"/>
  <c r="M86" i="3"/>
  <c r="U86" i="3"/>
  <c r="AC86" i="3"/>
  <c r="AK86" i="3"/>
  <c r="AS86" i="3"/>
  <c r="BA86" i="3"/>
  <c r="BI86" i="3"/>
  <c r="BQ86" i="3"/>
  <c r="BY86" i="3"/>
  <c r="CG86" i="3"/>
  <c r="CO86" i="3"/>
  <c r="CW86" i="3"/>
  <c r="K86" i="3"/>
  <c r="T86" i="3"/>
  <c r="AD86" i="3"/>
  <c r="AM86" i="3"/>
  <c r="AV86" i="3"/>
  <c r="BE86" i="3"/>
  <c r="BN86" i="3"/>
  <c r="BW86" i="3"/>
  <c r="CF86" i="3"/>
  <c r="CP86" i="3"/>
  <c r="CY86" i="3"/>
  <c r="L86" i="3"/>
  <c r="V86" i="3"/>
  <c r="AE86" i="3"/>
  <c r="AN86" i="3"/>
  <c r="AW86" i="3"/>
  <c r="BF86" i="3"/>
  <c r="BO86" i="3"/>
  <c r="BX86" i="3"/>
  <c r="CH86" i="3"/>
  <c r="CQ86" i="3"/>
  <c r="CZ86" i="3"/>
  <c r="J86" i="3"/>
  <c r="X86" i="3"/>
  <c r="AI86" i="3"/>
  <c r="AU86" i="3"/>
  <c r="BH86" i="3"/>
  <c r="BT86" i="3"/>
  <c r="CE86" i="3"/>
  <c r="CS86" i="3"/>
  <c r="N86" i="3"/>
  <c r="Y86" i="3"/>
  <c r="AJ86" i="3"/>
  <c r="AX86" i="3"/>
  <c r="BJ86" i="3"/>
  <c r="BU86" i="3"/>
  <c r="CI86" i="3"/>
  <c r="CT86" i="3"/>
  <c r="O86" i="3"/>
  <c r="Z86" i="3"/>
  <c r="AL86" i="3"/>
  <c r="AY86" i="3"/>
  <c r="BK86" i="3"/>
  <c r="BV86" i="3"/>
  <c r="CJ86" i="3"/>
  <c r="CU86" i="3"/>
  <c r="P86" i="3"/>
  <c r="AG86" i="3"/>
  <c r="BB86" i="3"/>
  <c r="BS86" i="3"/>
  <c r="CM86" i="3"/>
  <c r="Q86" i="3"/>
  <c r="AH86" i="3"/>
  <c r="BC86" i="3"/>
  <c r="BZ86" i="3"/>
  <c r="CN86" i="3"/>
  <c r="R86" i="3"/>
  <c r="AO86" i="3"/>
  <c r="BD86" i="3"/>
  <c r="CA86" i="3"/>
  <c r="CR86" i="3"/>
  <c r="AP86" i="3"/>
  <c r="BP86" i="3"/>
  <c r="CX86" i="3"/>
  <c r="AQ86" i="3"/>
  <c r="BR86" i="3"/>
  <c r="I86" i="3"/>
  <c r="AR86" i="3"/>
  <c r="CB86" i="3"/>
  <c r="AF86" i="3"/>
  <c r="CK86" i="3"/>
  <c r="AT86" i="3"/>
  <c r="CL86" i="3"/>
  <c r="AZ86" i="3"/>
  <c r="CV86" i="3"/>
  <c r="AB86" i="3"/>
  <c r="G86" i="3"/>
  <c r="BG86" i="3"/>
  <c r="H86" i="3"/>
  <c r="BL86" i="3"/>
  <c r="BM86" i="3"/>
  <c r="CC86" i="3"/>
  <c r="S86" i="3"/>
  <c r="CD86" i="3"/>
  <c r="W86" i="3"/>
  <c r="AA86" i="3"/>
  <c r="M91" i="3"/>
  <c r="U91" i="3"/>
  <c r="AC91" i="3"/>
  <c r="AK91" i="3"/>
  <c r="AS91" i="3"/>
  <c r="BA91" i="3"/>
  <c r="BI91" i="3"/>
  <c r="BQ91" i="3"/>
  <c r="BY91" i="3"/>
  <c r="CG91" i="3"/>
  <c r="CO91" i="3"/>
  <c r="CW91" i="3"/>
  <c r="L91" i="3"/>
  <c r="V91" i="3"/>
  <c r="AE91" i="3"/>
  <c r="AN91" i="3"/>
  <c r="AW91" i="3"/>
  <c r="BF91" i="3"/>
  <c r="BO91" i="3"/>
  <c r="BX91" i="3"/>
  <c r="CH91" i="3"/>
  <c r="CQ91" i="3"/>
  <c r="CZ91" i="3"/>
  <c r="N91" i="3"/>
  <c r="W91" i="3"/>
  <c r="AF91" i="3"/>
  <c r="AO91" i="3"/>
  <c r="AX91" i="3"/>
  <c r="BG91" i="3"/>
  <c r="BP91" i="3"/>
  <c r="BZ91" i="3"/>
  <c r="CI91" i="3"/>
  <c r="CR91" i="3"/>
  <c r="O91" i="3"/>
  <c r="X91" i="3"/>
  <c r="AG91" i="3"/>
  <c r="AP91" i="3"/>
  <c r="AY91" i="3"/>
  <c r="BH91" i="3"/>
  <c r="BR91" i="3"/>
  <c r="CA91" i="3"/>
  <c r="CJ91" i="3"/>
  <c r="CS91" i="3"/>
  <c r="S91" i="3"/>
  <c r="AI91" i="3"/>
  <c r="AV91" i="3"/>
  <c r="BL91" i="3"/>
  <c r="CB91" i="3"/>
  <c r="CN91" i="3"/>
  <c r="T91" i="3"/>
  <c r="AJ91" i="3"/>
  <c r="AZ91" i="3"/>
  <c r="BM91" i="3"/>
  <c r="CC91" i="3"/>
  <c r="CP91" i="3"/>
  <c r="I91" i="3"/>
  <c r="Y91" i="3"/>
  <c r="AL91" i="3"/>
  <c r="BB91" i="3"/>
  <c r="BN91" i="3"/>
  <c r="CD91" i="3"/>
  <c r="CT91" i="3"/>
  <c r="AA91" i="3"/>
  <c r="AU91" i="3"/>
  <c r="BU91" i="3"/>
  <c r="CU91" i="3"/>
  <c r="AB91" i="3"/>
  <c r="BC91" i="3"/>
  <c r="BV91" i="3"/>
  <c r="CV91" i="3"/>
  <c r="J91" i="3"/>
  <c r="AD91" i="3"/>
  <c r="BD91" i="3"/>
  <c r="BW91" i="3"/>
  <c r="CX91" i="3"/>
  <c r="AM91" i="3"/>
  <c r="BT91" i="3"/>
  <c r="G91" i="3"/>
  <c r="AQ91" i="3"/>
  <c r="CE91" i="3"/>
  <c r="K91" i="3"/>
  <c r="AR91" i="3"/>
  <c r="CF91" i="3"/>
  <c r="BE91" i="3"/>
  <c r="H91" i="3"/>
  <c r="BJ91" i="3"/>
  <c r="CL91" i="3"/>
  <c r="P91" i="3"/>
  <c r="BK91" i="3"/>
  <c r="Q91" i="3"/>
  <c r="BS91" i="3"/>
  <c r="R91" i="3"/>
  <c r="CK91" i="3"/>
  <c r="Z91" i="3"/>
  <c r="AH91" i="3"/>
  <c r="CM91" i="3"/>
  <c r="AT91" i="3"/>
  <c r="CY91" i="3"/>
  <c r="J63" i="3"/>
  <c r="R63" i="3"/>
  <c r="Z63" i="3"/>
  <c r="AH63" i="3"/>
  <c r="AP63" i="3"/>
  <c r="AX63" i="3"/>
  <c r="BF63" i="3"/>
  <c r="BN63" i="3"/>
  <c r="BV63" i="3"/>
  <c r="CD63" i="3"/>
  <c r="CL63" i="3"/>
  <c r="CT63" i="3"/>
  <c r="K63" i="3"/>
  <c r="S63" i="3"/>
  <c r="AA63" i="3"/>
  <c r="AI63" i="3"/>
  <c r="AQ63" i="3"/>
  <c r="AY63" i="3"/>
  <c r="BG63" i="3"/>
  <c r="BO63" i="3"/>
  <c r="BW63" i="3"/>
  <c r="CE63" i="3"/>
  <c r="CM63" i="3"/>
  <c r="CU63" i="3"/>
  <c r="P63" i="3"/>
  <c r="AB63" i="3"/>
  <c r="AL63" i="3"/>
  <c r="AV63" i="3"/>
  <c r="BH63" i="3"/>
  <c r="BR63" i="3"/>
  <c r="CB63" i="3"/>
  <c r="CN63" i="3"/>
  <c r="CX63" i="3"/>
  <c r="Q63" i="3"/>
  <c r="AC63" i="3"/>
  <c r="AM63" i="3"/>
  <c r="AW63" i="3"/>
  <c r="BI63" i="3"/>
  <c r="BS63" i="3"/>
  <c r="CC63" i="3"/>
  <c r="CO63" i="3"/>
  <c r="CY63" i="3"/>
  <c r="V63" i="3"/>
  <c r="AJ63" i="3"/>
  <c r="AZ63" i="3"/>
  <c r="BL63" i="3"/>
  <c r="BZ63" i="3"/>
  <c r="CP63" i="3"/>
  <c r="I63" i="3"/>
  <c r="W63" i="3"/>
  <c r="AK63" i="3"/>
  <c r="BA63" i="3"/>
  <c r="BM63" i="3"/>
  <c r="CA63" i="3"/>
  <c r="CQ63" i="3"/>
  <c r="L63" i="3"/>
  <c r="X63" i="3"/>
  <c r="AN63" i="3"/>
  <c r="BB63" i="3"/>
  <c r="BP63" i="3"/>
  <c r="CF63" i="3"/>
  <c r="CR63" i="3"/>
  <c r="Y63" i="3"/>
  <c r="AT63" i="3"/>
  <c r="BT63" i="3"/>
  <c r="CK63" i="3"/>
  <c r="AD63" i="3"/>
  <c r="AU63" i="3"/>
  <c r="BU63" i="3"/>
  <c r="CS63" i="3"/>
  <c r="AE63" i="3"/>
  <c r="BC63" i="3"/>
  <c r="BX63" i="3"/>
  <c r="CV63" i="3"/>
  <c r="AG63" i="3"/>
  <c r="BQ63" i="3"/>
  <c r="AO63" i="3"/>
  <c r="BY63" i="3"/>
  <c r="M63" i="3"/>
  <c r="AR63" i="3"/>
  <c r="CG63" i="3"/>
  <c r="T63" i="3"/>
  <c r="CH63" i="3"/>
  <c r="U63" i="3"/>
  <c r="CI63" i="3"/>
  <c r="AF63" i="3"/>
  <c r="CJ63" i="3"/>
  <c r="O63" i="3"/>
  <c r="AS63" i="3"/>
  <c r="BD63" i="3"/>
  <c r="N63" i="3"/>
  <c r="BE63" i="3"/>
  <c r="BJ63" i="3"/>
  <c r="BK63" i="3"/>
  <c r="CW63" i="3"/>
  <c r="CZ63" i="3"/>
  <c r="H63" i="3"/>
  <c r="AH11" i="4" s="1"/>
  <c r="G63" i="3"/>
  <c r="K61" i="3"/>
  <c r="S61" i="3"/>
  <c r="AA61" i="3"/>
  <c r="AI61" i="3"/>
  <c r="AQ61" i="3"/>
  <c r="AY61" i="3"/>
  <c r="BG61" i="3"/>
  <c r="BO61" i="3"/>
  <c r="BW61" i="3"/>
  <c r="CE61" i="3"/>
  <c r="CM61" i="3"/>
  <c r="CU61" i="3"/>
  <c r="M61" i="3"/>
  <c r="V61" i="3"/>
  <c r="AE61" i="3"/>
  <c r="AN61" i="3"/>
  <c r="AW61" i="3"/>
  <c r="BF61" i="3"/>
  <c r="BP61" i="3"/>
  <c r="BY61" i="3"/>
  <c r="CH61" i="3"/>
  <c r="CQ61" i="3"/>
  <c r="CZ61" i="3"/>
  <c r="N61" i="3"/>
  <c r="W61" i="3"/>
  <c r="AF61" i="3"/>
  <c r="AO61" i="3"/>
  <c r="AX61" i="3"/>
  <c r="BH61" i="3"/>
  <c r="BQ61" i="3"/>
  <c r="BZ61" i="3"/>
  <c r="CI61" i="3"/>
  <c r="CR61" i="3"/>
  <c r="O61" i="3"/>
  <c r="Z61" i="3"/>
  <c r="AL61" i="3"/>
  <c r="AZ61" i="3"/>
  <c r="BK61" i="3"/>
  <c r="BV61" i="3"/>
  <c r="CJ61" i="3"/>
  <c r="CV61" i="3"/>
  <c r="P61" i="3"/>
  <c r="AB61" i="3"/>
  <c r="AM61" i="3"/>
  <c r="BA61" i="3"/>
  <c r="BL61" i="3"/>
  <c r="BX61" i="3"/>
  <c r="CK61" i="3"/>
  <c r="CW61" i="3"/>
  <c r="Q61" i="3"/>
  <c r="AC61" i="3"/>
  <c r="AP61" i="3"/>
  <c r="BB61" i="3"/>
  <c r="BM61" i="3"/>
  <c r="CA61" i="3"/>
  <c r="CL61" i="3"/>
  <c r="CX61" i="3"/>
  <c r="U61" i="3"/>
  <c r="AR61" i="3"/>
  <c r="BI61" i="3"/>
  <c r="CC61" i="3"/>
  <c r="CT61" i="3"/>
  <c r="X61" i="3"/>
  <c r="AS61" i="3"/>
  <c r="BJ61" i="3"/>
  <c r="CD61" i="3"/>
  <c r="CY61" i="3"/>
  <c r="Y61" i="3"/>
  <c r="AT61" i="3"/>
  <c r="BN61" i="3"/>
  <c r="CF61" i="3"/>
  <c r="T61" i="3"/>
  <c r="BC61" i="3"/>
  <c r="CG61" i="3"/>
  <c r="AD61" i="3"/>
  <c r="BD61" i="3"/>
  <c r="CN61" i="3"/>
  <c r="AG61" i="3"/>
  <c r="BE61" i="3"/>
  <c r="CO61" i="3"/>
  <c r="I61" i="3"/>
  <c r="AV61" i="3"/>
  <c r="J61" i="3"/>
  <c r="BR61" i="3"/>
  <c r="L61" i="3"/>
  <c r="BS61" i="3"/>
  <c r="BU61" i="3"/>
  <c r="CB61" i="3"/>
  <c r="R61" i="3"/>
  <c r="CP61" i="3"/>
  <c r="G61" i="3"/>
  <c r="AG9" i="4" s="1"/>
  <c r="AH61" i="3"/>
  <c r="AJ61" i="3"/>
  <c r="AK61" i="3"/>
  <c r="AU61" i="3"/>
  <c r="BT61" i="3"/>
  <c r="H61" i="3"/>
  <c r="CS61" i="3"/>
  <c r="K137" i="3"/>
  <c r="S137" i="3"/>
  <c r="AA137" i="3"/>
  <c r="AI137" i="3"/>
  <c r="AQ137" i="3"/>
  <c r="AY137" i="3"/>
  <c r="BG137" i="3"/>
  <c r="BO137" i="3"/>
  <c r="BW137" i="3"/>
  <c r="CE137" i="3"/>
  <c r="CM137" i="3"/>
  <c r="CU137" i="3"/>
  <c r="M137" i="3"/>
  <c r="U137" i="3"/>
  <c r="AC137" i="3"/>
  <c r="AK137" i="3"/>
  <c r="AS137" i="3"/>
  <c r="BA137" i="3"/>
  <c r="BI137" i="3"/>
  <c r="BQ137" i="3"/>
  <c r="BY137" i="3"/>
  <c r="CG137" i="3"/>
  <c r="CO137" i="3"/>
  <c r="CW137" i="3"/>
  <c r="I137" i="3"/>
  <c r="T137" i="3"/>
  <c r="AE137" i="3"/>
  <c r="AO137" i="3"/>
  <c r="AZ137" i="3"/>
  <c r="BK137" i="3"/>
  <c r="BU137" i="3"/>
  <c r="CF137" i="3"/>
  <c r="CQ137" i="3"/>
  <c r="J137" i="3"/>
  <c r="V137" i="3"/>
  <c r="AF137" i="3"/>
  <c r="AP137" i="3"/>
  <c r="BB137" i="3"/>
  <c r="BL137" i="3"/>
  <c r="BV137" i="3"/>
  <c r="CH137" i="3"/>
  <c r="CR137" i="3"/>
  <c r="L137" i="3"/>
  <c r="W137" i="3"/>
  <c r="AG137" i="3"/>
  <c r="AR137" i="3"/>
  <c r="BC137" i="3"/>
  <c r="BM137" i="3"/>
  <c r="BX137" i="3"/>
  <c r="CI137" i="3"/>
  <c r="CS137" i="3"/>
  <c r="X137" i="3"/>
  <c r="AM137" i="3"/>
  <c r="BE137" i="3"/>
  <c r="BT137" i="3"/>
  <c r="CL137" i="3"/>
  <c r="G137" i="3"/>
  <c r="BZ10" i="4" s="1"/>
  <c r="Y137" i="3"/>
  <c r="AN137" i="3"/>
  <c r="BF137" i="3"/>
  <c r="BZ137" i="3"/>
  <c r="CN137" i="3"/>
  <c r="Z137" i="3"/>
  <c r="AT137" i="3"/>
  <c r="BH137" i="3"/>
  <c r="CA137" i="3"/>
  <c r="CP137" i="3"/>
  <c r="R137" i="3"/>
  <c r="AW137" i="3"/>
  <c r="CB137" i="3"/>
  <c r="CY137" i="3"/>
  <c r="AB137" i="3"/>
  <c r="AX137" i="3"/>
  <c r="CC137" i="3"/>
  <c r="CZ137" i="3"/>
  <c r="N137" i="3"/>
  <c r="BN137" i="3"/>
  <c r="O137" i="3"/>
  <c r="BP137" i="3"/>
  <c r="AD137" i="3"/>
  <c r="BD137" i="3"/>
  <c r="CD137" i="3"/>
  <c r="AH137" i="3"/>
  <c r="BJ137" i="3"/>
  <c r="CJ137" i="3"/>
  <c r="AJ137" i="3"/>
  <c r="CK137" i="3"/>
  <c r="AL137" i="3"/>
  <c r="CT137" i="3"/>
  <c r="BR137" i="3"/>
  <c r="BS137" i="3"/>
  <c r="CX137" i="3"/>
  <c r="AU137" i="3"/>
  <c r="H137" i="3"/>
  <c r="CA10" i="4" s="1"/>
  <c r="P137" i="3"/>
  <c r="Q137" i="3"/>
  <c r="AV137" i="3"/>
  <c r="CV137" i="3"/>
  <c r="M104" i="3"/>
  <c r="U104" i="3"/>
  <c r="AC104" i="3"/>
  <c r="AK104" i="3"/>
  <c r="AS104" i="3"/>
  <c r="BA104" i="3"/>
  <c r="BI104" i="3"/>
  <c r="BQ104" i="3"/>
  <c r="BY104" i="3"/>
  <c r="CG104" i="3"/>
  <c r="CO104" i="3"/>
  <c r="CW104" i="3"/>
  <c r="N104" i="3"/>
  <c r="V104" i="3"/>
  <c r="AD104" i="3"/>
  <c r="AL104" i="3"/>
  <c r="AT104" i="3"/>
  <c r="BB104" i="3"/>
  <c r="BJ104" i="3"/>
  <c r="BR104" i="3"/>
  <c r="BZ104" i="3"/>
  <c r="CH104" i="3"/>
  <c r="CP104" i="3"/>
  <c r="CX104" i="3"/>
  <c r="O104" i="3"/>
  <c r="W104" i="3"/>
  <c r="AE104" i="3"/>
  <c r="AM104" i="3"/>
  <c r="AU104" i="3"/>
  <c r="BC104" i="3"/>
  <c r="BK104" i="3"/>
  <c r="BS104" i="3"/>
  <c r="CA104" i="3"/>
  <c r="CI104" i="3"/>
  <c r="CQ104" i="3"/>
  <c r="CY104" i="3"/>
  <c r="K104" i="3"/>
  <c r="Y104" i="3"/>
  <c r="AJ104" i="3"/>
  <c r="AX104" i="3"/>
  <c r="BL104" i="3"/>
  <c r="BW104" i="3"/>
  <c r="CK104" i="3"/>
  <c r="CV104" i="3"/>
  <c r="L104" i="3"/>
  <c r="Z104" i="3"/>
  <c r="AN104" i="3"/>
  <c r="AY104" i="3"/>
  <c r="BM104" i="3"/>
  <c r="BX104" i="3"/>
  <c r="CL104" i="3"/>
  <c r="CZ104" i="3"/>
  <c r="P104" i="3"/>
  <c r="AA104" i="3"/>
  <c r="AO104" i="3"/>
  <c r="AZ104" i="3"/>
  <c r="BN104" i="3"/>
  <c r="CB104" i="3"/>
  <c r="CM104" i="3"/>
  <c r="Q104" i="3"/>
  <c r="AH104" i="3"/>
  <c r="BE104" i="3"/>
  <c r="BV104" i="3"/>
  <c r="CS104" i="3"/>
  <c r="R104" i="3"/>
  <c r="AI104" i="3"/>
  <c r="BF104" i="3"/>
  <c r="CC104" i="3"/>
  <c r="CT104" i="3"/>
  <c r="S104" i="3"/>
  <c r="AP104" i="3"/>
  <c r="BG104" i="3"/>
  <c r="CD104" i="3"/>
  <c r="CU104" i="3"/>
  <c r="T104" i="3"/>
  <c r="AW104" i="3"/>
  <c r="CF104" i="3"/>
  <c r="X104" i="3"/>
  <c r="BD104" i="3"/>
  <c r="CJ104" i="3"/>
  <c r="AB104" i="3"/>
  <c r="BH104" i="3"/>
  <c r="CN104" i="3"/>
  <c r="AV104" i="3"/>
  <c r="BO104" i="3"/>
  <c r="G104" i="3"/>
  <c r="AF104" i="3"/>
  <c r="I104" i="3"/>
  <c r="BP104" i="3"/>
  <c r="H104" i="3"/>
  <c r="J104" i="3"/>
  <c r="BT104" i="3"/>
  <c r="BU104" i="3"/>
  <c r="AG104" i="3"/>
  <c r="CE104" i="3"/>
  <c r="AQ104" i="3"/>
  <c r="CR104" i="3"/>
  <c r="AR104" i="3"/>
  <c r="M106" i="3"/>
  <c r="U106" i="3"/>
  <c r="AC106" i="3"/>
  <c r="AK106" i="3"/>
  <c r="AS106" i="3"/>
  <c r="BA106" i="3"/>
  <c r="BI106" i="3"/>
  <c r="BQ106" i="3"/>
  <c r="BY106" i="3"/>
  <c r="CG106" i="3"/>
  <c r="CO106" i="3"/>
  <c r="CW106" i="3"/>
  <c r="N106" i="3"/>
  <c r="V106" i="3"/>
  <c r="AD106" i="3"/>
  <c r="AL106" i="3"/>
  <c r="AT106" i="3"/>
  <c r="BB106" i="3"/>
  <c r="BJ106" i="3"/>
  <c r="BR106" i="3"/>
  <c r="BZ106" i="3"/>
  <c r="CH106" i="3"/>
  <c r="CP106" i="3"/>
  <c r="CX106" i="3"/>
  <c r="O106" i="3"/>
  <c r="W106" i="3"/>
  <c r="AE106" i="3"/>
  <c r="AM106" i="3"/>
  <c r="AU106" i="3"/>
  <c r="BC106" i="3"/>
  <c r="BK106" i="3"/>
  <c r="BS106" i="3"/>
  <c r="CA106" i="3"/>
  <c r="CI106" i="3"/>
  <c r="CQ106" i="3"/>
  <c r="CY106" i="3"/>
  <c r="R106" i="3"/>
  <c r="AF106" i="3"/>
  <c r="AQ106" i="3"/>
  <c r="BE106" i="3"/>
  <c r="BP106" i="3"/>
  <c r="CD106" i="3"/>
  <c r="CR106" i="3"/>
  <c r="S106" i="3"/>
  <c r="AG106" i="3"/>
  <c r="AR106" i="3"/>
  <c r="BF106" i="3"/>
  <c r="BT106" i="3"/>
  <c r="CE106" i="3"/>
  <c r="CS106" i="3"/>
  <c r="I106" i="3"/>
  <c r="T106" i="3"/>
  <c r="AH106" i="3"/>
  <c r="AV106" i="3"/>
  <c r="BG106" i="3"/>
  <c r="BU106" i="3"/>
  <c r="CF106" i="3"/>
  <c r="CT106" i="3"/>
  <c r="L106" i="3"/>
  <c r="AI106" i="3"/>
  <c r="AZ106" i="3"/>
  <c r="BW106" i="3"/>
  <c r="CN106" i="3"/>
  <c r="P106" i="3"/>
  <c r="AJ106" i="3"/>
  <c r="BD106" i="3"/>
  <c r="BX106" i="3"/>
  <c r="CU106" i="3"/>
  <c r="Q106" i="3"/>
  <c r="AN106" i="3"/>
  <c r="BH106" i="3"/>
  <c r="CB106" i="3"/>
  <c r="CV106" i="3"/>
  <c r="Z106" i="3"/>
  <c r="BL106" i="3"/>
  <c r="CL106" i="3"/>
  <c r="G106" i="3"/>
  <c r="AA106" i="3"/>
  <c r="BM106" i="3"/>
  <c r="CM106" i="3"/>
  <c r="AB106" i="3"/>
  <c r="BN106" i="3"/>
  <c r="CZ106" i="3"/>
  <c r="Y106" i="3"/>
  <c r="CC106" i="3"/>
  <c r="AO106" i="3"/>
  <c r="CJ106" i="3"/>
  <c r="J106" i="3"/>
  <c r="AP106" i="3"/>
  <c r="CK106" i="3"/>
  <c r="AW106" i="3"/>
  <c r="AX106" i="3"/>
  <c r="AY106" i="3"/>
  <c r="K106" i="3"/>
  <c r="BO106" i="3"/>
  <c r="X106" i="3"/>
  <c r="H106" i="3"/>
  <c r="BV106" i="3"/>
  <c r="M80" i="3"/>
  <c r="U80" i="3"/>
  <c r="AC80" i="3"/>
  <c r="AK80" i="3"/>
  <c r="AS80" i="3"/>
  <c r="BA80" i="3"/>
  <c r="BI80" i="3"/>
  <c r="BQ80" i="3"/>
  <c r="BY80" i="3"/>
  <c r="CG80" i="3"/>
  <c r="CO80" i="3"/>
  <c r="CW80" i="3"/>
  <c r="K80" i="3"/>
  <c r="T80" i="3"/>
  <c r="AD80" i="3"/>
  <c r="AM80" i="3"/>
  <c r="AV80" i="3"/>
  <c r="BE80" i="3"/>
  <c r="BN80" i="3"/>
  <c r="BW80" i="3"/>
  <c r="CF80" i="3"/>
  <c r="CP80" i="3"/>
  <c r="CY80" i="3"/>
  <c r="L80" i="3"/>
  <c r="V80" i="3"/>
  <c r="AE80" i="3"/>
  <c r="AN80" i="3"/>
  <c r="AW80" i="3"/>
  <c r="BF80" i="3"/>
  <c r="BO80" i="3"/>
  <c r="BX80" i="3"/>
  <c r="CH80" i="3"/>
  <c r="CQ80" i="3"/>
  <c r="CZ80" i="3"/>
  <c r="N80" i="3"/>
  <c r="W80" i="3"/>
  <c r="AF80" i="3"/>
  <c r="AO80" i="3"/>
  <c r="AX80" i="3"/>
  <c r="BG80" i="3"/>
  <c r="BP80" i="3"/>
  <c r="BZ80" i="3"/>
  <c r="CI80" i="3"/>
  <c r="CR80" i="3"/>
  <c r="I80" i="3"/>
  <c r="Y80" i="3"/>
  <c r="AL80" i="3"/>
  <c r="BB80" i="3"/>
  <c r="BR80" i="3"/>
  <c r="CD80" i="3"/>
  <c r="CT80" i="3"/>
  <c r="J80" i="3"/>
  <c r="Z80" i="3"/>
  <c r="AP80" i="3"/>
  <c r="BC80" i="3"/>
  <c r="BS80" i="3"/>
  <c r="CE80" i="3"/>
  <c r="CU80" i="3"/>
  <c r="O80" i="3"/>
  <c r="AA80" i="3"/>
  <c r="AQ80" i="3"/>
  <c r="BD80" i="3"/>
  <c r="BT80" i="3"/>
  <c r="CJ80" i="3"/>
  <c r="CV80" i="3"/>
  <c r="P80" i="3"/>
  <c r="AI80" i="3"/>
  <c r="BJ80" i="3"/>
  <c r="CC80" i="3"/>
  <c r="Q80" i="3"/>
  <c r="AJ80" i="3"/>
  <c r="BK80" i="3"/>
  <c r="CK80" i="3"/>
  <c r="R80" i="3"/>
  <c r="AR80" i="3"/>
  <c r="BL80" i="3"/>
  <c r="CL80" i="3"/>
  <c r="AB80" i="3"/>
  <c r="BM80" i="3"/>
  <c r="CX80" i="3"/>
  <c r="AG80" i="3"/>
  <c r="BU80" i="3"/>
  <c r="AH80" i="3"/>
  <c r="BV80" i="3"/>
  <c r="X80" i="3"/>
  <c r="CM80" i="3"/>
  <c r="G80" i="3"/>
  <c r="AT80" i="3"/>
  <c r="CN80" i="3"/>
  <c r="AU80" i="3"/>
  <c r="CS80" i="3"/>
  <c r="AZ80" i="3"/>
  <c r="BH80" i="3"/>
  <c r="CA80" i="3"/>
  <c r="CB80" i="3"/>
  <c r="S80" i="3"/>
  <c r="AY80" i="3"/>
  <c r="H80" i="3"/>
  <c r="M76" i="3"/>
  <c r="U76" i="3"/>
  <c r="AC76" i="3"/>
  <c r="AK76" i="3"/>
  <c r="AS76" i="3"/>
  <c r="BA76" i="3"/>
  <c r="BI76" i="3"/>
  <c r="BQ76" i="3"/>
  <c r="BY76" i="3"/>
  <c r="CG76" i="3"/>
  <c r="CO76" i="3"/>
  <c r="CW76" i="3"/>
  <c r="K76" i="3"/>
  <c r="T76" i="3"/>
  <c r="AD76" i="3"/>
  <c r="AM76" i="3"/>
  <c r="AV76" i="3"/>
  <c r="BE76" i="3"/>
  <c r="BN76" i="3"/>
  <c r="BW76" i="3"/>
  <c r="CF76" i="3"/>
  <c r="CP76" i="3"/>
  <c r="CY76" i="3"/>
  <c r="L76" i="3"/>
  <c r="V76" i="3"/>
  <c r="AE76" i="3"/>
  <c r="AN76" i="3"/>
  <c r="AW76" i="3"/>
  <c r="BF76" i="3"/>
  <c r="BO76" i="3"/>
  <c r="BX76" i="3"/>
  <c r="CH76" i="3"/>
  <c r="CQ76" i="3"/>
  <c r="CZ76" i="3"/>
  <c r="N76" i="3"/>
  <c r="W76" i="3"/>
  <c r="AF76" i="3"/>
  <c r="AO76" i="3"/>
  <c r="AX76" i="3"/>
  <c r="BG76" i="3"/>
  <c r="BP76" i="3"/>
  <c r="BZ76" i="3"/>
  <c r="CI76" i="3"/>
  <c r="CR76" i="3"/>
  <c r="O76" i="3"/>
  <c r="AA76" i="3"/>
  <c r="AQ76" i="3"/>
  <c r="BD76" i="3"/>
  <c r="BT76" i="3"/>
  <c r="CJ76" i="3"/>
  <c r="CV76" i="3"/>
  <c r="P76" i="3"/>
  <c r="AB76" i="3"/>
  <c r="AR76" i="3"/>
  <c r="BH76" i="3"/>
  <c r="BU76" i="3"/>
  <c r="CK76" i="3"/>
  <c r="CX76" i="3"/>
  <c r="Q76" i="3"/>
  <c r="AG76" i="3"/>
  <c r="AT76" i="3"/>
  <c r="BJ76" i="3"/>
  <c r="BV76" i="3"/>
  <c r="CL76" i="3"/>
  <c r="X76" i="3"/>
  <c r="AU76" i="3"/>
  <c r="BR76" i="3"/>
  <c r="CN76" i="3"/>
  <c r="Y76" i="3"/>
  <c r="AY76" i="3"/>
  <c r="BS76" i="3"/>
  <c r="CS76" i="3"/>
  <c r="Z76" i="3"/>
  <c r="AZ76" i="3"/>
  <c r="CA76" i="3"/>
  <c r="CT76" i="3"/>
  <c r="AJ76" i="3"/>
  <c r="CB76" i="3"/>
  <c r="AL76" i="3"/>
  <c r="CC76" i="3"/>
  <c r="I76" i="3"/>
  <c r="AP76" i="3"/>
  <c r="CD76" i="3"/>
  <c r="BC76" i="3"/>
  <c r="G76" i="3"/>
  <c r="AP9" i="4" s="1"/>
  <c r="BK76" i="3"/>
  <c r="J76" i="3"/>
  <c r="BL76" i="3"/>
  <c r="BB76" i="3"/>
  <c r="BM76" i="3"/>
  <c r="CE76" i="3"/>
  <c r="CM76" i="3"/>
  <c r="R76" i="3"/>
  <c r="CU76" i="3"/>
  <c r="S76" i="3"/>
  <c r="AH76" i="3"/>
  <c r="H76" i="3"/>
  <c r="AI76" i="3"/>
  <c r="M119" i="3"/>
  <c r="U119" i="3"/>
  <c r="AC119" i="3"/>
  <c r="AK119" i="3"/>
  <c r="AS119" i="3"/>
  <c r="BA119" i="3"/>
  <c r="BI119" i="3"/>
  <c r="BQ119" i="3"/>
  <c r="BY119" i="3"/>
  <c r="CG119" i="3"/>
  <c r="CO119" i="3"/>
  <c r="CW119" i="3"/>
  <c r="K119" i="3"/>
  <c r="T119" i="3"/>
  <c r="AD119" i="3"/>
  <c r="AM119" i="3"/>
  <c r="AV119" i="3"/>
  <c r="BE119" i="3"/>
  <c r="BN119" i="3"/>
  <c r="BW119" i="3"/>
  <c r="CF119" i="3"/>
  <c r="CP119" i="3"/>
  <c r="CY119" i="3"/>
  <c r="L119" i="3"/>
  <c r="V119" i="3"/>
  <c r="AE119" i="3"/>
  <c r="AN119" i="3"/>
  <c r="AW119" i="3"/>
  <c r="BF119" i="3"/>
  <c r="BO119" i="3"/>
  <c r="BX119" i="3"/>
  <c r="CH119" i="3"/>
  <c r="CQ119" i="3"/>
  <c r="CZ119" i="3"/>
  <c r="N119" i="3"/>
  <c r="W119" i="3"/>
  <c r="AF119" i="3"/>
  <c r="AO119" i="3"/>
  <c r="AX119" i="3"/>
  <c r="BG119" i="3"/>
  <c r="BP119" i="3"/>
  <c r="BZ119" i="3"/>
  <c r="CI119" i="3"/>
  <c r="CR119" i="3"/>
  <c r="X119" i="3"/>
  <c r="AJ119" i="3"/>
  <c r="AZ119" i="3"/>
  <c r="BM119" i="3"/>
  <c r="CC119" i="3"/>
  <c r="CS119" i="3"/>
  <c r="I119" i="3"/>
  <c r="Y119" i="3"/>
  <c r="AL119" i="3"/>
  <c r="BB119" i="3"/>
  <c r="BR119" i="3"/>
  <c r="CD119" i="3"/>
  <c r="CT119" i="3"/>
  <c r="J119" i="3"/>
  <c r="Z119" i="3"/>
  <c r="AP119" i="3"/>
  <c r="BC119" i="3"/>
  <c r="BS119" i="3"/>
  <c r="CE119" i="3"/>
  <c r="CU119" i="3"/>
  <c r="S119" i="3"/>
  <c r="AT119" i="3"/>
  <c r="BT119" i="3"/>
  <c r="CM119" i="3"/>
  <c r="AA119" i="3"/>
  <c r="AU119" i="3"/>
  <c r="BU119" i="3"/>
  <c r="CN119" i="3"/>
  <c r="AB119" i="3"/>
  <c r="AY119" i="3"/>
  <c r="BV119" i="3"/>
  <c r="CV119" i="3"/>
  <c r="AQ119" i="3"/>
  <c r="CB119" i="3"/>
  <c r="AH119" i="3"/>
  <c r="O119" i="3"/>
  <c r="AR119" i="3"/>
  <c r="CJ119" i="3"/>
  <c r="BJ119" i="3"/>
  <c r="AG119" i="3"/>
  <c r="G119" i="3"/>
  <c r="BQ7" i="4" s="1"/>
  <c r="P119" i="3"/>
  <c r="BD119" i="3"/>
  <c r="CK119" i="3"/>
  <c r="Q119" i="3"/>
  <c r="BH119" i="3"/>
  <c r="CL119" i="3"/>
  <c r="R119" i="3"/>
  <c r="CX119" i="3"/>
  <c r="BK119" i="3"/>
  <c r="BL119" i="3"/>
  <c r="CA119" i="3"/>
  <c r="H119" i="3"/>
  <c r="BR7" i="4" s="1"/>
  <c r="AI119" i="3"/>
  <c r="I33" i="3"/>
  <c r="N33" i="3"/>
  <c r="V33" i="3"/>
  <c r="AD33" i="3"/>
  <c r="AL33" i="3"/>
  <c r="AT33" i="3"/>
  <c r="BB33" i="3"/>
  <c r="BJ33" i="3"/>
  <c r="BR33" i="3"/>
  <c r="BZ33" i="3"/>
  <c r="CH33" i="3"/>
  <c r="CP33" i="3"/>
  <c r="CX33" i="3"/>
  <c r="O33" i="3"/>
  <c r="W33" i="3"/>
  <c r="AE33" i="3"/>
  <c r="AM33" i="3"/>
  <c r="AU33" i="3"/>
  <c r="BC33" i="3"/>
  <c r="BK33" i="3"/>
  <c r="BS33" i="3"/>
  <c r="CA33" i="3"/>
  <c r="CI33" i="3"/>
  <c r="CQ33" i="3"/>
  <c r="P33" i="3"/>
  <c r="L33" i="3"/>
  <c r="Y33" i="3"/>
  <c r="AI33" i="3"/>
  <c r="AS33" i="3"/>
  <c r="BE33" i="3"/>
  <c r="BO33" i="3"/>
  <c r="BY33" i="3"/>
  <c r="CK33" i="3"/>
  <c r="CU33" i="3"/>
  <c r="M33" i="3"/>
  <c r="Z33" i="3"/>
  <c r="AJ33" i="3"/>
  <c r="AV33" i="3"/>
  <c r="BF33" i="3"/>
  <c r="BP33" i="3"/>
  <c r="CB33" i="3"/>
  <c r="CL33" i="3"/>
  <c r="CV33" i="3"/>
  <c r="R33" i="3"/>
  <c r="AF33" i="3"/>
  <c r="AR33" i="3"/>
  <c r="BH33" i="3"/>
  <c r="BV33" i="3"/>
  <c r="CJ33" i="3"/>
  <c r="CY33" i="3"/>
  <c r="S33" i="3"/>
  <c r="AG33" i="3"/>
  <c r="AW33" i="3"/>
  <c r="BI33" i="3"/>
  <c r="BW33" i="3"/>
  <c r="CM33" i="3"/>
  <c r="CZ33" i="3"/>
  <c r="T33" i="3"/>
  <c r="AH33" i="3"/>
  <c r="AX33" i="3"/>
  <c r="BL33" i="3"/>
  <c r="BX33" i="3"/>
  <c r="CN33" i="3"/>
  <c r="AB33" i="3"/>
  <c r="AZ33" i="3"/>
  <c r="BU33" i="3"/>
  <c r="CS33" i="3"/>
  <c r="AC33" i="3"/>
  <c r="BA33" i="3"/>
  <c r="CC33" i="3"/>
  <c r="CT33" i="3"/>
  <c r="J33" i="3"/>
  <c r="AK33" i="3"/>
  <c r="BD33" i="3"/>
  <c r="CD33" i="3"/>
  <c r="CW33" i="3"/>
  <c r="AA33" i="3"/>
  <c r="BN33" i="3"/>
  <c r="AN33" i="3"/>
  <c r="BQ33" i="3"/>
  <c r="AQ33" i="3"/>
  <c r="CO33" i="3"/>
  <c r="AY33" i="3"/>
  <c r="CR33" i="3"/>
  <c r="K33" i="3"/>
  <c r="BG33" i="3"/>
  <c r="AO33" i="3"/>
  <c r="AP33" i="3"/>
  <c r="BM33" i="3"/>
  <c r="CF33" i="3"/>
  <c r="CG33" i="3"/>
  <c r="U33" i="3"/>
  <c r="X33" i="3"/>
  <c r="BT33" i="3"/>
  <c r="Q33" i="3"/>
  <c r="CE33" i="3"/>
  <c r="G33" i="3"/>
  <c r="H33" i="3"/>
  <c r="M203" i="3"/>
  <c r="U203" i="3"/>
  <c r="AC203" i="3"/>
  <c r="AK203" i="3"/>
  <c r="AS203" i="3"/>
  <c r="BA203" i="3"/>
  <c r="BI203" i="3"/>
  <c r="BQ203" i="3"/>
  <c r="BY203" i="3"/>
  <c r="CG203" i="3"/>
  <c r="CO203" i="3"/>
  <c r="CW203" i="3"/>
  <c r="O203" i="3"/>
  <c r="W203" i="3"/>
  <c r="AE203" i="3"/>
  <c r="AM203" i="3"/>
  <c r="AU203" i="3"/>
  <c r="BC203" i="3"/>
  <c r="BK203" i="3"/>
  <c r="BS203" i="3"/>
  <c r="CA203" i="3"/>
  <c r="CI203" i="3"/>
  <c r="CQ203" i="3"/>
  <c r="CY203" i="3"/>
  <c r="K203" i="3"/>
  <c r="V203" i="3"/>
  <c r="AG203" i="3"/>
  <c r="AQ203" i="3"/>
  <c r="BB203" i="3"/>
  <c r="BM203" i="3"/>
  <c r="BW203" i="3"/>
  <c r="CH203" i="3"/>
  <c r="CS203" i="3"/>
  <c r="L203" i="3"/>
  <c r="X203" i="3"/>
  <c r="AH203" i="3"/>
  <c r="AR203" i="3"/>
  <c r="BD203" i="3"/>
  <c r="BN203" i="3"/>
  <c r="BX203" i="3"/>
  <c r="CJ203" i="3"/>
  <c r="CT203" i="3"/>
  <c r="N203" i="3"/>
  <c r="Y203" i="3"/>
  <c r="AI203" i="3"/>
  <c r="AT203" i="3"/>
  <c r="BE203" i="3"/>
  <c r="BO203" i="3"/>
  <c r="BZ203" i="3"/>
  <c r="CK203" i="3"/>
  <c r="CU203" i="3"/>
  <c r="T203" i="3"/>
  <c r="AN203" i="3"/>
  <c r="BF203" i="3"/>
  <c r="BU203" i="3"/>
  <c r="CM203" i="3"/>
  <c r="BJ203" i="3"/>
  <c r="CR203" i="3"/>
  <c r="Z203" i="3"/>
  <c r="AO203" i="3"/>
  <c r="BG203" i="3"/>
  <c r="BV203" i="3"/>
  <c r="CN203" i="3"/>
  <c r="J203" i="3"/>
  <c r="AV203" i="3"/>
  <c r="CC203" i="3"/>
  <c r="H203" i="3"/>
  <c r="AD203" i="3"/>
  <c r="BL203" i="3"/>
  <c r="CV203" i="3"/>
  <c r="AF203" i="3"/>
  <c r="BP203" i="3"/>
  <c r="CX203" i="3"/>
  <c r="I203" i="3"/>
  <c r="AA203" i="3"/>
  <c r="AP203" i="3"/>
  <c r="BH203" i="3"/>
  <c r="CB203" i="3"/>
  <c r="CP203" i="3"/>
  <c r="G203" i="3"/>
  <c r="DJ16" i="4" s="1"/>
  <c r="AB203" i="3"/>
  <c r="P203" i="3"/>
  <c r="AW203" i="3"/>
  <c r="CD203" i="3"/>
  <c r="Q203" i="3"/>
  <c r="AX203" i="3"/>
  <c r="CE203" i="3"/>
  <c r="R203" i="3"/>
  <c r="CF203" i="3"/>
  <c r="S203" i="3"/>
  <c r="CL203" i="3"/>
  <c r="BT203" i="3"/>
  <c r="AJ203" i="3"/>
  <c r="AL203" i="3"/>
  <c r="CZ203" i="3"/>
  <c r="AY203" i="3"/>
  <c r="AZ203" i="3"/>
  <c r="BR203" i="3"/>
  <c r="K218" i="3"/>
  <c r="S218" i="3"/>
  <c r="AA218" i="3"/>
  <c r="AI218" i="3"/>
  <c r="AQ218" i="3"/>
  <c r="AY218" i="3"/>
  <c r="BG218" i="3"/>
  <c r="BO218" i="3"/>
  <c r="BW218" i="3"/>
  <c r="CE218" i="3"/>
  <c r="CM218" i="3"/>
  <c r="CU218" i="3"/>
  <c r="L218" i="3"/>
  <c r="T218" i="3"/>
  <c r="AB218" i="3"/>
  <c r="AJ218" i="3"/>
  <c r="AR218" i="3"/>
  <c r="AZ218" i="3"/>
  <c r="BH218" i="3"/>
  <c r="BP218" i="3"/>
  <c r="BX218" i="3"/>
  <c r="CF218" i="3"/>
  <c r="CN218" i="3"/>
  <c r="CV218" i="3"/>
  <c r="M218" i="3"/>
  <c r="U218" i="3"/>
  <c r="AC218" i="3"/>
  <c r="AK218" i="3"/>
  <c r="AS218" i="3"/>
  <c r="BA218" i="3"/>
  <c r="BI218" i="3"/>
  <c r="BQ218" i="3"/>
  <c r="BY218" i="3"/>
  <c r="CG218" i="3"/>
  <c r="CO218" i="3"/>
  <c r="CW218" i="3"/>
  <c r="Q218" i="3"/>
  <c r="AE218" i="3"/>
  <c r="AP218" i="3"/>
  <c r="BD218" i="3"/>
  <c r="BR218" i="3"/>
  <c r="CC218" i="3"/>
  <c r="CQ218" i="3"/>
  <c r="W218" i="3"/>
  <c r="BJ218" i="3"/>
  <c r="CT218" i="3"/>
  <c r="N218" i="3"/>
  <c r="AX218" i="3"/>
  <c r="CK218" i="3"/>
  <c r="R218" i="3"/>
  <c r="AF218" i="3"/>
  <c r="AT218" i="3"/>
  <c r="BE218" i="3"/>
  <c r="BS218" i="3"/>
  <c r="CD218" i="3"/>
  <c r="CR218" i="3"/>
  <c r="I218" i="3"/>
  <c r="AV218" i="3"/>
  <c r="CI218" i="3"/>
  <c r="H218" i="3"/>
  <c r="J218" i="3"/>
  <c r="AL218" i="3"/>
  <c r="BK218" i="3"/>
  <c r="CJ218" i="3"/>
  <c r="AM218" i="3"/>
  <c r="BZ218" i="3"/>
  <c r="V218" i="3"/>
  <c r="AG218" i="3"/>
  <c r="AU218" i="3"/>
  <c r="BF218" i="3"/>
  <c r="BT218" i="3"/>
  <c r="CH218" i="3"/>
  <c r="CS218" i="3"/>
  <c r="G218" i="3"/>
  <c r="AH218" i="3"/>
  <c r="BU218" i="3"/>
  <c r="X218" i="3"/>
  <c r="AW218" i="3"/>
  <c r="BV218" i="3"/>
  <c r="CX218" i="3"/>
  <c r="Y218" i="3"/>
  <c r="BL218" i="3"/>
  <c r="CY218" i="3"/>
  <c r="AN218" i="3"/>
  <c r="CL218" i="3"/>
  <c r="AO218" i="3"/>
  <c r="CP218" i="3"/>
  <c r="AD218" i="3"/>
  <c r="CA218" i="3"/>
  <c r="CB218" i="3"/>
  <c r="Z218" i="3"/>
  <c r="BB218" i="3"/>
  <c r="BC218" i="3"/>
  <c r="BM218" i="3"/>
  <c r="BN218" i="3"/>
  <c r="O218" i="3"/>
  <c r="P218" i="3"/>
  <c r="CZ218" i="3"/>
  <c r="M207" i="3"/>
  <c r="U207" i="3"/>
  <c r="AC207" i="3"/>
  <c r="AK207" i="3"/>
  <c r="AS207" i="3"/>
  <c r="BA207" i="3"/>
  <c r="BI207" i="3"/>
  <c r="BQ207" i="3"/>
  <c r="BY207" i="3"/>
  <c r="CG207" i="3"/>
  <c r="CO207" i="3"/>
  <c r="CW207" i="3"/>
  <c r="O207" i="3"/>
  <c r="W207" i="3"/>
  <c r="AE207" i="3"/>
  <c r="AM207" i="3"/>
  <c r="AU207" i="3"/>
  <c r="BC207" i="3"/>
  <c r="BK207" i="3"/>
  <c r="BS207" i="3"/>
  <c r="CA207" i="3"/>
  <c r="CI207" i="3"/>
  <c r="CQ207" i="3"/>
  <c r="CY207" i="3"/>
  <c r="K207" i="3"/>
  <c r="V207" i="3"/>
  <c r="AG207" i="3"/>
  <c r="AQ207" i="3"/>
  <c r="BB207" i="3"/>
  <c r="BM207" i="3"/>
  <c r="BW207" i="3"/>
  <c r="CH207" i="3"/>
  <c r="CS207" i="3"/>
  <c r="L207" i="3"/>
  <c r="X207" i="3"/>
  <c r="AH207" i="3"/>
  <c r="AR207" i="3"/>
  <c r="BD207" i="3"/>
  <c r="BN207" i="3"/>
  <c r="BX207" i="3"/>
  <c r="CJ207" i="3"/>
  <c r="CT207" i="3"/>
  <c r="N207" i="3"/>
  <c r="Y207" i="3"/>
  <c r="AI207" i="3"/>
  <c r="AT207" i="3"/>
  <c r="BE207" i="3"/>
  <c r="BO207" i="3"/>
  <c r="BZ207" i="3"/>
  <c r="CK207" i="3"/>
  <c r="CU207" i="3"/>
  <c r="P207" i="3"/>
  <c r="AD207" i="3"/>
  <c r="AW207" i="3"/>
  <c r="BL207" i="3"/>
  <c r="CD207" i="3"/>
  <c r="CV207" i="3"/>
  <c r="AL207" i="3"/>
  <c r="CL207" i="3"/>
  <c r="Z207" i="3"/>
  <c r="BV207" i="3"/>
  <c r="Q207" i="3"/>
  <c r="AF207" i="3"/>
  <c r="AX207" i="3"/>
  <c r="BP207" i="3"/>
  <c r="CE207" i="3"/>
  <c r="CX207" i="3"/>
  <c r="S207" i="3"/>
  <c r="BT207" i="3"/>
  <c r="T207" i="3"/>
  <c r="BF207" i="3"/>
  <c r="CM207" i="3"/>
  <c r="BG207" i="3"/>
  <c r="R207" i="3"/>
  <c r="AJ207" i="3"/>
  <c r="AY207" i="3"/>
  <c r="BR207" i="3"/>
  <c r="CF207" i="3"/>
  <c r="CZ207" i="3"/>
  <c r="G207" i="3"/>
  <c r="AZ207" i="3"/>
  <c r="H207" i="3"/>
  <c r="AN207" i="3"/>
  <c r="BU207" i="3"/>
  <c r="AO207" i="3"/>
  <c r="CN207" i="3"/>
  <c r="AP207" i="3"/>
  <c r="AV207" i="3"/>
  <c r="BJ207" i="3"/>
  <c r="I207" i="3"/>
  <c r="J207" i="3"/>
  <c r="CB207" i="3"/>
  <c r="CC207" i="3"/>
  <c r="CP207" i="3"/>
  <c r="CR207" i="3"/>
  <c r="AA207" i="3"/>
  <c r="AB207" i="3"/>
  <c r="BH207" i="3"/>
  <c r="M173" i="3"/>
  <c r="U173" i="3"/>
  <c r="AC173" i="3"/>
  <c r="AK173" i="3"/>
  <c r="AS173" i="3"/>
  <c r="BA173" i="3"/>
  <c r="BI173" i="3"/>
  <c r="BQ173" i="3"/>
  <c r="BY173" i="3"/>
  <c r="CG173" i="3"/>
  <c r="CO173" i="3"/>
  <c r="CW173" i="3"/>
  <c r="N173" i="3"/>
  <c r="V173" i="3"/>
  <c r="AD173" i="3"/>
  <c r="AL173" i="3"/>
  <c r="AT173" i="3"/>
  <c r="BB173" i="3"/>
  <c r="BJ173" i="3"/>
  <c r="BR173" i="3"/>
  <c r="BZ173" i="3"/>
  <c r="CH173" i="3"/>
  <c r="CP173" i="3"/>
  <c r="CX173" i="3"/>
  <c r="O173" i="3"/>
  <c r="W173" i="3"/>
  <c r="AE173" i="3"/>
  <c r="AM173" i="3"/>
  <c r="AU173" i="3"/>
  <c r="BC173" i="3"/>
  <c r="BK173" i="3"/>
  <c r="BS173" i="3"/>
  <c r="CA173" i="3"/>
  <c r="CI173" i="3"/>
  <c r="CQ173" i="3"/>
  <c r="CY173" i="3"/>
  <c r="S173" i="3"/>
  <c r="AG173" i="3"/>
  <c r="AR173" i="3"/>
  <c r="BF173" i="3"/>
  <c r="BT173" i="3"/>
  <c r="CE173" i="3"/>
  <c r="CS173" i="3"/>
  <c r="I173" i="3"/>
  <c r="T173" i="3"/>
  <c r="AH173" i="3"/>
  <c r="AV173" i="3"/>
  <c r="BG173" i="3"/>
  <c r="BU173" i="3"/>
  <c r="CF173" i="3"/>
  <c r="CT173" i="3"/>
  <c r="J173" i="3"/>
  <c r="X173" i="3"/>
  <c r="AI173" i="3"/>
  <c r="AW173" i="3"/>
  <c r="BH173" i="3"/>
  <c r="BV173" i="3"/>
  <c r="CJ173" i="3"/>
  <c r="CU173" i="3"/>
  <c r="AA173" i="3"/>
  <c r="AX173" i="3"/>
  <c r="BO173" i="3"/>
  <c r="CL173" i="3"/>
  <c r="AJ173" i="3"/>
  <c r="BX173" i="3"/>
  <c r="K173" i="3"/>
  <c r="AB173" i="3"/>
  <c r="AY173" i="3"/>
  <c r="BP173" i="3"/>
  <c r="CM173" i="3"/>
  <c r="P173" i="3"/>
  <c r="BD173" i="3"/>
  <c r="CR173" i="3"/>
  <c r="Q173" i="3"/>
  <c r="CV173" i="3"/>
  <c r="R173" i="3"/>
  <c r="BL173" i="3"/>
  <c r="CZ173" i="3"/>
  <c r="L173" i="3"/>
  <c r="AF173" i="3"/>
  <c r="AZ173" i="3"/>
  <c r="BW173" i="3"/>
  <c r="CN173" i="3"/>
  <c r="G173" i="3"/>
  <c r="CR16" i="4" s="1"/>
  <c r="H173" i="3"/>
  <c r="AN173" i="3"/>
  <c r="BE173" i="3"/>
  <c r="CB173" i="3"/>
  <c r="AO173" i="3"/>
  <c r="CC173" i="3"/>
  <c r="BM173" i="3"/>
  <c r="BN173" i="3"/>
  <c r="CK173" i="3"/>
  <c r="AP173" i="3"/>
  <c r="Y173" i="3"/>
  <c r="AQ173" i="3"/>
  <c r="CD173" i="3"/>
  <c r="Z173" i="3"/>
  <c r="J66" i="3"/>
  <c r="R66" i="3"/>
  <c r="Z66" i="3"/>
  <c r="AH66" i="3"/>
  <c r="AP66" i="3"/>
  <c r="AX66" i="3"/>
  <c r="BF66" i="3"/>
  <c r="BN66" i="3"/>
  <c r="BV66" i="3"/>
  <c r="CD66" i="3"/>
  <c r="CL66" i="3"/>
  <c r="CT66" i="3"/>
  <c r="K66" i="3"/>
  <c r="S66" i="3"/>
  <c r="AA66" i="3"/>
  <c r="AI66" i="3"/>
  <c r="AQ66" i="3"/>
  <c r="AY66" i="3"/>
  <c r="BG66" i="3"/>
  <c r="BO66" i="3"/>
  <c r="BW66" i="3"/>
  <c r="CE66" i="3"/>
  <c r="CM66" i="3"/>
  <c r="CU66" i="3"/>
  <c r="P66" i="3"/>
  <c r="AB66" i="3"/>
  <c r="AL66" i="3"/>
  <c r="AV66" i="3"/>
  <c r="BH66" i="3"/>
  <c r="BR66" i="3"/>
  <c r="CB66" i="3"/>
  <c r="CN66" i="3"/>
  <c r="CX66" i="3"/>
  <c r="Q66" i="3"/>
  <c r="AC66" i="3"/>
  <c r="AM66" i="3"/>
  <c r="AW66" i="3"/>
  <c r="BI66" i="3"/>
  <c r="BS66" i="3"/>
  <c r="CC66" i="3"/>
  <c r="CO66" i="3"/>
  <c r="CY66" i="3"/>
  <c r="T66" i="3"/>
  <c r="AF66" i="3"/>
  <c r="AT66" i="3"/>
  <c r="BJ66" i="3"/>
  <c r="BX66" i="3"/>
  <c r="CJ66" i="3"/>
  <c r="CZ66" i="3"/>
  <c r="U66" i="3"/>
  <c r="AG66" i="3"/>
  <c r="AU66" i="3"/>
  <c r="BK66" i="3"/>
  <c r="BY66" i="3"/>
  <c r="CK66" i="3"/>
  <c r="V66" i="3"/>
  <c r="AJ66" i="3"/>
  <c r="AZ66" i="3"/>
  <c r="BL66" i="3"/>
  <c r="BZ66" i="3"/>
  <c r="CP66" i="3"/>
  <c r="L66" i="3"/>
  <c r="AE66" i="3"/>
  <c r="BC66" i="3"/>
  <c r="CA66" i="3"/>
  <c r="CV66" i="3"/>
  <c r="M66" i="3"/>
  <c r="AK66" i="3"/>
  <c r="BD66" i="3"/>
  <c r="CF66" i="3"/>
  <c r="CW66" i="3"/>
  <c r="N66" i="3"/>
  <c r="AN66" i="3"/>
  <c r="BE66" i="3"/>
  <c r="CG66" i="3"/>
  <c r="AO66" i="3"/>
  <c r="BT66" i="3"/>
  <c r="AR66" i="3"/>
  <c r="BU66" i="3"/>
  <c r="I66" i="3"/>
  <c r="AS66" i="3"/>
  <c r="CH66" i="3"/>
  <c r="X66" i="3"/>
  <c r="CI66" i="3"/>
  <c r="Y66" i="3"/>
  <c r="CQ66" i="3"/>
  <c r="AD66" i="3"/>
  <c r="CR66" i="3"/>
  <c r="O66" i="3"/>
  <c r="W66" i="3"/>
  <c r="BA66" i="3"/>
  <c r="G66" i="3"/>
  <c r="H66" i="3"/>
  <c r="BB66" i="3"/>
  <c r="BM66" i="3"/>
  <c r="BP66" i="3"/>
  <c r="BQ66" i="3"/>
  <c r="CS66" i="3"/>
  <c r="M103" i="3"/>
  <c r="U103" i="3"/>
  <c r="AC103" i="3"/>
  <c r="AK103" i="3"/>
  <c r="AS103" i="3"/>
  <c r="BA103" i="3"/>
  <c r="BI103" i="3"/>
  <c r="BQ103" i="3"/>
  <c r="BY103" i="3"/>
  <c r="L103" i="3"/>
  <c r="V103" i="3"/>
  <c r="AE103" i="3"/>
  <c r="AN103" i="3"/>
  <c r="AW103" i="3"/>
  <c r="BF103" i="3"/>
  <c r="BO103" i="3"/>
  <c r="BX103" i="3"/>
  <c r="CG103" i="3"/>
  <c r="CO103" i="3"/>
  <c r="CW103" i="3"/>
  <c r="N103" i="3"/>
  <c r="W103" i="3"/>
  <c r="AF103" i="3"/>
  <c r="AO103" i="3"/>
  <c r="AX103" i="3"/>
  <c r="BG103" i="3"/>
  <c r="BP103" i="3"/>
  <c r="BZ103" i="3"/>
  <c r="CH103" i="3"/>
  <c r="CP103" i="3"/>
  <c r="CX103" i="3"/>
  <c r="O103" i="3"/>
  <c r="X103" i="3"/>
  <c r="AG103" i="3"/>
  <c r="AP103" i="3"/>
  <c r="AY103" i="3"/>
  <c r="BH103" i="3"/>
  <c r="BR103" i="3"/>
  <c r="CA103" i="3"/>
  <c r="CI103" i="3"/>
  <c r="CQ103" i="3"/>
  <c r="CY103" i="3"/>
  <c r="I103" i="3"/>
  <c r="Y103" i="3"/>
  <c r="AL103" i="3"/>
  <c r="BB103" i="3"/>
  <c r="BN103" i="3"/>
  <c r="CD103" i="3"/>
  <c r="CR103" i="3"/>
  <c r="J103" i="3"/>
  <c r="Z103" i="3"/>
  <c r="AM103" i="3"/>
  <c r="BC103" i="3"/>
  <c r="BS103" i="3"/>
  <c r="CE103" i="3"/>
  <c r="CS103" i="3"/>
  <c r="K103" i="3"/>
  <c r="AA103" i="3"/>
  <c r="AQ103" i="3"/>
  <c r="BD103" i="3"/>
  <c r="BT103" i="3"/>
  <c r="CF103" i="3"/>
  <c r="CT103" i="3"/>
  <c r="S103" i="3"/>
  <c r="AT103" i="3"/>
  <c r="BM103" i="3"/>
  <c r="CL103" i="3"/>
  <c r="T103" i="3"/>
  <c r="AU103" i="3"/>
  <c r="BU103" i="3"/>
  <c r="CM103" i="3"/>
  <c r="AB103" i="3"/>
  <c r="AV103" i="3"/>
  <c r="BV103" i="3"/>
  <c r="CN103" i="3"/>
  <c r="AR103" i="3"/>
  <c r="CC103" i="3"/>
  <c r="G103" i="3"/>
  <c r="BH6" i="4" s="1"/>
  <c r="P103" i="3"/>
  <c r="AZ103" i="3"/>
  <c r="CJ103" i="3"/>
  <c r="Q103" i="3"/>
  <c r="BE103" i="3"/>
  <c r="CK103" i="3"/>
  <c r="AI103" i="3"/>
  <c r="CV103" i="3"/>
  <c r="H103" i="3"/>
  <c r="BI6" i="4" s="1"/>
  <c r="AJ103" i="3"/>
  <c r="CZ103" i="3"/>
  <c r="R103" i="3"/>
  <c r="BJ103" i="3"/>
  <c r="BK103" i="3"/>
  <c r="BL103" i="3"/>
  <c r="BW103" i="3"/>
  <c r="AD103" i="3"/>
  <c r="CB103" i="3"/>
  <c r="AH103" i="3"/>
  <c r="CU103" i="3"/>
  <c r="M72" i="3"/>
  <c r="U72" i="3"/>
  <c r="AC72" i="3"/>
  <c r="AK72" i="3"/>
  <c r="AS72" i="3"/>
  <c r="BA72" i="3"/>
  <c r="BI72" i="3"/>
  <c r="BQ72" i="3"/>
  <c r="BY72" i="3"/>
  <c r="CG72" i="3"/>
  <c r="CO72" i="3"/>
  <c r="CW72" i="3"/>
  <c r="P72" i="3"/>
  <c r="Y72" i="3"/>
  <c r="AH72" i="3"/>
  <c r="AQ72" i="3"/>
  <c r="AZ72" i="3"/>
  <c r="BJ72" i="3"/>
  <c r="BS72" i="3"/>
  <c r="CB72" i="3"/>
  <c r="CK72" i="3"/>
  <c r="CT72" i="3"/>
  <c r="Q72" i="3"/>
  <c r="Z72" i="3"/>
  <c r="AI72" i="3"/>
  <c r="AR72" i="3"/>
  <c r="BB72" i="3"/>
  <c r="BK72" i="3"/>
  <c r="BT72" i="3"/>
  <c r="CC72" i="3"/>
  <c r="CL72" i="3"/>
  <c r="CU72" i="3"/>
  <c r="I72" i="3"/>
  <c r="R72" i="3"/>
  <c r="AA72" i="3"/>
  <c r="AJ72" i="3"/>
  <c r="AT72" i="3"/>
  <c r="BC72" i="3"/>
  <c r="BL72" i="3"/>
  <c r="BU72" i="3"/>
  <c r="CD72" i="3"/>
  <c r="CM72" i="3"/>
  <c r="CV72" i="3"/>
  <c r="K72" i="3"/>
  <c r="X72" i="3"/>
  <c r="AN72" i="3"/>
  <c r="BD72" i="3"/>
  <c r="BP72" i="3"/>
  <c r="CF72" i="3"/>
  <c r="CS72" i="3"/>
  <c r="L72" i="3"/>
  <c r="AB72" i="3"/>
  <c r="AO72" i="3"/>
  <c r="BE72" i="3"/>
  <c r="BR72" i="3"/>
  <c r="CH72" i="3"/>
  <c r="CX72" i="3"/>
  <c r="N72" i="3"/>
  <c r="AD72" i="3"/>
  <c r="AP72" i="3"/>
  <c r="BF72" i="3"/>
  <c r="BV72" i="3"/>
  <c r="CI72" i="3"/>
  <c r="CY72" i="3"/>
  <c r="J72" i="3"/>
  <c r="AG72" i="3"/>
  <c r="BG72" i="3"/>
  <c r="CA72" i="3"/>
  <c r="O72" i="3"/>
  <c r="AL72" i="3"/>
  <c r="BH72" i="3"/>
  <c r="CE72" i="3"/>
  <c r="S72" i="3"/>
  <c r="AM72" i="3"/>
  <c r="BM72" i="3"/>
  <c r="CJ72" i="3"/>
  <c r="AE72" i="3"/>
  <c r="BO72" i="3"/>
  <c r="CZ72" i="3"/>
  <c r="AF72" i="3"/>
  <c r="BW72" i="3"/>
  <c r="AU72" i="3"/>
  <c r="BX72" i="3"/>
  <c r="AX72" i="3"/>
  <c r="AY72" i="3"/>
  <c r="BN72" i="3"/>
  <c r="AW72" i="3"/>
  <c r="BZ72" i="3"/>
  <c r="CN72" i="3"/>
  <c r="CP72" i="3"/>
  <c r="T72" i="3"/>
  <c r="CQ72" i="3"/>
  <c r="V72" i="3"/>
  <c r="CR72" i="3"/>
  <c r="W72" i="3"/>
  <c r="AV72" i="3"/>
  <c r="G72" i="3"/>
  <c r="H72" i="3"/>
  <c r="I32" i="3"/>
  <c r="Q32" i="3"/>
  <c r="Y32" i="3"/>
  <c r="AG32" i="3"/>
  <c r="AO32" i="3"/>
  <c r="AW32" i="3"/>
  <c r="BE32" i="3"/>
  <c r="BM32" i="3"/>
  <c r="BU32" i="3"/>
  <c r="CC32" i="3"/>
  <c r="CK32" i="3"/>
  <c r="CS32" i="3"/>
  <c r="J32" i="3"/>
  <c r="S32" i="3"/>
  <c r="AB32" i="3"/>
  <c r="AK32" i="3"/>
  <c r="AT32" i="3"/>
  <c r="BC32" i="3"/>
  <c r="BL32" i="3"/>
  <c r="BV32" i="3"/>
  <c r="CE32" i="3"/>
  <c r="CN32" i="3"/>
  <c r="CW32" i="3"/>
  <c r="K32" i="3"/>
  <c r="T32" i="3"/>
  <c r="AC32" i="3"/>
  <c r="AL32" i="3"/>
  <c r="AU32" i="3"/>
  <c r="BD32" i="3"/>
  <c r="BN32" i="3"/>
  <c r="BW32" i="3"/>
  <c r="CF32" i="3"/>
  <c r="CO32" i="3"/>
  <c r="CX32" i="3"/>
  <c r="L32" i="3"/>
  <c r="U32" i="3"/>
  <c r="AD32" i="3"/>
  <c r="AM32" i="3"/>
  <c r="AV32" i="3"/>
  <c r="BF32" i="3"/>
  <c r="BO32" i="3"/>
  <c r="BX32" i="3"/>
  <c r="CG32" i="3"/>
  <c r="CP32" i="3"/>
  <c r="CY32" i="3"/>
  <c r="V32" i="3"/>
  <c r="AI32" i="3"/>
  <c r="AY32" i="3"/>
  <c r="BK32" i="3"/>
  <c r="CA32" i="3"/>
  <c r="CQ32" i="3"/>
  <c r="W32" i="3"/>
  <c r="AJ32" i="3"/>
  <c r="AZ32" i="3"/>
  <c r="BP32" i="3"/>
  <c r="CB32" i="3"/>
  <c r="CR32" i="3"/>
  <c r="O32" i="3"/>
  <c r="AH32" i="3"/>
  <c r="BB32" i="3"/>
  <c r="BT32" i="3"/>
  <c r="CM32" i="3"/>
  <c r="P32" i="3"/>
  <c r="AN32" i="3"/>
  <c r="BG32" i="3"/>
  <c r="BY32" i="3"/>
  <c r="CT32" i="3"/>
  <c r="R32" i="3"/>
  <c r="AP32" i="3"/>
  <c r="BH32" i="3"/>
  <c r="BZ32" i="3"/>
  <c r="CU32" i="3"/>
  <c r="AF32" i="3"/>
  <c r="BQ32" i="3"/>
  <c r="CV32" i="3"/>
  <c r="AQ32" i="3"/>
  <c r="BR32" i="3"/>
  <c r="CZ32" i="3"/>
  <c r="M32" i="3"/>
  <c r="AR32" i="3"/>
  <c r="BS32" i="3"/>
  <c r="AA32" i="3"/>
  <c r="CH32" i="3"/>
  <c r="AE32" i="3"/>
  <c r="CI32" i="3"/>
  <c r="X32" i="3"/>
  <c r="CJ32" i="3"/>
  <c r="Z32" i="3"/>
  <c r="CL32" i="3"/>
  <c r="AS32" i="3"/>
  <c r="AX32" i="3"/>
  <c r="BA32" i="3"/>
  <c r="BI32" i="3"/>
  <c r="N32" i="3"/>
  <c r="BJ32" i="3"/>
  <c r="CD32" i="3"/>
  <c r="H32" i="3"/>
  <c r="G32" i="3"/>
  <c r="M202" i="3"/>
  <c r="U202" i="3"/>
  <c r="AC202" i="3"/>
  <c r="AK202" i="3"/>
  <c r="AS202" i="3"/>
  <c r="BA202" i="3"/>
  <c r="BI202" i="3"/>
  <c r="BQ202" i="3"/>
  <c r="BY202" i="3"/>
  <c r="CG202" i="3"/>
  <c r="CO202" i="3"/>
  <c r="CW202" i="3"/>
  <c r="O202" i="3"/>
  <c r="W202" i="3"/>
  <c r="AE202" i="3"/>
  <c r="AM202" i="3"/>
  <c r="AU202" i="3"/>
  <c r="BC202" i="3"/>
  <c r="BK202" i="3"/>
  <c r="BS202" i="3"/>
  <c r="CA202" i="3"/>
  <c r="CI202" i="3"/>
  <c r="CQ202" i="3"/>
  <c r="CY202" i="3"/>
  <c r="K202" i="3"/>
  <c r="V202" i="3"/>
  <c r="AG202" i="3"/>
  <c r="AQ202" i="3"/>
  <c r="BB202" i="3"/>
  <c r="BM202" i="3"/>
  <c r="BW202" i="3"/>
  <c r="CH202" i="3"/>
  <c r="CS202" i="3"/>
  <c r="L202" i="3"/>
  <c r="X202" i="3"/>
  <c r="AH202" i="3"/>
  <c r="AR202" i="3"/>
  <c r="BD202" i="3"/>
  <c r="BN202" i="3"/>
  <c r="BX202" i="3"/>
  <c r="CJ202" i="3"/>
  <c r="CT202" i="3"/>
  <c r="N202" i="3"/>
  <c r="Y202" i="3"/>
  <c r="AI202" i="3"/>
  <c r="AT202" i="3"/>
  <c r="BE202" i="3"/>
  <c r="BO202" i="3"/>
  <c r="BZ202" i="3"/>
  <c r="CK202" i="3"/>
  <c r="CU202" i="3"/>
  <c r="Q202" i="3"/>
  <c r="AF202" i="3"/>
  <c r="AX202" i="3"/>
  <c r="BP202" i="3"/>
  <c r="CE202" i="3"/>
  <c r="CX202" i="3"/>
  <c r="G202" i="3"/>
  <c r="BF202" i="3"/>
  <c r="CM202" i="3"/>
  <c r="R202" i="3"/>
  <c r="AJ202" i="3"/>
  <c r="AY202" i="3"/>
  <c r="BR202" i="3"/>
  <c r="CF202" i="3"/>
  <c r="CZ202" i="3"/>
  <c r="H202" i="3"/>
  <c r="T202" i="3"/>
  <c r="BU202" i="3"/>
  <c r="Z202" i="3"/>
  <c r="BG202" i="3"/>
  <c r="CN202" i="3"/>
  <c r="AA202" i="3"/>
  <c r="BH202" i="3"/>
  <c r="CP202" i="3"/>
  <c r="S202" i="3"/>
  <c r="AL202" i="3"/>
  <c r="AZ202" i="3"/>
  <c r="BT202" i="3"/>
  <c r="CL202" i="3"/>
  <c r="AN202" i="3"/>
  <c r="AO202" i="3"/>
  <c r="BV202" i="3"/>
  <c r="I202" i="3"/>
  <c r="AP202" i="3"/>
  <c r="CB202" i="3"/>
  <c r="AV202" i="3"/>
  <c r="AW202" i="3"/>
  <c r="CD202" i="3"/>
  <c r="AD202" i="3"/>
  <c r="BJ202" i="3"/>
  <c r="BL202" i="3"/>
  <c r="CC202" i="3"/>
  <c r="J202" i="3"/>
  <c r="CR202" i="3"/>
  <c r="P202" i="3"/>
  <c r="CV202" i="3"/>
  <c r="AB202" i="3"/>
  <c r="M193" i="3"/>
  <c r="U193" i="3"/>
  <c r="AC193" i="3"/>
  <c r="AK193" i="3"/>
  <c r="AS193" i="3"/>
  <c r="BA193" i="3"/>
  <c r="BI193" i="3"/>
  <c r="BQ193" i="3"/>
  <c r="BY193" i="3"/>
  <c r="CG193" i="3"/>
  <c r="CO193" i="3"/>
  <c r="CW193" i="3"/>
  <c r="N193" i="3"/>
  <c r="V193" i="3"/>
  <c r="AD193" i="3"/>
  <c r="AL193" i="3"/>
  <c r="AT193" i="3"/>
  <c r="BB193" i="3"/>
  <c r="BJ193" i="3"/>
  <c r="BR193" i="3"/>
  <c r="BZ193" i="3"/>
  <c r="CH193" i="3"/>
  <c r="CP193" i="3"/>
  <c r="CX193" i="3"/>
  <c r="O193" i="3"/>
  <c r="W193" i="3"/>
  <c r="AE193" i="3"/>
  <c r="AM193" i="3"/>
  <c r="AU193" i="3"/>
  <c r="BC193" i="3"/>
  <c r="BK193" i="3"/>
  <c r="BS193" i="3"/>
  <c r="CA193" i="3"/>
  <c r="CI193" i="3"/>
  <c r="CQ193" i="3"/>
  <c r="CY193" i="3"/>
  <c r="L193" i="3"/>
  <c r="Z193" i="3"/>
  <c r="AN193" i="3"/>
  <c r="AY193" i="3"/>
  <c r="BM193" i="3"/>
  <c r="BX193" i="3"/>
  <c r="CL193" i="3"/>
  <c r="CZ193" i="3"/>
  <c r="P193" i="3"/>
  <c r="AA193" i="3"/>
  <c r="AO193" i="3"/>
  <c r="AZ193" i="3"/>
  <c r="BN193" i="3"/>
  <c r="CB193" i="3"/>
  <c r="CM193" i="3"/>
  <c r="Q193" i="3"/>
  <c r="AB193" i="3"/>
  <c r="AP193" i="3"/>
  <c r="BD193" i="3"/>
  <c r="BO193" i="3"/>
  <c r="CC193" i="3"/>
  <c r="CN193" i="3"/>
  <c r="S193" i="3"/>
  <c r="AJ193" i="3"/>
  <c r="BG193" i="3"/>
  <c r="CD193" i="3"/>
  <c r="CU193" i="3"/>
  <c r="AV193" i="3"/>
  <c r="T193" i="3"/>
  <c r="AQ193" i="3"/>
  <c r="BH193" i="3"/>
  <c r="CE193" i="3"/>
  <c r="CV193" i="3"/>
  <c r="Y193" i="3"/>
  <c r="BP193" i="3"/>
  <c r="AF193" i="3"/>
  <c r="BT193" i="3"/>
  <c r="G193" i="3"/>
  <c r="AG193" i="3"/>
  <c r="BU193" i="3"/>
  <c r="H193" i="3"/>
  <c r="DK6" i="4" s="1"/>
  <c r="X193" i="3"/>
  <c r="AR193" i="3"/>
  <c r="BL193" i="3"/>
  <c r="CF193" i="3"/>
  <c r="CJ193" i="3"/>
  <c r="I193" i="3"/>
  <c r="AW193" i="3"/>
  <c r="CK193" i="3"/>
  <c r="J193" i="3"/>
  <c r="AX193" i="3"/>
  <c r="CR193" i="3"/>
  <c r="K193" i="3"/>
  <c r="CS193" i="3"/>
  <c r="R193" i="3"/>
  <c r="CT193" i="3"/>
  <c r="AI193" i="3"/>
  <c r="BV193" i="3"/>
  <c r="BE193" i="3"/>
  <c r="BF193" i="3"/>
  <c r="BW193" i="3"/>
  <c r="AH193" i="3"/>
  <c r="K220" i="3"/>
  <c r="S220" i="3"/>
  <c r="AA220" i="3"/>
  <c r="AI220" i="3"/>
  <c r="AQ220" i="3"/>
  <c r="AY220" i="3"/>
  <c r="BG220" i="3"/>
  <c r="BO220" i="3"/>
  <c r="BW220" i="3"/>
  <c r="CE220" i="3"/>
  <c r="CM220" i="3"/>
  <c r="CU220" i="3"/>
  <c r="L220" i="3"/>
  <c r="T220" i="3"/>
  <c r="AB220" i="3"/>
  <c r="AJ220" i="3"/>
  <c r="AR220" i="3"/>
  <c r="AZ220" i="3"/>
  <c r="BH220" i="3"/>
  <c r="BP220" i="3"/>
  <c r="BX220" i="3"/>
  <c r="CF220" i="3"/>
  <c r="CN220" i="3"/>
  <c r="CV220" i="3"/>
  <c r="M220" i="3"/>
  <c r="U220" i="3"/>
  <c r="AC220" i="3"/>
  <c r="AK220" i="3"/>
  <c r="AS220" i="3"/>
  <c r="BA220" i="3"/>
  <c r="BI220" i="3"/>
  <c r="BQ220" i="3"/>
  <c r="BY220" i="3"/>
  <c r="CG220" i="3"/>
  <c r="CO220" i="3"/>
  <c r="CW220" i="3"/>
  <c r="Q220" i="3"/>
  <c r="AE220" i="3"/>
  <c r="AP220" i="3"/>
  <c r="BD220" i="3"/>
  <c r="BR220" i="3"/>
  <c r="CC220" i="3"/>
  <c r="CQ220" i="3"/>
  <c r="W220" i="3"/>
  <c r="BJ220" i="3"/>
  <c r="CT220" i="3"/>
  <c r="AM220" i="3"/>
  <c r="BZ220" i="3"/>
  <c r="R220" i="3"/>
  <c r="AF220" i="3"/>
  <c r="AT220" i="3"/>
  <c r="BE220" i="3"/>
  <c r="BS220" i="3"/>
  <c r="CD220" i="3"/>
  <c r="CR220" i="3"/>
  <c r="AH220" i="3"/>
  <c r="BU220" i="3"/>
  <c r="X220" i="3"/>
  <c r="BK220" i="3"/>
  <c r="CJ220" i="3"/>
  <c r="N220" i="3"/>
  <c r="AX220" i="3"/>
  <c r="CK220" i="3"/>
  <c r="V220" i="3"/>
  <c r="AG220" i="3"/>
  <c r="AU220" i="3"/>
  <c r="BF220" i="3"/>
  <c r="BT220" i="3"/>
  <c r="CH220" i="3"/>
  <c r="CS220" i="3"/>
  <c r="I220" i="3"/>
  <c r="AV220" i="3"/>
  <c r="CI220" i="3"/>
  <c r="J220" i="3"/>
  <c r="AL220" i="3"/>
  <c r="AW220" i="3"/>
  <c r="BV220" i="3"/>
  <c r="CX220" i="3"/>
  <c r="Y220" i="3"/>
  <c r="BL220" i="3"/>
  <c r="CY220" i="3"/>
  <c r="BB220" i="3"/>
  <c r="CZ220" i="3"/>
  <c r="BC220" i="3"/>
  <c r="AO220" i="3"/>
  <c r="O220" i="3"/>
  <c r="CB220" i="3"/>
  <c r="Z220" i="3"/>
  <c r="H220" i="3"/>
  <c r="DT18" i="4" s="1"/>
  <c r="AD220" i="3"/>
  <c r="BM220" i="3"/>
  <c r="BN220" i="3"/>
  <c r="CA220" i="3"/>
  <c r="P220" i="3"/>
  <c r="G220" i="3"/>
  <c r="CL220" i="3"/>
  <c r="CP220" i="3"/>
  <c r="AN220" i="3"/>
  <c r="M172" i="3"/>
  <c r="U172" i="3"/>
  <c r="AC172" i="3"/>
  <c r="AK172" i="3"/>
  <c r="AS172" i="3"/>
  <c r="BA172" i="3"/>
  <c r="BI172" i="3"/>
  <c r="BQ172" i="3"/>
  <c r="BY172" i="3"/>
  <c r="CG172" i="3"/>
  <c r="CO172" i="3"/>
  <c r="CW172" i="3"/>
  <c r="N172" i="3"/>
  <c r="V172" i="3"/>
  <c r="AD172" i="3"/>
  <c r="AL172" i="3"/>
  <c r="AT172" i="3"/>
  <c r="BB172" i="3"/>
  <c r="BJ172" i="3"/>
  <c r="BR172" i="3"/>
  <c r="BZ172" i="3"/>
  <c r="CH172" i="3"/>
  <c r="CP172" i="3"/>
  <c r="CX172" i="3"/>
  <c r="O172" i="3"/>
  <c r="W172" i="3"/>
  <c r="AE172" i="3"/>
  <c r="AM172" i="3"/>
  <c r="AU172" i="3"/>
  <c r="BC172" i="3"/>
  <c r="BK172" i="3"/>
  <c r="BS172" i="3"/>
  <c r="CA172" i="3"/>
  <c r="CI172" i="3"/>
  <c r="CQ172" i="3"/>
  <c r="CY172" i="3"/>
  <c r="L172" i="3"/>
  <c r="Z172" i="3"/>
  <c r="AN172" i="3"/>
  <c r="AY172" i="3"/>
  <c r="BM172" i="3"/>
  <c r="BX172" i="3"/>
  <c r="CL172" i="3"/>
  <c r="CZ172" i="3"/>
  <c r="P172" i="3"/>
  <c r="AA172" i="3"/>
  <c r="AO172" i="3"/>
  <c r="AZ172" i="3"/>
  <c r="BN172" i="3"/>
  <c r="CB172" i="3"/>
  <c r="CM172" i="3"/>
  <c r="Q172" i="3"/>
  <c r="AB172" i="3"/>
  <c r="AP172" i="3"/>
  <c r="BD172" i="3"/>
  <c r="BO172" i="3"/>
  <c r="CC172" i="3"/>
  <c r="CN172" i="3"/>
  <c r="T172" i="3"/>
  <c r="AQ172" i="3"/>
  <c r="BH172" i="3"/>
  <c r="CE172" i="3"/>
  <c r="CV172" i="3"/>
  <c r="G172" i="3"/>
  <c r="AF172" i="3"/>
  <c r="CK172" i="3"/>
  <c r="X172" i="3"/>
  <c r="AR172" i="3"/>
  <c r="BL172" i="3"/>
  <c r="CF172" i="3"/>
  <c r="H172" i="3"/>
  <c r="CS15" i="4" s="1"/>
  <c r="I172" i="3"/>
  <c r="AW172" i="3"/>
  <c r="K172" i="3"/>
  <c r="BV172" i="3"/>
  <c r="Y172" i="3"/>
  <c r="AV172" i="3"/>
  <c r="BP172" i="3"/>
  <c r="CJ172" i="3"/>
  <c r="BT172" i="3"/>
  <c r="J172" i="3"/>
  <c r="AG172" i="3"/>
  <c r="AX172" i="3"/>
  <c r="BU172" i="3"/>
  <c r="CR172" i="3"/>
  <c r="AH172" i="3"/>
  <c r="BE172" i="3"/>
  <c r="CS172" i="3"/>
  <c r="BW172" i="3"/>
  <c r="CD172" i="3"/>
  <c r="S172" i="3"/>
  <c r="CU172" i="3"/>
  <c r="R172" i="3"/>
  <c r="BG172" i="3"/>
  <c r="AI172" i="3"/>
  <c r="AJ172" i="3"/>
  <c r="BF172" i="3"/>
  <c r="CT172" i="3"/>
  <c r="M175" i="3"/>
  <c r="U175" i="3"/>
  <c r="AC175" i="3"/>
  <c r="AK175" i="3"/>
  <c r="AS175" i="3"/>
  <c r="BA175" i="3"/>
  <c r="BI175" i="3"/>
  <c r="BQ175" i="3"/>
  <c r="BY175" i="3"/>
  <c r="CG175" i="3"/>
  <c r="CO175" i="3"/>
  <c r="CW175" i="3"/>
  <c r="N175" i="3"/>
  <c r="V175" i="3"/>
  <c r="AD175" i="3"/>
  <c r="AL175" i="3"/>
  <c r="AT175" i="3"/>
  <c r="BB175" i="3"/>
  <c r="BJ175" i="3"/>
  <c r="BR175" i="3"/>
  <c r="BZ175" i="3"/>
  <c r="CH175" i="3"/>
  <c r="CP175" i="3"/>
  <c r="CX175" i="3"/>
  <c r="O175" i="3"/>
  <c r="W175" i="3"/>
  <c r="AE175" i="3"/>
  <c r="AM175" i="3"/>
  <c r="AU175" i="3"/>
  <c r="BC175" i="3"/>
  <c r="BK175" i="3"/>
  <c r="BS175" i="3"/>
  <c r="CA175" i="3"/>
  <c r="CI175" i="3"/>
  <c r="CQ175" i="3"/>
  <c r="CY175" i="3"/>
  <c r="S175" i="3"/>
  <c r="AG175" i="3"/>
  <c r="AR175" i="3"/>
  <c r="BF175" i="3"/>
  <c r="BT175" i="3"/>
  <c r="CE175" i="3"/>
  <c r="CS175" i="3"/>
  <c r="I175" i="3"/>
  <c r="T175" i="3"/>
  <c r="AH175" i="3"/>
  <c r="AV175" i="3"/>
  <c r="BG175" i="3"/>
  <c r="BU175" i="3"/>
  <c r="CF175" i="3"/>
  <c r="CT175" i="3"/>
  <c r="J175" i="3"/>
  <c r="X175" i="3"/>
  <c r="AI175" i="3"/>
  <c r="AW175" i="3"/>
  <c r="BH175" i="3"/>
  <c r="BV175" i="3"/>
  <c r="CJ175" i="3"/>
  <c r="CU175" i="3"/>
  <c r="R175" i="3"/>
  <c r="AO175" i="3"/>
  <c r="BL175" i="3"/>
  <c r="CC175" i="3"/>
  <c r="CZ175" i="3"/>
  <c r="AA175" i="3"/>
  <c r="CL175" i="3"/>
  <c r="Y175" i="3"/>
  <c r="AP175" i="3"/>
  <c r="BM175" i="3"/>
  <c r="CD175" i="3"/>
  <c r="AX175" i="3"/>
  <c r="AB175" i="3"/>
  <c r="BP175" i="3"/>
  <c r="L175" i="3"/>
  <c r="BW175" i="3"/>
  <c r="Z175" i="3"/>
  <c r="AQ175" i="3"/>
  <c r="BN175" i="3"/>
  <c r="CK175" i="3"/>
  <c r="BO175" i="3"/>
  <c r="K175" i="3"/>
  <c r="AY175" i="3"/>
  <c r="CM175" i="3"/>
  <c r="AF175" i="3"/>
  <c r="AZ175" i="3"/>
  <c r="CN175" i="3"/>
  <c r="AJ175" i="3"/>
  <c r="AN175" i="3"/>
  <c r="BE175" i="3"/>
  <c r="CV175" i="3"/>
  <c r="Q175" i="3"/>
  <c r="G175" i="3"/>
  <c r="H175" i="3"/>
  <c r="CS18" i="4" s="1"/>
  <c r="CB175" i="3"/>
  <c r="CR175" i="3"/>
  <c r="P175" i="3"/>
  <c r="BD175" i="3"/>
  <c r="BX175" i="3"/>
  <c r="M158" i="3"/>
  <c r="U158" i="3"/>
  <c r="AC158" i="3"/>
  <c r="AK158" i="3"/>
  <c r="AS158" i="3"/>
  <c r="BA158" i="3"/>
  <c r="BI158" i="3"/>
  <c r="BQ158" i="3"/>
  <c r="BY158" i="3"/>
  <c r="CG158" i="3"/>
  <c r="CO158" i="3"/>
  <c r="CW158" i="3"/>
  <c r="N158" i="3"/>
  <c r="V158" i="3"/>
  <c r="AD158" i="3"/>
  <c r="AL158" i="3"/>
  <c r="AT158" i="3"/>
  <c r="BB158" i="3"/>
  <c r="BJ158" i="3"/>
  <c r="BR158" i="3"/>
  <c r="BZ158" i="3"/>
  <c r="CH158" i="3"/>
  <c r="CP158" i="3"/>
  <c r="CX158" i="3"/>
  <c r="O158" i="3"/>
  <c r="W158" i="3"/>
  <c r="AE158" i="3"/>
  <c r="AM158" i="3"/>
  <c r="AU158" i="3"/>
  <c r="BC158" i="3"/>
  <c r="BK158" i="3"/>
  <c r="BS158" i="3"/>
  <c r="CA158" i="3"/>
  <c r="CI158" i="3"/>
  <c r="CQ158" i="3"/>
  <c r="CY158" i="3"/>
  <c r="S158" i="3"/>
  <c r="AG158" i="3"/>
  <c r="AR158" i="3"/>
  <c r="BF158" i="3"/>
  <c r="BT158" i="3"/>
  <c r="CE158" i="3"/>
  <c r="CS158" i="3"/>
  <c r="I158" i="3"/>
  <c r="T158" i="3"/>
  <c r="AH158" i="3"/>
  <c r="AV158" i="3"/>
  <c r="BG158" i="3"/>
  <c r="BU158" i="3"/>
  <c r="CF158" i="3"/>
  <c r="CT158" i="3"/>
  <c r="J158" i="3"/>
  <c r="X158" i="3"/>
  <c r="AI158" i="3"/>
  <c r="AW158" i="3"/>
  <c r="BH158" i="3"/>
  <c r="BV158" i="3"/>
  <c r="CJ158" i="3"/>
  <c r="CU158" i="3"/>
  <c r="AA158" i="3"/>
  <c r="AX158" i="3"/>
  <c r="BO158" i="3"/>
  <c r="CL158" i="3"/>
  <c r="BD158" i="3"/>
  <c r="H158" i="3"/>
  <c r="K158" i="3"/>
  <c r="AB158" i="3"/>
  <c r="AY158" i="3"/>
  <c r="BP158" i="3"/>
  <c r="CM158" i="3"/>
  <c r="AJ158" i="3"/>
  <c r="BX158" i="3"/>
  <c r="AN158" i="3"/>
  <c r="CB158" i="3"/>
  <c r="R158" i="3"/>
  <c r="BL158" i="3"/>
  <c r="CZ158" i="3"/>
  <c r="L158" i="3"/>
  <c r="AF158" i="3"/>
  <c r="AZ158" i="3"/>
  <c r="BW158" i="3"/>
  <c r="CN158" i="3"/>
  <c r="G158" i="3"/>
  <c r="CI16" i="4" s="1"/>
  <c r="P158" i="3"/>
  <c r="CR158" i="3"/>
  <c r="Q158" i="3"/>
  <c r="BE158" i="3"/>
  <c r="CV158" i="3"/>
  <c r="AO158" i="3"/>
  <c r="CC158" i="3"/>
  <c r="AP158" i="3"/>
  <c r="AQ158" i="3"/>
  <c r="BN158" i="3"/>
  <c r="Y158" i="3"/>
  <c r="Z158" i="3"/>
  <c r="BM158" i="3"/>
  <c r="CD158" i="3"/>
  <c r="CK158" i="3"/>
  <c r="M148" i="3"/>
  <c r="U148" i="3"/>
  <c r="AC148" i="3"/>
  <c r="AK148" i="3"/>
  <c r="AS148" i="3"/>
  <c r="BA148" i="3"/>
  <c r="BI148" i="3"/>
  <c r="BQ148" i="3"/>
  <c r="BY148" i="3"/>
  <c r="CG148" i="3"/>
  <c r="CO148" i="3"/>
  <c r="CW148" i="3"/>
  <c r="N148" i="3"/>
  <c r="V148" i="3"/>
  <c r="AD148" i="3"/>
  <c r="AL148" i="3"/>
  <c r="AT148" i="3"/>
  <c r="BB148" i="3"/>
  <c r="BJ148" i="3"/>
  <c r="BR148" i="3"/>
  <c r="BZ148" i="3"/>
  <c r="CH148" i="3"/>
  <c r="CP148" i="3"/>
  <c r="CX148" i="3"/>
  <c r="O148" i="3"/>
  <c r="W148" i="3"/>
  <c r="AE148" i="3"/>
  <c r="AM148" i="3"/>
  <c r="AU148" i="3"/>
  <c r="BC148" i="3"/>
  <c r="BK148" i="3"/>
  <c r="BS148" i="3"/>
  <c r="CA148" i="3"/>
  <c r="CI148" i="3"/>
  <c r="CQ148" i="3"/>
  <c r="CY148" i="3"/>
  <c r="L148" i="3"/>
  <c r="Z148" i="3"/>
  <c r="AN148" i="3"/>
  <c r="AY148" i="3"/>
  <c r="BM148" i="3"/>
  <c r="BX148" i="3"/>
  <c r="CL148" i="3"/>
  <c r="CZ148" i="3"/>
  <c r="P148" i="3"/>
  <c r="AA148" i="3"/>
  <c r="AO148" i="3"/>
  <c r="AZ148" i="3"/>
  <c r="BN148" i="3"/>
  <c r="CB148" i="3"/>
  <c r="CM148" i="3"/>
  <c r="Q148" i="3"/>
  <c r="AB148" i="3"/>
  <c r="AP148" i="3"/>
  <c r="BD148" i="3"/>
  <c r="BO148" i="3"/>
  <c r="CC148" i="3"/>
  <c r="CN148" i="3"/>
  <c r="S148" i="3"/>
  <c r="AJ148" i="3"/>
  <c r="BG148" i="3"/>
  <c r="CD148" i="3"/>
  <c r="CU148" i="3"/>
  <c r="H148" i="3"/>
  <c r="T148" i="3"/>
  <c r="AQ148" i="3"/>
  <c r="BH148" i="3"/>
  <c r="CE148" i="3"/>
  <c r="CV148" i="3"/>
  <c r="I148" i="3"/>
  <c r="AW148" i="3"/>
  <c r="CK148" i="3"/>
  <c r="AX148" i="3"/>
  <c r="X148" i="3"/>
  <c r="AR148" i="3"/>
  <c r="BL148" i="3"/>
  <c r="CF148" i="3"/>
  <c r="Y148" i="3"/>
  <c r="AV148" i="3"/>
  <c r="BP148" i="3"/>
  <c r="CJ148" i="3"/>
  <c r="AF148" i="3"/>
  <c r="BT148" i="3"/>
  <c r="G148" i="3"/>
  <c r="J148" i="3"/>
  <c r="AG148" i="3"/>
  <c r="BU148" i="3"/>
  <c r="CR148" i="3"/>
  <c r="AH148" i="3"/>
  <c r="AI148" i="3"/>
  <c r="BF148" i="3"/>
  <c r="K148" i="3"/>
  <c r="BW148" i="3"/>
  <c r="R148" i="3"/>
  <c r="BE148" i="3"/>
  <c r="BV148" i="3"/>
  <c r="CS148" i="3"/>
  <c r="CT148" i="3"/>
  <c r="K235" i="3"/>
  <c r="S235" i="3"/>
  <c r="AA235" i="3"/>
  <c r="AI235" i="3"/>
  <c r="AQ235" i="3"/>
  <c r="AY235" i="3"/>
  <c r="BG235" i="3"/>
  <c r="BO235" i="3"/>
  <c r="BW235" i="3"/>
  <c r="CE235" i="3"/>
  <c r="CM235" i="3"/>
  <c r="CU235" i="3"/>
  <c r="L235" i="3"/>
  <c r="T235" i="3"/>
  <c r="AB235" i="3"/>
  <c r="AJ235" i="3"/>
  <c r="AR235" i="3"/>
  <c r="AZ235" i="3"/>
  <c r="BH235" i="3"/>
  <c r="BP235" i="3"/>
  <c r="BX235" i="3"/>
  <c r="CF235" i="3"/>
  <c r="CN235" i="3"/>
  <c r="CV235" i="3"/>
  <c r="M235" i="3"/>
  <c r="U235" i="3"/>
  <c r="AC235" i="3"/>
  <c r="AK235" i="3"/>
  <c r="AS235" i="3"/>
  <c r="BA235" i="3"/>
  <c r="BI235" i="3"/>
  <c r="BQ235" i="3"/>
  <c r="BY235" i="3"/>
  <c r="CG235" i="3"/>
  <c r="CO235" i="3"/>
  <c r="CW235" i="3"/>
  <c r="Q235" i="3"/>
  <c r="AE235" i="3"/>
  <c r="AP235" i="3"/>
  <c r="BD235" i="3"/>
  <c r="BR235" i="3"/>
  <c r="CC235" i="3"/>
  <c r="CQ235" i="3"/>
  <c r="W235" i="3"/>
  <c r="AV235" i="3"/>
  <c r="CT235" i="3"/>
  <c r="AM235" i="3"/>
  <c r="BZ235" i="3"/>
  <c r="R235" i="3"/>
  <c r="AF235" i="3"/>
  <c r="AT235" i="3"/>
  <c r="BE235" i="3"/>
  <c r="BS235" i="3"/>
  <c r="CD235" i="3"/>
  <c r="CR235" i="3"/>
  <c r="I235" i="3"/>
  <c r="BJ235" i="3"/>
  <c r="CI235" i="3"/>
  <c r="J235" i="3"/>
  <c r="AW235" i="3"/>
  <c r="BV235" i="3"/>
  <c r="CX235" i="3"/>
  <c r="Y235" i="3"/>
  <c r="BL235" i="3"/>
  <c r="CY235" i="3"/>
  <c r="V235" i="3"/>
  <c r="AG235" i="3"/>
  <c r="AU235" i="3"/>
  <c r="BF235" i="3"/>
  <c r="BT235" i="3"/>
  <c r="CH235" i="3"/>
  <c r="CS235" i="3"/>
  <c r="AH235" i="3"/>
  <c r="BU235" i="3"/>
  <c r="X235" i="3"/>
  <c r="AL235" i="3"/>
  <c r="BK235" i="3"/>
  <c r="CJ235" i="3"/>
  <c r="N235" i="3"/>
  <c r="AX235" i="3"/>
  <c r="CK235" i="3"/>
  <c r="BB235" i="3"/>
  <c r="CZ235" i="3"/>
  <c r="BC235" i="3"/>
  <c r="P235" i="3"/>
  <c r="CB235" i="3"/>
  <c r="AN235" i="3"/>
  <c r="G235" i="3"/>
  <c r="H235" i="3"/>
  <c r="BN235" i="3"/>
  <c r="O235" i="3"/>
  <c r="Z235" i="3"/>
  <c r="CL235" i="3"/>
  <c r="AD235" i="3"/>
  <c r="CP235" i="3"/>
  <c r="AO235" i="3"/>
  <c r="BM235" i="3"/>
  <c r="CA235" i="3"/>
  <c r="M188" i="3"/>
  <c r="U188" i="3"/>
  <c r="AC188" i="3"/>
  <c r="AK188" i="3"/>
  <c r="AS188" i="3"/>
  <c r="BA188" i="3"/>
  <c r="BI188" i="3"/>
  <c r="BQ188" i="3"/>
  <c r="BY188" i="3"/>
  <c r="CG188" i="3"/>
  <c r="CO188" i="3"/>
  <c r="CW188" i="3"/>
  <c r="N188" i="3"/>
  <c r="V188" i="3"/>
  <c r="AD188" i="3"/>
  <c r="AL188" i="3"/>
  <c r="AT188" i="3"/>
  <c r="BB188" i="3"/>
  <c r="BJ188" i="3"/>
  <c r="BR188" i="3"/>
  <c r="BZ188" i="3"/>
  <c r="CH188" i="3"/>
  <c r="CP188" i="3"/>
  <c r="CX188" i="3"/>
  <c r="O188" i="3"/>
  <c r="W188" i="3"/>
  <c r="AE188" i="3"/>
  <c r="AM188" i="3"/>
  <c r="AU188" i="3"/>
  <c r="BC188" i="3"/>
  <c r="BK188" i="3"/>
  <c r="BS188" i="3"/>
  <c r="CA188" i="3"/>
  <c r="CI188" i="3"/>
  <c r="CQ188" i="3"/>
  <c r="CY188" i="3"/>
  <c r="S188" i="3"/>
  <c r="AG188" i="3"/>
  <c r="AR188" i="3"/>
  <c r="BF188" i="3"/>
  <c r="BT188" i="3"/>
  <c r="CE188" i="3"/>
  <c r="CS188" i="3"/>
  <c r="I188" i="3"/>
  <c r="T188" i="3"/>
  <c r="AH188" i="3"/>
  <c r="AV188" i="3"/>
  <c r="BG188" i="3"/>
  <c r="BU188" i="3"/>
  <c r="CF188" i="3"/>
  <c r="CT188" i="3"/>
  <c r="J188" i="3"/>
  <c r="X188" i="3"/>
  <c r="AI188" i="3"/>
  <c r="AW188" i="3"/>
  <c r="BH188" i="3"/>
  <c r="BV188" i="3"/>
  <c r="CJ188" i="3"/>
  <c r="CU188" i="3"/>
  <c r="AA188" i="3"/>
  <c r="AX188" i="3"/>
  <c r="BO188" i="3"/>
  <c r="CL188" i="3"/>
  <c r="AJ188" i="3"/>
  <c r="BX188" i="3"/>
  <c r="H188" i="3"/>
  <c r="DB16" i="4" s="1"/>
  <c r="K188" i="3"/>
  <c r="AB188" i="3"/>
  <c r="AY188" i="3"/>
  <c r="BP188" i="3"/>
  <c r="CM188" i="3"/>
  <c r="P188" i="3"/>
  <c r="BD188" i="3"/>
  <c r="Q188" i="3"/>
  <c r="BE188" i="3"/>
  <c r="CV188" i="3"/>
  <c r="R188" i="3"/>
  <c r="BL188" i="3"/>
  <c r="CZ188" i="3"/>
  <c r="L188" i="3"/>
  <c r="AF188" i="3"/>
  <c r="AZ188" i="3"/>
  <c r="BW188" i="3"/>
  <c r="CN188" i="3"/>
  <c r="G188" i="3"/>
  <c r="DA16" i="4" s="1"/>
  <c r="CR188" i="3"/>
  <c r="AN188" i="3"/>
  <c r="CB188" i="3"/>
  <c r="AO188" i="3"/>
  <c r="CC188" i="3"/>
  <c r="CD188" i="3"/>
  <c r="CK188" i="3"/>
  <c r="Z188" i="3"/>
  <c r="BN188" i="3"/>
  <c r="AP188" i="3"/>
  <c r="AQ188" i="3"/>
  <c r="Y188" i="3"/>
  <c r="BM188" i="3"/>
  <c r="M190" i="3"/>
  <c r="U190" i="3"/>
  <c r="AC190" i="3"/>
  <c r="AK190" i="3"/>
  <c r="AS190" i="3"/>
  <c r="BA190" i="3"/>
  <c r="BI190" i="3"/>
  <c r="BQ190" i="3"/>
  <c r="BY190" i="3"/>
  <c r="CG190" i="3"/>
  <c r="CO190" i="3"/>
  <c r="CW190" i="3"/>
  <c r="N190" i="3"/>
  <c r="V190" i="3"/>
  <c r="AD190" i="3"/>
  <c r="AL190" i="3"/>
  <c r="AT190" i="3"/>
  <c r="BB190" i="3"/>
  <c r="BJ190" i="3"/>
  <c r="BR190" i="3"/>
  <c r="BZ190" i="3"/>
  <c r="CH190" i="3"/>
  <c r="CP190" i="3"/>
  <c r="CX190" i="3"/>
  <c r="O190" i="3"/>
  <c r="W190" i="3"/>
  <c r="AE190" i="3"/>
  <c r="AM190" i="3"/>
  <c r="AU190" i="3"/>
  <c r="BC190" i="3"/>
  <c r="BK190" i="3"/>
  <c r="BS190" i="3"/>
  <c r="CA190" i="3"/>
  <c r="CI190" i="3"/>
  <c r="CQ190" i="3"/>
  <c r="CY190" i="3"/>
  <c r="S190" i="3"/>
  <c r="AG190" i="3"/>
  <c r="AR190" i="3"/>
  <c r="BF190" i="3"/>
  <c r="BT190" i="3"/>
  <c r="CE190" i="3"/>
  <c r="CS190" i="3"/>
  <c r="I190" i="3"/>
  <c r="T190" i="3"/>
  <c r="AH190" i="3"/>
  <c r="AV190" i="3"/>
  <c r="BG190" i="3"/>
  <c r="BU190" i="3"/>
  <c r="CF190" i="3"/>
  <c r="CT190" i="3"/>
  <c r="J190" i="3"/>
  <c r="X190" i="3"/>
  <c r="AI190" i="3"/>
  <c r="AW190" i="3"/>
  <c r="BH190" i="3"/>
  <c r="BV190" i="3"/>
  <c r="CJ190" i="3"/>
  <c r="CU190" i="3"/>
  <c r="R190" i="3"/>
  <c r="AO190" i="3"/>
  <c r="BL190" i="3"/>
  <c r="CC190" i="3"/>
  <c r="CZ190" i="3"/>
  <c r="AX190" i="3"/>
  <c r="CL190" i="3"/>
  <c r="Y190" i="3"/>
  <c r="AP190" i="3"/>
  <c r="BM190" i="3"/>
  <c r="CD190" i="3"/>
  <c r="AA190" i="3"/>
  <c r="BO190" i="3"/>
  <c r="AB190" i="3"/>
  <c r="BP190" i="3"/>
  <c r="AF190" i="3"/>
  <c r="BW190" i="3"/>
  <c r="Z190" i="3"/>
  <c r="AQ190" i="3"/>
  <c r="BN190" i="3"/>
  <c r="CK190" i="3"/>
  <c r="K190" i="3"/>
  <c r="AY190" i="3"/>
  <c r="CM190" i="3"/>
  <c r="L190" i="3"/>
  <c r="AZ190" i="3"/>
  <c r="CN190" i="3"/>
  <c r="BD190" i="3"/>
  <c r="BE190" i="3"/>
  <c r="CV190" i="3"/>
  <c r="BX190" i="3"/>
  <c r="H190" i="3"/>
  <c r="DB18" i="4" s="1"/>
  <c r="CB190" i="3"/>
  <c r="P190" i="3"/>
  <c r="Q190" i="3"/>
  <c r="AJ190" i="3"/>
  <c r="AN190" i="3"/>
  <c r="G190" i="3"/>
  <c r="DA18" i="4" s="1"/>
  <c r="CR190" i="3"/>
  <c r="K238" i="3"/>
  <c r="S238" i="3"/>
  <c r="AA238" i="3"/>
  <c r="AI238" i="3"/>
  <c r="AQ238" i="3"/>
  <c r="AY238" i="3"/>
  <c r="BG238" i="3"/>
  <c r="BO238" i="3"/>
  <c r="BW238" i="3"/>
  <c r="CE238" i="3"/>
  <c r="CM238" i="3"/>
  <c r="CU238" i="3"/>
  <c r="L238" i="3"/>
  <c r="T238" i="3"/>
  <c r="AB238" i="3"/>
  <c r="AJ238" i="3"/>
  <c r="AR238" i="3"/>
  <c r="AZ238" i="3"/>
  <c r="BH238" i="3"/>
  <c r="BP238" i="3"/>
  <c r="BX238" i="3"/>
  <c r="CF238" i="3"/>
  <c r="CN238" i="3"/>
  <c r="CV238" i="3"/>
  <c r="M238" i="3"/>
  <c r="U238" i="3"/>
  <c r="AC238" i="3"/>
  <c r="AK238" i="3"/>
  <c r="AS238" i="3"/>
  <c r="BA238" i="3"/>
  <c r="BI238" i="3"/>
  <c r="BQ238" i="3"/>
  <c r="BY238" i="3"/>
  <c r="CG238" i="3"/>
  <c r="CO238" i="3"/>
  <c r="CW238" i="3"/>
  <c r="J238" i="3"/>
  <c r="X238" i="3"/>
  <c r="AL238" i="3"/>
  <c r="AW238" i="3"/>
  <c r="BK238" i="3"/>
  <c r="BV238" i="3"/>
  <c r="CJ238" i="3"/>
  <c r="CX238" i="3"/>
  <c r="AO238" i="3"/>
  <c r="BN238" i="3"/>
  <c r="AF238" i="3"/>
  <c r="BE238" i="3"/>
  <c r="CD238" i="3"/>
  <c r="H238" i="3"/>
  <c r="N238" i="3"/>
  <c r="Y238" i="3"/>
  <c r="AM238" i="3"/>
  <c r="AX238" i="3"/>
  <c r="BL238" i="3"/>
  <c r="BZ238" i="3"/>
  <c r="CK238" i="3"/>
  <c r="CY238" i="3"/>
  <c r="AD238" i="3"/>
  <c r="CB238" i="3"/>
  <c r="Q238" i="3"/>
  <c r="AP238" i="3"/>
  <c r="BR238" i="3"/>
  <c r="CQ238" i="3"/>
  <c r="R238" i="3"/>
  <c r="AT238" i="3"/>
  <c r="BS238" i="3"/>
  <c r="CR238" i="3"/>
  <c r="O238" i="3"/>
  <c r="Z238" i="3"/>
  <c r="AN238" i="3"/>
  <c r="BB238" i="3"/>
  <c r="BM238" i="3"/>
  <c r="CA238" i="3"/>
  <c r="CL238" i="3"/>
  <c r="CZ238" i="3"/>
  <c r="P238" i="3"/>
  <c r="BC238" i="3"/>
  <c r="CP238" i="3"/>
  <c r="AE238" i="3"/>
  <c r="BD238" i="3"/>
  <c r="CC238" i="3"/>
  <c r="G238" i="3"/>
  <c r="V238" i="3"/>
  <c r="BT238" i="3"/>
  <c r="W238" i="3"/>
  <c r="BU238" i="3"/>
  <c r="BJ238" i="3"/>
  <c r="AG238" i="3"/>
  <c r="CT238" i="3"/>
  <c r="AV238" i="3"/>
  <c r="CH238" i="3"/>
  <c r="I238" i="3"/>
  <c r="CI238" i="3"/>
  <c r="CS238" i="3"/>
  <c r="AH238" i="3"/>
  <c r="AU238" i="3"/>
  <c r="BF238" i="3"/>
  <c r="K250" i="3"/>
  <c r="S250" i="3"/>
  <c r="AA250" i="3"/>
  <c r="AI250" i="3"/>
  <c r="AQ250" i="3"/>
  <c r="AY250" i="3"/>
  <c r="BG250" i="3"/>
  <c r="BO250" i="3"/>
  <c r="BW250" i="3"/>
  <c r="CE250" i="3"/>
  <c r="CM250" i="3"/>
  <c r="CU250" i="3"/>
  <c r="L250" i="3"/>
  <c r="T250" i="3"/>
  <c r="AB250" i="3"/>
  <c r="AJ250" i="3"/>
  <c r="AR250" i="3"/>
  <c r="AZ250" i="3"/>
  <c r="BH250" i="3"/>
  <c r="BP250" i="3"/>
  <c r="BX250" i="3"/>
  <c r="CF250" i="3"/>
  <c r="CN250" i="3"/>
  <c r="CV250" i="3"/>
  <c r="M250" i="3"/>
  <c r="U250" i="3"/>
  <c r="AC250" i="3"/>
  <c r="AK250" i="3"/>
  <c r="AS250" i="3"/>
  <c r="BA250" i="3"/>
  <c r="BI250" i="3"/>
  <c r="BQ250" i="3"/>
  <c r="BY250" i="3"/>
  <c r="CG250" i="3"/>
  <c r="CO250" i="3"/>
  <c r="CW250" i="3"/>
  <c r="Q250" i="3"/>
  <c r="AE250" i="3"/>
  <c r="AP250" i="3"/>
  <c r="BD250" i="3"/>
  <c r="BR250" i="3"/>
  <c r="CC250" i="3"/>
  <c r="CQ250" i="3"/>
  <c r="I250" i="3"/>
  <c r="AH250" i="3"/>
  <c r="BU250" i="3"/>
  <c r="CT250" i="3"/>
  <c r="AL250" i="3"/>
  <c r="BV250" i="3"/>
  <c r="N250" i="3"/>
  <c r="AX250" i="3"/>
  <c r="BZ250" i="3"/>
  <c r="R250" i="3"/>
  <c r="AF250" i="3"/>
  <c r="AT250" i="3"/>
  <c r="BE250" i="3"/>
  <c r="BS250" i="3"/>
  <c r="CD250" i="3"/>
  <c r="CR250" i="3"/>
  <c r="W250" i="3"/>
  <c r="BJ250" i="3"/>
  <c r="CI250" i="3"/>
  <c r="X250" i="3"/>
  <c r="BK250" i="3"/>
  <c r="CX250" i="3"/>
  <c r="AM250" i="3"/>
  <c r="CK250" i="3"/>
  <c r="V250" i="3"/>
  <c r="AG250" i="3"/>
  <c r="AU250" i="3"/>
  <c r="BF250" i="3"/>
  <c r="BT250" i="3"/>
  <c r="CH250" i="3"/>
  <c r="CS250" i="3"/>
  <c r="AV250" i="3"/>
  <c r="J250" i="3"/>
  <c r="AW250" i="3"/>
  <c r="CJ250" i="3"/>
  <c r="Y250" i="3"/>
  <c r="BL250" i="3"/>
  <c r="CY250" i="3"/>
  <c r="BB250" i="3"/>
  <c r="CZ250" i="3"/>
  <c r="BC250" i="3"/>
  <c r="AO250" i="3"/>
  <c r="O250" i="3"/>
  <c r="CB250" i="3"/>
  <c r="Z250" i="3"/>
  <c r="H250" i="3"/>
  <c r="CP250" i="3"/>
  <c r="BM250" i="3"/>
  <c r="BN250" i="3"/>
  <c r="CA250" i="3"/>
  <c r="P250" i="3"/>
  <c r="G250" i="3"/>
  <c r="CL250" i="3"/>
  <c r="AD250" i="3"/>
  <c r="AN250" i="3"/>
  <c r="K51" i="3"/>
  <c r="S51" i="3"/>
  <c r="AA51" i="3"/>
  <c r="AI51" i="3"/>
  <c r="AQ51" i="3"/>
  <c r="AY51" i="3"/>
  <c r="BG51" i="3"/>
  <c r="BO51" i="3"/>
  <c r="BW51" i="3"/>
  <c r="CE51" i="3"/>
  <c r="CM51" i="3"/>
  <c r="CU51" i="3"/>
  <c r="Q51" i="3"/>
  <c r="Z51" i="3"/>
  <c r="AJ51" i="3"/>
  <c r="AS51" i="3"/>
  <c r="BB51" i="3"/>
  <c r="BK51" i="3"/>
  <c r="BT51" i="3"/>
  <c r="CC51" i="3"/>
  <c r="CL51" i="3"/>
  <c r="CV51" i="3"/>
  <c r="I51" i="3"/>
  <c r="R51" i="3"/>
  <c r="AB51" i="3"/>
  <c r="AK51" i="3"/>
  <c r="AT51" i="3"/>
  <c r="BC51" i="3"/>
  <c r="BL51" i="3"/>
  <c r="BU51" i="3"/>
  <c r="CD51" i="3"/>
  <c r="CN51" i="3"/>
  <c r="CW51" i="3"/>
  <c r="J51" i="3"/>
  <c r="V51" i="3"/>
  <c r="AG51" i="3"/>
  <c r="AU51" i="3"/>
  <c r="BF51" i="3"/>
  <c r="BR51" i="3"/>
  <c r="CF51" i="3"/>
  <c r="CQ51" i="3"/>
  <c r="L51" i="3"/>
  <c r="W51" i="3"/>
  <c r="AH51" i="3"/>
  <c r="AV51" i="3"/>
  <c r="BH51" i="3"/>
  <c r="BS51" i="3"/>
  <c r="CG51" i="3"/>
  <c r="CR51" i="3"/>
  <c r="M51" i="3"/>
  <c r="X51" i="3"/>
  <c r="AL51" i="3"/>
  <c r="AW51" i="3"/>
  <c r="BI51" i="3"/>
  <c r="BV51" i="3"/>
  <c r="CH51" i="3"/>
  <c r="CS51" i="3"/>
  <c r="Y51" i="3"/>
  <c r="AP51" i="3"/>
  <c r="BM51" i="3"/>
  <c r="CB51" i="3"/>
  <c r="CY51" i="3"/>
  <c r="AC51" i="3"/>
  <c r="AR51" i="3"/>
  <c r="BN51" i="3"/>
  <c r="CI51" i="3"/>
  <c r="CZ51" i="3"/>
  <c r="AD51" i="3"/>
  <c r="AX51" i="3"/>
  <c r="BP51" i="3"/>
  <c r="CJ51" i="3"/>
  <c r="P51" i="3"/>
  <c r="AZ51" i="3"/>
  <c r="BZ51" i="3"/>
  <c r="T51" i="3"/>
  <c r="BA51" i="3"/>
  <c r="CA51" i="3"/>
  <c r="U51" i="3"/>
  <c r="BD51" i="3"/>
  <c r="CK51" i="3"/>
  <c r="N51" i="3"/>
  <c r="BJ51" i="3"/>
  <c r="O51" i="3"/>
  <c r="BQ51" i="3"/>
  <c r="AE51" i="3"/>
  <c r="BX51" i="3"/>
  <c r="CP51" i="3"/>
  <c r="AF51" i="3"/>
  <c r="CT51" i="3"/>
  <c r="AM51" i="3"/>
  <c r="CX51" i="3"/>
  <c r="AN51" i="3"/>
  <c r="AO51" i="3"/>
  <c r="BE51" i="3"/>
  <c r="H51" i="3"/>
  <c r="BY51" i="3"/>
  <c r="CO51" i="3"/>
  <c r="G51" i="3"/>
  <c r="L43" i="3"/>
  <c r="T43" i="3"/>
  <c r="AB43" i="3"/>
  <c r="AJ43" i="3"/>
  <c r="AR43" i="3"/>
  <c r="AZ43" i="3"/>
  <c r="BH43" i="3"/>
  <c r="BP43" i="3"/>
  <c r="BX43" i="3"/>
  <c r="I43" i="3"/>
  <c r="R43" i="3"/>
  <c r="AA43" i="3"/>
  <c r="AK43" i="3"/>
  <c r="AT43" i="3"/>
  <c r="BC43" i="3"/>
  <c r="BL43" i="3"/>
  <c r="BU43" i="3"/>
  <c r="CD43" i="3"/>
  <c r="CL43" i="3"/>
  <c r="CT43" i="3"/>
  <c r="J43" i="3"/>
  <c r="S43" i="3"/>
  <c r="AC43" i="3"/>
  <c r="AL43" i="3"/>
  <c r="AU43" i="3"/>
  <c r="BD43" i="3"/>
  <c r="BM43" i="3"/>
  <c r="BV43" i="3"/>
  <c r="CE43" i="3"/>
  <c r="CM43" i="3"/>
  <c r="CU43" i="3"/>
  <c r="K43" i="3"/>
  <c r="U43" i="3"/>
  <c r="AD43" i="3"/>
  <c r="AM43" i="3"/>
  <c r="AV43" i="3"/>
  <c r="BE43" i="3"/>
  <c r="BN43" i="3"/>
  <c r="BW43" i="3"/>
  <c r="CF43" i="3"/>
  <c r="CN43" i="3"/>
  <c r="CV43" i="3"/>
  <c r="X43" i="3"/>
  <c r="AN43" i="3"/>
  <c r="BA43" i="3"/>
  <c r="BQ43" i="3"/>
  <c r="CC43" i="3"/>
  <c r="CQ43" i="3"/>
  <c r="M43" i="3"/>
  <c r="Y43" i="3"/>
  <c r="AO43" i="3"/>
  <c r="BB43" i="3"/>
  <c r="BR43" i="3"/>
  <c r="CG43" i="3"/>
  <c r="CR43" i="3"/>
  <c r="P43" i="3"/>
  <c r="AH43" i="3"/>
  <c r="BF43" i="3"/>
  <c r="BY43" i="3"/>
  <c r="CO43" i="3"/>
  <c r="Q43" i="3"/>
  <c r="AI43" i="3"/>
  <c r="BG43" i="3"/>
  <c r="BZ43" i="3"/>
  <c r="CP43" i="3"/>
  <c r="V43" i="3"/>
  <c r="AP43" i="3"/>
  <c r="BI43" i="3"/>
  <c r="CA43" i="3"/>
  <c r="CS43" i="3"/>
  <c r="W43" i="3"/>
  <c r="AX43" i="3"/>
  <c r="CH43" i="3"/>
  <c r="Z43" i="3"/>
  <c r="AY43" i="3"/>
  <c r="CI43" i="3"/>
  <c r="AE43" i="3"/>
  <c r="BJ43" i="3"/>
  <c r="CJ43" i="3"/>
  <c r="AS43" i="3"/>
  <c r="CW43" i="3"/>
  <c r="AW43" i="3"/>
  <c r="CX43" i="3"/>
  <c r="BK43" i="3"/>
  <c r="CY43" i="3"/>
  <c r="BO43" i="3"/>
  <c r="BS43" i="3"/>
  <c r="BT43" i="3"/>
  <c r="AG43" i="3"/>
  <c r="AQ43" i="3"/>
  <c r="CB43" i="3"/>
  <c r="O43" i="3"/>
  <c r="CZ43" i="3"/>
  <c r="AF43" i="3"/>
  <c r="G43" i="3"/>
  <c r="CK43" i="3"/>
  <c r="H43" i="3"/>
  <c r="N43" i="3"/>
  <c r="M98" i="3"/>
  <c r="U98" i="3"/>
  <c r="AC98" i="3"/>
  <c r="AK98" i="3"/>
  <c r="AS98" i="3"/>
  <c r="BA98" i="3"/>
  <c r="BI98" i="3"/>
  <c r="BQ98" i="3"/>
  <c r="BY98" i="3"/>
  <c r="CG98" i="3"/>
  <c r="CO98" i="3"/>
  <c r="CW98" i="3"/>
  <c r="Q98" i="3"/>
  <c r="Z98" i="3"/>
  <c r="AI98" i="3"/>
  <c r="AR98" i="3"/>
  <c r="BB98" i="3"/>
  <c r="BK98" i="3"/>
  <c r="BT98" i="3"/>
  <c r="CC98" i="3"/>
  <c r="CL98" i="3"/>
  <c r="CU98" i="3"/>
  <c r="I98" i="3"/>
  <c r="R98" i="3"/>
  <c r="AA98" i="3"/>
  <c r="AJ98" i="3"/>
  <c r="AT98" i="3"/>
  <c r="BC98" i="3"/>
  <c r="BL98" i="3"/>
  <c r="BU98" i="3"/>
  <c r="CD98" i="3"/>
  <c r="CM98" i="3"/>
  <c r="CV98" i="3"/>
  <c r="J98" i="3"/>
  <c r="S98" i="3"/>
  <c r="AB98" i="3"/>
  <c r="AL98" i="3"/>
  <c r="AU98" i="3"/>
  <c r="BD98" i="3"/>
  <c r="BM98" i="3"/>
  <c r="BV98" i="3"/>
  <c r="CE98" i="3"/>
  <c r="CN98" i="3"/>
  <c r="CX98" i="3"/>
  <c r="V98" i="3"/>
  <c r="AH98" i="3"/>
  <c r="AX98" i="3"/>
  <c r="BN98" i="3"/>
  <c r="CA98" i="3"/>
  <c r="CQ98" i="3"/>
  <c r="W98" i="3"/>
  <c r="AM98" i="3"/>
  <c r="AY98" i="3"/>
  <c r="BO98" i="3"/>
  <c r="CB98" i="3"/>
  <c r="CR98" i="3"/>
  <c r="K98" i="3"/>
  <c r="X98" i="3"/>
  <c r="AN98" i="3"/>
  <c r="AZ98" i="3"/>
  <c r="BP98" i="3"/>
  <c r="CF98" i="3"/>
  <c r="CS98" i="3"/>
  <c r="L98" i="3"/>
  <c r="AF98" i="3"/>
  <c r="BF98" i="3"/>
  <c r="BZ98" i="3"/>
  <c r="CZ98" i="3"/>
  <c r="N98" i="3"/>
  <c r="AG98" i="3"/>
  <c r="BG98" i="3"/>
  <c r="CH98" i="3"/>
  <c r="O98" i="3"/>
  <c r="AO98" i="3"/>
  <c r="BH98" i="3"/>
  <c r="CI98" i="3"/>
  <c r="AP98" i="3"/>
  <c r="BW98" i="3"/>
  <c r="AQ98" i="3"/>
  <c r="BX98" i="3"/>
  <c r="AV98" i="3"/>
  <c r="CJ98" i="3"/>
  <c r="AE98" i="3"/>
  <c r="CT98" i="3"/>
  <c r="H98" i="3"/>
  <c r="AW98" i="3"/>
  <c r="CY98" i="3"/>
  <c r="BS98" i="3"/>
  <c r="BE98" i="3"/>
  <c r="BJ98" i="3"/>
  <c r="P98" i="3"/>
  <c r="BR98" i="3"/>
  <c r="T98" i="3"/>
  <c r="Y98" i="3"/>
  <c r="CK98" i="3"/>
  <c r="CP98" i="3"/>
  <c r="G98" i="3"/>
  <c r="AD98" i="3"/>
  <c r="M96" i="3"/>
  <c r="U96" i="3"/>
  <c r="AC96" i="3"/>
  <c r="AK96" i="3"/>
  <c r="AS96" i="3"/>
  <c r="BA96" i="3"/>
  <c r="BI96" i="3"/>
  <c r="BQ96" i="3"/>
  <c r="BY96" i="3"/>
  <c r="CG96" i="3"/>
  <c r="CO96" i="3"/>
  <c r="CW96" i="3"/>
  <c r="Q96" i="3"/>
  <c r="Z96" i="3"/>
  <c r="AI96" i="3"/>
  <c r="AR96" i="3"/>
  <c r="BB96" i="3"/>
  <c r="BK96" i="3"/>
  <c r="BT96" i="3"/>
  <c r="CC96" i="3"/>
  <c r="CL96" i="3"/>
  <c r="CU96" i="3"/>
  <c r="I96" i="3"/>
  <c r="R96" i="3"/>
  <c r="AA96" i="3"/>
  <c r="AJ96" i="3"/>
  <c r="AT96" i="3"/>
  <c r="BC96" i="3"/>
  <c r="BL96" i="3"/>
  <c r="BU96" i="3"/>
  <c r="CD96" i="3"/>
  <c r="CM96" i="3"/>
  <c r="CV96" i="3"/>
  <c r="J96" i="3"/>
  <c r="S96" i="3"/>
  <c r="AB96" i="3"/>
  <c r="AL96" i="3"/>
  <c r="AU96" i="3"/>
  <c r="BD96" i="3"/>
  <c r="BM96" i="3"/>
  <c r="BV96" i="3"/>
  <c r="CE96" i="3"/>
  <c r="CN96" i="3"/>
  <c r="CX96" i="3"/>
  <c r="W96" i="3"/>
  <c r="AM96" i="3"/>
  <c r="AY96" i="3"/>
  <c r="BO96" i="3"/>
  <c r="CB96" i="3"/>
  <c r="CR96" i="3"/>
  <c r="K96" i="3"/>
  <c r="X96" i="3"/>
  <c r="AN96" i="3"/>
  <c r="AZ96" i="3"/>
  <c r="BP96" i="3"/>
  <c r="CF96" i="3"/>
  <c r="CS96" i="3"/>
  <c r="L96" i="3"/>
  <c r="Y96" i="3"/>
  <c r="AO96" i="3"/>
  <c r="BE96" i="3"/>
  <c r="BR96" i="3"/>
  <c r="CH96" i="3"/>
  <c r="CT96" i="3"/>
  <c r="O96" i="3"/>
  <c r="AH96" i="3"/>
  <c r="BH96" i="3"/>
  <c r="CI96" i="3"/>
  <c r="P96" i="3"/>
  <c r="AP96" i="3"/>
  <c r="BJ96" i="3"/>
  <c r="CJ96" i="3"/>
  <c r="T96" i="3"/>
  <c r="AQ96" i="3"/>
  <c r="BN96" i="3"/>
  <c r="CK96" i="3"/>
  <c r="AV96" i="3"/>
  <c r="BZ96" i="3"/>
  <c r="AW96" i="3"/>
  <c r="CA96" i="3"/>
  <c r="N96" i="3"/>
  <c r="AX96" i="3"/>
  <c r="CP96" i="3"/>
  <c r="BF96" i="3"/>
  <c r="BG96" i="3"/>
  <c r="G96" i="3"/>
  <c r="AY14" i="4" s="1"/>
  <c r="BS96" i="3"/>
  <c r="V96" i="3"/>
  <c r="BW96" i="3"/>
  <c r="AD96" i="3"/>
  <c r="BX96" i="3"/>
  <c r="H96" i="3"/>
  <c r="AZ14" i="4" s="1"/>
  <c r="AE96" i="3"/>
  <c r="CQ96" i="3"/>
  <c r="AF96" i="3"/>
  <c r="CY96" i="3"/>
  <c r="AG96" i="3"/>
  <c r="CZ96" i="3"/>
  <c r="K60" i="3"/>
  <c r="S60" i="3"/>
  <c r="AA60" i="3"/>
  <c r="AI60" i="3"/>
  <c r="AQ60" i="3"/>
  <c r="AY60" i="3"/>
  <c r="BG60" i="3"/>
  <c r="BO60" i="3"/>
  <c r="BW60" i="3"/>
  <c r="CE60" i="3"/>
  <c r="CM60" i="3"/>
  <c r="CU60" i="3"/>
  <c r="Q60" i="3"/>
  <c r="Z60" i="3"/>
  <c r="AJ60" i="3"/>
  <c r="AS60" i="3"/>
  <c r="BB60" i="3"/>
  <c r="BK60" i="3"/>
  <c r="BT60" i="3"/>
  <c r="CC60" i="3"/>
  <c r="CL60" i="3"/>
  <c r="CV60" i="3"/>
  <c r="I60" i="3"/>
  <c r="R60" i="3"/>
  <c r="AB60" i="3"/>
  <c r="AK60" i="3"/>
  <c r="AT60" i="3"/>
  <c r="BC60" i="3"/>
  <c r="BL60" i="3"/>
  <c r="BU60" i="3"/>
  <c r="CD60" i="3"/>
  <c r="CN60" i="3"/>
  <c r="CW60" i="3"/>
  <c r="M60" i="3"/>
  <c r="X60" i="3"/>
  <c r="AL60" i="3"/>
  <c r="AW60" i="3"/>
  <c r="BI60" i="3"/>
  <c r="BV60" i="3"/>
  <c r="CH60" i="3"/>
  <c r="CS60" i="3"/>
  <c r="N60" i="3"/>
  <c r="Y60" i="3"/>
  <c r="AM60" i="3"/>
  <c r="AX60" i="3"/>
  <c r="BJ60" i="3"/>
  <c r="BX60" i="3"/>
  <c r="CI60" i="3"/>
  <c r="CT60" i="3"/>
  <c r="O60" i="3"/>
  <c r="AC60" i="3"/>
  <c r="AN60" i="3"/>
  <c r="AZ60" i="3"/>
  <c r="BM60" i="3"/>
  <c r="BY60" i="3"/>
  <c r="CJ60" i="3"/>
  <c r="CX60" i="3"/>
  <c r="U60" i="3"/>
  <c r="AO60" i="3"/>
  <c r="BF60" i="3"/>
  <c r="CA60" i="3"/>
  <c r="CR60" i="3"/>
  <c r="V60" i="3"/>
  <c r="AP60" i="3"/>
  <c r="BH60" i="3"/>
  <c r="CB60" i="3"/>
  <c r="CY60" i="3"/>
  <c r="W60" i="3"/>
  <c r="AR60" i="3"/>
  <c r="BN60" i="3"/>
  <c r="CF60" i="3"/>
  <c r="CZ60" i="3"/>
  <c r="AD60" i="3"/>
  <c r="BD60" i="3"/>
  <c r="CK60" i="3"/>
  <c r="AE60" i="3"/>
  <c r="BE60" i="3"/>
  <c r="CO60" i="3"/>
  <c r="AF60" i="3"/>
  <c r="BP60" i="3"/>
  <c r="CP60" i="3"/>
  <c r="AV60" i="3"/>
  <c r="J60" i="3"/>
  <c r="BA60" i="3"/>
  <c r="L60" i="3"/>
  <c r="BQ60" i="3"/>
  <c r="P60" i="3"/>
  <c r="CG60" i="3"/>
  <c r="T60" i="3"/>
  <c r="CQ60" i="3"/>
  <c r="AG60" i="3"/>
  <c r="BS60" i="3"/>
  <c r="BZ60" i="3"/>
  <c r="G60" i="3"/>
  <c r="H60" i="3"/>
  <c r="AH60" i="3"/>
  <c r="AU60" i="3"/>
  <c r="BR60" i="3"/>
  <c r="J65" i="3"/>
  <c r="R65" i="3"/>
  <c r="Z65" i="3"/>
  <c r="AH65" i="3"/>
  <c r="AP65" i="3"/>
  <c r="AX65" i="3"/>
  <c r="BF65" i="3"/>
  <c r="BN65" i="3"/>
  <c r="BV65" i="3"/>
  <c r="CD65" i="3"/>
  <c r="CL65" i="3"/>
  <c r="CT65" i="3"/>
  <c r="K65" i="3"/>
  <c r="S65" i="3"/>
  <c r="AA65" i="3"/>
  <c r="AI65" i="3"/>
  <c r="AQ65" i="3"/>
  <c r="AY65" i="3"/>
  <c r="BG65" i="3"/>
  <c r="BO65" i="3"/>
  <c r="BW65" i="3"/>
  <c r="CE65" i="3"/>
  <c r="CM65" i="3"/>
  <c r="CU65" i="3"/>
  <c r="P65" i="3"/>
  <c r="AB65" i="3"/>
  <c r="AL65" i="3"/>
  <c r="AV65" i="3"/>
  <c r="BH65" i="3"/>
  <c r="BR65" i="3"/>
  <c r="CB65" i="3"/>
  <c r="CN65" i="3"/>
  <c r="CX65" i="3"/>
  <c r="Q65" i="3"/>
  <c r="AC65" i="3"/>
  <c r="AM65" i="3"/>
  <c r="AW65" i="3"/>
  <c r="BI65" i="3"/>
  <c r="BS65" i="3"/>
  <c r="CC65" i="3"/>
  <c r="CO65" i="3"/>
  <c r="CY65" i="3"/>
  <c r="N65" i="3"/>
  <c r="AD65" i="3"/>
  <c r="AR65" i="3"/>
  <c r="BD65" i="3"/>
  <c r="BT65" i="3"/>
  <c r="CH65" i="3"/>
  <c r="CV65" i="3"/>
  <c r="O65" i="3"/>
  <c r="AE65" i="3"/>
  <c r="AS65" i="3"/>
  <c r="BE65" i="3"/>
  <c r="BU65" i="3"/>
  <c r="CI65" i="3"/>
  <c r="CW65" i="3"/>
  <c r="T65" i="3"/>
  <c r="AF65" i="3"/>
  <c r="AT65" i="3"/>
  <c r="BJ65" i="3"/>
  <c r="BX65" i="3"/>
  <c r="CJ65" i="3"/>
  <c r="CZ65" i="3"/>
  <c r="M65" i="3"/>
  <c r="AK65" i="3"/>
  <c r="BK65" i="3"/>
  <c r="CF65" i="3"/>
  <c r="U65" i="3"/>
  <c r="AN65" i="3"/>
  <c r="BL65" i="3"/>
  <c r="CG65" i="3"/>
  <c r="V65" i="3"/>
  <c r="AO65" i="3"/>
  <c r="BM65" i="3"/>
  <c r="CK65" i="3"/>
  <c r="X65" i="3"/>
  <c r="BC65" i="3"/>
  <c r="CR65" i="3"/>
  <c r="Y65" i="3"/>
  <c r="BP65" i="3"/>
  <c r="CS65" i="3"/>
  <c r="AG65" i="3"/>
  <c r="BQ65" i="3"/>
  <c r="BB65" i="3"/>
  <c r="I65" i="3"/>
  <c r="BY65" i="3"/>
  <c r="L65" i="3"/>
  <c r="BZ65" i="3"/>
  <c r="W65" i="3"/>
  <c r="G65" i="3"/>
  <c r="AG13" i="4" s="1"/>
  <c r="AJ65" i="3"/>
  <c r="AU65" i="3"/>
  <c r="CQ65" i="3"/>
  <c r="H65" i="3"/>
  <c r="AZ65" i="3"/>
  <c r="BA65" i="3"/>
  <c r="CA65" i="3"/>
  <c r="CP65" i="3"/>
  <c r="K136" i="3"/>
  <c r="S136" i="3"/>
  <c r="AA136" i="3"/>
  <c r="AI136" i="3"/>
  <c r="AQ136" i="3"/>
  <c r="AY136" i="3"/>
  <c r="BG136" i="3"/>
  <c r="BO136" i="3"/>
  <c r="BW136" i="3"/>
  <c r="CE136" i="3"/>
  <c r="CM136" i="3"/>
  <c r="CU136" i="3"/>
  <c r="M136" i="3"/>
  <c r="U136" i="3"/>
  <c r="AC136" i="3"/>
  <c r="AK136" i="3"/>
  <c r="AS136" i="3"/>
  <c r="BA136" i="3"/>
  <c r="BI136" i="3"/>
  <c r="BQ136" i="3"/>
  <c r="BY136" i="3"/>
  <c r="CG136" i="3"/>
  <c r="CO136" i="3"/>
  <c r="CW136" i="3"/>
  <c r="I136" i="3"/>
  <c r="T136" i="3"/>
  <c r="AE136" i="3"/>
  <c r="AO136" i="3"/>
  <c r="AZ136" i="3"/>
  <c r="BK136" i="3"/>
  <c r="BU136" i="3"/>
  <c r="CF136" i="3"/>
  <c r="CQ136" i="3"/>
  <c r="J136" i="3"/>
  <c r="V136" i="3"/>
  <c r="AF136" i="3"/>
  <c r="AP136" i="3"/>
  <c r="BB136" i="3"/>
  <c r="BL136" i="3"/>
  <c r="BV136" i="3"/>
  <c r="CH136" i="3"/>
  <c r="CR136" i="3"/>
  <c r="L136" i="3"/>
  <c r="W136" i="3"/>
  <c r="AG136" i="3"/>
  <c r="AR136" i="3"/>
  <c r="BC136" i="3"/>
  <c r="BM136" i="3"/>
  <c r="BX136" i="3"/>
  <c r="CI136" i="3"/>
  <c r="CS136" i="3"/>
  <c r="P136" i="3"/>
  <c r="AH136" i="3"/>
  <c r="AW136" i="3"/>
  <c r="BP136" i="3"/>
  <c r="CD136" i="3"/>
  <c r="CX136" i="3"/>
  <c r="Q136" i="3"/>
  <c r="AJ136" i="3"/>
  <c r="AX136" i="3"/>
  <c r="BR136" i="3"/>
  <c r="CJ136" i="3"/>
  <c r="CY136" i="3"/>
  <c r="R136" i="3"/>
  <c r="AL136" i="3"/>
  <c r="BD136" i="3"/>
  <c r="BS136" i="3"/>
  <c r="CK136" i="3"/>
  <c r="CZ136" i="3"/>
  <c r="AM136" i="3"/>
  <c r="BJ136" i="3"/>
  <c r="CN136" i="3"/>
  <c r="G136" i="3"/>
  <c r="N136" i="3"/>
  <c r="AN136" i="3"/>
  <c r="BN136" i="3"/>
  <c r="CP136" i="3"/>
  <c r="AV136" i="3"/>
  <c r="BE136" i="3"/>
  <c r="O136" i="3"/>
  <c r="AT136" i="3"/>
  <c r="BT136" i="3"/>
  <c r="CT136" i="3"/>
  <c r="X136" i="3"/>
  <c r="AU136" i="3"/>
  <c r="BZ136" i="3"/>
  <c r="CV136" i="3"/>
  <c r="Y136" i="3"/>
  <c r="CA136" i="3"/>
  <c r="Z136" i="3"/>
  <c r="CB136" i="3"/>
  <c r="BF136" i="3"/>
  <c r="BH136" i="3"/>
  <c r="CL136" i="3"/>
  <c r="AD136" i="3"/>
  <c r="H136" i="3"/>
  <c r="CA9" i="4" s="1"/>
  <c r="CC136" i="3"/>
  <c r="AB136" i="3"/>
  <c r="M145" i="3"/>
  <c r="U145" i="3"/>
  <c r="AC145" i="3"/>
  <c r="AK145" i="3"/>
  <c r="AS145" i="3"/>
  <c r="BA145" i="3"/>
  <c r="BI145" i="3"/>
  <c r="BQ145" i="3"/>
  <c r="BY145" i="3"/>
  <c r="CG145" i="3"/>
  <c r="CO145" i="3"/>
  <c r="CW145" i="3"/>
  <c r="N145" i="3"/>
  <c r="V145" i="3"/>
  <c r="AD145" i="3"/>
  <c r="AL145" i="3"/>
  <c r="AT145" i="3"/>
  <c r="BB145" i="3"/>
  <c r="BJ145" i="3"/>
  <c r="BR145" i="3"/>
  <c r="BZ145" i="3"/>
  <c r="CH145" i="3"/>
  <c r="CP145" i="3"/>
  <c r="CX145" i="3"/>
  <c r="O145" i="3"/>
  <c r="W145" i="3"/>
  <c r="AE145" i="3"/>
  <c r="AM145" i="3"/>
  <c r="AU145" i="3"/>
  <c r="BC145" i="3"/>
  <c r="BK145" i="3"/>
  <c r="BS145" i="3"/>
  <c r="CA145" i="3"/>
  <c r="CI145" i="3"/>
  <c r="CQ145" i="3"/>
  <c r="CY145" i="3"/>
  <c r="S145" i="3"/>
  <c r="AG145" i="3"/>
  <c r="AR145" i="3"/>
  <c r="BF145" i="3"/>
  <c r="BT145" i="3"/>
  <c r="CE145" i="3"/>
  <c r="CS145" i="3"/>
  <c r="I145" i="3"/>
  <c r="T145" i="3"/>
  <c r="AH145" i="3"/>
  <c r="AV145" i="3"/>
  <c r="BG145" i="3"/>
  <c r="BU145" i="3"/>
  <c r="CF145" i="3"/>
  <c r="CT145" i="3"/>
  <c r="J145" i="3"/>
  <c r="X145" i="3"/>
  <c r="AI145" i="3"/>
  <c r="AW145" i="3"/>
  <c r="BH145" i="3"/>
  <c r="BV145" i="3"/>
  <c r="CJ145" i="3"/>
  <c r="CU145" i="3"/>
  <c r="R145" i="3"/>
  <c r="AO145" i="3"/>
  <c r="BL145" i="3"/>
  <c r="CC145" i="3"/>
  <c r="CZ145" i="3"/>
  <c r="Y145" i="3"/>
  <c r="AP145" i="3"/>
  <c r="BM145" i="3"/>
  <c r="CD145" i="3"/>
  <c r="AB145" i="3"/>
  <c r="BP145" i="3"/>
  <c r="L145" i="3"/>
  <c r="AZ145" i="3"/>
  <c r="CN145" i="3"/>
  <c r="Z145" i="3"/>
  <c r="AQ145" i="3"/>
  <c r="BN145" i="3"/>
  <c r="CK145" i="3"/>
  <c r="AA145" i="3"/>
  <c r="AX145" i="3"/>
  <c r="BO145" i="3"/>
  <c r="CL145" i="3"/>
  <c r="K145" i="3"/>
  <c r="AY145" i="3"/>
  <c r="CM145" i="3"/>
  <c r="AF145" i="3"/>
  <c r="BW145" i="3"/>
  <c r="BX145" i="3"/>
  <c r="CB145" i="3"/>
  <c r="Q145" i="3"/>
  <c r="CV145" i="3"/>
  <c r="AN145" i="3"/>
  <c r="H145" i="3"/>
  <c r="P145" i="3"/>
  <c r="BD145" i="3"/>
  <c r="BE145" i="3"/>
  <c r="CR145" i="3"/>
  <c r="G145" i="3"/>
  <c r="AJ145" i="3"/>
  <c r="M112" i="3"/>
  <c r="U112" i="3"/>
  <c r="AC112" i="3"/>
  <c r="AK112" i="3"/>
  <c r="AS112" i="3"/>
  <c r="BA112" i="3"/>
  <c r="BI112" i="3"/>
  <c r="BQ112" i="3"/>
  <c r="BY112" i="3"/>
  <c r="CG112" i="3"/>
  <c r="CO112" i="3"/>
  <c r="CW112" i="3"/>
  <c r="N112" i="3"/>
  <c r="V112" i="3"/>
  <c r="AD112" i="3"/>
  <c r="AL112" i="3"/>
  <c r="AT112" i="3"/>
  <c r="BB112" i="3"/>
  <c r="BJ112" i="3"/>
  <c r="BR112" i="3"/>
  <c r="BZ112" i="3"/>
  <c r="CH112" i="3"/>
  <c r="CP112" i="3"/>
  <c r="CX112" i="3"/>
  <c r="O112" i="3"/>
  <c r="W112" i="3"/>
  <c r="AE112" i="3"/>
  <c r="AM112" i="3"/>
  <c r="AU112" i="3"/>
  <c r="BC112" i="3"/>
  <c r="BK112" i="3"/>
  <c r="BS112" i="3"/>
  <c r="CA112" i="3"/>
  <c r="CI112" i="3"/>
  <c r="CQ112" i="3"/>
  <c r="CY112" i="3"/>
  <c r="R112" i="3"/>
  <c r="AF112" i="3"/>
  <c r="AQ112" i="3"/>
  <c r="BE112" i="3"/>
  <c r="BP112" i="3"/>
  <c r="CD112" i="3"/>
  <c r="CR112" i="3"/>
  <c r="S112" i="3"/>
  <c r="AG112" i="3"/>
  <c r="AR112" i="3"/>
  <c r="BF112" i="3"/>
  <c r="BT112" i="3"/>
  <c r="CE112" i="3"/>
  <c r="CS112" i="3"/>
  <c r="I112" i="3"/>
  <c r="T112" i="3"/>
  <c r="AH112" i="3"/>
  <c r="AV112" i="3"/>
  <c r="BG112" i="3"/>
  <c r="BU112" i="3"/>
  <c r="CF112" i="3"/>
  <c r="CT112" i="3"/>
  <c r="K112" i="3"/>
  <c r="AB112" i="3"/>
  <c r="AY112" i="3"/>
  <c r="BV112" i="3"/>
  <c r="CM112" i="3"/>
  <c r="L112" i="3"/>
  <c r="AI112" i="3"/>
  <c r="AZ112" i="3"/>
  <c r="BW112" i="3"/>
  <c r="CN112" i="3"/>
  <c r="P112" i="3"/>
  <c r="AJ112" i="3"/>
  <c r="BD112" i="3"/>
  <c r="BX112" i="3"/>
  <c r="CU112" i="3"/>
  <c r="AO112" i="3"/>
  <c r="BO112" i="3"/>
  <c r="J112" i="3"/>
  <c r="AP112" i="3"/>
  <c r="CB112" i="3"/>
  <c r="Q112" i="3"/>
  <c r="AW112" i="3"/>
  <c r="CC112" i="3"/>
  <c r="Z112" i="3"/>
  <c r="CJ112" i="3"/>
  <c r="X112" i="3"/>
  <c r="AA112" i="3"/>
  <c r="CK112" i="3"/>
  <c r="G112" i="3"/>
  <c r="BL112" i="3"/>
  <c r="AN112" i="3"/>
  <c r="CL112" i="3"/>
  <c r="H112" i="3"/>
  <c r="AX112" i="3"/>
  <c r="CV112" i="3"/>
  <c r="BH112" i="3"/>
  <c r="CZ112" i="3"/>
  <c r="BM112" i="3"/>
  <c r="Y112" i="3"/>
  <c r="BN112" i="3"/>
  <c r="M115" i="3"/>
  <c r="U115" i="3"/>
  <c r="AC115" i="3"/>
  <c r="AK115" i="3"/>
  <c r="AS115" i="3"/>
  <c r="BA115" i="3"/>
  <c r="BI115" i="3"/>
  <c r="BQ115" i="3"/>
  <c r="BY115" i="3"/>
  <c r="CG115" i="3"/>
  <c r="CO115" i="3"/>
  <c r="CW115" i="3"/>
  <c r="K115" i="3"/>
  <c r="T115" i="3"/>
  <c r="AD115" i="3"/>
  <c r="AM115" i="3"/>
  <c r="AV115" i="3"/>
  <c r="BE115" i="3"/>
  <c r="BN115" i="3"/>
  <c r="BW115" i="3"/>
  <c r="CF115" i="3"/>
  <c r="CP115" i="3"/>
  <c r="CY115" i="3"/>
  <c r="L115" i="3"/>
  <c r="V115" i="3"/>
  <c r="AE115" i="3"/>
  <c r="AN115" i="3"/>
  <c r="AW115" i="3"/>
  <c r="BF115" i="3"/>
  <c r="BO115" i="3"/>
  <c r="BX115" i="3"/>
  <c r="CH115" i="3"/>
  <c r="CQ115" i="3"/>
  <c r="CZ115" i="3"/>
  <c r="N115" i="3"/>
  <c r="W115" i="3"/>
  <c r="AF115" i="3"/>
  <c r="AO115" i="3"/>
  <c r="AX115" i="3"/>
  <c r="BG115" i="3"/>
  <c r="BP115" i="3"/>
  <c r="BZ115" i="3"/>
  <c r="CI115" i="3"/>
  <c r="CR115" i="3"/>
  <c r="J115" i="3"/>
  <c r="Z115" i="3"/>
  <c r="AP115" i="3"/>
  <c r="BC115" i="3"/>
  <c r="BS115" i="3"/>
  <c r="CE115" i="3"/>
  <c r="CU115" i="3"/>
  <c r="O115" i="3"/>
  <c r="AA115" i="3"/>
  <c r="AQ115" i="3"/>
  <c r="BD115" i="3"/>
  <c r="BT115" i="3"/>
  <c r="CJ115" i="3"/>
  <c r="CV115" i="3"/>
  <c r="P115" i="3"/>
  <c r="AB115" i="3"/>
  <c r="AR115" i="3"/>
  <c r="BH115" i="3"/>
  <c r="BU115" i="3"/>
  <c r="CK115" i="3"/>
  <c r="CX115" i="3"/>
  <c r="AH115" i="3"/>
  <c r="BB115" i="3"/>
  <c r="CB115" i="3"/>
  <c r="I115" i="3"/>
  <c r="AI115" i="3"/>
  <c r="BJ115" i="3"/>
  <c r="CC115" i="3"/>
  <c r="Q115" i="3"/>
  <c r="AJ115" i="3"/>
  <c r="BK115" i="3"/>
  <c r="CD115" i="3"/>
  <c r="R115" i="3"/>
  <c r="AY115" i="3"/>
  <c r="CM115" i="3"/>
  <c r="CA115" i="3"/>
  <c r="S115" i="3"/>
  <c r="AZ115" i="3"/>
  <c r="CN115" i="3"/>
  <c r="BR115" i="3"/>
  <c r="BV115" i="3"/>
  <c r="X115" i="3"/>
  <c r="BL115" i="3"/>
  <c r="CS115" i="3"/>
  <c r="Y115" i="3"/>
  <c r="BM115" i="3"/>
  <c r="CT115" i="3"/>
  <c r="AG115" i="3"/>
  <c r="AL115" i="3"/>
  <c r="AT115" i="3"/>
  <c r="CL115" i="3"/>
  <c r="H115" i="3"/>
  <c r="AU115" i="3"/>
  <c r="G115" i="3"/>
  <c r="BH18" i="4" s="1"/>
  <c r="M74" i="3"/>
  <c r="U74" i="3"/>
  <c r="AC74" i="3"/>
  <c r="AK74" i="3"/>
  <c r="AS74" i="3"/>
  <c r="BA74" i="3"/>
  <c r="BI74" i="3"/>
  <c r="BQ74" i="3"/>
  <c r="BY74" i="3"/>
  <c r="CG74" i="3"/>
  <c r="CO74" i="3"/>
  <c r="CW74" i="3"/>
  <c r="K74" i="3"/>
  <c r="T74" i="3"/>
  <c r="AD74" i="3"/>
  <c r="AM74" i="3"/>
  <c r="AV74" i="3"/>
  <c r="BE74" i="3"/>
  <c r="BN74" i="3"/>
  <c r="BW74" i="3"/>
  <c r="CF74" i="3"/>
  <c r="CP74" i="3"/>
  <c r="CY74" i="3"/>
  <c r="L74" i="3"/>
  <c r="V74" i="3"/>
  <c r="AE74" i="3"/>
  <c r="AN74" i="3"/>
  <c r="AW74" i="3"/>
  <c r="BF74" i="3"/>
  <c r="BO74" i="3"/>
  <c r="BX74" i="3"/>
  <c r="CH74" i="3"/>
  <c r="CQ74" i="3"/>
  <c r="CZ74" i="3"/>
  <c r="N74" i="3"/>
  <c r="W74" i="3"/>
  <c r="AF74" i="3"/>
  <c r="AO74" i="3"/>
  <c r="AX74" i="3"/>
  <c r="BG74" i="3"/>
  <c r="BP74" i="3"/>
  <c r="BZ74" i="3"/>
  <c r="CI74" i="3"/>
  <c r="CR74" i="3"/>
  <c r="P74" i="3"/>
  <c r="AB74" i="3"/>
  <c r="AR74" i="3"/>
  <c r="BH74" i="3"/>
  <c r="BU74" i="3"/>
  <c r="CK74" i="3"/>
  <c r="CX74" i="3"/>
  <c r="Q74" i="3"/>
  <c r="AG74" i="3"/>
  <c r="AT74" i="3"/>
  <c r="BJ74" i="3"/>
  <c r="BV74" i="3"/>
  <c r="CL74" i="3"/>
  <c r="R74" i="3"/>
  <c r="AH74" i="3"/>
  <c r="AU74" i="3"/>
  <c r="BK74" i="3"/>
  <c r="CA74" i="3"/>
  <c r="CM74" i="3"/>
  <c r="Z74" i="3"/>
  <c r="AZ74" i="3"/>
  <c r="BT74" i="3"/>
  <c r="CT74" i="3"/>
  <c r="AA74" i="3"/>
  <c r="BB74" i="3"/>
  <c r="CB74" i="3"/>
  <c r="CU74" i="3"/>
  <c r="I74" i="3"/>
  <c r="AI74" i="3"/>
  <c r="BC74" i="3"/>
  <c r="CC74" i="3"/>
  <c r="CV74" i="3"/>
  <c r="AP74" i="3"/>
  <c r="CD74" i="3"/>
  <c r="J74" i="3"/>
  <c r="AQ74" i="3"/>
  <c r="CE74" i="3"/>
  <c r="O74" i="3"/>
  <c r="AY74" i="3"/>
  <c r="CJ74" i="3"/>
  <c r="BM74" i="3"/>
  <c r="S74" i="3"/>
  <c r="BR74" i="3"/>
  <c r="X74" i="3"/>
  <c r="BS74" i="3"/>
  <c r="BD74" i="3"/>
  <c r="BL74" i="3"/>
  <c r="H74" i="3"/>
  <c r="CN74" i="3"/>
  <c r="CS74" i="3"/>
  <c r="G74" i="3"/>
  <c r="Y74" i="3"/>
  <c r="AJ74" i="3"/>
  <c r="AL74" i="3"/>
  <c r="M85" i="3"/>
  <c r="U85" i="3"/>
  <c r="AC85" i="3"/>
  <c r="AK85" i="3"/>
  <c r="AS85" i="3"/>
  <c r="BA85" i="3"/>
  <c r="BI85" i="3"/>
  <c r="BQ85" i="3"/>
  <c r="BY85" i="3"/>
  <c r="CG85" i="3"/>
  <c r="CO85" i="3"/>
  <c r="CW85" i="3"/>
  <c r="P85" i="3"/>
  <c r="Y85" i="3"/>
  <c r="AH85" i="3"/>
  <c r="AQ85" i="3"/>
  <c r="AZ85" i="3"/>
  <c r="BJ85" i="3"/>
  <c r="BS85" i="3"/>
  <c r="CB85" i="3"/>
  <c r="CK85" i="3"/>
  <c r="CT85" i="3"/>
  <c r="Q85" i="3"/>
  <c r="Z85" i="3"/>
  <c r="AI85" i="3"/>
  <c r="AR85" i="3"/>
  <c r="BB85" i="3"/>
  <c r="BK85" i="3"/>
  <c r="BT85" i="3"/>
  <c r="CC85" i="3"/>
  <c r="CL85" i="3"/>
  <c r="CU85" i="3"/>
  <c r="I85" i="3"/>
  <c r="R85" i="3"/>
  <c r="AA85" i="3"/>
  <c r="AJ85" i="3"/>
  <c r="AT85" i="3"/>
  <c r="BC85" i="3"/>
  <c r="BL85" i="3"/>
  <c r="L85" i="3"/>
  <c r="AB85" i="3"/>
  <c r="AO85" i="3"/>
  <c r="BE85" i="3"/>
  <c r="BR85" i="3"/>
  <c r="CE85" i="3"/>
  <c r="CQ85" i="3"/>
  <c r="N85" i="3"/>
  <c r="AD85" i="3"/>
  <c r="AP85" i="3"/>
  <c r="BF85" i="3"/>
  <c r="BU85" i="3"/>
  <c r="CF85" i="3"/>
  <c r="CR85" i="3"/>
  <c r="O85" i="3"/>
  <c r="AE85" i="3"/>
  <c r="AU85" i="3"/>
  <c r="BG85" i="3"/>
  <c r="BV85" i="3"/>
  <c r="CH85" i="3"/>
  <c r="CS85" i="3"/>
  <c r="W85" i="3"/>
  <c r="AW85" i="3"/>
  <c r="BP85" i="3"/>
  <c r="CM85" i="3"/>
  <c r="X85" i="3"/>
  <c r="AX85" i="3"/>
  <c r="BW85" i="3"/>
  <c r="CN85" i="3"/>
  <c r="AF85" i="3"/>
  <c r="AY85" i="3"/>
  <c r="BX85" i="3"/>
  <c r="CP85" i="3"/>
  <c r="AL85" i="3"/>
  <c r="BO85" i="3"/>
  <c r="CY85" i="3"/>
  <c r="AM85" i="3"/>
  <c r="BZ85" i="3"/>
  <c r="CZ85" i="3"/>
  <c r="J85" i="3"/>
  <c r="AN85" i="3"/>
  <c r="CA85" i="3"/>
  <c r="V85" i="3"/>
  <c r="CI85" i="3"/>
  <c r="AG85" i="3"/>
  <c r="CJ85" i="3"/>
  <c r="AV85" i="3"/>
  <c r="CV85" i="3"/>
  <c r="BH85" i="3"/>
  <c r="BM85" i="3"/>
  <c r="BN85" i="3"/>
  <c r="CD85" i="3"/>
  <c r="K85" i="3"/>
  <c r="CX85" i="3"/>
  <c r="S85" i="3"/>
  <c r="T85" i="3"/>
  <c r="G85" i="3"/>
  <c r="H85" i="3"/>
  <c r="BD85" i="3"/>
  <c r="M121" i="3"/>
  <c r="U121" i="3"/>
  <c r="AC121" i="3"/>
  <c r="AK121" i="3"/>
  <c r="AS121" i="3"/>
  <c r="BA121" i="3"/>
  <c r="BI121" i="3"/>
  <c r="BQ121" i="3"/>
  <c r="BY121" i="3"/>
  <c r="CG121" i="3"/>
  <c r="CO121" i="3"/>
  <c r="CW121" i="3"/>
  <c r="K121" i="3"/>
  <c r="T121" i="3"/>
  <c r="AD121" i="3"/>
  <c r="AM121" i="3"/>
  <c r="AV121" i="3"/>
  <c r="BE121" i="3"/>
  <c r="BN121" i="3"/>
  <c r="BW121" i="3"/>
  <c r="CF121" i="3"/>
  <c r="CP121" i="3"/>
  <c r="CY121" i="3"/>
  <c r="L121" i="3"/>
  <c r="V121" i="3"/>
  <c r="AE121" i="3"/>
  <c r="AN121" i="3"/>
  <c r="AW121" i="3"/>
  <c r="BF121" i="3"/>
  <c r="BO121" i="3"/>
  <c r="BX121" i="3"/>
  <c r="CH121" i="3"/>
  <c r="CQ121" i="3"/>
  <c r="CZ121" i="3"/>
  <c r="N121" i="3"/>
  <c r="W121" i="3"/>
  <c r="AF121" i="3"/>
  <c r="AO121" i="3"/>
  <c r="AX121" i="3"/>
  <c r="BG121" i="3"/>
  <c r="BP121" i="3"/>
  <c r="BZ121" i="3"/>
  <c r="CI121" i="3"/>
  <c r="CR121" i="3"/>
  <c r="S121" i="3"/>
  <c r="AI121" i="3"/>
  <c r="AY121" i="3"/>
  <c r="BL121" i="3"/>
  <c r="CB121" i="3"/>
  <c r="CN121" i="3"/>
  <c r="X121" i="3"/>
  <c r="AJ121" i="3"/>
  <c r="AZ121" i="3"/>
  <c r="BM121" i="3"/>
  <c r="CC121" i="3"/>
  <c r="CS121" i="3"/>
  <c r="I121" i="3"/>
  <c r="Y121" i="3"/>
  <c r="AL121" i="3"/>
  <c r="BB121" i="3"/>
  <c r="BR121" i="3"/>
  <c r="CD121" i="3"/>
  <c r="CT121" i="3"/>
  <c r="Q121" i="3"/>
  <c r="AQ121" i="3"/>
  <c r="BK121" i="3"/>
  <c r="CK121" i="3"/>
  <c r="R121" i="3"/>
  <c r="AR121" i="3"/>
  <c r="BS121" i="3"/>
  <c r="CL121" i="3"/>
  <c r="Z121" i="3"/>
  <c r="AT121" i="3"/>
  <c r="BT121" i="3"/>
  <c r="CM121" i="3"/>
  <c r="AH121" i="3"/>
  <c r="BV121" i="3"/>
  <c r="BJ121" i="3"/>
  <c r="AP121" i="3"/>
  <c r="CA121" i="3"/>
  <c r="G121" i="3"/>
  <c r="BD121" i="3"/>
  <c r="AA121" i="3"/>
  <c r="CV121" i="3"/>
  <c r="J121" i="3"/>
  <c r="AU121" i="3"/>
  <c r="CE121" i="3"/>
  <c r="H121" i="3"/>
  <c r="O121" i="3"/>
  <c r="BC121" i="3"/>
  <c r="CJ121" i="3"/>
  <c r="P121" i="3"/>
  <c r="CU121" i="3"/>
  <c r="BH121" i="3"/>
  <c r="AB121" i="3"/>
  <c r="CX121" i="3"/>
  <c r="AG121" i="3"/>
  <c r="BU121" i="3"/>
  <c r="K130" i="3"/>
  <c r="S130" i="3"/>
  <c r="AA130" i="3"/>
  <c r="AI130" i="3"/>
  <c r="AQ130" i="3"/>
  <c r="AY130" i="3"/>
  <c r="BG130" i="3"/>
  <c r="BO130" i="3"/>
  <c r="BW130" i="3"/>
  <c r="CE130" i="3"/>
  <c r="CM130" i="3"/>
  <c r="CU130" i="3"/>
  <c r="M130" i="3"/>
  <c r="U130" i="3"/>
  <c r="AC130" i="3"/>
  <c r="AK130" i="3"/>
  <c r="AS130" i="3"/>
  <c r="BA130" i="3"/>
  <c r="BI130" i="3"/>
  <c r="BQ130" i="3"/>
  <c r="BY130" i="3"/>
  <c r="CG130" i="3"/>
  <c r="CO130" i="3"/>
  <c r="CW130" i="3"/>
  <c r="I130" i="3"/>
  <c r="T130" i="3"/>
  <c r="AE130" i="3"/>
  <c r="AO130" i="3"/>
  <c r="AZ130" i="3"/>
  <c r="BK130" i="3"/>
  <c r="BU130" i="3"/>
  <c r="CF130" i="3"/>
  <c r="CQ130" i="3"/>
  <c r="J130" i="3"/>
  <c r="V130" i="3"/>
  <c r="AF130" i="3"/>
  <c r="AP130" i="3"/>
  <c r="BB130" i="3"/>
  <c r="BL130" i="3"/>
  <c r="BV130" i="3"/>
  <c r="CH130" i="3"/>
  <c r="CR130" i="3"/>
  <c r="L130" i="3"/>
  <c r="W130" i="3"/>
  <c r="AG130" i="3"/>
  <c r="AR130" i="3"/>
  <c r="BC130" i="3"/>
  <c r="BM130" i="3"/>
  <c r="BX130" i="3"/>
  <c r="CI130" i="3"/>
  <c r="CS130" i="3"/>
  <c r="N130" i="3"/>
  <c r="AB130" i="3"/>
  <c r="AU130" i="3"/>
  <c r="BJ130" i="3"/>
  <c r="CB130" i="3"/>
  <c r="CT130" i="3"/>
  <c r="O130" i="3"/>
  <c r="AD130" i="3"/>
  <c r="AV130" i="3"/>
  <c r="BN130" i="3"/>
  <c r="CC130" i="3"/>
  <c r="CV130" i="3"/>
  <c r="P130" i="3"/>
  <c r="AH130" i="3"/>
  <c r="AW130" i="3"/>
  <c r="BP130" i="3"/>
  <c r="CD130" i="3"/>
  <c r="CX130" i="3"/>
  <c r="AM130" i="3"/>
  <c r="BR130" i="3"/>
  <c r="CN130" i="3"/>
  <c r="BF130" i="3"/>
  <c r="Q130" i="3"/>
  <c r="AN130" i="3"/>
  <c r="BS130" i="3"/>
  <c r="CP130" i="3"/>
  <c r="H130" i="3"/>
  <c r="Y130" i="3"/>
  <c r="CA130" i="3"/>
  <c r="Z130" i="3"/>
  <c r="R130" i="3"/>
  <c r="AT130" i="3"/>
  <c r="BT130" i="3"/>
  <c r="CY130" i="3"/>
  <c r="G130" i="3"/>
  <c r="X130" i="3"/>
  <c r="AX130" i="3"/>
  <c r="BZ130" i="3"/>
  <c r="CZ130" i="3"/>
  <c r="BD130" i="3"/>
  <c r="BE130" i="3"/>
  <c r="CJ130" i="3"/>
  <c r="AJ130" i="3"/>
  <c r="CK130" i="3"/>
  <c r="AL130" i="3"/>
  <c r="BH130" i="3"/>
  <c r="CL130" i="3"/>
  <c r="I28" i="3"/>
  <c r="Q28" i="3"/>
  <c r="Y28" i="3"/>
  <c r="AG28" i="3"/>
  <c r="AO28" i="3"/>
  <c r="AW28" i="3"/>
  <c r="BE28" i="3"/>
  <c r="BM28" i="3"/>
  <c r="BU28" i="3"/>
  <c r="CC28" i="3"/>
  <c r="CK28" i="3"/>
  <c r="CS28" i="3"/>
  <c r="J28" i="3"/>
  <c r="S28" i="3"/>
  <c r="AB28" i="3"/>
  <c r="AK28" i="3"/>
  <c r="AT28" i="3"/>
  <c r="BC28" i="3"/>
  <c r="BL28" i="3"/>
  <c r="BV28" i="3"/>
  <c r="CE28" i="3"/>
  <c r="CN28" i="3"/>
  <c r="CW28" i="3"/>
  <c r="K28" i="3"/>
  <c r="T28" i="3"/>
  <c r="AC28" i="3"/>
  <c r="AL28" i="3"/>
  <c r="AU28" i="3"/>
  <c r="BD28" i="3"/>
  <c r="BN28" i="3"/>
  <c r="BW28" i="3"/>
  <c r="CF28" i="3"/>
  <c r="CO28" i="3"/>
  <c r="CX28" i="3"/>
  <c r="L28" i="3"/>
  <c r="U28" i="3"/>
  <c r="AD28" i="3"/>
  <c r="AM28" i="3"/>
  <c r="AV28" i="3"/>
  <c r="BF28" i="3"/>
  <c r="BO28" i="3"/>
  <c r="BX28" i="3"/>
  <c r="CG28" i="3"/>
  <c r="CP28" i="3"/>
  <c r="CY28" i="3"/>
  <c r="X28" i="3"/>
  <c r="AN28" i="3"/>
  <c r="BA28" i="3"/>
  <c r="BQ28" i="3"/>
  <c r="CD28" i="3"/>
  <c r="CT28" i="3"/>
  <c r="M28" i="3"/>
  <c r="Z28" i="3"/>
  <c r="AP28" i="3"/>
  <c r="BB28" i="3"/>
  <c r="BR28" i="3"/>
  <c r="CH28" i="3"/>
  <c r="CU28" i="3"/>
  <c r="AE28" i="3"/>
  <c r="AX28" i="3"/>
  <c r="BP28" i="3"/>
  <c r="CJ28" i="3"/>
  <c r="N28" i="3"/>
  <c r="AF28" i="3"/>
  <c r="AY28" i="3"/>
  <c r="BS28" i="3"/>
  <c r="CL28" i="3"/>
  <c r="O28" i="3"/>
  <c r="AH28" i="3"/>
  <c r="AZ28" i="3"/>
  <c r="BT28" i="3"/>
  <c r="CM28" i="3"/>
  <c r="P28" i="3"/>
  <c r="AR28" i="3"/>
  <c r="BZ28" i="3"/>
  <c r="R28" i="3"/>
  <c r="AS28" i="3"/>
  <c r="CA28" i="3"/>
  <c r="V28" i="3"/>
  <c r="BG28" i="3"/>
  <c r="CB28" i="3"/>
  <c r="BJ28" i="3"/>
  <c r="W28" i="3"/>
  <c r="BK28" i="3"/>
  <c r="BY28" i="3"/>
  <c r="CI28" i="3"/>
  <c r="AA28" i="3"/>
  <c r="CQ28" i="3"/>
  <c r="CV28" i="3"/>
  <c r="CZ28" i="3"/>
  <c r="AI28" i="3"/>
  <c r="BI28" i="3"/>
  <c r="CR28" i="3"/>
  <c r="AJ28" i="3"/>
  <c r="AQ28" i="3"/>
  <c r="BH28" i="3"/>
  <c r="G28" i="3"/>
  <c r="H28" i="3"/>
  <c r="K38" i="3"/>
  <c r="S38" i="3"/>
  <c r="AA38" i="3"/>
  <c r="AI38" i="3"/>
  <c r="AQ38" i="3"/>
  <c r="AY38" i="3"/>
  <c r="BG38" i="3"/>
  <c r="BO38" i="3"/>
  <c r="BW38" i="3"/>
  <c r="CE38" i="3"/>
  <c r="CM38" i="3"/>
  <c r="CU38" i="3"/>
  <c r="L38" i="3"/>
  <c r="T38" i="3"/>
  <c r="AB38" i="3"/>
  <c r="AJ38" i="3"/>
  <c r="AR38" i="3"/>
  <c r="AZ38" i="3"/>
  <c r="BH38" i="3"/>
  <c r="BP38" i="3"/>
  <c r="BX38" i="3"/>
  <c r="CF38" i="3"/>
  <c r="CN38" i="3"/>
  <c r="CV38" i="3"/>
  <c r="R38" i="3"/>
  <c r="AD38" i="3"/>
  <c r="AN38" i="3"/>
  <c r="AX38" i="3"/>
  <c r="BJ38" i="3"/>
  <c r="BT38" i="3"/>
  <c r="CD38" i="3"/>
  <c r="CP38" i="3"/>
  <c r="CZ38" i="3"/>
  <c r="I38" i="3"/>
  <c r="U38" i="3"/>
  <c r="AE38" i="3"/>
  <c r="AO38" i="3"/>
  <c r="BA38" i="3"/>
  <c r="BK38" i="3"/>
  <c r="BU38" i="3"/>
  <c r="CG38" i="3"/>
  <c r="CQ38" i="3"/>
  <c r="J38" i="3"/>
  <c r="V38" i="3"/>
  <c r="AF38" i="3"/>
  <c r="AP38" i="3"/>
  <c r="BB38" i="3"/>
  <c r="BL38" i="3"/>
  <c r="BV38" i="3"/>
  <c r="CH38" i="3"/>
  <c r="CR38" i="3"/>
  <c r="P38" i="3"/>
  <c r="AH38" i="3"/>
  <c r="AW38" i="3"/>
  <c r="BQ38" i="3"/>
  <c r="CI38" i="3"/>
  <c r="CX38" i="3"/>
  <c r="Q38" i="3"/>
  <c r="AK38" i="3"/>
  <c r="BC38" i="3"/>
  <c r="BR38" i="3"/>
  <c r="CJ38" i="3"/>
  <c r="CY38" i="3"/>
  <c r="W38" i="3"/>
  <c r="AL38" i="3"/>
  <c r="BD38" i="3"/>
  <c r="BS38" i="3"/>
  <c r="CK38" i="3"/>
  <c r="Z38" i="3"/>
  <c r="BE38" i="3"/>
  <c r="CB38" i="3"/>
  <c r="AC38" i="3"/>
  <c r="BF38" i="3"/>
  <c r="CC38" i="3"/>
  <c r="AS38" i="3"/>
  <c r="BZ38" i="3"/>
  <c r="M38" i="3"/>
  <c r="AT38" i="3"/>
  <c r="CA38" i="3"/>
  <c r="N38" i="3"/>
  <c r="AU38" i="3"/>
  <c r="CL38" i="3"/>
  <c r="BM38" i="3"/>
  <c r="O38" i="3"/>
  <c r="BN38" i="3"/>
  <c r="X38" i="3"/>
  <c r="BY38" i="3"/>
  <c r="CT38" i="3"/>
  <c r="Y38" i="3"/>
  <c r="CW38" i="3"/>
  <c r="AG38" i="3"/>
  <c r="AM38" i="3"/>
  <c r="AV38" i="3"/>
  <c r="BI38" i="3"/>
  <c r="CO38" i="3"/>
  <c r="CS38" i="3"/>
  <c r="H38" i="3"/>
  <c r="G38" i="3"/>
  <c r="M200" i="3"/>
  <c r="U200" i="3"/>
  <c r="AC200" i="3"/>
  <c r="AK200" i="3"/>
  <c r="AS200" i="3"/>
  <c r="BA200" i="3"/>
  <c r="BI200" i="3"/>
  <c r="BQ200" i="3"/>
  <c r="BY200" i="3"/>
  <c r="CG200" i="3"/>
  <c r="CO200" i="3"/>
  <c r="CW200" i="3"/>
  <c r="O200" i="3"/>
  <c r="W200" i="3"/>
  <c r="AE200" i="3"/>
  <c r="AM200" i="3"/>
  <c r="AU200" i="3"/>
  <c r="BC200" i="3"/>
  <c r="BK200" i="3"/>
  <c r="BS200" i="3"/>
  <c r="CA200" i="3"/>
  <c r="CI200" i="3"/>
  <c r="CQ200" i="3"/>
  <c r="CY200" i="3"/>
  <c r="K200" i="3"/>
  <c r="V200" i="3"/>
  <c r="AG200" i="3"/>
  <c r="AQ200" i="3"/>
  <c r="BB200" i="3"/>
  <c r="BM200" i="3"/>
  <c r="BW200" i="3"/>
  <c r="CH200" i="3"/>
  <c r="CS200" i="3"/>
  <c r="L200" i="3"/>
  <c r="X200" i="3"/>
  <c r="AH200" i="3"/>
  <c r="AR200" i="3"/>
  <c r="BD200" i="3"/>
  <c r="BN200" i="3"/>
  <c r="BX200" i="3"/>
  <c r="CJ200" i="3"/>
  <c r="CT200" i="3"/>
  <c r="N200" i="3"/>
  <c r="Y200" i="3"/>
  <c r="AI200" i="3"/>
  <c r="AT200" i="3"/>
  <c r="BE200" i="3"/>
  <c r="BO200" i="3"/>
  <c r="BZ200" i="3"/>
  <c r="CK200" i="3"/>
  <c r="CU200" i="3"/>
  <c r="P200" i="3"/>
  <c r="AD200" i="3"/>
  <c r="AW200" i="3"/>
  <c r="BL200" i="3"/>
  <c r="CD200" i="3"/>
  <c r="CV200" i="3"/>
  <c r="AZ200" i="3"/>
  <c r="CL200" i="3"/>
  <c r="H200" i="3"/>
  <c r="Q200" i="3"/>
  <c r="AF200" i="3"/>
  <c r="AX200" i="3"/>
  <c r="BP200" i="3"/>
  <c r="CE200" i="3"/>
  <c r="CX200" i="3"/>
  <c r="AL200" i="3"/>
  <c r="BT200" i="3"/>
  <c r="AN200" i="3"/>
  <c r="BU200" i="3"/>
  <c r="AO200" i="3"/>
  <c r="CN200" i="3"/>
  <c r="R200" i="3"/>
  <c r="AJ200" i="3"/>
  <c r="AY200" i="3"/>
  <c r="BR200" i="3"/>
  <c r="CF200" i="3"/>
  <c r="CZ200" i="3"/>
  <c r="G200" i="3"/>
  <c r="S200" i="3"/>
  <c r="T200" i="3"/>
  <c r="BF200" i="3"/>
  <c r="CM200" i="3"/>
  <c r="Z200" i="3"/>
  <c r="BG200" i="3"/>
  <c r="BV200" i="3"/>
  <c r="BH200" i="3"/>
  <c r="BJ200" i="3"/>
  <c r="J200" i="3"/>
  <c r="CR200" i="3"/>
  <c r="CB200" i="3"/>
  <c r="I200" i="3"/>
  <c r="AA200" i="3"/>
  <c r="AB200" i="3"/>
  <c r="AP200" i="3"/>
  <c r="AV200" i="3"/>
  <c r="CC200" i="3"/>
  <c r="CP200" i="3"/>
  <c r="M168" i="3"/>
  <c r="U168" i="3"/>
  <c r="AC168" i="3"/>
  <c r="AK168" i="3"/>
  <c r="AS168" i="3"/>
  <c r="BA168" i="3"/>
  <c r="BI168" i="3"/>
  <c r="BQ168" i="3"/>
  <c r="BY168" i="3"/>
  <c r="CG168" i="3"/>
  <c r="CO168" i="3"/>
  <c r="CW168" i="3"/>
  <c r="N168" i="3"/>
  <c r="V168" i="3"/>
  <c r="AD168" i="3"/>
  <c r="AL168" i="3"/>
  <c r="AT168" i="3"/>
  <c r="BB168" i="3"/>
  <c r="BJ168" i="3"/>
  <c r="BR168" i="3"/>
  <c r="BZ168" i="3"/>
  <c r="CH168" i="3"/>
  <c r="CP168" i="3"/>
  <c r="CX168" i="3"/>
  <c r="O168" i="3"/>
  <c r="W168" i="3"/>
  <c r="AE168" i="3"/>
  <c r="AM168" i="3"/>
  <c r="AU168" i="3"/>
  <c r="BC168" i="3"/>
  <c r="BK168" i="3"/>
  <c r="BS168" i="3"/>
  <c r="CA168" i="3"/>
  <c r="CI168" i="3"/>
  <c r="CQ168" i="3"/>
  <c r="CY168" i="3"/>
  <c r="S168" i="3"/>
  <c r="AG168" i="3"/>
  <c r="AR168" i="3"/>
  <c r="BF168" i="3"/>
  <c r="BT168" i="3"/>
  <c r="CE168" i="3"/>
  <c r="CS168" i="3"/>
  <c r="I168" i="3"/>
  <c r="T168" i="3"/>
  <c r="AH168" i="3"/>
  <c r="AV168" i="3"/>
  <c r="BG168" i="3"/>
  <c r="BU168" i="3"/>
  <c r="CF168" i="3"/>
  <c r="CT168" i="3"/>
  <c r="J168" i="3"/>
  <c r="X168" i="3"/>
  <c r="AI168" i="3"/>
  <c r="AW168" i="3"/>
  <c r="BH168" i="3"/>
  <c r="BV168" i="3"/>
  <c r="CJ168" i="3"/>
  <c r="CU168" i="3"/>
  <c r="K168" i="3"/>
  <c r="AB168" i="3"/>
  <c r="AY168" i="3"/>
  <c r="BP168" i="3"/>
  <c r="CM168" i="3"/>
  <c r="AN168" i="3"/>
  <c r="CV168" i="3"/>
  <c r="L168" i="3"/>
  <c r="AF168" i="3"/>
  <c r="AZ168" i="3"/>
  <c r="BW168" i="3"/>
  <c r="CN168" i="3"/>
  <c r="BE168" i="3"/>
  <c r="CB168" i="3"/>
  <c r="AO168" i="3"/>
  <c r="CC168" i="3"/>
  <c r="BM168" i="3"/>
  <c r="P168" i="3"/>
  <c r="AJ168" i="3"/>
  <c r="BD168" i="3"/>
  <c r="BX168" i="3"/>
  <c r="CR168" i="3"/>
  <c r="Q168" i="3"/>
  <c r="R168" i="3"/>
  <c r="BL168" i="3"/>
  <c r="CZ168" i="3"/>
  <c r="Y168" i="3"/>
  <c r="AP168" i="3"/>
  <c r="CD168" i="3"/>
  <c r="BN168" i="3"/>
  <c r="BO168" i="3"/>
  <c r="CL168" i="3"/>
  <c r="G168" i="3"/>
  <c r="AA168" i="3"/>
  <c r="AQ168" i="3"/>
  <c r="AX168" i="3"/>
  <c r="H168" i="3"/>
  <c r="CS11" i="4" s="1"/>
  <c r="Z168" i="3"/>
  <c r="CK168" i="3"/>
  <c r="M151" i="3"/>
  <c r="U151" i="3"/>
  <c r="AC151" i="3"/>
  <c r="AK151" i="3"/>
  <c r="AS151" i="3"/>
  <c r="BA151" i="3"/>
  <c r="BI151" i="3"/>
  <c r="BQ151" i="3"/>
  <c r="BY151" i="3"/>
  <c r="CG151" i="3"/>
  <c r="CO151" i="3"/>
  <c r="CW151" i="3"/>
  <c r="N151" i="3"/>
  <c r="V151" i="3"/>
  <c r="AD151" i="3"/>
  <c r="AL151" i="3"/>
  <c r="AT151" i="3"/>
  <c r="BB151" i="3"/>
  <c r="BJ151" i="3"/>
  <c r="BR151" i="3"/>
  <c r="BZ151" i="3"/>
  <c r="CH151" i="3"/>
  <c r="CP151" i="3"/>
  <c r="CX151" i="3"/>
  <c r="O151" i="3"/>
  <c r="W151" i="3"/>
  <c r="AE151" i="3"/>
  <c r="AM151" i="3"/>
  <c r="AU151" i="3"/>
  <c r="BC151" i="3"/>
  <c r="BK151" i="3"/>
  <c r="BS151" i="3"/>
  <c r="CA151" i="3"/>
  <c r="CI151" i="3"/>
  <c r="CQ151" i="3"/>
  <c r="CY151" i="3"/>
  <c r="S151" i="3"/>
  <c r="AG151" i="3"/>
  <c r="AR151" i="3"/>
  <c r="BF151" i="3"/>
  <c r="BT151" i="3"/>
  <c r="CE151" i="3"/>
  <c r="CS151" i="3"/>
  <c r="I151" i="3"/>
  <c r="T151" i="3"/>
  <c r="AH151" i="3"/>
  <c r="AV151" i="3"/>
  <c r="BG151" i="3"/>
  <c r="BU151" i="3"/>
  <c r="CF151" i="3"/>
  <c r="CT151" i="3"/>
  <c r="J151" i="3"/>
  <c r="X151" i="3"/>
  <c r="AI151" i="3"/>
  <c r="AW151" i="3"/>
  <c r="BH151" i="3"/>
  <c r="BV151" i="3"/>
  <c r="CJ151" i="3"/>
  <c r="CU151" i="3"/>
  <c r="Q151" i="3"/>
  <c r="AN151" i="3"/>
  <c r="BE151" i="3"/>
  <c r="CB151" i="3"/>
  <c r="CV151" i="3"/>
  <c r="R151" i="3"/>
  <c r="AO151" i="3"/>
  <c r="BL151" i="3"/>
  <c r="CC151" i="3"/>
  <c r="CZ151" i="3"/>
  <c r="Z151" i="3"/>
  <c r="AX151" i="3"/>
  <c r="CL151" i="3"/>
  <c r="AY151" i="3"/>
  <c r="CM151" i="3"/>
  <c r="Y151" i="3"/>
  <c r="AP151" i="3"/>
  <c r="BM151" i="3"/>
  <c r="CD151" i="3"/>
  <c r="G151" i="3"/>
  <c r="AQ151" i="3"/>
  <c r="BN151" i="3"/>
  <c r="CK151" i="3"/>
  <c r="H151" i="3"/>
  <c r="AA151" i="3"/>
  <c r="BO151" i="3"/>
  <c r="K151" i="3"/>
  <c r="AB151" i="3"/>
  <c r="BP151" i="3"/>
  <c r="BW151" i="3"/>
  <c r="BX151" i="3"/>
  <c r="P151" i="3"/>
  <c r="CR151" i="3"/>
  <c r="AZ151" i="3"/>
  <c r="L151" i="3"/>
  <c r="AF151" i="3"/>
  <c r="AJ151" i="3"/>
  <c r="BD151" i="3"/>
  <c r="CN151" i="3"/>
  <c r="M154" i="3"/>
  <c r="U154" i="3"/>
  <c r="AC154" i="3"/>
  <c r="AK154" i="3"/>
  <c r="AS154" i="3"/>
  <c r="BA154" i="3"/>
  <c r="BI154" i="3"/>
  <c r="BQ154" i="3"/>
  <c r="BY154" i="3"/>
  <c r="CG154" i="3"/>
  <c r="CO154" i="3"/>
  <c r="CW154" i="3"/>
  <c r="N154" i="3"/>
  <c r="V154" i="3"/>
  <c r="AD154" i="3"/>
  <c r="AL154" i="3"/>
  <c r="AT154" i="3"/>
  <c r="BB154" i="3"/>
  <c r="BJ154" i="3"/>
  <c r="BR154" i="3"/>
  <c r="BZ154" i="3"/>
  <c r="CH154" i="3"/>
  <c r="CP154" i="3"/>
  <c r="CX154" i="3"/>
  <c r="O154" i="3"/>
  <c r="W154" i="3"/>
  <c r="AE154" i="3"/>
  <c r="AM154" i="3"/>
  <c r="AU154" i="3"/>
  <c r="BC154" i="3"/>
  <c r="BK154" i="3"/>
  <c r="BS154" i="3"/>
  <c r="CA154" i="3"/>
  <c r="CI154" i="3"/>
  <c r="CQ154" i="3"/>
  <c r="CY154" i="3"/>
  <c r="S154" i="3"/>
  <c r="AG154" i="3"/>
  <c r="AR154" i="3"/>
  <c r="BF154" i="3"/>
  <c r="BT154" i="3"/>
  <c r="CE154" i="3"/>
  <c r="CS154" i="3"/>
  <c r="I154" i="3"/>
  <c r="T154" i="3"/>
  <c r="AH154" i="3"/>
  <c r="AV154" i="3"/>
  <c r="BG154" i="3"/>
  <c r="BU154" i="3"/>
  <c r="CF154" i="3"/>
  <c r="CT154" i="3"/>
  <c r="J154" i="3"/>
  <c r="X154" i="3"/>
  <c r="AI154" i="3"/>
  <c r="AW154" i="3"/>
  <c r="BH154" i="3"/>
  <c r="BV154" i="3"/>
  <c r="CJ154" i="3"/>
  <c r="CU154" i="3"/>
  <c r="Y154" i="3"/>
  <c r="AP154" i="3"/>
  <c r="BM154" i="3"/>
  <c r="CD154" i="3"/>
  <c r="AB154" i="3"/>
  <c r="CM154" i="3"/>
  <c r="Z154" i="3"/>
  <c r="AQ154" i="3"/>
  <c r="BN154" i="3"/>
  <c r="CK154" i="3"/>
  <c r="K154" i="3"/>
  <c r="BP154" i="3"/>
  <c r="H154" i="3"/>
  <c r="L154" i="3"/>
  <c r="AZ154" i="3"/>
  <c r="CN154" i="3"/>
  <c r="P154" i="3"/>
  <c r="BD154" i="3"/>
  <c r="CR154" i="3"/>
  <c r="AA154" i="3"/>
  <c r="AX154" i="3"/>
  <c r="BO154" i="3"/>
  <c r="CL154" i="3"/>
  <c r="G154" i="3"/>
  <c r="AY154" i="3"/>
  <c r="AF154" i="3"/>
  <c r="BW154" i="3"/>
  <c r="AJ154" i="3"/>
  <c r="BX154" i="3"/>
  <c r="Q154" i="3"/>
  <c r="CV154" i="3"/>
  <c r="R154" i="3"/>
  <c r="CZ154" i="3"/>
  <c r="AO154" i="3"/>
  <c r="CB154" i="3"/>
  <c r="CC154" i="3"/>
  <c r="AN154" i="3"/>
  <c r="BE154" i="3"/>
  <c r="BL154" i="3"/>
  <c r="M113" i="3"/>
  <c r="U113" i="3"/>
  <c r="AC113" i="3"/>
  <c r="AK113" i="3"/>
  <c r="AS113" i="3"/>
  <c r="BA113" i="3"/>
  <c r="BI113" i="3"/>
  <c r="BQ113" i="3"/>
  <c r="BY113" i="3"/>
  <c r="CG113" i="3"/>
  <c r="CO113" i="3"/>
  <c r="CW113" i="3"/>
  <c r="N113" i="3"/>
  <c r="V113" i="3"/>
  <c r="AD113" i="3"/>
  <c r="AL113" i="3"/>
  <c r="AT113" i="3"/>
  <c r="BB113" i="3"/>
  <c r="BJ113" i="3"/>
  <c r="BR113" i="3"/>
  <c r="BZ113" i="3"/>
  <c r="CH113" i="3"/>
  <c r="CP113" i="3"/>
  <c r="CX113" i="3"/>
  <c r="O113" i="3"/>
  <c r="W113" i="3"/>
  <c r="AE113" i="3"/>
  <c r="AM113" i="3"/>
  <c r="AU113" i="3"/>
  <c r="BC113" i="3"/>
  <c r="BK113" i="3"/>
  <c r="BS113" i="3"/>
  <c r="CA113" i="3"/>
  <c r="CI113" i="3"/>
  <c r="CQ113" i="3"/>
  <c r="CY113" i="3"/>
  <c r="K113" i="3"/>
  <c r="Y113" i="3"/>
  <c r="AJ113" i="3"/>
  <c r="AX113" i="3"/>
  <c r="BL113" i="3"/>
  <c r="BW113" i="3"/>
  <c r="CK113" i="3"/>
  <c r="CV113" i="3"/>
  <c r="L113" i="3"/>
  <c r="Z113" i="3"/>
  <c r="AN113" i="3"/>
  <c r="AY113" i="3"/>
  <c r="BM113" i="3"/>
  <c r="BX113" i="3"/>
  <c r="CL113" i="3"/>
  <c r="CZ113" i="3"/>
  <c r="P113" i="3"/>
  <c r="AA113" i="3"/>
  <c r="AO113" i="3"/>
  <c r="AZ113" i="3"/>
  <c r="BN113" i="3"/>
  <c r="CB113" i="3"/>
  <c r="CM113" i="3"/>
  <c r="R113" i="3"/>
  <c r="AI113" i="3"/>
  <c r="BF113" i="3"/>
  <c r="CC113" i="3"/>
  <c r="CT113" i="3"/>
  <c r="S113" i="3"/>
  <c r="AP113" i="3"/>
  <c r="BG113" i="3"/>
  <c r="CD113" i="3"/>
  <c r="CU113" i="3"/>
  <c r="T113" i="3"/>
  <c r="AQ113" i="3"/>
  <c r="BH113" i="3"/>
  <c r="CE113" i="3"/>
  <c r="I113" i="3"/>
  <c r="AR113" i="3"/>
  <c r="BU113" i="3"/>
  <c r="J113" i="3"/>
  <c r="AV113" i="3"/>
  <c r="BV113" i="3"/>
  <c r="Q113" i="3"/>
  <c r="AW113" i="3"/>
  <c r="CF113" i="3"/>
  <c r="AG113" i="3"/>
  <c r="CN113" i="3"/>
  <c r="H113" i="3"/>
  <c r="BT113" i="3"/>
  <c r="AH113" i="3"/>
  <c r="CR113" i="3"/>
  <c r="BP113" i="3"/>
  <c r="BD113" i="3"/>
  <c r="CS113" i="3"/>
  <c r="BE113" i="3"/>
  <c r="G113" i="3"/>
  <c r="BO113" i="3"/>
  <c r="X113" i="3"/>
  <c r="AB113" i="3"/>
  <c r="AF113" i="3"/>
  <c r="CJ113" i="3"/>
  <c r="M183" i="3"/>
  <c r="U183" i="3"/>
  <c r="AC183" i="3"/>
  <c r="AK183" i="3"/>
  <c r="AS183" i="3"/>
  <c r="BA183" i="3"/>
  <c r="BI183" i="3"/>
  <c r="BQ183" i="3"/>
  <c r="BY183" i="3"/>
  <c r="CG183" i="3"/>
  <c r="CO183" i="3"/>
  <c r="CW183" i="3"/>
  <c r="N183" i="3"/>
  <c r="V183" i="3"/>
  <c r="AD183" i="3"/>
  <c r="AL183" i="3"/>
  <c r="AT183" i="3"/>
  <c r="BB183" i="3"/>
  <c r="BJ183" i="3"/>
  <c r="BR183" i="3"/>
  <c r="BZ183" i="3"/>
  <c r="CH183" i="3"/>
  <c r="CP183" i="3"/>
  <c r="CX183" i="3"/>
  <c r="O183" i="3"/>
  <c r="W183" i="3"/>
  <c r="AE183" i="3"/>
  <c r="AM183" i="3"/>
  <c r="AU183" i="3"/>
  <c r="BC183" i="3"/>
  <c r="BK183" i="3"/>
  <c r="BS183" i="3"/>
  <c r="CA183" i="3"/>
  <c r="CI183" i="3"/>
  <c r="CQ183" i="3"/>
  <c r="CY183" i="3"/>
  <c r="S183" i="3"/>
  <c r="AG183" i="3"/>
  <c r="AR183" i="3"/>
  <c r="BF183" i="3"/>
  <c r="BT183" i="3"/>
  <c r="CE183" i="3"/>
  <c r="CS183" i="3"/>
  <c r="I183" i="3"/>
  <c r="T183" i="3"/>
  <c r="AH183" i="3"/>
  <c r="AV183" i="3"/>
  <c r="BG183" i="3"/>
  <c r="BU183" i="3"/>
  <c r="CF183" i="3"/>
  <c r="CT183" i="3"/>
  <c r="J183" i="3"/>
  <c r="X183" i="3"/>
  <c r="AI183" i="3"/>
  <c r="AW183" i="3"/>
  <c r="BH183" i="3"/>
  <c r="BV183" i="3"/>
  <c r="CJ183" i="3"/>
  <c r="CU183" i="3"/>
  <c r="K183" i="3"/>
  <c r="AB183" i="3"/>
  <c r="AY183" i="3"/>
  <c r="BP183" i="3"/>
  <c r="CM183" i="3"/>
  <c r="AN183" i="3"/>
  <c r="CV183" i="3"/>
  <c r="L183" i="3"/>
  <c r="AF183" i="3"/>
  <c r="AZ183" i="3"/>
  <c r="BW183" i="3"/>
  <c r="CN183" i="3"/>
  <c r="Q183" i="3"/>
  <c r="CB183" i="3"/>
  <c r="R183" i="3"/>
  <c r="BL183" i="3"/>
  <c r="CZ183" i="3"/>
  <c r="AP183" i="3"/>
  <c r="CD183" i="3"/>
  <c r="P183" i="3"/>
  <c r="AJ183" i="3"/>
  <c r="BD183" i="3"/>
  <c r="BX183" i="3"/>
  <c r="CR183" i="3"/>
  <c r="BE183" i="3"/>
  <c r="AO183" i="3"/>
  <c r="CC183" i="3"/>
  <c r="Y183" i="3"/>
  <c r="BM183" i="3"/>
  <c r="CK183" i="3"/>
  <c r="CL183" i="3"/>
  <c r="AA183" i="3"/>
  <c r="G183" i="3"/>
  <c r="AX183" i="3"/>
  <c r="BO183" i="3"/>
  <c r="Z183" i="3"/>
  <c r="H183" i="3"/>
  <c r="DB11" i="4" s="1"/>
  <c r="AQ183" i="3"/>
  <c r="BN183" i="3"/>
  <c r="M95" i="3"/>
  <c r="U95" i="3"/>
  <c r="AC95" i="3"/>
  <c r="AK95" i="3"/>
  <c r="AS95" i="3"/>
  <c r="BA95" i="3"/>
  <c r="BI95" i="3"/>
  <c r="BQ95" i="3"/>
  <c r="BY95" i="3"/>
  <c r="CG95" i="3"/>
  <c r="CO95" i="3"/>
  <c r="CW95" i="3"/>
  <c r="L95" i="3"/>
  <c r="V95" i="3"/>
  <c r="AE95" i="3"/>
  <c r="AN95" i="3"/>
  <c r="AW95" i="3"/>
  <c r="BF95" i="3"/>
  <c r="BO95" i="3"/>
  <c r="BX95" i="3"/>
  <c r="CH95" i="3"/>
  <c r="CQ95" i="3"/>
  <c r="CZ95" i="3"/>
  <c r="N95" i="3"/>
  <c r="W95" i="3"/>
  <c r="AF95" i="3"/>
  <c r="AO95" i="3"/>
  <c r="AX95" i="3"/>
  <c r="BG95" i="3"/>
  <c r="BP95" i="3"/>
  <c r="BZ95" i="3"/>
  <c r="CI95" i="3"/>
  <c r="CR95" i="3"/>
  <c r="O95" i="3"/>
  <c r="X95" i="3"/>
  <c r="AG95" i="3"/>
  <c r="AP95" i="3"/>
  <c r="AY95" i="3"/>
  <c r="BH95" i="3"/>
  <c r="BR95" i="3"/>
  <c r="CA95" i="3"/>
  <c r="CJ95" i="3"/>
  <c r="CS95" i="3"/>
  <c r="Q95" i="3"/>
  <c r="AD95" i="3"/>
  <c r="AT95" i="3"/>
  <c r="BJ95" i="3"/>
  <c r="BV95" i="3"/>
  <c r="CL95" i="3"/>
  <c r="CY95" i="3"/>
  <c r="R95" i="3"/>
  <c r="AH95" i="3"/>
  <c r="AU95" i="3"/>
  <c r="BK95" i="3"/>
  <c r="BW95" i="3"/>
  <c r="CM95" i="3"/>
  <c r="S95" i="3"/>
  <c r="AI95" i="3"/>
  <c r="AV95" i="3"/>
  <c r="BL95" i="3"/>
  <c r="CB95" i="3"/>
  <c r="CN95" i="3"/>
  <c r="P95" i="3"/>
  <c r="AM95" i="3"/>
  <c r="BM95" i="3"/>
  <c r="CF95" i="3"/>
  <c r="T95" i="3"/>
  <c r="AQ95" i="3"/>
  <c r="BN95" i="3"/>
  <c r="CK95" i="3"/>
  <c r="Y95" i="3"/>
  <c r="AR95" i="3"/>
  <c r="BS95" i="3"/>
  <c r="CP95" i="3"/>
  <c r="AA95" i="3"/>
  <c r="BE95" i="3"/>
  <c r="CV95" i="3"/>
  <c r="G95" i="3"/>
  <c r="AY13" i="4" s="1"/>
  <c r="AB95" i="3"/>
  <c r="BT95" i="3"/>
  <c r="CX95" i="3"/>
  <c r="AJ95" i="3"/>
  <c r="BU95" i="3"/>
  <c r="Z95" i="3"/>
  <c r="CE95" i="3"/>
  <c r="AL95" i="3"/>
  <c r="CT95" i="3"/>
  <c r="AZ95" i="3"/>
  <c r="CU95" i="3"/>
  <c r="H95" i="3"/>
  <c r="BB95" i="3"/>
  <c r="BC95" i="3"/>
  <c r="I95" i="3"/>
  <c r="BD95" i="3"/>
  <c r="J95" i="3"/>
  <c r="CC95" i="3"/>
  <c r="CD95" i="3"/>
  <c r="K95" i="3"/>
  <c r="M120" i="3"/>
  <c r="U120" i="3"/>
  <c r="AC120" i="3"/>
  <c r="AK120" i="3"/>
  <c r="AS120" i="3"/>
  <c r="BA120" i="3"/>
  <c r="BI120" i="3"/>
  <c r="BQ120" i="3"/>
  <c r="BY120" i="3"/>
  <c r="CG120" i="3"/>
  <c r="CO120" i="3"/>
  <c r="CW120" i="3"/>
  <c r="P120" i="3"/>
  <c r="Y120" i="3"/>
  <c r="AH120" i="3"/>
  <c r="AQ120" i="3"/>
  <c r="AZ120" i="3"/>
  <c r="BJ120" i="3"/>
  <c r="BS120" i="3"/>
  <c r="CB120" i="3"/>
  <c r="CK120" i="3"/>
  <c r="CT120" i="3"/>
  <c r="Q120" i="3"/>
  <c r="Z120" i="3"/>
  <c r="AI120" i="3"/>
  <c r="AR120" i="3"/>
  <c r="BB120" i="3"/>
  <c r="BK120" i="3"/>
  <c r="BT120" i="3"/>
  <c r="CC120" i="3"/>
  <c r="CL120" i="3"/>
  <c r="CU120" i="3"/>
  <c r="I120" i="3"/>
  <c r="R120" i="3"/>
  <c r="AA120" i="3"/>
  <c r="AJ120" i="3"/>
  <c r="AT120" i="3"/>
  <c r="BC120" i="3"/>
  <c r="BL120" i="3"/>
  <c r="BU120" i="3"/>
  <c r="CD120" i="3"/>
  <c r="CM120" i="3"/>
  <c r="CV120" i="3"/>
  <c r="N120" i="3"/>
  <c r="AD120" i="3"/>
  <c r="AP120" i="3"/>
  <c r="BF120" i="3"/>
  <c r="BV120" i="3"/>
  <c r="CI120" i="3"/>
  <c r="CY120" i="3"/>
  <c r="O120" i="3"/>
  <c r="AE120" i="3"/>
  <c r="AU120" i="3"/>
  <c r="BG120" i="3"/>
  <c r="BW120" i="3"/>
  <c r="CJ120" i="3"/>
  <c r="CZ120" i="3"/>
  <c r="S120" i="3"/>
  <c r="AF120" i="3"/>
  <c r="AV120" i="3"/>
  <c r="BH120" i="3"/>
  <c r="BX120" i="3"/>
  <c r="CN120" i="3"/>
  <c r="V120" i="3"/>
  <c r="AO120" i="3"/>
  <c r="BO120" i="3"/>
  <c r="CP120" i="3"/>
  <c r="W120" i="3"/>
  <c r="AW120" i="3"/>
  <c r="BP120" i="3"/>
  <c r="CQ120" i="3"/>
  <c r="X120" i="3"/>
  <c r="AX120" i="3"/>
  <c r="BR120" i="3"/>
  <c r="CR120" i="3"/>
  <c r="T120" i="3"/>
  <c r="BE120" i="3"/>
  <c r="CS120" i="3"/>
  <c r="H120" i="3"/>
  <c r="K120" i="3"/>
  <c r="CF120" i="3"/>
  <c r="AB120" i="3"/>
  <c r="BM120" i="3"/>
  <c r="CX120" i="3"/>
  <c r="CA120" i="3"/>
  <c r="AN120" i="3"/>
  <c r="AG120" i="3"/>
  <c r="BN120" i="3"/>
  <c r="AL120" i="3"/>
  <c r="BZ120" i="3"/>
  <c r="AM120" i="3"/>
  <c r="J120" i="3"/>
  <c r="CE120" i="3"/>
  <c r="AY120" i="3"/>
  <c r="L120" i="3"/>
  <c r="CH120" i="3"/>
  <c r="BD120" i="3"/>
  <c r="G120" i="3"/>
  <c r="I30" i="3"/>
  <c r="Q30" i="3"/>
  <c r="Y30" i="3"/>
  <c r="AG30" i="3"/>
  <c r="AO30" i="3"/>
  <c r="AW30" i="3"/>
  <c r="BE30" i="3"/>
  <c r="BM30" i="3"/>
  <c r="BU30" i="3"/>
  <c r="CC30" i="3"/>
  <c r="CK30" i="3"/>
  <c r="CS30" i="3"/>
  <c r="J30" i="3"/>
  <c r="S30" i="3"/>
  <c r="AB30" i="3"/>
  <c r="AK30" i="3"/>
  <c r="AT30" i="3"/>
  <c r="BC30" i="3"/>
  <c r="BL30" i="3"/>
  <c r="BV30" i="3"/>
  <c r="CE30" i="3"/>
  <c r="CN30" i="3"/>
  <c r="CW30" i="3"/>
  <c r="K30" i="3"/>
  <c r="T30" i="3"/>
  <c r="AC30" i="3"/>
  <c r="AL30" i="3"/>
  <c r="AU30" i="3"/>
  <c r="BD30" i="3"/>
  <c r="BN30" i="3"/>
  <c r="BW30" i="3"/>
  <c r="CF30" i="3"/>
  <c r="CO30" i="3"/>
  <c r="CX30" i="3"/>
  <c r="L30" i="3"/>
  <c r="U30" i="3"/>
  <c r="AD30" i="3"/>
  <c r="AM30" i="3"/>
  <c r="AV30" i="3"/>
  <c r="BF30" i="3"/>
  <c r="BO30" i="3"/>
  <c r="BX30" i="3"/>
  <c r="CG30" i="3"/>
  <c r="CP30" i="3"/>
  <c r="CY30" i="3"/>
  <c r="W30" i="3"/>
  <c r="AJ30" i="3"/>
  <c r="AZ30" i="3"/>
  <c r="BP30" i="3"/>
  <c r="CB30" i="3"/>
  <c r="CR30" i="3"/>
  <c r="X30" i="3"/>
  <c r="AN30" i="3"/>
  <c r="BA30" i="3"/>
  <c r="BQ30" i="3"/>
  <c r="CD30" i="3"/>
  <c r="CT30" i="3"/>
  <c r="N30" i="3"/>
  <c r="AF30" i="3"/>
  <c r="AY30" i="3"/>
  <c r="BS30" i="3"/>
  <c r="CL30" i="3"/>
  <c r="O30" i="3"/>
  <c r="AH30" i="3"/>
  <c r="BB30" i="3"/>
  <c r="BT30" i="3"/>
  <c r="CM30" i="3"/>
  <c r="P30" i="3"/>
  <c r="AI30" i="3"/>
  <c r="BG30" i="3"/>
  <c r="BY30" i="3"/>
  <c r="CQ30" i="3"/>
  <c r="AQ30" i="3"/>
  <c r="BR30" i="3"/>
  <c r="CZ30" i="3"/>
  <c r="M30" i="3"/>
  <c r="AR30" i="3"/>
  <c r="BZ30" i="3"/>
  <c r="R30" i="3"/>
  <c r="AS30" i="3"/>
  <c r="CA30" i="3"/>
  <c r="Z30" i="3"/>
  <c r="BK30" i="3"/>
  <c r="AA30" i="3"/>
  <c r="CH30" i="3"/>
  <c r="CI30" i="3"/>
  <c r="V30" i="3"/>
  <c r="CJ30" i="3"/>
  <c r="AE30" i="3"/>
  <c r="CU30" i="3"/>
  <c r="AP30" i="3"/>
  <c r="AX30" i="3"/>
  <c r="BI30" i="3"/>
  <c r="BJ30" i="3"/>
  <c r="CV30" i="3"/>
  <c r="BH30" i="3"/>
  <c r="G30" i="3"/>
  <c r="H30" i="3"/>
  <c r="M160" i="3"/>
  <c r="U160" i="3"/>
  <c r="AC160" i="3"/>
  <c r="AK160" i="3"/>
  <c r="AS160" i="3"/>
  <c r="BA160" i="3"/>
  <c r="BI160" i="3"/>
  <c r="BQ160" i="3"/>
  <c r="BY160" i="3"/>
  <c r="CG160" i="3"/>
  <c r="CO160" i="3"/>
  <c r="CW160" i="3"/>
  <c r="N160" i="3"/>
  <c r="V160" i="3"/>
  <c r="AD160" i="3"/>
  <c r="AL160" i="3"/>
  <c r="AT160" i="3"/>
  <c r="BB160" i="3"/>
  <c r="BJ160" i="3"/>
  <c r="BR160" i="3"/>
  <c r="BZ160" i="3"/>
  <c r="CH160" i="3"/>
  <c r="CP160" i="3"/>
  <c r="CX160" i="3"/>
  <c r="O160" i="3"/>
  <c r="W160" i="3"/>
  <c r="AE160" i="3"/>
  <c r="AM160" i="3"/>
  <c r="AU160" i="3"/>
  <c r="BC160" i="3"/>
  <c r="BK160" i="3"/>
  <c r="BS160" i="3"/>
  <c r="CA160" i="3"/>
  <c r="CI160" i="3"/>
  <c r="CQ160" i="3"/>
  <c r="CY160" i="3"/>
  <c r="S160" i="3"/>
  <c r="AG160" i="3"/>
  <c r="AR160" i="3"/>
  <c r="BF160" i="3"/>
  <c r="BT160" i="3"/>
  <c r="CE160" i="3"/>
  <c r="CS160" i="3"/>
  <c r="I160" i="3"/>
  <c r="T160" i="3"/>
  <c r="AH160" i="3"/>
  <c r="AV160" i="3"/>
  <c r="BG160" i="3"/>
  <c r="BU160" i="3"/>
  <c r="CF160" i="3"/>
  <c r="CT160" i="3"/>
  <c r="J160" i="3"/>
  <c r="X160" i="3"/>
  <c r="AI160" i="3"/>
  <c r="AW160" i="3"/>
  <c r="BH160" i="3"/>
  <c r="BV160" i="3"/>
  <c r="CJ160" i="3"/>
  <c r="CU160" i="3"/>
  <c r="R160" i="3"/>
  <c r="AO160" i="3"/>
  <c r="BL160" i="3"/>
  <c r="CC160" i="3"/>
  <c r="CZ160" i="3"/>
  <c r="AA160" i="3"/>
  <c r="BO160" i="3"/>
  <c r="Y160" i="3"/>
  <c r="AP160" i="3"/>
  <c r="BM160" i="3"/>
  <c r="CD160" i="3"/>
  <c r="AX160" i="3"/>
  <c r="CL160" i="3"/>
  <c r="K160" i="3"/>
  <c r="AY160" i="3"/>
  <c r="CM160" i="3"/>
  <c r="L160" i="3"/>
  <c r="AZ160" i="3"/>
  <c r="CN160" i="3"/>
  <c r="Z160" i="3"/>
  <c r="AQ160" i="3"/>
  <c r="BN160" i="3"/>
  <c r="CK160" i="3"/>
  <c r="AB160" i="3"/>
  <c r="BP160" i="3"/>
  <c r="AF160" i="3"/>
  <c r="BW160" i="3"/>
  <c r="P160" i="3"/>
  <c r="CR160" i="3"/>
  <c r="Q160" i="3"/>
  <c r="CV160" i="3"/>
  <c r="AN160" i="3"/>
  <c r="BX160" i="3"/>
  <c r="G160" i="3"/>
  <c r="AJ160" i="3"/>
  <c r="H160" i="3"/>
  <c r="BD160" i="3"/>
  <c r="BE160" i="3"/>
  <c r="CB160" i="3"/>
  <c r="M93" i="3"/>
  <c r="U93" i="3"/>
  <c r="AC93" i="3"/>
  <c r="AK93" i="3"/>
  <c r="AS93" i="3"/>
  <c r="BA93" i="3"/>
  <c r="BI93" i="3"/>
  <c r="BQ93" i="3"/>
  <c r="BY93" i="3"/>
  <c r="CG93" i="3"/>
  <c r="CO93" i="3"/>
  <c r="CW93" i="3"/>
  <c r="L93" i="3"/>
  <c r="V93" i="3"/>
  <c r="AE93" i="3"/>
  <c r="AN93" i="3"/>
  <c r="AW93" i="3"/>
  <c r="BF93" i="3"/>
  <c r="BO93" i="3"/>
  <c r="BX93" i="3"/>
  <c r="CH93" i="3"/>
  <c r="CQ93" i="3"/>
  <c r="CZ93" i="3"/>
  <c r="N93" i="3"/>
  <c r="W93" i="3"/>
  <c r="AF93" i="3"/>
  <c r="AO93" i="3"/>
  <c r="AX93" i="3"/>
  <c r="BG93" i="3"/>
  <c r="BP93" i="3"/>
  <c r="BZ93" i="3"/>
  <c r="CI93" i="3"/>
  <c r="CR93" i="3"/>
  <c r="O93" i="3"/>
  <c r="X93" i="3"/>
  <c r="AG93" i="3"/>
  <c r="AP93" i="3"/>
  <c r="AY93" i="3"/>
  <c r="BH93" i="3"/>
  <c r="BR93" i="3"/>
  <c r="CA93" i="3"/>
  <c r="CJ93" i="3"/>
  <c r="CS93" i="3"/>
  <c r="R93" i="3"/>
  <c r="AH93" i="3"/>
  <c r="AU93" i="3"/>
  <c r="BK93" i="3"/>
  <c r="BW93" i="3"/>
  <c r="CM93" i="3"/>
  <c r="S93" i="3"/>
  <c r="AI93" i="3"/>
  <c r="AV93" i="3"/>
  <c r="BL93" i="3"/>
  <c r="CB93" i="3"/>
  <c r="CN93" i="3"/>
  <c r="T93" i="3"/>
  <c r="AJ93" i="3"/>
  <c r="AZ93" i="3"/>
  <c r="BM93" i="3"/>
  <c r="CC93" i="3"/>
  <c r="CP93" i="3"/>
  <c r="Y93" i="3"/>
  <c r="AR93" i="3"/>
  <c r="BS93" i="3"/>
  <c r="CL93" i="3"/>
  <c r="Z93" i="3"/>
  <c r="AT93" i="3"/>
  <c r="BT93" i="3"/>
  <c r="CT93" i="3"/>
  <c r="AA93" i="3"/>
  <c r="BB93" i="3"/>
  <c r="BU93" i="3"/>
  <c r="CU93" i="3"/>
  <c r="AD93" i="3"/>
  <c r="BN93" i="3"/>
  <c r="CY93" i="3"/>
  <c r="AL93" i="3"/>
  <c r="BV93" i="3"/>
  <c r="I93" i="3"/>
  <c r="AM93" i="3"/>
  <c r="CD93" i="3"/>
  <c r="AQ93" i="3"/>
  <c r="CV93" i="3"/>
  <c r="BC93" i="3"/>
  <c r="CX93" i="3"/>
  <c r="BD93" i="3"/>
  <c r="J93" i="3"/>
  <c r="BE93" i="3"/>
  <c r="K93" i="3"/>
  <c r="BJ93" i="3"/>
  <c r="P93" i="3"/>
  <c r="CE93" i="3"/>
  <c r="Q93" i="3"/>
  <c r="CF93" i="3"/>
  <c r="G93" i="3"/>
  <c r="H93" i="3"/>
  <c r="AB93" i="3"/>
  <c r="CK93" i="3"/>
  <c r="M117" i="3"/>
  <c r="U117" i="3"/>
  <c r="AC117" i="3"/>
  <c r="AK117" i="3"/>
  <c r="AS117" i="3"/>
  <c r="BA117" i="3"/>
  <c r="BI117" i="3"/>
  <c r="BQ117" i="3"/>
  <c r="BY117" i="3"/>
  <c r="CG117" i="3"/>
  <c r="CO117" i="3"/>
  <c r="CW117" i="3"/>
  <c r="K117" i="3"/>
  <c r="T117" i="3"/>
  <c r="AD117" i="3"/>
  <c r="AM117" i="3"/>
  <c r="AV117" i="3"/>
  <c r="BE117" i="3"/>
  <c r="BN117" i="3"/>
  <c r="BW117" i="3"/>
  <c r="CF117" i="3"/>
  <c r="CP117" i="3"/>
  <c r="CY117" i="3"/>
  <c r="L117" i="3"/>
  <c r="V117" i="3"/>
  <c r="AE117" i="3"/>
  <c r="AN117" i="3"/>
  <c r="AW117" i="3"/>
  <c r="BF117" i="3"/>
  <c r="BO117" i="3"/>
  <c r="BX117" i="3"/>
  <c r="CH117" i="3"/>
  <c r="CQ117" i="3"/>
  <c r="CZ117" i="3"/>
  <c r="N117" i="3"/>
  <c r="W117" i="3"/>
  <c r="AF117" i="3"/>
  <c r="AO117" i="3"/>
  <c r="AX117" i="3"/>
  <c r="BG117" i="3"/>
  <c r="BP117" i="3"/>
  <c r="BZ117" i="3"/>
  <c r="CI117" i="3"/>
  <c r="CR117" i="3"/>
  <c r="I117" i="3"/>
  <c r="Y117" i="3"/>
  <c r="AL117" i="3"/>
  <c r="BB117" i="3"/>
  <c r="BR117" i="3"/>
  <c r="CD117" i="3"/>
  <c r="CT117" i="3"/>
  <c r="J117" i="3"/>
  <c r="Z117" i="3"/>
  <c r="AP117" i="3"/>
  <c r="BC117" i="3"/>
  <c r="BS117" i="3"/>
  <c r="CE117" i="3"/>
  <c r="CU117" i="3"/>
  <c r="O117" i="3"/>
  <c r="AA117" i="3"/>
  <c r="AQ117" i="3"/>
  <c r="BD117" i="3"/>
  <c r="BT117" i="3"/>
  <c r="CJ117" i="3"/>
  <c r="CV117" i="3"/>
  <c r="AB117" i="3"/>
  <c r="AY117" i="3"/>
  <c r="BV117" i="3"/>
  <c r="CS117" i="3"/>
  <c r="AG117" i="3"/>
  <c r="AZ117" i="3"/>
  <c r="CA117" i="3"/>
  <c r="CX117" i="3"/>
  <c r="AH117" i="3"/>
  <c r="BH117" i="3"/>
  <c r="CB117" i="3"/>
  <c r="P117" i="3"/>
  <c r="AT117" i="3"/>
  <c r="CK117" i="3"/>
  <c r="AJ117" i="3"/>
  <c r="Q117" i="3"/>
  <c r="AU117" i="3"/>
  <c r="CL117" i="3"/>
  <c r="H117" i="3"/>
  <c r="BR5" i="4" s="1"/>
  <c r="BM117" i="3"/>
  <c r="R117" i="3"/>
  <c r="BJ117" i="3"/>
  <c r="CM117" i="3"/>
  <c r="G117" i="3"/>
  <c r="S117" i="3"/>
  <c r="BK117" i="3"/>
  <c r="CN117" i="3"/>
  <c r="X117" i="3"/>
  <c r="BL117" i="3"/>
  <c r="AI117" i="3"/>
  <c r="BU117" i="3"/>
  <c r="CC117" i="3"/>
  <c r="AR117" i="3"/>
  <c r="K55" i="3"/>
  <c r="S55" i="3"/>
  <c r="AA55" i="3"/>
  <c r="AI55" i="3"/>
  <c r="AQ55" i="3"/>
  <c r="AY55" i="3"/>
  <c r="BG55" i="3"/>
  <c r="BO55" i="3"/>
  <c r="BW55" i="3"/>
  <c r="CE55" i="3"/>
  <c r="CM55" i="3"/>
  <c r="CU55" i="3"/>
  <c r="Q55" i="3"/>
  <c r="Z55" i="3"/>
  <c r="AJ55" i="3"/>
  <c r="AS55" i="3"/>
  <c r="BB55" i="3"/>
  <c r="BK55" i="3"/>
  <c r="BT55" i="3"/>
  <c r="CC55" i="3"/>
  <c r="CL55" i="3"/>
  <c r="CV55" i="3"/>
  <c r="I55" i="3"/>
  <c r="R55" i="3"/>
  <c r="AB55" i="3"/>
  <c r="AK55" i="3"/>
  <c r="AT55" i="3"/>
  <c r="BC55" i="3"/>
  <c r="BL55" i="3"/>
  <c r="BU55" i="3"/>
  <c r="CD55" i="3"/>
  <c r="CN55" i="3"/>
  <c r="CW55" i="3"/>
  <c r="O55" i="3"/>
  <c r="AC55" i="3"/>
  <c r="AN55" i="3"/>
  <c r="AZ55" i="3"/>
  <c r="BM55" i="3"/>
  <c r="BY55" i="3"/>
  <c r="CJ55" i="3"/>
  <c r="CX55" i="3"/>
  <c r="P55" i="3"/>
  <c r="AD55" i="3"/>
  <c r="AO55" i="3"/>
  <c r="BA55" i="3"/>
  <c r="BN55" i="3"/>
  <c r="BZ55" i="3"/>
  <c r="CK55" i="3"/>
  <c r="CY55" i="3"/>
  <c r="T55" i="3"/>
  <c r="AE55" i="3"/>
  <c r="AP55" i="3"/>
  <c r="BD55" i="3"/>
  <c r="BP55" i="3"/>
  <c r="CA55" i="3"/>
  <c r="CO55" i="3"/>
  <c r="CZ55" i="3"/>
  <c r="L55" i="3"/>
  <c r="AF55" i="3"/>
  <c r="AW55" i="3"/>
  <c r="BR55" i="3"/>
  <c r="CI55" i="3"/>
  <c r="M55" i="3"/>
  <c r="AG55" i="3"/>
  <c r="AX55" i="3"/>
  <c r="BS55" i="3"/>
  <c r="CP55" i="3"/>
  <c r="N55" i="3"/>
  <c r="AH55" i="3"/>
  <c r="BE55" i="3"/>
  <c r="BV55" i="3"/>
  <c r="CQ55" i="3"/>
  <c r="AM55" i="3"/>
  <c r="BQ55" i="3"/>
  <c r="CT55" i="3"/>
  <c r="J55" i="3"/>
  <c r="AR55" i="3"/>
  <c r="BX55" i="3"/>
  <c r="U55" i="3"/>
  <c r="AU55" i="3"/>
  <c r="CB55" i="3"/>
  <c r="X55" i="3"/>
  <c r="CF55" i="3"/>
  <c r="Y55" i="3"/>
  <c r="CG55" i="3"/>
  <c r="AL55" i="3"/>
  <c r="CH55" i="3"/>
  <c r="W55" i="3"/>
  <c r="AV55" i="3"/>
  <c r="BF55" i="3"/>
  <c r="V55" i="3"/>
  <c r="BH55" i="3"/>
  <c r="BJ55" i="3"/>
  <c r="CR55" i="3"/>
  <c r="CS55" i="3"/>
  <c r="H55" i="3"/>
  <c r="G55" i="3"/>
  <c r="BI55" i="3"/>
  <c r="J64" i="3"/>
  <c r="R64" i="3"/>
  <c r="Z64" i="3"/>
  <c r="AH64" i="3"/>
  <c r="AP64" i="3"/>
  <c r="AX64" i="3"/>
  <c r="BF64" i="3"/>
  <c r="BN64" i="3"/>
  <c r="BV64" i="3"/>
  <c r="CD64" i="3"/>
  <c r="CL64" i="3"/>
  <c r="CT64" i="3"/>
  <c r="K64" i="3"/>
  <c r="S64" i="3"/>
  <c r="AA64" i="3"/>
  <c r="AI64" i="3"/>
  <c r="AQ64" i="3"/>
  <c r="AY64" i="3"/>
  <c r="BG64" i="3"/>
  <c r="BO64" i="3"/>
  <c r="BW64" i="3"/>
  <c r="CE64" i="3"/>
  <c r="CM64" i="3"/>
  <c r="CU64" i="3"/>
  <c r="P64" i="3"/>
  <c r="AB64" i="3"/>
  <c r="AL64" i="3"/>
  <c r="AV64" i="3"/>
  <c r="BH64" i="3"/>
  <c r="BR64" i="3"/>
  <c r="CB64" i="3"/>
  <c r="CN64" i="3"/>
  <c r="CX64" i="3"/>
  <c r="Q64" i="3"/>
  <c r="AC64" i="3"/>
  <c r="AM64" i="3"/>
  <c r="AW64" i="3"/>
  <c r="BI64" i="3"/>
  <c r="BS64" i="3"/>
  <c r="CC64" i="3"/>
  <c r="CO64" i="3"/>
  <c r="CY64" i="3"/>
  <c r="L64" i="3"/>
  <c r="X64" i="3"/>
  <c r="AN64" i="3"/>
  <c r="BB64" i="3"/>
  <c r="BP64" i="3"/>
  <c r="CF64" i="3"/>
  <c r="CR64" i="3"/>
  <c r="M64" i="3"/>
  <c r="Y64" i="3"/>
  <c r="AO64" i="3"/>
  <c r="BC64" i="3"/>
  <c r="BQ64" i="3"/>
  <c r="CG64" i="3"/>
  <c r="CS64" i="3"/>
  <c r="N64" i="3"/>
  <c r="AD64" i="3"/>
  <c r="AR64" i="3"/>
  <c r="BD64" i="3"/>
  <c r="BT64" i="3"/>
  <c r="CH64" i="3"/>
  <c r="CV64" i="3"/>
  <c r="U64" i="3"/>
  <c r="AS64" i="3"/>
  <c r="BL64" i="3"/>
  <c r="CJ64" i="3"/>
  <c r="V64" i="3"/>
  <c r="AT64" i="3"/>
  <c r="BM64" i="3"/>
  <c r="CK64" i="3"/>
  <c r="W64" i="3"/>
  <c r="AU64" i="3"/>
  <c r="BU64" i="3"/>
  <c r="CP64" i="3"/>
  <c r="I64" i="3"/>
  <c r="AZ64" i="3"/>
  <c r="CA64" i="3"/>
  <c r="O64" i="3"/>
  <c r="BA64" i="3"/>
  <c r="CI64" i="3"/>
  <c r="T64" i="3"/>
  <c r="BE64" i="3"/>
  <c r="CQ64" i="3"/>
  <c r="AJ64" i="3"/>
  <c r="CZ64" i="3"/>
  <c r="AK64" i="3"/>
  <c r="BJ64" i="3"/>
  <c r="AE64" i="3"/>
  <c r="AF64" i="3"/>
  <c r="AG64" i="3"/>
  <c r="BX64" i="3"/>
  <c r="G64" i="3"/>
  <c r="BY64" i="3"/>
  <c r="H64" i="3"/>
  <c r="AH12" i="4" s="1"/>
  <c r="BZ64" i="3"/>
  <c r="CW64" i="3"/>
  <c r="BK64" i="3"/>
  <c r="M77" i="3"/>
  <c r="U77" i="3"/>
  <c r="AC77" i="3"/>
  <c r="AK77" i="3"/>
  <c r="AS77" i="3"/>
  <c r="BA77" i="3"/>
  <c r="BI77" i="3"/>
  <c r="BQ77" i="3"/>
  <c r="BY77" i="3"/>
  <c r="CG77" i="3"/>
  <c r="CO77" i="3"/>
  <c r="CW77" i="3"/>
  <c r="P77" i="3"/>
  <c r="Y77" i="3"/>
  <c r="AH77" i="3"/>
  <c r="AQ77" i="3"/>
  <c r="AZ77" i="3"/>
  <c r="BJ77" i="3"/>
  <c r="BS77" i="3"/>
  <c r="CB77" i="3"/>
  <c r="CK77" i="3"/>
  <c r="CT77" i="3"/>
  <c r="Q77" i="3"/>
  <c r="Z77" i="3"/>
  <c r="AI77" i="3"/>
  <c r="AR77" i="3"/>
  <c r="BB77" i="3"/>
  <c r="BK77" i="3"/>
  <c r="BT77" i="3"/>
  <c r="CC77" i="3"/>
  <c r="CL77" i="3"/>
  <c r="CU77" i="3"/>
  <c r="I77" i="3"/>
  <c r="R77" i="3"/>
  <c r="AA77" i="3"/>
  <c r="AJ77" i="3"/>
  <c r="AT77" i="3"/>
  <c r="BC77" i="3"/>
  <c r="BL77" i="3"/>
  <c r="BU77" i="3"/>
  <c r="CD77" i="3"/>
  <c r="CM77" i="3"/>
  <c r="CV77" i="3"/>
  <c r="T77" i="3"/>
  <c r="AG77" i="3"/>
  <c r="AW77" i="3"/>
  <c r="BM77" i="3"/>
  <c r="BZ77" i="3"/>
  <c r="CP77" i="3"/>
  <c r="V77" i="3"/>
  <c r="AL77" i="3"/>
  <c r="AX77" i="3"/>
  <c r="BN77" i="3"/>
  <c r="CA77" i="3"/>
  <c r="CQ77" i="3"/>
  <c r="J77" i="3"/>
  <c r="W77" i="3"/>
  <c r="AM77" i="3"/>
  <c r="AY77" i="3"/>
  <c r="BO77" i="3"/>
  <c r="CE77" i="3"/>
  <c r="CR77" i="3"/>
  <c r="S77" i="3"/>
  <c r="AP77" i="3"/>
  <c r="BP77" i="3"/>
  <c r="CJ77" i="3"/>
  <c r="X77" i="3"/>
  <c r="AU77" i="3"/>
  <c r="BR77" i="3"/>
  <c r="CN77" i="3"/>
  <c r="AB77" i="3"/>
  <c r="AV77" i="3"/>
  <c r="BV77" i="3"/>
  <c r="CS77" i="3"/>
  <c r="N77" i="3"/>
  <c r="BE77" i="3"/>
  <c r="CI77" i="3"/>
  <c r="O77" i="3"/>
  <c r="BF77" i="3"/>
  <c r="CX77" i="3"/>
  <c r="AD77" i="3"/>
  <c r="BG77" i="3"/>
  <c r="CY77" i="3"/>
  <c r="L77" i="3"/>
  <c r="BX77" i="3"/>
  <c r="AE77" i="3"/>
  <c r="CF77" i="3"/>
  <c r="AF77" i="3"/>
  <c r="CH77" i="3"/>
  <c r="BD77" i="3"/>
  <c r="G77" i="3"/>
  <c r="BH77" i="3"/>
  <c r="H77" i="3"/>
  <c r="AQ10" i="4" s="1"/>
  <c r="BW77" i="3"/>
  <c r="CZ77" i="3"/>
  <c r="K77" i="3"/>
  <c r="AN77" i="3"/>
  <c r="AO77" i="3"/>
  <c r="I27" i="3"/>
  <c r="Q27" i="3"/>
  <c r="Y27" i="3"/>
  <c r="AG27" i="3"/>
  <c r="AO27" i="3"/>
  <c r="AW27" i="3"/>
  <c r="BE27" i="3"/>
  <c r="BM27" i="3"/>
  <c r="BU27" i="3"/>
  <c r="CC27" i="3"/>
  <c r="CK27" i="3"/>
  <c r="CS27" i="3"/>
  <c r="N27" i="3"/>
  <c r="W27" i="3"/>
  <c r="AF27" i="3"/>
  <c r="AP27" i="3"/>
  <c r="AY27" i="3"/>
  <c r="BH27" i="3"/>
  <c r="BQ27" i="3"/>
  <c r="BZ27" i="3"/>
  <c r="CI27" i="3"/>
  <c r="CR27" i="3"/>
  <c r="O27" i="3"/>
  <c r="X27" i="3"/>
  <c r="AH27" i="3"/>
  <c r="AQ27" i="3"/>
  <c r="AZ27" i="3"/>
  <c r="BI27" i="3"/>
  <c r="BR27" i="3"/>
  <c r="CA27" i="3"/>
  <c r="CJ27" i="3"/>
  <c r="CT27" i="3"/>
  <c r="P27" i="3"/>
  <c r="Z27" i="3"/>
  <c r="AI27" i="3"/>
  <c r="AR27" i="3"/>
  <c r="BA27" i="3"/>
  <c r="BJ27" i="3"/>
  <c r="BS27" i="3"/>
  <c r="CB27" i="3"/>
  <c r="CL27" i="3"/>
  <c r="CU27" i="3"/>
  <c r="S27" i="3"/>
  <c r="AE27" i="3"/>
  <c r="AU27" i="3"/>
  <c r="BK27" i="3"/>
  <c r="BX27" i="3"/>
  <c r="CN27" i="3"/>
  <c r="CZ27" i="3"/>
  <c r="T27" i="3"/>
  <c r="AJ27" i="3"/>
  <c r="AV27" i="3"/>
  <c r="BL27" i="3"/>
  <c r="BY27" i="3"/>
  <c r="CO27" i="3"/>
  <c r="U27" i="3"/>
  <c r="AK27" i="3"/>
  <c r="AX27" i="3"/>
  <c r="BN27" i="3"/>
  <c r="CD27" i="3"/>
  <c r="CP27" i="3"/>
  <c r="L27" i="3"/>
  <c r="AL27" i="3"/>
  <c r="BF27" i="3"/>
  <c r="CF27" i="3"/>
  <c r="CY27" i="3"/>
  <c r="M27" i="3"/>
  <c r="AM27" i="3"/>
  <c r="BG27" i="3"/>
  <c r="CG27" i="3"/>
  <c r="R27" i="3"/>
  <c r="AN27" i="3"/>
  <c r="BO27" i="3"/>
  <c r="CH27" i="3"/>
  <c r="AD27" i="3"/>
  <c r="BV27" i="3"/>
  <c r="AS27" i="3"/>
  <c r="BW27" i="3"/>
  <c r="J27" i="3"/>
  <c r="AT27" i="3"/>
  <c r="CE27" i="3"/>
  <c r="BC27" i="3"/>
  <c r="CX27" i="3"/>
  <c r="BD27" i="3"/>
  <c r="AA27" i="3"/>
  <c r="CV27" i="3"/>
  <c r="AB27" i="3"/>
  <c r="CW27" i="3"/>
  <c r="AC27" i="3"/>
  <c r="CM27" i="3"/>
  <c r="CQ27" i="3"/>
  <c r="K27" i="3"/>
  <c r="V27" i="3"/>
  <c r="BB27" i="3"/>
  <c r="BP27" i="3"/>
  <c r="BT27" i="3"/>
  <c r="G27" i="3"/>
  <c r="H27" i="3"/>
  <c r="M205" i="3"/>
  <c r="U205" i="3"/>
  <c r="AC205" i="3"/>
  <c r="AK205" i="3"/>
  <c r="AS205" i="3"/>
  <c r="BA205" i="3"/>
  <c r="BI205" i="3"/>
  <c r="BQ205" i="3"/>
  <c r="BY205" i="3"/>
  <c r="CG205" i="3"/>
  <c r="CO205" i="3"/>
  <c r="CW205" i="3"/>
  <c r="O205" i="3"/>
  <c r="W205" i="3"/>
  <c r="AE205" i="3"/>
  <c r="AM205" i="3"/>
  <c r="AU205" i="3"/>
  <c r="BC205" i="3"/>
  <c r="BK205" i="3"/>
  <c r="BS205" i="3"/>
  <c r="CA205" i="3"/>
  <c r="CI205" i="3"/>
  <c r="CQ205" i="3"/>
  <c r="CY205" i="3"/>
  <c r="K205" i="3"/>
  <c r="V205" i="3"/>
  <c r="AG205" i="3"/>
  <c r="AQ205" i="3"/>
  <c r="BB205" i="3"/>
  <c r="BM205" i="3"/>
  <c r="BW205" i="3"/>
  <c r="CH205" i="3"/>
  <c r="CS205" i="3"/>
  <c r="L205" i="3"/>
  <c r="X205" i="3"/>
  <c r="AH205" i="3"/>
  <c r="AR205" i="3"/>
  <c r="BD205" i="3"/>
  <c r="BN205" i="3"/>
  <c r="BX205" i="3"/>
  <c r="CJ205" i="3"/>
  <c r="CT205" i="3"/>
  <c r="N205" i="3"/>
  <c r="Y205" i="3"/>
  <c r="AI205" i="3"/>
  <c r="AT205" i="3"/>
  <c r="BE205" i="3"/>
  <c r="BO205" i="3"/>
  <c r="BZ205" i="3"/>
  <c r="CK205" i="3"/>
  <c r="CU205" i="3"/>
  <c r="R205" i="3"/>
  <c r="AJ205" i="3"/>
  <c r="AY205" i="3"/>
  <c r="BR205" i="3"/>
  <c r="CF205" i="3"/>
  <c r="CZ205" i="3"/>
  <c r="AO205" i="3"/>
  <c r="BV205" i="3"/>
  <c r="BJ205" i="3"/>
  <c r="S205" i="3"/>
  <c r="AL205" i="3"/>
  <c r="AZ205" i="3"/>
  <c r="BT205" i="3"/>
  <c r="CL205" i="3"/>
  <c r="Z205" i="3"/>
  <c r="BG205" i="3"/>
  <c r="I205" i="3"/>
  <c r="AP205" i="3"/>
  <c r="CB205" i="3"/>
  <c r="AB205" i="3"/>
  <c r="CC205" i="3"/>
  <c r="T205" i="3"/>
  <c r="AN205" i="3"/>
  <c r="BF205" i="3"/>
  <c r="BU205" i="3"/>
  <c r="CM205" i="3"/>
  <c r="CN205" i="3"/>
  <c r="AA205" i="3"/>
  <c r="BH205" i="3"/>
  <c r="CP205" i="3"/>
  <c r="J205" i="3"/>
  <c r="AV205" i="3"/>
  <c r="CR205" i="3"/>
  <c r="AD205" i="3"/>
  <c r="CV205" i="3"/>
  <c r="AF205" i="3"/>
  <c r="CX205" i="3"/>
  <c r="BP205" i="3"/>
  <c r="P205" i="3"/>
  <c r="Q205" i="3"/>
  <c r="G205" i="3"/>
  <c r="DJ18" i="4" s="1"/>
  <c r="H205" i="3"/>
  <c r="CD205" i="3"/>
  <c r="CE205" i="3"/>
  <c r="AW205" i="3"/>
  <c r="AX205" i="3"/>
  <c r="BL205" i="3"/>
  <c r="M157" i="3"/>
  <c r="U157" i="3"/>
  <c r="AC157" i="3"/>
  <c r="AK157" i="3"/>
  <c r="AS157" i="3"/>
  <c r="BA157" i="3"/>
  <c r="BI157" i="3"/>
  <c r="BQ157" i="3"/>
  <c r="BY157" i="3"/>
  <c r="CG157" i="3"/>
  <c r="CO157" i="3"/>
  <c r="CW157" i="3"/>
  <c r="N157" i="3"/>
  <c r="V157" i="3"/>
  <c r="AD157" i="3"/>
  <c r="AL157" i="3"/>
  <c r="AT157" i="3"/>
  <c r="BB157" i="3"/>
  <c r="BJ157" i="3"/>
  <c r="BR157" i="3"/>
  <c r="BZ157" i="3"/>
  <c r="CH157" i="3"/>
  <c r="CP157" i="3"/>
  <c r="CX157" i="3"/>
  <c r="O157" i="3"/>
  <c r="W157" i="3"/>
  <c r="AE157" i="3"/>
  <c r="AM157" i="3"/>
  <c r="AU157" i="3"/>
  <c r="BC157" i="3"/>
  <c r="BK157" i="3"/>
  <c r="BS157" i="3"/>
  <c r="CA157" i="3"/>
  <c r="CI157" i="3"/>
  <c r="CQ157" i="3"/>
  <c r="CY157" i="3"/>
  <c r="L157" i="3"/>
  <c r="Z157" i="3"/>
  <c r="AN157" i="3"/>
  <c r="AY157" i="3"/>
  <c r="BM157" i="3"/>
  <c r="BX157" i="3"/>
  <c r="CL157" i="3"/>
  <c r="CZ157" i="3"/>
  <c r="P157" i="3"/>
  <c r="AA157" i="3"/>
  <c r="AO157" i="3"/>
  <c r="AZ157" i="3"/>
  <c r="BN157" i="3"/>
  <c r="CB157" i="3"/>
  <c r="CM157" i="3"/>
  <c r="Q157" i="3"/>
  <c r="AB157" i="3"/>
  <c r="AP157" i="3"/>
  <c r="BD157" i="3"/>
  <c r="BO157" i="3"/>
  <c r="CC157" i="3"/>
  <c r="CN157" i="3"/>
  <c r="T157" i="3"/>
  <c r="AQ157" i="3"/>
  <c r="BH157" i="3"/>
  <c r="CE157" i="3"/>
  <c r="CV157" i="3"/>
  <c r="G157" i="3"/>
  <c r="AF157" i="3"/>
  <c r="CK157" i="3"/>
  <c r="X157" i="3"/>
  <c r="AR157" i="3"/>
  <c r="BL157" i="3"/>
  <c r="CF157" i="3"/>
  <c r="H157" i="3"/>
  <c r="CJ15" i="4" s="1"/>
  <c r="I157" i="3"/>
  <c r="BT157" i="3"/>
  <c r="J157" i="3"/>
  <c r="AX157" i="3"/>
  <c r="CR157" i="3"/>
  <c r="K157" i="3"/>
  <c r="BE157" i="3"/>
  <c r="Y157" i="3"/>
  <c r="AV157" i="3"/>
  <c r="BP157" i="3"/>
  <c r="CJ157" i="3"/>
  <c r="AW157" i="3"/>
  <c r="AG157" i="3"/>
  <c r="BU157" i="3"/>
  <c r="AH157" i="3"/>
  <c r="BV157" i="3"/>
  <c r="CS157" i="3"/>
  <c r="BF157" i="3"/>
  <c r="BG157" i="3"/>
  <c r="CD157" i="3"/>
  <c r="CU157" i="3"/>
  <c r="AI157" i="3"/>
  <c r="AJ157" i="3"/>
  <c r="BW157" i="3"/>
  <c r="CT157" i="3"/>
  <c r="R157" i="3"/>
  <c r="S157" i="3"/>
  <c r="M187" i="3"/>
  <c r="U187" i="3"/>
  <c r="AC187" i="3"/>
  <c r="AK187" i="3"/>
  <c r="AS187" i="3"/>
  <c r="BA187" i="3"/>
  <c r="BI187" i="3"/>
  <c r="BQ187" i="3"/>
  <c r="BY187" i="3"/>
  <c r="CG187" i="3"/>
  <c r="CO187" i="3"/>
  <c r="CW187" i="3"/>
  <c r="N187" i="3"/>
  <c r="V187" i="3"/>
  <c r="AD187" i="3"/>
  <c r="AL187" i="3"/>
  <c r="AT187" i="3"/>
  <c r="BB187" i="3"/>
  <c r="BJ187" i="3"/>
  <c r="BR187" i="3"/>
  <c r="BZ187" i="3"/>
  <c r="CH187" i="3"/>
  <c r="CP187" i="3"/>
  <c r="CX187" i="3"/>
  <c r="O187" i="3"/>
  <c r="W187" i="3"/>
  <c r="AE187" i="3"/>
  <c r="AM187" i="3"/>
  <c r="AU187" i="3"/>
  <c r="BC187" i="3"/>
  <c r="BK187" i="3"/>
  <c r="BS187" i="3"/>
  <c r="CA187" i="3"/>
  <c r="CI187" i="3"/>
  <c r="CQ187" i="3"/>
  <c r="CY187" i="3"/>
  <c r="L187" i="3"/>
  <c r="Z187" i="3"/>
  <c r="AN187" i="3"/>
  <c r="AY187" i="3"/>
  <c r="BM187" i="3"/>
  <c r="BX187" i="3"/>
  <c r="CL187" i="3"/>
  <c r="CZ187" i="3"/>
  <c r="P187" i="3"/>
  <c r="AA187" i="3"/>
  <c r="AO187" i="3"/>
  <c r="AZ187" i="3"/>
  <c r="BN187" i="3"/>
  <c r="CB187" i="3"/>
  <c r="CM187" i="3"/>
  <c r="Q187" i="3"/>
  <c r="AB187" i="3"/>
  <c r="AP187" i="3"/>
  <c r="BD187" i="3"/>
  <c r="BO187" i="3"/>
  <c r="CC187" i="3"/>
  <c r="CN187" i="3"/>
  <c r="T187" i="3"/>
  <c r="AQ187" i="3"/>
  <c r="BH187" i="3"/>
  <c r="CE187" i="3"/>
  <c r="CV187" i="3"/>
  <c r="G187" i="3"/>
  <c r="I187" i="3"/>
  <c r="AW187" i="3"/>
  <c r="BV187" i="3"/>
  <c r="X187" i="3"/>
  <c r="AR187" i="3"/>
  <c r="BL187" i="3"/>
  <c r="CF187" i="3"/>
  <c r="H187" i="3"/>
  <c r="AF187" i="3"/>
  <c r="BT187" i="3"/>
  <c r="AG187" i="3"/>
  <c r="BU187" i="3"/>
  <c r="K187" i="3"/>
  <c r="BE187" i="3"/>
  <c r="Y187" i="3"/>
  <c r="AV187" i="3"/>
  <c r="BP187" i="3"/>
  <c r="CJ187" i="3"/>
  <c r="CK187" i="3"/>
  <c r="J187" i="3"/>
  <c r="AX187" i="3"/>
  <c r="CR187" i="3"/>
  <c r="AH187" i="3"/>
  <c r="CS187" i="3"/>
  <c r="R187" i="3"/>
  <c r="CT187" i="3"/>
  <c r="S187" i="3"/>
  <c r="CU187" i="3"/>
  <c r="AJ187" i="3"/>
  <c r="BF187" i="3"/>
  <c r="AI187" i="3"/>
  <c r="BG187" i="3"/>
  <c r="BW187" i="3"/>
  <c r="CD187" i="3"/>
  <c r="J47" i="3"/>
  <c r="R47" i="3"/>
  <c r="Z47" i="3"/>
  <c r="AH47" i="3"/>
  <c r="AP47" i="3"/>
  <c r="AX47" i="3"/>
  <c r="BF47" i="3"/>
  <c r="BN47" i="3"/>
  <c r="BV47" i="3"/>
  <c r="CD47" i="3"/>
  <c r="CL47" i="3"/>
  <c r="CT47" i="3"/>
  <c r="K47" i="3"/>
  <c r="S47" i="3"/>
  <c r="AA47" i="3"/>
  <c r="AI47" i="3"/>
  <c r="AQ47" i="3"/>
  <c r="AY47" i="3"/>
  <c r="BG47" i="3"/>
  <c r="BO47" i="3"/>
  <c r="BW47" i="3"/>
  <c r="CE47" i="3"/>
  <c r="CM47" i="3"/>
  <c r="CU47" i="3"/>
  <c r="L47" i="3"/>
  <c r="T47" i="3"/>
  <c r="AB47" i="3"/>
  <c r="AJ47" i="3"/>
  <c r="AR47" i="3"/>
  <c r="AZ47" i="3"/>
  <c r="BH47" i="3"/>
  <c r="BP47" i="3"/>
  <c r="BX47" i="3"/>
  <c r="CF47" i="3"/>
  <c r="CN47" i="3"/>
  <c r="CV47" i="3"/>
  <c r="Q47" i="3"/>
  <c r="AE47" i="3"/>
  <c r="AS47" i="3"/>
  <c r="BD47" i="3"/>
  <c r="BR47" i="3"/>
  <c r="CC47" i="3"/>
  <c r="CQ47" i="3"/>
  <c r="U47" i="3"/>
  <c r="AF47" i="3"/>
  <c r="AT47" i="3"/>
  <c r="BE47" i="3"/>
  <c r="BS47" i="3"/>
  <c r="CG47" i="3"/>
  <c r="CR47" i="3"/>
  <c r="O47" i="3"/>
  <c r="AG47" i="3"/>
  <c r="AW47" i="3"/>
  <c r="BM47" i="3"/>
  <c r="CH47" i="3"/>
  <c r="CX47" i="3"/>
  <c r="P47" i="3"/>
  <c r="AK47" i="3"/>
  <c r="BA47" i="3"/>
  <c r="BQ47" i="3"/>
  <c r="CI47" i="3"/>
  <c r="CY47" i="3"/>
  <c r="V47" i="3"/>
  <c r="AL47" i="3"/>
  <c r="BB47" i="3"/>
  <c r="BT47" i="3"/>
  <c r="CJ47" i="3"/>
  <c r="CZ47" i="3"/>
  <c r="Y47" i="3"/>
  <c r="BC47" i="3"/>
  <c r="CA47" i="3"/>
  <c r="AC47" i="3"/>
  <c r="BI47" i="3"/>
  <c r="CB47" i="3"/>
  <c r="AD47" i="3"/>
  <c r="BJ47" i="3"/>
  <c r="CK47" i="3"/>
  <c r="N47" i="3"/>
  <c r="BK47" i="3"/>
  <c r="CW47" i="3"/>
  <c r="W47" i="3"/>
  <c r="BL47" i="3"/>
  <c r="X47" i="3"/>
  <c r="BU47" i="3"/>
  <c r="AM47" i="3"/>
  <c r="CP47" i="3"/>
  <c r="AN47" i="3"/>
  <c r="CS47" i="3"/>
  <c r="AO47" i="3"/>
  <c r="I47" i="3"/>
  <c r="M47" i="3"/>
  <c r="BZ47" i="3"/>
  <c r="CO47" i="3"/>
  <c r="G47" i="3"/>
  <c r="H47" i="3"/>
  <c r="AU47" i="3"/>
  <c r="AV47" i="3"/>
  <c r="BY47" i="3"/>
  <c r="J48" i="3"/>
  <c r="R48" i="3"/>
  <c r="Z48" i="3"/>
  <c r="AH48" i="3"/>
  <c r="AP48" i="3"/>
  <c r="AX48" i="3"/>
  <c r="BF48" i="3"/>
  <c r="BN48" i="3"/>
  <c r="BV48" i="3"/>
  <c r="CD48" i="3"/>
  <c r="CL48" i="3"/>
  <c r="CT48" i="3"/>
  <c r="K48" i="3"/>
  <c r="S48" i="3"/>
  <c r="AA48" i="3"/>
  <c r="AI48" i="3"/>
  <c r="AQ48" i="3"/>
  <c r="AY48" i="3"/>
  <c r="BG48" i="3"/>
  <c r="BO48" i="3"/>
  <c r="BW48" i="3"/>
  <c r="CE48" i="3"/>
  <c r="CM48" i="3"/>
  <c r="CU48" i="3"/>
  <c r="L48" i="3"/>
  <c r="T48" i="3"/>
  <c r="AB48" i="3"/>
  <c r="AJ48" i="3"/>
  <c r="AR48" i="3"/>
  <c r="AZ48" i="3"/>
  <c r="BH48" i="3"/>
  <c r="BP48" i="3"/>
  <c r="BX48" i="3"/>
  <c r="CF48" i="3"/>
  <c r="CN48" i="3"/>
  <c r="CV48" i="3"/>
  <c r="M48" i="3"/>
  <c r="X48" i="3"/>
  <c r="AL48" i="3"/>
  <c r="AW48" i="3"/>
  <c r="BK48" i="3"/>
  <c r="BY48" i="3"/>
  <c r="CJ48" i="3"/>
  <c r="CX48" i="3"/>
  <c r="N48" i="3"/>
  <c r="Y48" i="3"/>
  <c r="AM48" i="3"/>
  <c r="BA48" i="3"/>
  <c r="BL48" i="3"/>
  <c r="BZ48" i="3"/>
  <c r="CK48" i="3"/>
  <c r="CY48" i="3"/>
  <c r="V48" i="3"/>
  <c r="AN48" i="3"/>
  <c r="BD48" i="3"/>
  <c r="BT48" i="3"/>
  <c r="CO48" i="3"/>
  <c r="W48" i="3"/>
  <c r="AO48" i="3"/>
  <c r="BE48" i="3"/>
  <c r="BU48" i="3"/>
  <c r="CP48" i="3"/>
  <c r="AC48" i="3"/>
  <c r="AS48" i="3"/>
  <c r="BI48" i="3"/>
  <c r="CA48" i="3"/>
  <c r="CQ48" i="3"/>
  <c r="O48" i="3"/>
  <c r="AK48" i="3"/>
  <c r="BQ48" i="3"/>
  <c r="CR48" i="3"/>
  <c r="P48" i="3"/>
  <c r="AT48" i="3"/>
  <c r="BR48" i="3"/>
  <c r="CS48" i="3"/>
  <c r="Q48" i="3"/>
  <c r="AU48" i="3"/>
  <c r="BS48" i="3"/>
  <c r="CW48" i="3"/>
  <c r="BB48" i="3"/>
  <c r="CI48" i="3"/>
  <c r="I48" i="3"/>
  <c r="BC48" i="3"/>
  <c r="CZ48" i="3"/>
  <c r="U48" i="3"/>
  <c r="BJ48" i="3"/>
  <c r="CB48" i="3"/>
  <c r="CC48" i="3"/>
  <c r="AD48" i="3"/>
  <c r="CG48" i="3"/>
  <c r="AE48" i="3"/>
  <c r="AF48" i="3"/>
  <c r="AG48" i="3"/>
  <c r="AV48" i="3"/>
  <c r="G48" i="3"/>
  <c r="X11" i="4" s="1"/>
  <c r="H48" i="3"/>
  <c r="Y11" i="4" s="1"/>
  <c r="BM48" i="3"/>
  <c r="CH48" i="3"/>
  <c r="M97" i="3"/>
  <c r="U97" i="3"/>
  <c r="AC97" i="3"/>
  <c r="AK97" i="3"/>
  <c r="AS97" i="3"/>
  <c r="BA97" i="3"/>
  <c r="BI97" i="3"/>
  <c r="BQ97" i="3"/>
  <c r="BY97" i="3"/>
  <c r="CG97" i="3"/>
  <c r="CO97" i="3"/>
  <c r="CW97" i="3"/>
  <c r="L97" i="3"/>
  <c r="V97" i="3"/>
  <c r="AE97" i="3"/>
  <c r="AN97" i="3"/>
  <c r="AW97" i="3"/>
  <c r="BF97" i="3"/>
  <c r="BO97" i="3"/>
  <c r="BX97" i="3"/>
  <c r="CH97" i="3"/>
  <c r="CQ97" i="3"/>
  <c r="CZ97" i="3"/>
  <c r="N97" i="3"/>
  <c r="W97" i="3"/>
  <c r="AF97" i="3"/>
  <c r="AO97" i="3"/>
  <c r="AX97" i="3"/>
  <c r="BG97" i="3"/>
  <c r="BP97" i="3"/>
  <c r="BZ97" i="3"/>
  <c r="CI97" i="3"/>
  <c r="CR97" i="3"/>
  <c r="O97" i="3"/>
  <c r="X97" i="3"/>
  <c r="AG97" i="3"/>
  <c r="AP97" i="3"/>
  <c r="AY97" i="3"/>
  <c r="BH97" i="3"/>
  <c r="BR97" i="3"/>
  <c r="CA97" i="3"/>
  <c r="CJ97" i="3"/>
  <c r="CS97" i="3"/>
  <c r="P97" i="3"/>
  <c r="AB97" i="3"/>
  <c r="AR97" i="3"/>
  <c r="BE97" i="3"/>
  <c r="BU97" i="3"/>
  <c r="CK97" i="3"/>
  <c r="CX97" i="3"/>
  <c r="Q97" i="3"/>
  <c r="AD97" i="3"/>
  <c r="AT97" i="3"/>
  <c r="BJ97" i="3"/>
  <c r="BV97" i="3"/>
  <c r="CL97" i="3"/>
  <c r="CY97" i="3"/>
  <c r="R97" i="3"/>
  <c r="AH97" i="3"/>
  <c r="AU97" i="3"/>
  <c r="BK97" i="3"/>
  <c r="BW97" i="3"/>
  <c r="CM97" i="3"/>
  <c r="J97" i="3"/>
  <c r="AJ97" i="3"/>
  <c r="BD97" i="3"/>
  <c r="CD97" i="3"/>
  <c r="K97" i="3"/>
  <c r="AL97" i="3"/>
  <c r="BL97" i="3"/>
  <c r="CE97" i="3"/>
  <c r="S97" i="3"/>
  <c r="AM97" i="3"/>
  <c r="BM97" i="3"/>
  <c r="CF97" i="3"/>
  <c r="Y97" i="3"/>
  <c r="BC97" i="3"/>
  <c r="CT97" i="3"/>
  <c r="Z97" i="3"/>
  <c r="BN97" i="3"/>
  <c r="CU97" i="3"/>
  <c r="AA97" i="3"/>
  <c r="BS97" i="3"/>
  <c r="CV97" i="3"/>
  <c r="I97" i="3"/>
  <c r="CB97" i="3"/>
  <c r="G97" i="3"/>
  <c r="BB97" i="3"/>
  <c r="T97" i="3"/>
  <c r="CC97" i="3"/>
  <c r="AI97" i="3"/>
  <c r="CN97" i="3"/>
  <c r="AQ97" i="3"/>
  <c r="CP97" i="3"/>
  <c r="AV97" i="3"/>
  <c r="AZ97" i="3"/>
  <c r="BT97" i="3"/>
  <c r="H97" i="3"/>
  <c r="M87" i="3"/>
  <c r="U87" i="3"/>
  <c r="AC87" i="3"/>
  <c r="AK87" i="3"/>
  <c r="AS87" i="3"/>
  <c r="BA87" i="3"/>
  <c r="BI87" i="3"/>
  <c r="BQ87" i="3"/>
  <c r="BY87" i="3"/>
  <c r="CG87" i="3"/>
  <c r="CO87" i="3"/>
  <c r="CW87" i="3"/>
  <c r="P87" i="3"/>
  <c r="Y87" i="3"/>
  <c r="AH87" i="3"/>
  <c r="AQ87" i="3"/>
  <c r="AZ87" i="3"/>
  <c r="BJ87" i="3"/>
  <c r="BS87" i="3"/>
  <c r="CB87" i="3"/>
  <c r="CK87" i="3"/>
  <c r="CT87" i="3"/>
  <c r="Q87" i="3"/>
  <c r="Z87" i="3"/>
  <c r="AI87" i="3"/>
  <c r="AR87" i="3"/>
  <c r="BB87" i="3"/>
  <c r="BK87" i="3"/>
  <c r="BT87" i="3"/>
  <c r="CC87" i="3"/>
  <c r="CL87" i="3"/>
  <c r="CU87" i="3"/>
  <c r="L87" i="3"/>
  <c r="X87" i="3"/>
  <c r="AL87" i="3"/>
  <c r="AW87" i="3"/>
  <c r="BH87" i="3"/>
  <c r="BV87" i="3"/>
  <c r="CH87" i="3"/>
  <c r="CS87" i="3"/>
  <c r="N87" i="3"/>
  <c r="AA87" i="3"/>
  <c r="AM87" i="3"/>
  <c r="AX87" i="3"/>
  <c r="BL87" i="3"/>
  <c r="BW87" i="3"/>
  <c r="CI87" i="3"/>
  <c r="CV87" i="3"/>
  <c r="O87" i="3"/>
  <c r="AB87" i="3"/>
  <c r="AN87" i="3"/>
  <c r="AY87" i="3"/>
  <c r="BM87" i="3"/>
  <c r="BX87" i="3"/>
  <c r="CJ87" i="3"/>
  <c r="CX87" i="3"/>
  <c r="R87" i="3"/>
  <c r="AG87" i="3"/>
  <c r="BD87" i="3"/>
  <c r="BU87" i="3"/>
  <c r="CP87" i="3"/>
  <c r="S87" i="3"/>
  <c r="AJ87" i="3"/>
  <c r="BE87" i="3"/>
  <c r="BZ87" i="3"/>
  <c r="CQ87" i="3"/>
  <c r="T87" i="3"/>
  <c r="AO87" i="3"/>
  <c r="BF87" i="3"/>
  <c r="CA87" i="3"/>
  <c r="CR87" i="3"/>
  <c r="AF87" i="3"/>
  <c r="BO87" i="3"/>
  <c r="CY87" i="3"/>
  <c r="I87" i="3"/>
  <c r="AP87" i="3"/>
  <c r="BP87" i="3"/>
  <c r="CZ87" i="3"/>
  <c r="J87" i="3"/>
  <c r="AT87" i="3"/>
  <c r="BR87" i="3"/>
  <c r="AU87" i="3"/>
  <c r="CM87" i="3"/>
  <c r="AV87" i="3"/>
  <c r="CN87" i="3"/>
  <c r="BC87" i="3"/>
  <c r="W87" i="3"/>
  <c r="AD87" i="3"/>
  <c r="AE87" i="3"/>
  <c r="G87" i="3"/>
  <c r="BG87" i="3"/>
  <c r="H87" i="3"/>
  <c r="AZ5" i="4" s="1"/>
  <c r="BN87" i="3"/>
  <c r="CD87" i="3"/>
  <c r="K87" i="3"/>
  <c r="CE87" i="3"/>
  <c r="V87" i="3"/>
  <c r="CF87" i="3"/>
  <c r="J67" i="3"/>
  <c r="R67" i="3"/>
  <c r="Z67" i="3"/>
  <c r="AH67" i="3"/>
  <c r="AP67" i="3"/>
  <c r="AX67" i="3"/>
  <c r="BF67" i="3"/>
  <c r="BN67" i="3"/>
  <c r="BV67" i="3"/>
  <c r="CD67" i="3"/>
  <c r="CL67" i="3"/>
  <c r="CT67" i="3"/>
  <c r="K67" i="3"/>
  <c r="S67" i="3"/>
  <c r="AA67" i="3"/>
  <c r="AI67" i="3"/>
  <c r="AQ67" i="3"/>
  <c r="AY67" i="3"/>
  <c r="BG67" i="3"/>
  <c r="BO67" i="3"/>
  <c r="BW67" i="3"/>
  <c r="CE67" i="3"/>
  <c r="CM67" i="3"/>
  <c r="CU67" i="3"/>
  <c r="P67" i="3"/>
  <c r="AB67" i="3"/>
  <c r="AL67" i="3"/>
  <c r="AV67" i="3"/>
  <c r="BH67" i="3"/>
  <c r="BR67" i="3"/>
  <c r="CB67" i="3"/>
  <c r="CN67" i="3"/>
  <c r="CX67" i="3"/>
  <c r="Q67" i="3"/>
  <c r="AC67" i="3"/>
  <c r="AM67" i="3"/>
  <c r="AW67" i="3"/>
  <c r="BI67" i="3"/>
  <c r="BS67" i="3"/>
  <c r="CC67" i="3"/>
  <c r="CO67" i="3"/>
  <c r="CY67" i="3"/>
  <c r="V67" i="3"/>
  <c r="AJ67" i="3"/>
  <c r="AZ67" i="3"/>
  <c r="BL67" i="3"/>
  <c r="BZ67" i="3"/>
  <c r="CP67" i="3"/>
  <c r="I67" i="3"/>
  <c r="W67" i="3"/>
  <c r="AK67" i="3"/>
  <c r="BA67" i="3"/>
  <c r="BM67" i="3"/>
  <c r="CA67" i="3"/>
  <c r="CQ67" i="3"/>
  <c r="L67" i="3"/>
  <c r="X67" i="3"/>
  <c r="AN67" i="3"/>
  <c r="BB67" i="3"/>
  <c r="BP67" i="3"/>
  <c r="CF67" i="3"/>
  <c r="CR67" i="3"/>
  <c r="AD67" i="3"/>
  <c r="AU67" i="3"/>
  <c r="BU67" i="3"/>
  <c r="CS67" i="3"/>
  <c r="AE67" i="3"/>
  <c r="BC67" i="3"/>
  <c r="BX67" i="3"/>
  <c r="CV67" i="3"/>
  <c r="M67" i="3"/>
  <c r="AF67" i="3"/>
  <c r="BD67" i="3"/>
  <c r="BY67" i="3"/>
  <c r="CW67" i="3"/>
  <c r="O67" i="3"/>
  <c r="AT67" i="3"/>
  <c r="CI67" i="3"/>
  <c r="T67" i="3"/>
  <c r="BE67" i="3"/>
  <c r="CJ67" i="3"/>
  <c r="U67" i="3"/>
  <c r="BJ67" i="3"/>
  <c r="CK67" i="3"/>
  <c r="AR67" i="3"/>
  <c r="AS67" i="3"/>
  <c r="BK67" i="3"/>
  <c r="N67" i="3"/>
  <c r="CZ67" i="3"/>
  <c r="Y67" i="3"/>
  <c r="AG67" i="3"/>
  <c r="BT67" i="3"/>
  <c r="CG67" i="3"/>
  <c r="CH67" i="3"/>
  <c r="G67" i="3"/>
  <c r="AO67" i="3"/>
  <c r="H67" i="3"/>
  <c r="BQ67" i="3"/>
  <c r="J70" i="3"/>
  <c r="R70" i="3"/>
  <c r="Z70" i="3"/>
  <c r="K70" i="3"/>
  <c r="S70" i="3"/>
  <c r="AA70" i="3"/>
  <c r="Q70" i="3"/>
  <c r="AC70" i="3"/>
  <c r="AK70" i="3"/>
  <c r="AS70" i="3"/>
  <c r="BA70" i="3"/>
  <c r="BI70" i="3"/>
  <c r="BQ70" i="3"/>
  <c r="BY70" i="3"/>
  <c r="CG70" i="3"/>
  <c r="CO70" i="3"/>
  <c r="CW70" i="3"/>
  <c r="L70" i="3"/>
  <c r="W70" i="3"/>
  <c r="AH70" i="3"/>
  <c r="AQ70" i="3"/>
  <c r="AZ70" i="3"/>
  <c r="BJ70" i="3"/>
  <c r="BS70" i="3"/>
  <c r="CB70" i="3"/>
  <c r="CK70" i="3"/>
  <c r="CT70" i="3"/>
  <c r="M70" i="3"/>
  <c r="X70" i="3"/>
  <c r="AI70" i="3"/>
  <c r="AR70" i="3"/>
  <c r="BB70" i="3"/>
  <c r="BK70" i="3"/>
  <c r="BT70" i="3"/>
  <c r="CC70" i="3"/>
  <c r="CL70" i="3"/>
  <c r="CU70" i="3"/>
  <c r="N70" i="3"/>
  <c r="Y70" i="3"/>
  <c r="AJ70" i="3"/>
  <c r="AT70" i="3"/>
  <c r="BC70" i="3"/>
  <c r="BL70" i="3"/>
  <c r="BU70" i="3"/>
  <c r="CD70" i="3"/>
  <c r="CM70" i="3"/>
  <c r="CV70" i="3"/>
  <c r="AB70" i="3"/>
  <c r="AO70" i="3"/>
  <c r="BE70" i="3"/>
  <c r="BR70" i="3"/>
  <c r="CH70" i="3"/>
  <c r="CX70" i="3"/>
  <c r="AD70" i="3"/>
  <c r="AP70" i="3"/>
  <c r="BF70" i="3"/>
  <c r="BV70" i="3"/>
  <c r="CI70" i="3"/>
  <c r="CY70" i="3"/>
  <c r="I70" i="3"/>
  <c r="AE70" i="3"/>
  <c r="AU70" i="3"/>
  <c r="BG70" i="3"/>
  <c r="BW70" i="3"/>
  <c r="CJ70" i="3"/>
  <c r="CZ70" i="3"/>
  <c r="O70" i="3"/>
  <c r="AM70" i="3"/>
  <c r="BM70" i="3"/>
  <c r="CF70" i="3"/>
  <c r="P70" i="3"/>
  <c r="AN70" i="3"/>
  <c r="BN70" i="3"/>
  <c r="CN70" i="3"/>
  <c r="T70" i="3"/>
  <c r="AV70" i="3"/>
  <c r="BO70" i="3"/>
  <c r="CP70" i="3"/>
  <c r="AG70" i="3"/>
  <c r="BX70" i="3"/>
  <c r="AL70" i="3"/>
  <c r="BZ70" i="3"/>
  <c r="AW70" i="3"/>
  <c r="CA70" i="3"/>
  <c r="BH70" i="3"/>
  <c r="BP70" i="3"/>
  <c r="U70" i="3"/>
  <c r="CE70" i="3"/>
  <c r="AY70" i="3"/>
  <c r="BD70" i="3"/>
  <c r="H70" i="3"/>
  <c r="CQ70" i="3"/>
  <c r="G70" i="3"/>
  <c r="CR70" i="3"/>
  <c r="CS70" i="3"/>
  <c r="V70" i="3"/>
  <c r="AF70" i="3"/>
  <c r="AX70" i="3"/>
  <c r="K142" i="3"/>
  <c r="S142" i="3"/>
  <c r="AA142" i="3"/>
  <c r="M142" i="3"/>
  <c r="I142" i="3"/>
  <c r="T142" i="3"/>
  <c r="AC142" i="3"/>
  <c r="AK142" i="3"/>
  <c r="AS142" i="3"/>
  <c r="BA142" i="3"/>
  <c r="BI142" i="3"/>
  <c r="BQ142" i="3"/>
  <c r="BY142" i="3"/>
  <c r="CG142" i="3"/>
  <c r="CO142" i="3"/>
  <c r="CW142" i="3"/>
  <c r="J142" i="3"/>
  <c r="U142" i="3"/>
  <c r="AD142" i="3"/>
  <c r="AL142" i="3"/>
  <c r="AT142" i="3"/>
  <c r="BB142" i="3"/>
  <c r="BJ142" i="3"/>
  <c r="BR142" i="3"/>
  <c r="BZ142" i="3"/>
  <c r="CH142" i="3"/>
  <c r="CP142" i="3"/>
  <c r="CX142" i="3"/>
  <c r="L142" i="3"/>
  <c r="V142" i="3"/>
  <c r="AE142" i="3"/>
  <c r="AM142" i="3"/>
  <c r="AU142" i="3"/>
  <c r="BC142" i="3"/>
  <c r="BK142" i="3"/>
  <c r="BS142" i="3"/>
  <c r="CA142" i="3"/>
  <c r="CI142" i="3"/>
  <c r="CQ142" i="3"/>
  <c r="CY142" i="3"/>
  <c r="Y142" i="3"/>
  <c r="AN142" i="3"/>
  <c r="AY142" i="3"/>
  <c r="BM142" i="3"/>
  <c r="BX142" i="3"/>
  <c r="CL142" i="3"/>
  <c r="CZ142" i="3"/>
  <c r="N142" i="3"/>
  <c r="Z142" i="3"/>
  <c r="AO142" i="3"/>
  <c r="AZ142" i="3"/>
  <c r="BN142" i="3"/>
  <c r="CB142" i="3"/>
  <c r="CM142" i="3"/>
  <c r="O142" i="3"/>
  <c r="AB142" i="3"/>
  <c r="AP142" i="3"/>
  <c r="BD142" i="3"/>
  <c r="BO142" i="3"/>
  <c r="CC142" i="3"/>
  <c r="CN142" i="3"/>
  <c r="R142" i="3"/>
  <c r="AQ142" i="3"/>
  <c r="BH142" i="3"/>
  <c r="CE142" i="3"/>
  <c r="CV142" i="3"/>
  <c r="W142" i="3"/>
  <c r="AR142" i="3"/>
  <c r="BL142" i="3"/>
  <c r="CF142" i="3"/>
  <c r="G142" i="3"/>
  <c r="AG142" i="3"/>
  <c r="BU142" i="3"/>
  <c r="BV142" i="3"/>
  <c r="X142" i="3"/>
  <c r="AV142" i="3"/>
  <c r="BP142" i="3"/>
  <c r="CJ142" i="3"/>
  <c r="H142" i="3"/>
  <c r="AF142" i="3"/>
  <c r="AW142" i="3"/>
  <c r="BT142" i="3"/>
  <c r="CK142" i="3"/>
  <c r="AX142" i="3"/>
  <c r="CR142" i="3"/>
  <c r="AH142" i="3"/>
  <c r="BE142" i="3"/>
  <c r="CS142" i="3"/>
  <c r="AI142" i="3"/>
  <c r="AJ142" i="3"/>
  <c r="BG142" i="3"/>
  <c r="BW142" i="3"/>
  <c r="P142" i="3"/>
  <c r="Q142" i="3"/>
  <c r="CD142" i="3"/>
  <c r="CT142" i="3"/>
  <c r="CU142" i="3"/>
  <c r="BF142" i="3"/>
  <c r="K141" i="3"/>
  <c r="S141" i="3"/>
  <c r="AA141" i="3"/>
  <c r="AI141" i="3"/>
  <c r="AQ141" i="3"/>
  <c r="AY141" i="3"/>
  <c r="BG141" i="3"/>
  <c r="BO141" i="3"/>
  <c r="BW141" i="3"/>
  <c r="CE141" i="3"/>
  <c r="CM141" i="3"/>
  <c r="CU141" i="3"/>
  <c r="M141" i="3"/>
  <c r="U141" i="3"/>
  <c r="AC141" i="3"/>
  <c r="AK141" i="3"/>
  <c r="AS141" i="3"/>
  <c r="BA141" i="3"/>
  <c r="BI141" i="3"/>
  <c r="BQ141" i="3"/>
  <c r="BY141" i="3"/>
  <c r="CG141" i="3"/>
  <c r="CO141" i="3"/>
  <c r="CW141" i="3"/>
  <c r="I141" i="3"/>
  <c r="T141" i="3"/>
  <c r="AE141" i="3"/>
  <c r="AO141" i="3"/>
  <c r="AZ141" i="3"/>
  <c r="BK141" i="3"/>
  <c r="BU141" i="3"/>
  <c r="CF141" i="3"/>
  <c r="CQ141" i="3"/>
  <c r="J141" i="3"/>
  <c r="V141" i="3"/>
  <c r="AF141" i="3"/>
  <c r="AP141" i="3"/>
  <c r="BB141" i="3"/>
  <c r="BL141" i="3"/>
  <c r="BV141" i="3"/>
  <c r="CH141" i="3"/>
  <c r="CR141" i="3"/>
  <c r="L141" i="3"/>
  <c r="W141" i="3"/>
  <c r="AG141" i="3"/>
  <c r="AR141" i="3"/>
  <c r="BC141" i="3"/>
  <c r="BM141" i="3"/>
  <c r="BX141" i="3"/>
  <c r="CI141" i="3"/>
  <c r="CS141" i="3"/>
  <c r="R141" i="3"/>
  <c r="AL141" i="3"/>
  <c r="BD141" i="3"/>
  <c r="BS141" i="3"/>
  <c r="CK141" i="3"/>
  <c r="CZ141" i="3"/>
  <c r="X141" i="3"/>
  <c r="AM141" i="3"/>
  <c r="BE141" i="3"/>
  <c r="BT141" i="3"/>
  <c r="CL141" i="3"/>
  <c r="Y141" i="3"/>
  <c r="AN141" i="3"/>
  <c r="BF141" i="3"/>
  <c r="BZ141" i="3"/>
  <c r="CN141" i="3"/>
  <c r="AH141" i="3"/>
  <c r="BJ141" i="3"/>
  <c r="CJ141" i="3"/>
  <c r="H141" i="3"/>
  <c r="N141" i="3"/>
  <c r="AJ141" i="3"/>
  <c r="BN141" i="3"/>
  <c r="CP141" i="3"/>
  <c r="Q141" i="3"/>
  <c r="CA141" i="3"/>
  <c r="Z141" i="3"/>
  <c r="CY141" i="3"/>
  <c r="O141" i="3"/>
  <c r="AT141" i="3"/>
  <c r="BP141" i="3"/>
  <c r="CT141" i="3"/>
  <c r="P141" i="3"/>
  <c r="AU141" i="3"/>
  <c r="BR141" i="3"/>
  <c r="CV141" i="3"/>
  <c r="AV141" i="3"/>
  <c r="CX141" i="3"/>
  <c r="AW141" i="3"/>
  <c r="CB141" i="3"/>
  <c r="AB141" i="3"/>
  <c r="AD141" i="3"/>
  <c r="BH141" i="3"/>
  <c r="AX141" i="3"/>
  <c r="CC141" i="3"/>
  <c r="G141" i="3"/>
  <c r="CD141" i="3"/>
  <c r="M105" i="3"/>
  <c r="U105" i="3"/>
  <c r="AC105" i="3"/>
  <c r="AK105" i="3"/>
  <c r="AS105" i="3"/>
  <c r="BA105" i="3"/>
  <c r="BI105" i="3"/>
  <c r="BQ105" i="3"/>
  <c r="BY105" i="3"/>
  <c r="CG105" i="3"/>
  <c r="CO105" i="3"/>
  <c r="CW105" i="3"/>
  <c r="N105" i="3"/>
  <c r="V105" i="3"/>
  <c r="AD105" i="3"/>
  <c r="AL105" i="3"/>
  <c r="AT105" i="3"/>
  <c r="BB105" i="3"/>
  <c r="BJ105" i="3"/>
  <c r="BR105" i="3"/>
  <c r="BZ105" i="3"/>
  <c r="CH105" i="3"/>
  <c r="CP105" i="3"/>
  <c r="CX105" i="3"/>
  <c r="O105" i="3"/>
  <c r="W105" i="3"/>
  <c r="AE105" i="3"/>
  <c r="AM105" i="3"/>
  <c r="AU105" i="3"/>
  <c r="BC105" i="3"/>
  <c r="BK105" i="3"/>
  <c r="BS105" i="3"/>
  <c r="CA105" i="3"/>
  <c r="CI105" i="3"/>
  <c r="CQ105" i="3"/>
  <c r="CY105" i="3"/>
  <c r="R105" i="3"/>
  <c r="AF105" i="3"/>
  <c r="AQ105" i="3"/>
  <c r="BE105" i="3"/>
  <c r="BP105" i="3"/>
  <c r="CD105" i="3"/>
  <c r="CR105" i="3"/>
  <c r="S105" i="3"/>
  <c r="AG105" i="3"/>
  <c r="AR105" i="3"/>
  <c r="BF105" i="3"/>
  <c r="BT105" i="3"/>
  <c r="CE105" i="3"/>
  <c r="CS105" i="3"/>
  <c r="I105" i="3"/>
  <c r="T105" i="3"/>
  <c r="AH105" i="3"/>
  <c r="AV105" i="3"/>
  <c r="BG105" i="3"/>
  <c r="BU105" i="3"/>
  <c r="CF105" i="3"/>
  <c r="CT105" i="3"/>
  <c r="X105" i="3"/>
  <c r="AO105" i="3"/>
  <c r="BL105" i="3"/>
  <c r="CC105" i="3"/>
  <c r="CZ105" i="3"/>
  <c r="Y105" i="3"/>
  <c r="AP105" i="3"/>
  <c r="BM105" i="3"/>
  <c r="CJ105" i="3"/>
  <c r="Z105" i="3"/>
  <c r="AW105" i="3"/>
  <c r="BN105" i="3"/>
  <c r="CK105" i="3"/>
  <c r="Q105" i="3"/>
  <c r="AZ105" i="3"/>
  <c r="CL105" i="3"/>
  <c r="AA105" i="3"/>
  <c r="BD105" i="3"/>
  <c r="CM105" i="3"/>
  <c r="AB105" i="3"/>
  <c r="BH105" i="3"/>
  <c r="CN105" i="3"/>
  <c r="K105" i="3"/>
  <c r="BO105" i="3"/>
  <c r="G105" i="3"/>
  <c r="H105" i="3"/>
  <c r="L105" i="3"/>
  <c r="BV105" i="3"/>
  <c r="AN105" i="3"/>
  <c r="P105" i="3"/>
  <c r="BW105" i="3"/>
  <c r="AI105" i="3"/>
  <c r="BX105" i="3"/>
  <c r="AJ105" i="3"/>
  <c r="CB105" i="3"/>
  <c r="CU105" i="3"/>
  <c r="AX105" i="3"/>
  <c r="CV105" i="3"/>
  <c r="AY105" i="3"/>
  <c r="J105" i="3"/>
  <c r="M111" i="3"/>
  <c r="U111" i="3"/>
  <c r="AC111" i="3"/>
  <c r="AK111" i="3"/>
  <c r="AS111" i="3"/>
  <c r="BA111" i="3"/>
  <c r="BI111" i="3"/>
  <c r="BQ111" i="3"/>
  <c r="BY111" i="3"/>
  <c r="CG111" i="3"/>
  <c r="CO111" i="3"/>
  <c r="CW111" i="3"/>
  <c r="N111" i="3"/>
  <c r="V111" i="3"/>
  <c r="AD111" i="3"/>
  <c r="AL111" i="3"/>
  <c r="AT111" i="3"/>
  <c r="BB111" i="3"/>
  <c r="BJ111" i="3"/>
  <c r="BR111" i="3"/>
  <c r="BZ111" i="3"/>
  <c r="CH111" i="3"/>
  <c r="CP111" i="3"/>
  <c r="CX111" i="3"/>
  <c r="O111" i="3"/>
  <c r="W111" i="3"/>
  <c r="AE111" i="3"/>
  <c r="AM111" i="3"/>
  <c r="AU111" i="3"/>
  <c r="BC111" i="3"/>
  <c r="BK111" i="3"/>
  <c r="BS111" i="3"/>
  <c r="CA111" i="3"/>
  <c r="CI111" i="3"/>
  <c r="CQ111" i="3"/>
  <c r="CY111" i="3"/>
  <c r="K111" i="3"/>
  <c r="Y111" i="3"/>
  <c r="AJ111" i="3"/>
  <c r="AX111" i="3"/>
  <c r="BL111" i="3"/>
  <c r="BW111" i="3"/>
  <c r="CK111" i="3"/>
  <c r="CV111" i="3"/>
  <c r="L111" i="3"/>
  <c r="Z111" i="3"/>
  <c r="AN111" i="3"/>
  <c r="AY111" i="3"/>
  <c r="BM111" i="3"/>
  <c r="BX111" i="3"/>
  <c r="CL111" i="3"/>
  <c r="CZ111" i="3"/>
  <c r="P111" i="3"/>
  <c r="AA111" i="3"/>
  <c r="AO111" i="3"/>
  <c r="AZ111" i="3"/>
  <c r="BN111" i="3"/>
  <c r="CB111" i="3"/>
  <c r="CM111" i="3"/>
  <c r="X111" i="3"/>
  <c r="AR111" i="3"/>
  <c r="BO111" i="3"/>
  <c r="CF111" i="3"/>
  <c r="AB111" i="3"/>
  <c r="AV111" i="3"/>
  <c r="BP111" i="3"/>
  <c r="CJ111" i="3"/>
  <c r="I111" i="3"/>
  <c r="AF111" i="3"/>
  <c r="AW111" i="3"/>
  <c r="BT111" i="3"/>
  <c r="CN111" i="3"/>
  <c r="AI111" i="3"/>
  <c r="BU111" i="3"/>
  <c r="CU111" i="3"/>
  <c r="J111" i="3"/>
  <c r="AP111" i="3"/>
  <c r="BV111" i="3"/>
  <c r="Q111" i="3"/>
  <c r="AQ111" i="3"/>
  <c r="CC111" i="3"/>
  <c r="S111" i="3"/>
  <c r="BH111" i="3"/>
  <c r="H111" i="3"/>
  <c r="T111" i="3"/>
  <c r="CD111" i="3"/>
  <c r="CS111" i="3"/>
  <c r="AG111" i="3"/>
  <c r="CE111" i="3"/>
  <c r="AH111" i="3"/>
  <c r="CR111" i="3"/>
  <c r="BD111" i="3"/>
  <c r="BE111" i="3"/>
  <c r="CT111" i="3"/>
  <c r="BF111" i="3"/>
  <c r="G111" i="3"/>
  <c r="BH14" i="4" s="1"/>
  <c r="R111" i="3"/>
  <c r="BG111" i="3"/>
  <c r="M82" i="3"/>
  <c r="U82" i="3"/>
  <c r="AC82" i="3"/>
  <c r="AK82" i="3"/>
  <c r="AS82" i="3"/>
  <c r="BA82" i="3"/>
  <c r="BI82" i="3"/>
  <c r="BQ82" i="3"/>
  <c r="BY82" i="3"/>
  <c r="CG82" i="3"/>
  <c r="CO82" i="3"/>
  <c r="CW82" i="3"/>
  <c r="K82" i="3"/>
  <c r="T82" i="3"/>
  <c r="AD82" i="3"/>
  <c r="AM82" i="3"/>
  <c r="AV82" i="3"/>
  <c r="BE82" i="3"/>
  <c r="BN82" i="3"/>
  <c r="BW82" i="3"/>
  <c r="CF82" i="3"/>
  <c r="CP82" i="3"/>
  <c r="CY82" i="3"/>
  <c r="L82" i="3"/>
  <c r="V82" i="3"/>
  <c r="AE82" i="3"/>
  <c r="AN82" i="3"/>
  <c r="AW82" i="3"/>
  <c r="BF82" i="3"/>
  <c r="BO82" i="3"/>
  <c r="BX82" i="3"/>
  <c r="CH82" i="3"/>
  <c r="CQ82" i="3"/>
  <c r="CZ82" i="3"/>
  <c r="N82" i="3"/>
  <c r="W82" i="3"/>
  <c r="AF82" i="3"/>
  <c r="AO82" i="3"/>
  <c r="AX82" i="3"/>
  <c r="BG82" i="3"/>
  <c r="BP82" i="3"/>
  <c r="BZ82" i="3"/>
  <c r="CI82" i="3"/>
  <c r="CR82" i="3"/>
  <c r="X82" i="3"/>
  <c r="AJ82" i="3"/>
  <c r="AZ82" i="3"/>
  <c r="BM82" i="3"/>
  <c r="CC82" i="3"/>
  <c r="CS82" i="3"/>
  <c r="I82" i="3"/>
  <c r="Y82" i="3"/>
  <c r="AL82" i="3"/>
  <c r="BB82" i="3"/>
  <c r="BR82" i="3"/>
  <c r="CD82" i="3"/>
  <c r="CT82" i="3"/>
  <c r="J82" i="3"/>
  <c r="Z82" i="3"/>
  <c r="AP82" i="3"/>
  <c r="BC82" i="3"/>
  <c r="BS82" i="3"/>
  <c r="CE82" i="3"/>
  <c r="CU82" i="3"/>
  <c r="AG82" i="3"/>
  <c r="BD82" i="3"/>
  <c r="CA82" i="3"/>
  <c r="CX82" i="3"/>
  <c r="O82" i="3"/>
  <c r="AH82" i="3"/>
  <c r="BH82" i="3"/>
  <c r="CB82" i="3"/>
  <c r="P82" i="3"/>
  <c r="AI82" i="3"/>
  <c r="BJ82" i="3"/>
  <c r="CJ82" i="3"/>
  <c r="S82" i="3"/>
  <c r="BK82" i="3"/>
  <c r="CN82" i="3"/>
  <c r="AA82" i="3"/>
  <c r="BL82" i="3"/>
  <c r="CV82" i="3"/>
  <c r="AB82" i="3"/>
  <c r="BT82" i="3"/>
  <c r="Q82" i="3"/>
  <c r="BV82" i="3"/>
  <c r="R82" i="3"/>
  <c r="CK82" i="3"/>
  <c r="AQ82" i="3"/>
  <c r="CL82" i="3"/>
  <c r="AU82" i="3"/>
  <c r="AY82" i="3"/>
  <c r="G82" i="3"/>
  <c r="AP15" i="4" s="1"/>
  <c r="BU82" i="3"/>
  <c r="H82" i="3"/>
  <c r="CM82" i="3"/>
  <c r="AR82" i="3"/>
  <c r="AT82" i="3"/>
  <c r="K127" i="3"/>
  <c r="S127" i="3"/>
  <c r="AA127" i="3"/>
  <c r="AI127" i="3"/>
  <c r="AQ127" i="3"/>
  <c r="AY127" i="3"/>
  <c r="BG127" i="3"/>
  <c r="BO127" i="3"/>
  <c r="BW127" i="3"/>
  <c r="CE127" i="3"/>
  <c r="CM127" i="3"/>
  <c r="CU127" i="3"/>
  <c r="L127" i="3"/>
  <c r="T127" i="3"/>
  <c r="AB127" i="3"/>
  <c r="AJ127" i="3"/>
  <c r="AR127" i="3"/>
  <c r="AZ127" i="3"/>
  <c r="BH127" i="3"/>
  <c r="BP127" i="3"/>
  <c r="BX127" i="3"/>
  <c r="CF127" i="3"/>
  <c r="CN127" i="3"/>
  <c r="CV127" i="3"/>
  <c r="M127" i="3"/>
  <c r="U127" i="3"/>
  <c r="AC127" i="3"/>
  <c r="AK127" i="3"/>
  <c r="AS127" i="3"/>
  <c r="BA127" i="3"/>
  <c r="BI127" i="3"/>
  <c r="BQ127" i="3"/>
  <c r="BY127" i="3"/>
  <c r="CG127" i="3"/>
  <c r="CO127" i="3"/>
  <c r="CW127" i="3"/>
  <c r="Q127" i="3"/>
  <c r="AE127" i="3"/>
  <c r="AP127" i="3"/>
  <c r="BD127" i="3"/>
  <c r="BR127" i="3"/>
  <c r="CC127" i="3"/>
  <c r="CQ127" i="3"/>
  <c r="R127" i="3"/>
  <c r="AF127" i="3"/>
  <c r="AT127" i="3"/>
  <c r="BE127" i="3"/>
  <c r="BS127" i="3"/>
  <c r="CD127" i="3"/>
  <c r="CR127" i="3"/>
  <c r="V127" i="3"/>
  <c r="AG127" i="3"/>
  <c r="AU127" i="3"/>
  <c r="BF127" i="3"/>
  <c r="BT127" i="3"/>
  <c r="CH127" i="3"/>
  <c r="CS127" i="3"/>
  <c r="O127" i="3"/>
  <c r="AL127" i="3"/>
  <c r="BC127" i="3"/>
  <c r="BZ127" i="3"/>
  <c r="CT127" i="3"/>
  <c r="P127" i="3"/>
  <c r="AM127" i="3"/>
  <c r="BJ127" i="3"/>
  <c r="CA127" i="3"/>
  <c r="CX127" i="3"/>
  <c r="W127" i="3"/>
  <c r="AN127" i="3"/>
  <c r="BK127" i="3"/>
  <c r="CB127" i="3"/>
  <c r="CY127" i="3"/>
  <c r="I127" i="3"/>
  <c r="AO127" i="3"/>
  <c r="BU127" i="3"/>
  <c r="CL127" i="3"/>
  <c r="AD127" i="3"/>
  <c r="CP127" i="3"/>
  <c r="J127" i="3"/>
  <c r="AV127" i="3"/>
  <c r="BV127" i="3"/>
  <c r="Y127" i="3"/>
  <c r="Z127" i="3"/>
  <c r="N127" i="3"/>
  <c r="AW127" i="3"/>
  <c r="CI127" i="3"/>
  <c r="X127" i="3"/>
  <c r="AX127" i="3"/>
  <c r="CJ127" i="3"/>
  <c r="BB127" i="3"/>
  <c r="CK127" i="3"/>
  <c r="BL127" i="3"/>
  <c r="G127" i="3"/>
  <c r="BM127" i="3"/>
  <c r="BN127" i="3"/>
  <c r="CZ127" i="3"/>
  <c r="H127" i="3"/>
  <c r="AH127" i="3"/>
  <c r="K126" i="3"/>
  <c r="S126" i="3"/>
  <c r="AA126" i="3"/>
  <c r="AI126" i="3"/>
  <c r="AQ126" i="3"/>
  <c r="AY126" i="3"/>
  <c r="BG126" i="3"/>
  <c r="BO126" i="3"/>
  <c r="BW126" i="3"/>
  <c r="CE126" i="3"/>
  <c r="CM126" i="3"/>
  <c r="CU126" i="3"/>
  <c r="L126" i="3"/>
  <c r="T126" i="3"/>
  <c r="AB126" i="3"/>
  <c r="AJ126" i="3"/>
  <c r="AR126" i="3"/>
  <c r="AZ126" i="3"/>
  <c r="BH126" i="3"/>
  <c r="BP126" i="3"/>
  <c r="BX126" i="3"/>
  <c r="CF126" i="3"/>
  <c r="CN126" i="3"/>
  <c r="CV126" i="3"/>
  <c r="M126" i="3"/>
  <c r="U126" i="3"/>
  <c r="AC126" i="3"/>
  <c r="AK126" i="3"/>
  <c r="AS126" i="3"/>
  <c r="BA126" i="3"/>
  <c r="BI126" i="3"/>
  <c r="BQ126" i="3"/>
  <c r="BY126" i="3"/>
  <c r="CG126" i="3"/>
  <c r="CO126" i="3"/>
  <c r="CW126" i="3"/>
  <c r="J126" i="3"/>
  <c r="X126" i="3"/>
  <c r="AL126" i="3"/>
  <c r="AW126" i="3"/>
  <c r="BK126" i="3"/>
  <c r="BV126" i="3"/>
  <c r="CJ126" i="3"/>
  <c r="CX126" i="3"/>
  <c r="N126" i="3"/>
  <c r="Y126" i="3"/>
  <c r="AM126" i="3"/>
  <c r="AX126" i="3"/>
  <c r="BL126" i="3"/>
  <c r="BZ126" i="3"/>
  <c r="CK126" i="3"/>
  <c r="CY126" i="3"/>
  <c r="O126" i="3"/>
  <c r="Z126" i="3"/>
  <c r="AN126" i="3"/>
  <c r="BB126" i="3"/>
  <c r="BM126" i="3"/>
  <c r="CA126" i="3"/>
  <c r="CL126" i="3"/>
  <c r="CZ126" i="3"/>
  <c r="AE126" i="3"/>
  <c r="AV126" i="3"/>
  <c r="BS126" i="3"/>
  <c r="CP126" i="3"/>
  <c r="I126" i="3"/>
  <c r="AF126" i="3"/>
  <c r="BC126" i="3"/>
  <c r="BT126" i="3"/>
  <c r="CQ126" i="3"/>
  <c r="P126" i="3"/>
  <c r="AG126" i="3"/>
  <c r="BD126" i="3"/>
  <c r="BU126" i="3"/>
  <c r="CR126" i="3"/>
  <c r="AO126" i="3"/>
  <c r="BR126" i="3"/>
  <c r="BJ126" i="3"/>
  <c r="AP126" i="3"/>
  <c r="CB126" i="3"/>
  <c r="BE126" i="3"/>
  <c r="H126" i="3"/>
  <c r="W126" i="3"/>
  <c r="Q126" i="3"/>
  <c r="AT126" i="3"/>
  <c r="CC126" i="3"/>
  <c r="R126" i="3"/>
  <c r="AU126" i="3"/>
  <c r="CD126" i="3"/>
  <c r="G126" i="3"/>
  <c r="V126" i="3"/>
  <c r="CH126" i="3"/>
  <c r="BF126" i="3"/>
  <c r="CI126" i="3"/>
  <c r="AD126" i="3"/>
  <c r="CS126" i="3"/>
  <c r="BN126" i="3"/>
  <c r="CT126" i="3"/>
  <c r="AH126" i="3"/>
  <c r="K36" i="3"/>
  <c r="S36" i="3"/>
  <c r="AA36" i="3"/>
  <c r="AI36" i="3"/>
  <c r="AQ36" i="3"/>
  <c r="AY36" i="3"/>
  <c r="BG36" i="3"/>
  <c r="BO36" i="3"/>
  <c r="BW36" i="3"/>
  <c r="CE36" i="3"/>
  <c r="CM36" i="3"/>
  <c r="CU36" i="3"/>
  <c r="L36" i="3"/>
  <c r="T36" i="3"/>
  <c r="AB36" i="3"/>
  <c r="AJ36" i="3"/>
  <c r="AR36" i="3"/>
  <c r="AZ36" i="3"/>
  <c r="BH36" i="3"/>
  <c r="BP36" i="3"/>
  <c r="BX36" i="3"/>
  <c r="CF36" i="3"/>
  <c r="CN36" i="3"/>
  <c r="CV36" i="3"/>
  <c r="R36" i="3"/>
  <c r="AD36" i="3"/>
  <c r="AN36" i="3"/>
  <c r="AX36" i="3"/>
  <c r="BJ36" i="3"/>
  <c r="BT36" i="3"/>
  <c r="CD36" i="3"/>
  <c r="CP36" i="3"/>
  <c r="CZ36" i="3"/>
  <c r="I36" i="3"/>
  <c r="U36" i="3"/>
  <c r="AE36" i="3"/>
  <c r="AO36" i="3"/>
  <c r="BA36" i="3"/>
  <c r="BK36" i="3"/>
  <c r="BU36" i="3"/>
  <c r="CG36" i="3"/>
  <c r="CQ36" i="3"/>
  <c r="J36" i="3"/>
  <c r="V36" i="3"/>
  <c r="AF36" i="3"/>
  <c r="AP36" i="3"/>
  <c r="BB36" i="3"/>
  <c r="BL36" i="3"/>
  <c r="BV36" i="3"/>
  <c r="CH36" i="3"/>
  <c r="CR36" i="3"/>
  <c r="W36" i="3"/>
  <c r="AL36" i="3"/>
  <c r="BD36" i="3"/>
  <c r="BS36" i="3"/>
  <c r="CK36" i="3"/>
  <c r="X36" i="3"/>
  <c r="AM36" i="3"/>
  <c r="BE36" i="3"/>
  <c r="BY36" i="3"/>
  <c r="CL36" i="3"/>
  <c r="Y36" i="3"/>
  <c r="AS36" i="3"/>
  <c r="BF36" i="3"/>
  <c r="BZ36" i="3"/>
  <c r="CO36" i="3"/>
  <c r="AC36" i="3"/>
  <c r="BC36" i="3"/>
  <c r="CC36" i="3"/>
  <c r="AG36" i="3"/>
  <c r="BI36" i="3"/>
  <c r="CI36" i="3"/>
  <c r="O36" i="3"/>
  <c r="AV36" i="3"/>
  <c r="CJ36" i="3"/>
  <c r="P36" i="3"/>
  <c r="AW36" i="3"/>
  <c r="CS36" i="3"/>
  <c r="Q36" i="3"/>
  <c r="BM36" i="3"/>
  <c r="CT36" i="3"/>
  <c r="Z36" i="3"/>
  <c r="CA36" i="3"/>
  <c r="AH36" i="3"/>
  <c r="CB36" i="3"/>
  <c r="AK36" i="3"/>
  <c r="CW36" i="3"/>
  <c r="M36" i="3"/>
  <c r="CY36" i="3"/>
  <c r="N36" i="3"/>
  <c r="AT36" i="3"/>
  <c r="BQ36" i="3"/>
  <c r="BR36" i="3"/>
  <c r="CX36" i="3"/>
  <c r="AU36" i="3"/>
  <c r="BN36" i="3"/>
  <c r="G36" i="3"/>
  <c r="H36" i="3"/>
  <c r="I26" i="3"/>
  <c r="Q26" i="3"/>
  <c r="Y26" i="3"/>
  <c r="AG26" i="3"/>
  <c r="AO26" i="3"/>
  <c r="AW26" i="3"/>
  <c r="BE26" i="3"/>
  <c r="BM26" i="3"/>
  <c r="BU26" i="3"/>
  <c r="CC26" i="3"/>
  <c r="CK26" i="3"/>
  <c r="CS26" i="3"/>
  <c r="J26" i="3"/>
  <c r="S26" i="3"/>
  <c r="AB26" i="3"/>
  <c r="AK26" i="3"/>
  <c r="AT26" i="3"/>
  <c r="BC26" i="3"/>
  <c r="BL26" i="3"/>
  <c r="BV26" i="3"/>
  <c r="CE26" i="3"/>
  <c r="CN26" i="3"/>
  <c r="CW26" i="3"/>
  <c r="K26" i="3"/>
  <c r="T26" i="3"/>
  <c r="AC26" i="3"/>
  <c r="AL26" i="3"/>
  <c r="AU26" i="3"/>
  <c r="BD26" i="3"/>
  <c r="BN26" i="3"/>
  <c r="BW26" i="3"/>
  <c r="CF26" i="3"/>
  <c r="CO26" i="3"/>
  <c r="CX26" i="3"/>
  <c r="L26" i="3"/>
  <c r="U26" i="3"/>
  <c r="AD26" i="3"/>
  <c r="AM26" i="3"/>
  <c r="AV26" i="3"/>
  <c r="BF26" i="3"/>
  <c r="BO26" i="3"/>
  <c r="BX26" i="3"/>
  <c r="CG26" i="3"/>
  <c r="CP26" i="3"/>
  <c r="CY26" i="3"/>
  <c r="M26" i="3"/>
  <c r="Z26" i="3"/>
  <c r="AP26" i="3"/>
  <c r="BB26" i="3"/>
  <c r="BR26" i="3"/>
  <c r="CH26" i="3"/>
  <c r="CU26" i="3"/>
  <c r="N26" i="3"/>
  <c r="AA26" i="3"/>
  <c r="AQ26" i="3"/>
  <c r="BG26" i="3"/>
  <c r="BS26" i="3"/>
  <c r="CI26" i="3"/>
  <c r="CV26" i="3"/>
  <c r="O26" i="3"/>
  <c r="AE26" i="3"/>
  <c r="AR26" i="3"/>
  <c r="BH26" i="3"/>
  <c r="BT26" i="3"/>
  <c r="CJ26" i="3"/>
  <c r="CZ26" i="3"/>
  <c r="P26" i="3"/>
  <c r="AJ26" i="3"/>
  <c r="BJ26" i="3"/>
  <c r="CD26" i="3"/>
  <c r="R26" i="3"/>
  <c r="AN26" i="3"/>
  <c r="BK26" i="3"/>
  <c r="CL26" i="3"/>
  <c r="V26" i="3"/>
  <c r="AS26" i="3"/>
  <c r="BP26" i="3"/>
  <c r="CM26" i="3"/>
  <c r="W26" i="3"/>
  <c r="BA26" i="3"/>
  <c r="CR26" i="3"/>
  <c r="X26" i="3"/>
  <c r="BI26" i="3"/>
  <c r="CT26" i="3"/>
  <c r="AF26" i="3"/>
  <c r="BQ26" i="3"/>
  <c r="AH26" i="3"/>
  <c r="CB26" i="3"/>
  <c r="AI26" i="3"/>
  <c r="CQ26" i="3"/>
  <c r="AX26" i="3"/>
  <c r="AY26" i="3"/>
  <c r="AZ26" i="3"/>
  <c r="BY26" i="3"/>
  <c r="BZ26" i="3"/>
  <c r="CA26" i="3"/>
  <c r="H26" i="3"/>
  <c r="G26" i="3"/>
  <c r="M201" i="3"/>
  <c r="U201" i="3"/>
  <c r="AC201" i="3"/>
  <c r="AK201" i="3"/>
  <c r="AS201" i="3"/>
  <c r="BA201" i="3"/>
  <c r="BI201" i="3"/>
  <c r="BQ201" i="3"/>
  <c r="BY201" i="3"/>
  <c r="CG201" i="3"/>
  <c r="CO201" i="3"/>
  <c r="CW201" i="3"/>
  <c r="O201" i="3"/>
  <c r="W201" i="3"/>
  <c r="AE201" i="3"/>
  <c r="AM201" i="3"/>
  <c r="AU201" i="3"/>
  <c r="BC201" i="3"/>
  <c r="BK201" i="3"/>
  <c r="BS201" i="3"/>
  <c r="CA201" i="3"/>
  <c r="CI201" i="3"/>
  <c r="CQ201" i="3"/>
  <c r="CY201" i="3"/>
  <c r="K201" i="3"/>
  <c r="V201" i="3"/>
  <c r="AG201" i="3"/>
  <c r="AQ201" i="3"/>
  <c r="BB201" i="3"/>
  <c r="BM201" i="3"/>
  <c r="BW201" i="3"/>
  <c r="CH201" i="3"/>
  <c r="CS201" i="3"/>
  <c r="L201" i="3"/>
  <c r="X201" i="3"/>
  <c r="AH201" i="3"/>
  <c r="AR201" i="3"/>
  <c r="BD201" i="3"/>
  <c r="BN201" i="3"/>
  <c r="BX201" i="3"/>
  <c r="CJ201" i="3"/>
  <c r="CT201" i="3"/>
  <c r="N201" i="3"/>
  <c r="Y201" i="3"/>
  <c r="AI201" i="3"/>
  <c r="AT201" i="3"/>
  <c r="BE201" i="3"/>
  <c r="BO201" i="3"/>
  <c r="BZ201" i="3"/>
  <c r="CK201" i="3"/>
  <c r="CU201" i="3"/>
  <c r="S201" i="3"/>
  <c r="AL201" i="3"/>
  <c r="AZ201" i="3"/>
  <c r="BT201" i="3"/>
  <c r="CL201" i="3"/>
  <c r="AA201" i="3"/>
  <c r="CB201" i="3"/>
  <c r="H201" i="3"/>
  <c r="T201" i="3"/>
  <c r="AN201" i="3"/>
  <c r="BF201" i="3"/>
  <c r="BU201" i="3"/>
  <c r="CM201" i="3"/>
  <c r="I201" i="3"/>
  <c r="BH201" i="3"/>
  <c r="CP201" i="3"/>
  <c r="J201" i="3"/>
  <c r="AV201" i="3"/>
  <c r="CC201" i="3"/>
  <c r="AD201" i="3"/>
  <c r="BL201" i="3"/>
  <c r="CV201" i="3"/>
  <c r="Z201" i="3"/>
  <c r="AO201" i="3"/>
  <c r="BG201" i="3"/>
  <c r="BV201" i="3"/>
  <c r="CN201" i="3"/>
  <c r="AP201" i="3"/>
  <c r="AB201" i="3"/>
  <c r="BJ201" i="3"/>
  <c r="CR201" i="3"/>
  <c r="G201" i="3"/>
  <c r="DJ14" i="4" s="1"/>
  <c r="P201" i="3"/>
  <c r="AW201" i="3"/>
  <c r="CD201" i="3"/>
  <c r="AF201" i="3"/>
  <c r="CX201" i="3"/>
  <c r="AJ201" i="3"/>
  <c r="CZ201" i="3"/>
  <c r="CF201" i="3"/>
  <c r="AX201" i="3"/>
  <c r="AY201" i="3"/>
  <c r="BP201" i="3"/>
  <c r="BR201" i="3"/>
  <c r="CE201" i="3"/>
  <c r="Q201" i="3"/>
  <c r="R201" i="3"/>
  <c r="M208" i="3"/>
  <c r="U208" i="3"/>
  <c r="AC208" i="3"/>
  <c r="AK208" i="3"/>
  <c r="AS208" i="3"/>
  <c r="BA208" i="3"/>
  <c r="BI208" i="3"/>
  <c r="BQ208" i="3"/>
  <c r="BY208" i="3"/>
  <c r="CG208" i="3"/>
  <c r="CO208" i="3"/>
  <c r="CW208" i="3"/>
  <c r="O208" i="3"/>
  <c r="W208" i="3"/>
  <c r="AE208" i="3"/>
  <c r="AM208" i="3"/>
  <c r="AU208" i="3"/>
  <c r="BC208" i="3"/>
  <c r="BK208" i="3"/>
  <c r="BS208" i="3"/>
  <c r="CA208" i="3"/>
  <c r="CI208" i="3"/>
  <c r="CQ208" i="3"/>
  <c r="CY208" i="3"/>
  <c r="K208" i="3"/>
  <c r="V208" i="3"/>
  <c r="AG208" i="3"/>
  <c r="AQ208" i="3"/>
  <c r="BB208" i="3"/>
  <c r="BM208" i="3"/>
  <c r="BW208" i="3"/>
  <c r="CH208" i="3"/>
  <c r="CS208" i="3"/>
  <c r="L208" i="3"/>
  <c r="X208" i="3"/>
  <c r="AH208" i="3"/>
  <c r="AR208" i="3"/>
  <c r="BD208" i="3"/>
  <c r="BN208" i="3"/>
  <c r="BX208" i="3"/>
  <c r="CJ208" i="3"/>
  <c r="CT208" i="3"/>
  <c r="N208" i="3"/>
  <c r="Y208" i="3"/>
  <c r="AI208" i="3"/>
  <c r="AT208" i="3"/>
  <c r="BE208" i="3"/>
  <c r="BO208" i="3"/>
  <c r="BZ208" i="3"/>
  <c r="CK208" i="3"/>
  <c r="CU208" i="3"/>
  <c r="S208" i="3"/>
  <c r="AL208" i="3"/>
  <c r="AZ208" i="3"/>
  <c r="BT208" i="3"/>
  <c r="CL208" i="3"/>
  <c r="AP208" i="3"/>
  <c r="CB208" i="3"/>
  <c r="AD208" i="3"/>
  <c r="CD208" i="3"/>
  <c r="T208" i="3"/>
  <c r="AN208" i="3"/>
  <c r="BF208" i="3"/>
  <c r="BU208" i="3"/>
  <c r="CM208" i="3"/>
  <c r="AA208" i="3"/>
  <c r="CP208" i="3"/>
  <c r="AB208" i="3"/>
  <c r="BJ208" i="3"/>
  <c r="CR208" i="3"/>
  <c r="P208" i="3"/>
  <c r="BL208" i="3"/>
  <c r="Z208" i="3"/>
  <c r="AO208" i="3"/>
  <c r="BG208" i="3"/>
  <c r="BV208" i="3"/>
  <c r="CN208" i="3"/>
  <c r="I208" i="3"/>
  <c r="BH208" i="3"/>
  <c r="J208" i="3"/>
  <c r="AV208" i="3"/>
  <c r="CC208" i="3"/>
  <c r="G208" i="3"/>
  <c r="AW208" i="3"/>
  <c r="CV208" i="3"/>
  <c r="H208" i="3"/>
  <c r="Q208" i="3"/>
  <c r="CE208" i="3"/>
  <c r="R208" i="3"/>
  <c r="CF208" i="3"/>
  <c r="AY208" i="3"/>
  <c r="CX208" i="3"/>
  <c r="CZ208" i="3"/>
  <c r="AF208" i="3"/>
  <c r="AJ208" i="3"/>
  <c r="AX208" i="3"/>
  <c r="BP208" i="3"/>
  <c r="BR208" i="3"/>
  <c r="K216" i="3"/>
  <c r="S216" i="3"/>
  <c r="AA216" i="3"/>
  <c r="AI216" i="3"/>
  <c r="AQ216" i="3"/>
  <c r="AY216" i="3"/>
  <c r="BG216" i="3"/>
  <c r="BO216" i="3"/>
  <c r="BW216" i="3"/>
  <c r="CE216" i="3"/>
  <c r="CM216" i="3"/>
  <c r="CU216" i="3"/>
  <c r="L216" i="3"/>
  <c r="T216" i="3"/>
  <c r="AB216" i="3"/>
  <c r="AJ216" i="3"/>
  <c r="AR216" i="3"/>
  <c r="AZ216" i="3"/>
  <c r="BH216" i="3"/>
  <c r="BP216" i="3"/>
  <c r="BX216" i="3"/>
  <c r="CF216" i="3"/>
  <c r="CN216" i="3"/>
  <c r="CV216" i="3"/>
  <c r="M216" i="3"/>
  <c r="U216" i="3"/>
  <c r="AC216" i="3"/>
  <c r="AK216" i="3"/>
  <c r="AS216" i="3"/>
  <c r="BA216" i="3"/>
  <c r="BI216" i="3"/>
  <c r="BQ216" i="3"/>
  <c r="BY216" i="3"/>
  <c r="CG216" i="3"/>
  <c r="CO216" i="3"/>
  <c r="CW216" i="3"/>
  <c r="J216" i="3"/>
  <c r="X216" i="3"/>
  <c r="AL216" i="3"/>
  <c r="AW216" i="3"/>
  <c r="BK216" i="3"/>
  <c r="BV216" i="3"/>
  <c r="CJ216" i="3"/>
  <c r="CX216" i="3"/>
  <c r="AD216" i="3"/>
  <c r="BN216" i="3"/>
  <c r="AF216" i="3"/>
  <c r="BE216" i="3"/>
  <c r="CR216" i="3"/>
  <c r="N216" i="3"/>
  <c r="Y216" i="3"/>
  <c r="AM216" i="3"/>
  <c r="AX216" i="3"/>
  <c r="BL216" i="3"/>
  <c r="BZ216" i="3"/>
  <c r="CK216" i="3"/>
  <c r="CY216" i="3"/>
  <c r="P216" i="3"/>
  <c r="AO216" i="3"/>
  <c r="CB216" i="3"/>
  <c r="Q216" i="3"/>
  <c r="AP216" i="3"/>
  <c r="BR216" i="3"/>
  <c r="CQ216" i="3"/>
  <c r="R216" i="3"/>
  <c r="BS216" i="3"/>
  <c r="H216" i="3"/>
  <c r="O216" i="3"/>
  <c r="Z216" i="3"/>
  <c r="AN216" i="3"/>
  <c r="BB216" i="3"/>
  <c r="BM216" i="3"/>
  <c r="CA216" i="3"/>
  <c r="CL216" i="3"/>
  <c r="CZ216" i="3"/>
  <c r="BC216" i="3"/>
  <c r="CP216" i="3"/>
  <c r="AE216" i="3"/>
  <c r="BD216" i="3"/>
  <c r="CC216" i="3"/>
  <c r="G216" i="3"/>
  <c r="AT216" i="3"/>
  <c r="CD216" i="3"/>
  <c r="V216" i="3"/>
  <c r="BT216" i="3"/>
  <c r="W216" i="3"/>
  <c r="BU216" i="3"/>
  <c r="AV216" i="3"/>
  <c r="CH216" i="3"/>
  <c r="I216" i="3"/>
  <c r="CS216" i="3"/>
  <c r="CT216" i="3"/>
  <c r="AU216" i="3"/>
  <c r="BF216" i="3"/>
  <c r="BJ216" i="3"/>
  <c r="CI216" i="3"/>
  <c r="AG216" i="3"/>
  <c r="AH216" i="3"/>
  <c r="M163" i="3"/>
  <c r="U163" i="3"/>
  <c r="AC163" i="3"/>
  <c r="AK163" i="3"/>
  <c r="AS163" i="3"/>
  <c r="BA163" i="3"/>
  <c r="BI163" i="3"/>
  <c r="BQ163" i="3"/>
  <c r="BY163" i="3"/>
  <c r="CG163" i="3"/>
  <c r="CO163" i="3"/>
  <c r="CW163" i="3"/>
  <c r="N163" i="3"/>
  <c r="V163" i="3"/>
  <c r="AD163" i="3"/>
  <c r="AL163" i="3"/>
  <c r="AT163" i="3"/>
  <c r="BB163" i="3"/>
  <c r="BJ163" i="3"/>
  <c r="BR163" i="3"/>
  <c r="BZ163" i="3"/>
  <c r="CH163" i="3"/>
  <c r="CP163" i="3"/>
  <c r="CX163" i="3"/>
  <c r="O163" i="3"/>
  <c r="W163" i="3"/>
  <c r="AE163" i="3"/>
  <c r="AM163" i="3"/>
  <c r="AU163" i="3"/>
  <c r="BC163" i="3"/>
  <c r="BK163" i="3"/>
  <c r="BS163" i="3"/>
  <c r="CA163" i="3"/>
  <c r="CI163" i="3"/>
  <c r="CQ163" i="3"/>
  <c r="CY163" i="3"/>
  <c r="L163" i="3"/>
  <c r="Z163" i="3"/>
  <c r="AN163" i="3"/>
  <c r="AY163" i="3"/>
  <c r="BM163" i="3"/>
  <c r="BX163" i="3"/>
  <c r="CL163" i="3"/>
  <c r="CZ163" i="3"/>
  <c r="P163" i="3"/>
  <c r="AA163" i="3"/>
  <c r="AO163" i="3"/>
  <c r="AZ163" i="3"/>
  <c r="BN163" i="3"/>
  <c r="CB163" i="3"/>
  <c r="CM163" i="3"/>
  <c r="Q163" i="3"/>
  <c r="AB163" i="3"/>
  <c r="AP163" i="3"/>
  <c r="BD163" i="3"/>
  <c r="BO163" i="3"/>
  <c r="CC163" i="3"/>
  <c r="CN163" i="3"/>
  <c r="S163" i="3"/>
  <c r="AJ163" i="3"/>
  <c r="BG163" i="3"/>
  <c r="CD163" i="3"/>
  <c r="CU163" i="3"/>
  <c r="BP163" i="3"/>
  <c r="T163" i="3"/>
  <c r="AQ163" i="3"/>
  <c r="BH163" i="3"/>
  <c r="CE163" i="3"/>
  <c r="CV163" i="3"/>
  <c r="Y163" i="3"/>
  <c r="CJ163" i="3"/>
  <c r="AF163" i="3"/>
  <c r="BT163" i="3"/>
  <c r="G163" i="3"/>
  <c r="J163" i="3"/>
  <c r="AX163" i="3"/>
  <c r="X163" i="3"/>
  <c r="AR163" i="3"/>
  <c r="BL163" i="3"/>
  <c r="CF163" i="3"/>
  <c r="AV163" i="3"/>
  <c r="I163" i="3"/>
  <c r="AW163" i="3"/>
  <c r="CK163" i="3"/>
  <c r="AG163" i="3"/>
  <c r="BU163" i="3"/>
  <c r="CR163" i="3"/>
  <c r="H163" i="3"/>
  <c r="BE163" i="3"/>
  <c r="BF163" i="3"/>
  <c r="BW163" i="3"/>
  <c r="AI163" i="3"/>
  <c r="K163" i="3"/>
  <c r="R163" i="3"/>
  <c r="AH163" i="3"/>
  <c r="BV163" i="3"/>
  <c r="CS163" i="3"/>
  <c r="CT163" i="3"/>
  <c r="M170" i="3"/>
  <c r="U170" i="3"/>
  <c r="AC170" i="3"/>
  <c r="AK170" i="3"/>
  <c r="AS170" i="3"/>
  <c r="BA170" i="3"/>
  <c r="BI170" i="3"/>
  <c r="BQ170" i="3"/>
  <c r="BY170" i="3"/>
  <c r="CG170" i="3"/>
  <c r="CO170" i="3"/>
  <c r="CW170" i="3"/>
  <c r="N170" i="3"/>
  <c r="V170" i="3"/>
  <c r="AD170" i="3"/>
  <c r="AL170" i="3"/>
  <c r="AT170" i="3"/>
  <c r="BB170" i="3"/>
  <c r="BJ170" i="3"/>
  <c r="BR170" i="3"/>
  <c r="BZ170" i="3"/>
  <c r="CH170" i="3"/>
  <c r="CP170" i="3"/>
  <c r="CX170" i="3"/>
  <c r="O170" i="3"/>
  <c r="W170" i="3"/>
  <c r="AE170" i="3"/>
  <c r="AM170" i="3"/>
  <c r="AU170" i="3"/>
  <c r="BC170" i="3"/>
  <c r="BK170" i="3"/>
  <c r="BS170" i="3"/>
  <c r="CA170" i="3"/>
  <c r="CI170" i="3"/>
  <c r="CQ170" i="3"/>
  <c r="CY170" i="3"/>
  <c r="L170" i="3"/>
  <c r="Z170" i="3"/>
  <c r="AN170" i="3"/>
  <c r="AY170" i="3"/>
  <c r="BM170" i="3"/>
  <c r="BX170" i="3"/>
  <c r="CL170" i="3"/>
  <c r="CZ170" i="3"/>
  <c r="P170" i="3"/>
  <c r="AA170" i="3"/>
  <c r="AO170" i="3"/>
  <c r="AZ170" i="3"/>
  <c r="BN170" i="3"/>
  <c r="CB170" i="3"/>
  <c r="CM170" i="3"/>
  <c r="Q170" i="3"/>
  <c r="AB170" i="3"/>
  <c r="AP170" i="3"/>
  <c r="BD170" i="3"/>
  <c r="BO170" i="3"/>
  <c r="CC170" i="3"/>
  <c r="CN170" i="3"/>
  <c r="I170" i="3"/>
  <c r="AF170" i="3"/>
  <c r="AW170" i="3"/>
  <c r="BT170" i="3"/>
  <c r="CK170" i="3"/>
  <c r="R170" i="3"/>
  <c r="BW170" i="3"/>
  <c r="H170" i="3"/>
  <c r="J170" i="3"/>
  <c r="AG170" i="3"/>
  <c r="AX170" i="3"/>
  <c r="BU170" i="3"/>
  <c r="CR170" i="3"/>
  <c r="AI170" i="3"/>
  <c r="CT170" i="3"/>
  <c r="T170" i="3"/>
  <c r="CE170" i="3"/>
  <c r="K170" i="3"/>
  <c r="AH170" i="3"/>
  <c r="BE170" i="3"/>
  <c r="BV170" i="3"/>
  <c r="CS170" i="3"/>
  <c r="BF170" i="3"/>
  <c r="S170" i="3"/>
  <c r="AJ170" i="3"/>
  <c r="BG170" i="3"/>
  <c r="CD170" i="3"/>
  <c r="CU170" i="3"/>
  <c r="G170" i="3"/>
  <c r="AQ170" i="3"/>
  <c r="BH170" i="3"/>
  <c r="CV170" i="3"/>
  <c r="X170" i="3"/>
  <c r="Y170" i="3"/>
  <c r="AV170" i="3"/>
  <c r="BP170" i="3"/>
  <c r="AR170" i="3"/>
  <c r="CF170" i="3"/>
  <c r="CJ170" i="3"/>
  <c r="BL170" i="3"/>
  <c r="M155" i="3"/>
  <c r="U155" i="3"/>
  <c r="AC155" i="3"/>
  <c r="AK155" i="3"/>
  <c r="AS155" i="3"/>
  <c r="BA155" i="3"/>
  <c r="BI155" i="3"/>
  <c r="BQ155" i="3"/>
  <c r="BY155" i="3"/>
  <c r="CG155" i="3"/>
  <c r="CO155" i="3"/>
  <c r="CW155" i="3"/>
  <c r="N155" i="3"/>
  <c r="V155" i="3"/>
  <c r="AD155" i="3"/>
  <c r="AL155" i="3"/>
  <c r="AT155" i="3"/>
  <c r="BB155" i="3"/>
  <c r="BJ155" i="3"/>
  <c r="BR155" i="3"/>
  <c r="BZ155" i="3"/>
  <c r="CH155" i="3"/>
  <c r="CP155" i="3"/>
  <c r="CX155" i="3"/>
  <c r="O155" i="3"/>
  <c r="W155" i="3"/>
  <c r="AE155" i="3"/>
  <c r="AM155" i="3"/>
  <c r="AU155" i="3"/>
  <c r="BC155" i="3"/>
  <c r="BK155" i="3"/>
  <c r="BS155" i="3"/>
  <c r="CA155" i="3"/>
  <c r="CI155" i="3"/>
  <c r="CQ155" i="3"/>
  <c r="CY155" i="3"/>
  <c r="L155" i="3"/>
  <c r="Z155" i="3"/>
  <c r="AN155" i="3"/>
  <c r="AY155" i="3"/>
  <c r="BM155" i="3"/>
  <c r="BX155" i="3"/>
  <c r="CL155" i="3"/>
  <c r="CZ155" i="3"/>
  <c r="P155" i="3"/>
  <c r="AA155" i="3"/>
  <c r="AO155" i="3"/>
  <c r="AZ155" i="3"/>
  <c r="BN155" i="3"/>
  <c r="CB155" i="3"/>
  <c r="CM155" i="3"/>
  <c r="Q155" i="3"/>
  <c r="AB155" i="3"/>
  <c r="AP155" i="3"/>
  <c r="BD155" i="3"/>
  <c r="BO155" i="3"/>
  <c r="CC155" i="3"/>
  <c r="CN155" i="3"/>
  <c r="I155" i="3"/>
  <c r="AF155" i="3"/>
  <c r="AW155" i="3"/>
  <c r="BT155" i="3"/>
  <c r="CK155" i="3"/>
  <c r="AI155" i="3"/>
  <c r="BW155" i="3"/>
  <c r="G155" i="3"/>
  <c r="J155" i="3"/>
  <c r="AG155" i="3"/>
  <c r="AX155" i="3"/>
  <c r="BU155" i="3"/>
  <c r="CR155" i="3"/>
  <c r="BF155" i="3"/>
  <c r="AJ155" i="3"/>
  <c r="CD155" i="3"/>
  <c r="AQ155" i="3"/>
  <c r="CV155" i="3"/>
  <c r="H155" i="3"/>
  <c r="K155" i="3"/>
  <c r="AH155" i="3"/>
  <c r="BE155" i="3"/>
  <c r="BV155" i="3"/>
  <c r="CS155" i="3"/>
  <c r="R155" i="3"/>
  <c r="CT155" i="3"/>
  <c r="S155" i="3"/>
  <c r="BG155" i="3"/>
  <c r="CU155" i="3"/>
  <c r="T155" i="3"/>
  <c r="BH155" i="3"/>
  <c r="CE155" i="3"/>
  <c r="CF155" i="3"/>
  <c r="CJ155" i="3"/>
  <c r="Y155" i="3"/>
  <c r="AR155" i="3"/>
  <c r="AV155" i="3"/>
  <c r="BL155" i="3"/>
  <c r="BP155" i="3"/>
  <c r="X155" i="3"/>
  <c r="M153" i="3"/>
  <c r="U153" i="3"/>
  <c r="AC153" i="3"/>
  <c r="AK153" i="3"/>
  <c r="AS153" i="3"/>
  <c r="BA153" i="3"/>
  <c r="BI153" i="3"/>
  <c r="BQ153" i="3"/>
  <c r="BY153" i="3"/>
  <c r="CG153" i="3"/>
  <c r="CO153" i="3"/>
  <c r="CW153" i="3"/>
  <c r="N153" i="3"/>
  <c r="V153" i="3"/>
  <c r="AD153" i="3"/>
  <c r="AL153" i="3"/>
  <c r="AT153" i="3"/>
  <c r="BB153" i="3"/>
  <c r="BJ153" i="3"/>
  <c r="BR153" i="3"/>
  <c r="BZ153" i="3"/>
  <c r="CH153" i="3"/>
  <c r="CP153" i="3"/>
  <c r="CX153" i="3"/>
  <c r="O153" i="3"/>
  <c r="W153" i="3"/>
  <c r="AE153" i="3"/>
  <c r="AM153" i="3"/>
  <c r="AU153" i="3"/>
  <c r="BC153" i="3"/>
  <c r="BK153" i="3"/>
  <c r="BS153" i="3"/>
  <c r="CA153" i="3"/>
  <c r="CI153" i="3"/>
  <c r="CQ153" i="3"/>
  <c r="CY153" i="3"/>
  <c r="S153" i="3"/>
  <c r="AG153" i="3"/>
  <c r="AR153" i="3"/>
  <c r="BF153" i="3"/>
  <c r="BT153" i="3"/>
  <c r="CE153" i="3"/>
  <c r="CS153" i="3"/>
  <c r="I153" i="3"/>
  <c r="T153" i="3"/>
  <c r="AH153" i="3"/>
  <c r="AV153" i="3"/>
  <c r="BG153" i="3"/>
  <c r="BU153" i="3"/>
  <c r="CF153" i="3"/>
  <c r="CT153" i="3"/>
  <c r="J153" i="3"/>
  <c r="X153" i="3"/>
  <c r="AI153" i="3"/>
  <c r="AW153" i="3"/>
  <c r="BH153" i="3"/>
  <c r="BV153" i="3"/>
  <c r="CJ153" i="3"/>
  <c r="CU153" i="3"/>
  <c r="K153" i="3"/>
  <c r="AB153" i="3"/>
  <c r="AY153" i="3"/>
  <c r="BP153" i="3"/>
  <c r="CM153" i="3"/>
  <c r="CV153" i="3"/>
  <c r="L153" i="3"/>
  <c r="AF153" i="3"/>
  <c r="AZ153" i="3"/>
  <c r="BW153" i="3"/>
  <c r="CN153" i="3"/>
  <c r="CB153" i="3"/>
  <c r="R153" i="3"/>
  <c r="BL153" i="3"/>
  <c r="CZ153" i="3"/>
  <c r="AP153" i="3"/>
  <c r="P153" i="3"/>
  <c r="AJ153" i="3"/>
  <c r="BD153" i="3"/>
  <c r="BX153" i="3"/>
  <c r="CR153" i="3"/>
  <c r="Q153" i="3"/>
  <c r="AN153" i="3"/>
  <c r="BE153" i="3"/>
  <c r="AO153" i="3"/>
  <c r="CC153" i="3"/>
  <c r="Y153" i="3"/>
  <c r="BM153" i="3"/>
  <c r="CD153" i="3"/>
  <c r="AQ153" i="3"/>
  <c r="AX153" i="3"/>
  <c r="BO153" i="3"/>
  <c r="BN153" i="3"/>
  <c r="G153" i="3"/>
  <c r="CI11" i="4" s="1"/>
  <c r="Z153" i="3"/>
  <c r="CK153" i="3"/>
  <c r="H153" i="3"/>
  <c r="CL153" i="3"/>
  <c r="AA153" i="3"/>
  <c r="M143" i="3"/>
  <c r="U143" i="3"/>
  <c r="AC143" i="3"/>
  <c r="AK143" i="3"/>
  <c r="AS143" i="3"/>
  <c r="BA143" i="3"/>
  <c r="BI143" i="3"/>
  <c r="BQ143" i="3"/>
  <c r="BY143" i="3"/>
  <c r="CG143" i="3"/>
  <c r="CO143" i="3"/>
  <c r="CW143" i="3"/>
  <c r="N143" i="3"/>
  <c r="V143" i="3"/>
  <c r="AD143" i="3"/>
  <c r="AL143" i="3"/>
  <c r="AT143" i="3"/>
  <c r="BB143" i="3"/>
  <c r="BJ143" i="3"/>
  <c r="BR143" i="3"/>
  <c r="BZ143" i="3"/>
  <c r="CH143" i="3"/>
  <c r="CP143" i="3"/>
  <c r="CX143" i="3"/>
  <c r="O143" i="3"/>
  <c r="W143" i="3"/>
  <c r="AE143" i="3"/>
  <c r="AM143" i="3"/>
  <c r="AU143" i="3"/>
  <c r="BC143" i="3"/>
  <c r="BK143" i="3"/>
  <c r="BS143" i="3"/>
  <c r="CA143" i="3"/>
  <c r="CI143" i="3"/>
  <c r="CQ143" i="3"/>
  <c r="CY143" i="3"/>
  <c r="S143" i="3"/>
  <c r="AG143" i="3"/>
  <c r="AR143" i="3"/>
  <c r="BF143" i="3"/>
  <c r="BT143" i="3"/>
  <c r="CE143" i="3"/>
  <c r="CS143" i="3"/>
  <c r="I143" i="3"/>
  <c r="T143" i="3"/>
  <c r="AH143" i="3"/>
  <c r="AV143" i="3"/>
  <c r="BG143" i="3"/>
  <c r="BU143" i="3"/>
  <c r="CF143" i="3"/>
  <c r="CT143" i="3"/>
  <c r="J143" i="3"/>
  <c r="X143" i="3"/>
  <c r="AI143" i="3"/>
  <c r="AW143" i="3"/>
  <c r="BH143" i="3"/>
  <c r="BV143" i="3"/>
  <c r="CJ143" i="3"/>
  <c r="CU143" i="3"/>
  <c r="AA143" i="3"/>
  <c r="AX143" i="3"/>
  <c r="BO143" i="3"/>
  <c r="CL143" i="3"/>
  <c r="H143" i="3"/>
  <c r="K143" i="3"/>
  <c r="AB143" i="3"/>
  <c r="AY143" i="3"/>
  <c r="BP143" i="3"/>
  <c r="CM143" i="3"/>
  <c r="G143" i="3"/>
  <c r="Q143" i="3"/>
  <c r="BE143" i="3"/>
  <c r="CV143" i="3"/>
  <c r="R143" i="3"/>
  <c r="BL143" i="3"/>
  <c r="L143" i="3"/>
  <c r="AF143" i="3"/>
  <c r="AZ143" i="3"/>
  <c r="BW143" i="3"/>
  <c r="CN143" i="3"/>
  <c r="P143" i="3"/>
  <c r="AJ143" i="3"/>
  <c r="BD143" i="3"/>
  <c r="BX143" i="3"/>
  <c r="CR143" i="3"/>
  <c r="AN143" i="3"/>
  <c r="CB143" i="3"/>
  <c r="AO143" i="3"/>
  <c r="CC143" i="3"/>
  <c r="CZ143" i="3"/>
  <c r="Y143" i="3"/>
  <c r="Z143" i="3"/>
  <c r="AQ143" i="3"/>
  <c r="CK143" i="3"/>
  <c r="AP143" i="3"/>
  <c r="CD143" i="3"/>
  <c r="BM143" i="3"/>
  <c r="BN143" i="3"/>
  <c r="K128" i="3"/>
  <c r="S128" i="3"/>
  <c r="AA128" i="3"/>
  <c r="AI128" i="3"/>
  <c r="AQ128" i="3"/>
  <c r="AY128" i="3"/>
  <c r="BG128" i="3"/>
  <c r="BO128" i="3"/>
  <c r="BW128" i="3"/>
  <c r="CE128" i="3"/>
  <c r="CM128" i="3"/>
  <c r="CU128" i="3"/>
  <c r="L128" i="3"/>
  <c r="T128" i="3"/>
  <c r="AB128" i="3"/>
  <c r="AJ128" i="3"/>
  <c r="AR128" i="3"/>
  <c r="AZ128" i="3"/>
  <c r="BH128" i="3"/>
  <c r="BP128" i="3"/>
  <c r="BX128" i="3"/>
  <c r="CF128" i="3"/>
  <c r="CN128" i="3"/>
  <c r="CV128" i="3"/>
  <c r="M128" i="3"/>
  <c r="U128" i="3"/>
  <c r="AC128" i="3"/>
  <c r="AK128" i="3"/>
  <c r="AS128" i="3"/>
  <c r="BA128" i="3"/>
  <c r="BI128" i="3"/>
  <c r="BQ128" i="3"/>
  <c r="BY128" i="3"/>
  <c r="CG128" i="3"/>
  <c r="CO128" i="3"/>
  <c r="CW128" i="3"/>
  <c r="J128" i="3"/>
  <c r="X128" i="3"/>
  <c r="AL128" i="3"/>
  <c r="AW128" i="3"/>
  <c r="BK128" i="3"/>
  <c r="BV128" i="3"/>
  <c r="CJ128" i="3"/>
  <c r="CX128" i="3"/>
  <c r="N128" i="3"/>
  <c r="Y128" i="3"/>
  <c r="AM128" i="3"/>
  <c r="AX128" i="3"/>
  <c r="BL128" i="3"/>
  <c r="BZ128" i="3"/>
  <c r="CK128" i="3"/>
  <c r="CY128" i="3"/>
  <c r="O128" i="3"/>
  <c r="Z128" i="3"/>
  <c r="AN128" i="3"/>
  <c r="BB128" i="3"/>
  <c r="BM128" i="3"/>
  <c r="CA128" i="3"/>
  <c r="CL128" i="3"/>
  <c r="CZ128" i="3"/>
  <c r="V128" i="3"/>
  <c r="AP128" i="3"/>
  <c r="BJ128" i="3"/>
  <c r="CD128" i="3"/>
  <c r="W128" i="3"/>
  <c r="AT128" i="3"/>
  <c r="BN128" i="3"/>
  <c r="CH128" i="3"/>
  <c r="AD128" i="3"/>
  <c r="AU128" i="3"/>
  <c r="BR128" i="3"/>
  <c r="CI128" i="3"/>
  <c r="I128" i="3"/>
  <c r="AO128" i="3"/>
  <c r="BU128" i="3"/>
  <c r="H128" i="3"/>
  <c r="BS128" i="3"/>
  <c r="P128" i="3"/>
  <c r="AV128" i="3"/>
  <c r="CB128" i="3"/>
  <c r="AE128" i="3"/>
  <c r="CQ128" i="3"/>
  <c r="AF128" i="3"/>
  <c r="CR128" i="3"/>
  <c r="Q128" i="3"/>
  <c r="BC128" i="3"/>
  <c r="CC128" i="3"/>
  <c r="R128" i="3"/>
  <c r="BD128" i="3"/>
  <c r="CP128" i="3"/>
  <c r="BE128" i="3"/>
  <c r="BF128" i="3"/>
  <c r="AG128" i="3"/>
  <c r="CS128" i="3"/>
  <c r="BT128" i="3"/>
  <c r="G128" i="3"/>
  <c r="BQ16" i="4" s="1"/>
  <c r="AH128" i="3"/>
  <c r="CT128" i="3"/>
  <c r="K223" i="3"/>
  <c r="S223" i="3"/>
  <c r="AA223" i="3"/>
  <c r="AI223" i="3"/>
  <c r="AQ223" i="3"/>
  <c r="AY223" i="3"/>
  <c r="BG223" i="3"/>
  <c r="BO223" i="3"/>
  <c r="BW223" i="3"/>
  <c r="CE223" i="3"/>
  <c r="CM223" i="3"/>
  <c r="CU223" i="3"/>
  <c r="L223" i="3"/>
  <c r="T223" i="3"/>
  <c r="AB223" i="3"/>
  <c r="AJ223" i="3"/>
  <c r="AR223" i="3"/>
  <c r="AZ223" i="3"/>
  <c r="BH223" i="3"/>
  <c r="BP223" i="3"/>
  <c r="BX223" i="3"/>
  <c r="CF223" i="3"/>
  <c r="CN223" i="3"/>
  <c r="CV223" i="3"/>
  <c r="M223" i="3"/>
  <c r="U223" i="3"/>
  <c r="AC223" i="3"/>
  <c r="AK223" i="3"/>
  <c r="AS223" i="3"/>
  <c r="BA223" i="3"/>
  <c r="BI223" i="3"/>
  <c r="BQ223" i="3"/>
  <c r="BY223" i="3"/>
  <c r="CG223" i="3"/>
  <c r="CO223" i="3"/>
  <c r="CW223" i="3"/>
  <c r="J223" i="3"/>
  <c r="X223" i="3"/>
  <c r="AL223" i="3"/>
  <c r="AW223" i="3"/>
  <c r="BK223" i="3"/>
  <c r="BV223" i="3"/>
  <c r="CJ223" i="3"/>
  <c r="CX223" i="3"/>
  <c r="P223" i="3"/>
  <c r="BC223" i="3"/>
  <c r="CB223" i="3"/>
  <c r="R223" i="3"/>
  <c r="BS223" i="3"/>
  <c r="N223" i="3"/>
  <c r="Y223" i="3"/>
  <c r="AM223" i="3"/>
  <c r="AX223" i="3"/>
  <c r="BL223" i="3"/>
  <c r="BZ223" i="3"/>
  <c r="CK223" i="3"/>
  <c r="CY223" i="3"/>
  <c r="AD223" i="3"/>
  <c r="BN223" i="3"/>
  <c r="Q223" i="3"/>
  <c r="AP223" i="3"/>
  <c r="BR223" i="3"/>
  <c r="CQ223" i="3"/>
  <c r="AF223" i="3"/>
  <c r="BE223" i="3"/>
  <c r="CR223" i="3"/>
  <c r="H223" i="3"/>
  <c r="O223" i="3"/>
  <c r="Z223" i="3"/>
  <c r="AN223" i="3"/>
  <c r="BB223" i="3"/>
  <c r="BM223" i="3"/>
  <c r="CA223" i="3"/>
  <c r="CL223" i="3"/>
  <c r="CZ223" i="3"/>
  <c r="AO223" i="3"/>
  <c r="CP223" i="3"/>
  <c r="AE223" i="3"/>
  <c r="BD223" i="3"/>
  <c r="CC223" i="3"/>
  <c r="G223" i="3"/>
  <c r="AT223" i="3"/>
  <c r="CD223" i="3"/>
  <c r="V223" i="3"/>
  <c r="BT223" i="3"/>
  <c r="W223" i="3"/>
  <c r="BU223" i="3"/>
  <c r="AH223" i="3"/>
  <c r="CT223" i="3"/>
  <c r="I223" i="3"/>
  <c r="CS223" i="3"/>
  <c r="AU223" i="3"/>
  <c r="AV223" i="3"/>
  <c r="BF223" i="3"/>
  <c r="BJ223" i="3"/>
  <c r="CH223" i="3"/>
  <c r="CI223" i="3"/>
  <c r="AG223" i="3"/>
  <c r="M186" i="3"/>
  <c r="U186" i="3"/>
  <c r="AC186" i="3"/>
  <c r="AK186" i="3"/>
  <c r="AS186" i="3"/>
  <c r="BA186" i="3"/>
  <c r="BI186" i="3"/>
  <c r="BQ186" i="3"/>
  <c r="BY186" i="3"/>
  <c r="CG186" i="3"/>
  <c r="CO186" i="3"/>
  <c r="CW186" i="3"/>
  <c r="N186" i="3"/>
  <c r="V186" i="3"/>
  <c r="AD186" i="3"/>
  <c r="AL186" i="3"/>
  <c r="AT186" i="3"/>
  <c r="BB186" i="3"/>
  <c r="BJ186" i="3"/>
  <c r="BR186" i="3"/>
  <c r="BZ186" i="3"/>
  <c r="CH186" i="3"/>
  <c r="CP186" i="3"/>
  <c r="CX186" i="3"/>
  <c r="O186" i="3"/>
  <c r="W186" i="3"/>
  <c r="AE186" i="3"/>
  <c r="AM186" i="3"/>
  <c r="AU186" i="3"/>
  <c r="BC186" i="3"/>
  <c r="BK186" i="3"/>
  <c r="BS186" i="3"/>
  <c r="CA186" i="3"/>
  <c r="CI186" i="3"/>
  <c r="CQ186" i="3"/>
  <c r="CY186" i="3"/>
  <c r="S186" i="3"/>
  <c r="AG186" i="3"/>
  <c r="AR186" i="3"/>
  <c r="BF186" i="3"/>
  <c r="BT186" i="3"/>
  <c r="CE186" i="3"/>
  <c r="CS186" i="3"/>
  <c r="I186" i="3"/>
  <c r="T186" i="3"/>
  <c r="AH186" i="3"/>
  <c r="AV186" i="3"/>
  <c r="BG186" i="3"/>
  <c r="BU186" i="3"/>
  <c r="CF186" i="3"/>
  <c r="CT186" i="3"/>
  <c r="J186" i="3"/>
  <c r="X186" i="3"/>
  <c r="AI186" i="3"/>
  <c r="AW186" i="3"/>
  <c r="BH186" i="3"/>
  <c r="BV186" i="3"/>
  <c r="CJ186" i="3"/>
  <c r="CU186" i="3"/>
  <c r="P186" i="3"/>
  <c r="AJ186" i="3"/>
  <c r="BD186" i="3"/>
  <c r="BX186" i="3"/>
  <c r="CR186" i="3"/>
  <c r="BM186" i="3"/>
  <c r="Q186" i="3"/>
  <c r="AN186" i="3"/>
  <c r="BE186" i="3"/>
  <c r="CB186" i="3"/>
  <c r="CV186" i="3"/>
  <c r="Y186" i="3"/>
  <c r="CD186" i="3"/>
  <c r="AQ186" i="3"/>
  <c r="CK186" i="3"/>
  <c r="BO186" i="3"/>
  <c r="R186" i="3"/>
  <c r="AO186" i="3"/>
  <c r="BL186" i="3"/>
  <c r="CC186" i="3"/>
  <c r="CZ186" i="3"/>
  <c r="AP186" i="3"/>
  <c r="Z186" i="3"/>
  <c r="BN186" i="3"/>
  <c r="AA186" i="3"/>
  <c r="AX186" i="3"/>
  <c r="CL186" i="3"/>
  <c r="AB186" i="3"/>
  <c r="AF186" i="3"/>
  <c r="AZ186" i="3"/>
  <c r="K186" i="3"/>
  <c r="BW186" i="3"/>
  <c r="L186" i="3"/>
  <c r="AY186" i="3"/>
  <c r="G186" i="3"/>
  <c r="BP186" i="3"/>
  <c r="H186" i="3"/>
  <c r="DB14" i="4" s="1"/>
  <c r="CM186" i="3"/>
  <c r="CN186" i="3"/>
  <c r="M178" i="3"/>
  <c r="U178" i="3"/>
  <c r="AC178" i="3"/>
  <c r="AK178" i="3"/>
  <c r="AS178" i="3"/>
  <c r="BA178" i="3"/>
  <c r="BI178" i="3"/>
  <c r="BQ178" i="3"/>
  <c r="BY178" i="3"/>
  <c r="CG178" i="3"/>
  <c r="CO178" i="3"/>
  <c r="CW178" i="3"/>
  <c r="N178" i="3"/>
  <c r="V178" i="3"/>
  <c r="AD178" i="3"/>
  <c r="AL178" i="3"/>
  <c r="AT178" i="3"/>
  <c r="BB178" i="3"/>
  <c r="BJ178" i="3"/>
  <c r="BR178" i="3"/>
  <c r="BZ178" i="3"/>
  <c r="CH178" i="3"/>
  <c r="CP178" i="3"/>
  <c r="CX178" i="3"/>
  <c r="O178" i="3"/>
  <c r="W178" i="3"/>
  <c r="AE178" i="3"/>
  <c r="AM178" i="3"/>
  <c r="AU178" i="3"/>
  <c r="BC178" i="3"/>
  <c r="BK178" i="3"/>
  <c r="BS178" i="3"/>
  <c r="CA178" i="3"/>
  <c r="CI178" i="3"/>
  <c r="CQ178" i="3"/>
  <c r="CY178" i="3"/>
  <c r="L178" i="3"/>
  <c r="Z178" i="3"/>
  <c r="AN178" i="3"/>
  <c r="AY178" i="3"/>
  <c r="BM178" i="3"/>
  <c r="BX178" i="3"/>
  <c r="CL178" i="3"/>
  <c r="CZ178" i="3"/>
  <c r="P178" i="3"/>
  <c r="AA178" i="3"/>
  <c r="AO178" i="3"/>
  <c r="AZ178" i="3"/>
  <c r="BN178" i="3"/>
  <c r="CB178" i="3"/>
  <c r="CM178" i="3"/>
  <c r="Q178" i="3"/>
  <c r="AB178" i="3"/>
  <c r="AP178" i="3"/>
  <c r="BD178" i="3"/>
  <c r="BO178" i="3"/>
  <c r="CC178" i="3"/>
  <c r="CN178" i="3"/>
  <c r="S178" i="3"/>
  <c r="AJ178" i="3"/>
  <c r="BG178" i="3"/>
  <c r="CD178" i="3"/>
  <c r="CU178" i="3"/>
  <c r="AV178" i="3"/>
  <c r="T178" i="3"/>
  <c r="AQ178" i="3"/>
  <c r="BH178" i="3"/>
  <c r="CE178" i="3"/>
  <c r="CV178" i="3"/>
  <c r="Y178" i="3"/>
  <c r="CJ178" i="3"/>
  <c r="AF178" i="3"/>
  <c r="BT178" i="3"/>
  <c r="G178" i="3"/>
  <c r="J178" i="3"/>
  <c r="AX178" i="3"/>
  <c r="CR178" i="3"/>
  <c r="H178" i="3"/>
  <c r="DB6" i="4" s="1"/>
  <c r="X178" i="3"/>
  <c r="AR178" i="3"/>
  <c r="BL178" i="3"/>
  <c r="CF178" i="3"/>
  <c r="BP178" i="3"/>
  <c r="I178" i="3"/>
  <c r="AW178" i="3"/>
  <c r="CK178" i="3"/>
  <c r="AG178" i="3"/>
  <c r="BU178" i="3"/>
  <c r="BV178" i="3"/>
  <c r="BW178" i="3"/>
  <c r="R178" i="3"/>
  <c r="CT178" i="3"/>
  <c r="CS178" i="3"/>
  <c r="BE178" i="3"/>
  <c r="BF178" i="3"/>
  <c r="K178" i="3"/>
  <c r="AH178" i="3"/>
  <c r="AI178" i="3"/>
  <c r="K237" i="3"/>
  <c r="S237" i="3"/>
  <c r="AA237" i="3"/>
  <c r="AI237" i="3"/>
  <c r="AQ237" i="3"/>
  <c r="AY237" i="3"/>
  <c r="BG237" i="3"/>
  <c r="BO237" i="3"/>
  <c r="BW237" i="3"/>
  <c r="CE237" i="3"/>
  <c r="CM237" i="3"/>
  <c r="CU237" i="3"/>
  <c r="L237" i="3"/>
  <c r="T237" i="3"/>
  <c r="AB237" i="3"/>
  <c r="AJ237" i="3"/>
  <c r="AR237" i="3"/>
  <c r="AZ237" i="3"/>
  <c r="BH237" i="3"/>
  <c r="BP237" i="3"/>
  <c r="BX237" i="3"/>
  <c r="CF237" i="3"/>
  <c r="CN237" i="3"/>
  <c r="CV237" i="3"/>
  <c r="M237" i="3"/>
  <c r="U237" i="3"/>
  <c r="AC237" i="3"/>
  <c r="AK237" i="3"/>
  <c r="AS237" i="3"/>
  <c r="BA237" i="3"/>
  <c r="BI237" i="3"/>
  <c r="BQ237" i="3"/>
  <c r="BY237" i="3"/>
  <c r="CG237" i="3"/>
  <c r="CO237" i="3"/>
  <c r="CW237" i="3"/>
  <c r="Q237" i="3"/>
  <c r="AE237" i="3"/>
  <c r="AP237" i="3"/>
  <c r="BD237" i="3"/>
  <c r="BR237" i="3"/>
  <c r="CC237" i="3"/>
  <c r="CQ237" i="3"/>
  <c r="W237" i="3"/>
  <c r="BJ237" i="3"/>
  <c r="CT237" i="3"/>
  <c r="H237" i="3"/>
  <c r="Y237" i="3"/>
  <c r="AX237" i="3"/>
  <c r="BZ237" i="3"/>
  <c r="CY237" i="3"/>
  <c r="R237" i="3"/>
  <c r="AF237" i="3"/>
  <c r="AT237" i="3"/>
  <c r="BE237" i="3"/>
  <c r="BS237" i="3"/>
  <c r="CD237" i="3"/>
  <c r="CR237" i="3"/>
  <c r="I237" i="3"/>
  <c r="AV237" i="3"/>
  <c r="CI237" i="3"/>
  <c r="X237" i="3"/>
  <c r="BK237" i="3"/>
  <c r="CJ237" i="3"/>
  <c r="N237" i="3"/>
  <c r="AM237" i="3"/>
  <c r="BL237" i="3"/>
  <c r="CK237" i="3"/>
  <c r="V237" i="3"/>
  <c r="AG237" i="3"/>
  <c r="AU237" i="3"/>
  <c r="BF237" i="3"/>
  <c r="BT237" i="3"/>
  <c r="CH237" i="3"/>
  <c r="CS237" i="3"/>
  <c r="G237" i="3"/>
  <c r="AH237" i="3"/>
  <c r="BU237" i="3"/>
  <c r="J237" i="3"/>
  <c r="AL237" i="3"/>
  <c r="AW237" i="3"/>
  <c r="BV237" i="3"/>
  <c r="CX237" i="3"/>
  <c r="O237" i="3"/>
  <c r="BM237" i="3"/>
  <c r="P237" i="3"/>
  <c r="BN237" i="3"/>
  <c r="AD237" i="3"/>
  <c r="CP237" i="3"/>
  <c r="BC237" i="3"/>
  <c r="CA237" i="3"/>
  <c r="CL237" i="3"/>
  <c r="AN237" i="3"/>
  <c r="CZ237" i="3"/>
  <c r="AO237" i="3"/>
  <c r="BB237" i="3"/>
  <c r="CB237" i="3"/>
  <c r="Z237" i="3"/>
  <c r="K50" i="3"/>
  <c r="S50" i="3"/>
  <c r="AA50" i="3"/>
  <c r="AI50" i="3"/>
  <c r="AQ50" i="3"/>
  <c r="AY50" i="3"/>
  <c r="BG50" i="3"/>
  <c r="BO50" i="3"/>
  <c r="BW50" i="3"/>
  <c r="CE50" i="3"/>
  <c r="CM50" i="3"/>
  <c r="CU50" i="3"/>
  <c r="L50" i="3"/>
  <c r="T50" i="3"/>
  <c r="J50" i="3"/>
  <c r="V50" i="3"/>
  <c r="AE50" i="3"/>
  <c r="AN50" i="3"/>
  <c r="AW50" i="3"/>
  <c r="BF50" i="3"/>
  <c r="BP50" i="3"/>
  <c r="BY50" i="3"/>
  <c r="CH50" i="3"/>
  <c r="CQ50" i="3"/>
  <c r="CZ50" i="3"/>
  <c r="M50" i="3"/>
  <c r="W50" i="3"/>
  <c r="AF50" i="3"/>
  <c r="AO50" i="3"/>
  <c r="AX50" i="3"/>
  <c r="BH50" i="3"/>
  <c r="BQ50" i="3"/>
  <c r="BZ50" i="3"/>
  <c r="CI50" i="3"/>
  <c r="CR50" i="3"/>
  <c r="R50" i="3"/>
  <c r="AG50" i="3"/>
  <c r="AS50" i="3"/>
  <c r="BD50" i="3"/>
  <c r="BR50" i="3"/>
  <c r="CC50" i="3"/>
  <c r="CO50" i="3"/>
  <c r="U50" i="3"/>
  <c r="AH50" i="3"/>
  <c r="AT50" i="3"/>
  <c r="BE50" i="3"/>
  <c r="BS50" i="3"/>
  <c r="CD50" i="3"/>
  <c r="CP50" i="3"/>
  <c r="X50" i="3"/>
  <c r="AJ50" i="3"/>
  <c r="AU50" i="3"/>
  <c r="BI50" i="3"/>
  <c r="BT50" i="3"/>
  <c r="CF50" i="3"/>
  <c r="CS50" i="3"/>
  <c r="Y50" i="3"/>
  <c r="AP50" i="3"/>
  <c r="BK50" i="3"/>
  <c r="CB50" i="3"/>
  <c r="CW50" i="3"/>
  <c r="Z50" i="3"/>
  <c r="AR50" i="3"/>
  <c r="BL50" i="3"/>
  <c r="CG50" i="3"/>
  <c r="CX50" i="3"/>
  <c r="AB50" i="3"/>
  <c r="AV50" i="3"/>
  <c r="BM50" i="3"/>
  <c r="CJ50" i="3"/>
  <c r="CY50" i="3"/>
  <c r="P50" i="3"/>
  <c r="BA50" i="3"/>
  <c r="CA50" i="3"/>
  <c r="Q50" i="3"/>
  <c r="BB50" i="3"/>
  <c r="CK50" i="3"/>
  <c r="AC50" i="3"/>
  <c r="BC50" i="3"/>
  <c r="CL50" i="3"/>
  <c r="I50" i="3"/>
  <c r="BJ50" i="3"/>
  <c r="N50" i="3"/>
  <c r="BN50" i="3"/>
  <c r="O50" i="3"/>
  <c r="BU50" i="3"/>
  <c r="AK50" i="3"/>
  <c r="CV50" i="3"/>
  <c r="AL50" i="3"/>
  <c r="AM50" i="3"/>
  <c r="CT50" i="3"/>
  <c r="G50" i="3"/>
  <c r="X13" i="4" s="1"/>
  <c r="AD50" i="3"/>
  <c r="AZ50" i="3"/>
  <c r="BV50" i="3"/>
  <c r="BX50" i="3"/>
  <c r="H50" i="3"/>
  <c r="Y13" i="4" s="1"/>
  <c r="CN50" i="3"/>
  <c r="J46" i="3"/>
  <c r="R46" i="3"/>
  <c r="Z46" i="3"/>
  <c r="AH46" i="3"/>
  <c r="AP46" i="3"/>
  <c r="AX46" i="3"/>
  <c r="BF46" i="3"/>
  <c r="BN46" i="3"/>
  <c r="BV46" i="3"/>
  <c r="CD46" i="3"/>
  <c r="CL46" i="3"/>
  <c r="CT46" i="3"/>
  <c r="K46" i="3"/>
  <c r="S46" i="3"/>
  <c r="AA46" i="3"/>
  <c r="AI46" i="3"/>
  <c r="AQ46" i="3"/>
  <c r="AY46" i="3"/>
  <c r="BG46" i="3"/>
  <c r="BO46" i="3"/>
  <c r="BW46" i="3"/>
  <c r="CE46" i="3"/>
  <c r="CM46" i="3"/>
  <c r="CU46" i="3"/>
  <c r="L46" i="3"/>
  <c r="T46" i="3"/>
  <c r="AB46" i="3"/>
  <c r="AJ46" i="3"/>
  <c r="AR46" i="3"/>
  <c r="AZ46" i="3"/>
  <c r="BH46" i="3"/>
  <c r="BP46" i="3"/>
  <c r="BX46" i="3"/>
  <c r="CF46" i="3"/>
  <c r="CN46" i="3"/>
  <c r="CV46" i="3"/>
  <c r="M46" i="3"/>
  <c r="X46" i="3"/>
  <c r="AL46" i="3"/>
  <c r="AW46" i="3"/>
  <c r="BK46" i="3"/>
  <c r="BY46" i="3"/>
  <c r="CJ46" i="3"/>
  <c r="CX46" i="3"/>
  <c r="N46" i="3"/>
  <c r="Y46" i="3"/>
  <c r="AM46" i="3"/>
  <c r="BA46" i="3"/>
  <c r="BL46" i="3"/>
  <c r="BZ46" i="3"/>
  <c r="CK46" i="3"/>
  <c r="CY46" i="3"/>
  <c r="AC46" i="3"/>
  <c r="AS46" i="3"/>
  <c r="BI46" i="3"/>
  <c r="CA46" i="3"/>
  <c r="CQ46" i="3"/>
  <c r="I46" i="3"/>
  <c r="AD46" i="3"/>
  <c r="AT46" i="3"/>
  <c r="BJ46" i="3"/>
  <c r="CB46" i="3"/>
  <c r="CR46" i="3"/>
  <c r="O46" i="3"/>
  <c r="AE46" i="3"/>
  <c r="AU46" i="3"/>
  <c r="BM46" i="3"/>
  <c r="CC46" i="3"/>
  <c r="CS46" i="3"/>
  <c r="P46" i="3"/>
  <c r="AN46" i="3"/>
  <c r="BR46" i="3"/>
  <c r="CP46" i="3"/>
  <c r="Q46" i="3"/>
  <c r="AO46" i="3"/>
  <c r="BS46" i="3"/>
  <c r="CW46" i="3"/>
  <c r="U46" i="3"/>
  <c r="AV46" i="3"/>
  <c r="BT46" i="3"/>
  <c r="CZ46" i="3"/>
  <c r="W46" i="3"/>
  <c r="BQ46" i="3"/>
  <c r="AF46" i="3"/>
  <c r="BU46" i="3"/>
  <c r="AG46" i="3"/>
  <c r="CG46" i="3"/>
  <c r="BC46" i="3"/>
  <c r="BD46" i="3"/>
  <c r="BE46" i="3"/>
  <c r="CO46" i="3"/>
  <c r="V46" i="3"/>
  <c r="G46" i="3"/>
  <c r="AK46" i="3"/>
  <c r="BB46" i="3"/>
  <c r="CH46" i="3"/>
  <c r="CI46" i="3"/>
  <c r="H46" i="3"/>
  <c r="M89" i="3"/>
  <c r="U89" i="3"/>
  <c r="AC89" i="3"/>
  <c r="AK89" i="3"/>
  <c r="AS89" i="3"/>
  <c r="BA89" i="3"/>
  <c r="BI89" i="3"/>
  <c r="BQ89" i="3"/>
  <c r="BY89" i="3"/>
  <c r="CG89" i="3"/>
  <c r="CO89" i="3"/>
  <c r="CW89" i="3"/>
  <c r="Q89" i="3"/>
  <c r="Z89" i="3"/>
  <c r="AI89" i="3"/>
  <c r="AR89" i="3"/>
  <c r="BB89" i="3"/>
  <c r="BK89" i="3"/>
  <c r="BT89" i="3"/>
  <c r="CC89" i="3"/>
  <c r="CL89" i="3"/>
  <c r="CU89" i="3"/>
  <c r="I89" i="3"/>
  <c r="R89" i="3"/>
  <c r="AA89" i="3"/>
  <c r="AJ89" i="3"/>
  <c r="AT89" i="3"/>
  <c r="BC89" i="3"/>
  <c r="BL89" i="3"/>
  <c r="BU89" i="3"/>
  <c r="CD89" i="3"/>
  <c r="CM89" i="3"/>
  <c r="CV89" i="3"/>
  <c r="J89" i="3"/>
  <c r="S89" i="3"/>
  <c r="AB89" i="3"/>
  <c r="AL89" i="3"/>
  <c r="AU89" i="3"/>
  <c r="BD89" i="3"/>
  <c r="BM89" i="3"/>
  <c r="BV89" i="3"/>
  <c r="CE89" i="3"/>
  <c r="CN89" i="3"/>
  <c r="CX89" i="3"/>
  <c r="O89" i="3"/>
  <c r="AE89" i="3"/>
  <c r="AQ89" i="3"/>
  <c r="BG89" i="3"/>
  <c r="BW89" i="3"/>
  <c r="CJ89" i="3"/>
  <c r="CZ89" i="3"/>
  <c r="P89" i="3"/>
  <c r="AF89" i="3"/>
  <c r="AV89" i="3"/>
  <c r="BH89" i="3"/>
  <c r="BX89" i="3"/>
  <c r="CK89" i="3"/>
  <c r="T89" i="3"/>
  <c r="AG89" i="3"/>
  <c r="AW89" i="3"/>
  <c r="BJ89" i="3"/>
  <c r="BZ89" i="3"/>
  <c r="CP89" i="3"/>
  <c r="K89" i="3"/>
  <c r="AH89" i="3"/>
  <c r="BE89" i="3"/>
  <c r="CB89" i="3"/>
  <c r="CY89" i="3"/>
  <c r="L89" i="3"/>
  <c r="AM89" i="3"/>
  <c r="BF89" i="3"/>
  <c r="CF89" i="3"/>
  <c r="N89" i="3"/>
  <c r="AN89" i="3"/>
  <c r="BN89" i="3"/>
  <c r="CH89" i="3"/>
  <c r="X89" i="3"/>
  <c r="BO89" i="3"/>
  <c r="CS89" i="3"/>
  <c r="Y89" i="3"/>
  <c r="BP89" i="3"/>
  <c r="CT89" i="3"/>
  <c r="AD89" i="3"/>
  <c r="BR89" i="3"/>
  <c r="AP89" i="3"/>
  <c r="CR89" i="3"/>
  <c r="AX89" i="3"/>
  <c r="AY89" i="3"/>
  <c r="AZ89" i="3"/>
  <c r="BS89" i="3"/>
  <c r="V89" i="3"/>
  <c r="CA89" i="3"/>
  <c r="G89" i="3"/>
  <c r="AY7" i="4" s="1"/>
  <c r="W89" i="3"/>
  <c r="CI89" i="3"/>
  <c r="H89" i="3"/>
  <c r="CQ89" i="3"/>
  <c r="AO89" i="3"/>
  <c r="M100" i="3"/>
  <c r="U100" i="3"/>
  <c r="AC100" i="3"/>
  <c r="AK100" i="3"/>
  <c r="AS100" i="3"/>
  <c r="BA100" i="3"/>
  <c r="BI100" i="3"/>
  <c r="BQ100" i="3"/>
  <c r="BY100" i="3"/>
  <c r="CG100" i="3"/>
  <c r="CO100" i="3"/>
  <c r="CW100" i="3"/>
  <c r="Q100" i="3"/>
  <c r="Z100" i="3"/>
  <c r="AI100" i="3"/>
  <c r="AR100" i="3"/>
  <c r="BB100" i="3"/>
  <c r="BK100" i="3"/>
  <c r="BT100" i="3"/>
  <c r="CC100" i="3"/>
  <c r="CL100" i="3"/>
  <c r="CU100" i="3"/>
  <c r="I100" i="3"/>
  <c r="R100" i="3"/>
  <c r="AA100" i="3"/>
  <c r="AJ100" i="3"/>
  <c r="AT100" i="3"/>
  <c r="BC100" i="3"/>
  <c r="BL100" i="3"/>
  <c r="BU100" i="3"/>
  <c r="CD100" i="3"/>
  <c r="CM100" i="3"/>
  <c r="CV100" i="3"/>
  <c r="J100" i="3"/>
  <c r="S100" i="3"/>
  <c r="AB100" i="3"/>
  <c r="AL100" i="3"/>
  <c r="AU100" i="3"/>
  <c r="BD100" i="3"/>
  <c r="BM100" i="3"/>
  <c r="BV100" i="3"/>
  <c r="CE100" i="3"/>
  <c r="CN100" i="3"/>
  <c r="CX100" i="3"/>
  <c r="T100" i="3"/>
  <c r="AG100" i="3"/>
  <c r="AW100" i="3"/>
  <c r="BJ100" i="3"/>
  <c r="BZ100" i="3"/>
  <c r="CP100" i="3"/>
  <c r="V100" i="3"/>
  <c r="AH100" i="3"/>
  <c r="AX100" i="3"/>
  <c r="BN100" i="3"/>
  <c r="CA100" i="3"/>
  <c r="CQ100" i="3"/>
  <c r="W100" i="3"/>
  <c r="AM100" i="3"/>
  <c r="AY100" i="3"/>
  <c r="BO100" i="3"/>
  <c r="CB100" i="3"/>
  <c r="CR100" i="3"/>
  <c r="AD100" i="3"/>
  <c r="AZ100" i="3"/>
  <c r="BW100" i="3"/>
  <c r="CT100" i="3"/>
  <c r="K100" i="3"/>
  <c r="AE100" i="3"/>
  <c r="BE100" i="3"/>
  <c r="BX100" i="3"/>
  <c r="CY100" i="3"/>
  <c r="L100" i="3"/>
  <c r="AF100" i="3"/>
  <c r="BF100" i="3"/>
  <c r="CF100" i="3"/>
  <c r="CZ100" i="3"/>
  <c r="AN100" i="3"/>
  <c r="BR100" i="3"/>
  <c r="AO100" i="3"/>
  <c r="BS100" i="3"/>
  <c r="AP100" i="3"/>
  <c r="CH100" i="3"/>
  <c r="X100" i="3"/>
  <c r="CJ100" i="3"/>
  <c r="Y100" i="3"/>
  <c r="CK100" i="3"/>
  <c r="AQ100" i="3"/>
  <c r="CS100" i="3"/>
  <c r="G100" i="3"/>
  <c r="AV100" i="3"/>
  <c r="H100" i="3"/>
  <c r="AZ18" i="4" s="1"/>
  <c r="BG100" i="3"/>
  <c r="N100" i="3"/>
  <c r="BH100" i="3"/>
  <c r="O100" i="3"/>
  <c r="BP100" i="3"/>
  <c r="CI100" i="3"/>
  <c r="P100" i="3"/>
  <c r="K62" i="3"/>
  <c r="S62" i="3"/>
  <c r="Q62" i="3"/>
  <c r="Z62" i="3"/>
  <c r="AH62" i="3"/>
  <c r="AP62" i="3"/>
  <c r="AX62" i="3"/>
  <c r="BF62" i="3"/>
  <c r="BN62" i="3"/>
  <c r="BV62" i="3"/>
  <c r="CD62" i="3"/>
  <c r="CL62" i="3"/>
  <c r="CT62" i="3"/>
  <c r="I62" i="3"/>
  <c r="R62" i="3"/>
  <c r="AA62" i="3"/>
  <c r="AI62" i="3"/>
  <c r="AQ62" i="3"/>
  <c r="AY62" i="3"/>
  <c r="BG62" i="3"/>
  <c r="BO62" i="3"/>
  <c r="BW62" i="3"/>
  <c r="CE62" i="3"/>
  <c r="CM62" i="3"/>
  <c r="CU62" i="3"/>
  <c r="O62" i="3"/>
  <c r="AB62" i="3"/>
  <c r="AL62" i="3"/>
  <c r="AV62" i="3"/>
  <c r="BH62" i="3"/>
  <c r="BR62" i="3"/>
  <c r="CB62" i="3"/>
  <c r="CN62" i="3"/>
  <c r="CX62" i="3"/>
  <c r="P62" i="3"/>
  <c r="AC62" i="3"/>
  <c r="AM62" i="3"/>
  <c r="AW62" i="3"/>
  <c r="BI62" i="3"/>
  <c r="BS62" i="3"/>
  <c r="CC62" i="3"/>
  <c r="CO62" i="3"/>
  <c r="CY62" i="3"/>
  <c r="T62" i="3"/>
  <c r="AD62" i="3"/>
  <c r="AN62" i="3"/>
  <c r="AZ62" i="3"/>
  <c r="BJ62" i="3"/>
  <c r="BT62" i="3"/>
  <c r="W62" i="3"/>
  <c r="AO62" i="3"/>
  <c r="BD62" i="3"/>
  <c r="BX62" i="3"/>
  <c r="CJ62" i="3"/>
  <c r="CZ62" i="3"/>
  <c r="X62" i="3"/>
  <c r="AR62" i="3"/>
  <c r="BE62" i="3"/>
  <c r="BY62" i="3"/>
  <c r="CK62" i="3"/>
  <c r="J62" i="3"/>
  <c r="Y62" i="3"/>
  <c r="AS62" i="3"/>
  <c r="BK62" i="3"/>
  <c r="BZ62" i="3"/>
  <c r="CP62" i="3"/>
  <c r="U62" i="3"/>
  <c r="AU62" i="3"/>
  <c r="BU62" i="3"/>
  <c r="CS62" i="3"/>
  <c r="V62" i="3"/>
  <c r="BA62" i="3"/>
  <c r="CA62" i="3"/>
  <c r="CV62" i="3"/>
  <c r="AE62" i="3"/>
  <c r="BB62" i="3"/>
  <c r="CF62" i="3"/>
  <c r="CW62" i="3"/>
  <c r="L62" i="3"/>
  <c r="BC62" i="3"/>
  <c r="CQ62" i="3"/>
  <c r="M62" i="3"/>
  <c r="BL62" i="3"/>
  <c r="CR62" i="3"/>
  <c r="N62" i="3"/>
  <c r="BM62" i="3"/>
  <c r="AT62" i="3"/>
  <c r="BP62" i="3"/>
  <c r="BQ62" i="3"/>
  <c r="AF62" i="3"/>
  <c r="AG62" i="3"/>
  <c r="AJ62" i="3"/>
  <c r="CI62" i="3"/>
  <c r="H62" i="3"/>
  <c r="G62" i="3"/>
  <c r="AK62" i="3"/>
  <c r="CG62" i="3"/>
  <c r="CH62" i="3"/>
  <c r="K139" i="3"/>
  <c r="S139" i="3"/>
  <c r="AA139" i="3"/>
  <c r="AI139" i="3"/>
  <c r="AQ139" i="3"/>
  <c r="AY139" i="3"/>
  <c r="BG139" i="3"/>
  <c r="BO139" i="3"/>
  <c r="BW139" i="3"/>
  <c r="CE139" i="3"/>
  <c r="CM139" i="3"/>
  <c r="CU139" i="3"/>
  <c r="M139" i="3"/>
  <c r="U139" i="3"/>
  <c r="AC139" i="3"/>
  <c r="AK139" i="3"/>
  <c r="AS139" i="3"/>
  <c r="BA139" i="3"/>
  <c r="BI139" i="3"/>
  <c r="BQ139" i="3"/>
  <c r="BY139" i="3"/>
  <c r="CG139" i="3"/>
  <c r="CO139" i="3"/>
  <c r="CW139" i="3"/>
  <c r="I139" i="3"/>
  <c r="T139" i="3"/>
  <c r="AE139" i="3"/>
  <c r="AO139" i="3"/>
  <c r="AZ139" i="3"/>
  <c r="BK139" i="3"/>
  <c r="BU139" i="3"/>
  <c r="CF139" i="3"/>
  <c r="CQ139" i="3"/>
  <c r="J139" i="3"/>
  <c r="V139" i="3"/>
  <c r="AF139" i="3"/>
  <c r="AP139" i="3"/>
  <c r="BB139" i="3"/>
  <c r="BL139" i="3"/>
  <c r="BV139" i="3"/>
  <c r="CH139" i="3"/>
  <c r="CR139" i="3"/>
  <c r="L139" i="3"/>
  <c r="W139" i="3"/>
  <c r="AG139" i="3"/>
  <c r="AR139" i="3"/>
  <c r="BC139" i="3"/>
  <c r="BM139" i="3"/>
  <c r="BX139" i="3"/>
  <c r="CI139" i="3"/>
  <c r="CS139" i="3"/>
  <c r="Y139" i="3"/>
  <c r="AN139" i="3"/>
  <c r="BF139" i="3"/>
  <c r="BZ139" i="3"/>
  <c r="CN139" i="3"/>
  <c r="Z139" i="3"/>
  <c r="AT139" i="3"/>
  <c r="BH139" i="3"/>
  <c r="CA139" i="3"/>
  <c r="CP139" i="3"/>
  <c r="N139" i="3"/>
  <c r="AB139" i="3"/>
  <c r="AU139" i="3"/>
  <c r="BJ139" i="3"/>
  <c r="CB139" i="3"/>
  <c r="CT139" i="3"/>
  <c r="AJ139" i="3"/>
  <c r="BN139" i="3"/>
  <c r="CK139" i="3"/>
  <c r="O139" i="3"/>
  <c r="AL139" i="3"/>
  <c r="BP139" i="3"/>
  <c r="CL139" i="3"/>
  <c r="R139" i="3"/>
  <c r="BT139" i="3"/>
  <c r="G139" i="3"/>
  <c r="AX139" i="3"/>
  <c r="CZ139" i="3"/>
  <c r="P139" i="3"/>
  <c r="AM139" i="3"/>
  <c r="BR139" i="3"/>
  <c r="CV139" i="3"/>
  <c r="Q139" i="3"/>
  <c r="AV139" i="3"/>
  <c r="BS139" i="3"/>
  <c r="CX139" i="3"/>
  <c r="AW139" i="3"/>
  <c r="CY139" i="3"/>
  <c r="X139" i="3"/>
  <c r="CC139" i="3"/>
  <c r="H139" i="3"/>
  <c r="AH139" i="3"/>
  <c r="AD139" i="3"/>
  <c r="CJ139" i="3"/>
  <c r="BD139" i="3"/>
  <c r="BE139" i="3"/>
  <c r="CD139" i="3"/>
  <c r="K140" i="3"/>
  <c r="S140" i="3"/>
  <c r="AA140" i="3"/>
  <c r="AI140" i="3"/>
  <c r="AQ140" i="3"/>
  <c r="AY140" i="3"/>
  <c r="BG140" i="3"/>
  <c r="BO140" i="3"/>
  <c r="BW140" i="3"/>
  <c r="CE140" i="3"/>
  <c r="CM140" i="3"/>
  <c r="CU140" i="3"/>
  <c r="M140" i="3"/>
  <c r="U140" i="3"/>
  <c r="AC140" i="3"/>
  <c r="AK140" i="3"/>
  <c r="AS140" i="3"/>
  <c r="BA140" i="3"/>
  <c r="BI140" i="3"/>
  <c r="BQ140" i="3"/>
  <c r="BY140" i="3"/>
  <c r="CG140" i="3"/>
  <c r="CO140" i="3"/>
  <c r="CW140" i="3"/>
  <c r="I140" i="3"/>
  <c r="T140" i="3"/>
  <c r="AE140" i="3"/>
  <c r="AO140" i="3"/>
  <c r="AZ140" i="3"/>
  <c r="BK140" i="3"/>
  <c r="BU140" i="3"/>
  <c r="CF140" i="3"/>
  <c r="CQ140" i="3"/>
  <c r="J140" i="3"/>
  <c r="V140" i="3"/>
  <c r="AF140" i="3"/>
  <c r="AP140" i="3"/>
  <c r="BB140" i="3"/>
  <c r="BL140" i="3"/>
  <c r="BV140" i="3"/>
  <c r="CH140" i="3"/>
  <c r="CR140" i="3"/>
  <c r="L140" i="3"/>
  <c r="W140" i="3"/>
  <c r="AG140" i="3"/>
  <c r="AR140" i="3"/>
  <c r="BC140" i="3"/>
  <c r="BM140" i="3"/>
  <c r="BX140" i="3"/>
  <c r="CI140" i="3"/>
  <c r="CS140" i="3"/>
  <c r="O140" i="3"/>
  <c r="AD140" i="3"/>
  <c r="AV140" i="3"/>
  <c r="BN140" i="3"/>
  <c r="CC140" i="3"/>
  <c r="CV140" i="3"/>
  <c r="G140" i="3"/>
  <c r="P140" i="3"/>
  <c r="AH140" i="3"/>
  <c r="AW140" i="3"/>
  <c r="BP140" i="3"/>
  <c r="CD140" i="3"/>
  <c r="CX140" i="3"/>
  <c r="Q140" i="3"/>
  <c r="AJ140" i="3"/>
  <c r="AX140" i="3"/>
  <c r="BR140" i="3"/>
  <c r="CJ140" i="3"/>
  <c r="CY140" i="3"/>
  <c r="X140" i="3"/>
  <c r="AU140" i="3"/>
  <c r="BZ140" i="3"/>
  <c r="CZ140" i="3"/>
  <c r="Y140" i="3"/>
  <c r="BD140" i="3"/>
  <c r="CA140" i="3"/>
  <c r="AL140" i="3"/>
  <c r="BJ140" i="3"/>
  <c r="Z140" i="3"/>
  <c r="BE140" i="3"/>
  <c r="CB140" i="3"/>
  <c r="AB140" i="3"/>
  <c r="BF140" i="3"/>
  <c r="CK140" i="3"/>
  <c r="BH140" i="3"/>
  <c r="CL140" i="3"/>
  <c r="AM140" i="3"/>
  <c r="CN140" i="3"/>
  <c r="N140" i="3"/>
  <c r="R140" i="3"/>
  <c r="AT140" i="3"/>
  <c r="CP140" i="3"/>
  <c r="BT140" i="3"/>
  <c r="CT140" i="3"/>
  <c r="H140" i="3"/>
  <c r="CA13" i="4" s="1"/>
  <c r="AN140" i="3"/>
  <c r="BS140" i="3"/>
  <c r="M102" i="3"/>
  <c r="U102" i="3"/>
  <c r="AC102" i="3"/>
  <c r="AK102" i="3"/>
  <c r="AS102" i="3"/>
  <c r="BA102" i="3"/>
  <c r="BI102" i="3"/>
  <c r="BQ102" i="3"/>
  <c r="BY102" i="3"/>
  <c r="CG102" i="3"/>
  <c r="CO102" i="3"/>
  <c r="CW102" i="3"/>
  <c r="Q102" i="3"/>
  <c r="Z102" i="3"/>
  <c r="AI102" i="3"/>
  <c r="AR102" i="3"/>
  <c r="BB102" i="3"/>
  <c r="BK102" i="3"/>
  <c r="BT102" i="3"/>
  <c r="CC102" i="3"/>
  <c r="CL102" i="3"/>
  <c r="CU102" i="3"/>
  <c r="I102" i="3"/>
  <c r="R102" i="3"/>
  <c r="AA102" i="3"/>
  <c r="AJ102" i="3"/>
  <c r="AT102" i="3"/>
  <c r="BC102" i="3"/>
  <c r="BL102" i="3"/>
  <c r="BU102" i="3"/>
  <c r="CD102" i="3"/>
  <c r="CM102" i="3"/>
  <c r="CV102" i="3"/>
  <c r="J102" i="3"/>
  <c r="S102" i="3"/>
  <c r="AB102" i="3"/>
  <c r="AL102" i="3"/>
  <c r="AU102" i="3"/>
  <c r="BD102" i="3"/>
  <c r="BM102" i="3"/>
  <c r="BV102" i="3"/>
  <c r="CE102" i="3"/>
  <c r="CN102" i="3"/>
  <c r="CX102" i="3"/>
  <c r="P102" i="3"/>
  <c r="AF102" i="3"/>
  <c r="AV102" i="3"/>
  <c r="BH102" i="3"/>
  <c r="BX102" i="3"/>
  <c r="CK102" i="3"/>
  <c r="T102" i="3"/>
  <c r="AG102" i="3"/>
  <c r="AW102" i="3"/>
  <c r="BJ102" i="3"/>
  <c r="BZ102" i="3"/>
  <c r="CP102" i="3"/>
  <c r="V102" i="3"/>
  <c r="AH102" i="3"/>
  <c r="AX102" i="3"/>
  <c r="BN102" i="3"/>
  <c r="CA102" i="3"/>
  <c r="CQ102" i="3"/>
  <c r="X102" i="3"/>
  <c r="AQ102" i="3"/>
  <c r="BR102" i="3"/>
  <c r="CR102" i="3"/>
  <c r="Y102" i="3"/>
  <c r="AY102" i="3"/>
  <c r="BS102" i="3"/>
  <c r="CS102" i="3"/>
  <c r="AD102" i="3"/>
  <c r="AZ102" i="3"/>
  <c r="BW102" i="3"/>
  <c r="CT102" i="3"/>
  <c r="AE102" i="3"/>
  <c r="BO102" i="3"/>
  <c r="CZ102" i="3"/>
  <c r="AM102" i="3"/>
  <c r="BP102" i="3"/>
  <c r="AN102" i="3"/>
  <c r="CB102" i="3"/>
  <c r="N102" i="3"/>
  <c r="CF102" i="3"/>
  <c r="O102" i="3"/>
  <c r="CH102" i="3"/>
  <c r="W102" i="3"/>
  <c r="CI102" i="3"/>
  <c r="AO102" i="3"/>
  <c r="CJ102" i="3"/>
  <c r="AP102" i="3"/>
  <c r="CY102" i="3"/>
  <c r="BE102" i="3"/>
  <c r="K102" i="3"/>
  <c r="BF102" i="3"/>
  <c r="BG102" i="3"/>
  <c r="G102" i="3"/>
  <c r="H102" i="3"/>
  <c r="L102" i="3"/>
  <c r="M110" i="3"/>
  <c r="U110" i="3"/>
  <c r="AC110" i="3"/>
  <c r="AK110" i="3"/>
  <c r="AS110" i="3"/>
  <c r="BA110" i="3"/>
  <c r="BI110" i="3"/>
  <c r="BQ110" i="3"/>
  <c r="BY110" i="3"/>
  <c r="CG110" i="3"/>
  <c r="CO110" i="3"/>
  <c r="CW110" i="3"/>
  <c r="N110" i="3"/>
  <c r="V110" i="3"/>
  <c r="AD110" i="3"/>
  <c r="AL110" i="3"/>
  <c r="AT110" i="3"/>
  <c r="BB110" i="3"/>
  <c r="BJ110" i="3"/>
  <c r="BR110" i="3"/>
  <c r="BZ110" i="3"/>
  <c r="CH110" i="3"/>
  <c r="CP110" i="3"/>
  <c r="CX110" i="3"/>
  <c r="O110" i="3"/>
  <c r="W110" i="3"/>
  <c r="AE110" i="3"/>
  <c r="AM110" i="3"/>
  <c r="AU110" i="3"/>
  <c r="BC110" i="3"/>
  <c r="BK110" i="3"/>
  <c r="BS110" i="3"/>
  <c r="CA110" i="3"/>
  <c r="CI110" i="3"/>
  <c r="CQ110" i="3"/>
  <c r="CY110" i="3"/>
  <c r="R110" i="3"/>
  <c r="AF110" i="3"/>
  <c r="AQ110" i="3"/>
  <c r="BE110" i="3"/>
  <c r="BP110" i="3"/>
  <c r="CD110" i="3"/>
  <c r="CR110" i="3"/>
  <c r="S110" i="3"/>
  <c r="AG110" i="3"/>
  <c r="AR110" i="3"/>
  <c r="BF110" i="3"/>
  <c r="BT110" i="3"/>
  <c r="CE110" i="3"/>
  <c r="CS110" i="3"/>
  <c r="I110" i="3"/>
  <c r="T110" i="3"/>
  <c r="AH110" i="3"/>
  <c r="AV110" i="3"/>
  <c r="BG110" i="3"/>
  <c r="BU110" i="3"/>
  <c r="CF110" i="3"/>
  <c r="CT110" i="3"/>
  <c r="Q110" i="3"/>
  <c r="AN110" i="3"/>
  <c r="BH110" i="3"/>
  <c r="CB110" i="3"/>
  <c r="CV110" i="3"/>
  <c r="X110" i="3"/>
  <c r="AO110" i="3"/>
  <c r="BL110" i="3"/>
  <c r="CC110" i="3"/>
  <c r="CZ110" i="3"/>
  <c r="Y110" i="3"/>
  <c r="AP110" i="3"/>
  <c r="BM110" i="3"/>
  <c r="CJ110" i="3"/>
  <c r="AI110" i="3"/>
  <c r="BO110" i="3"/>
  <c r="CU110" i="3"/>
  <c r="G110" i="3"/>
  <c r="J110" i="3"/>
  <c r="AJ110" i="3"/>
  <c r="BV110" i="3"/>
  <c r="K110" i="3"/>
  <c r="AW110" i="3"/>
  <c r="BW110" i="3"/>
  <c r="L110" i="3"/>
  <c r="BD110" i="3"/>
  <c r="P110" i="3"/>
  <c r="BN110" i="3"/>
  <c r="CM110" i="3"/>
  <c r="Z110" i="3"/>
  <c r="BX110" i="3"/>
  <c r="AA110" i="3"/>
  <c r="CK110" i="3"/>
  <c r="AB110" i="3"/>
  <c r="CL110" i="3"/>
  <c r="AX110" i="3"/>
  <c r="AY110" i="3"/>
  <c r="CN110" i="3"/>
  <c r="AZ110" i="3"/>
  <c r="H110" i="3"/>
  <c r="BI13" i="4" s="1"/>
  <c r="M71" i="3"/>
  <c r="U71" i="3"/>
  <c r="AC71" i="3"/>
  <c r="AK71" i="3"/>
  <c r="AS71" i="3"/>
  <c r="BA71" i="3"/>
  <c r="BI71" i="3"/>
  <c r="BQ71" i="3"/>
  <c r="BY71" i="3"/>
  <c r="CG71" i="3"/>
  <c r="CO71" i="3"/>
  <c r="CW71" i="3"/>
  <c r="K71" i="3"/>
  <c r="T71" i="3"/>
  <c r="AD71" i="3"/>
  <c r="AM71" i="3"/>
  <c r="AV71" i="3"/>
  <c r="BE71" i="3"/>
  <c r="BN71" i="3"/>
  <c r="BW71" i="3"/>
  <c r="CF71" i="3"/>
  <c r="CP71" i="3"/>
  <c r="CY71" i="3"/>
  <c r="L71" i="3"/>
  <c r="V71" i="3"/>
  <c r="AE71" i="3"/>
  <c r="AN71" i="3"/>
  <c r="AW71" i="3"/>
  <c r="BF71" i="3"/>
  <c r="BO71" i="3"/>
  <c r="BX71" i="3"/>
  <c r="CH71" i="3"/>
  <c r="CQ71" i="3"/>
  <c r="CZ71" i="3"/>
  <c r="N71" i="3"/>
  <c r="W71" i="3"/>
  <c r="AF71" i="3"/>
  <c r="AO71" i="3"/>
  <c r="AX71" i="3"/>
  <c r="BG71" i="3"/>
  <c r="BP71" i="3"/>
  <c r="BZ71" i="3"/>
  <c r="CI71" i="3"/>
  <c r="CR71" i="3"/>
  <c r="R71" i="3"/>
  <c r="AH71" i="3"/>
  <c r="AU71" i="3"/>
  <c r="BK71" i="3"/>
  <c r="CA71" i="3"/>
  <c r="CM71" i="3"/>
  <c r="S71" i="3"/>
  <c r="AI71" i="3"/>
  <c r="AY71" i="3"/>
  <c r="BL71" i="3"/>
  <c r="CB71" i="3"/>
  <c r="CN71" i="3"/>
  <c r="X71" i="3"/>
  <c r="AJ71" i="3"/>
  <c r="AZ71" i="3"/>
  <c r="BM71" i="3"/>
  <c r="CC71" i="3"/>
  <c r="CS71" i="3"/>
  <c r="O71" i="3"/>
  <c r="AL71" i="3"/>
  <c r="BH71" i="3"/>
  <c r="CE71" i="3"/>
  <c r="P71" i="3"/>
  <c r="AP71" i="3"/>
  <c r="BJ71" i="3"/>
  <c r="CJ71" i="3"/>
  <c r="Q71" i="3"/>
  <c r="AQ71" i="3"/>
  <c r="BR71" i="3"/>
  <c r="CK71" i="3"/>
  <c r="J71" i="3"/>
  <c r="BB71" i="3"/>
  <c r="CL71" i="3"/>
  <c r="Y71" i="3"/>
  <c r="BC71" i="3"/>
  <c r="CT71" i="3"/>
  <c r="Z71" i="3"/>
  <c r="BD71" i="3"/>
  <c r="CU71" i="3"/>
  <c r="AB71" i="3"/>
  <c r="CD71" i="3"/>
  <c r="AG71" i="3"/>
  <c r="CV71" i="3"/>
  <c r="AR71" i="3"/>
  <c r="CX71" i="3"/>
  <c r="BS71" i="3"/>
  <c r="BT71" i="3"/>
  <c r="H71" i="3"/>
  <c r="BU71" i="3"/>
  <c r="BV71" i="3"/>
  <c r="G71" i="3"/>
  <c r="I71" i="3"/>
  <c r="AA71" i="3"/>
  <c r="AT71" i="3"/>
  <c r="M73" i="3"/>
  <c r="U73" i="3"/>
  <c r="AC73" i="3"/>
  <c r="AK73" i="3"/>
  <c r="AS73" i="3"/>
  <c r="BA73" i="3"/>
  <c r="BI73" i="3"/>
  <c r="BQ73" i="3"/>
  <c r="BY73" i="3"/>
  <c r="CG73" i="3"/>
  <c r="CO73" i="3"/>
  <c r="CW73" i="3"/>
  <c r="K73" i="3"/>
  <c r="T73" i="3"/>
  <c r="AD73" i="3"/>
  <c r="AM73" i="3"/>
  <c r="AV73" i="3"/>
  <c r="BE73" i="3"/>
  <c r="BN73" i="3"/>
  <c r="BW73" i="3"/>
  <c r="CF73" i="3"/>
  <c r="CP73" i="3"/>
  <c r="CY73" i="3"/>
  <c r="L73" i="3"/>
  <c r="V73" i="3"/>
  <c r="AE73" i="3"/>
  <c r="AN73" i="3"/>
  <c r="AW73" i="3"/>
  <c r="BF73" i="3"/>
  <c r="BO73" i="3"/>
  <c r="BX73" i="3"/>
  <c r="CH73" i="3"/>
  <c r="CQ73" i="3"/>
  <c r="CZ73" i="3"/>
  <c r="N73" i="3"/>
  <c r="W73" i="3"/>
  <c r="AF73" i="3"/>
  <c r="AO73" i="3"/>
  <c r="AX73" i="3"/>
  <c r="BG73" i="3"/>
  <c r="BP73" i="3"/>
  <c r="BZ73" i="3"/>
  <c r="CI73" i="3"/>
  <c r="CR73" i="3"/>
  <c r="Q73" i="3"/>
  <c r="AG73" i="3"/>
  <c r="AT73" i="3"/>
  <c r="BJ73" i="3"/>
  <c r="BV73" i="3"/>
  <c r="CL73" i="3"/>
  <c r="R73" i="3"/>
  <c r="AH73" i="3"/>
  <c r="AU73" i="3"/>
  <c r="BK73" i="3"/>
  <c r="CA73" i="3"/>
  <c r="CM73" i="3"/>
  <c r="S73" i="3"/>
  <c r="AI73" i="3"/>
  <c r="AY73" i="3"/>
  <c r="BL73" i="3"/>
  <c r="CB73" i="3"/>
  <c r="CN73" i="3"/>
  <c r="I73" i="3"/>
  <c r="AB73" i="3"/>
  <c r="BC73" i="3"/>
  <c r="CC73" i="3"/>
  <c r="CV73" i="3"/>
  <c r="J73" i="3"/>
  <c r="AJ73" i="3"/>
  <c r="BD73" i="3"/>
  <c r="CD73" i="3"/>
  <c r="CX73" i="3"/>
  <c r="O73" i="3"/>
  <c r="AL73" i="3"/>
  <c r="BH73" i="3"/>
  <c r="CE73" i="3"/>
  <c r="AR73" i="3"/>
  <c r="CJ73" i="3"/>
  <c r="P73" i="3"/>
  <c r="AZ73" i="3"/>
  <c r="CK73" i="3"/>
  <c r="X73" i="3"/>
  <c r="BB73" i="3"/>
  <c r="CS73" i="3"/>
  <c r="Y73" i="3"/>
  <c r="BT73" i="3"/>
  <c r="G73" i="3"/>
  <c r="Z73" i="3"/>
  <c r="BU73" i="3"/>
  <c r="AA73" i="3"/>
  <c r="CT73" i="3"/>
  <c r="BM73" i="3"/>
  <c r="H73" i="3"/>
  <c r="AQ6" i="4" s="1"/>
  <c r="BR73" i="3"/>
  <c r="BS73" i="3"/>
  <c r="CU73" i="3"/>
  <c r="AP73" i="3"/>
  <c r="AQ73" i="3"/>
  <c r="M118" i="3"/>
  <c r="U118" i="3"/>
  <c r="AC118" i="3"/>
  <c r="AK118" i="3"/>
  <c r="AS118" i="3"/>
  <c r="BA118" i="3"/>
  <c r="BI118" i="3"/>
  <c r="BQ118" i="3"/>
  <c r="BY118" i="3"/>
  <c r="CG118" i="3"/>
  <c r="CO118" i="3"/>
  <c r="CW118" i="3"/>
  <c r="P118" i="3"/>
  <c r="Y118" i="3"/>
  <c r="AH118" i="3"/>
  <c r="AQ118" i="3"/>
  <c r="AZ118" i="3"/>
  <c r="BJ118" i="3"/>
  <c r="BS118" i="3"/>
  <c r="CB118" i="3"/>
  <c r="CK118" i="3"/>
  <c r="CT118" i="3"/>
  <c r="Q118" i="3"/>
  <c r="Z118" i="3"/>
  <c r="AI118" i="3"/>
  <c r="AR118" i="3"/>
  <c r="BB118" i="3"/>
  <c r="BK118" i="3"/>
  <c r="BT118" i="3"/>
  <c r="CC118" i="3"/>
  <c r="CL118" i="3"/>
  <c r="CU118" i="3"/>
  <c r="I118" i="3"/>
  <c r="R118" i="3"/>
  <c r="AA118" i="3"/>
  <c r="AJ118" i="3"/>
  <c r="AT118" i="3"/>
  <c r="BC118" i="3"/>
  <c r="BL118" i="3"/>
  <c r="BU118" i="3"/>
  <c r="CD118" i="3"/>
  <c r="CM118" i="3"/>
  <c r="CV118" i="3"/>
  <c r="O118" i="3"/>
  <c r="AE118" i="3"/>
  <c r="AU118" i="3"/>
  <c r="BG118" i="3"/>
  <c r="BW118" i="3"/>
  <c r="CJ118" i="3"/>
  <c r="CZ118" i="3"/>
  <c r="S118" i="3"/>
  <c r="AF118" i="3"/>
  <c r="AV118" i="3"/>
  <c r="BH118" i="3"/>
  <c r="BX118" i="3"/>
  <c r="CN118" i="3"/>
  <c r="T118" i="3"/>
  <c r="AG118" i="3"/>
  <c r="AW118" i="3"/>
  <c r="BM118" i="3"/>
  <c r="BZ118" i="3"/>
  <c r="CP118" i="3"/>
  <c r="X118" i="3"/>
  <c r="AX118" i="3"/>
  <c r="BR118" i="3"/>
  <c r="CR118" i="3"/>
  <c r="G118" i="3"/>
  <c r="AB118" i="3"/>
  <c r="AY118" i="3"/>
  <c r="BV118" i="3"/>
  <c r="CS118" i="3"/>
  <c r="J118" i="3"/>
  <c r="AD118" i="3"/>
  <c r="BD118" i="3"/>
  <c r="CA118" i="3"/>
  <c r="CX118" i="3"/>
  <c r="W118" i="3"/>
  <c r="BN118" i="3"/>
  <c r="CY118" i="3"/>
  <c r="N118" i="3"/>
  <c r="AL118" i="3"/>
  <c r="BO118" i="3"/>
  <c r="K118" i="3"/>
  <c r="H118" i="3"/>
  <c r="AP118" i="3"/>
  <c r="AM118" i="3"/>
  <c r="BP118" i="3"/>
  <c r="AN118" i="3"/>
  <c r="CE118" i="3"/>
  <c r="AO118" i="3"/>
  <c r="CF118" i="3"/>
  <c r="L118" i="3"/>
  <c r="CH118" i="3"/>
  <c r="BE118" i="3"/>
  <c r="CI118" i="3"/>
  <c r="V118" i="3"/>
  <c r="BF118" i="3"/>
  <c r="CQ118" i="3"/>
  <c r="K125" i="3"/>
  <c r="S125" i="3"/>
  <c r="AA125" i="3"/>
  <c r="AI125" i="3"/>
  <c r="AQ125" i="3"/>
  <c r="AY125" i="3"/>
  <c r="BG125" i="3"/>
  <c r="BO125" i="3"/>
  <c r="BW125" i="3"/>
  <c r="CE125" i="3"/>
  <c r="CM125" i="3"/>
  <c r="CU125" i="3"/>
  <c r="L125" i="3"/>
  <c r="T125" i="3"/>
  <c r="AB125" i="3"/>
  <c r="AJ125" i="3"/>
  <c r="AR125" i="3"/>
  <c r="AZ125" i="3"/>
  <c r="BH125" i="3"/>
  <c r="BP125" i="3"/>
  <c r="BX125" i="3"/>
  <c r="CF125" i="3"/>
  <c r="CN125" i="3"/>
  <c r="CV125" i="3"/>
  <c r="M125" i="3"/>
  <c r="U125" i="3"/>
  <c r="AC125" i="3"/>
  <c r="AK125" i="3"/>
  <c r="AS125" i="3"/>
  <c r="BA125" i="3"/>
  <c r="BI125" i="3"/>
  <c r="BQ125" i="3"/>
  <c r="BY125" i="3"/>
  <c r="CG125" i="3"/>
  <c r="CO125" i="3"/>
  <c r="CW125" i="3"/>
  <c r="Q125" i="3"/>
  <c r="AE125" i="3"/>
  <c r="AP125" i="3"/>
  <c r="BD125" i="3"/>
  <c r="BR125" i="3"/>
  <c r="CC125" i="3"/>
  <c r="CQ125" i="3"/>
  <c r="R125" i="3"/>
  <c r="AF125" i="3"/>
  <c r="AT125" i="3"/>
  <c r="BE125" i="3"/>
  <c r="BS125" i="3"/>
  <c r="CD125" i="3"/>
  <c r="CR125" i="3"/>
  <c r="V125" i="3"/>
  <c r="AG125" i="3"/>
  <c r="AU125" i="3"/>
  <c r="BF125" i="3"/>
  <c r="BT125" i="3"/>
  <c r="CH125" i="3"/>
  <c r="CS125" i="3"/>
  <c r="X125" i="3"/>
  <c r="AO125" i="3"/>
  <c r="BL125" i="3"/>
  <c r="CI125" i="3"/>
  <c r="CZ125" i="3"/>
  <c r="G125" i="3"/>
  <c r="Y125" i="3"/>
  <c r="AV125" i="3"/>
  <c r="BM125" i="3"/>
  <c r="CJ125" i="3"/>
  <c r="I125" i="3"/>
  <c r="Z125" i="3"/>
  <c r="AW125" i="3"/>
  <c r="BN125" i="3"/>
  <c r="CK125" i="3"/>
  <c r="AL125" i="3"/>
  <c r="BU125" i="3"/>
  <c r="CX125" i="3"/>
  <c r="BJ125" i="3"/>
  <c r="J125" i="3"/>
  <c r="AM125" i="3"/>
  <c r="BV125" i="3"/>
  <c r="CY125" i="3"/>
  <c r="P125" i="3"/>
  <c r="CB125" i="3"/>
  <c r="BC125" i="3"/>
  <c r="N125" i="3"/>
  <c r="AN125" i="3"/>
  <c r="BZ125" i="3"/>
  <c r="H125" i="3"/>
  <c r="O125" i="3"/>
  <c r="AX125" i="3"/>
  <c r="CA125" i="3"/>
  <c r="BB125" i="3"/>
  <c r="W125" i="3"/>
  <c r="CL125" i="3"/>
  <c r="AD125" i="3"/>
  <c r="CP125" i="3"/>
  <c r="AH125" i="3"/>
  <c r="CT125" i="3"/>
  <c r="BK125" i="3"/>
  <c r="K39" i="3"/>
  <c r="S39" i="3"/>
  <c r="AA39" i="3"/>
  <c r="AI39" i="3"/>
  <c r="AQ39" i="3"/>
  <c r="AY39" i="3"/>
  <c r="BG39" i="3"/>
  <c r="BO39" i="3"/>
  <c r="BW39" i="3"/>
  <c r="CE39" i="3"/>
  <c r="CM39" i="3"/>
  <c r="CU39" i="3"/>
  <c r="L39" i="3"/>
  <c r="T39" i="3"/>
  <c r="AB39" i="3"/>
  <c r="AJ39" i="3"/>
  <c r="AR39" i="3"/>
  <c r="AZ39" i="3"/>
  <c r="BH39" i="3"/>
  <c r="BP39" i="3"/>
  <c r="BX39" i="3"/>
  <c r="CF39" i="3"/>
  <c r="CN39" i="3"/>
  <c r="CV39" i="3"/>
  <c r="R39" i="3"/>
  <c r="AD39" i="3"/>
  <c r="AN39" i="3"/>
  <c r="AX39" i="3"/>
  <c r="BJ39" i="3"/>
  <c r="BT39" i="3"/>
  <c r="CD39" i="3"/>
  <c r="CP39" i="3"/>
  <c r="CZ39" i="3"/>
  <c r="I39" i="3"/>
  <c r="U39" i="3"/>
  <c r="AE39" i="3"/>
  <c r="AO39" i="3"/>
  <c r="BA39" i="3"/>
  <c r="BK39" i="3"/>
  <c r="BU39" i="3"/>
  <c r="CG39" i="3"/>
  <c r="CQ39" i="3"/>
  <c r="J39" i="3"/>
  <c r="V39" i="3"/>
  <c r="AF39" i="3"/>
  <c r="X39" i="3"/>
  <c r="AM39" i="3"/>
  <c r="BC39" i="3"/>
  <c r="BQ39" i="3"/>
  <c r="CC39" i="3"/>
  <c r="CS39" i="3"/>
  <c r="Y39" i="3"/>
  <c r="AP39" i="3"/>
  <c r="BD39" i="3"/>
  <c r="BR39" i="3"/>
  <c r="CH39" i="3"/>
  <c r="CT39" i="3"/>
  <c r="M39" i="3"/>
  <c r="Z39" i="3"/>
  <c r="AS39" i="3"/>
  <c r="BE39" i="3"/>
  <c r="BS39" i="3"/>
  <c r="CI39" i="3"/>
  <c r="CW39" i="3"/>
  <c r="O39" i="3"/>
  <c r="AL39" i="3"/>
  <c r="BL39" i="3"/>
  <c r="CJ39" i="3"/>
  <c r="P39" i="3"/>
  <c r="AT39" i="3"/>
  <c r="BM39" i="3"/>
  <c r="CK39" i="3"/>
  <c r="Q39" i="3"/>
  <c r="AW39" i="3"/>
  <c r="CA39" i="3"/>
  <c r="W39" i="3"/>
  <c r="BB39" i="3"/>
  <c r="CB39" i="3"/>
  <c r="AC39" i="3"/>
  <c r="BF39" i="3"/>
  <c r="CL39" i="3"/>
  <c r="AG39" i="3"/>
  <c r="BY39" i="3"/>
  <c r="AH39" i="3"/>
  <c r="BZ39" i="3"/>
  <c r="AK39" i="3"/>
  <c r="CO39" i="3"/>
  <c r="CR39" i="3"/>
  <c r="CX39" i="3"/>
  <c r="N39" i="3"/>
  <c r="CY39" i="3"/>
  <c r="BN39" i="3"/>
  <c r="BV39" i="3"/>
  <c r="AV39" i="3"/>
  <c r="G39" i="3"/>
  <c r="BI39" i="3"/>
  <c r="AU39" i="3"/>
  <c r="H39" i="3"/>
  <c r="K40" i="3"/>
  <c r="S40" i="3"/>
  <c r="AA40" i="3"/>
  <c r="AI40" i="3"/>
  <c r="AQ40" i="3"/>
  <c r="AY40" i="3"/>
  <c r="BG40" i="3"/>
  <c r="BO40" i="3"/>
  <c r="BW40" i="3"/>
  <c r="CE40" i="3"/>
  <c r="CM40" i="3"/>
  <c r="CU40" i="3"/>
  <c r="L40" i="3"/>
  <c r="T40" i="3"/>
  <c r="AB40" i="3"/>
  <c r="AJ40" i="3"/>
  <c r="AR40" i="3"/>
  <c r="AZ40" i="3"/>
  <c r="BH40" i="3"/>
  <c r="BP40" i="3"/>
  <c r="BX40" i="3"/>
  <c r="CF40" i="3"/>
  <c r="CN40" i="3"/>
  <c r="CV40" i="3"/>
  <c r="R40" i="3"/>
  <c r="AD40" i="3"/>
  <c r="AN40" i="3"/>
  <c r="AX40" i="3"/>
  <c r="BJ40" i="3"/>
  <c r="BT40" i="3"/>
  <c r="CD40" i="3"/>
  <c r="CP40" i="3"/>
  <c r="CZ40" i="3"/>
  <c r="I40" i="3"/>
  <c r="U40" i="3"/>
  <c r="AE40" i="3"/>
  <c r="AO40" i="3"/>
  <c r="BA40" i="3"/>
  <c r="BK40" i="3"/>
  <c r="BU40" i="3"/>
  <c r="CG40" i="3"/>
  <c r="CQ40" i="3"/>
  <c r="O40" i="3"/>
  <c r="AC40" i="3"/>
  <c r="AS40" i="3"/>
  <c r="BE40" i="3"/>
  <c r="BS40" i="3"/>
  <c r="CI40" i="3"/>
  <c r="CW40" i="3"/>
  <c r="P40" i="3"/>
  <c r="AF40" i="3"/>
  <c r="AT40" i="3"/>
  <c r="BF40" i="3"/>
  <c r="BV40" i="3"/>
  <c r="CJ40" i="3"/>
  <c r="CX40" i="3"/>
  <c r="Q40" i="3"/>
  <c r="AG40" i="3"/>
  <c r="AU40" i="3"/>
  <c r="BI40" i="3"/>
  <c r="BY40" i="3"/>
  <c r="CK40" i="3"/>
  <c r="CY40" i="3"/>
  <c r="M40" i="3"/>
  <c r="AK40" i="3"/>
  <c r="BD40" i="3"/>
  <c r="CB40" i="3"/>
  <c r="N40" i="3"/>
  <c r="AL40" i="3"/>
  <c r="BL40" i="3"/>
  <c r="CC40" i="3"/>
  <c r="V40" i="3"/>
  <c r="AV40" i="3"/>
  <c r="BZ40" i="3"/>
  <c r="W40" i="3"/>
  <c r="AW40" i="3"/>
  <c r="CA40" i="3"/>
  <c r="X40" i="3"/>
  <c r="BB40" i="3"/>
  <c r="CH40" i="3"/>
  <c r="Z40" i="3"/>
  <c r="BR40" i="3"/>
  <c r="AH40" i="3"/>
  <c r="CL40" i="3"/>
  <c r="AM40" i="3"/>
  <c r="CO40" i="3"/>
  <c r="BN40" i="3"/>
  <c r="BQ40" i="3"/>
  <c r="CR40" i="3"/>
  <c r="CT40" i="3"/>
  <c r="J40" i="3"/>
  <c r="BC40" i="3"/>
  <c r="BM40" i="3"/>
  <c r="CS40" i="3"/>
  <c r="Y40" i="3"/>
  <c r="H40" i="3"/>
  <c r="AP40" i="3"/>
  <c r="G40" i="3"/>
  <c r="M192" i="3"/>
  <c r="U192" i="3"/>
  <c r="AC192" i="3"/>
  <c r="AK192" i="3"/>
  <c r="AS192" i="3"/>
  <c r="BA192" i="3"/>
  <c r="BI192" i="3"/>
  <c r="BQ192" i="3"/>
  <c r="BY192" i="3"/>
  <c r="CG192" i="3"/>
  <c r="CO192" i="3"/>
  <c r="CW192" i="3"/>
  <c r="N192" i="3"/>
  <c r="V192" i="3"/>
  <c r="AD192" i="3"/>
  <c r="AL192" i="3"/>
  <c r="AT192" i="3"/>
  <c r="BB192" i="3"/>
  <c r="BJ192" i="3"/>
  <c r="BR192" i="3"/>
  <c r="BZ192" i="3"/>
  <c r="CH192" i="3"/>
  <c r="CP192" i="3"/>
  <c r="CX192" i="3"/>
  <c r="O192" i="3"/>
  <c r="W192" i="3"/>
  <c r="AE192" i="3"/>
  <c r="AM192" i="3"/>
  <c r="AU192" i="3"/>
  <c r="BC192" i="3"/>
  <c r="BK192" i="3"/>
  <c r="BS192" i="3"/>
  <c r="CA192" i="3"/>
  <c r="CI192" i="3"/>
  <c r="CQ192" i="3"/>
  <c r="CY192" i="3"/>
  <c r="S192" i="3"/>
  <c r="AG192" i="3"/>
  <c r="AR192" i="3"/>
  <c r="BF192" i="3"/>
  <c r="BT192" i="3"/>
  <c r="CE192" i="3"/>
  <c r="CS192" i="3"/>
  <c r="I192" i="3"/>
  <c r="T192" i="3"/>
  <c r="AH192" i="3"/>
  <c r="AV192" i="3"/>
  <c r="BG192" i="3"/>
  <c r="BU192" i="3"/>
  <c r="CF192" i="3"/>
  <c r="CT192" i="3"/>
  <c r="J192" i="3"/>
  <c r="X192" i="3"/>
  <c r="AI192" i="3"/>
  <c r="AW192" i="3"/>
  <c r="BH192" i="3"/>
  <c r="BV192" i="3"/>
  <c r="CJ192" i="3"/>
  <c r="CU192" i="3"/>
  <c r="L192" i="3"/>
  <c r="AF192" i="3"/>
  <c r="AZ192" i="3"/>
  <c r="BW192" i="3"/>
  <c r="CN192" i="3"/>
  <c r="AO192" i="3"/>
  <c r="CZ192" i="3"/>
  <c r="P192" i="3"/>
  <c r="AJ192" i="3"/>
  <c r="BD192" i="3"/>
  <c r="BX192" i="3"/>
  <c r="CR192" i="3"/>
  <c r="R192" i="3"/>
  <c r="CC192" i="3"/>
  <c r="H192" i="3"/>
  <c r="AP192" i="3"/>
  <c r="CD192" i="3"/>
  <c r="Z192" i="3"/>
  <c r="CK192" i="3"/>
  <c r="Q192" i="3"/>
  <c r="AN192" i="3"/>
  <c r="BE192" i="3"/>
  <c r="CB192" i="3"/>
  <c r="CV192" i="3"/>
  <c r="G192" i="3"/>
  <c r="BL192" i="3"/>
  <c r="Y192" i="3"/>
  <c r="BM192" i="3"/>
  <c r="AQ192" i="3"/>
  <c r="BN192" i="3"/>
  <c r="AA192" i="3"/>
  <c r="AB192" i="3"/>
  <c r="K192" i="3"/>
  <c r="BP192" i="3"/>
  <c r="AX192" i="3"/>
  <c r="AY192" i="3"/>
  <c r="BO192" i="3"/>
  <c r="CL192" i="3"/>
  <c r="CM192" i="3"/>
  <c r="M206" i="3"/>
  <c r="U206" i="3"/>
  <c r="AC206" i="3"/>
  <c r="AK206" i="3"/>
  <c r="AS206" i="3"/>
  <c r="BA206" i="3"/>
  <c r="BI206" i="3"/>
  <c r="BQ206" i="3"/>
  <c r="BY206" i="3"/>
  <c r="CG206" i="3"/>
  <c r="CO206" i="3"/>
  <c r="CW206" i="3"/>
  <c r="O206" i="3"/>
  <c r="W206" i="3"/>
  <c r="AE206" i="3"/>
  <c r="AM206" i="3"/>
  <c r="AU206" i="3"/>
  <c r="BC206" i="3"/>
  <c r="BK206" i="3"/>
  <c r="BS206" i="3"/>
  <c r="CA206" i="3"/>
  <c r="CI206" i="3"/>
  <c r="CQ206" i="3"/>
  <c r="CY206" i="3"/>
  <c r="K206" i="3"/>
  <c r="V206" i="3"/>
  <c r="AG206" i="3"/>
  <c r="AQ206" i="3"/>
  <c r="BB206" i="3"/>
  <c r="BM206" i="3"/>
  <c r="BW206" i="3"/>
  <c r="CH206" i="3"/>
  <c r="CS206" i="3"/>
  <c r="L206" i="3"/>
  <c r="X206" i="3"/>
  <c r="AH206" i="3"/>
  <c r="AR206" i="3"/>
  <c r="BD206" i="3"/>
  <c r="BN206" i="3"/>
  <c r="BX206" i="3"/>
  <c r="CJ206" i="3"/>
  <c r="CT206" i="3"/>
  <c r="N206" i="3"/>
  <c r="Y206" i="3"/>
  <c r="AI206" i="3"/>
  <c r="AT206" i="3"/>
  <c r="BE206" i="3"/>
  <c r="BO206" i="3"/>
  <c r="BZ206" i="3"/>
  <c r="CK206" i="3"/>
  <c r="CU206" i="3"/>
  <c r="Z206" i="3"/>
  <c r="AO206" i="3"/>
  <c r="BG206" i="3"/>
  <c r="BV206" i="3"/>
  <c r="CN206" i="3"/>
  <c r="G206" i="3"/>
  <c r="AD206" i="3"/>
  <c r="CD206" i="3"/>
  <c r="BR206" i="3"/>
  <c r="I206" i="3"/>
  <c r="AA206" i="3"/>
  <c r="AP206" i="3"/>
  <c r="BH206" i="3"/>
  <c r="CB206" i="3"/>
  <c r="CP206" i="3"/>
  <c r="H206" i="3"/>
  <c r="P206" i="3"/>
  <c r="AW206" i="3"/>
  <c r="CV206" i="3"/>
  <c r="Q206" i="3"/>
  <c r="AX206" i="3"/>
  <c r="CE206" i="3"/>
  <c r="R206" i="3"/>
  <c r="AY206" i="3"/>
  <c r="CZ206" i="3"/>
  <c r="J206" i="3"/>
  <c r="AB206" i="3"/>
  <c r="AV206" i="3"/>
  <c r="BJ206" i="3"/>
  <c r="CC206" i="3"/>
  <c r="CR206" i="3"/>
  <c r="BL206" i="3"/>
  <c r="AF206" i="3"/>
  <c r="BP206" i="3"/>
  <c r="CX206" i="3"/>
  <c r="AJ206" i="3"/>
  <c r="CF206" i="3"/>
  <c r="BT206" i="3"/>
  <c r="BU206" i="3"/>
  <c r="BF206" i="3"/>
  <c r="AL206" i="3"/>
  <c r="AN206" i="3"/>
  <c r="AZ206" i="3"/>
  <c r="CL206" i="3"/>
  <c r="CM206" i="3"/>
  <c r="S206" i="3"/>
  <c r="T206" i="3"/>
  <c r="K215" i="3"/>
  <c r="S215" i="3"/>
  <c r="AA215" i="3"/>
  <c r="AI215" i="3"/>
  <c r="AQ215" i="3"/>
  <c r="AY215" i="3"/>
  <c r="BG215" i="3"/>
  <c r="BO215" i="3"/>
  <c r="BW215" i="3"/>
  <c r="CE215" i="3"/>
  <c r="CM215" i="3"/>
  <c r="CU215" i="3"/>
  <c r="L215" i="3"/>
  <c r="T215" i="3"/>
  <c r="AB215" i="3"/>
  <c r="AJ215" i="3"/>
  <c r="AR215" i="3"/>
  <c r="AZ215" i="3"/>
  <c r="BH215" i="3"/>
  <c r="BP215" i="3"/>
  <c r="BX215" i="3"/>
  <c r="CF215" i="3"/>
  <c r="CN215" i="3"/>
  <c r="CV215" i="3"/>
  <c r="M215" i="3"/>
  <c r="U215" i="3"/>
  <c r="AC215" i="3"/>
  <c r="AK215" i="3"/>
  <c r="AS215" i="3"/>
  <c r="BA215" i="3"/>
  <c r="BI215" i="3"/>
  <c r="BQ215" i="3"/>
  <c r="BY215" i="3"/>
  <c r="CG215" i="3"/>
  <c r="CO215" i="3"/>
  <c r="CW215" i="3"/>
  <c r="Q215" i="3"/>
  <c r="AE215" i="3"/>
  <c r="AP215" i="3"/>
  <c r="BD215" i="3"/>
  <c r="BR215" i="3"/>
  <c r="CC215" i="3"/>
  <c r="CQ215" i="3"/>
  <c r="AH215" i="3"/>
  <c r="BJ215" i="3"/>
  <c r="CT215" i="3"/>
  <c r="H215" i="3"/>
  <c r="N215" i="3"/>
  <c r="AM215" i="3"/>
  <c r="CK215" i="3"/>
  <c r="R215" i="3"/>
  <c r="AF215" i="3"/>
  <c r="AT215" i="3"/>
  <c r="BE215" i="3"/>
  <c r="BS215" i="3"/>
  <c r="CD215" i="3"/>
  <c r="CR215" i="3"/>
  <c r="I215" i="3"/>
  <c r="AV215" i="3"/>
  <c r="BU215" i="3"/>
  <c r="X215" i="3"/>
  <c r="BK215" i="3"/>
  <c r="CJ215" i="3"/>
  <c r="AX215" i="3"/>
  <c r="BZ215" i="3"/>
  <c r="V215" i="3"/>
  <c r="AG215" i="3"/>
  <c r="AU215" i="3"/>
  <c r="BF215" i="3"/>
  <c r="BT215" i="3"/>
  <c r="CH215" i="3"/>
  <c r="CS215" i="3"/>
  <c r="G215" i="3"/>
  <c r="W215" i="3"/>
  <c r="CI215" i="3"/>
  <c r="J215" i="3"/>
  <c r="AL215" i="3"/>
  <c r="AW215" i="3"/>
  <c r="BV215" i="3"/>
  <c r="CX215" i="3"/>
  <c r="Y215" i="3"/>
  <c r="BL215" i="3"/>
  <c r="CY215" i="3"/>
  <c r="O215" i="3"/>
  <c r="BM215" i="3"/>
  <c r="P215" i="3"/>
  <c r="BN215" i="3"/>
  <c r="CB215" i="3"/>
  <c r="AN215" i="3"/>
  <c r="BB215" i="3"/>
  <c r="BC215" i="3"/>
  <c r="Z215" i="3"/>
  <c r="CL215" i="3"/>
  <c r="AD215" i="3"/>
  <c r="CP215" i="3"/>
  <c r="CZ215" i="3"/>
  <c r="AO215" i="3"/>
  <c r="CA215" i="3"/>
  <c r="M161" i="3"/>
  <c r="U161" i="3"/>
  <c r="AC161" i="3"/>
  <c r="AK161" i="3"/>
  <c r="AS161" i="3"/>
  <c r="BA161" i="3"/>
  <c r="BI161" i="3"/>
  <c r="BQ161" i="3"/>
  <c r="BY161" i="3"/>
  <c r="CG161" i="3"/>
  <c r="CO161" i="3"/>
  <c r="CW161" i="3"/>
  <c r="N161" i="3"/>
  <c r="V161" i="3"/>
  <c r="AD161" i="3"/>
  <c r="AL161" i="3"/>
  <c r="AT161" i="3"/>
  <c r="BB161" i="3"/>
  <c r="BJ161" i="3"/>
  <c r="BR161" i="3"/>
  <c r="BZ161" i="3"/>
  <c r="CH161" i="3"/>
  <c r="CP161" i="3"/>
  <c r="CX161" i="3"/>
  <c r="O161" i="3"/>
  <c r="W161" i="3"/>
  <c r="AE161" i="3"/>
  <c r="AM161" i="3"/>
  <c r="AU161" i="3"/>
  <c r="BC161" i="3"/>
  <c r="BK161" i="3"/>
  <c r="BS161" i="3"/>
  <c r="CA161" i="3"/>
  <c r="CI161" i="3"/>
  <c r="CQ161" i="3"/>
  <c r="CY161" i="3"/>
  <c r="L161" i="3"/>
  <c r="Z161" i="3"/>
  <c r="AN161" i="3"/>
  <c r="AY161" i="3"/>
  <c r="BM161" i="3"/>
  <c r="BX161" i="3"/>
  <c r="CL161" i="3"/>
  <c r="CZ161" i="3"/>
  <c r="P161" i="3"/>
  <c r="AA161" i="3"/>
  <c r="AO161" i="3"/>
  <c r="AZ161" i="3"/>
  <c r="BN161" i="3"/>
  <c r="CB161" i="3"/>
  <c r="CM161" i="3"/>
  <c r="Q161" i="3"/>
  <c r="AB161" i="3"/>
  <c r="AP161" i="3"/>
  <c r="BD161" i="3"/>
  <c r="BO161" i="3"/>
  <c r="CC161" i="3"/>
  <c r="CN161" i="3"/>
  <c r="Y161" i="3"/>
  <c r="AV161" i="3"/>
  <c r="BP161" i="3"/>
  <c r="CJ161" i="3"/>
  <c r="G161" i="3"/>
  <c r="AH161" i="3"/>
  <c r="BV161" i="3"/>
  <c r="I161" i="3"/>
  <c r="AF161" i="3"/>
  <c r="AW161" i="3"/>
  <c r="BT161" i="3"/>
  <c r="CK161" i="3"/>
  <c r="H161" i="3"/>
  <c r="BE161" i="3"/>
  <c r="CS161" i="3"/>
  <c r="AI161" i="3"/>
  <c r="BW161" i="3"/>
  <c r="AJ161" i="3"/>
  <c r="CU161" i="3"/>
  <c r="J161" i="3"/>
  <c r="AG161" i="3"/>
  <c r="AX161" i="3"/>
  <c r="BU161" i="3"/>
  <c r="CR161" i="3"/>
  <c r="K161" i="3"/>
  <c r="R161" i="3"/>
  <c r="BF161" i="3"/>
  <c r="CT161" i="3"/>
  <c r="S161" i="3"/>
  <c r="BG161" i="3"/>
  <c r="CD161" i="3"/>
  <c r="CE161" i="3"/>
  <c r="CF161" i="3"/>
  <c r="X161" i="3"/>
  <c r="T161" i="3"/>
  <c r="AQ161" i="3"/>
  <c r="AR161" i="3"/>
  <c r="BH161" i="3"/>
  <c r="BL161" i="3"/>
  <c r="CV161" i="3"/>
  <c r="M162" i="3"/>
  <c r="U162" i="3"/>
  <c r="AC162" i="3"/>
  <c r="AK162" i="3"/>
  <c r="AS162" i="3"/>
  <c r="BA162" i="3"/>
  <c r="BI162" i="3"/>
  <c r="BQ162" i="3"/>
  <c r="BY162" i="3"/>
  <c r="CG162" i="3"/>
  <c r="CO162" i="3"/>
  <c r="CW162" i="3"/>
  <c r="N162" i="3"/>
  <c r="V162" i="3"/>
  <c r="AD162" i="3"/>
  <c r="AL162" i="3"/>
  <c r="AT162" i="3"/>
  <c r="BB162" i="3"/>
  <c r="BJ162" i="3"/>
  <c r="BR162" i="3"/>
  <c r="BZ162" i="3"/>
  <c r="CH162" i="3"/>
  <c r="CP162" i="3"/>
  <c r="CX162" i="3"/>
  <c r="O162" i="3"/>
  <c r="W162" i="3"/>
  <c r="AE162" i="3"/>
  <c r="AM162" i="3"/>
  <c r="AU162" i="3"/>
  <c r="BC162" i="3"/>
  <c r="BK162" i="3"/>
  <c r="BS162" i="3"/>
  <c r="CA162" i="3"/>
  <c r="CI162" i="3"/>
  <c r="CQ162" i="3"/>
  <c r="CY162" i="3"/>
  <c r="S162" i="3"/>
  <c r="AG162" i="3"/>
  <c r="AR162" i="3"/>
  <c r="BF162" i="3"/>
  <c r="BT162" i="3"/>
  <c r="CE162" i="3"/>
  <c r="CS162" i="3"/>
  <c r="I162" i="3"/>
  <c r="T162" i="3"/>
  <c r="AH162" i="3"/>
  <c r="AV162" i="3"/>
  <c r="BG162" i="3"/>
  <c r="BU162" i="3"/>
  <c r="CF162" i="3"/>
  <c r="CT162" i="3"/>
  <c r="J162" i="3"/>
  <c r="X162" i="3"/>
  <c r="AI162" i="3"/>
  <c r="AW162" i="3"/>
  <c r="BH162" i="3"/>
  <c r="BV162" i="3"/>
  <c r="CJ162" i="3"/>
  <c r="CU162" i="3"/>
  <c r="L162" i="3"/>
  <c r="AF162" i="3"/>
  <c r="AZ162" i="3"/>
  <c r="BW162" i="3"/>
  <c r="CN162" i="3"/>
  <c r="BL162" i="3"/>
  <c r="CZ162" i="3"/>
  <c r="P162" i="3"/>
  <c r="AJ162" i="3"/>
  <c r="BD162" i="3"/>
  <c r="BX162" i="3"/>
  <c r="CR162" i="3"/>
  <c r="AO162" i="3"/>
  <c r="CC162" i="3"/>
  <c r="AP162" i="3"/>
  <c r="CD162" i="3"/>
  <c r="BN162" i="3"/>
  <c r="Q162" i="3"/>
  <c r="AN162" i="3"/>
  <c r="BE162" i="3"/>
  <c r="CB162" i="3"/>
  <c r="CV162" i="3"/>
  <c r="G162" i="3"/>
  <c r="CR5" i="4" s="1"/>
  <c r="R162" i="3"/>
  <c r="H162" i="3"/>
  <c r="Y162" i="3"/>
  <c r="BM162" i="3"/>
  <c r="Z162" i="3"/>
  <c r="AQ162" i="3"/>
  <c r="CK162" i="3"/>
  <c r="BO162" i="3"/>
  <c r="BP162" i="3"/>
  <c r="K162" i="3"/>
  <c r="CM162" i="3"/>
  <c r="AA162" i="3"/>
  <c r="CL162" i="3"/>
  <c r="AB162" i="3"/>
  <c r="AX162" i="3"/>
  <c r="AY162" i="3"/>
  <c r="M147" i="3"/>
  <c r="U147" i="3"/>
  <c r="AC147" i="3"/>
  <c r="AK147" i="3"/>
  <c r="AS147" i="3"/>
  <c r="BA147" i="3"/>
  <c r="BI147" i="3"/>
  <c r="BQ147" i="3"/>
  <c r="BY147" i="3"/>
  <c r="CG147" i="3"/>
  <c r="CO147" i="3"/>
  <c r="CW147" i="3"/>
  <c r="N147" i="3"/>
  <c r="V147" i="3"/>
  <c r="AD147" i="3"/>
  <c r="AL147" i="3"/>
  <c r="AT147" i="3"/>
  <c r="BB147" i="3"/>
  <c r="BJ147" i="3"/>
  <c r="BR147" i="3"/>
  <c r="BZ147" i="3"/>
  <c r="CH147" i="3"/>
  <c r="CP147" i="3"/>
  <c r="CX147" i="3"/>
  <c r="O147" i="3"/>
  <c r="W147" i="3"/>
  <c r="AE147" i="3"/>
  <c r="AM147" i="3"/>
  <c r="AU147" i="3"/>
  <c r="BC147" i="3"/>
  <c r="BK147" i="3"/>
  <c r="BS147" i="3"/>
  <c r="CA147" i="3"/>
  <c r="CI147" i="3"/>
  <c r="CQ147" i="3"/>
  <c r="CY147" i="3"/>
  <c r="S147" i="3"/>
  <c r="AG147" i="3"/>
  <c r="AR147" i="3"/>
  <c r="BF147" i="3"/>
  <c r="BT147" i="3"/>
  <c r="CE147" i="3"/>
  <c r="CS147" i="3"/>
  <c r="I147" i="3"/>
  <c r="T147" i="3"/>
  <c r="AH147" i="3"/>
  <c r="AV147" i="3"/>
  <c r="BG147" i="3"/>
  <c r="BU147" i="3"/>
  <c r="CF147" i="3"/>
  <c r="CT147" i="3"/>
  <c r="J147" i="3"/>
  <c r="X147" i="3"/>
  <c r="AI147" i="3"/>
  <c r="AW147" i="3"/>
  <c r="BH147" i="3"/>
  <c r="BV147" i="3"/>
  <c r="CJ147" i="3"/>
  <c r="CU147" i="3"/>
  <c r="L147" i="3"/>
  <c r="AF147" i="3"/>
  <c r="AZ147" i="3"/>
  <c r="BW147" i="3"/>
  <c r="CN147" i="3"/>
  <c r="BL147" i="3"/>
  <c r="H147" i="3"/>
  <c r="P147" i="3"/>
  <c r="AJ147" i="3"/>
  <c r="BD147" i="3"/>
  <c r="BX147" i="3"/>
  <c r="CR147" i="3"/>
  <c r="CC147" i="3"/>
  <c r="Y147" i="3"/>
  <c r="BM147" i="3"/>
  <c r="AQ147" i="3"/>
  <c r="CK147" i="3"/>
  <c r="Q147" i="3"/>
  <c r="AN147" i="3"/>
  <c r="BE147" i="3"/>
  <c r="CB147" i="3"/>
  <c r="CV147" i="3"/>
  <c r="G147" i="3"/>
  <c r="R147" i="3"/>
  <c r="AO147" i="3"/>
  <c r="CZ147" i="3"/>
  <c r="AP147" i="3"/>
  <c r="CD147" i="3"/>
  <c r="Z147" i="3"/>
  <c r="BN147" i="3"/>
  <c r="AX147" i="3"/>
  <c r="AY147" i="3"/>
  <c r="BP147" i="3"/>
  <c r="BO147" i="3"/>
  <c r="CL147" i="3"/>
  <c r="K147" i="3"/>
  <c r="AA147" i="3"/>
  <c r="AB147" i="3"/>
  <c r="CM147" i="3"/>
  <c r="M156" i="3"/>
  <c r="U156" i="3"/>
  <c r="AC156" i="3"/>
  <c r="AK156" i="3"/>
  <c r="AS156" i="3"/>
  <c r="BA156" i="3"/>
  <c r="BI156" i="3"/>
  <c r="BQ156" i="3"/>
  <c r="BY156" i="3"/>
  <c r="CG156" i="3"/>
  <c r="CO156" i="3"/>
  <c r="CW156" i="3"/>
  <c r="N156" i="3"/>
  <c r="V156" i="3"/>
  <c r="AD156" i="3"/>
  <c r="AL156" i="3"/>
  <c r="AT156" i="3"/>
  <c r="BB156" i="3"/>
  <c r="BJ156" i="3"/>
  <c r="BR156" i="3"/>
  <c r="BZ156" i="3"/>
  <c r="CH156" i="3"/>
  <c r="CP156" i="3"/>
  <c r="CX156" i="3"/>
  <c r="O156" i="3"/>
  <c r="W156" i="3"/>
  <c r="AE156" i="3"/>
  <c r="AM156" i="3"/>
  <c r="AU156" i="3"/>
  <c r="BC156" i="3"/>
  <c r="BK156" i="3"/>
  <c r="BS156" i="3"/>
  <c r="CA156" i="3"/>
  <c r="CI156" i="3"/>
  <c r="CQ156" i="3"/>
  <c r="CY156" i="3"/>
  <c r="S156" i="3"/>
  <c r="AG156" i="3"/>
  <c r="AR156" i="3"/>
  <c r="BF156" i="3"/>
  <c r="BT156" i="3"/>
  <c r="CE156" i="3"/>
  <c r="CS156" i="3"/>
  <c r="I156" i="3"/>
  <c r="T156" i="3"/>
  <c r="AH156" i="3"/>
  <c r="AV156" i="3"/>
  <c r="BG156" i="3"/>
  <c r="BU156" i="3"/>
  <c r="CF156" i="3"/>
  <c r="CT156" i="3"/>
  <c r="J156" i="3"/>
  <c r="X156" i="3"/>
  <c r="AI156" i="3"/>
  <c r="AW156" i="3"/>
  <c r="BH156" i="3"/>
  <c r="BV156" i="3"/>
  <c r="CJ156" i="3"/>
  <c r="CU156" i="3"/>
  <c r="P156" i="3"/>
  <c r="AJ156" i="3"/>
  <c r="BD156" i="3"/>
  <c r="BX156" i="3"/>
  <c r="CR156" i="3"/>
  <c r="AP156" i="3"/>
  <c r="CD156" i="3"/>
  <c r="Q156" i="3"/>
  <c r="AN156" i="3"/>
  <c r="BE156" i="3"/>
  <c r="CB156" i="3"/>
  <c r="CV156" i="3"/>
  <c r="Y156" i="3"/>
  <c r="Z156" i="3"/>
  <c r="BN156" i="3"/>
  <c r="AX156" i="3"/>
  <c r="R156" i="3"/>
  <c r="AO156" i="3"/>
  <c r="BL156" i="3"/>
  <c r="CC156" i="3"/>
  <c r="CZ156" i="3"/>
  <c r="BM156" i="3"/>
  <c r="AQ156" i="3"/>
  <c r="CK156" i="3"/>
  <c r="AA156" i="3"/>
  <c r="BO156" i="3"/>
  <c r="CL156" i="3"/>
  <c r="BP156" i="3"/>
  <c r="BW156" i="3"/>
  <c r="L156" i="3"/>
  <c r="CN156" i="3"/>
  <c r="AZ156" i="3"/>
  <c r="G156" i="3"/>
  <c r="H156" i="3"/>
  <c r="K156" i="3"/>
  <c r="AY156" i="3"/>
  <c r="CM156" i="3"/>
  <c r="AB156" i="3"/>
  <c r="AF156" i="3"/>
  <c r="K231" i="3"/>
  <c r="S231" i="3"/>
  <c r="AA231" i="3"/>
  <c r="AI231" i="3"/>
  <c r="AQ231" i="3"/>
  <c r="AY231" i="3"/>
  <c r="BG231" i="3"/>
  <c r="BO231" i="3"/>
  <c r="BW231" i="3"/>
  <c r="CE231" i="3"/>
  <c r="CM231" i="3"/>
  <c r="CU231" i="3"/>
  <c r="L231" i="3"/>
  <c r="T231" i="3"/>
  <c r="AB231" i="3"/>
  <c r="AJ231" i="3"/>
  <c r="AR231" i="3"/>
  <c r="AZ231" i="3"/>
  <c r="BH231" i="3"/>
  <c r="BP231" i="3"/>
  <c r="BX231" i="3"/>
  <c r="CF231" i="3"/>
  <c r="CN231" i="3"/>
  <c r="CV231" i="3"/>
  <c r="M231" i="3"/>
  <c r="U231" i="3"/>
  <c r="AC231" i="3"/>
  <c r="AK231" i="3"/>
  <c r="AS231" i="3"/>
  <c r="BA231" i="3"/>
  <c r="BI231" i="3"/>
  <c r="BQ231" i="3"/>
  <c r="BY231" i="3"/>
  <c r="CG231" i="3"/>
  <c r="CO231" i="3"/>
  <c r="CW231" i="3"/>
  <c r="J231" i="3"/>
  <c r="X231" i="3"/>
  <c r="AL231" i="3"/>
  <c r="AW231" i="3"/>
  <c r="BK231" i="3"/>
  <c r="BV231" i="3"/>
  <c r="CJ231" i="3"/>
  <c r="CX231" i="3"/>
  <c r="AO231" i="3"/>
  <c r="CB231" i="3"/>
  <c r="AT231" i="3"/>
  <c r="BS231" i="3"/>
  <c r="N231" i="3"/>
  <c r="Y231" i="3"/>
  <c r="AM231" i="3"/>
  <c r="AX231" i="3"/>
  <c r="BL231" i="3"/>
  <c r="BZ231" i="3"/>
  <c r="CK231" i="3"/>
  <c r="CY231" i="3"/>
  <c r="P231" i="3"/>
  <c r="BC231" i="3"/>
  <c r="CP231" i="3"/>
  <c r="AE231" i="3"/>
  <c r="BD231" i="3"/>
  <c r="CC231" i="3"/>
  <c r="AF231" i="3"/>
  <c r="CD231" i="3"/>
  <c r="O231" i="3"/>
  <c r="Z231" i="3"/>
  <c r="AN231" i="3"/>
  <c r="BB231" i="3"/>
  <c r="BM231" i="3"/>
  <c r="CA231" i="3"/>
  <c r="CL231" i="3"/>
  <c r="CZ231" i="3"/>
  <c r="AD231" i="3"/>
  <c r="BN231" i="3"/>
  <c r="Q231" i="3"/>
  <c r="AP231" i="3"/>
  <c r="BR231" i="3"/>
  <c r="CQ231" i="3"/>
  <c r="G231" i="3"/>
  <c r="EB14" i="4" s="1"/>
  <c r="R231" i="3"/>
  <c r="BE231" i="3"/>
  <c r="CR231" i="3"/>
  <c r="H231" i="3"/>
  <c r="EC14" i="4" s="1"/>
  <c r="V231" i="3"/>
  <c r="BT231" i="3"/>
  <c r="W231" i="3"/>
  <c r="BU231" i="3"/>
  <c r="I231" i="3"/>
  <c r="CI231" i="3"/>
  <c r="AV231" i="3"/>
  <c r="BF231" i="3"/>
  <c r="CH231" i="3"/>
  <c r="AG231" i="3"/>
  <c r="CS231" i="3"/>
  <c r="AH231" i="3"/>
  <c r="CT231" i="3"/>
  <c r="AU231" i="3"/>
  <c r="BJ231" i="3"/>
  <c r="K133" i="3"/>
  <c r="S133" i="3"/>
  <c r="AA133" i="3"/>
  <c r="AI133" i="3"/>
  <c r="AQ133" i="3"/>
  <c r="AY133" i="3"/>
  <c r="BG133" i="3"/>
  <c r="BO133" i="3"/>
  <c r="BW133" i="3"/>
  <c r="CE133" i="3"/>
  <c r="CM133" i="3"/>
  <c r="CU133" i="3"/>
  <c r="M133" i="3"/>
  <c r="U133" i="3"/>
  <c r="AC133" i="3"/>
  <c r="AK133" i="3"/>
  <c r="AS133" i="3"/>
  <c r="BA133" i="3"/>
  <c r="BI133" i="3"/>
  <c r="BQ133" i="3"/>
  <c r="BY133" i="3"/>
  <c r="CG133" i="3"/>
  <c r="CO133" i="3"/>
  <c r="CW133" i="3"/>
  <c r="I133" i="3"/>
  <c r="T133" i="3"/>
  <c r="AE133" i="3"/>
  <c r="AO133" i="3"/>
  <c r="AZ133" i="3"/>
  <c r="BK133" i="3"/>
  <c r="BU133" i="3"/>
  <c r="CF133" i="3"/>
  <c r="CQ133" i="3"/>
  <c r="J133" i="3"/>
  <c r="V133" i="3"/>
  <c r="AF133" i="3"/>
  <c r="AP133" i="3"/>
  <c r="BB133" i="3"/>
  <c r="BL133" i="3"/>
  <c r="BV133" i="3"/>
  <c r="CH133" i="3"/>
  <c r="CR133" i="3"/>
  <c r="L133" i="3"/>
  <c r="W133" i="3"/>
  <c r="AG133" i="3"/>
  <c r="AR133" i="3"/>
  <c r="BC133" i="3"/>
  <c r="BM133" i="3"/>
  <c r="BX133" i="3"/>
  <c r="CI133" i="3"/>
  <c r="CS133" i="3"/>
  <c r="O133" i="3"/>
  <c r="AD133" i="3"/>
  <c r="AV133" i="3"/>
  <c r="BN133" i="3"/>
  <c r="CC133" i="3"/>
  <c r="CV133" i="3"/>
  <c r="G133" i="3"/>
  <c r="BZ6" i="4" s="1"/>
  <c r="P133" i="3"/>
  <c r="AH133" i="3"/>
  <c r="AW133" i="3"/>
  <c r="BP133" i="3"/>
  <c r="CD133" i="3"/>
  <c r="CX133" i="3"/>
  <c r="Q133" i="3"/>
  <c r="AJ133" i="3"/>
  <c r="AX133" i="3"/>
  <c r="BR133" i="3"/>
  <c r="CJ133" i="3"/>
  <c r="CY133" i="3"/>
  <c r="Y133" i="3"/>
  <c r="BD133" i="3"/>
  <c r="CA133" i="3"/>
  <c r="H133" i="3"/>
  <c r="Z133" i="3"/>
  <c r="BE133" i="3"/>
  <c r="CB133" i="3"/>
  <c r="BJ133" i="3"/>
  <c r="BS133" i="3"/>
  <c r="AB133" i="3"/>
  <c r="BF133" i="3"/>
  <c r="CK133" i="3"/>
  <c r="AL133" i="3"/>
  <c r="BH133" i="3"/>
  <c r="CL133" i="3"/>
  <c r="AM133" i="3"/>
  <c r="CN133" i="3"/>
  <c r="N133" i="3"/>
  <c r="AN133" i="3"/>
  <c r="CP133" i="3"/>
  <c r="R133" i="3"/>
  <c r="X133" i="3"/>
  <c r="AU133" i="3"/>
  <c r="BZ133" i="3"/>
  <c r="AT133" i="3"/>
  <c r="BT133" i="3"/>
  <c r="CT133" i="3"/>
  <c r="CZ133" i="3"/>
  <c r="K52" i="3"/>
  <c r="S52" i="3"/>
  <c r="AA52" i="3"/>
  <c r="AI52" i="3"/>
  <c r="AQ52" i="3"/>
  <c r="AY52" i="3"/>
  <c r="BG52" i="3"/>
  <c r="BO52" i="3"/>
  <c r="BW52" i="3"/>
  <c r="CE52" i="3"/>
  <c r="CM52" i="3"/>
  <c r="CU52" i="3"/>
  <c r="M52" i="3"/>
  <c r="V52" i="3"/>
  <c r="AE52" i="3"/>
  <c r="AN52" i="3"/>
  <c r="AW52" i="3"/>
  <c r="BF52" i="3"/>
  <c r="BP52" i="3"/>
  <c r="BY52" i="3"/>
  <c r="CH52" i="3"/>
  <c r="CQ52" i="3"/>
  <c r="CZ52" i="3"/>
  <c r="N52" i="3"/>
  <c r="W52" i="3"/>
  <c r="AF52" i="3"/>
  <c r="AO52" i="3"/>
  <c r="AX52" i="3"/>
  <c r="BH52" i="3"/>
  <c r="BQ52" i="3"/>
  <c r="BZ52" i="3"/>
  <c r="CI52" i="3"/>
  <c r="CR52" i="3"/>
  <c r="J52" i="3"/>
  <c r="X52" i="3"/>
  <c r="AJ52" i="3"/>
  <c r="AU52" i="3"/>
  <c r="BI52" i="3"/>
  <c r="BT52" i="3"/>
  <c r="CF52" i="3"/>
  <c r="CS52" i="3"/>
  <c r="L52" i="3"/>
  <c r="Y52" i="3"/>
  <c r="AK52" i="3"/>
  <c r="AV52" i="3"/>
  <c r="BJ52" i="3"/>
  <c r="BU52" i="3"/>
  <c r="CG52" i="3"/>
  <c r="CT52" i="3"/>
  <c r="O52" i="3"/>
  <c r="Z52" i="3"/>
  <c r="AL52" i="3"/>
  <c r="AZ52" i="3"/>
  <c r="BK52" i="3"/>
  <c r="BV52" i="3"/>
  <c r="CJ52" i="3"/>
  <c r="CV52" i="3"/>
  <c r="AB52" i="3"/>
  <c r="AS52" i="3"/>
  <c r="BM52" i="3"/>
  <c r="CD52" i="3"/>
  <c r="CY52" i="3"/>
  <c r="AC52" i="3"/>
  <c r="AT52" i="3"/>
  <c r="BN52" i="3"/>
  <c r="CK52" i="3"/>
  <c r="I52" i="3"/>
  <c r="AD52" i="3"/>
  <c r="BA52" i="3"/>
  <c r="BR52" i="3"/>
  <c r="CL52" i="3"/>
  <c r="Q52" i="3"/>
  <c r="AR52" i="3"/>
  <c r="CA52" i="3"/>
  <c r="R52" i="3"/>
  <c r="BB52" i="3"/>
  <c r="CB52" i="3"/>
  <c r="T52" i="3"/>
  <c r="BC52" i="3"/>
  <c r="CC52" i="3"/>
  <c r="P52" i="3"/>
  <c r="BL52" i="3"/>
  <c r="U52" i="3"/>
  <c r="BS52" i="3"/>
  <c r="AG52" i="3"/>
  <c r="BX52" i="3"/>
  <c r="CN52" i="3"/>
  <c r="CO52" i="3"/>
  <c r="CP52" i="3"/>
  <c r="AP52" i="3"/>
  <c r="BD52" i="3"/>
  <c r="BE52" i="3"/>
  <c r="G52" i="3"/>
  <c r="H52" i="3"/>
  <c r="Y15" i="4" s="1"/>
  <c r="AH52" i="3"/>
  <c r="AM52" i="3"/>
  <c r="CW52" i="3"/>
  <c r="CX52" i="3"/>
  <c r="K221" i="3"/>
  <c r="S221" i="3"/>
  <c r="AA221" i="3"/>
  <c r="AI221" i="3"/>
  <c r="AQ221" i="3"/>
  <c r="AY221" i="3"/>
  <c r="BG221" i="3"/>
  <c r="BO221" i="3"/>
  <c r="BW221" i="3"/>
  <c r="CE221" i="3"/>
  <c r="CM221" i="3"/>
  <c r="CU221" i="3"/>
  <c r="L221" i="3"/>
  <c r="T221" i="3"/>
  <c r="AB221" i="3"/>
  <c r="AJ221" i="3"/>
  <c r="AR221" i="3"/>
  <c r="AZ221" i="3"/>
  <c r="BH221" i="3"/>
  <c r="BP221" i="3"/>
  <c r="BX221" i="3"/>
  <c r="CF221" i="3"/>
  <c r="CN221" i="3"/>
  <c r="CV221" i="3"/>
  <c r="M221" i="3"/>
  <c r="U221" i="3"/>
  <c r="AC221" i="3"/>
  <c r="AK221" i="3"/>
  <c r="AS221" i="3"/>
  <c r="BA221" i="3"/>
  <c r="BI221" i="3"/>
  <c r="BQ221" i="3"/>
  <c r="BY221" i="3"/>
  <c r="CG221" i="3"/>
  <c r="CO221" i="3"/>
  <c r="CW221" i="3"/>
  <c r="J221" i="3"/>
  <c r="X221" i="3"/>
  <c r="AL221" i="3"/>
  <c r="AW221" i="3"/>
  <c r="BK221" i="3"/>
  <c r="BV221" i="3"/>
  <c r="CJ221" i="3"/>
  <c r="CX221" i="3"/>
  <c r="G221" i="3"/>
  <c r="BC221" i="3"/>
  <c r="CP221" i="3"/>
  <c r="AF221" i="3"/>
  <c r="BE221" i="3"/>
  <c r="CR221" i="3"/>
  <c r="N221" i="3"/>
  <c r="Y221" i="3"/>
  <c r="AM221" i="3"/>
  <c r="AX221" i="3"/>
  <c r="BL221" i="3"/>
  <c r="BZ221" i="3"/>
  <c r="CK221" i="3"/>
  <c r="CY221" i="3"/>
  <c r="H221" i="3"/>
  <c r="P221" i="3"/>
  <c r="AO221" i="3"/>
  <c r="CB221" i="3"/>
  <c r="Q221" i="3"/>
  <c r="AP221" i="3"/>
  <c r="BR221" i="3"/>
  <c r="CQ221" i="3"/>
  <c r="R221" i="3"/>
  <c r="BS221" i="3"/>
  <c r="O221" i="3"/>
  <c r="Z221" i="3"/>
  <c r="AN221" i="3"/>
  <c r="BB221" i="3"/>
  <c r="BM221" i="3"/>
  <c r="CA221" i="3"/>
  <c r="CL221" i="3"/>
  <c r="CZ221" i="3"/>
  <c r="AD221" i="3"/>
  <c r="BN221" i="3"/>
  <c r="AE221" i="3"/>
  <c r="BD221" i="3"/>
  <c r="CC221" i="3"/>
  <c r="AT221" i="3"/>
  <c r="CD221" i="3"/>
  <c r="BF221" i="3"/>
  <c r="I221" i="3"/>
  <c r="BJ221" i="3"/>
  <c r="W221" i="3"/>
  <c r="CI221" i="3"/>
  <c r="AU221" i="3"/>
  <c r="BT221" i="3"/>
  <c r="BU221" i="3"/>
  <c r="V221" i="3"/>
  <c r="AG221" i="3"/>
  <c r="CS221" i="3"/>
  <c r="AH221" i="3"/>
  <c r="CT221" i="3"/>
  <c r="AV221" i="3"/>
  <c r="CH221" i="3"/>
  <c r="K222" i="3"/>
  <c r="S222" i="3"/>
  <c r="AA222" i="3"/>
  <c r="AI222" i="3"/>
  <c r="AQ222" i="3"/>
  <c r="AY222" i="3"/>
  <c r="BG222" i="3"/>
  <c r="BO222" i="3"/>
  <c r="BW222" i="3"/>
  <c r="CE222" i="3"/>
  <c r="CM222" i="3"/>
  <c r="CU222" i="3"/>
  <c r="L222" i="3"/>
  <c r="T222" i="3"/>
  <c r="AB222" i="3"/>
  <c r="AJ222" i="3"/>
  <c r="AR222" i="3"/>
  <c r="AZ222" i="3"/>
  <c r="BH222" i="3"/>
  <c r="BP222" i="3"/>
  <c r="BX222" i="3"/>
  <c r="CF222" i="3"/>
  <c r="CN222" i="3"/>
  <c r="CV222" i="3"/>
  <c r="M222" i="3"/>
  <c r="U222" i="3"/>
  <c r="AC222" i="3"/>
  <c r="AK222" i="3"/>
  <c r="AS222" i="3"/>
  <c r="BA222" i="3"/>
  <c r="BI222" i="3"/>
  <c r="BQ222" i="3"/>
  <c r="BY222" i="3"/>
  <c r="CG222" i="3"/>
  <c r="CO222" i="3"/>
  <c r="CW222" i="3"/>
  <c r="Q222" i="3"/>
  <c r="AE222" i="3"/>
  <c r="AP222" i="3"/>
  <c r="BD222" i="3"/>
  <c r="BR222" i="3"/>
  <c r="CC222" i="3"/>
  <c r="CQ222" i="3"/>
  <c r="AH222" i="3"/>
  <c r="BJ222" i="3"/>
  <c r="AM222" i="3"/>
  <c r="CK222" i="3"/>
  <c r="R222" i="3"/>
  <c r="AF222" i="3"/>
  <c r="AT222" i="3"/>
  <c r="BE222" i="3"/>
  <c r="BS222" i="3"/>
  <c r="CD222" i="3"/>
  <c r="CR222" i="3"/>
  <c r="W222" i="3"/>
  <c r="BU222" i="3"/>
  <c r="CT222" i="3"/>
  <c r="AL222" i="3"/>
  <c r="BK222" i="3"/>
  <c r="CJ222" i="3"/>
  <c r="N222" i="3"/>
  <c r="AX222" i="3"/>
  <c r="BZ222" i="3"/>
  <c r="V222" i="3"/>
  <c r="AG222" i="3"/>
  <c r="AU222" i="3"/>
  <c r="BF222" i="3"/>
  <c r="BT222" i="3"/>
  <c r="CH222" i="3"/>
  <c r="CS222" i="3"/>
  <c r="G222" i="3"/>
  <c r="I222" i="3"/>
  <c r="AV222" i="3"/>
  <c r="CI222" i="3"/>
  <c r="H222" i="3"/>
  <c r="EC5" i="4" s="1"/>
  <c r="J222" i="3"/>
  <c r="X222" i="3"/>
  <c r="AW222" i="3"/>
  <c r="BV222" i="3"/>
  <c r="CX222" i="3"/>
  <c r="Y222" i="3"/>
  <c r="BL222" i="3"/>
  <c r="CY222" i="3"/>
  <c r="O222" i="3"/>
  <c r="BM222" i="3"/>
  <c r="P222" i="3"/>
  <c r="BN222" i="3"/>
  <c r="BC222" i="3"/>
  <c r="CL222" i="3"/>
  <c r="AD222" i="3"/>
  <c r="CP222" i="3"/>
  <c r="CZ222" i="3"/>
  <c r="BB222" i="3"/>
  <c r="CA222" i="3"/>
  <c r="CB222" i="3"/>
  <c r="Z222" i="3"/>
  <c r="AN222" i="3"/>
  <c r="AO222" i="3"/>
  <c r="M185" i="3"/>
  <c r="U185" i="3"/>
  <c r="AC185" i="3"/>
  <c r="AK185" i="3"/>
  <c r="AS185" i="3"/>
  <c r="BA185" i="3"/>
  <c r="BI185" i="3"/>
  <c r="BQ185" i="3"/>
  <c r="BY185" i="3"/>
  <c r="CG185" i="3"/>
  <c r="CO185" i="3"/>
  <c r="CW185" i="3"/>
  <c r="N185" i="3"/>
  <c r="V185" i="3"/>
  <c r="AD185" i="3"/>
  <c r="AL185" i="3"/>
  <c r="AT185" i="3"/>
  <c r="BB185" i="3"/>
  <c r="BJ185" i="3"/>
  <c r="BR185" i="3"/>
  <c r="BZ185" i="3"/>
  <c r="CH185" i="3"/>
  <c r="CP185" i="3"/>
  <c r="CX185" i="3"/>
  <c r="O185" i="3"/>
  <c r="W185" i="3"/>
  <c r="AE185" i="3"/>
  <c r="AM185" i="3"/>
  <c r="AU185" i="3"/>
  <c r="BC185" i="3"/>
  <c r="BK185" i="3"/>
  <c r="BS185" i="3"/>
  <c r="CA185" i="3"/>
  <c r="CI185" i="3"/>
  <c r="CQ185" i="3"/>
  <c r="CY185" i="3"/>
  <c r="S185" i="3"/>
  <c r="AG185" i="3"/>
  <c r="AR185" i="3"/>
  <c r="BF185" i="3"/>
  <c r="BT185" i="3"/>
  <c r="CE185" i="3"/>
  <c r="CS185" i="3"/>
  <c r="I185" i="3"/>
  <c r="T185" i="3"/>
  <c r="AH185" i="3"/>
  <c r="AV185" i="3"/>
  <c r="BG185" i="3"/>
  <c r="BU185" i="3"/>
  <c r="CF185" i="3"/>
  <c r="CT185" i="3"/>
  <c r="J185" i="3"/>
  <c r="X185" i="3"/>
  <c r="AI185" i="3"/>
  <c r="AW185" i="3"/>
  <c r="BH185" i="3"/>
  <c r="BV185" i="3"/>
  <c r="CJ185" i="3"/>
  <c r="CU185" i="3"/>
  <c r="Y185" i="3"/>
  <c r="AP185" i="3"/>
  <c r="BM185" i="3"/>
  <c r="CD185" i="3"/>
  <c r="K185" i="3"/>
  <c r="AY185" i="3"/>
  <c r="CM185" i="3"/>
  <c r="Z185" i="3"/>
  <c r="AQ185" i="3"/>
  <c r="BN185" i="3"/>
  <c r="CK185" i="3"/>
  <c r="AB185" i="3"/>
  <c r="BP185" i="3"/>
  <c r="AF185" i="3"/>
  <c r="BW185" i="3"/>
  <c r="AJ185" i="3"/>
  <c r="BX185" i="3"/>
  <c r="AA185" i="3"/>
  <c r="AX185" i="3"/>
  <c r="BO185" i="3"/>
  <c r="CL185" i="3"/>
  <c r="G185" i="3"/>
  <c r="H185" i="3"/>
  <c r="L185" i="3"/>
  <c r="AZ185" i="3"/>
  <c r="CN185" i="3"/>
  <c r="P185" i="3"/>
  <c r="BD185" i="3"/>
  <c r="CR185" i="3"/>
  <c r="BE185" i="3"/>
  <c r="BL185" i="3"/>
  <c r="CC185" i="3"/>
  <c r="CB185" i="3"/>
  <c r="Q185" i="3"/>
  <c r="CV185" i="3"/>
  <c r="CZ185" i="3"/>
  <c r="R185" i="3"/>
  <c r="AN185" i="3"/>
  <c r="AO185" i="3"/>
  <c r="M177" i="3"/>
  <c r="U177" i="3"/>
  <c r="AC177" i="3"/>
  <c r="AK177" i="3"/>
  <c r="AS177" i="3"/>
  <c r="BA177" i="3"/>
  <c r="BI177" i="3"/>
  <c r="BQ177" i="3"/>
  <c r="BY177" i="3"/>
  <c r="CG177" i="3"/>
  <c r="CO177" i="3"/>
  <c r="CW177" i="3"/>
  <c r="N177" i="3"/>
  <c r="V177" i="3"/>
  <c r="AD177" i="3"/>
  <c r="AL177" i="3"/>
  <c r="AT177" i="3"/>
  <c r="BB177" i="3"/>
  <c r="BJ177" i="3"/>
  <c r="BR177" i="3"/>
  <c r="BZ177" i="3"/>
  <c r="CH177" i="3"/>
  <c r="CP177" i="3"/>
  <c r="CX177" i="3"/>
  <c r="O177" i="3"/>
  <c r="W177" i="3"/>
  <c r="AE177" i="3"/>
  <c r="AM177" i="3"/>
  <c r="AU177" i="3"/>
  <c r="BC177" i="3"/>
  <c r="BK177" i="3"/>
  <c r="BS177" i="3"/>
  <c r="CA177" i="3"/>
  <c r="CI177" i="3"/>
  <c r="CQ177" i="3"/>
  <c r="CY177" i="3"/>
  <c r="S177" i="3"/>
  <c r="AG177" i="3"/>
  <c r="AR177" i="3"/>
  <c r="BF177" i="3"/>
  <c r="BT177" i="3"/>
  <c r="CE177" i="3"/>
  <c r="CS177" i="3"/>
  <c r="I177" i="3"/>
  <c r="T177" i="3"/>
  <c r="AH177" i="3"/>
  <c r="AV177" i="3"/>
  <c r="BG177" i="3"/>
  <c r="BU177" i="3"/>
  <c r="CF177" i="3"/>
  <c r="CT177" i="3"/>
  <c r="J177" i="3"/>
  <c r="X177" i="3"/>
  <c r="AI177" i="3"/>
  <c r="AW177" i="3"/>
  <c r="BH177" i="3"/>
  <c r="BV177" i="3"/>
  <c r="CJ177" i="3"/>
  <c r="CU177" i="3"/>
  <c r="L177" i="3"/>
  <c r="AF177" i="3"/>
  <c r="AZ177" i="3"/>
  <c r="BW177" i="3"/>
  <c r="CN177" i="3"/>
  <c r="AO177" i="3"/>
  <c r="CZ177" i="3"/>
  <c r="H177" i="3"/>
  <c r="DB5" i="4" s="1"/>
  <c r="P177" i="3"/>
  <c r="AJ177" i="3"/>
  <c r="BD177" i="3"/>
  <c r="BX177" i="3"/>
  <c r="CR177" i="3"/>
  <c r="BL177" i="3"/>
  <c r="CC177" i="3"/>
  <c r="AP177" i="3"/>
  <c r="CD177" i="3"/>
  <c r="AQ177" i="3"/>
  <c r="Q177" i="3"/>
  <c r="AN177" i="3"/>
  <c r="BE177" i="3"/>
  <c r="CB177" i="3"/>
  <c r="CV177" i="3"/>
  <c r="G177" i="3"/>
  <c r="DA5" i="4" s="1"/>
  <c r="DD5" i="4" s="1"/>
  <c r="DE5" i="4" s="1"/>
  <c r="R177" i="3"/>
  <c r="Y177" i="3"/>
  <c r="BM177" i="3"/>
  <c r="Z177" i="3"/>
  <c r="BN177" i="3"/>
  <c r="CK177" i="3"/>
  <c r="CL177" i="3"/>
  <c r="K177" i="3"/>
  <c r="CM177" i="3"/>
  <c r="AB177" i="3"/>
  <c r="AY177" i="3"/>
  <c r="BO177" i="3"/>
  <c r="BP177" i="3"/>
  <c r="AA177" i="3"/>
  <c r="AX177" i="3"/>
  <c r="K248" i="3"/>
  <c r="S248" i="3"/>
  <c r="AA248" i="3"/>
  <c r="AI248" i="3"/>
  <c r="AQ248" i="3"/>
  <c r="AY248" i="3"/>
  <c r="BG248" i="3"/>
  <c r="BO248" i="3"/>
  <c r="BW248" i="3"/>
  <c r="CE248" i="3"/>
  <c r="CM248" i="3"/>
  <c r="CU248" i="3"/>
  <c r="L248" i="3"/>
  <c r="T248" i="3"/>
  <c r="AB248" i="3"/>
  <c r="AJ248" i="3"/>
  <c r="AR248" i="3"/>
  <c r="AZ248" i="3"/>
  <c r="BH248" i="3"/>
  <c r="BP248" i="3"/>
  <c r="BX248" i="3"/>
  <c r="CF248" i="3"/>
  <c r="CN248" i="3"/>
  <c r="CV248" i="3"/>
  <c r="M248" i="3"/>
  <c r="U248" i="3"/>
  <c r="AC248" i="3"/>
  <c r="AK248" i="3"/>
  <c r="AS248" i="3"/>
  <c r="BA248" i="3"/>
  <c r="BI248" i="3"/>
  <c r="BQ248" i="3"/>
  <c r="BY248" i="3"/>
  <c r="CG248" i="3"/>
  <c r="CO248" i="3"/>
  <c r="CW248" i="3"/>
  <c r="J248" i="3"/>
  <c r="X248" i="3"/>
  <c r="AL248" i="3"/>
  <c r="AW248" i="3"/>
  <c r="BK248" i="3"/>
  <c r="BV248" i="3"/>
  <c r="CJ248" i="3"/>
  <c r="CX248" i="3"/>
  <c r="G248" i="3"/>
  <c r="AO248" i="3"/>
  <c r="BN248" i="3"/>
  <c r="CP248" i="3"/>
  <c r="AF248" i="3"/>
  <c r="BS248" i="3"/>
  <c r="N248" i="3"/>
  <c r="Y248" i="3"/>
  <c r="AM248" i="3"/>
  <c r="AX248" i="3"/>
  <c r="BL248" i="3"/>
  <c r="BZ248" i="3"/>
  <c r="CK248" i="3"/>
  <c r="CY248" i="3"/>
  <c r="H248" i="3"/>
  <c r="P248" i="3"/>
  <c r="BC248" i="3"/>
  <c r="CB248" i="3"/>
  <c r="AE248" i="3"/>
  <c r="BD248" i="3"/>
  <c r="CC248" i="3"/>
  <c r="R248" i="3"/>
  <c r="BE248" i="3"/>
  <c r="CR248" i="3"/>
  <c r="O248" i="3"/>
  <c r="Z248" i="3"/>
  <c r="AN248" i="3"/>
  <c r="BB248" i="3"/>
  <c r="BM248" i="3"/>
  <c r="CA248" i="3"/>
  <c r="CL248" i="3"/>
  <c r="CZ248" i="3"/>
  <c r="AD248" i="3"/>
  <c r="Q248" i="3"/>
  <c r="AP248" i="3"/>
  <c r="BR248" i="3"/>
  <c r="CQ248" i="3"/>
  <c r="AT248" i="3"/>
  <c r="CD248" i="3"/>
  <c r="AG248" i="3"/>
  <c r="CH248" i="3"/>
  <c r="AH248" i="3"/>
  <c r="CI248" i="3"/>
  <c r="BJ248" i="3"/>
  <c r="V248" i="3"/>
  <c r="CT248" i="3"/>
  <c r="AU248" i="3"/>
  <c r="AV248" i="3"/>
  <c r="BT248" i="3"/>
  <c r="I248" i="3"/>
  <c r="BU248" i="3"/>
  <c r="CS248" i="3"/>
  <c r="W248" i="3"/>
  <c r="BF248" i="3"/>
  <c r="K249" i="3"/>
  <c r="S249" i="3"/>
  <c r="AA249" i="3"/>
  <c r="AI249" i="3"/>
  <c r="AQ249" i="3"/>
  <c r="AY249" i="3"/>
  <c r="BG249" i="3"/>
  <c r="BO249" i="3"/>
  <c r="BW249" i="3"/>
  <c r="CE249" i="3"/>
  <c r="CM249" i="3"/>
  <c r="CU249" i="3"/>
  <c r="L249" i="3"/>
  <c r="T249" i="3"/>
  <c r="AB249" i="3"/>
  <c r="AJ249" i="3"/>
  <c r="AR249" i="3"/>
  <c r="AZ249" i="3"/>
  <c r="BH249" i="3"/>
  <c r="BP249" i="3"/>
  <c r="BX249" i="3"/>
  <c r="CF249" i="3"/>
  <c r="CN249" i="3"/>
  <c r="CV249" i="3"/>
  <c r="M249" i="3"/>
  <c r="U249" i="3"/>
  <c r="AC249" i="3"/>
  <c r="AK249" i="3"/>
  <c r="AS249" i="3"/>
  <c r="BA249" i="3"/>
  <c r="BI249" i="3"/>
  <c r="BQ249" i="3"/>
  <c r="BY249" i="3"/>
  <c r="CG249" i="3"/>
  <c r="CO249" i="3"/>
  <c r="CW249" i="3"/>
  <c r="Q249" i="3"/>
  <c r="AE249" i="3"/>
  <c r="AP249" i="3"/>
  <c r="BD249" i="3"/>
  <c r="BR249" i="3"/>
  <c r="CC249" i="3"/>
  <c r="CQ249" i="3"/>
  <c r="W249" i="3"/>
  <c r="AV249" i="3"/>
  <c r="BU249" i="3"/>
  <c r="CT249" i="3"/>
  <c r="N249" i="3"/>
  <c r="AX249" i="3"/>
  <c r="CK249" i="3"/>
  <c r="R249" i="3"/>
  <c r="AF249" i="3"/>
  <c r="AT249" i="3"/>
  <c r="BE249" i="3"/>
  <c r="BS249" i="3"/>
  <c r="CD249" i="3"/>
  <c r="CR249" i="3"/>
  <c r="I249" i="3"/>
  <c r="AH249" i="3"/>
  <c r="BJ249" i="3"/>
  <c r="CI249" i="3"/>
  <c r="H249" i="3"/>
  <c r="X249" i="3"/>
  <c r="AW249" i="3"/>
  <c r="BV249" i="3"/>
  <c r="CX249" i="3"/>
  <c r="AM249" i="3"/>
  <c r="BZ249" i="3"/>
  <c r="V249" i="3"/>
  <c r="AG249" i="3"/>
  <c r="AU249" i="3"/>
  <c r="BF249" i="3"/>
  <c r="BT249" i="3"/>
  <c r="CH249" i="3"/>
  <c r="CS249" i="3"/>
  <c r="G249" i="3"/>
  <c r="J249" i="3"/>
  <c r="AL249" i="3"/>
  <c r="BK249" i="3"/>
  <c r="CJ249" i="3"/>
  <c r="Y249" i="3"/>
  <c r="BL249" i="3"/>
  <c r="CY249" i="3"/>
  <c r="AN249" i="3"/>
  <c r="CL249" i="3"/>
  <c r="AO249" i="3"/>
  <c r="CP249" i="3"/>
  <c r="AD249" i="3"/>
  <c r="BM249" i="3"/>
  <c r="CA249" i="3"/>
  <c r="CB249" i="3"/>
  <c r="Z249" i="3"/>
  <c r="BB249" i="3"/>
  <c r="BC249" i="3"/>
  <c r="BN249" i="3"/>
  <c r="O249" i="3"/>
  <c r="P249" i="3"/>
  <c r="CZ249" i="3"/>
  <c r="J49" i="3"/>
  <c r="R49" i="3"/>
  <c r="Z49" i="3"/>
  <c r="AH49" i="3"/>
  <c r="K49" i="3"/>
  <c r="S49" i="3"/>
  <c r="AA49" i="3"/>
  <c r="AI49" i="3"/>
  <c r="AQ49" i="3"/>
  <c r="AY49" i="3"/>
  <c r="BG49" i="3"/>
  <c r="BO49" i="3"/>
  <c r="BW49" i="3"/>
  <c r="CE49" i="3"/>
  <c r="CM49" i="3"/>
  <c r="CU49" i="3"/>
  <c r="L49" i="3"/>
  <c r="T49" i="3"/>
  <c r="AB49" i="3"/>
  <c r="AJ49" i="3"/>
  <c r="AR49" i="3"/>
  <c r="AZ49" i="3"/>
  <c r="BH49" i="3"/>
  <c r="BP49" i="3"/>
  <c r="BX49" i="3"/>
  <c r="CF49" i="3"/>
  <c r="CN49" i="3"/>
  <c r="CV49" i="3"/>
  <c r="Q49" i="3"/>
  <c r="AE49" i="3"/>
  <c r="AP49" i="3"/>
  <c r="BB49" i="3"/>
  <c r="BL49" i="3"/>
  <c r="BV49" i="3"/>
  <c r="CH49" i="3"/>
  <c r="CR49" i="3"/>
  <c r="U49" i="3"/>
  <c r="AF49" i="3"/>
  <c r="AS49" i="3"/>
  <c r="BC49" i="3"/>
  <c r="BM49" i="3"/>
  <c r="BY49" i="3"/>
  <c r="CI49" i="3"/>
  <c r="CS49" i="3"/>
  <c r="M49" i="3"/>
  <c r="AC49" i="3"/>
  <c r="AT49" i="3"/>
  <c r="BF49" i="3"/>
  <c r="BT49" i="3"/>
  <c r="CJ49" i="3"/>
  <c r="CX49" i="3"/>
  <c r="N49" i="3"/>
  <c r="AD49" i="3"/>
  <c r="AU49" i="3"/>
  <c r="BI49" i="3"/>
  <c r="BU49" i="3"/>
  <c r="CK49" i="3"/>
  <c r="CY49" i="3"/>
  <c r="O49" i="3"/>
  <c r="AG49" i="3"/>
  <c r="AV49" i="3"/>
  <c r="BJ49" i="3"/>
  <c r="BZ49" i="3"/>
  <c r="CL49" i="3"/>
  <c r="CZ49" i="3"/>
  <c r="X49" i="3"/>
  <c r="AX49" i="3"/>
  <c r="BS49" i="3"/>
  <c r="CQ49" i="3"/>
  <c r="Y49" i="3"/>
  <c r="BA49" i="3"/>
  <c r="CA49" i="3"/>
  <c r="CT49" i="3"/>
  <c r="AK49" i="3"/>
  <c r="BD49" i="3"/>
  <c r="CB49" i="3"/>
  <c r="CW49" i="3"/>
  <c r="AN49" i="3"/>
  <c r="CC49" i="3"/>
  <c r="AO49" i="3"/>
  <c r="CD49" i="3"/>
  <c r="I49" i="3"/>
  <c r="AW49" i="3"/>
  <c r="CG49" i="3"/>
  <c r="AM49" i="3"/>
  <c r="BE49" i="3"/>
  <c r="BK49" i="3"/>
  <c r="W49" i="3"/>
  <c r="AL49" i="3"/>
  <c r="BN49" i="3"/>
  <c r="BR49" i="3"/>
  <c r="CO49" i="3"/>
  <c r="CP49" i="3"/>
  <c r="P49" i="3"/>
  <c r="G49" i="3"/>
  <c r="V49" i="3"/>
  <c r="H49" i="3"/>
  <c r="BQ49" i="3"/>
  <c r="K41" i="3"/>
  <c r="S41" i="3"/>
  <c r="AA41" i="3"/>
  <c r="AI41" i="3"/>
  <c r="AQ41" i="3"/>
  <c r="AY41" i="3"/>
  <c r="BG41" i="3"/>
  <c r="BO41" i="3"/>
  <c r="BW41" i="3"/>
  <c r="CE41" i="3"/>
  <c r="CM41" i="3"/>
  <c r="CU41" i="3"/>
  <c r="L41" i="3"/>
  <c r="T41" i="3"/>
  <c r="AB41" i="3"/>
  <c r="AJ41" i="3"/>
  <c r="AR41" i="3"/>
  <c r="AZ41" i="3"/>
  <c r="BH41" i="3"/>
  <c r="BP41" i="3"/>
  <c r="BX41" i="3"/>
  <c r="CF41" i="3"/>
  <c r="CN41" i="3"/>
  <c r="CV41" i="3"/>
  <c r="R41" i="3"/>
  <c r="AD41" i="3"/>
  <c r="AN41" i="3"/>
  <c r="AX41" i="3"/>
  <c r="BJ41" i="3"/>
  <c r="BT41" i="3"/>
  <c r="CD41" i="3"/>
  <c r="CP41" i="3"/>
  <c r="CZ41" i="3"/>
  <c r="I41" i="3"/>
  <c r="U41" i="3"/>
  <c r="AE41" i="3"/>
  <c r="AO41" i="3"/>
  <c r="BA41" i="3"/>
  <c r="BK41" i="3"/>
  <c r="BU41" i="3"/>
  <c r="CG41" i="3"/>
  <c r="CQ41" i="3"/>
  <c r="Q41" i="3"/>
  <c r="AG41" i="3"/>
  <c r="AU41" i="3"/>
  <c r="BI41" i="3"/>
  <c r="BY41" i="3"/>
  <c r="CK41" i="3"/>
  <c r="CY41" i="3"/>
  <c r="V41" i="3"/>
  <c r="AH41" i="3"/>
  <c r="AV41" i="3"/>
  <c r="BL41" i="3"/>
  <c r="BZ41" i="3"/>
  <c r="CL41" i="3"/>
  <c r="W41" i="3"/>
  <c r="AK41" i="3"/>
  <c r="AW41" i="3"/>
  <c r="BM41" i="3"/>
  <c r="CA41" i="3"/>
  <c r="CO41" i="3"/>
  <c r="J41" i="3"/>
  <c r="AC41" i="3"/>
  <c r="BC41" i="3"/>
  <c r="BV41" i="3"/>
  <c r="CT41" i="3"/>
  <c r="M41" i="3"/>
  <c r="AF41" i="3"/>
  <c r="BD41" i="3"/>
  <c r="CB41" i="3"/>
  <c r="CW41" i="3"/>
  <c r="N41" i="3"/>
  <c r="AP41" i="3"/>
  <c r="BR41" i="3"/>
  <c r="CX41" i="3"/>
  <c r="O41" i="3"/>
  <c r="AS41" i="3"/>
  <c r="BS41" i="3"/>
  <c r="P41" i="3"/>
  <c r="AT41" i="3"/>
  <c r="CC41" i="3"/>
  <c r="Z41" i="3"/>
  <c r="CH41" i="3"/>
  <c r="AL41" i="3"/>
  <c r="CI41" i="3"/>
  <c r="AM41" i="3"/>
  <c r="CJ41" i="3"/>
  <c r="BE41" i="3"/>
  <c r="BF41" i="3"/>
  <c r="BN41" i="3"/>
  <c r="X41" i="3"/>
  <c r="Y41" i="3"/>
  <c r="CS41" i="3"/>
  <c r="BB41" i="3"/>
  <c r="BQ41" i="3"/>
  <c r="H41" i="3"/>
  <c r="G41" i="3"/>
  <c r="CR41" i="3"/>
  <c r="M88" i="3"/>
  <c r="U88" i="3"/>
  <c r="AC88" i="3"/>
  <c r="AK88" i="3"/>
  <c r="AS88" i="3"/>
  <c r="BA88" i="3"/>
  <c r="BI88" i="3"/>
  <c r="BQ88" i="3"/>
  <c r="BY88" i="3"/>
  <c r="CG88" i="3"/>
  <c r="CO88" i="3"/>
  <c r="CW88" i="3"/>
  <c r="K88" i="3"/>
  <c r="T88" i="3"/>
  <c r="L88" i="3"/>
  <c r="V88" i="3"/>
  <c r="AE88" i="3"/>
  <c r="AN88" i="3"/>
  <c r="AW88" i="3"/>
  <c r="BF88" i="3"/>
  <c r="O88" i="3"/>
  <c r="Z88" i="3"/>
  <c r="AJ88" i="3"/>
  <c r="AU88" i="3"/>
  <c r="BE88" i="3"/>
  <c r="BO88" i="3"/>
  <c r="BX88" i="3"/>
  <c r="CH88" i="3"/>
  <c r="CQ88" i="3"/>
  <c r="CZ88" i="3"/>
  <c r="P88" i="3"/>
  <c r="AA88" i="3"/>
  <c r="AL88" i="3"/>
  <c r="AV88" i="3"/>
  <c r="BG88" i="3"/>
  <c r="BP88" i="3"/>
  <c r="BZ88" i="3"/>
  <c r="CI88" i="3"/>
  <c r="CR88" i="3"/>
  <c r="Q88" i="3"/>
  <c r="AB88" i="3"/>
  <c r="AM88" i="3"/>
  <c r="AX88" i="3"/>
  <c r="BH88" i="3"/>
  <c r="BR88" i="3"/>
  <c r="CA88" i="3"/>
  <c r="CJ88" i="3"/>
  <c r="CS88" i="3"/>
  <c r="R88" i="3"/>
  <c r="AH88" i="3"/>
  <c r="AZ88" i="3"/>
  <c r="BN88" i="3"/>
  <c r="CD88" i="3"/>
  <c r="CT88" i="3"/>
  <c r="S88" i="3"/>
  <c r="AI88" i="3"/>
  <c r="BB88" i="3"/>
  <c r="BS88" i="3"/>
  <c r="CE88" i="3"/>
  <c r="CU88" i="3"/>
  <c r="W88" i="3"/>
  <c r="AO88" i="3"/>
  <c r="BC88" i="3"/>
  <c r="BT88" i="3"/>
  <c r="CF88" i="3"/>
  <c r="CV88" i="3"/>
  <c r="AF88" i="3"/>
  <c r="BJ88" i="3"/>
  <c r="CC88" i="3"/>
  <c r="AG88" i="3"/>
  <c r="BK88" i="3"/>
  <c r="CK88" i="3"/>
  <c r="I88" i="3"/>
  <c r="AP88" i="3"/>
  <c r="BL88" i="3"/>
  <c r="CL88" i="3"/>
  <c r="AR88" i="3"/>
  <c r="CB88" i="3"/>
  <c r="G88" i="3"/>
  <c r="AT88" i="3"/>
  <c r="CM88" i="3"/>
  <c r="J88" i="3"/>
  <c r="AY88" i="3"/>
  <c r="CN88" i="3"/>
  <c r="N88" i="3"/>
  <c r="BV88" i="3"/>
  <c r="X88" i="3"/>
  <c r="BW88" i="3"/>
  <c r="H88" i="3"/>
  <c r="Y88" i="3"/>
  <c r="CP88" i="3"/>
  <c r="AD88" i="3"/>
  <c r="CX88" i="3"/>
  <c r="AQ88" i="3"/>
  <c r="CY88" i="3"/>
  <c r="BD88" i="3"/>
  <c r="BM88" i="3"/>
  <c r="BU88" i="3"/>
  <c r="M92" i="3"/>
  <c r="U92" i="3"/>
  <c r="AC92" i="3"/>
  <c r="AK92" i="3"/>
  <c r="AS92" i="3"/>
  <c r="BA92" i="3"/>
  <c r="BI92" i="3"/>
  <c r="BQ92" i="3"/>
  <c r="BY92" i="3"/>
  <c r="CG92" i="3"/>
  <c r="CO92" i="3"/>
  <c r="CW92" i="3"/>
  <c r="Q92" i="3"/>
  <c r="Z92" i="3"/>
  <c r="AI92" i="3"/>
  <c r="AR92" i="3"/>
  <c r="BB92" i="3"/>
  <c r="BK92" i="3"/>
  <c r="BT92" i="3"/>
  <c r="CC92" i="3"/>
  <c r="CL92" i="3"/>
  <c r="CU92" i="3"/>
  <c r="I92" i="3"/>
  <c r="R92" i="3"/>
  <c r="AA92" i="3"/>
  <c r="AJ92" i="3"/>
  <c r="AT92" i="3"/>
  <c r="BC92" i="3"/>
  <c r="BL92" i="3"/>
  <c r="BU92" i="3"/>
  <c r="CD92" i="3"/>
  <c r="CM92" i="3"/>
  <c r="CV92" i="3"/>
  <c r="J92" i="3"/>
  <c r="S92" i="3"/>
  <c r="AB92" i="3"/>
  <c r="AL92" i="3"/>
  <c r="AU92" i="3"/>
  <c r="BD92" i="3"/>
  <c r="BM92" i="3"/>
  <c r="BV92" i="3"/>
  <c r="CE92" i="3"/>
  <c r="CN92" i="3"/>
  <c r="CX92" i="3"/>
  <c r="L92" i="3"/>
  <c r="Y92" i="3"/>
  <c r="AO92" i="3"/>
  <c r="BE92" i="3"/>
  <c r="BR92" i="3"/>
  <c r="CH92" i="3"/>
  <c r="CT92" i="3"/>
  <c r="N92" i="3"/>
  <c r="AD92" i="3"/>
  <c r="AP92" i="3"/>
  <c r="BF92" i="3"/>
  <c r="BS92" i="3"/>
  <c r="CI92" i="3"/>
  <c r="CY92" i="3"/>
  <c r="O92" i="3"/>
  <c r="AE92" i="3"/>
  <c r="AQ92" i="3"/>
  <c r="BG92" i="3"/>
  <c r="BW92" i="3"/>
  <c r="CJ92" i="3"/>
  <c r="CZ92" i="3"/>
  <c r="W92" i="3"/>
  <c r="AW92" i="3"/>
  <c r="BP92" i="3"/>
  <c r="CQ92" i="3"/>
  <c r="X92" i="3"/>
  <c r="AX92" i="3"/>
  <c r="BX92" i="3"/>
  <c r="CR92" i="3"/>
  <c r="AF92" i="3"/>
  <c r="AY92" i="3"/>
  <c r="BZ92" i="3"/>
  <c r="CS92" i="3"/>
  <c r="P92" i="3"/>
  <c r="AZ92" i="3"/>
  <c r="CK92" i="3"/>
  <c r="T92" i="3"/>
  <c r="BH92" i="3"/>
  <c r="CP92" i="3"/>
  <c r="V92" i="3"/>
  <c r="BJ92" i="3"/>
  <c r="K92" i="3"/>
  <c r="CA92" i="3"/>
  <c r="G92" i="3"/>
  <c r="AG92" i="3"/>
  <c r="CB92" i="3"/>
  <c r="H92" i="3"/>
  <c r="AH92" i="3"/>
  <c r="CF92" i="3"/>
  <c r="AM92" i="3"/>
  <c r="AN92" i="3"/>
  <c r="AV92" i="3"/>
  <c r="BN92" i="3"/>
  <c r="BO92" i="3"/>
  <c r="K57" i="3"/>
  <c r="S57" i="3"/>
  <c r="AA57" i="3"/>
  <c r="AI57" i="3"/>
  <c r="AQ57" i="3"/>
  <c r="AY57" i="3"/>
  <c r="BG57" i="3"/>
  <c r="BO57" i="3"/>
  <c r="BW57" i="3"/>
  <c r="CE57" i="3"/>
  <c r="CM57" i="3"/>
  <c r="CU57" i="3"/>
  <c r="Q57" i="3"/>
  <c r="Z57" i="3"/>
  <c r="AJ57" i="3"/>
  <c r="AS57" i="3"/>
  <c r="BB57" i="3"/>
  <c r="BK57" i="3"/>
  <c r="BT57" i="3"/>
  <c r="CC57" i="3"/>
  <c r="CL57" i="3"/>
  <c r="CV57" i="3"/>
  <c r="I57" i="3"/>
  <c r="R57" i="3"/>
  <c r="AB57" i="3"/>
  <c r="AK57" i="3"/>
  <c r="AT57" i="3"/>
  <c r="BC57" i="3"/>
  <c r="BL57" i="3"/>
  <c r="BU57" i="3"/>
  <c r="CD57" i="3"/>
  <c r="CN57" i="3"/>
  <c r="CW57" i="3"/>
  <c r="T57" i="3"/>
  <c r="AE57" i="3"/>
  <c r="AP57" i="3"/>
  <c r="BD57" i="3"/>
  <c r="BP57" i="3"/>
  <c r="CA57" i="3"/>
  <c r="CO57" i="3"/>
  <c r="CZ57" i="3"/>
  <c r="U57" i="3"/>
  <c r="AF57" i="3"/>
  <c r="AR57" i="3"/>
  <c r="BE57" i="3"/>
  <c r="BQ57" i="3"/>
  <c r="CB57" i="3"/>
  <c r="CP57" i="3"/>
  <c r="J57" i="3"/>
  <c r="V57" i="3"/>
  <c r="AG57" i="3"/>
  <c r="AU57" i="3"/>
  <c r="BF57" i="3"/>
  <c r="BR57" i="3"/>
  <c r="CF57" i="3"/>
  <c r="CQ57" i="3"/>
  <c r="N57" i="3"/>
  <c r="AH57" i="3"/>
  <c r="AZ57" i="3"/>
  <c r="BV57" i="3"/>
  <c r="CK57" i="3"/>
  <c r="O57" i="3"/>
  <c r="AL57" i="3"/>
  <c r="BA57" i="3"/>
  <c r="BX57" i="3"/>
  <c r="CR57" i="3"/>
  <c r="P57" i="3"/>
  <c r="AM57" i="3"/>
  <c r="BH57" i="3"/>
  <c r="BY57" i="3"/>
  <c r="CS57" i="3"/>
  <c r="AD57" i="3"/>
  <c r="BM57" i="3"/>
  <c r="CT57" i="3"/>
  <c r="AN57" i="3"/>
  <c r="BN57" i="3"/>
  <c r="CX57" i="3"/>
  <c r="L57" i="3"/>
  <c r="AO57" i="3"/>
  <c r="BS57" i="3"/>
  <c r="CY57" i="3"/>
  <c r="AC57" i="3"/>
  <c r="CH57" i="3"/>
  <c r="AV57" i="3"/>
  <c r="CI57" i="3"/>
  <c r="AW57" i="3"/>
  <c r="CJ57" i="3"/>
  <c r="BZ57" i="3"/>
  <c r="M57" i="3"/>
  <c r="CG57" i="3"/>
  <c r="W57" i="3"/>
  <c r="BJ57" i="3"/>
  <c r="BI57" i="3"/>
  <c r="H57" i="3"/>
  <c r="G57" i="3"/>
  <c r="AG5" i="4" s="1"/>
  <c r="X57" i="3"/>
  <c r="Y57" i="3"/>
  <c r="AX57" i="3"/>
  <c r="K58" i="3"/>
  <c r="S58" i="3"/>
  <c r="AA58" i="3"/>
  <c r="AI58" i="3"/>
  <c r="AQ58" i="3"/>
  <c r="AY58" i="3"/>
  <c r="BG58" i="3"/>
  <c r="BO58" i="3"/>
  <c r="BW58" i="3"/>
  <c r="CE58" i="3"/>
  <c r="CM58" i="3"/>
  <c r="CU58" i="3"/>
  <c r="Q58" i="3"/>
  <c r="Z58" i="3"/>
  <c r="AJ58" i="3"/>
  <c r="AS58" i="3"/>
  <c r="BB58" i="3"/>
  <c r="BK58" i="3"/>
  <c r="BT58" i="3"/>
  <c r="CC58" i="3"/>
  <c r="CL58" i="3"/>
  <c r="CV58" i="3"/>
  <c r="I58" i="3"/>
  <c r="R58" i="3"/>
  <c r="AB58" i="3"/>
  <c r="AK58" i="3"/>
  <c r="AT58" i="3"/>
  <c r="BC58" i="3"/>
  <c r="BL58" i="3"/>
  <c r="BU58" i="3"/>
  <c r="CD58" i="3"/>
  <c r="CN58" i="3"/>
  <c r="CW58" i="3"/>
  <c r="J58" i="3"/>
  <c r="V58" i="3"/>
  <c r="AG58" i="3"/>
  <c r="AU58" i="3"/>
  <c r="BF58" i="3"/>
  <c r="BR58" i="3"/>
  <c r="CF58" i="3"/>
  <c r="CQ58" i="3"/>
  <c r="L58" i="3"/>
  <c r="W58" i="3"/>
  <c r="AH58" i="3"/>
  <c r="AV58" i="3"/>
  <c r="BH58" i="3"/>
  <c r="BS58" i="3"/>
  <c r="CG58" i="3"/>
  <c r="CR58" i="3"/>
  <c r="M58" i="3"/>
  <c r="X58" i="3"/>
  <c r="AL58" i="3"/>
  <c r="AW58" i="3"/>
  <c r="BI58" i="3"/>
  <c r="BV58" i="3"/>
  <c r="CH58" i="3"/>
  <c r="CS58" i="3"/>
  <c r="P58" i="3"/>
  <c r="AM58" i="3"/>
  <c r="BD58" i="3"/>
  <c r="BY58" i="3"/>
  <c r="CP58" i="3"/>
  <c r="T58" i="3"/>
  <c r="AN58" i="3"/>
  <c r="BE58" i="3"/>
  <c r="BZ58" i="3"/>
  <c r="CT58" i="3"/>
  <c r="U58" i="3"/>
  <c r="AO58" i="3"/>
  <c r="BJ58" i="3"/>
  <c r="CA58" i="3"/>
  <c r="CX58" i="3"/>
  <c r="AD58" i="3"/>
  <c r="BM58" i="3"/>
  <c r="CK58" i="3"/>
  <c r="AE58" i="3"/>
  <c r="BN58" i="3"/>
  <c r="CO58" i="3"/>
  <c r="AF58" i="3"/>
  <c r="BP58" i="3"/>
  <c r="CY58" i="3"/>
  <c r="AR58" i="3"/>
  <c r="CJ58" i="3"/>
  <c r="AX58" i="3"/>
  <c r="CZ58" i="3"/>
  <c r="AZ58" i="3"/>
  <c r="AP58" i="3"/>
  <c r="BA58" i="3"/>
  <c r="BQ58" i="3"/>
  <c r="O58" i="3"/>
  <c r="Y58" i="3"/>
  <c r="AC58" i="3"/>
  <c r="CI58" i="3"/>
  <c r="G58" i="3"/>
  <c r="AG6" i="4" s="1"/>
  <c r="N58" i="3"/>
  <c r="BX58" i="3"/>
  <c r="CB58" i="3"/>
  <c r="H58" i="3"/>
  <c r="K131" i="3"/>
  <c r="S131" i="3"/>
  <c r="AA131" i="3"/>
  <c r="AI131" i="3"/>
  <c r="AQ131" i="3"/>
  <c r="AY131" i="3"/>
  <c r="BG131" i="3"/>
  <c r="BO131" i="3"/>
  <c r="BW131" i="3"/>
  <c r="CE131" i="3"/>
  <c r="CM131" i="3"/>
  <c r="CU131" i="3"/>
  <c r="M131" i="3"/>
  <c r="U131" i="3"/>
  <c r="AC131" i="3"/>
  <c r="AK131" i="3"/>
  <c r="AS131" i="3"/>
  <c r="BA131" i="3"/>
  <c r="BI131" i="3"/>
  <c r="BQ131" i="3"/>
  <c r="BY131" i="3"/>
  <c r="CG131" i="3"/>
  <c r="CO131" i="3"/>
  <c r="CW131" i="3"/>
  <c r="I131" i="3"/>
  <c r="T131" i="3"/>
  <c r="AE131" i="3"/>
  <c r="AO131" i="3"/>
  <c r="AZ131" i="3"/>
  <c r="BK131" i="3"/>
  <c r="BU131" i="3"/>
  <c r="CF131" i="3"/>
  <c r="CQ131" i="3"/>
  <c r="J131" i="3"/>
  <c r="V131" i="3"/>
  <c r="AF131" i="3"/>
  <c r="AP131" i="3"/>
  <c r="BB131" i="3"/>
  <c r="BL131" i="3"/>
  <c r="BV131" i="3"/>
  <c r="CH131" i="3"/>
  <c r="CR131" i="3"/>
  <c r="L131" i="3"/>
  <c r="W131" i="3"/>
  <c r="AG131" i="3"/>
  <c r="AR131" i="3"/>
  <c r="BC131" i="3"/>
  <c r="BM131" i="3"/>
  <c r="BX131" i="3"/>
  <c r="CI131" i="3"/>
  <c r="CS131" i="3"/>
  <c r="Q131" i="3"/>
  <c r="AJ131" i="3"/>
  <c r="AX131" i="3"/>
  <c r="BR131" i="3"/>
  <c r="CJ131" i="3"/>
  <c r="CY131" i="3"/>
  <c r="R131" i="3"/>
  <c r="AL131" i="3"/>
  <c r="BD131" i="3"/>
  <c r="BS131" i="3"/>
  <c r="CK131" i="3"/>
  <c r="CZ131" i="3"/>
  <c r="X131" i="3"/>
  <c r="AM131" i="3"/>
  <c r="BE131" i="3"/>
  <c r="BT131" i="3"/>
  <c r="CL131" i="3"/>
  <c r="Z131" i="3"/>
  <c r="AW131" i="3"/>
  <c r="CB131" i="3"/>
  <c r="G131" i="3"/>
  <c r="AU131" i="3"/>
  <c r="AB131" i="3"/>
  <c r="BF131" i="3"/>
  <c r="CC131" i="3"/>
  <c r="AN131" i="3"/>
  <c r="CP131" i="3"/>
  <c r="O131" i="3"/>
  <c r="BP131" i="3"/>
  <c r="H131" i="3"/>
  <c r="AD131" i="3"/>
  <c r="BH131" i="3"/>
  <c r="CD131" i="3"/>
  <c r="AH131" i="3"/>
  <c r="BJ131" i="3"/>
  <c r="CN131" i="3"/>
  <c r="N131" i="3"/>
  <c r="BN131" i="3"/>
  <c r="AT131" i="3"/>
  <c r="CT131" i="3"/>
  <c r="CV131" i="3"/>
  <c r="CX131" i="3"/>
  <c r="P131" i="3"/>
  <c r="CA131" i="3"/>
  <c r="Y131" i="3"/>
  <c r="AV131" i="3"/>
  <c r="BZ131" i="3"/>
  <c r="K132" i="3"/>
  <c r="S132" i="3"/>
  <c r="AA132" i="3"/>
  <c r="AI132" i="3"/>
  <c r="AQ132" i="3"/>
  <c r="AY132" i="3"/>
  <c r="BG132" i="3"/>
  <c r="BO132" i="3"/>
  <c r="BW132" i="3"/>
  <c r="CE132" i="3"/>
  <c r="CM132" i="3"/>
  <c r="CU132" i="3"/>
  <c r="M132" i="3"/>
  <c r="U132" i="3"/>
  <c r="AC132" i="3"/>
  <c r="AK132" i="3"/>
  <c r="AS132" i="3"/>
  <c r="BA132" i="3"/>
  <c r="BI132" i="3"/>
  <c r="BQ132" i="3"/>
  <c r="BY132" i="3"/>
  <c r="CG132" i="3"/>
  <c r="CO132" i="3"/>
  <c r="CW132" i="3"/>
  <c r="I132" i="3"/>
  <c r="T132" i="3"/>
  <c r="AE132" i="3"/>
  <c r="AO132" i="3"/>
  <c r="AZ132" i="3"/>
  <c r="BK132" i="3"/>
  <c r="BU132" i="3"/>
  <c r="CF132" i="3"/>
  <c r="CQ132" i="3"/>
  <c r="J132" i="3"/>
  <c r="V132" i="3"/>
  <c r="AF132" i="3"/>
  <c r="AP132" i="3"/>
  <c r="BB132" i="3"/>
  <c r="BL132" i="3"/>
  <c r="BV132" i="3"/>
  <c r="CH132" i="3"/>
  <c r="CR132" i="3"/>
  <c r="L132" i="3"/>
  <c r="W132" i="3"/>
  <c r="AG132" i="3"/>
  <c r="AR132" i="3"/>
  <c r="BC132" i="3"/>
  <c r="BM132" i="3"/>
  <c r="BX132" i="3"/>
  <c r="CI132" i="3"/>
  <c r="CS132" i="3"/>
  <c r="Y132" i="3"/>
  <c r="AN132" i="3"/>
  <c r="BF132" i="3"/>
  <c r="BZ132" i="3"/>
  <c r="CN132" i="3"/>
  <c r="Z132" i="3"/>
  <c r="AT132" i="3"/>
  <c r="BH132" i="3"/>
  <c r="CA132" i="3"/>
  <c r="CP132" i="3"/>
  <c r="N132" i="3"/>
  <c r="AB132" i="3"/>
  <c r="AU132" i="3"/>
  <c r="BJ132" i="3"/>
  <c r="CB132" i="3"/>
  <c r="CT132" i="3"/>
  <c r="O132" i="3"/>
  <c r="AL132" i="3"/>
  <c r="BP132" i="3"/>
  <c r="CL132" i="3"/>
  <c r="P132" i="3"/>
  <c r="AM132" i="3"/>
  <c r="BR132" i="3"/>
  <c r="CV132" i="3"/>
  <c r="AX132" i="3"/>
  <c r="CZ132" i="3"/>
  <c r="AD132" i="3"/>
  <c r="CD132" i="3"/>
  <c r="Q132" i="3"/>
  <c r="AV132" i="3"/>
  <c r="BS132" i="3"/>
  <c r="CX132" i="3"/>
  <c r="R132" i="3"/>
  <c r="AW132" i="3"/>
  <c r="BT132" i="3"/>
  <c r="CY132" i="3"/>
  <c r="X132" i="3"/>
  <c r="CC132" i="3"/>
  <c r="BD132" i="3"/>
  <c r="AJ132" i="3"/>
  <c r="CJ132" i="3"/>
  <c r="AH132" i="3"/>
  <c r="BE132" i="3"/>
  <c r="H132" i="3"/>
  <c r="CK132" i="3"/>
  <c r="G132" i="3"/>
  <c r="BZ5" i="4" s="1"/>
  <c r="BN132" i="3"/>
  <c r="M101" i="3"/>
  <c r="U101" i="3"/>
  <c r="AC101" i="3"/>
  <c r="AK101" i="3"/>
  <c r="AS101" i="3"/>
  <c r="BA101" i="3"/>
  <c r="BI101" i="3"/>
  <c r="BQ101" i="3"/>
  <c r="BY101" i="3"/>
  <c r="CG101" i="3"/>
  <c r="CO101" i="3"/>
  <c r="CW101" i="3"/>
  <c r="L101" i="3"/>
  <c r="V101" i="3"/>
  <c r="AE101" i="3"/>
  <c r="AN101" i="3"/>
  <c r="AW101" i="3"/>
  <c r="BF101" i="3"/>
  <c r="BO101" i="3"/>
  <c r="BX101" i="3"/>
  <c r="CH101" i="3"/>
  <c r="CQ101" i="3"/>
  <c r="CZ101" i="3"/>
  <c r="N101" i="3"/>
  <c r="W101" i="3"/>
  <c r="AF101" i="3"/>
  <c r="AO101" i="3"/>
  <c r="AX101" i="3"/>
  <c r="BG101" i="3"/>
  <c r="BP101" i="3"/>
  <c r="BZ101" i="3"/>
  <c r="CI101" i="3"/>
  <c r="CR101" i="3"/>
  <c r="O101" i="3"/>
  <c r="X101" i="3"/>
  <c r="AG101" i="3"/>
  <c r="AP101" i="3"/>
  <c r="AY101" i="3"/>
  <c r="BH101" i="3"/>
  <c r="BR101" i="3"/>
  <c r="CA101" i="3"/>
  <c r="CJ101" i="3"/>
  <c r="CS101" i="3"/>
  <c r="J101" i="3"/>
  <c r="Z101" i="3"/>
  <c r="AM101" i="3"/>
  <c r="BC101" i="3"/>
  <c r="BS101" i="3"/>
  <c r="CE101" i="3"/>
  <c r="CU101" i="3"/>
  <c r="K101" i="3"/>
  <c r="AA101" i="3"/>
  <c r="AQ101" i="3"/>
  <c r="BD101" i="3"/>
  <c r="BT101" i="3"/>
  <c r="CF101" i="3"/>
  <c r="CV101" i="3"/>
  <c r="P101" i="3"/>
  <c r="AB101" i="3"/>
  <c r="AR101" i="3"/>
  <c r="BE101" i="3"/>
  <c r="BU101" i="3"/>
  <c r="CK101" i="3"/>
  <c r="CX101" i="3"/>
  <c r="Y101" i="3"/>
  <c r="AV101" i="3"/>
  <c r="BV101" i="3"/>
  <c r="CP101" i="3"/>
  <c r="AD101" i="3"/>
  <c r="AZ101" i="3"/>
  <c r="BW101" i="3"/>
  <c r="CT101" i="3"/>
  <c r="AH101" i="3"/>
  <c r="BB101" i="3"/>
  <c r="CB101" i="3"/>
  <c r="CY101" i="3"/>
  <c r="Q101" i="3"/>
  <c r="AU101" i="3"/>
  <c r="CL101" i="3"/>
  <c r="R101" i="3"/>
  <c r="BJ101" i="3"/>
  <c r="CM101" i="3"/>
  <c r="S101" i="3"/>
  <c r="BK101" i="3"/>
  <c r="CN101" i="3"/>
  <c r="AT101" i="3"/>
  <c r="BL101" i="3"/>
  <c r="G101" i="3"/>
  <c r="BH4" i="4" s="1"/>
  <c r="BM101" i="3"/>
  <c r="I101" i="3"/>
  <c r="BN101" i="3"/>
  <c r="T101" i="3"/>
  <c r="CC101" i="3"/>
  <c r="AI101" i="3"/>
  <c r="CD101" i="3"/>
  <c r="H101" i="3"/>
  <c r="BI4" i="4" s="1"/>
  <c r="BJ4" i="4" s="1"/>
  <c r="AJ101" i="3"/>
  <c r="AL101" i="3"/>
  <c r="M109" i="3"/>
  <c r="U109" i="3"/>
  <c r="AC109" i="3"/>
  <c r="AK109" i="3"/>
  <c r="AS109" i="3"/>
  <c r="BA109" i="3"/>
  <c r="BI109" i="3"/>
  <c r="BQ109" i="3"/>
  <c r="BY109" i="3"/>
  <c r="CG109" i="3"/>
  <c r="CO109" i="3"/>
  <c r="CW109" i="3"/>
  <c r="N109" i="3"/>
  <c r="V109" i="3"/>
  <c r="AD109" i="3"/>
  <c r="AL109" i="3"/>
  <c r="AT109" i="3"/>
  <c r="BB109" i="3"/>
  <c r="BJ109" i="3"/>
  <c r="BR109" i="3"/>
  <c r="BZ109" i="3"/>
  <c r="CH109" i="3"/>
  <c r="CP109" i="3"/>
  <c r="CX109" i="3"/>
  <c r="O109" i="3"/>
  <c r="W109" i="3"/>
  <c r="AE109" i="3"/>
  <c r="AM109" i="3"/>
  <c r="AU109" i="3"/>
  <c r="BC109" i="3"/>
  <c r="BK109" i="3"/>
  <c r="BS109" i="3"/>
  <c r="CA109" i="3"/>
  <c r="CI109" i="3"/>
  <c r="CQ109" i="3"/>
  <c r="CY109" i="3"/>
  <c r="K109" i="3"/>
  <c r="Y109" i="3"/>
  <c r="AJ109" i="3"/>
  <c r="AX109" i="3"/>
  <c r="BL109" i="3"/>
  <c r="BW109" i="3"/>
  <c r="CK109" i="3"/>
  <c r="CV109" i="3"/>
  <c r="L109" i="3"/>
  <c r="Z109" i="3"/>
  <c r="AN109" i="3"/>
  <c r="AY109" i="3"/>
  <c r="BM109" i="3"/>
  <c r="BX109" i="3"/>
  <c r="CL109" i="3"/>
  <c r="CZ109" i="3"/>
  <c r="P109" i="3"/>
  <c r="AA109" i="3"/>
  <c r="AO109" i="3"/>
  <c r="AZ109" i="3"/>
  <c r="BN109" i="3"/>
  <c r="CB109" i="3"/>
  <c r="CM109" i="3"/>
  <c r="J109" i="3"/>
  <c r="AG109" i="3"/>
  <c r="BD109" i="3"/>
  <c r="BU109" i="3"/>
  <c r="CR109" i="3"/>
  <c r="Q109" i="3"/>
  <c r="AH109" i="3"/>
  <c r="BE109" i="3"/>
  <c r="BV109" i="3"/>
  <c r="CS109" i="3"/>
  <c r="R109" i="3"/>
  <c r="AI109" i="3"/>
  <c r="BF109" i="3"/>
  <c r="CC109" i="3"/>
  <c r="CT109" i="3"/>
  <c r="AF109" i="3"/>
  <c r="BO109" i="3"/>
  <c r="CU109" i="3"/>
  <c r="AP109" i="3"/>
  <c r="BP109" i="3"/>
  <c r="AQ109" i="3"/>
  <c r="BT109" i="3"/>
  <c r="AW109" i="3"/>
  <c r="H109" i="3"/>
  <c r="CJ109" i="3"/>
  <c r="I109" i="3"/>
  <c r="BG109" i="3"/>
  <c r="AB109" i="3"/>
  <c r="S109" i="3"/>
  <c r="BH109" i="3"/>
  <c r="T109" i="3"/>
  <c r="CD109" i="3"/>
  <c r="X109" i="3"/>
  <c r="CE109" i="3"/>
  <c r="G109" i="3"/>
  <c r="BH12" i="4" s="1"/>
  <c r="CF109" i="3"/>
  <c r="AR109" i="3"/>
  <c r="AV109" i="3"/>
  <c r="CN109" i="3"/>
  <c r="M78" i="3"/>
  <c r="U78" i="3"/>
  <c r="AC78" i="3"/>
  <c r="AK78" i="3"/>
  <c r="AS78" i="3"/>
  <c r="BA78" i="3"/>
  <c r="BI78" i="3"/>
  <c r="BQ78" i="3"/>
  <c r="BY78" i="3"/>
  <c r="CG78" i="3"/>
  <c r="CO78" i="3"/>
  <c r="CW78" i="3"/>
  <c r="K78" i="3"/>
  <c r="T78" i="3"/>
  <c r="AD78" i="3"/>
  <c r="AM78" i="3"/>
  <c r="AV78" i="3"/>
  <c r="BE78" i="3"/>
  <c r="BN78" i="3"/>
  <c r="BW78" i="3"/>
  <c r="CF78" i="3"/>
  <c r="CP78" i="3"/>
  <c r="CY78" i="3"/>
  <c r="L78" i="3"/>
  <c r="V78" i="3"/>
  <c r="AE78" i="3"/>
  <c r="AN78" i="3"/>
  <c r="AW78" i="3"/>
  <c r="BF78" i="3"/>
  <c r="BO78" i="3"/>
  <c r="BX78" i="3"/>
  <c r="CH78" i="3"/>
  <c r="CQ78" i="3"/>
  <c r="CZ78" i="3"/>
  <c r="N78" i="3"/>
  <c r="W78" i="3"/>
  <c r="AF78" i="3"/>
  <c r="AO78" i="3"/>
  <c r="AX78" i="3"/>
  <c r="BG78" i="3"/>
  <c r="BP78" i="3"/>
  <c r="BZ78" i="3"/>
  <c r="CI78" i="3"/>
  <c r="CR78" i="3"/>
  <c r="J78" i="3"/>
  <c r="Z78" i="3"/>
  <c r="AP78" i="3"/>
  <c r="BC78" i="3"/>
  <c r="BS78" i="3"/>
  <c r="CE78" i="3"/>
  <c r="CU78" i="3"/>
  <c r="O78" i="3"/>
  <c r="AA78" i="3"/>
  <c r="AQ78" i="3"/>
  <c r="BD78" i="3"/>
  <c r="BT78" i="3"/>
  <c r="CJ78" i="3"/>
  <c r="CV78" i="3"/>
  <c r="P78" i="3"/>
  <c r="AB78" i="3"/>
  <c r="AR78" i="3"/>
  <c r="BH78" i="3"/>
  <c r="BU78" i="3"/>
  <c r="CK78" i="3"/>
  <c r="CX78" i="3"/>
  <c r="R78" i="3"/>
  <c r="AL78" i="3"/>
  <c r="BL78" i="3"/>
  <c r="CL78" i="3"/>
  <c r="S78" i="3"/>
  <c r="AT78" i="3"/>
  <c r="BM78" i="3"/>
  <c r="CM78" i="3"/>
  <c r="X78" i="3"/>
  <c r="AU78" i="3"/>
  <c r="BR78" i="3"/>
  <c r="CN78" i="3"/>
  <c r="AH78" i="3"/>
  <c r="BV78" i="3"/>
  <c r="AI78" i="3"/>
  <c r="CA78" i="3"/>
  <c r="AJ78" i="3"/>
  <c r="CB78" i="3"/>
  <c r="AY78" i="3"/>
  <c r="CT78" i="3"/>
  <c r="AZ78" i="3"/>
  <c r="BB78" i="3"/>
  <c r="BJ78" i="3"/>
  <c r="H78" i="3"/>
  <c r="BK78" i="3"/>
  <c r="CC78" i="3"/>
  <c r="G78" i="3"/>
  <c r="AP11" i="4" s="1"/>
  <c r="CD78" i="3"/>
  <c r="I78" i="3"/>
  <c r="CS78" i="3"/>
  <c r="Q78" i="3"/>
  <c r="Y78" i="3"/>
  <c r="AG78" i="3"/>
  <c r="M79" i="3"/>
  <c r="U79" i="3"/>
  <c r="AC79" i="3"/>
  <c r="AK79" i="3"/>
  <c r="AS79" i="3"/>
  <c r="BA79" i="3"/>
  <c r="BI79" i="3"/>
  <c r="BQ79" i="3"/>
  <c r="BY79" i="3"/>
  <c r="CG79" i="3"/>
  <c r="CO79" i="3"/>
  <c r="CW79" i="3"/>
  <c r="P79" i="3"/>
  <c r="Y79" i="3"/>
  <c r="AH79" i="3"/>
  <c r="AQ79" i="3"/>
  <c r="AZ79" i="3"/>
  <c r="BJ79" i="3"/>
  <c r="BS79" i="3"/>
  <c r="CB79" i="3"/>
  <c r="CK79" i="3"/>
  <c r="CT79" i="3"/>
  <c r="Q79" i="3"/>
  <c r="Z79" i="3"/>
  <c r="AI79" i="3"/>
  <c r="AR79" i="3"/>
  <c r="BB79" i="3"/>
  <c r="BK79" i="3"/>
  <c r="BT79" i="3"/>
  <c r="CC79" i="3"/>
  <c r="CL79" i="3"/>
  <c r="CU79" i="3"/>
  <c r="I79" i="3"/>
  <c r="R79" i="3"/>
  <c r="AA79" i="3"/>
  <c r="AJ79" i="3"/>
  <c r="AT79" i="3"/>
  <c r="BC79" i="3"/>
  <c r="BL79" i="3"/>
  <c r="BU79" i="3"/>
  <c r="CD79" i="3"/>
  <c r="CM79" i="3"/>
  <c r="CV79" i="3"/>
  <c r="S79" i="3"/>
  <c r="AF79" i="3"/>
  <c r="AV79" i="3"/>
  <c r="BH79" i="3"/>
  <c r="BX79" i="3"/>
  <c r="CN79" i="3"/>
  <c r="T79" i="3"/>
  <c r="AG79" i="3"/>
  <c r="AW79" i="3"/>
  <c r="BM79" i="3"/>
  <c r="BZ79" i="3"/>
  <c r="CP79" i="3"/>
  <c r="V79" i="3"/>
  <c r="AL79" i="3"/>
  <c r="AX79" i="3"/>
  <c r="BN79" i="3"/>
  <c r="CA79" i="3"/>
  <c r="CQ79" i="3"/>
  <c r="N79" i="3"/>
  <c r="AN79" i="3"/>
  <c r="BG79" i="3"/>
  <c r="CH79" i="3"/>
  <c r="O79" i="3"/>
  <c r="AO79" i="3"/>
  <c r="BO79" i="3"/>
  <c r="CI79" i="3"/>
  <c r="W79" i="3"/>
  <c r="AP79" i="3"/>
  <c r="BP79" i="3"/>
  <c r="CJ79" i="3"/>
  <c r="K79" i="3"/>
  <c r="AY79" i="3"/>
  <c r="CF79" i="3"/>
  <c r="L79" i="3"/>
  <c r="BD79" i="3"/>
  <c r="CR79" i="3"/>
  <c r="X79" i="3"/>
  <c r="BE79" i="3"/>
  <c r="CS79" i="3"/>
  <c r="BR79" i="3"/>
  <c r="J79" i="3"/>
  <c r="BV79" i="3"/>
  <c r="AB79" i="3"/>
  <c r="BW79" i="3"/>
  <c r="AU79" i="3"/>
  <c r="G79" i="3"/>
  <c r="BF79" i="3"/>
  <c r="H79" i="3"/>
  <c r="CE79" i="3"/>
  <c r="CX79" i="3"/>
  <c r="CY79" i="3"/>
  <c r="AD79" i="3"/>
  <c r="CZ79" i="3"/>
  <c r="AE79" i="3"/>
  <c r="AM79" i="3"/>
  <c r="M116" i="3"/>
  <c r="U116" i="3"/>
  <c r="AC116" i="3"/>
  <c r="AK116" i="3"/>
  <c r="AS116" i="3"/>
  <c r="BA116" i="3"/>
  <c r="BI116" i="3"/>
  <c r="BQ116" i="3"/>
  <c r="BY116" i="3"/>
  <c r="CG116" i="3"/>
  <c r="CO116" i="3"/>
  <c r="CW116" i="3"/>
  <c r="P116" i="3"/>
  <c r="Y116" i="3"/>
  <c r="AH116" i="3"/>
  <c r="AQ116" i="3"/>
  <c r="AZ116" i="3"/>
  <c r="BJ116" i="3"/>
  <c r="BS116" i="3"/>
  <c r="CB116" i="3"/>
  <c r="CK116" i="3"/>
  <c r="CT116" i="3"/>
  <c r="Q116" i="3"/>
  <c r="Z116" i="3"/>
  <c r="AI116" i="3"/>
  <c r="AR116" i="3"/>
  <c r="BB116" i="3"/>
  <c r="BK116" i="3"/>
  <c r="BT116" i="3"/>
  <c r="CC116" i="3"/>
  <c r="CL116" i="3"/>
  <c r="CU116" i="3"/>
  <c r="I116" i="3"/>
  <c r="R116" i="3"/>
  <c r="AA116" i="3"/>
  <c r="AJ116" i="3"/>
  <c r="AT116" i="3"/>
  <c r="BC116" i="3"/>
  <c r="BL116" i="3"/>
  <c r="BU116" i="3"/>
  <c r="CD116" i="3"/>
  <c r="CM116" i="3"/>
  <c r="CV116" i="3"/>
  <c r="S116" i="3"/>
  <c r="AF116" i="3"/>
  <c r="AV116" i="3"/>
  <c r="BH116" i="3"/>
  <c r="BX116" i="3"/>
  <c r="CN116" i="3"/>
  <c r="T116" i="3"/>
  <c r="AG116" i="3"/>
  <c r="AW116" i="3"/>
  <c r="BM116" i="3"/>
  <c r="BZ116" i="3"/>
  <c r="CP116" i="3"/>
  <c r="V116" i="3"/>
  <c r="AL116" i="3"/>
  <c r="AX116" i="3"/>
  <c r="BN116" i="3"/>
  <c r="CA116" i="3"/>
  <c r="CQ116" i="3"/>
  <c r="J116" i="3"/>
  <c r="AD116" i="3"/>
  <c r="BD116" i="3"/>
  <c r="BW116" i="3"/>
  <c r="CX116" i="3"/>
  <c r="K116" i="3"/>
  <c r="AE116" i="3"/>
  <c r="BE116" i="3"/>
  <c r="CE116" i="3"/>
  <c r="CY116" i="3"/>
  <c r="L116" i="3"/>
  <c r="AM116" i="3"/>
  <c r="BF116" i="3"/>
  <c r="CF116" i="3"/>
  <c r="CZ116" i="3"/>
  <c r="AB116" i="3"/>
  <c r="BP116" i="3"/>
  <c r="G116" i="3"/>
  <c r="BQ4" i="4" s="1"/>
  <c r="BG116" i="3"/>
  <c r="AN116" i="3"/>
  <c r="BR116" i="3"/>
  <c r="H116" i="3"/>
  <c r="AY116" i="3"/>
  <c r="AO116" i="3"/>
  <c r="BV116" i="3"/>
  <c r="AP116" i="3"/>
  <c r="CH116" i="3"/>
  <c r="N116" i="3"/>
  <c r="AU116" i="3"/>
  <c r="CI116" i="3"/>
  <c r="O116" i="3"/>
  <c r="CJ116" i="3"/>
  <c r="W116" i="3"/>
  <c r="CR116" i="3"/>
  <c r="BO116" i="3"/>
  <c r="CS116" i="3"/>
  <c r="X116" i="3"/>
  <c r="M124" i="3"/>
  <c r="U124" i="3"/>
  <c r="AC124" i="3"/>
  <c r="AK124" i="3"/>
  <c r="AS124" i="3"/>
  <c r="BA124" i="3"/>
  <c r="BI124" i="3"/>
  <c r="BQ124" i="3"/>
  <c r="K124" i="3"/>
  <c r="T124" i="3"/>
  <c r="AD124" i="3"/>
  <c r="AM124" i="3"/>
  <c r="AV124" i="3"/>
  <c r="BE124" i="3"/>
  <c r="BN124" i="3"/>
  <c r="BW124" i="3"/>
  <c r="CE124" i="3"/>
  <c r="CM124" i="3"/>
  <c r="CU124" i="3"/>
  <c r="L124" i="3"/>
  <c r="V124" i="3"/>
  <c r="AE124" i="3"/>
  <c r="AN124" i="3"/>
  <c r="AW124" i="3"/>
  <c r="BF124" i="3"/>
  <c r="BO124" i="3"/>
  <c r="BX124" i="3"/>
  <c r="CF124" i="3"/>
  <c r="CN124" i="3"/>
  <c r="CV124" i="3"/>
  <c r="N124" i="3"/>
  <c r="W124" i="3"/>
  <c r="AF124" i="3"/>
  <c r="AO124" i="3"/>
  <c r="AX124" i="3"/>
  <c r="BG124" i="3"/>
  <c r="BP124" i="3"/>
  <c r="BY124" i="3"/>
  <c r="CG124" i="3"/>
  <c r="CO124" i="3"/>
  <c r="CW124" i="3"/>
  <c r="Q124" i="3"/>
  <c r="AG124" i="3"/>
  <c r="AT124" i="3"/>
  <c r="BJ124" i="3"/>
  <c r="BV124" i="3"/>
  <c r="CJ124" i="3"/>
  <c r="CX124" i="3"/>
  <c r="R124" i="3"/>
  <c r="AH124" i="3"/>
  <c r="AU124" i="3"/>
  <c r="BK124" i="3"/>
  <c r="BZ124" i="3"/>
  <c r="CK124" i="3"/>
  <c r="CY124" i="3"/>
  <c r="S124" i="3"/>
  <c r="AI124" i="3"/>
  <c r="AY124" i="3"/>
  <c r="BL124" i="3"/>
  <c r="CA124" i="3"/>
  <c r="CL124" i="3"/>
  <c r="CZ124" i="3"/>
  <c r="I124" i="3"/>
  <c r="AB124" i="3"/>
  <c r="BC124" i="3"/>
  <c r="CB124" i="3"/>
  <c r="CS124" i="3"/>
  <c r="J124" i="3"/>
  <c r="AJ124" i="3"/>
  <c r="BD124" i="3"/>
  <c r="CC124" i="3"/>
  <c r="CT124" i="3"/>
  <c r="O124" i="3"/>
  <c r="AL124" i="3"/>
  <c r="BH124" i="3"/>
  <c r="CD124" i="3"/>
  <c r="Z124" i="3"/>
  <c r="BR124" i="3"/>
  <c r="CR124" i="3"/>
  <c r="G124" i="3"/>
  <c r="BB124" i="3"/>
  <c r="AA124" i="3"/>
  <c r="BS124" i="3"/>
  <c r="H124" i="3"/>
  <c r="P124" i="3"/>
  <c r="CI124" i="3"/>
  <c r="AP124" i="3"/>
  <c r="BT124" i="3"/>
  <c r="AQ124" i="3"/>
  <c r="BU124" i="3"/>
  <c r="AR124" i="3"/>
  <c r="CH124" i="3"/>
  <c r="AZ124" i="3"/>
  <c r="X124" i="3"/>
  <c r="CP124" i="3"/>
  <c r="CQ124" i="3"/>
  <c r="Y124" i="3"/>
  <c r="BM124" i="3"/>
  <c r="I31" i="3"/>
  <c r="Q31" i="3"/>
  <c r="Y31" i="3"/>
  <c r="AG31" i="3"/>
  <c r="AO31" i="3"/>
  <c r="AW31" i="3"/>
  <c r="BE31" i="3"/>
  <c r="BM31" i="3"/>
  <c r="BU31" i="3"/>
  <c r="CC31" i="3"/>
  <c r="CK31" i="3"/>
  <c r="CS31" i="3"/>
  <c r="N31" i="3"/>
  <c r="W31" i="3"/>
  <c r="AF31" i="3"/>
  <c r="AP31" i="3"/>
  <c r="AY31" i="3"/>
  <c r="BH31" i="3"/>
  <c r="BQ31" i="3"/>
  <c r="BZ31" i="3"/>
  <c r="CI31" i="3"/>
  <c r="CR31" i="3"/>
  <c r="O31" i="3"/>
  <c r="X31" i="3"/>
  <c r="AH31" i="3"/>
  <c r="AQ31" i="3"/>
  <c r="AZ31" i="3"/>
  <c r="BI31" i="3"/>
  <c r="BR31" i="3"/>
  <c r="CA31" i="3"/>
  <c r="CJ31" i="3"/>
  <c r="CT31" i="3"/>
  <c r="P31" i="3"/>
  <c r="Z31" i="3"/>
  <c r="AI31" i="3"/>
  <c r="AR31" i="3"/>
  <c r="BA31" i="3"/>
  <c r="BJ31" i="3"/>
  <c r="BS31" i="3"/>
  <c r="CB31" i="3"/>
  <c r="CL31" i="3"/>
  <c r="CU31" i="3"/>
  <c r="M31" i="3"/>
  <c r="AC31" i="3"/>
  <c r="AS31" i="3"/>
  <c r="BF31" i="3"/>
  <c r="BV31" i="3"/>
  <c r="CH31" i="3"/>
  <c r="CX31" i="3"/>
  <c r="R31" i="3"/>
  <c r="AD31" i="3"/>
  <c r="AT31" i="3"/>
  <c r="BG31" i="3"/>
  <c r="BW31" i="3"/>
  <c r="CM31" i="3"/>
  <c r="CY31" i="3"/>
  <c r="L31" i="3"/>
  <c r="AJ31" i="3"/>
  <c r="BB31" i="3"/>
  <c r="BT31" i="3"/>
  <c r="CO31" i="3"/>
  <c r="S31" i="3"/>
  <c r="AK31" i="3"/>
  <c r="BC31" i="3"/>
  <c r="BX31" i="3"/>
  <c r="CP31" i="3"/>
  <c r="T31" i="3"/>
  <c r="AL31" i="3"/>
  <c r="BD31" i="3"/>
  <c r="BY31" i="3"/>
  <c r="CQ31" i="3"/>
  <c r="AM31" i="3"/>
  <c r="BO31" i="3"/>
  <c r="CW31" i="3"/>
  <c r="J31" i="3"/>
  <c r="AN31" i="3"/>
  <c r="BP31" i="3"/>
  <c r="CZ31" i="3"/>
  <c r="K31" i="3"/>
  <c r="AU31" i="3"/>
  <c r="CD31" i="3"/>
  <c r="AA31" i="3"/>
  <c r="CE31" i="3"/>
  <c r="AB31" i="3"/>
  <c r="CF31" i="3"/>
  <c r="AX31" i="3"/>
  <c r="BK31" i="3"/>
  <c r="BL31" i="3"/>
  <c r="V31" i="3"/>
  <c r="AE31" i="3"/>
  <c r="AV31" i="3"/>
  <c r="U31" i="3"/>
  <c r="CV31" i="3"/>
  <c r="G31" i="3"/>
  <c r="BN31" i="3"/>
  <c r="CG31" i="3"/>
  <c r="CN31" i="3"/>
  <c r="H31" i="3"/>
  <c r="K37" i="3"/>
  <c r="S37" i="3"/>
  <c r="AA37" i="3"/>
  <c r="AI37" i="3"/>
  <c r="AQ37" i="3"/>
  <c r="AY37" i="3"/>
  <c r="BG37" i="3"/>
  <c r="BO37" i="3"/>
  <c r="BW37" i="3"/>
  <c r="CE37" i="3"/>
  <c r="CM37" i="3"/>
  <c r="CU37" i="3"/>
  <c r="L37" i="3"/>
  <c r="T37" i="3"/>
  <c r="AB37" i="3"/>
  <c r="AJ37" i="3"/>
  <c r="AR37" i="3"/>
  <c r="AZ37" i="3"/>
  <c r="BH37" i="3"/>
  <c r="BP37" i="3"/>
  <c r="BX37" i="3"/>
  <c r="CF37" i="3"/>
  <c r="CN37" i="3"/>
  <c r="CV37" i="3"/>
  <c r="R37" i="3"/>
  <c r="AD37" i="3"/>
  <c r="AN37" i="3"/>
  <c r="AX37" i="3"/>
  <c r="BJ37" i="3"/>
  <c r="BT37" i="3"/>
  <c r="CD37" i="3"/>
  <c r="CP37" i="3"/>
  <c r="CZ37" i="3"/>
  <c r="I37" i="3"/>
  <c r="U37" i="3"/>
  <c r="AE37" i="3"/>
  <c r="AO37" i="3"/>
  <c r="BA37" i="3"/>
  <c r="BK37" i="3"/>
  <c r="BU37" i="3"/>
  <c r="CG37" i="3"/>
  <c r="CQ37" i="3"/>
  <c r="J37" i="3"/>
  <c r="V37" i="3"/>
  <c r="AF37" i="3"/>
  <c r="AP37" i="3"/>
  <c r="BB37" i="3"/>
  <c r="BL37" i="3"/>
  <c r="BV37" i="3"/>
  <c r="CH37" i="3"/>
  <c r="CR37" i="3"/>
  <c r="M37" i="3"/>
  <c r="Z37" i="3"/>
  <c r="AT37" i="3"/>
  <c r="BI37" i="3"/>
  <c r="CA37" i="3"/>
  <c r="CS37" i="3"/>
  <c r="N37" i="3"/>
  <c r="AC37" i="3"/>
  <c r="AU37" i="3"/>
  <c r="BM37" i="3"/>
  <c r="CB37" i="3"/>
  <c r="CT37" i="3"/>
  <c r="O37" i="3"/>
  <c r="AG37" i="3"/>
  <c r="AV37" i="3"/>
  <c r="BN37" i="3"/>
  <c r="CC37" i="3"/>
  <c r="CW37" i="3"/>
  <c r="P37" i="3"/>
  <c r="AM37" i="3"/>
  <c r="BR37" i="3"/>
  <c r="CO37" i="3"/>
  <c r="Q37" i="3"/>
  <c r="AS37" i="3"/>
  <c r="BS37" i="3"/>
  <c r="CX37" i="3"/>
  <c r="Y37" i="3"/>
  <c r="BF37" i="3"/>
  <c r="CY37" i="3"/>
  <c r="AH37" i="3"/>
  <c r="BQ37" i="3"/>
  <c r="AK37" i="3"/>
  <c r="BY37" i="3"/>
  <c r="AW37" i="3"/>
  <c r="CL37" i="3"/>
  <c r="BC37" i="3"/>
  <c r="BD37" i="3"/>
  <c r="CK37" i="3"/>
  <c r="W37" i="3"/>
  <c r="X37" i="3"/>
  <c r="CJ37" i="3"/>
  <c r="CI37" i="3"/>
  <c r="AL37" i="3"/>
  <c r="G37" i="3"/>
  <c r="BE37" i="3"/>
  <c r="BZ37" i="3"/>
  <c r="H37" i="3"/>
  <c r="M191" i="3"/>
  <c r="U191" i="3"/>
  <c r="AC191" i="3"/>
  <c r="AK191" i="3"/>
  <c r="AS191" i="3"/>
  <c r="BA191" i="3"/>
  <c r="BI191" i="3"/>
  <c r="BQ191" i="3"/>
  <c r="BY191" i="3"/>
  <c r="CG191" i="3"/>
  <c r="CO191" i="3"/>
  <c r="CW191" i="3"/>
  <c r="N191" i="3"/>
  <c r="V191" i="3"/>
  <c r="AD191" i="3"/>
  <c r="AL191" i="3"/>
  <c r="AT191" i="3"/>
  <c r="BB191" i="3"/>
  <c r="BJ191" i="3"/>
  <c r="BR191" i="3"/>
  <c r="BZ191" i="3"/>
  <c r="CH191" i="3"/>
  <c r="CP191" i="3"/>
  <c r="CX191" i="3"/>
  <c r="O191" i="3"/>
  <c r="W191" i="3"/>
  <c r="AE191" i="3"/>
  <c r="AM191" i="3"/>
  <c r="AU191" i="3"/>
  <c r="BC191" i="3"/>
  <c r="BK191" i="3"/>
  <c r="BS191" i="3"/>
  <c r="CA191" i="3"/>
  <c r="CI191" i="3"/>
  <c r="CQ191" i="3"/>
  <c r="CY191" i="3"/>
  <c r="L191" i="3"/>
  <c r="Z191" i="3"/>
  <c r="AN191" i="3"/>
  <c r="AY191" i="3"/>
  <c r="BM191" i="3"/>
  <c r="BX191" i="3"/>
  <c r="CL191" i="3"/>
  <c r="CZ191" i="3"/>
  <c r="P191" i="3"/>
  <c r="AA191" i="3"/>
  <c r="AO191" i="3"/>
  <c r="AZ191" i="3"/>
  <c r="BN191" i="3"/>
  <c r="CB191" i="3"/>
  <c r="CM191" i="3"/>
  <c r="Q191" i="3"/>
  <c r="AB191" i="3"/>
  <c r="AP191" i="3"/>
  <c r="BD191" i="3"/>
  <c r="BO191" i="3"/>
  <c r="CC191" i="3"/>
  <c r="CN191" i="3"/>
  <c r="Y191" i="3"/>
  <c r="AV191" i="3"/>
  <c r="BP191" i="3"/>
  <c r="CJ191" i="3"/>
  <c r="G191" i="3"/>
  <c r="BE191" i="3"/>
  <c r="CS191" i="3"/>
  <c r="I191" i="3"/>
  <c r="AF191" i="3"/>
  <c r="AW191" i="3"/>
  <c r="BT191" i="3"/>
  <c r="CK191" i="3"/>
  <c r="H191" i="3"/>
  <c r="K191" i="3"/>
  <c r="BV191" i="3"/>
  <c r="R191" i="3"/>
  <c r="BF191" i="3"/>
  <c r="CT191" i="3"/>
  <c r="S191" i="3"/>
  <c r="CD191" i="3"/>
  <c r="J191" i="3"/>
  <c r="AG191" i="3"/>
  <c r="AX191" i="3"/>
  <c r="BU191" i="3"/>
  <c r="CR191" i="3"/>
  <c r="AH191" i="3"/>
  <c r="AI191" i="3"/>
  <c r="BW191" i="3"/>
  <c r="AJ191" i="3"/>
  <c r="BG191" i="3"/>
  <c r="CU191" i="3"/>
  <c r="AQ191" i="3"/>
  <c r="AR191" i="3"/>
  <c r="BH191" i="3"/>
  <c r="BL191" i="3"/>
  <c r="CE191" i="3"/>
  <c r="CF191" i="3"/>
  <c r="CV191" i="3"/>
  <c r="T191" i="3"/>
  <c r="X191" i="3"/>
  <c r="M204" i="3"/>
  <c r="U204" i="3"/>
  <c r="AC204" i="3"/>
  <c r="AK204" i="3"/>
  <c r="AS204" i="3"/>
  <c r="BA204" i="3"/>
  <c r="BI204" i="3"/>
  <c r="BQ204" i="3"/>
  <c r="BY204" i="3"/>
  <c r="CG204" i="3"/>
  <c r="CO204" i="3"/>
  <c r="CW204" i="3"/>
  <c r="O204" i="3"/>
  <c r="W204" i="3"/>
  <c r="AE204" i="3"/>
  <c r="AM204" i="3"/>
  <c r="AU204" i="3"/>
  <c r="BC204" i="3"/>
  <c r="BK204" i="3"/>
  <c r="BS204" i="3"/>
  <c r="CA204" i="3"/>
  <c r="CI204" i="3"/>
  <c r="CQ204" i="3"/>
  <c r="CY204" i="3"/>
  <c r="K204" i="3"/>
  <c r="V204" i="3"/>
  <c r="AG204" i="3"/>
  <c r="AQ204" i="3"/>
  <c r="BB204" i="3"/>
  <c r="BM204" i="3"/>
  <c r="BW204" i="3"/>
  <c r="CH204" i="3"/>
  <c r="CS204" i="3"/>
  <c r="L204" i="3"/>
  <c r="X204" i="3"/>
  <c r="AH204" i="3"/>
  <c r="AR204" i="3"/>
  <c r="BD204" i="3"/>
  <c r="BN204" i="3"/>
  <c r="BX204" i="3"/>
  <c r="CJ204" i="3"/>
  <c r="CT204" i="3"/>
  <c r="N204" i="3"/>
  <c r="Y204" i="3"/>
  <c r="AI204" i="3"/>
  <c r="AT204" i="3"/>
  <c r="BE204" i="3"/>
  <c r="BO204" i="3"/>
  <c r="BZ204" i="3"/>
  <c r="CK204" i="3"/>
  <c r="CU204" i="3"/>
  <c r="J204" i="3"/>
  <c r="AB204" i="3"/>
  <c r="AV204" i="3"/>
  <c r="BJ204" i="3"/>
  <c r="CC204" i="3"/>
  <c r="CR204" i="3"/>
  <c r="AY204" i="3"/>
  <c r="CF204" i="3"/>
  <c r="P204" i="3"/>
  <c r="AD204" i="3"/>
  <c r="AW204" i="3"/>
  <c r="BL204" i="3"/>
  <c r="CD204" i="3"/>
  <c r="CV204" i="3"/>
  <c r="AJ204" i="3"/>
  <c r="BR204" i="3"/>
  <c r="AL204" i="3"/>
  <c r="BT204" i="3"/>
  <c r="G204" i="3"/>
  <c r="DJ17" i="4" s="1"/>
  <c r="AN204" i="3"/>
  <c r="CM204" i="3"/>
  <c r="H204" i="3"/>
  <c r="Q204" i="3"/>
  <c r="AF204" i="3"/>
  <c r="AX204" i="3"/>
  <c r="BP204" i="3"/>
  <c r="CE204" i="3"/>
  <c r="CX204" i="3"/>
  <c r="R204" i="3"/>
  <c r="CZ204" i="3"/>
  <c r="S204" i="3"/>
  <c r="AZ204" i="3"/>
  <c r="CL204" i="3"/>
  <c r="T204" i="3"/>
  <c r="BF204" i="3"/>
  <c r="BU204" i="3"/>
  <c r="BG204" i="3"/>
  <c r="BH204" i="3"/>
  <c r="CB204" i="3"/>
  <c r="AO204" i="3"/>
  <c r="AP204" i="3"/>
  <c r="BV204" i="3"/>
  <c r="CN204" i="3"/>
  <c r="I204" i="3"/>
  <c r="CP204" i="3"/>
  <c r="Z204" i="3"/>
  <c r="AA204" i="3"/>
  <c r="K219" i="3"/>
  <c r="S219" i="3"/>
  <c r="AA219" i="3"/>
  <c r="AI219" i="3"/>
  <c r="AQ219" i="3"/>
  <c r="AY219" i="3"/>
  <c r="BG219" i="3"/>
  <c r="BO219" i="3"/>
  <c r="BW219" i="3"/>
  <c r="CE219" i="3"/>
  <c r="CM219" i="3"/>
  <c r="CU219" i="3"/>
  <c r="L219" i="3"/>
  <c r="T219" i="3"/>
  <c r="AB219" i="3"/>
  <c r="AJ219" i="3"/>
  <c r="AR219" i="3"/>
  <c r="AZ219" i="3"/>
  <c r="BH219" i="3"/>
  <c r="BP219" i="3"/>
  <c r="BX219" i="3"/>
  <c r="CF219" i="3"/>
  <c r="CN219" i="3"/>
  <c r="CV219" i="3"/>
  <c r="M219" i="3"/>
  <c r="U219" i="3"/>
  <c r="AC219" i="3"/>
  <c r="AK219" i="3"/>
  <c r="AS219" i="3"/>
  <c r="BA219" i="3"/>
  <c r="BI219" i="3"/>
  <c r="BQ219" i="3"/>
  <c r="BY219" i="3"/>
  <c r="CG219" i="3"/>
  <c r="CO219" i="3"/>
  <c r="CW219" i="3"/>
  <c r="J219" i="3"/>
  <c r="X219" i="3"/>
  <c r="AL219" i="3"/>
  <c r="AW219" i="3"/>
  <c r="BK219" i="3"/>
  <c r="BV219" i="3"/>
  <c r="CJ219" i="3"/>
  <c r="CX219" i="3"/>
  <c r="AD219" i="3"/>
  <c r="BN219" i="3"/>
  <c r="AF219" i="3"/>
  <c r="BS219" i="3"/>
  <c r="CR219" i="3"/>
  <c r="N219" i="3"/>
  <c r="Y219" i="3"/>
  <c r="AM219" i="3"/>
  <c r="AX219" i="3"/>
  <c r="BL219" i="3"/>
  <c r="BZ219" i="3"/>
  <c r="CK219" i="3"/>
  <c r="CY219" i="3"/>
  <c r="AO219" i="3"/>
  <c r="CB219" i="3"/>
  <c r="CP219" i="3"/>
  <c r="Q219" i="3"/>
  <c r="AP219" i="3"/>
  <c r="BR219" i="3"/>
  <c r="CQ219" i="3"/>
  <c r="G219" i="3"/>
  <c r="R219" i="3"/>
  <c r="BE219" i="3"/>
  <c r="O219" i="3"/>
  <c r="Z219" i="3"/>
  <c r="AN219" i="3"/>
  <c r="BB219" i="3"/>
  <c r="BM219" i="3"/>
  <c r="CA219" i="3"/>
  <c r="CL219" i="3"/>
  <c r="CZ219" i="3"/>
  <c r="P219" i="3"/>
  <c r="BC219" i="3"/>
  <c r="AE219" i="3"/>
  <c r="BD219" i="3"/>
  <c r="CC219" i="3"/>
  <c r="AT219" i="3"/>
  <c r="CD219" i="3"/>
  <c r="H219" i="3"/>
  <c r="AU219" i="3"/>
  <c r="CS219" i="3"/>
  <c r="AV219" i="3"/>
  <c r="CT219" i="3"/>
  <c r="I219" i="3"/>
  <c r="BU219" i="3"/>
  <c r="AG219" i="3"/>
  <c r="AH219" i="3"/>
  <c r="BT219" i="3"/>
  <c r="V219" i="3"/>
  <c r="CH219" i="3"/>
  <c r="W219" i="3"/>
  <c r="CI219" i="3"/>
  <c r="BF219" i="3"/>
  <c r="BJ219" i="3"/>
  <c r="M169" i="3"/>
  <c r="U169" i="3"/>
  <c r="AC169" i="3"/>
  <c r="AK169" i="3"/>
  <c r="AS169" i="3"/>
  <c r="BA169" i="3"/>
  <c r="BI169" i="3"/>
  <c r="BQ169" i="3"/>
  <c r="BY169" i="3"/>
  <c r="CG169" i="3"/>
  <c r="CO169" i="3"/>
  <c r="CW169" i="3"/>
  <c r="N169" i="3"/>
  <c r="V169" i="3"/>
  <c r="AD169" i="3"/>
  <c r="AL169" i="3"/>
  <c r="AT169" i="3"/>
  <c r="BB169" i="3"/>
  <c r="BJ169" i="3"/>
  <c r="BR169" i="3"/>
  <c r="BZ169" i="3"/>
  <c r="CH169" i="3"/>
  <c r="CP169" i="3"/>
  <c r="CX169" i="3"/>
  <c r="O169" i="3"/>
  <c r="W169" i="3"/>
  <c r="AE169" i="3"/>
  <c r="AM169" i="3"/>
  <c r="AU169" i="3"/>
  <c r="BC169" i="3"/>
  <c r="BK169" i="3"/>
  <c r="BS169" i="3"/>
  <c r="CA169" i="3"/>
  <c r="CI169" i="3"/>
  <c r="CQ169" i="3"/>
  <c r="CY169" i="3"/>
  <c r="L169" i="3"/>
  <c r="Z169" i="3"/>
  <c r="AN169" i="3"/>
  <c r="AY169" i="3"/>
  <c r="BM169" i="3"/>
  <c r="BX169" i="3"/>
  <c r="CL169" i="3"/>
  <c r="CZ169" i="3"/>
  <c r="P169" i="3"/>
  <c r="AA169" i="3"/>
  <c r="AO169" i="3"/>
  <c r="AZ169" i="3"/>
  <c r="BN169" i="3"/>
  <c r="CB169" i="3"/>
  <c r="CM169" i="3"/>
  <c r="Q169" i="3"/>
  <c r="AB169" i="3"/>
  <c r="AP169" i="3"/>
  <c r="BD169" i="3"/>
  <c r="BO169" i="3"/>
  <c r="CC169" i="3"/>
  <c r="CN169" i="3"/>
  <c r="R169" i="3"/>
  <c r="AI169" i="3"/>
  <c r="BF169" i="3"/>
  <c r="BW169" i="3"/>
  <c r="CT169" i="3"/>
  <c r="G169" i="3"/>
  <c r="CR12" i="4" s="1"/>
  <c r="BL169" i="3"/>
  <c r="S169" i="3"/>
  <c r="AJ169" i="3"/>
  <c r="BG169" i="3"/>
  <c r="CD169" i="3"/>
  <c r="CU169" i="3"/>
  <c r="H169" i="3"/>
  <c r="CS12" i="4" s="1"/>
  <c r="X169" i="3"/>
  <c r="CF169" i="3"/>
  <c r="Y169" i="3"/>
  <c r="I169" i="3"/>
  <c r="BT169" i="3"/>
  <c r="T169" i="3"/>
  <c r="AQ169" i="3"/>
  <c r="BH169" i="3"/>
  <c r="CE169" i="3"/>
  <c r="CV169" i="3"/>
  <c r="AR169" i="3"/>
  <c r="AV169" i="3"/>
  <c r="BP169" i="3"/>
  <c r="CJ169" i="3"/>
  <c r="AF169" i="3"/>
  <c r="AW169" i="3"/>
  <c r="CK169" i="3"/>
  <c r="AX169" i="3"/>
  <c r="BE169" i="3"/>
  <c r="BV169" i="3"/>
  <c r="J169" i="3"/>
  <c r="CR169" i="3"/>
  <c r="K169" i="3"/>
  <c r="AG169" i="3"/>
  <c r="AH169" i="3"/>
  <c r="BU169" i="3"/>
  <c r="CS169" i="3"/>
  <c r="M174" i="3"/>
  <c r="U174" i="3"/>
  <c r="AC174" i="3"/>
  <c r="AK174" i="3"/>
  <c r="AS174" i="3"/>
  <c r="BA174" i="3"/>
  <c r="BI174" i="3"/>
  <c r="BQ174" i="3"/>
  <c r="BY174" i="3"/>
  <c r="CG174" i="3"/>
  <c r="CO174" i="3"/>
  <c r="CW174" i="3"/>
  <c r="N174" i="3"/>
  <c r="V174" i="3"/>
  <c r="AD174" i="3"/>
  <c r="AL174" i="3"/>
  <c r="AT174" i="3"/>
  <c r="BB174" i="3"/>
  <c r="BJ174" i="3"/>
  <c r="BR174" i="3"/>
  <c r="BZ174" i="3"/>
  <c r="CH174" i="3"/>
  <c r="CP174" i="3"/>
  <c r="CX174" i="3"/>
  <c r="O174" i="3"/>
  <c r="W174" i="3"/>
  <c r="AE174" i="3"/>
  <c r="AM174" i="3"/>
  <c r="AU174" i="3"/>
  <c r="BC174" i="3"/>
  <c r="BK174" i="3"/>
  <c r="BS174" i="3"/>
  <c r="CA174" i="3"/>
  <c r="CI174" i="3"/>
  <c r="CQ174" i="3"/>
  <c r="CY174" i="3"/>
  <c r="L174" i="3"/>
  <c r="Z174" i="3"/>
  <c r="AN174" i="3"/>
  <c r="AY174" i="3"/>
  <c r="BM174" i="3"/>
  <c r="BX174" i="3"/>
  <c r="CL174" i="3"/>
  <c r="CZ174" i="3"/>
  <c r="P174" i="3"/>
  <c r="AA174" i="3"/>
  <c r="AO174" i="3"/>
  <c r="AZ174" i="3"/>
  <c r="BN174" i="3"/>
  <c r="CB174" i="3"/>
  <c r="CM174" i="3"/>
  <c r="Q174" i="3"/>
  <c r="AB174" i="3"/>
  <c r="AP174" i="3"/>
  <c r="BD174" i="3"/>
  <c r="BO174" i="3"/>
  <c r="CC174" i="3"/>
  <c r="CN174" i="3"/>
  <c r="K174" i="3"/>
  <c r="AH174" i="3"/>
  <c r="BE174" i="3"/>
  <c r="BV174" i="3"/>
  <c r="CS174" i="3"/>
  <c r="AQ174" i="3"/>
  <c r="CE174" i="3"/>
  <c r="G174" i="3"/>
  <c r="R174" i="3"/>
  <c r="AI174" i="3"/>
  <c r="BF174" i="3"/>
  <c r="BW174" i="3"/>
  <c r="CT174" i="3"/>
  <c r="BH174" i="3"/>
  <c r="CV174" i="3"/>
  <c r="AR174" i="3"/>
  <c r="CF174" i="3"/>
  <c r="BP174" i="3"/>
  <c r="S174" i="3"/>
  <c r="AJ174" i="3"/>
  <c r="BG174" i="3"/>
  <c r="CD174" i="3"/>
  <c r="CU174" i="3"/>
  <c r="T174" i="3"/>
  <c r="X174" i="3"/>
  <c r="BL174" i="3"/>
  <c r="Y174" i="3"/>
  <c r="AV174" i="3"/>
  <c r="CJ174" i="3"/>
  <c r="H174" i="3"/>
  <c r="AW174" i="3"/>
  <c r="AX174" i="3"/>
  <c r="BU174" i="3"/>
  <c r="CK174" i="3"/>
  <c r="J174" i="3"/>
  <c r="AF174" i="3"/>
  <c r="BT174" i="3"/>
  <c r="CR174" i="3"/>
  <c r="I174" i="3"/>
  <c r="AG174" i="3"/>
  <c r="M146" i="3"/>
  <c r="U146" i="3"/>
  <c r="AC146" i="3"/>
  <c r="AK146" i="3"/>
  <c r="AS146" i="3"/>
  <c r="BA146" i="3"/>
  <c r="BI146" i="3"/>
  <c r="BQ146" i="3"/>
  <c r="BY146" i="3"/>
  <c r="CG146" i="3"/>
  <c r="CO146" i="3"/>
  <c r="CW146" i="3"/>
  <c r="N146" i="3"/>
  <c r="V146" i="3"/>
  <c r="AD146" i="3"/>
  <c r="AL146" i="3"/>
  <c r="AT146" i="3"/>
  <c r="BB146" i="3"/>
  <c r="BJ146" i="3"/>
  <c r="BR146" i="3"/>
  <c r="BZ146" i="3"/>
  <c r="CH146" i="3"/>
  <c r="CP146" i="3"/>
  <c r="CX146" i="3"/>
  <c r="O146" i="3"/>
  <c r="W146" i="3"/>
  <c r="AE146" i="3"/>
  <c r="AM146" i="3"/>
  <c r="AU146" i="3"/>
  <c r="BC146" i="3"/>
  <c r="BK146" i="3"/>
  <c r="BS146" i="3"/>
  <c r="CA146" i="3"/>
  <c r="CI146" i="3"/>
  <c r="CQ146" i="3"/>
  <c r="CY146" i="3"/>
  <c r="L146" i="3"/>
  <c r="Z146" i="3"/>
  <c r="AN146" i="3"/>
  <c r="AY146" i="3"/>
  <c r="BM146" i="3"/>
  <c r="BX146" i="3"/>
  <c r="CL146" i="3"/>
  <c r="CZ146" i="3"/>
  <c r="P146" i="3"/>
  <c r="AA146" i="3"/>
  <c r="AO146" i="3"/>
  <c r="AZ146" i="3"/>
  <c r="BN146" i="3"/>
  <c r="CB146" i="3"/>
  <c r="CM146" i="3"/>
  <c r="Q146" i="3"/>
  <c r="AB146" i="3"/>
  <c r="AP146" i="3"/>
  <c r="BD146" i="3"/>
  <c r="BO146" i="3"/>
  <c r="CC146" i="3"/>
  <c r="CN146" i="3"/>
  <c r="Y146" i="3"/>
  <c r="AV146" i="3"/>
  <c r="BP146" i="3"/>
  <c r="CJ146" i="3"/>
  <c r="G146" i="3"/>
  <c r="I146" i="3"/>
  <c r="AF146" i="3"/>
  <c r="AW146" i="3"/>
  <c r="BT146" i="3"/>
  <c r="CK146" i="3"/>
  <c r="H146" i="3"/>
  <c r="R146" i="3"/>
  <c r="BW146" i="3"/>
  <c r="AJ146" i="3"/>
  <c r="CD146" i="3"/>
  <c r="J146" i="3"/>
  <c r="AG146" i="3"/>
  <c r="AX146" i="3"/>
  <c r="BU146" i="3"/>
  <c r="CR146" i="3"/>
  <c r="K146" i="3"/>
  <c r="AH146" i="3"/>
  <c r="BE146" i="3"/>
  <c r="BV146" i="3"/>
  <c r="CS146" i="3"/>
  <c r="AI146" i="3"/>
  <c r="BF146" i="3"/>
  <c r="CT146" i="3"/>
  <c r="S146" i="3"/>
  <c r="BG146" i="3"/>
  <c r="CU146" i="3"/>
  <c r="BH146" i="3"/>
  <c r="BL146" i="3"/>
  <c r="CF146" i="3"/>
  <c r="CE146" i="3"/>
  <c r="T146" i="3"/>
  <c r="AR146" i="3"/>
  <c r="CV146" i="3"/>
  <c r="X146" i="3"/>
  <c r="AQ146" i="3"/>
  <c r="M159" i="3"/>
  <c r="U159" i="3"/>
  <c r="AC159" i="3"/>
  <c r="AK159" i="3"/>
  <c r="AS159" i="3"/>
  <c r="BA159" i="3"/>
  <c r="BI159" i="3"/>
  <c r="BQ159" i="3"/>
  <c r="BY159" i="3"/>
  <c r="CG159" i="3"/>
  <c r="CO159" i="3"/>
  <c r="CW159" i="3"/>
  <c r="N159" i="3"/>
  <c r="V159" i="3"/>
  <c r="AD159" i="3"/>
  <c r="AL159" i="3"/>
  <c r="AT159" i="3"/>
  <c r="BB159" i="3"/>
  <c r="BJ159" i="3"/>
  <c r="BR159" i="3"/>
  <c r="BZ159" i="3"/>
  <c r="CH159" i="3"/>
  <c r="CP159" i="3"/>
  <c r="CX159" i="3"/>
  <c r="O159" i="3"/>
  <c r="W159" i="3"/>
  <c r="AE159" i="3"/>
  <c r="AM159" i="3"/>
  <c r="AU159" i="3"/>
  <c r="BC159" i="3"/>
  <c r="BK159" i="3"/>
  <c r="BS159" i="3"/>
  <c r="CA159" i="3"/>
  <c r="CI159" i="3"/>
  <c r="CQ159" i="3"/>
  <c r="CY159" i="3"/>
  <c r="L159" i="3"/>
  <c r="Z159" i="3"/>
  <c r="AN159" i="3"/>
  <c r="AY159" i="3"/>
  <c r="BM159" i="3"/>
  <c r="BX159" i="3"/>
  <c r="CL159" i="3"/>
  <c r="CZ159" i="3"/>
  <c r="P159" i="3"/>
  <c r="AA159" i="3"/>
  <c r="AO159" i="3"/>
  <c r="AZ159" i="3"/>
  <c r="BN159" i="3"/>
  <c r="CB159" i="3"/>
  <c r="CM159" i="3"/>
  <c r="Q159" i="3"/>
  <c r="AB159" i="3"/>
  <c r="AP159" i="3"/>
  <c r="BD159" i="3"/>
  <c r="BO159" i="3"/>
  <c r="CC159" i="3"/>
  <c r="CN159" i="3"/>
  <c r="K159" i="3"/>
  <c r="AH159" i="3"/>
  <c r="BE159" i="3"/>
  <c r="BV159" i="3"/>
  <c r="CS159" i="3"/>
  <c r="T159" i="3"/>
  <c r="BH159" i="3"/>
  <c r="H159" i="3"/>
  <c r="R159" i="3"/>
  <c r="AI159" i="3"/>
  <c r="BF159" i="3"/>
  <c r="BW159" i="3"/>
  <c r="CT159" i="3"/>
  <c r="AQ159" i="3"/>
  <c r="CE159" i="3"/>
  <c r="X159" i="3"/>
  <c r="BL159" i="3"/>
  <c r="AV159" i="3"/>
  <c r="S159" i="3"/>
  <c r="AJ159" i="3"/>
  <c r="BG159" i="3"/>
  <c r="CD159" i="3"/>
  <c r="CU159" i="3"/>
  <c r="CV159" i="3"/>
  <c r="AR159" i="3"/>
  <c r="CF159" i="3"/>
  <c r="G159" i="3"/>
  <c r="Y159" i="3"/>
  <c r="BP159" i="3"/>
  <c r="CJ159" i="3"/>
  <c r="AF159" i="3"/>
  <c r="AG159" i="3"/>
  <c r="AX159" i="3"/>
  <c r="AW159" i="3"/>
  <c r="CR159" i="3"/>
  <c r="BT159" i="3"/>
  <c r="BU159" i="3"/>
  <c r="CK159" i="3"/>
  <c r="I159" i="3"/>
  <c r="J159" i="3"/>
  <c r="J68" i="3"/>
  <c r="R68" i="3"/>
  <c r="Z68" i="3"/>
  <c r="AH68" i="3"/>
  <c r="AP68" i="3"/>
  <c r="AX68" i="3"/>
  <c r="BF68" i="3"/>
  <c r="BN68" i="3"/>
  <c r="BV68" i="3"/>
  <c r="CD68" i="3"/>
  <c r="CL68" i="3"/>
  <c r="CT68" i="3"/>
  <c r="K68" i="3"/>
  <c r="S68" i="3"/>
  <c r="AA68" i="3"/>
  <c r="AI68" i="3"/>
  <c r="AQ68" i="3"/>
  <c r="AY68" i="3"/>
  <c r="BG68" i="3"/>
  <c r="BO68" i="3"/>
  <c r="BW68" i="3"/>
  <c r="CE68" i="3"/>
  <c r="CM68" i="3"/>
  <c r="CU68" i="3"/>
  <c r="P68" i="3"/>
  <c r="AB68" i="3"/>
  <c r="AL68" i="3"/>
  <c r="AV68" i="3"/>
  <c r="BH68" i="3"/>
  <c r="BR68" i="3"/>
  <c r="CB68" i="3"/>
  <c r="CN68" i="3"/>
  <c r="CX68" i="3"/>
  <c r="Q68" i="3"/>
  <c r="AC68" i="3"/>
  <c r="AM68" i="3"/>
  <c r="AW68" i="3"/>
  <c r="BI68" i="3"/>
  <c r="BS68" i="3"/>
  <c r="CC68" i="3"/>
  <c r="CO68" i="3"/>
  <c r="CY68" i="3"/>
  <c r="L68" i="3"/>
  <c r="X68" i="3"/>
  <c r="AN68" i="3"/>
  <c r="BB68" i="3"/>
  <c r="BP68" i="3"/>
  <c r="CF68" i="3"/>
  <c r="CR68" i="3"/>
  <c r="M68" i="3"/>
  <c r="Y68" i="3"/>
  <c r="AO68" i="3"/>
  <c r="BC68" i="3"/>
  <c r="BQ68" i="3"/>
  <c r="CG68" i="3"/>
  <c r="CS68" i="3"/>
  <c r="N68" i="3"/>
  <c r="AD68" i="3"/>
  <c r="AR68" i="3"/>
  <c r="BD68" i="3"/>
  <c r="BT68" i="3"/>
  <c r="CH68" i="3"/>
  <c r="CV68" i="3"/>
  <c r="V68" i="3"/>
  <c r="AT68" i="3"/>
  <c r="BM68" i="3"/>
  <c r="CK68" i="3"/>
  <c r="W68" i="3"/>
  <c r="AU68" i="3"/>
  <c r="BU68" i="3"/>
  <c r="CP68" i="3"/>
  <c r="AE68" i="3"/>
  <c r="AZ68" i="3"/>
  <c r="BX68" i="3"/>
  <c r="CQ68" i="3"/>
  <c r="AF68" i="3"/>
  <c r="BK68" i="3"/>
  <c r="CZ68" i="3"/>
  <c r="AG68" i="3"/>
  <c r="BL68" i="3"/>
  <c r="AJ68" i="3"/>
  <c r="BY68" i="3"/>
  <c r="I68" i="3"/>
  <c r="BJ68" i="3"/>
  <c r="O68" i="3"/>
  <c r="BZ68" i="3"/>
  <c r="T68" i="3"/>
  <c r="CA68" i="3"/>
  <c r="CW68" i="3"/>
  <c r="U68" i="3"/>
  <c r="AK68" i="3"/>
  <c r="H68" i="3"/>
  <c r="AS68" i="3"/>
  <c r="BA68" i="3"/>
  <c r="BE68" i="3"/>
  <c r="CI68" i="3"/>
  <c r="CJ68" i="3"/>
  <c r="G68" i="3"/>
  <c r="N35" i="3"/>
  <c r="V35" i="3"/>
  <c r="AD35" i="3"/>
  <c r="AL35" i="3"/>
  <c r="AT35" i="3"/>
  <c r="BB35" i="3"/>
  <c r="BJ35" i="3"/>
  <c r="BR35" i="3"/>
  <c r="BZ35" i="3"/>
  <c r="CH35" i="3"/>
  <c r="CP35" i="3"/>
  <c r="Q35" i="3"/>
  <c r="Z35" i="3"/>
  <c r="AI35" i="3"/>
  <c r="AR35" i="3"/>
  <c r="BA35" i="3"/>
  <c r="BK35" i="3"/>
  <c r="BT35" i="3"/>
  <c r="CC35" i="3"/>
  <c r="CL35" i="3"/>
  <c r="CU35" i="3"/>
  <c r="I35" i="3"/>
  <c r="R35" i="3"/>
  <c r="AA35" i="3"/>
  <c r="AJ35" i="3"/>
  <c r="AS35" i="3"/>
  <c r="BC35" i="3"/>
  <c r="BL35" i="3"/>
  <c r="BU35" i="3"/>
  <c r="CD35" i="3"/>
  <c r="CM35" i="3"/>
  <c r="CV35" i="3"/>
  <c r="T35" i="3"/>
  <c r="AF35" i="3"/>
  <c r="AQ35" i="3"/>
  <c r="BE35" i="3"/>
  <c r="BP35" i="3"/>
  <c r="CB35" i="3"/>
  <c r="CO35" i="3"/>
  <c r="CZ35" i="3"/>
  <c r="J35" i="3"/>
  <c r="U35" i="3"/>
  <c r="AG35" i="3"/>
  <c r="AU35" i="3"/>
  <c r="BF35" i="3"/>
  <c r="BQ35" i="3"/>
  <c r="CE35" i="3"/>
  <c r="CQ35" i="3"/>
  <c r="K35" i="3"/>
  <c r="W35" i="3"/>
  <c r="AH35" i="3"/>
  <c r="AV35" i="3"/>
  <c r="BG35" i="3"/>
  <c r="BS35" i="3"/>
  <c r="CF35" i="3"/>
  <c r="CR35" i="3"/>
  <c r="X35" i="3"/>
  <c r="AO35" i="3"/>
  <c r="BI35" i="3"/>
  <c r="CA35" i="3"/>
  <c r="CW35" i="3"/>
  <c r="Y35" i="3"/>
  <c r="AP35" i="3"/>
  <c r="BM35" i="3"/>
  <c r="CG35" i="3"/>
  <c r="CX35" i="3"/>
  <c r="AB35" i="3"/>
  <c r="AW35" i="3"/>
  <c r="BN35" i="3"/>
  <c r="CI35" i="3"/>
  <c r="CY35" i="3"/>
  <c r="AK35" i="3"/>
  <c r="BO35" i="3"/>
  <c r="CS35" i="3"/>
  <c r="L35" i="3"/>
  <c r="AM35" i="3"/>
  <c r="BV35" i="3"/>
  <c r="CT35" i="3"/>
  <c r="AC35" i="3"/>
  <c r="BW35" i="3"/>
  <c r="AE35" i="3"/>
  <c r="BX35" i="3"/>
  <c r="AN35" i="3"/>
  <c r="BY35" i="3"/>
  <c r="AZ35" i="3"/>
  <c r="BD35" i="3"/>
  <c r="M35" i="3"/>
  <c r="BH35" i="3"/>
  <c r="O35" i="3"/>
  <c r="P35" i="3"/>
  <c r="S35" i="3"/>
  <c r="AX35" i="3"/>
  <c r="AY35" i="3"/>
  <c r="CK35" i="3"/>
  <c r="CN35" i="3"/>
  <c r="G35" i="3"/>
  <c r="CJ35" i="3"/>
  <c r="H35" i="3"/>
  <c r="M90" i="3"/>
  <c r="U90" i="3"/>
  <c r="AC90" i="3"/>
  <c r="AK90" i="3"/>
  <c r="AS90" i="3"/>
  <c r="BA90" i="3"/>
  <c r="BI90" i="3"/>
  <c r="BQ90" i="3"/>
  <c r="BY90" i="3"/>
  <c r="CG90" i="3"/>
  <c r="CO90" i="3"/>
  <c r="CW90" i="3"/>
  <c r="Q90" i="3"/>
  <c r="Z90" i="3"/>
  <c r="AI90" i="3"/>
  <c r="AR90" i="3"/>
  <c r="BB90" i="3"/>
  <c r="BK90" i="3"/>
  <c r="BT90" i="3"/>
  <c r="CC90" i="3"/>
  <c r="CL90" i="3"/>
  <c r="CU90" i="3"/>
  <c r="I90" i="3"/>
  <c r="R90" i="3"/>
  <c r="AA90" i="3"/>
  <c r="AJ90" i="3"/>
  <c r="AT90" i="3"/>
  <c r="BC90" i="3"/>
  <c r="BL90" i="3"/>
  <c r="BU90" i="3"/>
  <c r="CD90" i="3"/>
  <c r="CM90" i="3"/>
  <c r="CV90" i="3"/>
  <c r="J90" i="3"/>
  <c r="S90" i="3"/>
  <c r="AB90" i="3"/>
  <c r="AL90" i="3"/>
  <c r="AU90" i="3"/>
  <c r="BD90" i="3"/>
  <c r="BM90" i="3"/>
  <c r="BV90" i="3"/>
  <c r="CE90" i="3"/>
  <c r="CN90" i="3"/>
  <c r="CX90" i="3"/>
  <c r="N90" i="3"/>
  <c r="AD90" i="3"/>
  <c r="AP90" i="3"/>
  <c r="BF90" i="3"/>
  <c r="BS90" i="3"/>
  <c r="CI90" i="3"/>
  <c r="CY90" i="3"/>
  <c r="O90" i="3"/>
  <c r="AE90" i="3"/>
  <c r="AQ90" i="3"/>
  <c r="BG90" i="3"/>
  <c r="BW90" i="3"/>
  <c r="CJ90" i="3"/>
  <c r="CZ90" i="3"/>
  <c r="P90" i="3"/>
  <c r="AF90" i="3"/>
  <c r="AV90" i="3"/>
  <c r="BH90" i="3"/>
  <c r="BX90" i="3"/>
  <c r="CK90" i="3"/>
  <c r="Y90" i="3"/>
  <c r="AY90" i="3"/>
  <c r="BZ90" i="3"/>
  <c r="CS90" i="3"/>
  <c r="AG90" i="3"/>
  <c r="AZ90" i="3"/>
  <c r="CA90" i="3"/>
  <c r="CT90" i="3"/>
  <c r="K90" i="3"/>
  <c r="AH90" i="3"/>
  <c r="BE90" i="3"/>
  <c r="CB90" i="3"/>
  <c r="V90" i="3"/>
  <c r="BJ90" i="3"/>
  <c r="CQ90" i="3"/>
  <c r="W90" i="3"/>
  <c r="BN90" i="3"/>
  <c r="CR90" i="3"/>
  <c r="X90" i="3"/>
  <c r="BO90" i="3"/>
  <c r="AM90" i="3"/>
  <c r="CH90" i="3"/>
  <c r="AN90" i="3"/>
  <c r="CP90" i="3"/>
  <c r="G90" i="3"/>
  <c r="AO90" i="3"/>
  <c r="H90" i="3"/>
  <c r="AW90" i="3"/>
  <c r="AX90" i="3"/>
  <c r="BP90" i="3"/>
  <c r="L90" i="3"/>
  <c r="BR90" i="3"/>
  <c r="CF90" i="3"/>
  <c r="T90" i="3"/>
  <c r="K135" i="3"/>
  <c r="S135" i="3"/>
  <c r="AA135" i="3"/>
  <c r="AI135" i="3"/>
  <c r="AQ135" i="3"/>
  <c r="AY135" i="3"/>
  <c r="BG135" i="3"/>
  <c r="BO135" i="3"/>
  <c r="BW135" i="3"/>
  <c r="CE135" i="3"/>
  <c r="CM135" i="3"/>
  <c r="CU135" i="3"/>
  <c r="M135" i="3"/>
  <c r="U135" i="3"/>
  <c r="AC135" i="3"/>
  <c r="AK135" i="3"/>
  <c r="AS135" i="3"/>
  <c r="BA135" i="3"/>
  <c r="BI135" i="3"/>
  <c r="BQ135" i="3"/>
  <c r="BY135" i="3"/>
  <c r="CG135" i="3"/>
  <c r="CO135" i="3"/>
  <c r="CW135" i="3"/>
  <c r="I135" i="3"/>
  <c r="T135" i="3"/>
  <c r="AE135" i="3"/>
  <c r="AO135" i="3"/>
  <c r="AZ135" i="3"/>
  <c r="BK135" i="3"/>
  <c r="BU135" i="3"/>
  <c r="CF135" i="3"/>
  <c r="CQ135" i="3"/>
  <c r="J135" i="3"/>
  <c r="V135" i="3"/>
  <c r="AF135" i="3"/>
  <c r="AP135" i="3"/>
  <c r="BB135" i="3"/>
  <c r="BL135" i="3"/>
  <c r="BV135" i="3"/>
  <c r="CH135" i="3"/>
  <c r="CR135" i="3"/>
  <c r="L135" i="3"/>
  <c r="W135" i="3"/>
  <c r="AG135" i="3"/>
  <c r="AR135" i="3"/>
  <c r="BC135" i="3"/>
  <c r="BM135" i="3"/>
  <c r="BX135" i="3"/>
  <c r="CI135" i="3"/>
  <c r="CS135" i="3"/>
  <c r="Z135" i="3"/>
  <c r="AT135" i="3"/>
  <c r="BH135" i="3"/>
  <c r="CA135" i="3"/>
  <c r="CP135" i="3"/>
  <c r="N135" i="3"/>
  <c r="AB135" i="3"/>
  <c r="AU135" i="3"/>
  <c r="BJ135" i="3"/>
  <c r="CB135" i="3"/>
  <c r="CT135" i="3"/>
  <c r="O135" i="3"/>
  <c r="AD135" i="3"/>
  <c r="AV135" i="3"/>
  <c r="BN135" i="3"/>
  <c r="CC135" i="3"/>
  <c r="CV135" i="3"/>
  <c r="X135" i="3"/>
  <c r="AX135" i="3"/>
  <c r="BZ135" i="3"/>
  <c r="CZ135" i="3"/>
  <c r="G135" i="3"/>
  <c r="Y135" i="3"/>
  <c r="BD135" i="3"/>
  <c r="CD135" i="3"/>
  <c r="AL135" i="3"/>
  <c r="CL135" i="3"/>
  <c r="P135" i="3"/>
  <c r="BR135" i="3"/>
  <c r="AH135" i="3"/>
  <c r="BE135" i="3"/>
  <c r="CJ135" i="3"/>
  <c r="AJ135" i="3"/>
  <c r="BF135" i="3"/>
  <c r="CK135" i="3"/>
  <c r="BP135" i="3"/>
  <c r="H135" i="3"/>
  <c r="AM135" i="3"/>
  <c r="CN135" i="3"/>
  <c r="AN135" i="3"/>
  <c r="AW135" i="3"/>
  <c r="BT135" i="3"/>
  <c r="CX135" i="3"/>
  <c r="CY135" i="3"/>
  <c r="Q135" i="3"/>
  <c r="R135" i="3"/>
  <c r="BS135" i="3"/>
  <c r="M83" i="3"/>
  <c r="U83" i="3"/>
  <c r="AC83" i="3"/>
  <c r="AK83" i="3"/>
  <c r="AS83" i="3"/>
  <c r="BA83" i="3"/>
  <c r="BI83" i="3"/>
  <c r="BQ83" i="3"/>
  <c r="BY83" i="3"/>
  <c r="CG83" i="3"/>
  <c r="CO83" i="3"/>
  <c r="CW83" i="3"/>
  <c r="P83" i="3"/>
  <c r="Y83" i="3"/>
  <c r="AH83" i="3"/>
  <c r="AQ83" i="3"/>
  <c r="AZ83" i="3"/>
  <c r="BJ83" i="3"/>
  <c r="BS83" i="3"/>
  <c r="CB83" i="3"/>
  <c r="CK83" i="3"/>
  <c r="CT83" i="3"/>
  <c r="Q83" i="3"/>
  <c r="Z83" i="3"/>
  <c r="AI83" i="3"/>
  <c r="AR83" i="3"/>
  <c r="BB83" i="3"/>
  <c r="BK83" i="3"/>
  <c r="BT83" i="3"/>
  <c r="CC83" i="3"/>
  <c r="CL83" i="3"/>
  <c r="CU83" i="3"/>
  <c r="I83" i="3"/>
  <c r="R83" i="3"/>
  <c r="AA83" i="3"/>
  <c r="AJ83" i="3"/>
  <c r="AT83" i="3"/>
  <c r="BC83" i="3"/>
  <c r="BL83" i="3"/>
  <c r="BU83" i="3"/>
  <c r="CD83" i="3"/>
  <c r="CM83" i="3"/>
  <c r="CV83" i="3"/>
  <c r="N83" i="3"/>
  <c r="AD83" i="3"/>
  <c r="AP83" i="3"/>
  <c r="BF83" i="3"/>
  <c r="BV83" i="3"/>
  <c r="CI83" i="3"/>
  <c r="CY83" i="3"/>
  <c r="O83" i="3"/>
  <c r="AE83" i="3"/>
  <c r="AU83" i="3"/>
  <c r="BG83" i="3"/>
  <c r="BW83" i="3"/>
  <c r="CJ83" i="3"/>
  <c r="CZ83" i="3"/>
  <c r="S83" i="3"/>
  <c r="AF83" i="3"/>
  <c r="AV83" i="3"/>
  <c r="BH83" i="3"/>
  <c r="BX83" i="3"/>
  <c r="CN83" i="3"/>
  <c r="AB83" i="3"/>
  <c r="AY83" i="3"/>
  <c r="BZ83" i="3"/>
  <c r="CS83" i="3"/>
  <c r="J83" i="3"/>
  <c r="AG83" i="3"/>
  <c r="BD83" i="3"/>
  <c r="CA83" i="3"/>
  <c r="CX83" i="3"/>
  <c r="K83" i="3"/>
  <c r="AL83" i="3"/>
  <c r="BE83" i="3"/>
  <c r="CE83" i="3"/>
  <c r="AN83" i="3"/>
  <c r="BR83" i="3"/>
  <c r="AO83" i="3"/>
  <c r="CF83" i="3"/>
  <c r="L83" i="3"/>
  <c r="AW83" i="3"/>
  <c r="CH83" i="3"/>
  <c r="AM83" i="3"/>
  <c r="CR83" i="3"/>
  <c r="AX83" i="3"/>
  <c r="BM83" i="3"/>
  <c r="BN83" i="3"/>
  <c r="BO83" i="3"/>
  <c r="G83" i="3"/>
  <c r="BP83" i="3"/>
  <c r="CP83" i="3"/>
  <c r="T83" i="3"/>
  <c r="CQ83" i="3"/>
  <c r="H83" i="3"/>
  <c r="V83" i="3"/>
  <c r="W83" i="3"/>
  <c r="X83" i="3"/>
  <c r="M122" i="3"/>
  <c r="U122" i="3"/>
  <c r="AC122" i="3"/>
  <c r="AK122" i="3"/>
  <c r="AS122" i="3"/>
  <c r="BA122" i="3"/>
  <c r="BI122" i="3"/>
  <c r="BQ122" i="3"/>
  <c r="BY122" i="3"/>
  <c r="CG122" i="3"/>
  <c r="CO122" i="3"/>
  <c r="CW122" i="3"/>
  <c r="K122" i="3"/>
  <c r="T122" i="3"/>
  <c r="AD122" i="3"/>
  <c r="AM122" i="3"/>
  <c r="AV122" i="3"/>
  <c r="BE122" i="3"/>
  <c r="BN122" i="3"/>
  <c r="BW122" i="3"/>
  <c r="CF122" i="3"/>
  <c r="CP122" i="3"/>
  <c r="CY122" i="3"/>
  <c r="L122" i="3"/>
  <c r="V122" i="3"/>
  <c r="AE122" i="3"/>
  <c r="AN122" i="3"/>
  <c r="AW122" i="3"/>
  <c r="BF122" i="3"/>
  <c r="BO122" i="3"/>
  <c r="BX122" i="3"/>
  <c r="CH122" i="3"/>
  <c r="CQ122" i="3"/>
  <c r="CZ122" i="3"/>
  <c r="N122" i="3"/>
  <c r="W122" i="3"/>
  <c r="AF122" i="3"/>
  <c r="AO122" i="3"/>
  <c r="AX122" i="3"/>
  <c r="BG122" i="3"/>
  <c r="BP122" i="3"/>
  <c r="BZ122" i="3"/>
  <c r="CI122" i="3"/>
  <c r="CR122" i="3"/>
  <c r="R122" i="3"/>
  <c r="AH122" i="3"/>
  <c r="AU122" i="3"/>
  <c r="BK122" i="3"/>
  <c r="CA122" i="3"/>
  <c r="CM122" i="3"/>
  <c r="S122" i="3"/>
  <c r="AI122" i="3"/>
  <c r="AY122" i="3"/>
  <c r="BL122" i="3"/>
  <c r="CB122" i="3"/>
  <c r="CN122" i="3"/>
  <c r="X122" i="3"/>
  <c r="AJ122" i="3"/>
  <c r="AZ122" i="3"/>
  <c r="BM122" i="3"/>
  <c r="CC122" i="3"/>
  <c r="CS122" i="3"/>
  <c r="O122" i="3"/>
  <c r="AL122" i="3"/>
  <c r="BH122" i="3"/>
  <c r="CE122" i="3"/>
  <c r="P122" i="3"/>
  <c r="AP122" i="3"/>
  <c r="BJ122" i="3"/>
  <c r="CJ122" i="3"/>
  <c r="Q122" i="3"/>
  <c r="AQ122" i="3"/>
  <c r="BR122" i="3"/>
  <c r="CK122" i="3"/>
  <c r="AB122" i="3"/>
  <c r="BT122" i="3"/>
  <c r="CX122" i="3"/>
  <c r="H122" i="3"/>
  <c r="Z122" i="3"/>
  <c r="CU122" i="3"/>
  <c r="AG122" i="3"/>
  <c r="BU122" i="3"/>
  <c r="BB122" i="3"/>
  <c r="BC122" i="3"/>
  <c r="AR122" i="3"/>
  <c r="BV122" i="3"/>
  <c r="I122" i="3"/>
  <c r="AT122" i="3"/>
  <c r="CD122" i="3"/>
  <c r="J122" i="3"/>
  <c r="CL122" i="3"/>
  <c r="G122" i="3"/>
  <c r="BQ10" i="4" s="1"/>
  <c r="Y122" i="3"/>
  <c r="CT122" i="3"/>
  <c r="BD122" i="3"/>
  <c r="AA122" i="3"/>
  <c r="CV122" i="3"/>
  <c r="BS122" i="3"/>
  <c r="M171" i="3"/>
  <c r="U171" i="3"/>
  <c r="AC171" i="3"/>
  <c r="AK171" i="3"/>
  <c r="AS171" i="3"/>
  <c r="BA171" i="3"/>
  <c r="BI171" i="3"/>
  <c r="BQ171" i="3"/>
  <c r="BY171" i="3"/>
  <c r="CG171" i="3"/>
  <c r="CO171" i="3"/>
  <c r="CW171" i="3"/>
  <c r="N171" i="3"/>
  <c r="V171" i="3"/>
  <c r="AD171" i="3"/>
  <c r="AL171" i="3"/>
  <c r="AT171" i="3"/>
  <c r="BB171" i="3"/>
  <c r="BJ171" i="3"/>
  <c r="BR171" i="3"/>
  <c r="BZ171" i="3"/>
  <c r="CH171" i="3"/>
  <c r="CP171" i="3"/>
  <c r="CX171" i="3"/>
  <c r="O171" i="3"/>
  <c r="W171" i="3"/>
  <c r="AE171" i="3"/>
  <c r="AM171" i="3"/>
  <c r="AU171" i="3"/>
  <c r="BC171" i="3"/>
  <c r="BK171" i="3"/>
  <c r="BS171" i="3"/>
  <c r="CA171" i="3"/>
  <c r="CI171" i="3"/>
  <c r="CQ171" i="3"/>
  <c r="CY171" i="3"/>
  <c r="S171" i="3"/>
  <c r="AG171" i="3"/>
  <c r="AR171" i="3"/>
  <c r="BF171" i="3"/>
  <c r="BT171" i="3"/>
  <c r="CE171" i="3"/>
  <c r="CS171" i="3"/>
  <c r="I171" i="3"/>
  <c r="T171" i="3"/>
  <c r="AH171" i="3"/>
  <c r="AV171" i="3"/>
  <c r="BG171" i="3"/>
  <c r="BU171" i="3"/>
  <c r="CF171" i="3"/>
  <c r="CT171" i="3"/>
  <c r="J171" i="3"/>
  <c r="X171" i="3"/>
  <c r="AI171" i="3"/>
  <c r="AW171" i="3"/>
  <c r="BH171" i="3"/>
  <c r="BV171" i="3"/>
  <c r="CJ171" i="3"/>
  <c r="CU171" i="3"/>
  <c r="P171" i="3"/>
  <c r="AJ171" i="3"/>
  <c r="BD171" i="3"/>
  <c r="BX171" i="3"/>
  <c r="CR171" i="3"/>
  <c r="Y171" i="3"/>
  <c r="CD171" i="3"/>
  <c r="Q171" i="3"/>
  <c r="AN171" i="3"/>
  <c r="BE171" i="3"/>
  <c r="CB171" i="3"/>
  <c r="CV171" i="3"/>
  <c r="AP171" i="3"/>
  <c r="BN171" i="3"/>
  <c r="AA171" i="3"/>
  <c r="BO171" i="3"/>
  <c r="R171" i="3"/>
  <c r="AO171" i="3"/>
  <c r="BL171" i="3"/>
  <c r="CC171" i="3"/>
  <c r="CZ171" i="3"/>
  <c r="BM171" i="3"/>
  <c r="Z171" i="3"/>
  <c r="AQ171" i="3"/>
  <c r="CK171" i="3"/>
  <c r="AX171" i="3"/>
  <c r="CL171" i="3"/>
  <c r="K171" i="3"/>
  <c r="CM171" i="3"/>
  <c r="L171" i="3"/>
  <c r="CN171" i="3"/>
  <c r="AF171" i="3"/>
  <c r="G171" i="3"/>
  <c r="H171" i="3"/>
  <c r="AZ171" i="3"/>
  <c r="BW171" i="3"/>
  <c r="AB171" i="3"/>
  <c r="AY171" i="3"/>
  <c r="BP171" i="3"/>
  <c r="K234" i="3"/>
  <c r="S234" i="3"/>
  <c r="AA234" i="3"/>
  <c r="AI234" i="3"/>
  <c r="AQ234" i="3"/>
  <c r="AY234" i="3"/>
  <c r="BG234" i="3"/>
  <c r="BO234" i="3"/>
  <c r="BW234" i="3"/>
  <c r="CE234" i="3"/>
  <c r="CM234" i="3"/>
  <c r="CU234" i="3"/>
  <c r="L234" i="3"/>
  <c r="T234" i="3"/>
  <c r="AB234" i="3"/>
  <c r="AJ234" i="3"/>
  <c r="AR234" i="3"/>
  <c r="AZ234" i="3"/>
  <c r="BH234" i="3"/>
  <c r="BP234" i="3"/>
  <c r="BX234" i="3"/>
  <c r="CF234" i="3"/>
  <c r="CN234" i="3"/>
  <c r="CV234" i="3"/>
  <c r="M234" i="3"/>
  <c r="U234" i="3"/>
  <c r="AC234" i="3"/>
  <c r="AK234" i="3"/>
  <c r="AS234" i="3"/>
  <c r="BA234" i="3"/>
  <c r="BI234" i="3"/>
  <c r="BQ234" i="3"/>
  <c r="BY234" i="3"/>
  <c r="CG234" i="3"/>
  <c r="CO234" i="3"/>
  <c r="CW234" i="3"/>
  <c r="J234" i="3"/>
  <c r="X234" i="3"/>
  <c r="AL234" i="3"/>
  <c r="AW234" i="3"/>
  <c r="BK234" i="3"/>
  <c r="BV234" i="3"/>
  <c r="CJ234" i="3"/>
  <c r="CX234" i="3"/>
  <c r="AO234" i="3"/>
  <c r="CB234" i="3"/>
  <c r="AF234" i="3"/>
  <c r="BE234" i="3"/>
  <c r="CR234" i="3"/>
  <c r="N234" i="3"/>
  <c r="Y234" i="3"/>
  <c r="AM234" i="3"/>
  <c r="AX234" i="3"/>
  <c r="BL234" i="3"/>
  <c r="BZ234" i="3"/>
  <c r="CK234" i="3"/>
  <c r="CY234" i="3"/>
  <c r="AD234" i="3"/>
  <c r="BN234" i="3"/>
  <c r="Q234" i="3"/>
  <c r="AP234" i="3"/>
  <c r="CC234" i="3"/>
  <c r="G234" i="3"/>
  <c r="AT234" i="3"/>
  <c r="CD234" i="3"/>
  <c r="H234" i="3"/>
  <c r="O234" i="3"/>
  <c r="Z234" i="3"/>
  <c r="AN234" i="3"/>
  <c r="BB234" i="3"/>
  <c r="BM234" i="3"/>
  <c r="CA234" i="3"/>
  <c r="CL234" i="3"/>
  <c r="CZ234" i="3"/>
  <c r="P234" i="3"/>
  <c r="BC234" i="3"/>
  <c r="CP234" i="3"/>
  <c r="AE234" i="3"/>
  <c r="BD234" i="3"/>
  <c r="BR234" i="3"/>
  <c r="CQ234" i="3"/>
  <c r="R234" i="3"/>
  <c r="BS234" i="3"/>
  <c r="AU234" i="3"/>
  <c r="CS234" i="3"/>
  <c r="AV234" i="3"/>
  <c r="CT234" i="3"/>
  <c r="AH234" i="3"/>
  <c r="BU234" i="3"/>
  <c r="CH234" i="3"/>
  <c r="W234" i="3"/>
  <c r="BF234" i="3"/>
  <c r="BJ234" i="3"/>
  <c r="BT234" i="3"/>
  <c r="I234" i="3"/>
  <c r="V234" i="3"/>
  <c r="CI234" i="3"/>
  <c r="AG234" i="3"/>
  <c r="M176" i="3"/>
  <c r="U176" i="3"/>
  <c r="AC176" i="3"/>
  <c r="AK176" i="3"/>
  <c r="AS176" i="3"/>
  <c r="BA176" i="3"/>
  <c r="BI176" i="3"/>
  <c r="BQ176" i="3"/>
  <c r="BY176" i="3"/>
  <c r="CG176" i="3"/>
  <c r="CO176" i="3"/>
  <c r="CW176" i="3"/>
  <c r="N176" i="3"/>
  <c r="V176" i="3"/>
  <c r="AD176" i="3"/>
  <c r="AL176" i="3"/>
  <c r="AT176" i="3"/>
  <c r="BB176" i="3"/>
  <c r="BJ176" i="3"/>
  <c r="BR176" i="3"/>
  <c r="BZ176" i="3"/>
  <c r="CH176" i="3"/>
  <c r="CP176" i="3"/>
  <c r="CX176" i="3"/>
  <c r="O176" i="3"/>
  <c r="W176" i="3"/>
  <c r="AE176" i="3"/>
  <c r="AM176" i="3"/>
  <c r="AU176" i="3"/>
  <c r="BC176" i="3"/>
  <c r="BK176" i="3"/>
  <c r="BS176" i="3"/>
  <c r="CA176" i="3"/>
  <c r="CI176" i="3"/>
  <c r="CQ176" i="3"/>
  <c r="CY176" i="3"/>
  <c r="L176" i="3"/>
  <c r="Z176" i="3"/>
  <c r="AN176" i="3"/>
  <c r="AY176" i="3"/>
  <c r="BM176" i="3"/>
  <c r="BX176" i="3"/>
  <c r="CL176" i="3"/>
  <c r="CZ176" i="3"/>
  <c r="P176" i="3"/>
  <c r="AA176" i="3"/>
  <c r="AO176" i="3"/>
  <c r="AZ176" i="3"/>
  <c r="BN176" i="3"/>
  <c r="CB176" i="3"/>
  <c r="CM176" i="3"/>
  <c r="Q176" i="3"/>
  <c r="AB176" i="3"/>
  <c r="AP176" i="3"/>
  <c r="BD176" i="3"/>
  <c r="BO176" i="3"/>
  <c r="CC176" i="3"/>
  <c r="CN176" i="3"/>
  <c r="Y176" i="3"/>
  <c r="AV176" i="3"/>
  <c r="BP176" i="3"/>
  <c r="CJ176" i="3"/>
  <c r="G176" i="3"/>
  <c r="AH176" i="3"/>
  <c r="BV176" i="3"/>
  <c r="I176" i="3"/>
  <c r="AF176" i="3"/>
  <c r="AW176" i="3"/>
  <c r="BT176" i="3"/>
  <c r="CK176" i="3"/>
  <c r="H176" i="3"/>
  <c r="DB4" i="4" s="1"/>
  <c r="K176" i="3"/>
  <c r="BE176" i="3"/>
  <c r="CS176" i="3"/>
  <c r="R176" i="3"/>
  <c r="BF176" i="3"/>
  <c r="CT176" i="3"/>
  <c r="S176" i="3"/>
  <c r="BG176" i="3"/>
  <c r="CU176" i="3"/>
  <c r="J176" i="3"/>
  <c r="AG176" i="3"/>
  <c r="AX176" i="3"/>
  <c r="BU176" i="3"/>
  <c r="CR176" i="3"/>
  <c r="AI176" i="3"/>
  <c r="BW176" i="3"/>
  <c r="AJ176" i="3"/>
  <c r="CD176" i="3"/>
  <c r="T176" i="3"/>
  <c r="CV176" i="3"/>
  <c r="X176" i="3"/>
  <c r="AR176" i="3"/>
  <c r="CE176" i="3"/>
  <c r="CF176" i="3"/>
  <c r="AQ176" i="3"/>
  <c r="BH176" i="3"/>
  <c r="BL176" i="3"/>
  <c r="M189" i="3"/>
  <c r="U189" i="3"/>
  <c r="AC189" i="3"/>
  <c r="AK189" i="3"/>
  <c r="AS189" i="3"/>
  <c r="BA189" i="3"/>
  <c r="BI189" i="3"/>
  <c r="BQ189" i="3"/>
  <c r="BY189" i="3"/>
  <c r="CG189" i="3"/>
  <c r="CO189" i="3"/>
  <c r="CW189" i="3"/>
  <c r="N189" i="3"/>
  <c r="V189" i="3"/>
  <c r="AD189" i="3"/>
  <c r="AL189" i="3"/>
  <c r="AT189" i="3"/>
  <c r="BB189" i="3"/>
  <c r="BJ189" i="3"/>
  <c r="BR189" i="3"/>
  <c r="BZ189" i="3"/>
  <c r="CH189" i="3"/>
  <c r="CP189" i="3"/>
  <c r="CX189" i="3"/>
  <c r="O189" i="3"/>
  <c r="W189" i="3"/>
  <c r="AE189" i="3"/>
  <c r="AM189" i="3"/>
  <c r="AU189" i="3"/>
  <c r="BC189" i="3"/>
  <c r="BK189" i="3"/>
  <c r="BS189" i="3"/>
  <c r="CA189" i="3"/>
  <c r="CI189" i="3"/>
  <c r="CQ189" i="3"/>
  <c r="CY189" i="3"/>
  <c r="L189" i="3"/>
  <c r="Z189" i="3"/>
  <c r="AN189" i="3"/>
  <c r="AY189" i="3"/>
  <c r="BM189" i="3"/>
  <c r="BX189" i="3"/>
  <c r="CL189" i="3"/>
  <c r="CZ189" i="3"/>
  <c r="P189" i="3"/>
  <c r="AA189" i="3"/>
  <c r="AO189" i="3"/>
  <c r="AZ189" i="3"/>
  <c r="BN189" i="3"/>
  <c r="CB189" i="3"/>
  <c r="CM189" i="3"/>
  <c r="Q189" i="3"/>
  <c r="AB189" i="3"/>
  <c r="AP189" i="3"/>
  <c r="BD189" i="3"/>
  <c r="BO189" i="3"/>
  <c r="CC189" i="3"/>
  <c r="CN189" i="3"/>
  <c r="K189" i="3"/>
  <c r="AH189" i="3"/>
  <c r="BE189" i="3"/>
  <c r="BV189" i="3"/>
  <c r="CS189" i="3"/>
  <c r="AQ189" i="3"/>
  <c r="CE189" i="3"/>
  <c r="H189" i="3"/>
  <c r="R189" i="3"/>
  <c r="AI189" i="3"/>
  <c r="BF189" i="3"/>
  <c r="BW189" i="3"/>
  <c r="CT189" i="3"/>
  <c r="T189" i="3"/>
  <c r="BH189" i="3"/>
  <c r="AR189" i="3"/>
  <c r="CF189" i="3"/>
  <c r="AV189" i="3"/>
  <c r="CJ189" i="3"/>
  <c r="S189" i="3"/>
  <c r="AJ189" i="3"/>
  <c r="BG189" i="3"/>
  <c r="CD189" i="3"/>
  <c r="CU189" i="3"/>
  <c r="CV189" i="3"/>
  <c r="X189" i="3"/>
  <c r="BL189" i="3"/>
  <c r="G189" i="3"/>
  <c r="DA17" i="4" s="1"/>
  <c r="Y189" i="3"/>
  <c r="BP189" i="3"/>
  <c r="BT189" i="3"/>
  <c r="BU189" i="3"/>
  <c r="CR189" i="3"/>
  <c r="AF189" i="3"/>
  <c r="AG189" i="3"/>
  <c r="CK189" i="3"/>
  <c r="I189" i="3"/>
  <c r="J189" i="3"/>
  <c r="AW189" i="3"/>
  <c r="AX189" i="3"/>
  <c r="K236" i="3"/>
  <c r="S236" i="3"/>
  <c r="AA236" i="3"/>
  <c r="AI236" i="3"/>
  <c r="AQ236" i="3"/>
  <c r="AY236" i="3"/>
  <c r="BG236" i="3"/>
  <c r="BO236" i="3"/>
  <c r="BW236" i="3"/>
  <c r="CE236" i="3"/>
  <c r="CM236" i="3"/>
  <c r="CU236" i="3"/>
  <c r="L236" i="3"/>
  <c r="T236" i="3"/>
  <c r="AB236" i="3"/>
  <c r="AJ236" i="3"/>
  <c r="AR236" i="3"/>
  <c r="AZ236" i="3"/>
  <c r="BH236" i="3"/>
  <c r="BP236" i="3"/>
  <c r="BX236" i="3"/>
  <c r="CF236" i="3"/>
  <c r="CN236" i="3"/>
  <c r="CV236" i="3"/>
  <c r="M236" i="3"/>
  <c r="U236" i="3"/>
  <c r="AC236" i="3"/>
  <c r="AK236" i="3"/>
  <c r="AS236" i="3"/>
  <c r="BA236" i="3"/>
  <c r="BI236" i="3"/>
  <c r="BQ236" i="3"/>
  <c r="BY236" i="3"/>
  <c r="CG236" i="3"/>
  <c r="CO236" i="3"/>
  <c r="CW236" i="3"/>
  <c r="J236" i="3"/>
  <c r="X236" i="3"/>
  <c r="AL236" i="3"/>
  <c r="AW236" i="3"/>
  <c r="BK236" i="3"/>
  <c r="BV236" i="3"/>
  <c r="CJ236" i="3"/>
  <c r="CX236" i="3"/>
  <c r="G236" i="3"/>
  <c r="EK4" i="4" s="1"/>
  <c r="AO236" i="3"/>
  <c r="CB236" i="3"/>
  <c r="R236" i="3"/>
  <c r="BE236" i="3"/>
  <c r="CR236" i="3"/>
  <c r="N236" i="3"/>
  <c r="Y236" i="3"/>
  <c r="AM236" i="3"/>
  <c r="AX236" i="3"/>
  <c r="BL236" i="3"/>
  <c r="BZ236" i="3"/>
  <c r="CK236" i="3"/>
  <c r="CY236" i="3"/>
  <c r="H236" i="3"/>
  <c r="EL4" i="4" s="1"/>
  <c r="AD236" i="3"/>
  <c r="BN236" i="3"/>
  <c r="AE236" i="3"/>
  <c r="BD236" i="3"/>
  <c r="CC236" i="3"/>
  <c r="AT236" i="3"/>
  <c r="CD236" i="3"/>
  <c r="O236" i="3"/>
  <c r="Z236" i="3"/>
  <c r="AN236" i="3"/>
  <c r="BB236" i="3"/>
  <c r="BM236" i="3"/>
  <c r="CA236" i="3"/>
  <c r="CL236" i="3"/>
  <c r="CZ236" i="3"/>
  <c r="P236" i="3"/>
  <c r="BC236" i="3"/>
  <c r="CP236" i="3"/>
  <c r="Q236" i="3"/>
  <c r="AP236" i="3"/>
  <c r="BR236" i="3"/>
  <c r="CQ236" i="3"/>
  <c r="AF236" i="3"/>
  <c r="BS236" i="3"/>
  <c r="BF236" i="3"/>
  <c r="I236" i="3"/>
  <c r="BJ236" i="3"/>
  <c r="AV236" i="3"/>
  <c r="BU236" i="3"/>
  <c r="CH236" i="3"/>
  <c r="W236" i="3"/>
  <c r="AG236" i="3"/>
  <c r="CT236" i="3"/>
  <c r="AU236" i="3"/>
  <c r="BT236" i="3"/>
  <c r="V236" i="3"/>
  <c r="CI236" i="3"/>
  <c r="CS236" i="3"/>
  <c r="AH236" i="3"/>
  <c r="J44" i="3"/>
  <c r="R44" i="3"/>
  <c r="Z44" i="3"/>
  <c r="AH44" i="3"/>
  <c r="AP44" i="3"/>
  <c r="AX44" i="3"/>
  <c r="BF44" i="3"/>
  <c r="BN44" i="3"/>
  <c r="BV44" i="3"/>
  <c r="CD44" i="3"/>
  <c r="CL44" i="3"/>
  <c r="CT44" i="3"/>
  <c r="K44" i="3"/>
  <c r="S44" i="3"/>
  <c r="AA44" i="3"/>
  <c r="AI44" i="3"/>
  <c r="AQ44" i="3"/>
  <c r="AY44" i="3"/>
  <c r="BG44" i="3"/>
  <c r="BO44" i="3"/>
  <c r="BW44" i="3"/>
  <c r="CE44" i="3"/>
  <c r="CM44" i="3"/>
  <c r="CU44" i="3"/>
  <c r="L44" i="3"/>
  <c r="T44" i="3"/>
  <c r="AB44" i="3"/>
  <c r="AJ44" i="3"/>
  <c r="AR44" i="3"/>
  <c r="AZ44" i="3"/>
  <c r="BH44" i="3"/>
  <c r="BP44" i="3"/>
  <c r="BX44" i="3"/>
  <c r="CF44" i="3"/>
  <c r="CN44" i="3"/>
  <c r="CV44" i="3"/>
  <c r="M44" i="3"/>
  <c r="X44" i="3"/>
  <c r="AL44" i="3"/>
  <c r="AW44" i="3"/>
  <c r="BK44" i="3"/>
  <c r="BY44" i="3"/>
  <c r="CJ44" i="3"/>
  <c r="CX44" i="3"/>
  <c r="N44" i="3"/>
  <c r="Y44" i="3"/>
  <c r="AM44" i="3"/>
  <c r="BA44" i="3"/>
  <c r="BL44" i="3"/>
  <c r="BZ44" i="3"/>
  <c r="CK44" i="3"/>
  <c r="CY44" i="3"/>
  <c r="O44" i="3"/>
  <c r="AE44" i="3"/>
  <c r="AU44" i="3"/>
  <c r="BM44" i="3"/>
  <c r="CC44" i="3"/>
  <c r="CS44" i="3"/>
  <c r="P44" i="3"/>
  <c r="AF44" i="3"/>
  <c r="AV44" i="3"/>
  <c r="BQ44" i="3"/>
  <c r="CG44" i="3"/>
  <c r="CW44" i="3"/>
  <c r="Q44" i="3"/>
  <c r="AG44" i="3"/>
  <c r="BB44" i="3"/>
  <c r="BR44" i="3"/>
  <c r="CH44" i="3"/>
  <c r="CZ44" i="3"/>
  <c r="I44" i="3"/>
  <c r="AO44" i="3"/>
  <c r="BS44" i="3"/>
  <c r="CQ44" i="3"/>
  <c r="U44" i="3"/>
  <c r="AS44" i="3"/>
  <c r="BT44" i="3"/>
  <c r="CR44" i="3"/>
  <c r="V44" i="3"/>
  <c r="AT44" i="3"/>
  <c r="BU44" i="3"/>
  <c r="AN44" i="3"/>
  <c r="CI44" i="3"/>
  <c r="BC44" i="3"/>
  <c r="CO44" i="3"/>
  <c r="BD44" i="3"/>
  <c r="CP44" i="3"/>
  <c r="AD44" i="3"/>
  <c r="AK44" i="3"/>
  <c r="BE44" i="3"/>
  <c r="BJ44" i="3"/>
  <c r="CA44" i="3"/>
  <c r="CB44" i="3"/>
  <c r="W44" i="3"/>
  <c r="AC44" i="3"/>
  <c r="BI44" i="3"/>
  <c r="G44" i="3"/>
  <c r="H44" i="3"/>
  <c r="J45" i="3"/>
  <c r="R45" i="3"/>
  <c r="Z45" i="3"/>
  <c r="AH45" i="3"/>
  <c r="AP45" i="3"/>
  <c r="AX45" i="3"/>
  <c r="BF45" i="3"/>
  <c r="BN45" i="3"/>
  <c r="BV45" i="3"/>
  <c r="CD45" i="3"/>
  <c r="CL45" i="3"/>
  <c r="CT45" i="3"/>
  <c r="K45" i="3"/>
  <c r="S45" i="3"/>
  <c r="AA45" i="3"/>
  <c r="AI45" i="3"/>
  <c r="AQ45" i="3"/>
  <c r="AY45" i="3"/>
  <c r="BG45" i="3"/>
  <c r="BO45" i="3"/>
  <c r="BW45" i="3"/>
  <c r="CE45" i="3"/>
  <c r="CM45" i="3"/>
  <c r="CU45" i="3"/>
  <c r="L45" i="3"/>
  <c r="T45" i="3"/>
  <c r="AB45" i="3"/>
  <c r="AJ45" i="3"/>
  <c r="AR45" i="3"/>
  <c r="AZ45" i="3"/>
  <c r="BH45" i="3"/>
  <c r="BP45" i="3"/>
  <c r="BX45" i="3"/>
  <c r="CF45" i="3"/>
  <c r="CN45" i="3"/>
  <c r="CV45" i="3"/>
  <c r="Q45" i="3"/>
  <c r="AE45" i="3"/>
  <c r="AS45" i="3"/>
  <c r="BD45" i="3"/>
  <c r="BR45" i="3"/>
  <c r="CC45" i="3"/>
  <c r="CQ45" i="3"/>
  <c r="U45" i="3"/>
  <c r="AF45" i="3"/>
  <c r="AT45" i="3"/>
  <c r="BE45" i="3"/>
  <c r="BS45" i="3"/>
  <c r="CG45" i="3"/>
  <c r="CR45" i="3"/>
  <c r="V45" i="3"/>
  <c r="AL45" i="3"/>
  <c r="BB45" i="3"/>
  <c r="BT45" i="3"/>
  <c r="CJ45" i="3"/>
  <c r="CZ45" i="3"/>
  <c r="W45" i="3"/>
  <c r="AM45" i="3"/>
  <c r="BC45" i="3"/>
  <c r="BU45" i="3"/>
  <c r="CK45" i="3"/>
  <c r="X45" i="3"/>
  <c r="AN45" i="3"/>
  <c r="BI45" i="3"/>
  <c r="BY45" i="3"/>
  <c r="CO45" i="3"/>
  <c r="AC45" i="3"/>
  <c r="BA45" i="3"/>
  <c r="CB45" i="3"/>
  <c r="AD45" i="3"/>
  <c r="BJ45" i="3"/>
  <c r="CH45" i="3"/>
  <c r="I45" i="3"/>
  <c r="AG45" i="3"/>
  <c r="BK45" i="3"/>
  <c r="CI45" i="3"/>
  <c r="AK45" i="3"/>
  <c r="BZ45" i="3"/>
  <c r="AO45" i="3"/>
  <c r="CA45" i="3"/>
  <c r="AU45" i="3"/>
  <c r="CP45" i="3"/>
  <c r="N45" i="3"/>
  <c r="BQ45" i="3"/>
  <c r="O45" i="3"/>
  <c r="CS45" i="3"/>
  <c r="P45" i="3"/>
  <c r="CW45" i="3"/>
  <c r="BM45" i="3"/>
  <c r="CX45" i="3"/>
  <c r="CY45" i="3"/>
  <c r="BL45" i="3"/>
  <c r="G45" i="3"/>
  <c r="M45" i="3"/>
  <c r="Y45" i="3"/>
  <c r="AV45" i="3"/>
  <c r="AW45" i="3"/>
  <c r="H45" i="3"/>
  <c r="M94" i="3"/>
  <c r="U94" i="3"/>
  <c r="AC94" i="3"/>
  <c r="AK94" i="3"/>
  <c r="AS94" i="3"/>
  <c r="BA94" i="3"/>
  <c r="BI94" i="3"/>
  <c r="BQ94" i="3"/>
  <c r="BY94" i="3"/>
  <c r="CG94" i="3"/>
  <c r="CO94" i="3"/>
  <c r="CW94" i="3"/>
  <c r="Q94" i="3"/>
  <c r="Z94" i="3"/>
  <c r="AI94" i="3"/>
  <c r="AR94" i="3"/>
  <c r="BB94" i="3"/>
  <c r="BK94" i="3"/>
  <c r="BT94" i="3"/>
  <c r="CC94" i="3"/>
  <c r="CL94" i="3"/>
  <c r="CU94" i="3"/>
  <c r="I94" i="3"/>
  <c r="R94" i="3"/>
  <c r="AA94" i="3"/>
  <c r="AJ94" i="3"/>
  <c r="AT94" i="3"/>
  <c r="BC94" i="3"/>
  <c r="BL94" i="3"/>
  <c r="BU94" i="3"/>
  <c r="CD94" i="3"/>
  <c r="CM94" i="3"/>
  <c r="CV94" i="3"/>
  <c r="J94" i="3"/>
  <c r="S94" i="3"/>
  <c r="AB94" i="3"/>
  <c r="AL94" i="3"/>
  <c r="AU94" i="3"/>
  <c r="BD94" i="3"/>
  <c r="BM94" i="3"/>
  <c r="BV94" i="3"/>
  <c r="CE94" i="3"/>
  <c r="CN94" i="3"/>
  <c r="CX94" i="3"/>
  <c r="K94" i="3"/>
  <c r="X94" i="3"/>
  <c r="AN94" i="3"/>
  <c r="AZ94" i="3"/>
  <c r="BP94" i="3"/>
  <c r="CF94" i="3"/>
  <c r="CS94" i="3"/>
  <c r="L94" i="3"/>
  <c r="Y94" i="3"/>
  <c r="AO94" i="3"/>
  <c r="BE94" i="3"/>
  <c r="BR94" i="3"/>
  <c r="CH94" i="3"/>
  <c r="CT94" i="3"/>
  <c r="N94" i="3"/>
  <c r="AD94" i="3"/>
  <c r="AP94" i="3"/>
  <c r="BF94" i="3"/>
  <c r="BS94" i="3"/>
  <c r="CI94" i="3"/>
  <c r="CY94" i="3"/>
  <c r="T94" i="3"/>
  <c r="AQ94" i="3"/>
  <c r="BN94" i="3"/>
  <c r="CK94" i="3"/>
  <c r="V94" i="3"/>
  <c r="AV94" i="3"/>
  <c r="BO94" i="3"/>
  <c r="CP94" i="3"/>
  <c r="W94" i="3"/>
  <c r="AW94" i="3"/>
  <c r="BW94" i="3"/>
  <c r="CQ94" i="3"/>
  <c r="AX94" i="3"/>
  <c r="CB94" i="3"/>
  <c r="O94" i="3"/>
  <c r="AY94" i="3"/>
  <c r="CJ94" i="3"/>
  <c r="P94" i="3"/>
  <c r="BG94" i="3"/>
  <c r="CR94" i="3"/>
  <c r="BJ94" i="3"/>
  <c r="G94" i="3"/>
  <c r="BX94" i="3"/>
  <c r="H94" i="3"/>
  <c r="AE94" i="3"/>
  <c r="BZ94" i="3"/>
  <c r="AF94" i="3"/>
  <c r="CA94" i="3"/>
  <c r="AG94" i="3"/>
  <c r="CZ94" i="3"/>
  <c r="AH94" i="3"/>
  <c r="AM94" i="3"/>
  <c r="BH94" i="3"/>
  <c r="M99" i="3"/>
  <c r="U99" i="3"/>
  <c r="AC99" i="3"/>
  <c r="AK99" i="3"/>
  <c r="AS99" i="3"/>
  <c r="BA99" i="3"/>
  <c r="BI99" i="3"/>
  <c r="BQ99" i="3"/>
  <c r="BY99" i="3"/>
  <c r="CG99" i="3"/>
  <c r="CO99" i="3"/>
  <c r="CW99" i="3"/>
  <c r="L99" i="3"/>
  <c r="V99" i="3"/>
  <c r="AE99" i="3"/>
  <c r="AN99" i="3"/>
  <c r="AW99" i="3"/>
  <c r="BF99" i="3"/>
  <c r="BO99" i="3"/>
  <c r="BX99" i="3"/>
  <c r="CH99" i="3"/>
  <c r="CQ99" i="3"/>
  <c r="CZ99" i="3"/>
  <c r="N99" i="3"/>
  <c r="W99" i="3"/>
  <c r="AF99" i="3"/>
  <c r="AO99" i="3"/>
  <c r="AX99" i="3"/>
  <c r="BG99" i="3"/>
  <c r="BP99" i="3"/>
  <c r="BZ99" i="3"/>
  <c r="CI99" i="3"/>
  <c r="CR99" i="3"/>
  <c r="O99" i="3"/>
  <c r="X99" i="3"/>
  <c r="AG99" i="3"/>
  <c r="AP99" i="3"/>
  <c r="AY99" i="3"/>
  <c r="BH99" i="3"/>
  <c r="BR99" i="3"/>
  <c r="CA99" i="3"/>
  <c r="CJ99" i="3"/>
  <c r="CS99" i="3"/>
  <c r="K99" i="3"/>
  <c r="AA99" i="3"/>
  <c r="AQ99" i="3"/>
  <c r="BD99" i="3"/>
  <c r="BT99" i="3"/>
  <c r="CF99" i="3"/>
  <c r="CV99" i="3"/>
  <c r="P99" i="3"/>
  <c r="AB99" i="3"/>
  <c r="AR99" i="3"/>
  <c r="BE99" i="3"/>
  <c r="BU99" i="3"/>
  <c r="CK99" i="3"/>
  <c r="CX99" i="3"/>
  <c r="Q99" i="3"/>
  <c r="AD99" i="3"/>
  <c r="AT99" i="3"/>
  <c r="BJ99" i="3"/>
  <c r="BV99" i="3"/>
  <c r="CL99" i="3"/>
  <c r="CY99" i="3"/>
  <c r="AH99" i="3"/>
  <c r="BB99" i="3"/>
  <c r="CB99" i="3"/>
  <c r="CU99" i="3"/>
  <c r="I99" i="3"/>
  <c r="AI99" i="3"/>
  <c r="BC99" i="3"/>
  <c r="CC99" i="3"/>
  <c r="J99" i="3"/>
  <c r="AJ99" i="3"/>
  <c r="BK99" i="3"/>
  <c r="CD99" i="3"/>
  <c r="S99" i="3"/>
  <c r="AZ99" i="3"/>
  <c r="CN99" i="3"/>
  <c r="G99" i="3"/>
  <c r="T99" i="3"/>
  <c r="BL99" i="3"/>
  <c r="CP99" i="3"/>
  <c r="Y99" i="3"/>
  <c r="BM99" i="3"/>
  <c r="CT99" i="3"/>
  <c r="BN99" i="3"/>
  <c r="BS99" i="3"/>
  <c r="H99" i="3"/>
  <c r="R99" i="3"/>
  <c r="BW99" i="3"/>
  <c r="Z99" i="3"/>
  <c r="CE99" i="3"/>
  <c r="AL99" i="3"/>
  <c r="CM99" i="3"/>
  <c r="AM99" i="3"/>
  <c r="AU99" i="3"/>
  <c r="AV99" i="3"/>
  <c r="K56" i="3"/>
  <c r="S56" i="3"/>
  <c r="AA56" i="3"/>
  <c r="AI56" i="3"/>
  <c r="AQ56" i="3"/>
  <c r="AY56" i="3"/>
  <c r="BG56" i="3"/>
  <c r="BO56" i="3"/>
  <c r="BW56" i="3"/>
  <c r="CE56" i="3"/>
  <c r="CM56" i="3"/>
  <c r="CU56" i="3"/>
  <c r="M56" i="3"/>
  <c r="V56" i="3"/>
  <c r="AE56" i="3"/>
  <c r="AN56" i="3"/>
  <c r="AW56" i="3"/>
  <c r="BF56" i="3"/>
  <c r="BP56" i="3"/>
  <c r="BY56" i="3"/>
  <c r="CH56" i="3"/>
  <c r="CQ56" i="3"/>
  <c r="CZ56" i="3"/>
  <c r="N56" i="3"/>
  <c r="W56" i="3"/>
  <c r="AF56" i="3"/>
  <c r="AO56" i="3"/>
  <c r="AX56" i="3"/>
  <c r="BH56" i="3"/>
  <c r="BQ56" i="3"/>
  <c r="BZ56" i="3"/>
  <c r="CI56" i="3"/>
  <c r="CR56" i="3"/>
  <c r="Q56" i="3"/>
  <c r="AC56" i="3"/>
  <c r="AP56" i="3"/>
  <c r="BB56" i="3"/>
  <c r="BM56" i="3"/>
  <c r="CA56" i="3"/>
  <c r="CL56" i="3"/>
  <c r="CX56" i="3"/>
  <c r="R56" i="3"/>
  <c r="AD56" i="3"/>
  <c r="AR56" i="3"/>
  <c r="BC56" i="3"/>
  <c r="BN56" i="3"/>
  <c r="CB56" i="3"/>
  <c r="CN56" i="3"/>
  <c r="CY56" i="3"/>
  <c r="T56" i="3"/>
  <c r="AG56" i="3"/>
  <c r="AS56" i="3"/>
  <c r="BD56" i="3"/>
  <c r="BR56" i="3"/>
  <c r="CC56" i="3"/>
  <c r="CO56" i="3"/>
  <c r="L56" i="3"/>
  <c r="AH56" i="3"/>
  <c r="AZ56" i="3"/>
  <c r="BT56" i="3"/>
  <c r="CK56" i="3"/>
  <c r="O56" i="3"/>
  <c r="AJ56" i="3"/>
  <c r="BA56" i="3"/>
  <c r="BU56" i="3"/>
  <c r="CP56" i="3"/>
  <c r="P56" i="3"/>
  <c r="AK56" i="3"/>
  <c r="BE56" i="3"/>
  <c r="BV56" i="3"/>
  <c r="CS56" i="3"/>
  <c r="AL56" i="3"/>
  <c r="BL56" i="3"/>
  <c r="CV56" i="3"/>
  <c r="I56" i="3"/>
  <c r="AM56" i="3"/>
  <c r="BS56" i="3"/>
  <c r="CW56" i="3"/>
  <c r="J56" i="3"/>
  <c r="AT56" i="3"/>
  <c r="BX56" i="3"/>
  <c r="Z56" i="3"/>
  <c r="CF56" i="3"/>
  <c r="AB56" i="3"/>
  <c r="CG56" i="3"/>
  <c r="AU56" i="3"/>
  <c r="CJ56" i="3"/>
  <c r="U56" i="3"/>
  <c r="CT56" i="3"/>
  <c r="X56" i="3"/>
  <c r="Y56" i="3"/>
  <c r="BI56" i="3"/>
  <c r="BJ56" i="3"/>
  <c r="BK56" i="3"/>
  <c r="G56" i="3"/>
  <c r="H56" i="3"/>
  <c r="AH4" i="4" s="1"/>
  <c r="AV56" i="3"/>
  <c r="CD56" i="3"/>
  <c r="J69" i="3"/>
  <c r="R69" i="3"/>
  <c r="Z69" i="3"/>
  <c r="AH69" i="3"/>
  <c r="AP69" i="3"/>
  <c r="AX69" i="3"/>
  <c r="BF69" i="3"/>
  <c r="BN69" i="3"/>
  <c r="BV69" i="3"/>
  <c r="CD69" i="3"/>
  <c r="CL69" i="3"/>
  <c r="CT69" i="3"/>
  <c r="K69" i="3"/>
  <c r="S69" i="3"/>
  <c r="AA69" i="3"/>
  <c r="AI69" i="3"/>
  <c r="AQ69" i="3"/>
  <c r="AY69" i="3"/>
  <c r="BG69" i="3"/>
  <c r="BO69" i="3"/>
  <c r="BW69" i="3"/>
  <c r="CE69" i="3"/>
  <c r="CM69" i="3"/>
  <c r="CU69" i="3"/>
  <c r="P69" i="3"/>
  <c r="AB69" i="3"/>
  <c r="AL69" i="3"/>
  <c r="AV69" i="3"/>
  <c r="BH69" i="3"/>
  <c r="Q69" i="3"/>
  <c r="AC69" i="3"/>
  <c r="AM69" i="3"/>
  <c r="AW69" i="3"/>
  <c r="BI69" i="3"/>
  <c r="BS69" i="3"/>
  <c r="CC69" i="3"/>
  <c r="CO69" i="3"/>
  <c r="CY69" i="3"/>
  <c r="N69" i="3"/>
  <c r="AD69" i="3"/>
  <c r="AR69" i="3"/>
  <c r="BD69" i="3"/>
  <c r="BR69" i="3"/>
  <c r="CF69" i="3"/>
  <c r="CQ69" i="3"/>
  <c r="O69" i="3"/>
  <c r="AE69" i="3"/>
  <c r="AS69" i="3"/>
  <c r="BE69" i="3"/>
  <c r="BT69" i="3"/>
  <c r="CG69" i="3"/>
  <c r="CR69" i="3"/>
  <c r="T69" i="3"/>
  <c r="AF69" i="3"/>
  <c r="AT69" i="3"/>
  <c r="BJ69" i="3"/>
  <c r="BU69" i="3"/>
  <c r="CH69" i="3"/>
  <c r="CS69" i="3"/>
  <c r="U69" i="3"/>
  <c r="AN69" i="3"/>
  <c r="BL69" i="3"/>
  <c r="CB69" i="3"/>
  <c r="CX69" i="3"/>
  <c r="V69" i="3"/>
  <c r="AO69" i="3"/>
  <c r="BM69" i="3"/>
  <c r="CI69" i="3"/>
  <c r="CZ69" i="3"/>
  <c r="W69" i="3"/>
  <c r="AU69" i="3"/>
  <c r="BP69" i="3"/>
  <c r="CJ69" i="3"/>
  <c r="AK69" i="3"/>
  <c r="BY69" i="3"/>
  <c r="I69" i="3"/>
  <c r="AZ69" i="3"/>
  <c r="BZ69" i="3"/>
  <c r="L69" i="3"/>
  <c r="BA69" i="3"/>
  <c r="CA69" i="3"/>
  <c r="Y69" i="3"/>
  <c r="CK69" i="3"/>
  <c r="AG69" i="3"/>
  <c r="CN69" i="3"/>
  <c r="AJ69" i="3"/>
  <c r="CP69" i="3"/>
  <c r="CV69" i="3"/>
  <c r="G69" i="3"/>
  <c r="M69" i="3"/>
  <c r="CW69" i="3"/>
  <c r="X69" i="3"/>
  <c r="BB69" i="3"/>
  <c r="BC69" i="3"/>
  <c r="H69" i="3"/>
  <c r="BK69" i="3"/>
  <c r="BQ69" i="3"/>
  <c r="BX69" i="3"/>
  <c r="K138" i="3"/>
  <c r="S138" i="3"/>
  <c r="AA138" i="3"/>
  <c r="AI138" i="3"/>
  <c r="AQ138" i="3"/>
  <c r="AY138" i="3"/>
  <c r="BG138" i="3"/>
  <c r="BO138" i="3"/>
  <c r="BW138" i="3"/>
  <c r="CE138" i="3"/>
  <c r="CM138" i="3"/>
  <c r="CU138" i="3"/>
  <c r="M138" i="3"/>
  <c r="U138" i="3"/>
  <c r="AC138" i="3"/>
  <c r="AK138" i="3"/>
  <c r="AS138" i="3"/>
  <c r="BA138" i="3"/>
  <c r="BI138" i="3"/>
  <c r="BQ138" i="3"/>
  <c r="BY138" i="3"/>
  <c r="CG138" i="3"/>
  <c r="CO138" i="3"/>
  <c r="CW138" i="3"/>
  <c r="I138" i="3"/>
  <c r="T138" i="3"/>
  <c r="AE138" i="3"/>
  <c r="AO138" i="3"/>
  <c r="AZ138" i="3"/>
  <c r="BK138" i="3"/>
  <c r="BU138" i="3"/>
  <c r="CF138" i="3"/>
  <c r="CQ138" i="3"/>
  <c r="J138" i="3"/>
  <c r="V138" i="3"/>
  <c r="AF138" i="3"/>
  <c r="AP138" i="3"/>
  <c r="BB138" i="3"/>
  <c r="BL138" i="3"/>
  <c r="BV138" i="3"/>
  <c r="CH138" i="3"/>
  <c r="CR138" i="3"/>
  <c r="L138" i="3"/>
  <c r="W138" i="3"/>
  <c r="AG138" i="3"/>
  <c r="AR138" i="3"/>
  <c r="BC138" i="3"/>
  <c r="BM138" i="3"/>
  <c r="BX138" i="3"/>
  <c r="CI138" i="3"/>
  <c r="CS138" i="3"/>
  <c r="Q138" i="3"/>
  <c r="AJ138" i="3"/>
  <c r="AX138" i="3"/>
  <c r="BR138" i="3"/>
  <c r="CJ138" i="3"/>
  <c r="CY138" i="3"/>
  <c r="R138" i="3"/>
  <c r="AL138" i="3"/>
  <c r="BD138" i="3"/>
  <c r="BS138" i="3"/>
  <c r="CK138" i="3"/>
  <c r="CZ138" i="3"/>
  <c r="X138" i="3"/>
  <c r="AM138" i="3"/>
  <c r="BE138" i="3"/>
  <c r="BT138" i="3"/>
  <c r="CL138" i="3"/>
  <c r="Y138" i="3"/>
  <c r="AV138" i="3"/>
  <c r="CA138" i="3"/>
  <c r="CX138" i="3"/>
  <c r="Z138" i="3"/>
  <c r="AW138" i="3"/>
  <c r="CB138" i="3"/>
  <c r="BH138" i="3"/>
  <c r="BJ138" i="3"/>
  <c r="AN138" i="3"/>
  <c r="CP138" i="3"/>
  <c r="AB138" i="3"/>
  <c r="BF138" i="3"/>
  <c r="CC138" i="3"/>
  <c r="G138" i="3"/>
  <c r="BZ11" i="4" s="1"/>
  <c r="AD138" i="3"/>
  <c r="CD138" i="3"/>
  <c r="H138" i="3"/>
  <c r="AH138" i="3"/>
  <c r="CN138" i="3"/>
  <c r="N138" i="3"/>
  <c r="BN138" i="3"/>
  <c r="CT138" i="3"/>
  <c r="CV138" i="3"/>
  <c r="P138" i="3"/>
  <c r="AU138" i="3"/>
  <c r="BP138" i="3"/>
  <c r="O138" i="3"/>
  <c r="AT138" i="3"/>
  <c r="BZ138" i="3"/>
  <c r="M144" i="3"/>
  <c r="U144" i="3"/>
  <c r="AC144" i="3"/>
  <c r="AK144" i="3"/>
  <c r="AS144" i="3"/>
  <c r="BA144" i="3"/>
  <c r="BI144" i="3"/>
  <c r="BQ144" i="3"/>
  <c r="BY144" i="3"/>
  <c r="CG144" i="3"/>
  <c r="CO144" i="3"/>
  <c r="CW144" i="3"/>
  <c r="N144" i="3"/>
  <c r="V144" i="3"/>
  <c r="AD144" i="3"/>
  <c r="AL144" i="3"/>
  <c r="AT144" i="3"/>
  <c r="BB144" i="3"/>
  <c r="BJ144" i="3"/>
  <c r="BR144" i="3"/>
  <c r="BZ144" i="3"/>
  <c r="CH144" i="3"/>
  <c r="CP144" i="3"/>
  <c r="CX144" i="3"/>
  <c r="O144" i="3"/>
  <c r="W144" i="3"/>
  <c r="AE144" i="3"/>
  <c r="AM144" i="3"/>
  <c r="AU144" i="3"/>
  <c r="BC144" i="3"/>
  <c r="BK144" i="3"/>
  <c r="BS144" i="3"/>
  <c r="CA144" i="3"/>
  <c r="CI144" i="3"/>
  <c r="CQ144" i="3"/>
  <c r="CY144" i="3"/>
  <c r="L144" i="3"/>
  <c r="Z144" i="3"/>
  <c r="AN144" i="3"/>
  <c r="AY144" i="3"/>
  <c r="BM144" i="3"/>
  <c r="BX144" i="3"/>
  <c r="CL144" i="3"/>
  <c r="CZ144" i="3"/>
  <c r="G144" i="3"/>
  <c r="P144" i="3"/>
  <c r="AA144" i="3"/>
  <c r="AO144" i="3"/>
  <c r="AZ144" i="3"/>
  <c r="BN144" i="3"/>
  <c r="CB144" i="3"/>
  <c r="CM144" i="3"/>
  <c r="Q144" i="3"/>
  <c r="AB144" i="3"/>
  <c r="AP144" i="3"/>
  <c r="BD144" i="3"/>
  <c r="BO144" i="3"/>
  <c r="CC144" i="3"/>
  <c r="CN144" i="3"/>
  <c r="K144" i="3"/>
  <c r="AH144" i="3"/>
  <c r="BE144" i="3"/>
  <c r="BV144" i="3"/>
  <c r="CS144" i="3"/>
  <c r="R144" i="3"/>
  <c r="AI144" i="3"/>
  <c r="BF144" i="3"/>
  <c r="BW144" i="3"/>
  <c r="CT144" i="3"/>
  <c r="AR144" i="3"/>
  <c r="CF144" i="3"/>
  <c r="Y144" i="3"/>
  <c r="BP144" i="3"/>
  <c r="H144" i="3"/>
  <c r="CA17" i="4" s="1"/>
  <c r="S144" i="3"/>
  <c r="AJ144" i="3"/>
  <c r="BG144" i="3"/>
  <c r="CD144" i="3"/>
  <c r="CU144" i="3"/>
  <c r="T144" i="3"/>
  <c r="AQ144" i="3"/>
  <c r="BH144" i="3"/>
  <c r="CE144" i="3"/>
  <c r="CV144" i="3"/>
  <c r="X144" i="3"/>
  <c r="BL144" i="3"/>
  <c r="AV144" i="3"/>
  <c r="CJ144" i="3"/>
  <c r="I144" i="3"/>
  <c r="CK144" i="3"/>
  <c r="J144" i="3"/>
  <c r="CR144" i="3"/>
  <c r="AG144" i="3"/>
  <c r="BU144" i="3"/>
  <c r="AF144" i="3"/>
  <c r="AW144" i="3"/>
  <c r="AX144" i="3"/>
  <c r="BT144" i="3"/>
  <c r="M108" i="3"/>
  <c r="U108" i="3"/>
  <c r="AC108" i="3"/>
  <c r="AK108" i="3"/>
  <c r="AS108" i="3"/>
  <c r="BA108" i="3"/>
  <c r="BI108" i="3"/>
  <c r="BQ108" i="3"/>
  <c r="BY108" i="3"/>
  <c r="CG108" i="3"/>
  <c r="CO108" i="3"/>
  <c r="CW108" i="3"/>
  <c r="N108" i="3"/>
  <c r="V108" i="3"/>
  <c r="AD108" i="3"/>
  <c r="AL108" i="3"/>
  <c r="AT108" i="3"/>
  <c r="BB108" i="3"/>
  <c r="BJ108" i="3"/>
  <c r="BR108" i="3"/>
  <c r="BZ108" i="3"/>
  <c r="CH108" i="3"/>
  <c r="CP108" i="3"/>
  <c r="CX108" i="3"/>
  <c r="O108" i="3"/>
  <c r="W108" i="3"/>
  <c r="AE108" i="3"/>
  <c r="AM108" i="3"/>
  <c r="AU108" i="3"/>
  <c r="BC108" i="3"/>
  <c r="BK108" i="3"/>
  <c r="BS108" i="3"/>
  <c r="CA108" i="3"/>
  <c r="CI108" i="3"/>
  <c r="CQ108" i="3"/>
  <c r="CY108" i="3"/>
  <c r="R108" i="3"/>
  <c r="AF108" i="3"/>
  <c r="AQ108" i="3"/>
  <c r="BE108" i="3"/>
  <c r="BP108" i="3"/>
  <c r="CD108" i="3"/>
  <c r="CR108" i="3"/>
  <c r="S108" i="3"/>
  <c r="AG108" i="3"/>
  <c r="AR108" i="3"/>
  <c r="BF108" i="3"/>
  <c r="BT108" i="3"/>
  <c r="CE108" i="3"/>
  <c r="CS108" i="3"/>
  <c r="I108" i="3"/>
  <c r="T108" i="3"/>
  <c r="AH108" i="3"/>
  <c r="AV108" i="3"/>
  <c r="BG108" i="3"/>
  <c r="BU108" i="3"/>
  <c r="CF108" i="3"/>
  <c r="CT108" i="3"/>
  <c r="Z108" i="3"/>
  <c r="AW108" i="3"/>
  <c r="BN108" i="3"/>
  <c r="CK108" i="3"/>
  <c r="J108" i="3"/>
  <c r="AA108" i="3"/>
  <c r="AX108" i="3"/>
  <c r="BO108" i="3"/>
  <c r="CL108" i="3"/>
  <c r="K108" i="3"/>
  <c r="AB108" i="3"/>
  <c r="AY108" i="3"/>
  <c r="BV108" i="3"/>
  <c r="CM108" i="3"/>
  <c r="AI108" i="3"/>
  <c r="BL108" i="3"/>
  <c r="CU108" i="3"/>
  <c r="AJ108" i="3"/>
  <c r="BM108" i="3"/>
  <c r="CV108" i="3"/>
  <c r="AN108" i="3"/>
  <c r="BW108" i="3"/>
  <c r="CZ108" i="3"/>
  <c r="AP108" i="3"/>
  <c r="CN108" i="3"/>
  <c r="AZ108" i="3"/>
  <c r="H108" i="3"/>
  <c r="L108" i="3"/>
  <c r="BD108" i="3"/>
  <c r="G108" i="3"/>
  <c r="BH11" i="4" s="1"/>
  <c r="P108" i="3"/>
  <c r="BH108" i="3"/>
  <c r="Q108" i="3"/>
  <c r="BX108" i="3"/>
  <c r="X108" i="3"/>
  <c r="CB108" i="3"/>
  <c r="Y108" i="3"/>
  <c r="CC108" i="3"/>
  <c r="CJ108" i="3"/>
  <c r="AO108" i="3"/>
  <c r="M114" i="3"/>
  <c r="U114" i="3"/>
  <c r="AC114" i="3"/>
  <c r="AK114" i="3"/>
  <c r="AS114" i="3"/>
  <c r="BA114" i="3"/>
  <c r="BI114" i="3"/>
  <c r="BQ114" i="3"/>
  <c r="BY114" i="3"/>
  <c r="CG114" i="3"/>
  <c r="CO114" i="3"/>
  <c r="CW114" i="3"/>
  <c r="P114" i="3"/>
  <c r="Y114" i="3"/>
  <c r="AH114" i="3"/>
  <c r="AQ114" i="3"/>
  <c r="AZ114" i="3"/>
  <c r="BJ114" i="3"/>
  <c r="BS114" i="3"/>
  <c r="CB114" i="3"/>
  <c r="CK114" i="3"/>
  <c r="CT114" i="3"/>
  <c r="Q114" i="3"/>
  <c r="Z114" i="3"/>
  <c r="AI114" i="3"/>
  <c r="AR114" i="3"/>
  <c r="BB114" i="3"/>
  <c r="BK114" i="3"/>
  <c r="BT114" i="3"/>
  <c r="CC114" i="3"/>
  <c r="CL114" i="3"/>
  <c r="CU114" i="3"/>
  <c r="I114" i="3"/>
  <c r="R114" i="3"/>
  <c r="AA114" i="3"/>
  <c r="AJ114" i="3"/>
  <c r="AT114" i="3"/>
  <c r="BC114" i="3"/>
  <c r="BL114" i="3"/>
  <c r="BU114" i="3"/>
  <c r="CD114" i="3"/>
  <c r="CM114" i="3"/>
  <c r="CV114" i="3"/>
  <c r="T114" i="3"/>
  <c r="AG114" i="3"/>
  <c r="AW114" i="3"/>
  <c r="BM114" i="3"/>
  <c r="BZ114" i="3"/>
  <c r="CP114" i="3"/>
  <c r="V114" i="3"/>
  <c r="AL114" i="3"/>
  <c r="AX114" i="3"/>
  <c r="BN114" i="3"/>
  <c r="CA114" i="3"/>
  <c r="CQ114" i="3"/>
  <c r="J114" i="3"/>
  <c r="W114" i="3"/>
  <c r="AM114" i="3"/>
  <c r="AY114" i="3"/>
  <c r="BO114" i="3"/>
  <c r="CE114" i="3"/>
  <c r="CR114" i="3"/>
  <c r="L114" i="3"/>
  <c r="AF114" i="3"/>
  <c r="BF114" i="3"/>
  <c r="CF114" i="3"/>
  <c r="CZ114" i="3"/>
  <c r="G114" i="3"/>
  <c r="N114" i="3"/>
  <c r="AN114" i="3"/>
  <c r="BG114" i="3"/>
  <c r="CH114" i="3"/>
  <c r="O114" i="3"/>
  <c r="AO114" i="3"/>
  <c r="BH114" i="3"/>
  <c r="CI114" i="3"/>
  <c r="AE114" i="3"/>
  <c r="BV114" i="3"/>
  <c r="CX114" i="3"/>
  <c r="AP114" i="3"/>
  <c r="BW114" i="3"/>
  <c r="CS114" i="3"/>
  <c r="AU114" i="3"/>
  <c r="BX114" i="3"/>
  <c r="K114" i="3"/>
  <c r="AV114" i="3"/>
  <c r="CJ114" i="3"/>
  <c r="S114" i="3"/>
  <c r="BD114" i="3"/>
  <c r="CN114" i="3"/>
  <c r="X114" i="3"/>
  <c r="BE114" i="3"/>
  <c r="H114" i="3"/>
  <c r="BI17" i="4" s="1"/>
  <c r="AB114" i="3"/>
  <c r="BP114" i="3"/>
  <c r="BR114" i="3"/>
  <c r="AD114" i="3"/>
  <c r="CY114" i="3"/>
  <c r="M81" i="3"/>
  <c r="U81" i="3"/>
  <c r="AC81" i="3"/>
  <c r="AK81" i="3"/>
  <c r="AS81" i="3"/>
  <c r="BA81" i="3"/>
  <c r="BI81" i="3"/>
  <c r="BQ81" i="3"/>
  <c r="BY81" i="3"/>
  <c r="CG81" i="3"/>
  <c r="CO81" i="3"/>
  <c r="CW81" i="3"/>
  <c r="P81" i="3"/>
  <c r="Y81" i="3"/>
  <c r="AH81" i="3"/>
  <c r="AQ81" i="3"/>
  <c r="AZ81" i="3"/>
  <c r="BJ81" i="3"/>
  <c r="BS81" i="3"/>
  <c r="CB81" i="3"/>
  <c r="CK81" i="3"/>
  <c r="CT81" i="3"/>
  <c r="Q81" i="3"/>
  <c r="Z81" i="3"/>
  <c r="AI81" i="3"/>
  <c r="AR81" i="3"/>
  <c r="BB81" i="3"/>
  <c r="BK81" i="3"/>
  <c r="BT81" i="3"/>
  <c r="CC81" i="3"/>
  <c r="CL81" i="3"/>
  <c r="CU81" i="3"/>
  <c r="I81" i="3"/>
  <c r="R81" i="3"/>
  <c r="AA81" i="3"/>
  <c r="AJ81" i="3"/>
  <c r="AT81" i="3"/>
  <c r="BC81" i="3"/>
  <c r="BL81" i="3"/>
  <c r="BU81" i="3"/>
  <c r="CD81" i="3"/>
  <c r="CM81" i="3"/>
  <c r="CV81" i="3"/>
  <c r="O81" i="3"/>
  <c r="AE81" i="3"/>
  <c r="AU81" i="3"/>
  <c r="BG81" i="3"/>
  <c r="BW81" i="3"/>
  <c r="CJ81" i="3"/>
  <c r="CZ81" i="3"/>
  <c r="S81" i="3"/>
  <c r="AF81" i="3"/>
  <c r="AV81" i="3"/>
  <c r="BH81" i="3"/>
  <c r="BX81" i="3"/>
  <c r="CN81" i="3"/>
  <c r="T81" i="3"/>
  <c r="AG81" i="3"/>
  <c r="AW81" i="3"/>
  <c r="BM81" i="3"/>
  <c r="BZ81" i="3"/>
  <c r="CP81" i="3"/>
  <c r="K81" i="3"/>
  <c r="AL81" i="3"/>
  <c r="BE81" i="3"/>
  <c r="CE81" i="3"/>
  <c r="CY81" i="3"/>
  <c r="L81" i="3"/>
  <c r="AM81" i="3"/>
  <c r="BF81" i="3"/>
  <c r="CF81" i="3"/>
  <c r="N81" i="3"/>
  <c r="AN81" i="3"/>
  <c r="BN81" i="3"/>
  <c r="CH81" i="3"/>
  <c r="AP81" i="3"/>
  <c r="CA81" i="3"/>
  <c r="J81" i="3"/>
  <c r="AX81" i="3"/>
  <c r="CI81" i="3"/>
  <c r="V81" i="3"/>
  <c r="AY81" i="3"/>
  <c r="CQ81" i="3"/>
  <c r="BD81" i="3"/>
  <c r="BO81" i="3"/>
  <c r="BP81" i="3"/>
  <c r="AO81" i="3"/>
  <c r="H81" i="3"/>
  <c r="BR81" i="3"/>
  <c r="BV81" i="3"/>
  <c r="CR81" i="3"/>
  <c r="W81" i="3"/>
  <c r="CS81" i="3"/>
  <c r="X81" i="3"/>
  <c r="CX81" i="3"/>
  <c r="AB81" i="3"/>
  <c r="AD81" i="3"/>
  <c r="G81" i="3"/>
  <c r="M84" i="3"/>
  <c r="U84" i="3"/>
  <c r="AC84" i="3"/>
  <c r="AK84" i="3"/>
  <c r="AS84" i="3"/>
  <c r="BA84" i="3"/>
  <c r="BI84" i="3"/>
  <c r="BQ84" i="3"/>
  <c r="BY84" i="3"/>
  <c r="CG84" i="3"/>
  <c r="CO84" i="3"/>
  <c r="CW84" i="3"/>
  <c r="K84" i="3"/>
  <c r="T84" i="3"/>
  <c r="AD84" i="3"/>
  <c r="AM84" i="3"/>
  <c r="AV84" i="3"/>
  <c r="BE84" i="3"/>
  <c r="BN84" i="3"/>
  <c r="BW84" i="3"/>
  <c r="CF84" i="3"/>
  <c r="CP84" i="3"/>
  <c r="CY84" i="3"/>
  <c r="L84" i="3"/>
  <c r="V84" i="3"/>
  <c r="AE84" i="3"/>
  <c r="AN84" i="3"/>
  <c r="AW84" i="3"/>
  <c r="BF84" i="3"/>
  <c r="BO84" i="3"/>
  <c r="BX84" i="3"/>
  <c r="CH84" i="3"/>
  <c r="CQ84" i="3"/>
  <c r="CZ84" i="3"/>
  <c r="N84" i="3"/>
  <c r="W84" i="3"/>
  <c r="AF84" i="3"/>
  <c r="AO84" i="3"/>
  <c r="AX84" i="3"/>
  <c r="BG84" i="3"/>
  <c r="BP84" i="3"/>
  <c r="BZ84" i="3"/>
  <c r="CI84" i="3"/>
  <c r="CR84" i="3"/>
  <c r="S84" i="3"/>
  <c r="AI84" i="3"/>
  <c r="AY84" i="3"/>
  <c r="BL84" i="3"/>
  <c r="CB84" i="3"/>
  <c r="CN84" i="3"/>
  <c r="X84" i="3"/>
  <c r="AJ84" i="3"/>
  <c r="AZ84" i="3"/>
  <c r="BM84" i="3"/>
  <c r="CC84" i="3"/>
  <c r="CS84" i="3"/>
  <c r="I84" i="3"/>
  <c r="Y84" i="3"/>
  <c r="AL84" i="3"/>
  <c r="BB84" i="3"/>
  <c r="BR84" i="3"/>
  <c r="CD84" i="3"/>
  <c r="CT84" i="3"/>
  <c r="AA84" i="3"/>
  <c r="AU84" i="3"/>
  <c r="BU84" i="3"/>
  <c r="CU84" i="3"/>
  <c r="AB84" i="3"/>
  <c r="BC84" i="3"/>
  <c r="BV84" i="3"/>
  <c r="CV84" i="3"/>
  <c r="J84" i="3"/>
  <c r="AG84" i="3"/>
  <c r="BD84" i="3"/>
  <c r="CA84" i="3"/>
  <c r="CX84" i="3"/>
  <c r="Q84" i="3"/>
  <c r="BH84" i="3"/>
  <c r="CL84" i="3"/>
  <c r="R84" i="3"/>
  <c r="BJ84" i="3"/>
  <c r="CM84" i="3"/>
  <c r="Z84" i="3"/>
  <c r="BK84" i="3"/>
  <c r="BS84" i="3"/>
  <c r="G84" i="3"/>
  <c r="O84" i="3"/>
  <c r="BT84" i="3"/>
  <c r="P84" i="3"/>
  <c r="CE84" i="3"/>
  <c r="AR84" i="3"/>
  <c r="H84" i="3"/>
  <c r="AT84" i="3"/>
  <c r="CJ84" i="3"/>
  <c r="CK84" i="3"/>
  <c r="AH84" i="3"/>
  <c r="AP84" i="3"/>
  <c r="AQ84" i="3"/>
  <c r="M123" i="3"/>
  <c r="U123" i="3"/>
  <c r="AC123" i="3"/>
  <c r="AK123" i="3"/>
  <c r="AS123" i="3"/>
  <c r="BA123" i="3"/>
  <c r="BI123" i="3"/>
  <c r="BQ123" i="3"/>
  <c r="BY123" i="3"/>
  <c r="CG123" i="3"/>
  <c r="CO123" i="3"/>
  <c r="CW123" i="3"/>
  <c r="P123" i="3"/>
  <c r="Y123" i="3"/>
  <c r="AH123" i="3"/>
  <c r="AQ123" i="3"/>
  <c r="AZ123" i="3"/>
  <c r="BJ123" i="3"/>
  <c r="BS123" i="3"/>
  <c r="CB123" i="3"/>
  <c r="CK123" i="3"/>
  <c r="CT123" i="3"/>
  <c r="Q123" i="3"/>
  <c r="Z123" i="3"/>
  <c r="AI123" i="3"/>
  <c r="AR123" i="3"/>
  <c r="BB123" i="3"/>
  <c r="BK123" i="3"/>
  <c r="BT123" i="3"/>
  <c r="CC123" i="3"/>
  <c r="CL123" i="3"/>
  <c r="CU123" i="3"/>
  <c r="I123" i="3"/>
  <c r="R123" i="3"/>
  <c r="AA123" i="3"/>
  <c r="AJ123" i="3"/>
  <c r="AT123" i="3"/>
  <c r="BC123" i="3"/>
  <c r="BL123" i="3"/>
  <c r="BU123" i="3"/>
  <c r="CD123" i="3"/>
  <c r="CM123" i="3"/>
  <c r="CV123" i="3"/>
  <c r="K123" i="3"/>
  <c r="X123" i="3"/>
  <c r="AN123" i="3"/>
  <c r="BD123" i="3"/>
  <c r="BP123" i="3"/>
  <c r="CF123" i="3"/>
  <c r="CS123" i="3"/>
  <c r="L123" i="3"/>
  <c r="AB123" i="3"/>
  <c r="AO123" i="3"/>
  <c r="BE123" i="3"/>
  <c r="BR123" i="3"/>
  <c r="CH123" i="3"/>
  <c r="CX123" i="3"/>
  <c r="N123" i="3"/>
  <c r="AD123" i="3"/>
  <c r="AP123" i="3"/>
  <c r="BF123" i="3"/>
  <c r="BV123" i="3"/>
  <c r="CI123" i="3"/>
  <c r="CY123" i="3"/>
  <c r="J123" i="3"/>
  <c r="AG123" i="3"/>
  <c r="BG123" i="3"/>
  <c r="CA123" i="3"/>
  <c r="O123" i="3"/>
  <c r="AL123" i="3"/>
  <c r="BH123" i="3"/>
  <c r="CE123" i="3"/>
  <c r="S123" i="3"/>
  <c r="AM123" i="3"/>
  <c r="BM123" i="3"/>
  <c r="CJ123" i="3"/>
  <c r="AW123" i="3"/>
  <c r="CN123" i="3"/>
  <c r="BX123" i="3"/>
  <c r="T123" i="3"/>
  <c r="AX123" i="3"/>
  <c r="CP123" i="3"/>
  <c r="AE123" i="3"/>
  <c r="CZ123" i="3"/>
  <c r="AF123" i="3"/>
  <c r="V123" i="3"/>
  <c r="AY123" i="3"/>
  <c r="CQ123" i="3"/>
  <c r="W123" i="3"/>
  <c r="BN123" i="3"/>
  <c r="CR123" i="3"/>
  <c r="BO123" i="3"/>
  <c r="BW123" i="3"/>
  <c r="AU123" i="3"/>
  <c r="G123" i="3"/>
  <c r="BQ11" i="4" s="1"/>
  <c r="H123" i="3"/>
  <c r="BR11" i="4" s="1"/>
  <c r="AV123" i="3"/>
  <c r="BZ123" i="3"/>
  <c r="K129" i="3"/>
  <c r="S129" i="3"/>
  <c r="AA129" i="3"/>
  <c r="AI129" i="3"/>
  <c r="AQ129" i="3"/>
  <c r="AY129" i="3"/>
  <c r="BG129" i="3"/>
  <c r="BO129" i="3"/>
  <c r="BW129" i="3"/>
  <c r="CE129" i="3"/>
  <c r="CM129" i="3"/>
  <c r="CU129" i="3"/>
  <c r="L129" i="3"/>
  <c r="T129" i="3"/>
  <c r="AB129" i="3"/>
  <c r="AJ129" i="3"/>
  <c r="AR129" i="3"/>
  <c r="AZ129" i="3"/>
  <c r="BH129" i="3"/>
  <c r="BP129" i="3"/>
  <c r="BX129" i="3"/>
  <c r="CF129" i="3"/>
  <c r="CN129" i="3"/>
  <c r="M129" i="3"/>
  <c r="U129" i="3"/>
  <c r="AC129" i="3"/>
  <c r="AK129" i="3"/>
  <c r="AS129" i="3"/>
  <c r="BA129" i="3"/>
  <c r="BI129" i="3"/>
  <c r="BQ129" i="3"/>
  <c r="BY129" i="3"/>
  <c r="CG129" i="3"/>
  <c r="CO129" i="3"/>
  <c r="CW129" i="3"/>
  <c r="Q129" i="3"/>
  <c r="AE129" i="3"/>
  <c r="AP129" i="3"/>
  <c r="BD129" i="3"/>
  <c r="BR129" i="3"/>
  <c r="CC129" i="3"/>
  <c r="CQ129" i="3"/>
  <c r="R129" i="3"/>
  <c r="AF129" i="3"/>
  <c r="AT129" i="3"/>
  <c r="BE129" i="3"/>
  <c r="BS129" i="3"/>
  <c r="CD129" i="3"/>
  <c r="CR129" i="3"/>
  <c r="V129" i="3"/>
  <c r="AG129" i="3"/>
  <c r="AU129" i="3"/>
  <c r="BF129" i="3"/>
  <c r="BT129" i="3"/>
  <c r="CH129" i="3"/>
  <c r="CS129" i="3"/>
  <c r="I129" i="3"/>
  <c r="Z129" i="3"/>
  <c r="AW129" i="3"/>
  <c r="BN129" i="3"/>
  <c r="CK129" i="3"/>
  <c r="G129" i="3"/>
  <c r="BQ17" i="4" s="1"/>
  <c r="J129" i="3"/>
  <c r="AD129" i="3"/>
  <c r="AX129" i="3"/>
  <c r="BU129" i="3"/>
  <c r="CL129" i="3"/>
  <c r="N129" i="3"/>
  <c r="AH129" i="3"/>
  <c r="BB129" i="3"/>
  <c r="BV129" i="3"/>
  <c r="CP129" i="3"/>
  <c r="O129" i="3"/>
  <c r="AO129" i="3"/>
  <c r="CA129" i="3"/>
  <c r="CZ129" i="3"/>
  <c r="AM129" i="3"/>
  <c r="CX129" i="3"/>
  <c r="P129" i="3"/>
  <c r="AV129" i="3"/>
  <c r="CB129" i="3"/>
  <c r="H129" i="3"/>
  <c r="BK129" i="3"/>
  <c r="BL129" i="3"/>
  <c r="W129" i="3"/>
  <c r="BC129" i="3"/>
  <c r="CI129" i="3"/>
  <c r="X129" i="3"/>
  <c r="BJ129" i="3"/>
  <c r="CJ129" i="3"/>
  <c r="Y129" i="3"/>
  <c r="CT129" i="3"/>
  <c r="AL129" i="3"/>
  <c r="CV129" i="3"/>
  <c r="BM129" i="3"/>
  <c r="CY129" i="3"/>
  <c r="AN129" i="3"/>
  <c r="BZ129" i="3"/>
  <c r="N34" i="3"/>
  <c r="V34" i="3"/>
  <c r="AD34" i="3"/>
  <c r="AL34" i="3"/>
  <c r="AT34" i="3"/>
  <c r="BB34" i="3"/>
  <c r="BJ34" i="3"/>
  <c r="BR34" i="3"/>
  <c r="BZ34" i="3"/>
  <c r="CH34" i="3"/>
  <c r="CP34" i="3"/>
  <c r="CX34" i="3"/>
  <c r="L34" i="3"/>
  <c r="U34" i="3"/>
  <c r="AE34" i="3"/>
  <c r="AN34" i="3"/>
  <c r="AW34" i="3"/>
  <c r="BF34" i="3"/>
  <c r="BO34" i="3"/>
  <c r="BX34" i="3"/>
  <c r="CG34" i="3"/>
  <c r="CQ34" i="3"/>
  <c r="CZ34" i="3"/>
  <c r="M34" i="3"/>
  <c r="W34" i="3"/>
  <c r="AF34" i="3"/>
  <c r="AO34" i="3"/>
  <c r="AX34" i="3"/>
  <c r="BG34" i="3"/>
  <c r="BP34" i="3"/>
  <c r="BY34" i="3"/>
  <c r="CI34" i="3"/>
  <c r="CR34" i="3"/>
  <c r="R34" i="3"/>
  <c r="AC34" i="3"/>
  <c r="AQ34" i="3"/>
  <c r="BC34" i="3"/>
  <c r="BN34" i="3"/>
  <c r="CB34" i="3"/>
  <c r="CM34" i="3"/>
  <c r="CY34" i="3"/>
  <c r="S34" i="3"/>
  <c r="AG34" i="3"/>
  <c r="AR34" i="3"/>
  <c r="BD34" i="3"/>
  <c r="BQ34" i="3"/>
  <c r="CC34" i="3"/>
  <c r="CN34" i="3"/>
  <c r="I34" i="3"/>
  <c r="T34" i="3"/>
  <c r="AH34" i="3"/>
  <c r="AS34" i="3"/>
  <c r="BE34" i="3"/>
  <c r="BS34" i="3"/>
  <c r="CD34" i="3"/>
  <c r="CO34" i="3"/>
  <c r="X34" i="3"/>
  <c r="AM34" i="3"/>
  <c r="BI34" i="3"/>
  <c r="CA34" i="3"/>
  <c r="CU34" i="3"/>
  <c r="Y34" i="3"/>
  <c r="AP34" i="3"/>
  <c r="BK34" i="3"/>
  <c r="CE34" i="3"/>
  <c r="CV34" i="3"/>
  <c r="Z34" i="3"/>
  <c r="AU34" i="3"/>
  <c r="BL34" i="3"/>
  <c r="CF34" i="3"/>
  <c r="CW34" i="3"/>
  <c r="J34" i="3"/>
  <c r="AJ34" i="3"/>
  <c r="BT34" i="3"/>
  <c r="CT34" i="3"/>
  <c r="K34" i="3"/>
  <c r="AK34" i="3"/>
  <c r="BU34" i="3"/>
  <c r="AV34" i="3"/>
  <c r="CJ34" i="3"/>
  <c r="AY34" i="3"/>
  <c r="CK34" i="3"/>
  <c r="O34" i="3"/>
  <c r="AZ34" i="3"/>
  <c r="CL34" i="3"/>
  <c r="Q34" i="3"/>
  <c r="BW34" i="3"/>
  <c r="AA34" i="3"/>
  <c r="CS34" i="3"/>
  <c r="AB34" i="3"/>
  <c r="P34" i="3"/>
  <c r="BV34" i="3"/>
  <c r="BM34" i="3"/>
  <c r="G34" i="3"/>
  <c r="H34" i="3"/>
  <c r="AI34" i="3"/>
  <c r="BA34" i="3"/>
  <c r="BH34" i="3"/>
  <c r="I29" i="3"/>
  <c r="Q29" i="3"/>
  <c r="Y29" i="3"/>
  <c r="AG29" i="3"/>
  <c r="AO29" i="3"/>
  <c r="AW29" i="3"/>
  <c r="BE29" i="3"/>
  <c r="BM29" i="3"/>
  <c r="BU29" i="3"/>
  <c r="CC29" i="3"/>
  <c r="CK29" i="3"/>
  <c r="CS29" i="3"/>
  <c r="N29" i="3"/>
  <c r="W29" i="3"/>
  <c r="AF29" i="3"/>
  <c r="AP29" i="3"/>
  <c r="AY29" i="3"/>
  <c r="BH29" i="3"/>
  <c r="BQ29" i="3"/>
  <c r="BZ29" i="3"/>
  <c r="CI29" i="3"/>
  <c r="CR29" i="3"/>
  <c r="O29" i="3"/>
  <c r="X29" i="3"/>
  <c r="AH29" i="3"/>
  <c r="AQ29" i="3"/>
  <c r="AZ29" i="3"/>
  <c r="BI29" i="3"/>
  <c r="BR29" i="3"/>
  <c r="CA29" i="3"/>
  <c r="CJ29" i="3"/>
  <c r="CT29" i="3"/>
  <c r="P29" i="3"/>
  <c r="Z29" i="3"/>
  <c r="AI29" i="3"/>
  <c r="AR29" i="3"/>
  <c r="BA29" i="3"/>
  <c r="BJ29" i="3"/>
  <c r="BS29" i="3"/>
  <c r="CB29" i="3"/>
  <c r="CL29" i="3"/>
  <c r="CU29" i="3"/>
  <c r="R29" i="3"/>
  <c r="AD29" i="3"/>
  <c r="AT29" i="3"/>
  <c r="BG29" i="3"/>
  <c r="BW29" i="3"/>
  <c r="CM29" i="3"/>
  <c r="CY29" i="3"/>
  <c r="S29" i="3"/>
  <c r="AE29" i="3"/>
  <c r="AU29" i="3"/>
  <c r="BK29" i="3"/>
  <c r="BX29" i="3"/>
  <c r="CN29" i="3"/>
  <c r="CZ29" i="3"/>
  <c r="K29" i="3"/>
  <c r="AC29" i="3"/>
  <c r="AX29" i="3"/>
  <c r="BP29" i="3"/>
  <c r="CH29" i="3"/>
  <c r="L29" i="3"/>
  <c r="AJ29" i="3"/>
  <c r="BB29" i="3"/>
  <c r="BT29" i="3"/>
  <c r="CO29" i="3"/>
  <c r="M29" i="3"/>
  <c r="AK29" i="3"/>
  <c r="BC29" i="3"/>
  <c r="BV29" i="3"/>
  <c r="CP29" i="3"/>
  <c r="J29" i="3"/>
  <c r="AN29" i="3"/>
  <c r="BY29" i="3"/>
  <c r="CX29" i="3"/>
  <c r="T29" i="3"/>
  <c r="AS29" i="3"/>
  <c r="CD29" i="3"/>
  <c r="U29" i="3"/>
  <c r="AV29" i="3"/>
  <c r="CE29" i="3"/>
  <c r="V29" i="3"/>
  <c r="BN29" i="3"/>
  <c r="AA29" i="3"/>
  <c r="BO29" i="3"/>
  <c r="AM29" i="3"/>
  <c r="CW29" i="3"/>
  <c r="BD29" i="3"/>
  <c r="BF29" i="3"/>
  <c r="CV29" i="3"/>
  <c r="AB29" i="3"/>
  <c r="AL29" i="3"/>
  <c r="CQ29" i="3"/>
  <c r="BL29" i="3"/>
  <c r="CF29" i="3"/>
  <c r="CG29" i="3"/>
  <c r="H29" i="3"/>
  <c r="G29" i="3"/>
  <c r="M199" i="3"/>
  <c r="U199" i="3"/>
  <c r="AC199" i="3"/>
  <c r="AK199" i="3"/>
  <c r="AS199" i="3"/>
  <c r="BA199" i="3"/>
  <c r="BI199" i="3"/>
  <c r="BQ199" i="3"/>
  <c r="BY199" i="3"/>
  <c r="CG199" i="3"/>
  <c r="CO199" i="3"/>
  <c r="CW199" i="3"/>
  <c r="N199" i="3"/>
  <c r="V199" i="3"/>
  <c r="AD199" i="3"/>
  <c r="AL199" i="3"/>
  <c r="AT199" i="3"/>
  <c r="BB199" i="3"/>
  <c r="BJ199" i="3"/>
  <c r="O199" i="3"/>
  <c r="W199" i="3"/>
  <c r="AE199" i="3"/>
  <c r="AM199" i="3"/>
  <c r="AU199" i="3"/>
  <c r="BC199" i="3"/>
  <c r="BK199" i="3"/>
  <c r="BS199" i="3"/>
  <c r="CA199" i="3"/>
  <c r="CI199" i="3"/>
  <c r="CQ199" i="3"/>
  <c r="CY199" i="3"/>
  <c r="L199" i="3"/>
  <c r="Z199" i="3"/>
  <c r="AN199" i="3"/>
  <c r="AY199" i="3"/>
  <c r="BM199" i="3"/>
  <c r="BW199" i="3"/>
  <c r="CH199" i="3"/>
  <c r="CS199" i="3"/>
  <c r="P199" i="3"/>
  <c r="AA199" i="3"/>
  <c r="AO199" i="3"/>
  <c r="AZ199" i="3"/>
  <c r="BN199" i="3"/>
  <c r="BX199" i="3"/>
  <c r="CJ199" i="3"/>
  <c r="CT199" i="3"/>
  <c r="Q199" i="3"/>
  <c r="AB199" i="3"/>
  <c r="AP199" i="3"/>
  <c r="BD199" i="3"/>
  <c r="BO199" i="3"/>
  <c r="BZ199" i="3"/>
  <c r="CK199" i="3"/>
  <c r="CU199" i="3"/>
  <c r="R199" i="3"/>
  <c r="AI199" i="3"/>
  <c r="BF199" i="3"/>
  <c r="BV199" i="3"/>
  <c r="CN199" i="3"/>
  <c r="G199" i="3"/>
  <c r="X199" i="3"/>
  <c r="BL199" i="3"/>
  <c r="CV199" i="3"/>
  <c r="S199" i="3"/>
  <c r="AJ199" i="3"/>
  <c r="BG199" i="3"/>
  <c r="CB199" i="3"/>
  <c r="CP199" i="3"/>
  <c r="H199" i="3"/>
  <c r="AR199" i="3"/>
  <c r="CD199" i="3"/>
  <c r="Y199" i="3"/>
  <c r="BP199" i="3"/>
  <c r="CX199" i="3"/>
  <c r="AF199" i="3"/>
  <c r="BR199" i="3"/>
  <c r="CZ199" i="3"/>
  <c r="T199" i="3"/>
  <c r="AQ199" i="3"/>
  <c r="BH199" i="3"/>
  <c r="CC199" i="3"/>
  <c r="CR199" i="3"/>
  <c r="AV199" i="3"/>
  <c r="CE199" i="3"/>
  <c r="I199" i="3"/>
  <c r="AW199" i="3"/>
  <c r="CF199" i="3"/>
  <c r="J199" i="3"/>
  <c r="CL199" i="3"/>
  <c r="K199" i="3"/>
  <c r="CM199" i="3"/>
  <c r="AX199" i="3"/>
  <c r="BE199" i="3"/>
  <c r="BU199" i="3"/>
  <c r="AG199" i="3"/>
  <c r="AH199" i="3"/>
  <c r="BT199" i="3"/>
  <c r="K217" i="3"/>
  <c r="S217" i="3"/>
  <c r="AA217" i="3"/>
  <c r="AI217" i="3"/>
  <c r="AQ217" i="3"/>
  <c r="AY217" i="3"/>
  <c r="BG217" i="3"/>
  <c r="BO217" i="3"/>
  <c r="BW217" i="3"/>
  <c r="CE217" i="3"/>
  <c r="CM217" i="3"/>
  <c r="CU217" i="3"/>
  <c r="L217" i="3"/>
  <c r="T217" i="3"/>
  <c r="AB217" i="3"/>
  <c r="AJ217" i="3"/>
  <c r="AR217" i="3"/>
  <c r="AZ217" i="3"/>
  <c r="BH217" i="3"/>
  <c r="BP217" i="3"/>
  <c r="BX217" i="3"/>
  <c r="CF217" i="3"/>
  <c r="CN217" i="3"/>
  <c r="CV217" i="3"/>
  <c r="M217" i="3"/>
  <c r="U217" i="3"/>
  <c r="AC217" i="3"/>
  <c r="AK217" i="3"/>
  <c r="AS217" i="3"/>
  <c r="BA217" i="3"/>
  <c r="BI217" i="3"/>
  <c r="BQ217" i="3"/>
  <c r="BY217" i="3"/>
  <c r="CG217" i="3"/>
  <c r="CO217" i="3"/>
  <c r="CW217" i="3"/>
  <c r="Q217" i="3"/>
  <c r="AE217" i="3"/>
  <c r="AP217" i="3"/>
  <c r="BD217" i="3"/>
  <c r="BR217" i="3"/>
  <c r="CC217" i="3"/>
  <c r="CQ217" i="3"/>
  <c r="I217" i="3"/>
  <c r="BJ217" i="3"/>
  <c r="CT217" i="3"/>
  <c r="AX217" i="3"/>
  <c r="CK217" i="3"/>
  <c r="R217" i="3"/>
  <c r="AF217" i="3"/>
  <c r="AT217" i="3"/>
  <c r="BE217" i="3"/>
  <c r="BS217" i="3"/>
  <c r="CD217" i="3"/>
  <c r="CR217" i="3"/>
  <c r="W217" i="3"/>
  <c r="AV217" i="3"/>
  <c r="CI217" i="3"/>
  <c r="X217" i="3"/>
  <c r="AW217" i="3"/>
  <c r="BV217" i="3"/>
  <c r="CX217" i="3"/>
  <c r="N217" i="3"/>
  <c r="AM217" i="3"/>
  <c r="BZ217" i="3"/>
  <c r="V217" i="3"/>
  <c r="AG217" i="3"/>
  <c r="AU217" i="3"/>
  <c r="BF217" i="3"/>
  <c r="BT217" i="3"/>
  <c r="CH217" i="3"/>
  <c r="CS217" i="3"/>
  <c r="AH217" i="3"/>
  <c r="BU217" i="3"/>
  <c r="J217" i="3"/>
  <c r="AL217" i="3"/>
  <c r="BK217" i="3"/>
  <c r="CJ217" i="3"/>
  <c r="Y217" i="3"/>
  <c r="BL217" i="3"/>
  <c r="CY217" i="3"/>
  <c r="Z217" i="3"/>
  <c r="CA217" i="3"/>
  <c r="AD217" i="3"/>
  <c r="CB217" i="3"/>
  <c r="P217" i="3"/>
  <c r="CP217" i="3"/>
  <c r="G217" i="3"/>
  <c r="BB217" i="3"/>
  <c r="BC217" i="3"/>
  <c r="CL217" i="3"/>
  <c r="AN217" i="3"/>
  <c r="CZ217" i="3"/>
  <c r="AO217" i="3"/>
  <c r="H217" i="3"/>
  <c r="BM217" i="3"/>
  <c r="BN217" i="3"/>
  <c r="O217" i="3"/>
  <c r="M167" i="3"/>
  <c r="U167" i="3"/>
  <c r="AC167" i="3"/>
  <c r="AK167" i="3"/>
  <c r="AS167" i="3"/>
  <c r="BA167" i="3"/>
  <c r="BI167" i="3"/>
  <c r="BQ167" i="3"/>
  <c r="BY167" i="3"/>
  <c r="CG167" i="3"/>
  <c r="CO167" i="3"/>
  <c r="CW167" i="3"/>
  <c r="N167" i="3"/>
  <c r="V167" i="3"/>
  <c r="AD167" i="3"/>
  <c r="AL167" i="3"/>
  <c r="AT167" i="3"/>
  <c r="BB167" i="3"/>
  <c r="BJ167" i="3"/>
  <c r="BR167" i="3"/>
  <c r="BZ167" i="3"/>
  <c r="CH167" i="3"/>
  <c r="CP167" i="3"/>
  <c r="CX167" i="3"/>
  <c r="O167" i="3"/>
  <c r="W167" i="3"/>
  <c r="AE167" i="3"/>
  <c r="AM167" i="3"/>
  <c r="AU167" i="3"/>
  <c r="BC167" i="3"/>
  <c r="BK167" i="3"/>
  <c r="BS167" i="3"/>
  <c r="CA167" i="3"/>
  <c r="CI167" i="3"/>
  <c r="CQ167" i="3"/>
  <c r="CY167" i="3"/>
  <c r="L167" i="3"/>
  <c r="Z167" i="3"/>
  <c r="AN167" i="3"/>
  <c r="AY167" i="3"/>
  <c r="BM167" i="3"/>
  <c r="BX167" i="3"/>
  <c r="CL167" i="3"/>
  <c r="CZ167" i="3"/>
  <c r="P167" i="3"/>
  <c r="AA167" i="3"/>
  <c r="AO167" i="3"/>
  <c r="AZ167" i="3"/>
  <c r="BN167" i="3"/>
  <c r="CB167" i="3"/>
  <c r="CM167" i="3"/>
  <c r="Q167" i="3"/>
  <c r="AB167" i="3"/>
  <c r="AP167" i="3"/>
  <c r="BD167" i="3"/>
  <c r="BO167" i="3"/>
  <c r="CC167" i="3"/>
  <c r="CN167" i="3"/>
  <c r="X167" i="3"/>
  <c r="AR167" i="3"/>
  <c r="BL167" i="3"/>
  <c r="CF167" i="3"/>
  <c r="AG167" i="3"/>
  <c r="BU167" i="3"/>
  <c r="G167" i="3"/>
  <c r="Y167" i="3"/>
  <c r="AV167" i="3"/>
  <c r="BP167" i="3"/>
  <c r="CJ167" i="3"/>
  <c r="J167" i="3"/>
  <c r="AX167" i="3"/>
  <c r="CR167" i="3"/>
  <c r="K167" i="3"/>
  <c r="BE167" i="3"/>
  <c r="CS167" i="3"/>
  <c r="BF167" i="3"/>
  <c r="CT167" i="3"/>
  <c r="H167" i="3"/>
  <c r="CS10" i="4" s="1"/>
  <c r="I167" i="3"/>
  <c r="AF167" i="3"/>
  <c r="AW167" i="3"/>
  <c r="BT167" i="3"/>
  <c r="CK167" i="3"/>
  <c r="AH167" i="3"/>
  <c r="BV167" i="3"/>
  <c r="R167" i="3"/>
  <c r="AI167" i="3"/>
  <c r="BW167" i="3"/>
  <c r="CD167" i="3"/>
  <c r="CE167" i="3"/>
  <c r="T167" i="3"/>
  <c r="CV167" i="3"/>
  <c r="BG167" i="3"/>
  <c r="AQ167" i="3"/>
  <c r="BH167" i="3"/>
  <c r="CU167" i="3"/>
  <c r="S167" i="3"/>
  <c r="AJ167" i="3"/>
  <c r="M152" i="3"/>
  <c r="U152" i="3"/>
  <c r="AC152" i="3"/>
  <c r="AK152" i="3"/>
  <c r="AS152" i="3"/>
  <c r="BA152" i="3"/>
  <c r="BI152" i="3"/>
  <c r="BQ152" i="3"/>
  <c r="BY152" i="3"/>
  <c r="CG152" i="3"/>
  <c r="CO152" i="3"/>
  <c r="CW152" i="3"/>
  <c r="N152" i="3"/>
  <c r="V152" i="3"/>
  <c r="AD152" i="3"/>
  <c r="AL152" i="3"/>
  <c r="AT152" i="3"/>
  <c r="BB152" i="3"/>
  <c r="BJ152" i="3"/>
  <c r="BR152" i="3"/>
  <c r="BZ152" i="3"/>
  <c r="CH152" i="3"/>
  <c r="CP152" i="3"/>
  <c r="CX152" i="3"/>
  <c r="O152" i="3"/>
  <c r="W152" i="3"/>
  <c r="AE152" i="3"/>
  <c r="AM152" i="3"/>
  <c r="AU152" i="3"/>
  <c r="BC152" i="3"/>
  <c r="BK152" i="3"/>
  <c r="BS152" i="3"/>
  <c r="CA152" i="3"/>
  <c r="CI152" i="3"/>
  <c r="CQ152" i="3"/>
  <c r="CY152" i="3"/>
  <c r="L152" i="3"/>
  <c r="Z152" i="3"/>
  <c r="AN152" i="3"/>
  <c r="AY152" i="3"/>
  <c r="BM152" i="3"/>
  <c r="BX152" i="3"/>
  <c r="CL152" i="3"/>
  <c r="CZ152" i="3"/>
  <c r="P152" i="3"/>
  <c r="AA152" i="3"/>
  <c r="AO152" i="3"/>
  <c r="AZ152" i="3"/>
  <c r="BN152" i="3"/>
  <c r="CB152" i="3"/>
  <c r="CM152" i="3"/>
  <c r="Q152" i="3"/>
  <c r="AB152" i="3"/>
  <c r="AP152" i="3"/>
  <c r="BD152" i="3"/>
  <c r="BO152" i="3"/>
  <c r="CC152" i="3"/>
  <c r="CN152" i="3"/>
  <c r="X152" i="3"/>
  <c r="AR152" i="3"/>
  <c r="BL152" i="3"/>
  <c r="CF152" i="3"/>
  <c r="BU152" i="3"/>
  <c r="Y152" i="3"/>
  <c r="AV152" i="3"/>
  <c r="BP152" i="3"/>
  <c r="CJ152" i="3"/>
  <c r="CR152" i="3"/>
  <c r="AH152" i="3"/>
  <c r="BV152" i="3"/>
  <c r="G152" i="3"/>
  <c r="CI10" i="4" s="1"/>
  <c r="AI152" i="3"/>
  <c r="CT152" i="3"/>
  <c r="I152" i="3"/>
  <c r="AF152" i="3"/>
  <c r="AW152" i="3"/>
  <c r="BT152" i="3"/>
  <c r="CK152" i="3"/>
  <c r="J152" i="3"/>
  <c r="AG152" i="3"/>
  <c r="AX152" i="3"/>
  <c r="K152" i="3"/>
  <c r="BE152" i="3"/>
  <c r="CS152" i="3"/>
  <c r="R152" i="3"/>
  <c r="BF152" i="3"/>
  <c r="BW152" i="3"/>
  <c r="H152" i="3"/>
  <c r="CJ10" i="4" s="1"/>
  <c r="BG152" i="3"/>
  <c r="BH152" i="3"/>
  <c r="CE152" i="3"/>
  <c r="T152" i="3"/>
  <c r="CV152" i="3"/>
  <c r="S152" i="3"/>
  <c r="AJ152" i="3"/>
  <c r="AQ152" i="3"/>
  <c r="CD152" i="3"/>
  <c r="CU152" i="3"/>
  <c r="M6" i="4"/>
  <c r="M9" i="4"/>
  <c r="M14" i="4"/>
  <c r="M12" i="4"/>
  <c r="M4" i="4"/>
  <c r="M15" i="4"/>
  <c r="M13" i="4"/>
  <c r="M7" i="4"/>
  <c r="M8" i="4"/>
  <c r="M10" i="4"/>
  <c r="M17" i="4"/>
  <c r="M16" i="4"/>
  <c r="M5" i="4"/>
  <c r="M11" i="4"/>
  <c r="R22" i="1"/>
  <c r="R23" i="1"/>
  <c r="R17" i="1"/>
  <c r="R19" i="1"/>
  <c r="R26" i="1"/>
  <c r="R20" i="1"/>
  <c r="R31" i="1"/>
  <c r="R21" i="1"/>
  <c r="R28" i="1"/>
  <c r="R25" i="1"/>
  <c r="R27" i="1"/>
  <c r="R18" i="1"/>
  <c r="R24" i="1"/>
  <c r="R29" i="1"/>
  <c r="R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1" i="1"/>
  <c r="O16" i="1"/>
  <c r="L17" i="1"/>
  <c r="F5" i="5" s="1"/>
  <c r="L18" i="1"/>
  <c r="F6" i="5" s="1"/>
  <c r="L19" i="1"/>
  <c r="F7" i="5" s="1"/>
  <c r="L20" i="1"/>
  <c r="F8" i="5" s="1"/>
  <c r="L21" i="1"/>
  <c r="F9" i="5" s="1"/>
  <c r="L22" i="1"/>
  <c r="F10" i="5" s="1"/>
  <c r="L23" i="1"/>
  <c r="F11" i="5" s="1"/>
  <c r="L24" i="1"/>
  <c r="F12" i="5" s="1"/>
  <c r="L25" i="1"/>
  <c r="F13" i="5" s="1"/>
  <c r="L26" i="1"/>
  <c r="F14" i="5" s="1"/>
  <c r="L27" i="1"/>
  <c r="F15" i="5" s="1"/>
  <c r="L28" i="1"/>
  <c r="F16" i="5" s="1"/>
  <c r="L29" i="1"/>
  <c r="F17" i="5" s="1"/>
  <c r="L16" i="1"/>
  <c r="F4" i="5" s="1"/>
  <c r="K4" i="1"/>
  <c r="K5" i="1"/>
  <c r="K6" i="1"/>
  <c r="K7" i="1"/>
  <c r="K8" i="1"/>
  <c r="K9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E10" i="1"/>
  <c r="F10" i="1"/>
  <c r="D10" i="1"/>
  <c r="C11" i="1"/>
  <c r="C12" i="1"/>
  <c r="C13" i="1"/>
  <c r="C14" i="1"/>
  <c r="C15" i="1"/>
  <c r="C10" i="1"/>
  <c r="EV17" i="4" l="1"/>
  <c r="BJ6" i="4"/>
  <c r="CL10" i="4"/>
  <c r="CM10" i="4" s="1"/>
  <c r="ES16" i="4"/>
  <c r="L263" i="3"/>
  <c r="I263" i="3"/>
  <c r="J263" i="3"/>
  <c r="G263" i="3"/>
  <c r="ET16" i="4" s="1"/>
  <c r="K263" i="3"/>
  <c r="H263" i="3"/>
  <c r="EU16" i="4" s="1"/>
  <c r="CM263" i="3"/>
  <c r="BD263" i="3"/>
  <c r="N263" i="3"/>
  <c r="BC263" i="3"/>
  <c r="CD263" i="3"/>
  <c r="CR263" i="3"/>
  <c r="BB263" i="3"/>
  <c r="CO263" i="3"/>
  <c r="AK263" i="3"/>
  <c r="CZ263" i="3"/>
  <c r="CH263" i="3"/>
  <c r="BJ263" i="3"/>
  <c r="AL263" i="3"/>
  <c r="AF263" i="3"/>
  <c r="AE263" i="3"/>
  <c r="CF263" i="3"/>
  <c r="BH263" i="3"/>
  <c r="BG263" i="3"/>
  <c r="X263" i="3"/>
  <c r="CX263" i="3"/>
  <c r="BY263" i="3"/>
  <c r="CI263" i="3"/>
  <c r="BK263" i="3"/>
  <c r="AD263" i="3"/>
  <c r="S263" i="3"/>
  <c r="CU263" i="3"/>
  <c r="AI263" i="3"/>
  <c r="CT263" i="3"/>
  <c r="BF263" i="3"/>
  <c r="CJ263" i="3"/>
  <c r="AC263" i="3"/>
  <c r="CV263" i="3"/>
  <c r="AJ263" i="3"/>
  <c r="AH263" i="3"/>
  <c r="BL263" i="3"/>
  <c r="W263" i="3"/>
  <c r="BT263" i="3"/>
  <c r="BZ263" i="3"/>
  <c r="AR263" i="3"/>
  <c r="T263" i="3"/>
  <c r="CA263" i="3"/>
  <c r="BN263" i="3"/>
  <c r="AP263" i="3"/>
  <c r="P263" i="3"/>
  <c r="CP263" i="3"/>
  <c r="AA263" i="3"/>
  <c r="CK263" i="3"/>
  <c r="CC263" i="3"/>
  <c r="AW263" i="3"/>
  <c r="AG263" i="3"/>
  <c r="AV263" i="3"/>
  <c r="O263" i="3"/>
  <c r="BV263" i="3"/>
  <c r="AM263" i="3"/>
  <c r="BQ263" i="3"/>
  <c r="BA263" i="3"/>
  <c r="R263" i="3"/>
  <c r="CW263" i="3"/>
  <c r="CG263" i="3"/>
  <c r="BI263" i="3"/>
  <c r="CE263" i="3"/>
  <c r="M263" i="3"/>
  <c r="AN263" i="3"/>
  <c r="CL263" i="3"/>
  <c r="CQ263" i="3"/>
  <c r="AU263" i="3"/>
  <c r="AT263" i="3"/>
  <c r="V263" i="3"/>
  <c r="U263" i="3"/>
  <c r="AB263" i="3"/>
  <c r="AQ263" i="3"/>
  <c r="CS263" i="3"/>
  <c r="Q263" i="3"/>
  <c r="CN263" i="3"/>
  <c r="BP263" i="3"/>
  <c r="BE263" i="3"/>
  <c r="CB263" i="3"/>
  <c r="BX263" i="3"/>
  <c r="Z263" i="3"/>
  <c r="AO263" i="3"/>
  <c r="Y263" i="3"/>
  <c r="CY263" i="3"/>
  <c r="BW263" i="3"/>
  <c r="AX263" i="3"/>
  <c r="BS263" i="3"/>
  <c r="AS263" i="3"/>
  <c r="AZ263" i="3"/>
  <c r="BO263" i="3"/>
  <c r="BM263" i="3"/>
  <c r="BR263" i="3"/>
  <c r="BU263" i="3"/>
  <c r="AY263" i="3"/>
  <c r="F150" i="3"/>
  <c r="BY8" i="4"/>
  <c r="F246" i="3"/>
  <c r="EA14" i="4"/>
  <c r="EW17" i="4"/>
  <c r="EX17" i="4" s="1"/>
  <c r="F166" i="3"/>
  <c r="CH9" i="4"/>
  <c r="F230" i="3"/>
  <c r="DR13" i="4"/>
  <c r="F262" i="3"/>
  <c r="EJ15" i="4"/>
  <c r="F134" i="3"/>
  <c r="BP7" i="4"/>
  <c r="F198" i="3"/>
  <c r="CZ11" i="4"/>
  <c r="F182" i="3"/>
  <c r="CQ10" i="4"/>
  <c r="F214" i="3"/>
  <c r="DI12" i="4"/>
  <c r="BS11" i="4"/>
  <c r="CU12" i="4"/>
  <c r="CV12" i="4" s="1"/>
  <c r="Z11" i="4"/>
  <c r="Z16" i="4"/>
  <c r="CB10" i="4"/>
  <c r="DD16" i="4"/>
  <c r="DE16" i="4" s="1"/>
  <c r="BB14" i="4"/>
  <c r="BC14" i="4" s="1"/>
  <c r="EM4" i="4"/>
  <c r="ED14" i="4"/>
  <c r="Z13" i="4"/>
  <c r="DD18" i="4"/>
  <c r="DE18" i="4" s="1"/>
  <c r="BS7" i="4"/>
  <c r="CK10" i="4"/>
  <c r="DS15" i="4"/>
  <c r="BR17" i="4"/>
  <c r="BS17" i="4" s="1"/>
  <c r="AP17" i="4"/>
  <c r="AQ14" i="4"/>
  <c r="Y8" i="4"/>
  <c r="DB17" i="4"/>
  <c r="DC17" i="4" s="1"/>
  <c r="BR10" i="4"/>
  <c r="BS10" i="4" s="1"/>
  <c r="AG16" i="4"/>
  <c r="CR17" i="4"/>
  <c r="BZ4" i="4"/>
  <c r="AH6" i="4"/>
  <c r="AI6" i="4" s="1"/>
  <c r="EL17" i="4"/>
  <c r="O18" i="4"/>
  <c r="AQ4" i="4"/>
  <c r="BH5" i="4"/>
  <c r="BZ13" i="4"/>
  <c r="CC13" i="4" s="1"/>
  <c r="CD13" i="4" s="1"/>
  <c r="CA12" i="4"/>
  <c r="AH10" i="4"/>
  <c r="DA14" i="4"/>
  <c r="DD14" i="4" s="1"/>
  <c r="DE14" i="4" s="1"/>
  <c r="BR16" i="4"/>
  <c r="BS16" i="4" s="1"/>
  <c r="BZ16" i="4"/>
  <c r="CS6" i="4"/>
  <c r="BI14" i="4"/>
  <c r="BJ14" i="4" s="1"/>
  <c r="AZ15" i="4"/>
  <c r="X10" i="4"/>
  <c r="BQ8" i="4"/>
  <c r="BQ18" i="4"/>
  <c r="BR18" i="4"/>
  <c r="BR9" i="4"/>
  <c r="AQ7" i="4"/>
  <c r="AH13" i="4"/>
  <c r="AI13" i="4" s="1"/>
  <c r="DJ6" i="4"/>
  <c r="DM6" i="4" s="1"/>
  <c r="DN6" i="4" s="1"/>
  <c r="AG14" i="4"/>
  <c r="AQ13" i="4"/>
  <c r="BH7" i="4"/>
  <c r="DT15" i="4"/>
  <c r="BZ17" i="4"/>
  <c r="CC17" i="4" s="1"/>
  <c r="CD17" i="4" s="1"/>
  <c r="AG17" i="4"/>
  <c r="AY12" i="4"/>
  <c r="AQ16" i="4"/>
  <c r="BZ8" i="4"/>
  <c r="AZ8" i="4"/>
  <c r="CI17" i="4"/>
  <c r="CI4" i="4"/>
  <c r="DK17" i="4"/>
  <c r="DL17" i="4" s="1"/>
  <c r="BR4" i="4"/>
  <c r="BS4" i="4" s="1"/>
  <c r="AY6" i="4"/>
  <c r="X4" i="4"/>
  <c r="EE14" i="4"/>
  <c r="EF14" i="4" s="1"/>
  <c r="CS4" i="4"/>
  <c r="CR4" i="4"/>
  <c r="DS13" i="4"/>
  <c r="DT4" i="4"/>
  <c r="DS14" i="4"/>
  <c r="DS6" i="4"/>
  <c r="CA14" i="4"/>
  <c r="AH18" i="4"/>
  <c r="DK18" i="4"/>
  <c r="DL18" i="4" s="1"/>
  <c r="CJ9" i="4"/>
  <c r="AQ18" i="4"/>
  <c r="BH15" i="4"/>
  <c r="BZ18" i="4"/>
  <c r="AH8" i="4"/>
  <c r="Y14" i="4"/>
  <c r="EL18" i="4"/>
  <c r="EK6" i="4"/>
  <c r="EC18" i="4"/>
  <c r="DK15" i="4"/>
  <c r="BT7" i="4"/>
  <c r="BU7" i="4" s="1"/>
  <c r="AY4" i="4"/>
  <c r="Y17" i="4"/>
  <c r="EC16" i="4"/>
  <c r="AA16" i="4"/>
  <c r="AB16" i="4" s="1"/>
  <c r="CR10" i="4"/>
  <c r="CU10" i="4" s="1"/>
  <c r="CV10" i="4" s="1"/>
  <c r="AQ17" i="4"/>
  <c r="CA11" i="4"/>
  <c r="CB11" i="4" s="1"/>
  <c r="Y7" i="4"/>
  <c r="CA8" i="4"/>
  <c r="CS17" i="4"/>
  <c r="BQ12" i="4"/>
  <c r="Y4" i="4"/>
  <c r="EK17" i="4"/>
  <c r="DB13" i="4"/>
  <c r="CI5" i="4"/>
  <c r="CJ5" i="4"/>
  <c r="CS5" i="4"/>
  <c r="CT5" i="4" s="1"/>
  <c r="P18" i="4"/>
  <c r="Q18" i="4" s="1"/>
  <c r="BH13" i="4"/>
  <c r="BK13" i="4" s="1"/>
  <c r="BL13" i="4" s="1"/>
  <c r="CB13" i="4"/>
  <c r="AZ7" i="4"/>
  <c r="BA7" i="4" s="1"/>
  <c r="Y9" i="4"/>
  <c r="AA13" i="4"/>
  <c r="AB13" i="4" s="1"/>
  <c r="DA6" i="4"/>
  <c r="DD6" i="4" s="1"/>
  <c r="DE6" i="4" s="1"/>
  <c r="CJ11" i="4"/>
  <c r="CK11" i="4" s="1"/>
  <c r="CI13" i="4"/>
  <c r="BI8" i="4"/>
  <c r="BJ8" i="4" s="1"/>
  <c r="AZ11" i="4"/>
  <c r="AZ13" i="4"/>
  <c r="BA13" i="4" s="1"/>
  <c r="DA11" i="4"/>
  <c r="DD11" i="4" s="1"/>
  <c r="DE11" i="4" s="1"/>
  <c r="CJ12" i="4"/>
  <c r="CR11" i="4"/>
  <c r="CU11" i="4" s="1"/>
  <c r="CV11" i="4" s="1"/>
  <c r="DK13" i="4"/>
  <c r="AP18" i="4"/>
  <c r="AG8" i="4"/>
  <c r="EL6" i="4"/>
  <c r="EB18" i="4"/>
  <c r="CI6" i="4"/>
  <c r="DJ15" i="4"/>
  <c r="AY9" i="4"/>
  <c r="Y5" i="4"/>
  <c r="Z5" i="4" s="1"/>
  <c r="X17" i="4"/>
  <c r="EC15" i="4"/>
  <c r="ED15" i="4" s="1"/>
  <c r="BH10" i="4"/>
  <c r="EK15" i="4"/>
  <c r="AH17" i="4"/>
  <c r="X7" i="4"/>
  <c r="AA7" i="4" s="1"/>
  <c r="AB7" i="4" s="1"/>
  <c r="EN4" i="4"/>
  <c r="EO4" i="4" s="1"/>
  <c r="AY8" i="4"/>
  <c r="CJ4" i="4"/>
  <c r="DT17" i="4"/>
  <c r="AQ12" i="4"/>
  <c r="AZ10" i="4"/>
  <c r="Y12" i="4"/>
  <c r="EK16" i="4"/>
  <c r="DA13" i="4"/>
  <c r="EB4" i="4"/>
  <c r="DT13" i="4"/>
  <c r="DS4" i="4"/>
  <c r="AP6" i="4"/>
  <c r="AS6" i="4" s="1"/>
  <c r="AT6" i="4" s="1"/>
  <c r="EL5" i="4"/>
  <c r="BQ15" i="4"/>
  <c r="AQ15" i="4"/>
  <c r="AR15" i="4" s="1"/>
  <c r="BH8" i="4"/>
  <c r="CA15" i="4"/>
  <c r="BZ15" i="4"/>
  <c r="AY15" i="4"/>
  <c r="AY11" i="4"/>
  <c r="BR8" i="4"/>
  <c r="BS8" i="4" s="1"/>
  <c r="BH16" i="4"/>
  <c r="BI16" i="4"/>
  <c r="BZ9" i="4"/>
  <c r="CC9" i="4" s="1"/>
  <c r="CD9" i="4" s="1"/>
  <c r="AY16" i="4"/>
  <c r="EK18" i="4"/>
  <c r="DC18" i="4"/>
  <c r="AP13" i="4"/>
  <c r="BI9" i="4"/>
  <c r="AH9" i="4"/>
  <c r="AI9" i="4" s="1"/>
  <c r="AZ9" i="4"/>
  <c r="BA9" i="4" s="1"/>
  <c r="AH7" i="4"/>
  <c r="AI7" i="4" s="1"/>
  <c r="EL15" i="4"/>
  <c r="EC17" i="4"/>
  <c r="CJ17" i="4"/>
  <c r="CK17" i="4" s="1"/>
  <c r="BK4" i="4"/>
  <c r="BL4" i="4" s="1"/>
  <c r="CA6" i="4"/>
  <c r="CB6" i="4" s="1"/>
  <c r="DJ5" i="4"/>
  <c r="BR6" i="4"/>
  <c r="CS13" i="4"/>
  <c r="CI15" i="4"/>
  <c r="CL15" i="4" s="1"/>
  <c r="CM15" i="4" s="1"/>
  <c r="AJ13" i="4"/>
  <c r="AK13" i="4" s="1"/>
  <c r="CR15" i="4"/>
  <c r="CU15" i="4" s="1"/>
  <c r="CV15" i="4" s="1"/>
  <c r="BK6" i="4"/>
  <c r="BL6" i="4" s="1"/>
  <c r="DT5" i="4"/>
  <c r="DT16" i="4"/>
  <c r="BI7" i="4"/>
  <c r="AG11" i="4"/>
  <c r="AJ11" i="4" s="1"/>
  <c r="AK11" i="4" s="1"/>
  <c r="AQ8" i="4"/>
  <c r="AR8" i="4" s="1"/>
  <c r="AS8" i="4"/>
  <c r="AT8" i="4" s="1"/>
  <c r="BT11" i="4"/>
  <c r="BU11" i="4" s="1"/>
  <c r="AG4" i="4"/>
  <c r="AJ4" i="4" s="1"/>
  <c r="AK4" i="4" s="1"/>
  <c r="AZ17" i="4"/>
  <c r="X8" i="4"/>
  <c r="AA8" i="4" s="1"/>
  <c r="AB8" i="4" s="1"/>
  <c r="DA4" i="4"/>
  <c r="DD4" i="4" s="1"/>
  <c r="DE4" i="4" s="1"/>
  <c r="CS14" i="4"/>
  <c r="CT12" i="4"/>
  <c r="DS17" i="4"/>
  <c r="DK4" i="4"/>
  <c r="DJ4" i="4"/>
  <c r="AP12" i="4"/>
  <c r="X12" i="4"/>
  <c r="EL16" i="4"/>
  <c r="EC4" i="4"/>
  <c r="X15" i="4"/>
  <c r="AA15" i="4" s="1"/>
  <c r="AB15" i="4" s="1"/>
  <c r="CJ14" i="4"/>
  <c r="BQ6" i="4"/>
  <c r="AP4" i="4"/>
  <c r="EC6" i="4"/>
  <c r="DK14" i="4"/>
  <c r="DL14" i="4" s="1"/>
  <c r="BQ14" i="4"/>
  <c r="BR14" i="4"/>
  <c r="AH15" i="4"/>
  <c r="AA11" i="4"/>
  <c r="AB11" i="4" s="1"/>
  <c r="X18" i="4"/>
  <c r="CJ18" i="4"/>
  <c r="CI9" i="4"/>
  <c r="AP7" i="4"/>
  <c r="BI15" i="4"/>
  <c r="Y6" i="4"/>
  <c r="AI11" i="4"/>
  <c r="AP14" i="4"/>
  <c r="BH17" i="4"/>
  <c r="BK17" i="4" s="1"/>
  <c r="BL17" i="4" s="1"/>
  <c r="AY17" i="4"/>
  <c r="CR14" i="4"/>
  <c r="AP16" i="4"/>
  <c r="AH16" i="4"/>
  <c r="BR12" i="4"/>
  <c r="AH5" i="4"/>
  <c r="AI5" i="4" s="1"/>
  <c r="AY10" i="4"/>
  <c r="CI14" i="4"/>
  <c r="DK5" i="4"/>
  <c r="DL5" i="4" s="1"/>
  <c r="EK5" i="4"/>
  <c r="DC6" i="4"/>
  <c r="CA16" i="4"/>
  <c r="CR6" i="4"/>
  <c r="DT6" i="4"/>
  <c r="AY5" i="4"/>
  <c r="BB5" i="4" s="1"/>
  <c r="BC5" i="4" s="1"/>
  <c r="DB15" i="4"/>
  <c r="DA15" i="4"/>
  <c r="Y18" i="4"/>
  <c r="BI18" i="4"/>
  <c r="BJ18" i="4" s="1"/>
  <c r="CA18" i="4"/>
  <c r="BA14" i="4"/>
  <c r="X14" i="4"/>
  <c r="DC16" i="4"/>
  <c r="CJ6" i="4"/>
  <c r="CR18" i="4"/>
  <c r="CU18" i="4" s="1"/>
  <c r="CV18" i="4" s="1"/>
  <c r="AQ5" i="4"/>
  <c r="DS5" i="4"/>
  <c r="DS16" i="4"/>
  <c r="AJ7" i="4"/>
  <c r="AK7" i="4" s="1"/>
  <c r="DK12" i="4"/>
  <c r="DJ12" i="4"/>
  <c r="BI11" i="4"/>
  <c r="BJ11" i="4" s="1"/>
  <c r="AZ12" i="4"/>
  <c r="EB17" i="4"/>
  <c r="AQ11" i="4"/>
  <c r="AR11" i="4" s="1"/>
  <c r="BI12" i="4"/>
  <c r="BJ12" i="4" s="1"/>
  <c r="CA5" i="4"/>
  <c r="CB5" i="4" s="1"/>
  <c r="CA4" i="4"/>
  <c r="AZ6" i="4"/>
  <c r="DC5" i="4"/>
  <c r="EB5" i="4"/>
  <c r="EE5" i="4" s="1"/>
  <c r="EF5" i="4" s="1"/>
  <c r="BR13" i="4"/>
  <c r="BQ13" i="4"/>
  <c r="BI5" i="4"/>
  <c r="BZ12" i="4"/>
  <c r="AG10" i="4"/>
  <c r="AY18" i="4"/>
  <c r="BB18" i="4" s="1"/>
  <c r="BC18" i="4" s="1"/>
  <c r="X9" i="4"/>
  <c r="AA9" i="4" s="1"/>
  <c r="AB9" i="4" s="1"/>
  <c r="EB6" i="4"/>
  <c r="CJ13" i="4"/>
  <c r="CR13" i="4"/>
  <c r="DT14" i="4"/>
  <c r="BR15" i="4"/>
  <c r="BZ14" i="4"/>
  <c r="AG18" i="4"/>
  <c r="AG15" i="4"/>
  <c r="Y10" i="4"/>
  <c r="AP10" i="4"/>
  <c r="AS10" i="4" s="1"/>
  <c r="AT10" i="4" s="1"/>
  <c r="AG12" i="4"/>
  <c r="AJ12" i="4" s="1"/>
  <c r="AK12" i="4" s="1"/>
  <c r="BQ5" i="4"/>
  <c r="BT5" i="4" s="1"/>
  <c r="BU5" i="4" s="1"/>
  <c r="CI18" i="4"/>
  <c r="CI12" i="4"/>
  <c r="DJ13" i="4"/>
  <c r="BQ9" i="4"/>
  <c r="AZ16" i="4"/>
  <c r="X6" i="4"/>
  <c r="CJ16" i="4"/>
  <c r="CK16" i="4" s="1"/>
  <c r="DS18" i="4"/>
  <c r="DV18" i="4" s="1"/>
  <c r="DW18" i="4" s="1"/>
  <c r="AP5" i="4"/>
  <c r="AH14" i="4"/>
  <c r="CS16" i="4"/>
  <c r="CT16" i="4" s="1"/>
  <c r="DK16" i="4"/>
  <c r="DL16" i="4" s="1"/>
  <c r="AQ9" i="4"/>
  <c r="AR9" i="4" s="1"/>
  <c r="BH9" i="4"/>
  <c r="CC10" i="4"/>
  <c r="CD10" i="4" s="1"/>
  <c r="AZ4" i="4"/>
  <c r="DB12" i="4"/>
  <c r="DC12" i="4" s="1"/>
  <c r="BI10" i="4"/>
  <c r="EB16" i="4"/>
  <c r="P17" i="4"/>
  <c r="N13" i="4"/>
  <c r="N17" i="4"/>
  <c r="O17" i="4"/>
  <c r="N14" i="4"/>
  <c r="O6" i="4"/>
  <c r="N9" i="4"/>
  <c r="N7" i="4"/>
  <c r="N11" i="4"/>
  <c r="N5" i="4"/>
  <c r="N10" i="4"/>
  <c r="P11" i="4"/>
  <c r="N8" i="4"/>
  <c r="N4" i="4"/>
  <c r="N16" i="4"/>
  <c r="N15" i="4"/>
  <c r="N12" i="4"/>
  <c r="N6" i="4"/>
  <c r="G12" i="1"/>
  <c r="H12" i="1" s="1"/>
  <c r="G13" i="1"/>
  <c r="H13" i="1" s="1"/>
  <c r="G10" i="1"/>
  <c r="H10" i="1" s="1"/>
  <c r="G14" i="1"/>
  <c r="H14" i="1" s="1"/>
  <c r="G15" i="1"/>
  <c r="H15" i="1" s="1"/>
  <c r="G11" i="1"/>
  <c r="H11" i="1" s="1"/>
  <c r="K15" i="1"/>
  <c r="K11" i="1"/>
  <c r="K14" i="1"/>
  <c r="K10" i="1"/>
  <c r="K13" i="1"/>
  <c r="K12" i="1"/>
  <c r="CL9" i="4" l="1"/>
  <c r="CM9" i="4" s="1"/>
  <c r="EE18" i="4"/>
  <c r="EF18" i="4" s="1"/>
  <c r="DV17" i="4"/>
  <c r="DW17" i="4" s="1"/>
  <c r="BS15" i="4"/>
  <c r="BS14" i="4"/>
  <c r="EW16" i="4"/>
  <c r="EX16" i="4" s="1"/>
  <c r="BA4" i="4"/>
  <c r="DU14" i="4"/>
  <c r="CB18" i="4"/>
  <c r="CL11" i="4"/>
  <c r="CM11" i="4" s="1"/>
  <c r="AI17" i="4"/>
  <c r="CT10" i="4"/>
  <c r="BT13" i="4"/>
  <c r="BU13" i="4" s="1"/>
  <c r="CK13" i="4"/>
  <c r="BA12" i="4"/>
  <c r="Z10" i="4"/>
  <c r="EE15" i="4"/>
  <c r="EF15" i="4" s="1"/>
  <c r="EM6" i="4"/>
  <c r="CK6" i="4"/>
  <c r="EE16" i="4"/>
  <c r="EF16" i="4" s="1"/>
  <c r="DM13" i="4"/>
  <c r="DN13" i="4" s="1"/>
  <c r="AJ18" i="4"/>
  <c r="AK18" i="4" s="1"/>
  <c r="DM12" i="4"/>
  <c r="DN12" i="4" s="1"/>
  <c r="BT4" i="4"/>
  <c r="BU4" i="4" s="1"/>
  <c r="BJ7" i="4"/>
  <c r="BT16" i="4"/>
  <c r="BU16" i="4" s="1"/>
  <c r="DD13" i="4"/>
  <c r="DE13" i="4" s="1"/>
  <c r="BK9" i="4"/>
  <c r="BL9" i="4" s="1"/>
  <c r="AJ15" i="4"/>
  <c r="AK15" i="4" s="1"/>
  <c r="BJ10" i="4"/>
  <c r="CB4" i="4"/>
  <c r="EN18" i="4"/>
  <c r="EO18" i="4" s="1"/>
  <c r="CT17" i="4"/>
  <c r="CC12" i="4"/>
  <c r="CD12" i="4" s="1"/>
  <c r="CT15" i="4"/>
  <c r="F261" i="3"/>
  <c r="EJ14" i="4"/>
  <c r="AA246" i="3"/>
  <c r="CM246" i="3"/>
  <c r="BH246" i="3"/>
  <c r="AC246" i="3"/>
  <c r="CO246" i="3"/>
  <c r="CJ246" i="3"/>
  <c r="CR246" i="3"/>
  <c r="CK246" i="3"/>
  <c r="BS246" i="3"/>
  <c r="CZ246" i="3"/>
  <c r="CD246" i="3"/>
  <c r="CS246" i="3"/>
  <c r="AI246" i="3"/>
  <c r="CU246" i="3"/>
  <c r="BP246" i="3"/>
  <c r="AK246" i="3"/>
  <c r="CW246" i="3"/>
  <c r="CX246" i="3"/>
  <c r="H246" i="3"/>
  <c r="EL14" i="4" s="1"/>
  <c r="CY246" i="3"/>
  <c r="O246" i="3"/>
  <c r="P246" i="3"/>
  <c r="V246" i="3"/>
  <c r="CT246" i="3"/>
  <c r="AQ246" i="3"/>
  <c r="L246" i="3"/>
  <c r="BX246" i="3"/>
  <c r="AS246" i="3"/>
  <c r="J246" i="3"/>
  <c r="AD246" i="3"/>
  <c r="N246" i="3"/>
  <c r="AO246" i="3"/>
  <c r="Z246" i="3"/>
  <c r="BN246" i="3"/>
  <c r="BT246" i="3"/>
  <c r="AU246" i="3"/>
  <c r="AY246" i="3"/>
  <c r="T246" i="3"/>
  <c r="CF246" i="3"/>
  <c r="BA246" i="3"/>
  <c r="X246" i="3"/>
  <c r="BC246" i="3"/>
  <c r="Y246" i="3"/>
  <c r="CB246" i="3"/>
  <c r="AN246" i="3"/>
  <c r="Q246" i="3"/>
  <c r="W246" i="3"/>
  <c r="BF246" i="3"/>
  <c r="BG246" i="3"/>
  <c r="AB246" i="3"/>
  <c r="CN246" i="3"/>
  <c r="BI246" i="3"/>
  <c r="AL246" i="3"/>
  <c r="CP246" i="3"/>
  <c r="AM246" i="3"/>
  <c r="AP246" i="3"/>
  <c r="BB246" i="3"/>
  <c r="BD246" i="3"/>
  <c r="BU246" i="3"/>
  <c r="BJ246" i="3"/>
  <c r="BO246" i="3"/>
  <c r="AJ246" i="3"/>
  <c r="CV246" i="3"/>
  <c r="BQ246" i="3"/>
  <c r="AW246" i="3"/>
  <c r="AE246" i="3"/>
  <c r="AX246" i="3"/>
  <c r="BR246" i="3"/>
  <c r="BM246" i="3"/>
  <c r="CC246" i="3"/>
  <c r="AV246" i="3"/>
  <c r="CI246" i="3"/>
  <c r="K246" i="3"/>
  <c r="BW246" i="3"/>
  <c r="AR246" i="3"/>
  <c r="M246" i="3"/>
  <c r="BY246" i="3"/>
  <c r="BK246" i="3"/>
  <c r="R246" i="3"/>
  <c r="BL246" i="3"/>
  <c r="CQ246" i="3"/>
  <c r="CA246" i="3"/>
  <c r="G246" i="3"/>
  <c r="EK14" i="4" s="1"/>
  <c r="CH246" i="3"/>
  <c r="AG246" i="3"/>
  <c r="S246" i="3"/>
  <c r="CE246" i="3"/>
  <c r="AZ246" i="3"/>
  <c r="U246" i="3"/>
  <c r="CG246" i="3"/>
  <c r="BV246" i="3"/>
  <c r="BE246" i="3"/>
  <c r="BZ246" i="3"/>
  <c r="AF246" i="3"/>
  <c r="CL246" i="3"/>
  <c r="AT246" i="3"/>
  <c r="I246" i="3"/>
  <c r="AH246" i="3"/>
  <c r="F165" i="3"/>
  <c r="CH8" i="4"/>
  <c r="AC150" i="3"/>
  <c r="CO150" i="3"/>
  <c r="BJ150" i="3"/>
  <c r="AE150" i="3"/>
  <c r="CQ150" i="3"/>
  <c r="CL150" i="3"/>
  <c r="CM150" i="3"/>
  <c r="J150" i="3"/>
  <c r="AH150" i="3"/>
  <c r="AR150" i="3"/>
  <c r="AJ150" i="3"/>
  <c r="I150" i="3"/>
  <c r="AS150" i="3"/>
  <c r="N150" i="3"/>
  <c r="BZ150" i="3"/>
  <c r="AU150" i="3"/>
  <c r="L150" i="3"/>
  <c r="P150" i="3"/>
  <c r="AB150" i="3"/>
  <c r="AX150" i="3"/>
  <c r="BV150" i="3"/>
  <c r="R150" i="3"/>
  <c r="CD150" i="3"/>
  <c r="AF150" i="3"/>
  <c r="BA150" i="3"/>
  <c r="V150" i="3"/>
  <c r="CH150" i="3"/>
  <c r="BC150" i="3"/>
  <c r="Z150" i="3"/>
  <c r="AA150" i="3"/>
  <c r="AP150" i="3"/>
  <c r="BU150" i="3"/>
  <c r="CS150" i="3"/>
  <c r="AI150" i="3"/>
  <c r="AQ150" i="3"/>
  <c r="BT150" i="3"/>
  <c r="BI150" i="3"/>
  <c r="BB150" i="3"/>
  <c r="BS150" i="3"/>
  <c r="CZ150" i="3"/>
  <c r="CC150" i="3"/>
  <c r="H150" i="3"/>
  <c r="CJ8" i="4" s="1"/>
  <c r="S150" i="3"/>
  <c r="AW150" i="3"/>
  <c r="BQ150" i="3"/>
  <c r="BR150" i="3"/>
  <c r="CA150" i="3"/>
  <c r="AO150" i="3"/>
  <c r="CN150" i="3"/>
  <c r="T150" i="3"/>
  <c r="BG150" i="3"/>
  <c r="Y150" i="3"/>
  <c r="BY150" i="3"/>
  <c r="CP150" i="3"/>
  <c r="CI150" i="3"/>
  <c r="AZ150" i="3"/>
  <c r="AG150" i="3"/>
  <c r="BH150" i="3"/>
  <c r="CE150" i="3"/>
  <c r="BP150" i="3"/>
  <c r="CG150" i="3"/>
  <c r="CX150" i="3"/>
  <c r="CY150" i="3"/>
  <c r="BN150" i="3"/>
  <c r="CR150" i="3"/>
  <c r="CV150" i="3"/>
  <c r="X150" i="3"/>
  <c r="CW150" i="3"/>
  <c r="O150" i="3"/>
  <c r="AN150" i="3"/>
  <c r="CB150" i="3"/>
  <c r="G150" i="3"/>
  <c r="CI8" i="4" s="1"/>
  <c r="CF150" i="3"/>
  <c r="BL150" i="3"/>
  <c r="M150" i="3"/>
  <c r="AD150" i="3"/>
  <c r="W150" i="3"/>
  <c r="AY150" i="3"/>
  <c r="Q150" i="3"/>
  <c r="CU150" i="3"/>
  <c r="BF150" i="3"/>
  <c r="CJ150" i="3"/>
  <c r="U150" i="3"/>
  <c r="AL150" i="3"/>
  <c r="AM150" i="3"/>
  <c r="BM150" i="3"/>
  <c r="BD150" i="3"/>
  <c r="K150" i="3"/>
  <c r="BW150" i="3"/>
  <c r="CK150" i="3"/>
  <c r="AK150" i="3"/>
  <c r="AT150" i="3"/>
  <c r="BK150" i="3"/>
  <c r="BX150" i="3"/>
  <c r="BO150" i="3"/>
  <c r="BE150" i="3"/>
  <c r="CT150" i="3"/>
  <c r="AV150" i="3"/>
  <c r="DV16" i="4"/>
  <c r="DW16" i="4" s="1"/>
  <c r="Z18" i="4"/>
  <c r="AI16" i="4"/>
  <c r="AS4" i="4"/>
  <c r="AT4" i="4" s="1"/>
  <c r="BB8" i="4"/>
  <c r="BC8" i="4" s="1"/>
  <c r="F149" i="3"/>
  <c r="BY7" i="4"/>
  <c r="AA134" i="3"/>
  <c r="CM134" i="3"/>
  <c r="BI134" i="3"/>
  <c r="AE134" i="3"/>
  <c r="V134" i="3"/>
  <c r="L134" i="3"/>
  <c r="CS134" i="3"/>
  <c r="AM134" i="3"/>
  <c r="CN134" i="3"/>
  <c r="CT134" i="3"/>
  <c r="CV134" i="3"/>
  <c r="AB134" i="3"/>
  <c r="AI134" i="3"/>
  <c r="CU134" i="3"/>
  <c r="BQ134" i="3"/>
  <c r="AO134" i="3"/>
  <c r="AF134" i="3"/>
  <c r="W134" i="3"/>
  <c r="R134" i="3"/>
  <c r="BE134" i="3"/>
  <c r="N134" i="3"/>
  <c r="G134" i="3"/>
  <c r="BZ7" i="4" s="1"/>
  <c r="H134" i="3"/>
  <c r="CA7" i="4" s="1"/>
  <c r="CC134" i="3"/>
  <c r="AQ134" i="3"/>
  <c r="M134" i="3"/>
  <c r="BY134" i="3"/>
  <c r="AZ134" i="3"/>
  <c r="AP134" i="3"/>
  <c r="AG134" i="3"/>
  <c r="AL134" i="3"/>
  <c r="BT134" i="3"/>
  <c r="AJ134" i="3"/>
  <c r="Z134" i="3"/>
  <c r="Q134" i="3"/>
  <c r="AD134" i="3"/>
  <c r="AY134" i="3"/>
  <c r="U134" i="3"/>
  <c r="CG134" i="3"/>
  <c r="BK134" i="3"/>
  <c r="BB134" i="3"/>
  <c r="AR134" i="3"/>
  <c r="BD134" i="3"/>
  <c r="CL134" i="3"/>
  <c r="BN134" i="3"/>
  <c r="CB134" i="3"/>
  <c r="AV134" i="3"/>
  <c r="AH134" i="3"/>
  <c r="BG134" i="3"/>
  <c r="AC134" i="3"/>
  <c r="CO134" i="3"/>
  <c r="BU134" i="3"/>
  <c r="BL134" i="3"/>
  <c r="BC134" i="3"/>
  <c r="BS134" i="3"/>
  <c r="Y134" i="3"/>
  <c r="CP134" i="3"/>
  <c r="AX134" i="3"/>
  <c r="CA134" i="3"/>
  <c r="BJ134" i="3"/>
  <c r="BO134" i="3"/>
  <c r="AK134" i="3"/>
  <c r="CW134" i="3"/>
  <c r="CF134" i="3"/>
  <c r="BV134" i="3"/>
  <c r="BM134" i="3"/>
  <c r="CK134" i="3"/>
  <c r="AN134" i="3"/>
  <c r="O134" i="3"/>
  <c r="P134" i="3"/>
  <c r="CX134" i="3"/>
  <c r="CD134" i="3"/>
  <c r="CE134" i="3"/>
  <c r="CR134" i="3"/>
  <c r="BP134" i="3"/>
  <c r="AS134" i="3"/>
  <c r="BX134" i="3"/>
  <c r="AU134" i="3"/>
  <c r="BA134" i="3"/>
  <c r="CI134" i="3"/>
  <c r="BR134" i="3"/>
  <c r="I134" i="3"/>
  <c r="CZ134" i="3"/>
  <c r="AW134" i="3"/>
  <c r="T134" i="3"/>
  <c r="X134" i="3"/>
  <c r="CY134" i="3"/>
  <c r="K134" i="3"/>
  <c r="CQ134" i="3"/>
  <c r="BF134" i="3"/>
  <c r="BH134" i="3"/>
  <c r="S134" i="3"/>
  <c r="J134" i="3"/>
  <c r="BZ134" i="3"/>
  <c r="CJ134" i="3"/>
  <c r="BW134" i="3"/>
  <c r="CH134" i="3"/>
  <c r="AT134" i="3"/>
  <c r="EV16" i="4"/>
  <c r="F229" i="3"/>
  <c r="DR12" i="4"/>
  <c r="BI214" i="3"/>
  <c r="BK214" i="3"/>
  <c r="BW214" i="3"/>
  <c r="BD214" i="3"/>
  <c r="AI214" i="3"/>
  <c r="Z214" i="3"/>
  <c r="BL214" i="3"/>
  <c r="CK214" i="3"/>
  <c r="R214" i="3"/>
  <c r="CL214" i="3"/>
  <c r="AZ214" i="3"/>
  <c r="BT214" i="3"/>
  <c r="BQ214" i="3"/>
  <c r="BS214" i="3"/>
  <c r="CE214" i="3"/>
  <c r="BN214" i="3"/>
  <c r="AT214" i="3"/>
  <c r="AO214" i="3"/>
  <c r="CP214" i="3"/>
  <c r="CY214" i="3"/>
  <c r="BR214" i="3"/>
  <c r="CZ214" i="3"/>
  <c r="BF214" i="3"/>
  <c r="CH214" i="3"/>
  <c r="M214" i="3"/>
  <c r="O214" i="3"/>
  <c r="K214" i="3"/>
  <c r="CM214" i="3"/>
  <c r="BX214" i="3"/>
  <c r="BE214" i="3"/>
  <c r="BG214" i="3"/>
  <c r="AY214" i="3"/>
  <c r="H214" i="3"/>
  <c r="DT12" i="4" s="1"/>
  <c r="CR214" i="3"/>
  <c r="AW214" i="3"/>
  <c r="T214" i="3"/>
  <c r="CI214" i="3"/>
  <c r="U214" i="3"/>
  <c r="W214" i="3"/>
  <c r="V214" i="3"/>
  <c r="CU214" i="3"/>
  <c r="CF214" i="3"/>
  <c r="BO214" i="3"/>
  <c r="BV214" i="3"/>
  <c r="I214" i="3"/>
  <c r="AD214" i="3"/>
  <c r="J214" i="3"/>
  <c r="Q214" i="3"/>
  <c r="CT214" i="3"/>
  <c r="S214" i="3"/>
  <c r="AC214" i="3"/>
  <c r="AE214" i="3"/>
  <c r="AG214" i="3"/>
  <c r="L214" i="3"/>
  <c r="CN214" i="3"/>
  <c r="BY214" i="3"/>
  <c r="CJ214" i="3"/>
  <c r="AA214" i="3"/>
  <c r="CB214" i="3"/>
  <c r="AB214" i="3"/>
  <c r="AX214" i="3"/>
  <c r="BU214" i="3"/>
  <c r="AK214" i="3"/>
  <c r="AM214" i="3"/>
  <c r="AQ214" i="3"/>
  <c r="X214" i="3"/>
  <c r="CV214" i="3"/>
  <c r="CG214" i="3"/>
  <c r="CX214" i="3"/>
  <c r="AP214" i="3"/>
  <c r="AF214" i="3"/>
  <c r="AV214" i="3"/>
  <c r="CC214" i="3"/>
  <c r="CS214" i="3"/>
  <c r="AS214" i="3"/>
  <c r="AU214" i="3"/>
  <c r="BB214" i="3"/>
  <c r="AH214" i="3"/>
  <c r="N214" i="3"/>
  <c r="CO214" i="3"/>
  <c r="G214" i="3"/>
  <c r="DS12" i="4" s="1"/>
  <c r="BH214" i="3"/>
  <c r="BP214" i="3"/>
  <c r="BJ214" i="3"/>
  <c r="AJ214" i="3"/>
  <c r="AL214" i="3"/>
  <c r="BA214" i="3"/>
  <c r="BC214" i="3"/>
  <c r="BM214" i="3"/>
  <c r="AR214" i="3"/>
  <c r="Y214" i="3"/>
  <c r="CW214" i="3"/>
  <c r="P214" i="3"/>
  <c r="BZ214" i="3"/>
  <c r="CQ214" i="3"/>
  <c r="CA214" i="3"/>
  <c r="CD214" i="3"/>
  <c r="AN214" i="3"/>
  <c r="AA6" i="4"/>
  <c r="AB6" i="4" s="1"/>
  <c r="CK15" i="4"/>
  <c r="DM18" i="4"/>
  <c r="DN18" i="4" s="1"/>
  <c r="BJ13" i="4"/>
  <c r="CT4" i="4"/>
  <c r="BT18" i="4"/>
  <c r="BU18" i="4" s="1"/>
  <c r="F197" i="3"/>
  <c r="CZ10" i="4"/>
  <c r="AS182" i="3"/>
  <c r="N182" i="3"/>
  <c r="BZ182" i="3"/>
  <c r="AU182" i="3"/>
  <c r="L182" i="3"/>
  <c r="P182" i="3"/>
  <c r="AB182" i="3"/>
  <c r="BL182" i="3"/>
  <c r="CJ182" i="3"/>
  <c r="I182" i="3"/>
  <c r="CS182" i="3"/>
  <c r="AQ182" i="3"/>
  <c r="BA182" i="3"/>
  <c r="V182" i="3"/>
  <c r="CH182" i="3"/>
  <c r="BC182" i="3"/>
  <c r="Z182" i="3"/>
  <c r="AA182" i="3"/>
  <c r="AP182" i="3"/>
  <c r="CF182" i="3"/>
  <c r="J182" i="3"/>
  <c r="AF182" i="3"/>
  <c r="G182" i="3"/>
  <c r="DA10" i="4" s="1"/>
  <c r="CE182" i="3"/>
  <c r="BI182" i="3"/>
  <c r="AD182" i="3"/>
  <c r="CP182" i="3"/>
  <c r="BK182" i="3"/>
  <c r="AN182" i="3"/>
  <c r="AO182" i="3"/>
  <c r="BD182" i="3"/>
  <c r="AX182" i="3"/>
  <c r="BU182" i="3"/>
  <c r="AW182" i="3"/>
  <c r="AI182" i="3"/>
  <c r="AJ182" i="3"/>
  <c r="BQ182" i="3"/>
  <c r="AL182" i="3"/>
  <c r="CX182" i="3"/>
  <c r="BS182" i="3"/>
  <c r="AY182" i="3"/>
  <c r="AZ182" i="3"/>
  <c r="BO182" i="3"/>
  <c r="CR182" i="3"/>
  <c r="AH182" i="3"/>
  <c r="BT182" i="3"/>
  <c r="BW182" i="3"/>
  <c r="BG182" i="3"/>
  <c r="M182" i="3"/>
  <c r="BY182" i="3"/>
  <c r="AT182" i="3"/>
  <c r="O182" i="3"/>
  <c r="CA182" i="3"/>
  <c r="BM182" i="3"/>
  <c r="BN182" i="3"/>
  <c r="CC182" i="3"/>
  <c r="H182" i="3"/>
  <c r="DB10" i="4" s="1"/>
  <c r="BV182" i="3"/>
  <c r="CK182" i="3"/>
  <c r="S182" i="3"/>
  <c r="CD182" i="3"/>
  <c r="U182" i="3"/>
  <c r="CG182" i="3"/>
  <c r="BB182" i="3"/>
  <c r="W182" i="3"/>
  <c r="CI182" i="3"/>
  <c r="BX182" i="3"/>
  <c r="CB182" i="3"/>
  <c r="CN182" i="3"/>
  <c r="Y182" i="3"/>
  <c r="R182" i="3"/>
  <c r="AG182" i="3"/>
  <c r="CU182" i="3"/>
  <c r="BH182" i="3"/>
  <c r="AK182" i="3"/>
  <c r="CW182" i="3"/>
  <c r="BR182" i="3"/>
  <c r="AM182" i="3"/>
  <c r="CY182" i="3"/>
  <c r="CZ182" i="3"/>
  <c r="Q182" i="3"/>
  <c r="AR182" i="3"/>
  <c r="BP182" i="3"/>
  <c r="CT182" i="3"/>
  <c r="BE182" i="3"/>
  <c r="CV182" i="3"/>
  <c r="CQ182" i="3"/>
  <c r="CL182" i="3"/>
  <c r="CM182" i="3"/>
  <c r="X182" i="3"/>
  <c r="AC182" i="3"/>
  <c r="AV182" i="3"/>
  <c r="CO182" i="3"/>
  <c r="BF182" i="3"/>
  <c r="BJ182" i="3"/>
  <c r="K182" i="3"/>
  <c r="AE182" i="3"/>
  <c r="T182" i="3"/>
  <c r="F245" i="3"/>
  <c r="EA13" i="4"/>
  <c r="K230" i="3"/>
  <c r="BW230" i="3"/>
  <c r="AR230" i="3"/>
  <c r="M230" i="3"/>
  <c r="BY230" i="3"/>
  <c r="BR230" i="3"/>
  <c r="CY230" i="3"/>
  <c r="I230" i="3"/>
  <c r="N230" i="3"/>
  <c r="CH230" i="3"/>
  <c r="CJ230" i="3"/>
  <c r="CA230" i="3"/>
  <c r="AD230" i="3"/>
  <c r="S230" i="3"/>
  <c r="CE230" i="3"/>
  <c r="AZ230" i="3"/>
  <c r="U230" i="3"/>
  <c r="CG230" i="3"/>
  <c r="CC230" i="3"/>
  <c r="R230" i="3"/>
  <c r="AH230" i="3"/>
  <c r="AX230" i="3"/>
  <c r="CS230" i="3"/>
  <c r="AM230" i="3"/>
  <c r="Z230" i="3"/>
  <c r="CZ230" i="3"/>
  <c r="AA230" i="3"/>
  <c r="CM230" i="3"/>
  <c r="BH230" i="3"/>
  <c r="AC230" i="3"/>
  <c r="CO230" i="3"/>
  <c r="CQ230" i="3"/>
  <c r="AF230" i="3"/>
  <c r="BU230" i="3"/>
  <c r="CK230" i="3"/>
  <c r="G230" i="3"/>
  <c r="EB13" i="4" s="1"/>
  <c r="BZ230" i="3"/>
  <c r="CP230" i="3"/>
  <c r="AI230" i="3"/>
  <c r="CU230" i="3"/>
  <c r="BP230" i="3"/>
  <c r="AK230" i="3"/>
  <c r="CW230" i="3"/>
  <c r="W230" i="3"/>
  <c r="AT230" i="3"/>
  <c r="H230" i="3"/>
  <c r="EC13" i="4" s="1"/>
  <c r="V230" i="3"/>
  <c r="AV230" i="3"/>
  <c r="O230" i="3"/>
  <c r="AN230" i="3"/>
  <c r="AQ230" i="3"/>
  <c r="L230" i="3"/>
  <c r="BX230" i="3"/>
  <c r="AS230" i="3"/>
  <c r="Q230" i="3"/>
  <c r="BJ230" i="3"/>
  <c r="BE230" i="3"/>
  <c r="J230" i="3"/>
  <c r="AG230" i="3"/>
  <c r="CI230" i="3"/>
  <c r="BM230" i="3"/>
  <c r="BB230" i="3"/>
  <c r="AY230" i="3"/>
  <c r="T230" i="3"/>
  <c r="CF230" i="3"/>
  <c r="BA230" i="3"/>
  <c r="AE230" i="3"/>
  <c r="CT230" i="3"/>
  <c r="BS230" i="3"/>
  <c r="AL230" i="3"/>
  <c r="AU230" i="3"/>
  <c r="X230" i="3"/>
  <c r="P230" i="3"/>
  <c r="BC230" i="3"/>
  <c r="BG230" i="3"/>
  <c r="AB230" i="3"/>
  <c r="CN230" i="3"/>
  <c r="BI230" i="3"/>
  <c r="AP230" i="3"/>
  <c r="Y230" i="3"/>
  <c r="CD230" i="3"/>
  <c r="BV230" i="3"/>
  <c r="BF230" i="3"/>
  <c r="AW230" i="3"/>
  <c r="BN230" i="3"/>
  <c r="CB230" i="3"/>
  <c r="BO230" i="3"/>
  <c r="AJ230" i="3"/>
  <c r="CV230" i="3"/>
  <c r="BQ230" i="3"/>
  <c r="BD230" i="3"/>
  <c r="BL230" i="3"/>
  <c r="CR230" i="3"/>
  <c r="CX230" i="3"/>
  <c r="BT230" i="3"/>
  <c r="BK230" i="3"/>
  <c r="AO230" i="3"/>
  <c r="CL230" i="3"/>
  <c r="CU6" i="4"/>
  <c r="CV6" i="4" s="1"/>
  <c r="BT10" i="4"/>
  <c r="BU10" i="4" s="1"/>
  <c r="EE17" i="4"/>
  <c r="EF17" i="4" s="1"/>
  <c r="ES15" i="4"/>
  <c r="G262" i="3"/>
  <c r="ET15" i="4" s="1"/>
  <c r="I262" i="3"/>
  <c r="K262" i="3"/>
  <c r="L262" i="3"/>
  <c r="H262" i="3"/>
  <c r="EU15" i="4" s="1"/>
  <c r="J262" i="3"/>
  <c r="CR262" i="3"/>
  <c r="O262" i="3"/>
  <c r="CZ262" i="3"/>
  <c r="AC262" i="3"/>
  <c r="AM262" i="3"/>
  <c r="T262" i="3"/>
  <c r="AE262" i="3"/>
  <c r="BG262" i="3"/>
  <c r="CT262" i="3"/>
  <c r="CL262" i="3"/>
  <c r="BB262" i="3"/>
  <c r="CB262" i="3"/>
  <c r="CA262" i="3"/>
  <c r="CH262" i="3"/>
  <c r="BK262" i="3"/>
  <c r="CO262" i="3"/>
  <c r="BD262" i="3"/>
  <c r="CV262" i="3"/>
  <c r="X262" i="3"/>
  <c r="CM262" i="3"/>
  <c r="AF262" i="3"/>
  <c r="BC262" i="3"/>
  <c r="CU262" i="3"/>
  <c r="BW262" i="3"/>
  <c r="BN262" i="3"/>
  <c r="R262" i="3"/>
  <c r="BS262" i="3"/>
  <c r="CX262" i="3"/>
  <c r="BY262" i="3"/>
  <c r="CF262" i="3"/>
  <c r="BH262" i="3"/>
  <c r="AI262" i="3"/>
  <c r="BV262" i="3"/>
  <c r="AD262" i="3"/>
  <c r="BT262" i="3"/>
  <c r="BX262" i="3"/>
  <c r="P262" i="3"/>
  <c r="CW262" i="3"/>
  <c r="U262" i="3"/>
  <c r="CK262" i="3"/>
  <c r="AG262" i="3"/>
  <c r="Q262" i="3"/>
  <c r="AR262" i="3"/>
  <c r="AP262" i="3"/>
  <c r="Z262" i="3"/>
  <c r="AS262" i="3"/>
  <c r="AB262" i="3"/>
  <c r="M262" i="3"/>
  <c r="CS262" i="3"/>
  <c r="CD262" i="3"/>
  <c r="AT262" i="3"/>
  <c r="V262" i="3"/>
  <c r="S262" i="3"/>
  <c r="BJ262" i="3"/>
  <c r="AX262" i="3"/>
  <c r="BI262" i="3"/>
  <c r="BP262" i="3"/>
  <c r="AQ262" i="3"/>
  <c r="CC262" i="3"/>
  <c r="BU262" i="3"/>
  <c r="BM262" i="3"/>
  <c r="Y262" i="3"/>
  <c r="BZ262" i="3"/>
  <c r="AJ262" i="3"/>
  <c r="AZ262" i="3"/>
  <c r="AV262" i="3"/>
  <c r="BF262" i="3"/>
  <c r="CG262" i="3"/>
  <c r="AO262" i="3"/>
  <c r="CJ262" i="3"/>
  <c r="AK262" i="3"/>
  <c r="BA262" i="3"/>
  <c r="AH262" i="3"/>
  <c r="BL262" i="3"/>
  <c r="CY262" i="3"/>
  <c r="AU262" i="3"/>
  <c r="W262" i="3"/>
  <c r="AW262" i="3"/>
  <c r="CI262" i="3"/>
  <c r="CP262" i="3"/>
  <c r="BQ262" i="3"/>
  <c r="CQ262" i="3"/>
  <c r="AL262" i="3"/>
  <c r="N262" i="3"/>
  <c r="AN262" i="3"/>
  <c r="BR262" i="3"/>
  <c r="CE262" i="3"/>
  <c r="BO262" i="3"/>
  <c r="AA262" i="3"/>
  <c r="BE262" i="3"/>
  <c r="AY262" i="3"/>
  <c r="CN262" i="3"/>
  <c r="CT11" i="4"/>
  <c r="CB16" i="4"/>
  <c r="DD17" i="4"/>
  <c r="DE17" i="4" s="1"/>
  <c r="AS13" i="4"/>
  <c r="AT13" i="4" s="1"/>
  <c r="CL5" i="4"/>
  <c r="CM5" i="4" s="1"/>
  <c r="F213" i="3"/>
  <c r="DI11" i="4"/>
  <c r="AS198" i="3"/>
  <c r="N198" i="3"/>
  <c r="BZ198" i="3"/>
  <c r="AU198" i="3"/>
  <c r="S198" i="3"/>
  <c r="T198" i="3"/>
  <c r="X198" i="3"/>
  <c r="AB198" i="3"/>
  <c r="AZ198" i="3"/>
  <c r="CD198" i="3"/>
  <c r="BL198" i="3"/>
  <c r="BN198" i="3"/>
  <c r="BA198" i="3"/>
  <c r="V198" i="3"/>
  <c r="CH198" i="3"/>
  <c r="BC198" i="3"/>
  <c r="AG198" i="3"/>
  <c r="AH198" i="3"/>
  <c r="AI198" i="3"/>
  <c r="AY198" i="3"/>
  <c r="BW198" i="3"/>
  <c r="P198" i="3"/>
  <c r="CZ198" i="3"/>
  <c r="BO198" i="3"/>
  <c r="BI198" i="3"/>
  <c r="AD198" i="3"/>
  <c r="CP198" i="3"/>
  <c r="BK198" i="3"/>
  <c r="AR198" i="3"/>
  <c r="AV198" i="3"/>
  <c r="AW198" i="3"/>
  <c r="BP198" i="3"/>
  <c r="CN198" i="3"/>
  <c r="AJ198" i="3"/>
  <c r="Y198" i="3"/>
  <c r="H198" i="3"/>
  <c r="DK11" i="4" s="1"/>
  <c r="BQ198" i="3"/>
  <c r="AL198" i="3"/>
  <c r="CX198" i="3"/>
  <c r="BS198" i="3"/>
  <c r="BF198" i="3"/>
  <c r="BG198" i="3"/>
  <c r="BH198" i="3"/>
  <c r="CM198" i="3"/>
  <c r="AN198" i="3"/>
  <c r="BD198" i="3"/>
  <c r="BM198" i="3"/>
  <c r="AQ198" i="3"/>
  <c r="M198" i="3"/>
  <c r="BY198" i="3"/>
  <c r="AT198" i="3"/>
  <c r="O198" i="3"/>
  <c r="CA198" i="3"/>
  <c r="BT198" i="3"/>
  <c r="BU198" i="3"/>
  <c r="BV198" i="3"/>
  <c r="Q198" i="3"/>
  <c r="CB198" i="3"/>
  <c r="BX198" i="3"/>
  <c r="Z198" i="3"/>
  <c r="AX198" i="3"/>
  <c r="U198" i="3"/>
  <c r="CG198" i="3"/>
  <c r="BB198" i="3"/>
  <c r="W198" i="3"/>
  <c r="CI198" i="3"/>
  <c r="CE198" i="3"/>
  <c r="CF198" i="3"/>
  <c r="CJ198" i="3"/>
  <c r="BE198" i="3"/>
  <c r="AO198" i="3"/>
  <c r="CR198" i="3"/>
  <c r="AA198" i="3"/>
  <c r="CK198" i="3"/>
  <c r="AC198" i="3"/>
  <c r="CO198" i="3"/>
  <c r="BJ198" i="3"/>
  <c r="AE198" i="3"/>
  <c r="CQ198" i="3"/>
  <c r="CS198" i="3"/>
  <c r="CT198" i="3"/>
  <c r="CU198" i="3"/>
  <c r="L198" i="3"/>
  <c r="CC198" i="3"/>
  <c r="CV198" i="3"/>
  <c r="CL198" i="3"/>
  <c r="AK198" i="3"/>
  <c r="CW198" i="3"/>
  <c r="BR198" i="3"/>
  <c r="AM198" i="3"/>
  <c r="CY198" i="3"/>
  <c r="I198" i="3"/>
  <c r="J198" i="3"/>
  <c r="K198" i="3"/>
  <c r="AF198" i="3"/>
  <c r="AP198" i="3"/>
  <c r="R198" i="3"/>
  <c r="G198" i="3"/>
  <c r="DJ11" i="4" s="1"/>
  <c r="F181" i="3"/>
  <c r="CQ9" i="4"/>
  <c r="BQ166" i="3"/>
  <c r="AL166" i="3"/>
  <c r="CX166" i="3"/>
  <c r="BS166" i="3"/>
  <c r="BF166" i="3"/>
  <c r="BG166" i="3"/>
  <c r="BH166" i="3"/>
  <c r="CV166" i="3"/>
  <c r="CZ166" i="3"/>
  <c r="BM166" i="3"/>
  <c r="BP166" i="3"/>
  <c r="AZ166" i="3"/>
  <c r="AS166" i="3"/>
  <c r="N166" i="3"/>
  <c r="BZ166" i="3"/>
  <c r="AU166" i="3"/>
  <c r="S166" i="3"/>
  <c r="T166" i="3"/>
  <c r="X166" i="3"/>
  <c r="AN166" i="3"/>
  <c r="AO166" i="3"/>
  <c r="CM166" i="3"/>
  <c r="CL166" i="3"/>
  <c r="AJ166" i="3"/>
  <c r="M166" i="3"/>
  <c r="CO166" i="3"/>
  <c r="CH166" i="3"/>
  <c r="CA166" i="3"/>
  <c r="CS166" i="3"/>
  <c r="AI166" i="3"/>
  <c r="Z166" i="3"/>
  <c r="BO166" i="3"/>
  <c r="K166" i="3"/>
  <c r="BD166" i="3"/>
  <c r="U166" i="3"/>
  <c r="CW166" i="3"/>
  <c r="CP166" i="3"/>
  <c r="CI166" i="3"/>
  <c r="I166" i="3"/>
  <c r="AW166" i="3"/>
  <c r="BN166" i="3"/>
  <c r="AY166" i="3"/>
  <c r="AB166" i="3"/>
  <c r="BX166" i="3"/>
  <c r="AC166" i="3"/>
  <c r="V166" i="3"/>
  <c r="O166" i="3"/>
  <c r="CQ166" i="3"/>
  <c r="AH166" i="3"/>
  <c r="BV166" i="3"/>
  <c r="H166" i="3"/>
  <c r="CS9" i="4" s="1"/>
  <c r="Y166" i="3"/>
  <c r="L166" i="3"/>
  <c r="AK166" i="3"/>
  <c r="AD166" i="3"/>
  <c r="W166" i="3"/>
  <c r="CY166" i="3"/>
  <c r="AV166" i="3"/>
  <c r="CJ166" i="3"/>
  <c r="R166" i="3"/>
  <c r="AP166" i="3"/>
  <c r="CN166" i="3"/>
  <c r="BA166" i="3"/>
  <c r="AT166" i="3"/>
  <c r="AE166" i="3"/>
  <c r="AG166" i="3"/>
  <c r="BU166" i="3"/>
  <c r="CU166" i="3"/>
  <c r="BL166" i="3"/>
  <c r="CD166" i="3"/>
  <c r="P166" i="3"/>
  <c r="BI166" i="3"/>
  <c r="BB166" i="3"/>
  <c r="AM166" i="3"/>
  <c r="AR166" i="3"/>
  <c r="CF166" i="3"/>
  <c r="Q166" i="3"/>
  <c r="CC166" i="3"/>
  <c r="G166" i="3"/>
  <c r="CR9" i="4" s="1"/>
  <c r="CR166" i="3"/>
  <c r="BY166" i="3"/>
  <c r="BJ166" i="3"/>
  <c r="BC166" i="3"/>
  <c r="BT166" i="3"/>
  <c r="CT166" i="3"/>
  <c r="BE166" i="3"/>
  <c r="AQ166" i="3"/>
  <c r="CK166" i="3"/>
  <c r="AF166" i="3"/>
  <c r="CG166" i="3"/>
  <c r="BR166" i="3"/>
  <c r="BK166" i="3"/>
  <c r="CE166" i="3"/>
  <c r="J166" i="3"/>
  <c r="CB166" i="3"/>
  <c r="AA166" i="3"/>
  <c r="AX166" i="3"/>
  <c r="BW166" i="3"/>
  <c r="BB13" i="4"/>
  <c r="BC13" i="4" s="1"/>
  <c r="BS12" i="4"/>
  <c r="BT17" i="4"/>
  <c r="BU17" i="4" s="1"/>
  <c r="BB7" i="4"/>
  <c r="BC7" i="4" s="1"/>
  <c r="AA12" i="4"/>
  <c r="AB12" i="4" s="1"/>
  <c r="CU5" i="4"/>
  <c r="CV5" i="4" s="1"/>
  <c r="BB11" i="4"/>
  <c r="BC11" i="4" s="1"/>
  <c r="BJ5" i="4"/>
  <c r="AA5" i="4"/>
  <c r="AB5" i="4" s="1"/>
  <c r="CC15" i="4"/>
  <c r="CD15" i="4" s="1"/>
  <c r="EE13" i="4"/>
  <c r="EF13" i="4" s="1"/>
  <c r="DU13" i="4"/>
  <c r="AS18" i="4"/>
  <c r="AT18" i="4" s="1"/>
  <c r="EE6" i="4"/>
  <c r="EF6" i="4" s="1"/>
  <c r="AR6" i="4"/>
  <c r="AS12" i="4"/>
  <c r="AT12" i="4" s="1"/>
  <c r="CK4" i="4"/>
  <c r="EM17" i="4"/>
  <c r="CB17" i="4"/>
  <c r="EN14" i="4"/>
  <c r="EO14" i="4" s="1"/>
  <c r="DM15" i="4"/>
  <c r="DN15" i="4" s="1"/>
  <c r="BA16" i="4"/>
  <c r="BB10" i="4"/>
  <c r="BC10" i="4" s="1"/>
  <c r="DM14" i="4"/>
  <c r="DN14" i="4" s="1"/>
  <c r="CK14" i="4"/>
  <c r="BK14" i="4"/>
  <c r="BL14" i="4" s="1"/>
  <c r="AI8" i="4"/>
  <c r="DV5" i="4"/>
  <c r="DW5" i="4" s="1"/>
  <c r="BT9" i="4"/>
  <c r="BU9" i="4" s="1"/>
  <c r="DC11" i="4"/>
  <c r="BJ15" i="4"/>
  <c r="DM17" i="4"/>
  <c r="DN17" i="4" s="1"/>
  <c r="AS14" i="4"/>
  <c r="AT14" i="4" s="1"/>
  <c r="CC14" i="4"/>
  <c r="CD14" i="4" s="1"/>
  <c r="DU6" i="4"/>
  <c r="CL14" i="4"/>
  <c r="CM14" i="4" s="1"/>
  <c r="BB17" i="4"/>
  <c r="BC17" i="4" s="1"/>
  <c r="DL6" i="4"/>
  <c r="AS15" i="4"/>
  <c r="AT15" i="4" s="1"/>
  <c r="EM16" i="4"/>
  <c r="AJ6" i="4"/>
  <c r="AK6" i="4" s="1"/>
  <c r="CB7" i="4"/>
  <c r="CC4" i="4"/>
  <c r="CD4" i="4" s="1"/>
  <c r="AJ10" i="4"/>
  <c r="AK10" i="4" s="1"/>
  <c r="BA6" i="4"/>
  <c r="BT6" i="4"/>
  <c r="BU6" i="4" s="1"/>
  <c r="EM15" i="4"/>
  <c r="CU13" i="4"/>
  <c r="CV13" i="4" s="1"/>
  <c r="AA14" i="4"/>
  <c r="AB14" i="4" s="1"/>
  <c r="DC14" i="4"/>
  <c r="AS5" i="4"/>
  <c r="AT5" i="4" s="1"/>
  <c r="DL12" i="4"/>
  <c r="DD15" i="4"/>
  <c r="DE15" i="4" s="1"/>
  <c r="AS7" i="4"/>
  <c r="AT7" i="4" s="1"/>
  <c r="DL4" i="4"/>
  <c r="BB15" i="4"/>
  <c r="BC15" i="4" s="1"/>
  <c r="AR17" i="4"/>
  <c r="DU15" i="4"/>
  <c r="AI14" i="4"/>
  <c r="AA17" i="4"/>
  <c r="AB17" i="4" s="1"/>
  <c r="Z4" i="4"/>
  <c r="EN5" i="4"/>
  <c r="EO5" i="4" s="1"/>
  <c r="AS16" i="4"/>
  <c r="AT16" i="4" s="1"/>
  <c r="CC11" i="4"/>
  <c r="CD11" i="4" s="1"/>
  <c r="DV4" i="4"/>
  <c r="DW4" i="4" s="1"/>
  <c r="DC4" i="4"/>
  <c r="CL12" i="4"/>
  <c r="CM12" i="4" s="1"/>
  <c r="CL18" i="4"/>
  <c r="CM18" i="4" s="1"/>
  <c r="DD10" i="4"/>
  <c r="DE10" i="4" s="1"/>
  <c r="CU14" i="4"/>
  <c r="CV14" i="4" s="1"/>
  <c r="ED4" i="4"/>
  <c r="BA5" i="4"/>
  <c r="BJ16" i="4"/>
  <c r="CB8" i="4"/>
  <c r="CK18" i="4"/>
  <c r="AS11" i="4"/>
  <c r="AT11" i="4" s="1"/>
  <c r="AI4" i="4"/>
  <c r="AR12" i="4"/>
  <c r="CK12" i="4"/>
  <c r="BB4" i="4"/>
  <c r="BC4" i="4" s="1"/>
  <c r="DV6" i="4"/>
  <c r="DW6" i="4" s="1"/>
  <c r="BB6" i="4"/>
  <c r="BC6" i="4" s="1"/>
  <c r="BB12" i="4"/>
  <c r="BC12" i="4" s="1"/>
  <c r="AJ14" i="4"/>
  <c r="AK14" i="4" s="1"/>
  <c r="Z8" i="4"/>
  <c r="BS13" i="4"/>
  <c r="DD12" i="4"/>
  <c r="DE12" i="4" s="1"/>
  <c r="DC15" i="4"/>
  <c r="Z6" i="4"/>
  <c r="AA18" i="4"/>
  <c r="AB18" i="4" s="1"/>
  <c r="BA18" i="4"/>
  <c r="BJ9" i="4"/>
  <c r="CB15" i="4"/>
  <c r="DV12" i="4"/>
  <c r="DW12" i="4" s="1"/>
  <c r="BB9" i="4"/>
  <c r="BC9" i="4" s="1"/>
  <c r="BT12" i="4"/>
  <c r="BU12" i="4" s="1"/>
  <c r="AJ9" i="4"/>
  <c r="AK9" i="4" s="1"/>
  <c r="CC18" i="4"/>
  <c r="CD18" i="4" s="1"/>
  <c r="DV14" i="4"/>
  <c r="DW14" i="4" s="1"/>
  <c r="AJ17" i="4"/>
  <c r="AK17" i="4" s="1"/>
  <c r="BT8" i="4"/>
  <c r="BU8" i="4" s="1"/>
  <c r="AR14" i="4"/>
  <c r="AI12" i="4"/>
  <c r="BT14" i="4"/>
  <c r="BU14" i="4" s="1"/>
  <c r="BJ17" i="4"/>
  <c r="CB9" i="4"/>
  <c r="CT13" i="4"/>
  <c r="CC6" i="4"/>
  <c r="CD6" i="4" s="1"/>
  <c r="BK11" i="4"/>
  <c r="BL11" i="4" s="1"/>
  <c r="BK16" i="4"/>
  <c r="BL16" i="4" s="1"/>
  <c r="BK8" i="4"/>
  <c r="BL8" i="4" s="1"/>
  <c r="EE4" i="4"/>
  <c r="EF4" i="4" s="1"/>
  <c r="DU17" i="4"/>
  <c r="DM16" i="4"/>
  <c r="DN16" i="4" s="1"/>
  <c r="AJ8" i="4"/>
  <c r="AK8" i="4" s="1"/>
  <c r="CL13" i="4"/>
  <c r="CM13" i="4" s="1"/>
  <c r="BK15" i="4"/>
  <c r="BL15" i="4" s="1"/>
  <c r="DU4" i="4"/>
  <c r="AI10" i="4"/>
  <c r="AS17" i="4"/>
  <c r="AT17" i="4" s="1"/>
  <c r="AR5" i="4"/>
  <c r="AR10" i="4"/>
  <c r="AJ5" i="4"/>
  <c r="AK5" i="4" s="1"/>
  <c r="CT14" i="4"/>
  <c r="BK18" i="4"/>
  <c r="BL18" i="4" s="1"/>
  <c r="AS9" i="4"/>
  <c r="AT9" i="4" s="1"/>
  <c r="ED5" i="4"/>
  <c r="CL8" i="4"/>
  <c r="CM8" i="4" s="1"/>
  <c r="BA11" i="4"/>
  <c r="DL15" i="4"/>
  <c r="AR18" i="4"/>
  <c r="DV13" i="4"/>
  <c r="DW13" i="4" s="1"/>
  <c r="CL4" i="4"/>
  <c r="CM4" i="4" s="1"/>
  <c r="AA10" i="4"/>
  <c r="AB10" i="4" s="1"/>
  <c r="CB12" i="4"/>
  <c r="CU17" i="4"/>
  <c r="CV17" i="4" s="1"/>
  <c r="CC7" i="4"/>
  <c r="CD7" i="4" s="1"/>
  <c r="DU18" i="4"/>
  <c r="CC5" i="4"/>
  <c r="CD5" i="4" s="1"/>
  <c r="DU16" i="4"/>
  <c r="Z15" i="4"/>
  <c r="BT15" i="4"/>
  <c r="BU15" i="4" s="1"/>
  <c r="EN15" i="4"/>
  <c r="EO15" i="4" s="1"/>
  <c r="DL13" i="4"/>
  <c r="CK5" i="4"/>
  <c r="ED18" i="4"/>
  <c r="CK9" i="4"/>
  <c r="CU4" i="4"/>
  <c r="CV4" i="4" s="1"/>
  <c r="CL17" i="4"/>
  <c r="CM17" i="4" s="1"/>
  <c r="AR7" i="4"/>
  <c r="BA15" i="4"/>
  <c r="EM14" i="4"/>
  <c r="DV15" i="4"/>
  <c r="DW15" i="4" s="1"/>
  <c r="DU5" i="4"/>
  <c r="BS5" i="4"/>
  <c r="DC10" i="4"/>
  <c r="EN16" i="4"/>
  <c r="EO16" i="4" s="1"/>
  <c r="BK10" i="4"/>
  <c r="BL10" i="4" s="1"/>
  <c r="ED16" i="4"/>
  <c r="EN6" i="4"/>
  <c r="EO6" i="4" s="1"/>
  <c r="BA8" i="4"/>
  <c r="BK7" i="4"/>
  <c r="BL7" i="4" s="1"/>
  <c r="BS9" i="4"/>
  <c r="BK5" i="4"/>
  <c r="BL5" i="4" s="1"/>
  <c r="AJ16" i="4"/>
  <c r="AK16" i="4" s="1"/>
  <c r="ED13" i="4"/>
  <c r="CT18" i="4"/>
  <c r="BS6" i="4"/>
  <c r="ED17" i="4"/>
  <c r="EM5" i="4"/>
  <c r="Z12" i="4"/>
  <c r="CL6" i="4"/>
  <c r="CM6" i="4" s="1"/>
  <c r="Z9" i="4"/>
  <c r="DC13" i="4"/>
  <c r="EM18" i="4"/>
  <c r="AI18" i="4"/>
  <c r="CC8" i="4"/>
  <c r="CD8" i="4" s="1"/>
  <c r="AR13" i="4"/>
  <c r="BS18" i="4"/>
  <c r="CT6" i="4"/>
  <c r="AR4" i="4"/>
  <c r="CL16" i="4"/>
  <c r="CM16" i="4" s="1"/>
  <c r="AI15" i="4"/>
  <c r="ED6" i="4"/>
  <c r="DM4" i="4"/>
  <c r="DN4" i="4" s="1"/>
  <c r="BA17" i="4"/>
  <c r="DM5" i="4"/>
  <c r="DN5" i="4" s="1"/>
  <c r="BK12" i="4"/>
  <c r="BL12" i="4" s="1"/>
  <c r="BB16" i="4"/>
  <c r="BC16" i="4" s="1"/>
  <c r="BA10" i="4"/>
  <c r="EN17" i="4"/>
  <c r="EO17" i="4" s="1"/>
  <c r="Z7" i="4"/>
  <c r="Z17" i="4"/>
  <c r="Z14" i="4"/>
  <c r="CB14" i="4"/>
  <c r="AA4" i="4"/>
  <c r="AB4" i="4" s="1"/>
  <c r="AR16" i="4"/>
  <c r="CU16" i="4"/>
  <c r="CV16" i="4" s="1"/>
  <c r="CC16" i="4"/>
  <c r="CD16" i="4" s="1"/>
  <c r="R18" i="4"/>
  <c r="S18" i="4" s="1"/>
  <c r="P7" i="4"/>
  <c r="P15" i="4"/>
  <c r="O4" i="4"/>
  <c r="P6" i="4"/>
  <c r="Q6" i="4" s="1"/>
  <c r="O14" i="4"/>
  <c r="P13" i="4"/>
  <c r="O8" i="4"/>
  <c r="O7" i="4"/>
  <c r="P5" i="4"/>
  <c r="P12" i="4"/>
  <c r="P14" i="4"/>
  <c r="O5" i="4"/>
  <c r="P8" i="4"/>
  <c r="O15" i="4"/>
  <c r="O9" i="4"/>
  <c r="P16" i="4"/>
  <c r="P4" i="4"/>
  <c r="P10" i="4"/>
  <c r="O16" i="4"/>
  <c r="O10" i="4"/>
  <c r="O12" i="4"/>
  <c r="O13" i="4"/>
  <c r="O11" i="4"/>
  <c r="Q11" i="4" s="1"/>
  <c r="P9" i="4"/>
  <c r="Q17" i="4"/>
  <c r="R17" i="4"/>
  <c r="S17" i="4" s="1"/>
  <c r="P15" i="1"/>
  <c r="P14" i="1"/>
  <c r="P13" i="1"/>
  <c r="T17" i="2"/>
  <c r="P12" i="1"/>
  <c r="P11" i="1"/>
  <c r="P10" i="1"/>
  <c r="T19" i="2"/>
  <c r="T16" i="2"/>
  <c r="T18" i="2"/>
  <c r="T20" i="2"/>
  <c r="F25" i="3"/>
  <c r="T15" i="2"/>
  <c r="DM11" i="4" l="1"/>
  <c r="DN11" i="4" s="1"/>
  <c r="DL11" i="4"/>
  <c r="EW15" i="4"/>
  <c r="EX15" i="4" s="1"/>
  <c r="CT9" i="4"/>
  <c r="CU9" i="4"/>
  <c r="CV9" i="4" s="1"/>
  <c r="F228" i="3"/>
  <c r="DR11" i="4"/>
  <c r="U213" i="3"/>
  <c r="CG213" i="3"/>
  <c r="BC213" i="3"/>
  <c r="V213" i="3"/>
  <c r="L213" i="3"/>
  <c r="CT213" i="3"/>
  <c r="CK213" i="3"/>
  <c r="Z213" i="3"/>
  <c r="BT213" i="3"/>
  <c r="T213" i="3"/>
  <c r="CP213" i="3"/>
  <c r="G213" i="3"/>
  <c r="DS11" i="4" s="1"/>
  <c r="BP213" i="3"/>
  <c r="AK213" i="3"/>
  <c r="CW213" i="3"/>
  <c r="BI213" i="3"/>
  <c r="AE213" i="3"/>
  <c r="CQ213" i="3"/>
  <c r="BW213" i="3"/>
  <c r="BN213" i="3"/>
  <c r="BE213" i="3"/>
  <c r="BR213" i="3"/>
  <c r="S213" i="3"/>
  <c r="AP213" i="3"/>
  <c r="BV213" i="3"/>
  <c r="Q213" i="3"/>
  <c r="AW213" i="3"/>
  <c r="O213" i="3"/>
  <c r="CY213" i="3"/>
  <c r="X213" i="3"/>
  <c r="AI213" i="3"/>
  <c r="CF213" i="3"/>
  <c r="CL213" i="3"/>
  <c r="BU213" i="3"/>
  <c r="CE213" i="3"/>
  <c r="M213" i="3"/>
  <c r="W213" i="3"/>
  <c r="K213" i="3"/>
  <c r="AH213" i="3"/>
  <c r="AT213" i="3"/>
  <c r="CZ213" i="3"/>
  <c r="AO213" i="3"/>
  <c r="CM213" i="3"/>
  <c r="AF213" i="3"/>
  <c r="AC213" i="3"/>
  <c r="AM213" i="3"/>
  <c r="AG213" i="3"/>
  <c r="AR213" i="3"/>
  <c r="BO213" i="3"/>
  <c r="BG213" i="3"/>
  <c r="CN213" i="3"/>
  <c r="AA213" i="3"/>
  <c r="BL213" i="3"/>
  <c r="AS213" i="3"/>
  <c r="AU213" i="3"/>
  <c r="AQ213" i="3"/>
  <c r="BD213" i="3"/>
  <c r="BZ213" i="3"/>
  <c r="J213" i="3"/>
  <c r="I213" i="3"/>
  <c r="BH213" i="3"/>
  <c r="CV213" i="3"/>
  <c r="BA213" i="3"/>
  <c r="BK213" i="3"/>
  <c r="BB213" i="3"/>
  <c r="BX213" i="3"/>
  <c r="CU213" i="3"/>
  <c r="BJ213" i="3"/>
  <c r="CB213" i="3"/>
  <c r="AB213" i="3"/>
  <c r="CX213" i="3"/>
  <c r="BQ213" i="3"/>
  <c r="BS213" i="3"/>
  <c r="BM213" i="3"/>
  <c r="CJ213" i="3"/>
  <c r="R213" i="3"/>
  <c r="CR213" i="3"/>
  <c r="AV213" i="3"/>
  <c r="CC213" i="3"/>
  <c r="AD213" i="3"/>
  <c r="BY213" i="3"/>
  <c r="CA213" i="3"/>
  <c r="CH213" i="3"/>
  <c r="N213" i="3"/>
  <c r="AJ213" i="3"/>
  <c r="AL213" i="3"/>
  <c r="AN213" i="3"/>
  <c r="P213" i="3"/>
  <c r="H213" i="3"/>
  <c r="DT11" i="4" s="1"/>
  <c r="DU11" i="4" s="1"/>
  <c r="CO213" i="3"/>
  <c r="CI213" i="3"/>
  <c r="CS213" i="3"/>
  <c r="Y213" i="3"/>
  <c r="AY213" i="3"/>
  <c r="AZ213" i="3"/>
  <c r="BF213" i="3"/>
  <c r="CD213" i="3"/>
  <c r="AX213" i="3"/>
  <c r="CK8" i="4"/>
  <c r="F164" i="3"/>
  <c r="CH7" i="4"/>
  <c r="M149" i="3"/>
  <c r="BY149" i="3"/>
  <c r="AT149" i="3"/>
  <c r="O149" i="3"/>
  <c r="CA149" i="3"/>
  <c r="BT149" i="3"/>
  <c r="BU149" i="3"/>
  <c r="BV149" i="3"/>
  <c r="AX149" i="3"/>
  <c r="K149" i="3"/>
  <c r="BW149" i="3"/>
  <c r="CZ149" i="3"/>
  <c r="CD149" i="3"/>
  <c r="AC149" i="3"/>
  <c r="CO149" i="3"/>
  <c r="BJ149" i="3"/>
  <c r="AE149" i="3"/>
  <c r="CQ149" i="3"/>
  <c r="CS149" i="3"/>
  <c r="CT149" i="3"/>
  <c r="CU149" i="3"/>
  <c r="CL149" i="3"/>
  <c r="AY149" i="3"/>
  <c r="P149" i="3"/>
  <c r="AP149" i="3"/>
  <c r="AK149" i="3"/>
  <c r="CG149" i="3"/>
  <c r="BZ149" i="3"/>
  <c r="BK149" i="3"/>
  <c r="CE149" i="3"/>
  <c r="X149" i="3"/>
  <c r="CK149" i="3"/>
  <c r="AB149" i="3"/>
  <c r="CR149" i="3"/>
  <c r="BM149" i="3"/>
  <c r="CW149" i="3"/>
  <c r="CH149" i="3"/>
  <c r="BS149" i="3"/>
  <c r="I149" i="3"/>
  <c r="AI149" i="3"/>
  <c r="AA149" i="3"/>
  <c r="BP149" i="3"/>
  <c r="AN149" i="3"/>
  <c r="CC149" i="3"/>
  <c r="N149" i="3"/>
  <c r="CP149" i="3"/>
  <c r="CI149" i="3"/>
  <c r="T149" i="3"/>
  <c r="AW149" i="3"/>
  <c r="BO149" i="3"/>
  <c r="CM149" i="3"/>
  <c r="CB149" i="3"/>
  <c r="G149" i="3"/>
  <c r="CI7" i="4" s="1"/>
  <c r="U149" i="3"/>
  <c r="V149" i="3"/>
  <c r="CX149" i="3"/>
  <c r="CY149" i="3"/>
  <c r="AH149" i="3"/>
  <c r="BH149" i="3"/>
  <c r="AJ149" i="3"/>
  <c r="L149" i="3"/>
  <c r="R149" i="3"/>
  <c r="AS149" i="3"/>
  <c r="AD149" i="3"/>
  <c r="W149" i="3"/>
  <c r="S149" i="3"/>
  <c r="AV149" i="3"/>
  <c r="CJ149" i="3"/>
  <c r="BX149" i="3"/>
  <c r="AF149" i="3"/>
  <c r="Y149" i="3"/>
  <c r="BA149" i="3"/>
  <c r="AL149" i="3"/>
  <c r="AM149" i="3"/>
  <c r="AG149" i="3"/>
  <c r="BG149" i="3"/>
  <c r="Z149" i="3"/>
  <c r="Q149" i="3"/>
  <c r="AZ149" i="3"/>
  <c r="BL149" i="3"/>
  <c r="BI149" i="3"/>
  <c r="BB149" i="3"/>
  <c r="AU149" i="3"/>
  <c r="AR149" i="3"/>
  <c r="CF149" i="3"/>
  <c r="AQ149" i="3"/>
  <c r="BE149" i="3"/>
  <c r="CN149" i="3"/>
  <c r="AO149" i="3"/>
  <c r="BQ149" i="3"/>
  <c r="BR149" i="3"/>
  <c r="BC149" i="3"/>
  <c r="BF149" i="3"/>
  <c r="J149" i="3"/>
  <c r="BN149" i="3"/>
  <c r="CV149" i="3"/>
  <c r="BD149" i="3"/>
  <c r="H149" i="3"/>
  <c r="CJ7" i="4" s="1"/>
  <c r="EV15" i="4"/>
  <c r="F212" i="3"/>
  <c r="DI10" i="4"/>
  <c r="M197" i="3"/>
  <c r="BY197" i="3"/>
  <c r="AT197" i="3"/>
  <c r="O197" i="3"/>
  <c r="CA197" i="3"/>
  <c r="BM197" i="3"/>
  <c r="BN197" i="3"/>
  <c r="CC197" i="3"/>
  <c r="Y197" i="3"/>
  <c r="CS197" i="3"/>
  <c r="CR197" i="3"/>
  <c r="AJ197" i="3"/>
  <c r="CV197" i="3"/>
  <c r="CP197" i="3"/>
  <c r="AO197" i="3"/>
  <c r="K197" i="3"/>
  <c r="CD197" i="3"/>
  <c r="U197" i="3"/>
  <c r="CG197" i="3"/>
  <c r="BB197" i="3"/>
  <c r="W197" i="3"/>
  <c r="CI197" i="3"/>
  <c r="BX197" i="3"/>
  <c r="CB197" i="3"/>
  <c r="CN197" i="3"/>
  <c r="AV197" i="3"/>
  <c r="AI197" i="3"/>
  <c r="AH197" i="3"/>
  <c r="AQ197" i="3"/>
  <c r="BH197" i="3"/>
  <c r="AD197" i="3"/>
  <c r="AN197" i="3"/>
  <c r="J197" i="3"/>
  <c r="CT197" i="3"/>
  <c r="AC197" i="3"/>
  <c r="CO197" i="3"/>
  <c r="BJ197" i="3"/>
  <c r="AE197" i="3"/>
  <c r="CQ197" i="3"/>
  <c r="CL197" i="3"/>
  <c r="CM197" i="3"/>
  <c r="X197" i="3"/>
  <c r="BP197" i="3"/>
  <c r="BW197" i="3"/>
  <c r="BV197" i="3"/>
  <c r="CE197" i="3"/>
  <c r="AK197" i="3"/>
  <c r="CW197" i="3"/>
  <c r="BR197" i="3"/>
  <c r="AM197" i="3"/>
  <c r="CY197" i="3"/>
  <c r="CZ197" i="3"/>
  <c r="Q197" i="3"/>
  <c r="AR197" i="3"/>
  <c r="CJ197" i="3"/>
  <c r="I197" i="3"/>
  <c r="G197" i="3"/>
  <c r="DJ10" i="4" s="1"/>
  <c r="S197" i="3"/>
  <c r="AS197" i="3"/>
  <c r="N197" i="3"/>
  <c r="BZ197" i="3"/>
  <c r="AU197" i="3"/>
  <c r="L197" i="3"/>
  <c r="P197" i="3"/>
  <c r="AB197" i="3"/>
  <c r="BL197" i="3"/>
  <c r="AG197" i="3"/>
  <c r="AF197" i="3"/>
  <c r="R197" i="3"/>
  <c r="T197" i="3"/>
  <c r="BI197" i="3"/>
  <c r="BK197" i="3"/>
  <c r="BD197" i="3"/>
  <c r="BT197" i="3"/>
  <c r="BA197" i="3"/>
  <c r="V197" i="3"/>
  <c r="BC197" i="3"/>
  <c r="AA197" i="3"/>
  <c r="CF197" i="3"/>
  <c r="AW197" i="3"/>
  <c r="BG197" i="3"/>
  <c r="BQ197" i="3"/>
  <c r="AL197" i="3"/>
  <c r="CX197" i="3"/>
  <c r="BS197" i="3"/>
  <c r="AY197" i="3"/>
  <c r="AZ197" i="3"/>
  <c r="BO197" i="3"/>
  <c r="AX197" i="3"/>
  <c r="BE197" i="3"/>
  <c r="CK197" i="3"/>
  <c r="H197" i="3"/>
  <c r="DK10" i="4" s="1"/>
  <c r="DL10" i="4" s="1"/>
  <c r="CU197" i="3"/>
  <c r="CH197" i="3"/>
  <c r="Z197" i="3"/>
  <c r="AP197" i="3"/>
  <c r="BU197" i="3"/>
  <c r="BF197" i="3"/>
  <c r="DU12" i="4"/>
  <c r="F180" i="3"/>
  <c r="CQ8" i="4"/>
  <c r="AS165" i="3"/>
  <c r="N165" i="3"/>
  <c r="BZ165" i="3"/>
  <c r="AU165" i="3"/>
  <c r="L165" i="3"/>
  <c r="P165" i="3"/>
  <c r="AB165" i="3"/>
  <c r="AX165" i="3"/>
  <c r="BE165" i="3"/>
  <c r="AR165" i="3"/>
  <c r="T165" i="3"/>
  <c r="BP165" i="3"/>
  <c r="BA165" i="3"/>
  <c r="V165" i="3"/>
  <c r="CH165" i="3"/>
  <c r="BC165" i="3"/>
  <c r="Z165" i="3"/>
  <c r="AA165" i="3"/>
  <c r="AP165" i="3"/>
  <c r="BU165" i="3"/>
  <c r="BV165" i="3"/>
  <c r="CF165" i="3"/>
  <c r="BH165" i="3"/>
  <c r="BT165" i="3"/>
  <c r="BI165" i="3"/>
  <c r="AD165" i="3"/>
  <c r="CP165" i="3"/>
  <c r="BK165" i="3"/>
  <c r="AN165" i="3"/>
  <c r="AO165" i="3"/>
  <c r="BD165" i="3"/>
  <c r="CR165" i="3"/>
  <c r="CS165" i="3"/>
  <c r="R165" i="3"/>
  <c r="CV165" i="3"/>
  <c r="CJ165" i="3"/>
  <c r="BQ165" i="3"/>
  <c r="AL165" i="3"/>
  <c r="CX165" i="3"/>
  <c r="BS165" i="3"/>
  <c r="AY165" i="3"/>
  <c r="AZ165" i="3"/>
  <c r="BO165" i="3"/>
  <c r="G165" i="3"/>
  <c r="CR8" i="4" s="1"/>
  <c r="H165" i="3"/>
  <c r="CS8" i="4" s="1"/>
  <c r="AI165" i="3"/>
  <c r="X165" i="3"/>
  <c r="CK165" i="3"/>
  <c r="M165" i="3"/>
  <c r="BY165" i="3"/>
  <c r="AT165" i="3"/>
  <c r="O165" i="3"/>
  <c r="CA165" i="3"/>
  <c r="BM165" i="3"/>
  <c r="BN165" i="3"/>
  <c r="CC165" i="3"/>
  <c r="S165" i="3"/>
  <c r="AJ165" i="3"/>
  <c r="BF165" i="3"/>
  <c r="BL165" i="3"/>
  <c r="I165" i="3"/>
  <c r="U165" i="3"/>
  <c r="CG165" i="3"/>
  <c r="BB165" i="3"/>
  <c r="W165" i="3"/>
  <c r="CI165" i="3"/>
  <c r="BX165" i="3"/>
  <c r="CB165" i="3"/>
  <c r="CN165" i="3"/>
  <c r="BG165" i="3"/>
  <c r="CU165" i="3"/>
  <c r="BW165" i="3"/>
  <c r="Y165" i="3"/>
  <c r="AV165" i="3"/>
  <c r="AC165" i="3"/>
  <c r="CO165" i="3"/>
  <c r="BJ165" i="3"/>
  <c r="AE165" i="3"/>
  <c r="CQ165" i="3"/>
  <c r="CL165" i="3"/>
  <c r="CM165" i="3"/>
  <c r="J165" i="3"/>
  <c r="K165" i="3"/>
  <c r="AQ165" i="3"/>
  <c r="CT165" i="3"/>
  <c r="AF165" i="3"/>
  <c r="AK165" i="3"/>
  <c r="CW165" i="3"/>
  <c r="BR165" i="3"/>
  <c r="AM165" i="3"/>
  <c r="CY165" i="3"/>
  <c r="CZ165" i="3"/>
  <c r="Q165" i="3"/>
  <c r="AG165" i="3"/>
  <c r="AH165" i="3"/>
  <c r="CE165" i="3"/>
  <c r="CD165" i="3"/>
  <c r="AW165" i="3"/>
  <c r="F196" i="3"/>
  <c r="CZ9" i="4"/>
  <c r="AS181" i="3"/>
  <c r="N181" i="3"/>
  <c r="BZ181" i="3"/>
  <c r="AU181" i="3"/>
  <c r="S181" i="3"/>
  <c r="T181" i="3"/>
  <c r="X181" i="3"/>
  <c r="AN181" i="3"/>
  <c r="BL181" i="3"/>
  <c r="AB181" i="3"/>
  <c r="BO181" i="3"/>
  <c r="P181" i="3"/>
  <c r="BA181" i="3"/>
  <c r="V181" i="3"/>
  <c r="CH181" i="3"/>
  <c r="BC181" i="3"/>
  <c r="AG181" i="3"/>
  <c r="AH181" i="3"/>
  <c r="AI181" i="3"/>
  <c r="BE181" i="3"/>
  <c r="CC181" i="3"/>
  <c r="BP181" i="3"/>
  <c r="K181" i="3"/>
  <c r="BX181" i="3"/>
  <c r="BI181" i="3"/>
  <c r="AD181" i="3"/>
  <c r="CP181" i="3"/>
  <c r="BK181" i="3"/>
  <c r="AR181" i="3"/>
  <c r="AV181" i="3"/>
  <c r="AW181" i="3"/>
  <c r="CB181" i="3"/>
  <c r="CZ181" i="3"/>
  <c r="Y181" i="3"/>
  <c r="AY181" i="3"/>
  <c r="CN181" i="3"/>
  <c r="BQ181" i="3"/>
  <c r="AL181" i="3"/>
  <c r="CX181" i="3"/>
  <c r="BS181" i="3"/>
  <c r="BF181" i="3"/>
  <c r="BG181" i="3"/>
  <c r="BH181" i="3"/>
  <c r="CV181" i="3"/>
  <c r="Z181" i="3"/>
  <c r="AP181" i="3"/>
  <c r="CM181" i="3"/>
  <c r="CR181" i="3"/>
  <c r="M181" i="3"/>
  <c r="BY181" i="3"/>
  <c r="AT181" i="3"/>
  <c r="O181" i="3"/>
  <c r="CA181" i="3"/>
  <c r="BT181" i="3"/>
  <c r="BU181" i="3"/>
  <c r="BV181" i="3"/>
  <c r="AQ181" i="3"/>
  <c r="BN181" i="3"/>
  <c r="BM181" i="3"/>
  <c r="AF181" i="3"/>
  <c r="L181" i="3"/>
  <c r="U181" i="3"/>
  <c r="CG181" i="3"/>
  <c r="BB181" i="3"/>
  <c r="W181" i="3"/>
  <c r="CI181" i="3"/>
  <c r="CE181" i="3"/>
  <c r="CF181" i="3"/>
  <c r="CJ181" i="3"/>
  <c r="CK181" i="3"/>
  <c r="H181" i="3"/>
  <c r="DB9" i="4" s="1"/>
  <c r="CD181" i="3"/>
  <c r="AJ181" i="3"/>
  <c r="AZ181" i="3"/>
  <c r="AC181" i="3"/>
  <c r="CO181" i="3"/>
  <c r="BJ181" i="3"/>
  <c r="AE181" i="3"/>
  <c r="CQ181" i="3"/>
  <c r="CS181" i="3"/>
  <c r="CT181" i="3"/>
  <c r="CU181" i="3"/>
  <c r="R181" i="3"/>
  <c r="AX181" i="3"/>
  <c r="G181" i="3"/>
  <c r="DA9" i="4" s="1"/>
  <c r="BD181" i="3"/>
  <c r="AK181" i="3"/>
  <c r="CW181" i="3"/>
  <c r="BR181" i="3"/>
  <c r="AM181" i="3"/>
  <c r="CY181" i="3"/>
  <c r="I181" i="3"/>
  <c r="J181" i="3"/>
  <c r="Q181" i="3"/>
  <c r="AO181" i="3"/>
  <c r="CL181" i="3"/>
  <c r="AA181" i="3"/>
  <c r="BW181" i="3"/>
  <c r="F244" i="3"/>
  <c r="EA12" i="4"/>
  <c r="BG229" i="3"/>
  <c r="AB229" i="3"/>
  <c r="CN229" i="3"/>
  <c r="BI229" i="3"/>
  <c r="AL229" i="3"/>
  <c r="BN229" i="3"/>
  <c r="AX229" i="3"/>
  <c r="Q229" i="3"/>
  <c r="BB229" i="3"/>
  <c r="BD229" i="3"/>
  <c r="BU229" i="3"/>
  <c r="AG229" i="3"/>
  <c r="BO229" i="3"/>
  <c r="AJ229" i="3"/>
  <c r="CV229" i="3"/>
  <c r="BQ229" i="3"/>
  <c r="AW229" i="3"/>
  <c r="CP229" i="3"/>
  <c r="BL229" i="3"/>
  <c r="AP229" i="3"/>
  <c r="BM229" i="3"/>
  <c r="CQ229" i="3"/>
  <c r="CS229" i="3"/>
  <c r="AH229" i="3"/>
  <c r="K229" i="3"/>
  <c r="BW229" i="3"/>
  <c r="AR229" i="3"/>
  <c r="M229" i="3"/>
  <c r="BY229" i="3"/>
  <c r="BK229" i="3"/>
  <c r="CC229" i="3"/>
  <c r="BZ229" i="3"/>
  <c r="BR229" i="3"/>
  <c r="CA229" i="3"/>
  <c r="R229" i="3"/>
  <c r="CT229" i="3"/>
  <c r="AU229" i="3"/>
  <c r="S229" i="3"/>
  <c r="CE229" i="3"/>
  <c r="AZ229" i="3"/>
  <c r="U229" i="3"/>
  <c r="CG229" i="3"/>
  <c r="BV229" i="3"/>
  <c r="AT229" i="3"/>
  <c r="CK229" i="3"/>
  <c r="AF229" i="3"/>
  <c r="CL229" i="3"/>
  <c r="BE229" i="3"/>
  <c r="AV229" i="3"/>
  <c r="BT229" i="3"/>
  <c r="AA229" i="3"/>
  <c r="CM229" i="3"/>
  <c r="BH229" i="3"/>
  <c r="AC229" i="3"/>
  <c r="CO229" i="3"/>
  <c r="CJ229" i="3"/>
  <c r="CD229" i="3"/>
  <c r="CY229" i="3"/>
  <c r="BS229" i="3"/>
  <c r="CZ229" i="3"/>
  <c r="CR229" i="3"/>
  <c r="V229" i="3"/>
  <c r="AI229" i="3"/>
  <c r="CU229" i="3"/>
  <c r="BP229" i="3"/>
  <c r="AK229" i="3"/>
  <c r="CW229" i="3"/>
  <c r="CX229" i="3"/>
  <c r="N229" i="3"/>
  <c r="H229" i="3"/>
  <c r="EC12" i="4" s="1"/>
  <c r="O229" i="3"/>
  <c r="AO229" i="3"/>
  <c r="BF229" i="3"/>
  <c r="CH229" i="3"/>
  <c r="AQ229" i="3"/>
  <c r="L229" i="3"/>
  <c r="BX229" i="3"/>
  <c r="AS229" i="3"/>
  <c r="J229" i="3"/>
  <c r="G229" i="3"/>
  <c r="EB12" i="4" s="1"/>
  <c r="Y229" i="3"/>
  <c r="P229" i="3"/>
  <c r="Z229" i="3"/>
  <c r="CB229" i="3"/>
  <c r="I229" i="3"/>
  <c r="W229" i="3"/>
  <c r="AY229" i="3"/>
  <c r="T229" i="3"/>
  <c r="CF229" i="3"/>
  <c r="BA229" i="3"/>
  <c r="X229" i="3"/>
  <c r="AD229" i="3"/>
  <c r="AM229" i="3"/>
  <c r="BC229" i="3"/>
  <c r="AN229" i="3"/>
  <c r="AE229" i="3"/>
  <c r="BJ229" i="3"/>
  <c r="CI229" i="3"/>
  <c r="F260" i="3"/>
  <c r="EJ13" i="4"/>
  <c r="AA245" i="3"/>
  <c r="CM245" i="3"/>
  <c r="BH245" i="3"/>
  <c r="AC245" i="3"/>
  <c r="CO245" i="3"/>
  <c r="CQ245" i="3"/>
  <c r="AT245" i="3"/>
  <c r="J245" i="3"/>
  <c r="AG245" i="3"/>
  <c r="BJ245" i="3"/>
  <c r="CY245" i="3"/>
  <c r="BC245" i="3"/>
  <c r="AI245" i="3"/>
  <c r="CU245" i="3"/>
  <c r="BP245" i="3"/>
  <c r="AK245" i="3"/>
  <c r="CW245" i="3"/>
  <c r="I245" i="3"/>
  <c r="BE245" i="3"/>
  <c r="AW245" i="3"/>
  <c r="AU245" i="3"/>
  <c r="H245" i="3"/>
  <c r="EL13" i="4" s="1"/>
  <c r="O245" i="3"/>
  <c r="Z245" i="3"/>
  <c r="AQ245" i="3"/>
  <c r="L245" i="3"/>
  <c r="BX245" i="3"/>
  <c r="AS245" i="3"/>
  <c r="Q245" i="3"/>
  <c r="AV245" i="3"/>
  <c r="BS245" i="3"/>
  <c r="BV245" i="3"/>
  <c r="BF245" i="3"/>
  <c r="X245" i="3"/>
  <c r="BM245" i="3"/>
  <c r="CL245" i="3"/>
  <c r="AY245" i="3"/>
  <c r="T245" i="3"/>
  <c r="CF245" i="3"/>
  <c r="BA245" i="3"/>
  <c r="AE245" i="3"/>
  <c r="CI245" i="3"/>
  <c r="CD245" i="3"/>
  <c r="CX245" i="3"/>
  <c r="BT245" i="3"/>
  <c r="AL245" i="3"/>
  <c r="P245" i="3"/>
  <c r="AD245" i="3"/>
  <c r="BG245" i="3"/>
  <c r="AB245" i="3"/>
  <c r="CN245" i="3"/>
  <c r="BI245" i="3"/>
  <c r="AP245" i="3"/>
  <c r="AM245" i="3"/>
  <c r="CR245" i="3"/>
  <c r="N245" i="3"/>
  <c r="CH245" i="3"/>
  <c r="BK245" i="3"/>
  <c r="BN245" i="3"/>
  <c r="CP245" i="3"/>
  <c r="BO245" i="3"/>
  <c r="AJ245" i="3"/>
  <c r="CV245" i="3"/>
  <c r="BQ245" i="3"/>
  <c r="BD245" i="3"/>
  <c r="BZ245" i="3"/>
  <c r="AH245" i="3"/>
  <c r="AX245" i="3"/>
  <c r="CS245" i="3"/>
  <c r="CJ245" i="3"/>
  <c r="CB245" i="3"/>
  <c r="CZ245" i="3"/>
  <c r="S245" i="3"/>
  <c r="CE245" i="3"/>
  <c r="AZ245" i="3"/>
  <c r="U245" i="3"/>
  <c r="CG245" i="3"/>
  <c r="CC245" i="3"/>
  <c r="AF245" i="3"/>
  <c r="CT245" i="3"/>
  <c r="V245" i="3"/>
  <c r="W245" i="3"/>
  <c r="BL245" i="3"/>
  <c r="BB245" i="3"/>
  <c r="CA245" i="3"/>
  <c r="K245" i="3"/>
  <c r="CK245" i="3"/>
  <c r="BW245" i="3"/>
  <c r="G245" i="3"/>
  <c r="EK13" i="4" s="1"/>
  <c r="EN13" i="4" s="1"/>
  <c r="EO13" i="4" s="1"/>
  <c r="AR245" i="3"/>
  <c r="Y245" i="3"/>
  <c r="M245" i="3"/>
  <c r="AN245" i="3"/>
  <c r="BY245" i="3"/>
  <c r="AO245" i="3"/>
  <c r="BR245" i="3"/>
  <c r="R245" i="3"/>
  <c r="BU245" i="3"/>
  <c r="ES14" i="4"/>
  <c r="J261" i="3"/>
  <c r="L261" i="3"/>
  <c r="G261" i="3"/>
  <c r="H261" i="3"/>
  <c r="I261" i="3"/>
  <c r="K261" i="3"/>
  <c r="CX261" i="3"/>
  <c r="T261" i="3"/>
  <c r="CB261" i="3"/>
  <c r="BD261" i="3"/>
  <c r="CQ261" i="3"/>
  <c r="BC261" i="3"/>
  <c r="AL261" i="3"/>
  <c r="BA261" i="3"/>
  <c r="AR261" i="3"/>
  <c r="CV261" i="3"/>
  <c r="BV261" i="3"/>
  <c r="CI261" i="3"/>
  <c r="AM261" i="3"/>
  <c r="BZ261" i="3"/>
  <c r="BX261" i="3"/>
  <c r="CZ261" i="3"/>
  <c r="CM261" i="3"/>
  <c r="BY261" i="3"/>
  <c r="AC261" i="3"/>
  <c r="CF261" i="3"/>
  <c r="AJ261" i="3"/>
  <c r="AI261" i="3"/>
  <c r="CR261" i="3"/>
  <c r="BJ261" i="3"/>
  <c r="BF261" i="3"/>
  <c r="AN261" i="3"/>
  <c r="V261" i="3"/>
  <c r="AS261" i="3"/>
  <c r="BB261" i="3"/>
  <c r="CL261" i="3"/>
  <c r="AX261" i="3"/>
  <c r="CJ261" i="3"/>
  <c r="AU261" i="3"/>
  <c r="BT261" i="3"/>
  <c r="X261" i="3"/>
  <c r="O261" i="3"/>
  <c r="AK261" i="3"/>
  <c r="S261" i="3"/>
  <c r="AV261" i="3"/>
  <c r="BK261" i="3"/>
  <c r="N261" i="3"/>
  <c r="Z261" i="3"/>
  <c r="AQ261" i="3"/>
  <c r="AO261" i="3"/>
  <c r="AW261" i="3"/>
  <c r="AF261" i="3"/>
  <c r="BH261" i="3"/>
  <c r="CD261" i="3"/>
  <c r="BS261" i="3"/>
  <c r="CP261" i="3"/>
  <c r="BE261" i="3"/>
  <c r="BN261" i="3"/>
  <c r="CU261" i="3"/>
  <c r="W261" i="3"/>
  <c r="CW261" i="3"/>
  <c r="CN261" i="3"/>
  <c r="AB261" i="3"/>
  <c r="CG261" i="3"/>
  <c r="CS261" i="3"/>
  <c r="AG261" i="3"/>
  <c r="BO261" i="3"/>
  <c r="AY261" i="3"/>
  <c r="CC261" i="3"/>
  <c r="CO261" i="3"/>
  <c r="BL261" i="3"/>
  <c r="AD261" i="3"/>
  <c r="BW261" i="3"/>
  <c r="BG261" i="3"/>
  <c r="CT261" i="3"/>
  <c r="BP261" i="3"/>
  <c r="CK261" i="3"/>
  <c r="AH261" i="3"/>
  <c r="BQ261" i="3"/>
  <c r="CA261" i="3"/>
  <c r="CH261" i="3"/>
  <c r="AP261" i="3"/>
  <c r="R261" i="3"/>
  <c r="AT261" i="3"/>
  <c r="BM261" i="3"/>
  <c r="CY261" i="3"/>
  <c r="BR261" i="3"/>
  <c r="AE261" i="3"/>
  <c r="P261" i="3"/>
  <c r="U261" i="3"/>
  <c r="M261" i="3"/>
  <c r="Y261" i="3"/>
  <c r="CE261" i="3"/>
  <c r="BI261" i="3"/>
  <c r="AZ261" i="3"/>
  <c r="Q261" i="3"/>
  <c r="BU261" i="3"/>
  <c r="AA261" i="3"/>
  <c r="R10" i="4"/>
  <c r="S10" i="4" s="1"/>
  <c r="Q10" i="4"/>
  <c r="H25" i="3"/>
  <c r="K25" i="3"/>
  <c r="J25" i="3"/>
  <c r="L25" i="3"/>
  <c r="I25" i="3"/>
  <c r="G25" i="3"/>
  <c r="Q5" i="4"/>
  <c r="R4" i="4"/>
  <c r="S4" i="4" s="1"/>
  <c r="Q15" i="4"/>
  <c r="R6" i="4"/>
  <c r="S6" i="4" s="1"/>
  <c r="R12" i="4"/>
  <c r="S12" i="4" s="1"/>
  <c r="Q4" i="4"/>
  <c r="R14" i="4"/>
  <c r="S14" i="4" s="1"/>
  <c r="R5" i="4"/>
  <c r="S5" i="4" s="1"/>
  <c r="R9" i="4"/>
  <c r="S9" i="4" s="1"/>
  <c r="R16" i="4"/>
  <c r="S16" i="4" s="1"/>
  <c r="Q7" i="4"/>
  <c r="Q13" i="4"/>
  <c r="Q8" i="4"/>
  <c r="R11" i="4"/>
  <c r="S11" i="4" s="1"/>
  <c r="R15" i="4"/>
  <c r="S15" i="4" s="1"/>
  <c r="Q16" i="4"/>
  <c r="Q9" i="4"/>
  <c r="Q12" i="4"/>
  <c r="R13" i="4"/>
  <c r="S13" i="4" s="1"/>
  <c r="R8" i="4"/>
  <c r="S8" i="4" s="1"/>
  <c r="R7" i="4"/>
  <c r="S7" i="4" s="1"/>
  <c r="Q14" i="4"/>
  <c r="K30" i="1"/>
  <c r="M30" i="1"/>
  <c r="S17" i="2"/>
  <c r="U17" i="2" s="1"/>
  <c r="S16" i="2"/>
  <c r="Y16" i="2" s="1"/>
  <c r="S18" i="2"/>
  <c r="AA18" i="2" s="1"/>
  <c r="S15" i="2"/>
  <c r="AB15" i="2" s="1"/>
  <c r="F22" i="3"/>
  <c r="M28" i="1"/>
  <c r="K28" i="1"/>
  <c r="F11" i="3"/>
  <c r="M17" i="1"/>
  <c r="K17" i="1"/>
  <c r="F14" i="3"/>
  <c r="M20" i="1"/>
  <c r="K20" i="1"/>
  <c r="F19" i="3"/>
  <c r="M25" i="1"/>
  <c r="K25" i="1"/>
  <c r="F10" i="3"/>
  <c r="M16" i="1"/>
  <c r="K16" i="1"/>
  <c r="F16" i="3"/>
  <c r="M22" i="1"/>
  <c r="K22" i="1"/>
  <c r="F23" i="3"/>
  <c r="K29" i="1"/>
  <c r="M29" i="1"/>
  <c r="F18" i="3"/>
  <c r="M24" i="1"/>
  <c r="K24" i="1"/>
  <c r="F21" i="3"/>
  <c r="M27" i="1"/>
  <c r="K27" i="1"/>
  <c r="F24" i="3"/>
  <c r="F17" i="3"/>
  <c r="M23" i="1"/>
  <c r="K23" i="1"/>
  <c r="F12" i="3"/>
  <c r="M18" i="1"/>
  <c r="K18" i="1"/>
  <c r="M31" i="1"/>
  <c r="K31" i="1"/>
  <c r="F15" i="3"/>
  <c r="K21" i="1"/>
  <c r="M21" i="1"/>
  <c r="F20" i="3"/>
  <c r="M26" i="1"/>
  <c r="K26" i="1"/>
  <c r="F13" i="3"/>
  <c r="K19" i="1"/>
  <c r="M19" i="1"/>
  <c r="S19" i="2"/>
  <c r="S20" i="2"/>
  <c r="Y20" i="2" s="1"/>
  <c r="S14" i="2"/>
  <c r="ET14" i="4" l="1"/>
  <c r="EU14" i="4"/>
  <c r="CT8" i="4"/>
  <c r="CK7" i="4"/>
  <c r="ED12" i="4"/>
  <c r="DD9" i="4"/>
  <c r="DE9" i="4" s="1"/>
  <c r="F179" i="3"/>
  <c r="CQ7" i="4"/>
  <c r="AC164" i="3"/>
  <c r="CO164" i="3"/>
  <c r="BJ164" i="3"/>
  <c r="AE164" i="3"/>
  <c r="CQ164" i="3"/>
  <c r="CS164" i="3"/>
  <c r="CT164" i="3"/>
  <c r="CU164" i="3"/>
  <c r="AX164" i="3"/>
  <c r="Q164" i="3"/>
  <c r="AZ164" i="3"/>
  <c r="CD164" i="3"/>
  <c r="AK164" i="3"/>
  <c r="CW164" i="3"/>
  <c r="BR164" i="3"/>
  <c r="AM164" i="3"/>
  <c r="CY164" i="3"/>
  <c r="I164" i="3"/>
  <c r="J164" i="3"/>
  <c r="Z164" i="3"/>
  <c r="BO164" i="3"/>
  <c r="BE164" i="3"/>
  <c r="AJ164" i="3"/>
  <c r="H164" i="3"/>
  <c r="CS7" i="4" s="1"/>
  <c r="BY164" i="3"/>
  <c r="CA164" i="3"/>
  <c r="BW164" i="3"/>
  <c r="BP164" i="3"/>
  <c r="AS164" i="3"/>
  <c r="N164" i="3"/>
  <c r="BZ164" i="3"/>
  <c r="AU164" i="3"/>
  <c r="S164" i="3"/>
  <c r="T164" i="3"/>
  <c r="X164" i="3"/>
  <c r="AQ164" i="3"/>
  <c r="CL164" i="3"/>
  <c r="CV164" i="3"/>
  <c r="BX164" i="3"/>
  <c r="CZ164" i="3"/>
  <c r="AL164" i="3"/>
  <c r="BG164" i="3"/>
  <c r="AY164" i="3"/>
  <c r="BA164" i="3"/>
  <c r="V164" i="3"/>
  <c r="CH164" i="3"/>
  <c r="BC164" i="3"/>
  <c r="AG164" i="3"/>
  <c r="AH164" i="3"/>
  <c r="AI164" i="3"/>
  <c r="BN164" i="3"/>
  <c r="AF164" i="3"/>
  <c r="K164" i="3"/>
  <c r="AN164" i="3"/>
  <c r="R164" i="3"/>
  <c r="BQ164" i="3"/>
  <c r="BF164" i="3"/>
  <c r="P164" i="3"/>
  <c r="BI164" i="3"/>
  <c r="AD164" i="3"/>
  <c r="CP164" i="3"/>
  <c r="BK164" i="3"/>
  <c r="AR164" i="3"/>
  <c r="AV164" i="3"/>
  <c r="AW164" i="3"/>
  <c r="CK164" i="3"/>
  <c r="CN164" i="3"/>
  <c r="AB164" i="3"/>
  <c r="CB164" i="3"/>
  <c r="Y164" i="3"/>
  <c r="CX164" i="3"/>
  <c r="BH164" i="3"/>
  <c r="AO164" i="3"/>
  <c r="AT164" i="3"/>
  <c r="BT164" i="3"/>
  <c r="BV164" i="3"/>
  <c r="AP164" i="3"/>
  <c r="U164" i="3"/>
  <c r="CG164" i="3"/>
  <c r="BB164" i="3"/>
  <c r="W164" i="3"/>
  <c r="CI164" i="3"/>
  <c r="CE164" i="3"/>
  <c r="CF164" i="3"/>
  <c r="CJ164" i="3"/>
  <c r="AA164" i="3"/>
  <c r="CR164" i="3"/>
  <c r="CM164" i="3"/>
  <c r="BM164" i="3"/>
  <c r="CC164" i="3"/>
  <c r="BS164" i="3"/>
  <c r="L164" i="3"/>
  <c r="BL164" i="3"/>
  <c r="M164" i="3"/>
  <c r="O164" i="3"/>
  <c r="BU164" i="3"/>
  <c r="BD164" i="3"/>
  <c r="G164" i="3"/>
  <c r="CR7" i="4" s="1"/>
  <c r="CU7" i="4" s="1"/>
  <c r="CV7" i="4" s="1"/>
  <c r="DV11" i="4"/>
  <c r="DW11" i="4" s="1"/>
  <c r="CU8" i="4"/>
  <c r="CV8" i="4" s="1"/>
  <c r="DM10" i="4"/>
  <c r="DN10" i="4" s="1"/>
  <c r="ES13" i="4"/>
  <c r="H260" i="3"/>
  <c r="EU13" i="4" s="1"/>
  <c r="EV13" i="4" s="1"/>
  <c r="I260" i="3"/>
  <c r="G260" i="3"/>
  <c r="ET13" i="4" s="1"/>
  <c r="J260" i="3"/>
  <c r="K260" i="3"/>
  <c r="L260" i="3"/>
  <c r="CI260" i="3"/>
  <c r="CX260" i="3"/>
  <c r="BX260" i="3"/>
  <c r="AE260" i="3"/>
  <c r="BY260" i="3"/>
  <c r="BT260" i="3"/>
  <c r="AV260" i="3"/>
  <c r="BZ260" i="3"/>
  <c r="AK260" i="3"/>
  <c r="CF260" i="3"/>
  <c r="CT260" i="3"/>
  <c r="CL260" i="3"/>
  <c r="AD260" i="3"/>
  <c r="BD260" i="3"/>
  <c r="CQ260" i="3"/>
  <c r="O260" i="3"/>
  <c r="BC260" i="3"/>
  <c r="AL260" i="3"/>
  <c r="BK260" i="3"/>
  <c r="AF260" i="3"/>
  <c r="BH260" i="3"/>
  <c r="BG260" i="3"/>
  <c r="AR260" i="3"/>
  <c r="T260" i="3"/>
  <c r="CZ260" i="3"/>
  <c r="AC260" i="3"/>
  <c r="CD260" i="3"/>
  <c r="AX260" i="3"/>
  <c r="P260" i="3"/>
  <c r="CY260" i="3"/>
  <c r="AM260" i="3"/>
  <c r="BJ260" i="3"/>
  <c r="N260" i="3"/>
  <c r="AI260" i="3"/>
  <c r="CH260" i="3"/>
  <c r="CR260" i="3"/>
  <c r="BQ260" i="3"/>
  <c r="CB260" i="3"/>
  <c r="BA260" i="3"/>
  <c r="AH260" i="3"/>
  <c r="BL260" i="3"/>
  <c r="W260" i="3"/>
  <c r="CW260" i="3"/>
  <c r="BP260" i="3"/>
  <c r="AZ260" i="3"/>
  <c r="BO260" i="3"/>
  <c r="CS260" i="3"/>
  <c r="Y260" i="3"/>
  <c r="Q260" i="3"/>
  <c r="BU260" i="3"/>
  <c r="AT260" i="3"/>
  <c r="BS260" i="3"/>
  <c r="CG260" i="3"/>
  <c r="V260" i="3"/>
  <c r="X260" i="3"/>
  <c r="CO260" i="3"/>
  <c r="AJ260" i="3"/>
  <c r="CP260" i="3"/>
  <c r="AS260" i="3"/>
  <c r="AY260" i="3"/>
  <c r="AA260" i="3"/>
  <c r="M260" i="3"/>
  <c r="BM260" i="3"/>
  <c r="BE260" i="3"/>
  <c r="AO260" i="3"/>
  <c r="BI260" i="3"/>
  <c r="CE260" i="3"/>
  <c r="AQ260" i="3"/>
  <c r="BB260" i="3"/>
  <c r="CV260" i="3"/>
  <c r="AB260" i="3"/>
  <c r="BV260" i="3"/>
  <c r="CJ260" i="3"/>
  <c r="AU260" i="3"/>
  <c r="AW260" i="3"/>
  <c r="BR260" i="3"/>
  <c r="AP260" i="3"/>
  <c r="S260" i="3"/>
  <c r="CU260" i="3"/>
  <c r="BW260" i="3"/>
  <c r="AN260" i="3"/>
  <c r="CM260" i="3"/>
  <c r="CC260" i="3"/>
  <c r="CA260" i="3"/>
  <c r="BN260" i="3"/>
  <c r="R260" i="3"/>
  <c r="U260" i="3"/>
  <c r="CK260" i="3"/>
  <c r="AG260" i="3"/>
  <c r="BF260" i="3"/>
  <c r="Z260" i="3"/>
  <c r="CN260" i="3"/>
  <c r="DC9" i="4"/>
  <c r="F211" i="3"/>
  <c r="DI9" i="4"/>
  <c r="BQ196" i="3"/>
  <c r="AL196" i="3"/>
  <c r="CX196" i="3"/>
  <c r="BS196" i="3"/>
  <c r="BF196" i="3"/>
  <c r="BG196" i="3"/>
  <c r="BH196" i="3"/>
  <c r="CV196" i="3"/>
  <c r="CK196" i="3"/>
  <c r="CD196" i="3"/>
  <c r="BP196" i="3"/>
  <c r="L196" i="3"/>
  <c r="M196" i="3"/>
  <c r="BY196" i="3"/>
  <c r="AT196" i="3"/>
  <c r="O196" i="3"/>
  <c r="CA196" i="3"/>
  <c r="U196" i="3"/>
  <c r="CG196" i="3"/>
  <c r="BB196" i="3"/>
  <c r="W196" i="3"/>
  <c r="CI196" i="3"/>
  <c r="CE196" i="3"/>
  <c r="CF196" i="3"/>
  <c r="CJ196" i="3"/>
  <c r="R196" i="3"/>
  <c r="BO196" i="3"/>
  <c r="AQ196" i="3"/>
  <c r="BD196" i="3"/>
  <c r="AF196" i="3"/>
  <c r="AS196" i="3"/>
  <c r="N196" i="3"/>
  <c r="BZ196" i="3"/>
  <c r="AU196" i="3"/>
  <c r="S196" i="3"/>
  <c r="T196" i="3"/>
  <c r="X196" i="3"/>
  <c r="AN196" i="3"/>
  <c r="CC196" i="3"/>
  <c r="Y196" i="3"/>
  <c r="CL196" i="3"/>
  <c r="BW196" i="3"/>
  <c r="V196" i="3"/>
  <c r="BC196" i="3"/>
  <c r="I196" i="3"/>
  <c r="BV196" i="3"/>
  <c r="CZ196" i="3"/>
  <c r="H196" i="3"/>
  <c r="DK9" i="4" s="1"/>
  <c r="CR196" i="3"/>
  <c r="AD196" i="3"/>
  <c r="BK196" i="3"/>
  <c r="AH196" i="3"/>
  <c r="CU196" i="3"/>
  <c r="Z196" i="3"/>
  <c r="AX196" i="3"/>
  <c r="P196" i="3"/>
  <c r="AC196" i="3"/>
  <c r="BJ196" i="3"/>
  <c r="CQ196" i="3"/>
  <c r="AV196" i="3"/>
  <c r="Q196" i="3"/>
  <c r="AA196" i="3"/>
  <c r="K196" i="3"/>
  <c r="AK196" i="3"/>
  <c r="BR196" i="3"/>
  <c r="CY196" i="3"/>
  <c r="BU196" i="3"/>
  <c r="BE196" i="3"/>
  <c r="AB196" i="3"/>
  <c r="AY196" i="3"/>
  <c r="BA196" i="3"/>
  <c r="CH196" i="3"/>
  <c r="AG196" i="3"/>
  <c r="CT196" i="3"/>
  <c r="CB196" i="3"/>
  <c r="CM196" i="3"/>
  <c r="AZ196" i="3"/>
  <c r="BI196" i="3"/>
  <c r="CP196" i="3"/>
  <c r="AR196" i="3"/>
  <c r="J196" i="3"/>
  <c r="BN196" i="3"/>
  <c r="AP196" i="3"/>
  <c r="BX196" i="3"/>
  <c r="CO196" i="3"/>
  <c r="AE196" i="3"/>
  <c r="BT196" i="3"/>
  <c r="AI196" i="3"/>
  <c r="AO196" i="3"/>
  <c r="BM196" i="3"/>
  <c r="AJ196" i="3"/>
  <c r="CW196" i="3"/>
  <c r="AM196" i="3"/>
  <c r="CS196" i="3"/>
  <c r="AW196" i="3"/>
  <c r="BL196" i="3"/>
  <c r="G196" i="3"/>
  <c r="DJ9" i="4" s="1"/>
  <c r="DM9" i="4" s="1"/>
  <c r="DN9" i="4" s="1"/>
  <c r="CN196" i="3"/>
  <c r="CL7" i="4"/>
  <c r="CM7" i="4" s="1"/>
  <c r="EM13" i="4"/>
  <c r="F227" i="3"/>
  <c r="DR10" i="4"/>
  <c r="AS212" i="3"/>
  <c r="O212" i="3"/>
  <c r="CA212" i="3"/>
  <c r="BB212" i="3"/>
  <c r="AR212" i="3"/>
  <c r="AI212" i="3"/>
  <c r="AB212" i="3"/>
  <c r="H212" i="3"/>
  <c r="DT10" i="4" s="1"/>
  <c r="BR212" i="3"/>
  <c r="AX212" i="3"/>
  <c r="CL212" i="3"/>
  <c r="I212" i="3"/>
  <c r="BA212" i="3"/>
  <c r="W212" i="3"/>
  <c r="CI212" i="3"/>
  <c r="BM212" i="3"/>
  <c r="BD212" i="3"/>
  <c r="AT212" i="3"/>
  <c r="AV212" i="3"/>
  <c r="P212" i="3"/>
  <c r="AL212" i="3"/>
  <c r="BP212" i="3"/>
  <c r="T212" i="3"/>
  <c r="BG212" i="3"/>
  <c r="CO212" i="3"/>
  <c r="BK212" i="3"/>
  <c r="X212" i="3"/>
  <c r="CU212" i="3"/>
  <c r="CV212" i="3"/>
  <c r="S212" i="3"/>
  <c r="BI212" i="3"/>
  <c r="AE212" i="3"/>
  <c r="CQ212" i="3"/>
  <c r="BW212" i="3"/>
  <c r="BN212" i="3"/>
  <c r="BE212" i="3"/>
  <c r="BJ212" i="3"/>
  <c r="AD212" i="3"/>
  <c r="BT212" i="3"/>
  <c r="CE212" i="3"/>
  <c r="BU212" i="3"/>
  <c r="BH212" i="3"/>
  <c r="U212" i="3"/>
  <c r="V212" i="3"/>
  <c r="CK212" i="3"/>
  <c r="CZ212" i="3"/>
  <c r="BQ212" i="3"/>
  <c r="AM212" i="3"/>
  <c r="CY212" i="3"/>
  <c r="CH212" i="3"/>
  <c r="BX212" i="3"/>
  <c r="BO212" i="3"/>
  <c r="CC212" i="3"/>
  <c r="AW212" i="3"/>
  <c r="G212" i="3"/>
  <c r="DS10" i="4" s="1"/>
  <c r="DV10" i="4" s="1"/>
  <c r="DW10" i="4" s="1"/>
  <c r="CX212" i="3"/>
  <c r="AO212" i="3"/>
  <c r="CN212" i="3"/>
  <c r="CM212" i="3"/>
  <c r="M212" i="3"/>
  <c r="BY212" i="3"/>
  <c r="AU212" i="3"/>
  <c r="K212" i="3"/>
  <c r="CS212" i="3"/>
  <c r="CJ212" i="3"/>
  <c r="BZ212" i="3"/>
  <c r="CR212" i="3"/>
  <c r="BL212" i="3"/>
  <c r="AN212" i="3"/>
  <c r="AY212" i="3"/>
  <c r="AP212" i="3"/>
  <c r="CP212" i="3"/>
  <c r="BC212" i="3"/>
  <c r="CT212" i="3"/>
  <c r="CD212" i="3"/>
  <c r="Z212" i="3"/>
  <c r="AC212" i="3"/>
  <c r="AG212" i="3"/>
  <c r="N212" i="3"/>
  <c r="CF212" i="3"/>
  <c r="Q212" i="3"/>
  <c r="BV212" i="3"/>
  <c r="AK212" i="3"/>
  <c r="CW212" i="3"/>
  <c r="BS212" i="3"/>
  <c r="AQ212" i="3"/>
  <c r="AH212" i="3"/>
  <c r="Y212" i="3"/>
  <c r="J212" i="3"/>
  <c r="BF212" i="3"/>
  <c r="AJ212" i="3"/>
  <c r="AF212" i="3"/>
  <c r="AZ212" i="3"/>
  <c r="CB212" i="3"/>
  <c r="CG212" i="3"/>
  <c r="L212" i="3"/>
  <c r="R212" i="3"/>
  <c r="AA212" i="3"/>
  <c r="EV14" i="4"/>
  <c r="EE12" i="4"/>
  <c r="EF12" i="4" s="1"/>
  <c r="F243" i="3"/>
  <c r="EA11" i="4"/>
  <c r="AA228" i="3"/>
  <c r="CM228" i="3"/>
  <c r="BH228" i="3"/>
  <c r="AC228" i="3"/>
  <c r="CO228" i="3"/>
  <c r="CQ228" i="3"/>
  <c r="AF228" i="3"/>
  <c r="X228" i="3"/>
  <c r="AU228" i="3"/>
  <c r="J228" i="3"/>
  <c r="CZ228" i="3"/>
  <c r="P228" i="3"/>
  <c r="AI228" i="3"/>
  <c r="CU228" i="3"/>
  <c r="BP228" i="3"/>
  <c r="AK228" i="3"/>
  <c r="CW228" i="3"/>
  <c r="W228" i="3"/>
  <c r="AT228" i="3"/>
  <c r="AW228" i="3"/>
  <c r="BF228" i="3"/>
  <c r="AL228" i="3"/>
  <c r="BC228" i="3"/>
  <c r="CL228" i="3"/>
  <c r="AQ228" i="3"/>
  <c r="L228" i="3"/>
  <c r="BX228" i="3"/>
  <c r="AS228" i="3"/>
  <c r="Q228" i="3"/>
  <c r="AV228" i="3"/>
  <c r="BE228" i="3"/>
  <c r="BV228" i="3"/>
  <c r="BT228" i="3"/>
  <c r="BK228" i="3"/>
  <c r="AD228" i="3"/>
  <c r="AN228" i="3"/>
  <c r="AY228" i="3"/>
  <c r="T228" i="3"/>
  <c r="CF228" i="3"/>
  <c r="BA228" i="3"/>
  <c r="AE228" i="3"/>
  <c r="CI228" i="3"/>
  <c r="BS228" i="3"/>
  <c r="Y228" i="3"/>
  <c r="CH228" i="3"/>
  <c r="CJ228" i="3"/>
  <c r="CP228" i="3"/>
  <c r="H228" i="3"/>
  <c r="EC11" i="4" s="1"/>
  <c r="BG228" i="3"/>
  <c r="AB228" i="3"/>
  <c r="CN228" i="3"/>
  <c r="BI228" i="3"/>
  <c r="AP228" i="3"/>
  <c r="N228" i="3"/>
  <c r="CD228" i="3"/>
  <c r="BL228" i="3"/>
  <c r="CS228" i="3"/>
  <c r="CX228" i="3"/>
  <c r="G228" i="3"/>
  <c r="EB11" i="4" s="1"/>
  <c r="AO228" i="3"/>
  <c r="BO228" i="3"/>
  <c r="AJ228" i="3"/>
  <c r="CV228" i="3"/>
  <c r="BQ228" i="3"/>
  <c r="BD228" i="3"/>
  <c r="AX228" i="3"/>
  <c r="CR228" i="3"/>
  <c r="CY228" i="3"/>
  <c r="I228" i="3"/>
  <c r="AM228" i="3"/>
  <c r="BM228" i="3"/>
  <c r="O228" i="3"/>
  <c r="K228" i="3"/>
  <c r="BW228" i="3"/>
  <c r="AR228" i="3"/>
  <c r="M228" i="3"/>
  <c r="BY228" i="3"/>
  <c r="BR228" i="3"/>
  <c r="CK228" i="3"/>
  <c r="AH228" i="3"/>
  <c r="V228" i="3"/>
  <c r="BJ228" i="3"/>
  <c r="BZ228" i="3"/>
  <c r="BN228" i="3"/>
  <c r="CB228" i="3"/>
  <c r="S228" i="3"/>
  <c r="CE228" i="3"/>
  <c r="AZ228" i="3"/>
  <c r="U228" i="3"/>
  <c r="CG228" i="3"/>
  <c r="CC228" i="3"/>
  <c r="R228" i="3"/>
  <c r="BU228" i="3"/>
  <c r="AG228" i="3"/>
  <c r="CT228" i="3"/>
  <c r="BB228" i="3"/>
  <c r="CA228" i="3"/>
  <c r="Z228" i="3"/>
  <c r="F259" i="3"/>
  <c r="EJ12" i="4"/>
  <c r="K244" i="3"/>
  <c r="BW244" i="3"/>
  <c r="AR244" i="3"/>
  <c r="M244" i="3"/>
  <c r="BY244" i="3"/>
  <c r="BK244" i="3"/>
  <c r="BE244" i="3"/>
  <c r="CK244" i="3"/>
  <c r="CC244" i="3"/>
  <c r="CA244" i="3"/>
  <c r="CQ244" i="3"/>
  <c r="BU244" i="3"/>
  <c r="CI244" i="3"/>
  <c r="S244" i="3"/>
  <c r="CE244" i="3"/>
  <c r="AZ244" i="3"/>
  <c r="U244" i="3"/>
  <c r="CG244" i="3"/>
  <c r="BV244" i="3"/>
  <c r="CR244" i="3"/>
  <c r="CY244" i="3"/>
  <c r="AT244" i="3"/>
  <c r="CL244" i="3"/>
  <c r="AF244" i="3"/>
  <c r="V244" i="3"/>
  <c r="AG244" i="3"/>
  <c r="AA244" i="3"/>
  <c r="CM244" i="3"/>
  <c r="BH244" i="3"/>
  <c r="AC244" i="3"/>
  <c r="CO244" i="3"/>
  <c r="CJ244" i="3"/>
  <c r="N244" i="3"/>
  <c r="H244" i="3"/>
  <c r="EL12" i="4" s="1"/>
  <c r="BS244" i="3"/>
  <c r="CZ244" i="3"/>
  <c r="CD244" i="3"/>
  <c r="W244" i="3"/>
  <c r="AI244" i="3"/>
  <c r="CU244" i="3"/>
  <c r="BP244" i="3"/>
  <c r="AK244" i="3"/>
  <c r="CW244" i="3"/>
  <c r="CX244" i="3"/>
  <c r="Y244" i="3"/>
  <c r="AD244" i="3"/>
  <c r="O244" i="3"/>
  <c r="P244" i="3"/>
  <c r="BF244" i="3"/>
  <c r="CS244" i="3"/>
  <c r="AQ244" i="3"/>
  <c r="L244" i="3"/>
  <c r="BX244" i="3"/>
  <c r="AS244" i="3"/>
  <c r="J244" i="3"/>
  <c r="G244" i="3"/>
  <c r="EK12" i="4" s="1"/>
  <c r="AM244" i="3"/>
  <c r="BC244" i="3"/>
  <c r="Z244" i="3"/>
  <c r="BN244" i="3"/>
  <c r="I244" i="3"/>
  <c r="AU244" i="3"/>
  <c r="AY244" i="3"/>
  <c r="T244" i="3"/>
  <c r="CF244" i="3"/>
  <c r="BA244" i="3"/>
  <c r="X244" i="3"/>
  <c r="AO244" i="3"/>
  <c r="AX244" i="3"/>
  <c r="CP244" i="3"/>
  <c r="AN244" i="3"/>
  <c r="AE244" i="3"/>
  <c r="BJ244" i="3"/>
  <c r="AV244" i="3"/>
  <c r="BO244" i="3"/>
  <c r="AJ244" i="3"/>
  <c r="CV244" i="3"/>
  <c r="BQ244" i="3"/>
  <c r="AW244" i="3"/>
  <c r="R244" i="3"/>
  <c r="BZ244" i="3"/>
  <c r="AP244" i="3"/>
  <c r="BM244" i="3"/>
  <c r="BR244" i="3"/>
  <c r="CT244" i="3"/>
  <c r="CH244" i="3"/>
  <c r="BI244" i="3"/>
  <c r="BT244" i="3"/>
  <c r="AL244" i="3"/>
  <c r="CB244" i="3"/>
  <c r="BL244" i="3"/>
  <c r="Q244" i="3"/>
  <c r="BG244" i="3"/>
  <c r="BB244" i="3"/>
  <c r="AB244" i="3"/>
  <c r="BD244" i="3"/>
  <c r="CN244" i="3"/>
  <c r="AH244" i="3"/>
  <c r="F195" i="3"/>
  <c r="CZ8" i="4"/>
  <c r="BI180" i="3"/>
  <c r="AD180" i="3"/>
  <c r="CP180" i="3"/>
  <c r="BK180" i="3"/>
  <c r="AN180" i="3"/>
  <c r="M180" i="3"/>
  <c r="BY180" i="3"/>
  <c r="AT180" i="3"/>
  <c r="O180" i="3"/>
  <c r="CA180" i="3"/>
  <c r="BM180" i="3"/>
  <c r="BN180" i="3"/>
  <c r="CC180" i="3"/>
  <c r="S180" i="3"/>
  <c r="AJ180" i="3"/>
  <c r="AI180" i="3"/>
  <c r="BL180" i="3"/>
  <c r="BP180" i="3"/>
  <c r="BQ180" i="3"/>
  <c r="BJ180" i="3"/>
  <c r="AU180" i="3"/>
  <c r="AY180" i="3"/>
  <c r="CB180" i="3"/>
  <c r="J180" i="3"/>
  <c r="AH180" i="3"/>
  <c r="CV180" i="3"/>
  <c r="AQ180" i="3"/>
  <c r="I180" i="3"/>
  <c r="CG180" i="3"/>
  <c r="BR180" i="3"/>
  <c r="BC180" i="3"/>
  <c r="BX180" i="3"/>
  <c r="CM180" i="3"/>
  <c r="AG180" i="3"/>
  <c r="BE180" i="3"/>
  <c r="X180" i="3"/>
  <c r="CE180" i="3"/>
  <c r="AF180" i="3"/>
  <c r="CO180" i="3"/>
  <c r="BZ180" i="3"/>
  <c r="BS180" i="3"/>
  <c r="CL180" i="3"/>
  <c r="Q180" i="3"/>
  <c r="AX180" i="3"/>
  <c r="BV180" i="3"/>
  <c r="CF180" i="3"/>
  <c r="AR180" i="3"/>
  <c r="CK180" i="3"/>
  <c r="U180" i="3"/>
  <c r="CW180" i="3"/>
  <c r="CH180" i="3"/>
  <c r="CI180" i="3"/>
  <c r="CZ180" i="3"/>
  <c r="AB180" i="3"/>
  <c r="BU180" i="3"/>
  <c r="CS180" i="3"/>
  <c r="R180" i="3"/>
  <c r="AV180" i="3"/>
  <c r="AC180" i="3"/>
  <c r="N180" i="3"/>
  <c r="CX180" i="3"/>
  <c r="CQ180" i="3"/>
  <c r="P180" i="3"/>
  <c r="AP180" i="3"/>
  <c r="CR180" i="3"/>
  <c r="H180" i="3"/>
  <c r="DB8" i="4" s="1"/>
  <c r="BF180" i="3"/>
  <c r="AW180" i="3"/>
  <c r="AK180" i="3"/>
  <c r="V180" i="3"/>
  <c r="W180" i="3"/>
  <c r="CY180" i="3"/>
  <c r="AA180" i="3"/>
  <c r="BD180" i="3"/>
  <c r="G180" i="3"/>
  <c r="DA8" i="4" s="1"/>
  <c r="BG180" i="3"/>
  <c r="BW180" i="3"/>
  <c r="BT180" i="3"/>
  <c r="AS180" i="3"/>
  <c r="AL180" i="3"/>
  <c r="AE180" i="3"/>
  <c r="L180" i="3"/>
  <c r="AO180" i="3"/>
  <c r="BO180" i="3"/>
  <c r="CD180" i="3"/>
  <c r="T180" i="3"/>
  <c r="CT180" i="3"/>
  <c r="Y180" i="3"/>
  <c r="BA180" i="3"/>
  <c r="BB180" i="3"/>
  <c r="AM180" i="3"/>
  <c r="Z180" i="3"/>
  <c r="AZ180" i="3"/>
  <c r="CN180" i="3"/>
  <c r="K180" i="3"/>
  <c r="BH180" i="3"/>
  <c r="CU180" i="3"/>
  <c r="CJ180" i="3"/>
  <c r="N30" i="1"/>
  <c r="AA16" i="2"/>
  <c r="X16" i="2"/>
  <c r="AE16" i="2"/>
  <c r="AC17" i="2"/>
  <c r="U16" i="2"/>
  <c r="Z16" i="2"/>
  <c r="V16" i="2"/>
  <c r="AD16" i="2"/>
  <c r="W17" i="2"/>
  <c r="Y17" i="2"/>
  <c r="Z17" i="2"/>
  <c r="AF16" i="2"/>
  <c r="AC16" i="2"/>
  <c r="AD17" i="2"/>
  <c r="AE17" i="2"/>
  <c r="AB16" i="2"/>
  <c r="AA17" i="2"/>
  <c r="X17" i="2"/>
  <c r="W16" i="2"/>
  <c r="AB17" i="2"/>
  <c r="AF17" i="2"/>
  <c r="V17" i="2"/>
  <c r="AF18" i="2"/>
  <c r="X18" i="2"/>
  <c r="W18" i="2"/>
  <c r="AD15" i="2"/>
  <c r="AC15" i="2"/>
  <c r="AF15" i="2"/>
  <c r="V18" i="2"/>
  <c r="Z18" i="2"/>
  <c r="AB18" i="2"/>
  <c r="AC18" i="2"/>
  <c r="AD18" i="2"/>
  <c r="Y18" i="2"/>
  <c r="U18" i="2"/>
  <c r="AE18" i="2"/>
  <c r="AA15" i="2"/>
  <c r="U15" i="2"/>
  <c r="X15" i="2"/>
  <c r="Y15" i="2"/>
  <c r="Z15" i="2"/>
  <c r="W15" i="2"/>
  <c r="AE15" i="2"/>
  <c r="V15" i="2"/>
  <c r="E16" i="4"/>
  <c r="H22" i="3"/>
  <c r="I22" i="3"/>
  <c r="J22" i="3"/>
  <c r="K22" i="3"/>
  <c r="G22" i="3"/>
  <c r="L22" i="3"/>
  <c r="N28" i="1"/>
  <c r="N17" i="1"/>
  <c r="E5" i="4"/>
  <c r="I11" i="3"/>
  <c r="L11" i="3"/>
  <c r="G11" i="3"/>
  <c r="J11" i="3"/>
  <c r="H11" i="3"/>
  <c r="K11" i="3"/>
  <c r="AB20" i="2"/>
  <c r="E4" i="4"/>
  <c r="H10" i="3"/>
  <c r="I10" i="3"/>
  <c r="J10" i="3"/>
  <c r="G10" i="3"/>
  <c r="K10" i="3"/>
  <c r="L10" i="3"/>
  <c r="N25" i="1"/>
  <c r="N20" i="1"/>
  <c r="AC20" i="2"/>
  <c r="N16" i="1"/>
  <c r="E13" i="4"/>
  <c r="K19" i="3"/>
  <c r="I19" i="3"/>
  <c r="J19" i="3"/>
  <c r="G19" i="3"/>
  <c r="L19" i="3"/>
  <c r="H19" i="3"/>
  <c r="E8" i="4"/>
  <c r="J14" i="3"/>
  <c r="H14" i="3"/>
  <c r="G14" i="3"/>
  <c r="K14" i="3"/>
  <c r="I14" i="3"/>
  <c r="L14" i="3"/>
  <c r="AA20" i="2"/>
  <c r="X20" i="2"/>
  <c r="U20" i="2"/>
  <c r="AB19" i="2"/>
  <c r="AA19" i="2"/>
  <c r="V19" i="2"/>
  <c r="AE19" i="2"/>
  <c r="Z19" i="2"/>
  <c r="Y19" i="2"/>
  <c r="W19" i="2"/>
  <c r="AF19" i="2"/>
  <c r="AC19" i="2"/>
  <c r="U19" i="2"/>
  <c r="X19" i="2"/>
  <c r="AD19" i="2"/>
  <c r="N19" i="1"/>
  <c r="N21" i="1"/>
  <c r="E11" i="4"/>
  <c r="G17" i="3"/>
  <c r="J17" i="3"/>
  <c r="L17" i="3"/>
  <c r="I17" i="3"/>
  <c r="K17" i="3"/>
  <c r="H17" i="3"/>
  <c r="N29" i="1"/>
  <c r="W20" i="2"/>
  <c r="AF20" i="2"/>
  <c r="Z20" i="2"/>
  <c r="N23" i="1"/>
  <c r="E18" i="4"/>
  <c r="H24" i="3"/>
  <c r="L24" i="3"/>
  <c r="G24" i="3"/>
  <c r="I24" i="3"/>
  <c r="K24" i="3"/>
  <c r="J24" i="3"/>
  <c r="E15" i="4"/>
  <c r="L21" i="3"/>
  <c r="I21" i="3"/>
  <c r="J21" i="3"/>
  <c r="G21" i="3"/>
  <c r="K21" i="3"/>
  <c r="H21" i="3"/>
  <c r="E12" i="4"/>
  <c r="H18" i="3"/>
  <c r="I18" i="3"/>
  <c r="L18" i="3"/>
  <c r="J18" i="3"/>
  <c r="K18" i="3"/>
  <c r="G18" i="3"/>
  <c r="E17" i="4"/>
  <c r="J23" i="3"/>
  <c r="K23" i="3"/>
  <c r="H23" i="3"/>
  <c r="G23" i="3"/>
  <c r="I23" i="3"/>
  <c r="L23" i="3"/>
  <c r="E10" i="4"/>
  <c r="I16" i="3"/>
  <c r="L16" i="3"/>
  <c r="G16" i="3"/>
  <c r="K16" i="3"/>
  <c r="J16" i="3"/>
  <c r="H16" i="3"/>
  <c r="AE20" i="2"/>
  <c r="V20" i="2"/>
  <c r="AD20" i="2"/>
  <c r="E7" i="4"/>
  <c r="H13" i="3"/>
  <c r="G13" i="3"/>
  <c r="J13" i="3"/>
  <c r="I13" i="3"/>
  <c r="K13" i="3"/>
  <c r="L13" i="3"/>
  <c r="E14" i="4"/>
  <c r="J20" i="3"/>
  <c r="I20" i="3"/>
  <c r="L20" i="3"/>
  <c r="G20" i="3"/>
  <c r="K20" i="3"/>
  <c r="H20" i="3"/>
  <c r="E9" i="4"/>
  <c r="G15" i="3"/>
  <c r="L15" i="3"/>
  <c r="I15" i="3"/>
  <c r="K15" i="3"/>
  <c r="H15" i="3"/>
  <c r="J15" i="3"/>
  <c r="E6" i="4"/>
  <c r="G12" i="3"/>
  <c r="K12" i="3"/>
  <c r="L12" i="3"/>
  <c r="I12" i="3"/>
  <c r="H12" i="3"/>
  <c r="J12" i="3"/>
  <c r="N27" i="1"/>
  <c r="N22" i="1"/>
  <c r="AA14" i="2"/>
  <c r="AD14" i="2"/>
  <c r="AB14" i="2"/>
  <c r="Z14" i="2"/>
  <c r="W14" i="2"/>
  <c r="U14" i="2"/>
  <c r="Y14" i="2"/>
  <c r="X14" i="2"/>
  <c r="AF14" i="2"/>
  <c r="V14" i="2"/>
  <c r="AC14" i="2"/>
  <c r="AE14" i="2"/>
  <c r="N26" i="1"/>
  <c r="N31" i="1"/>
  <c r="N18" i="1"/>
  <c r="N24" i="1"/>
  <c r="EW14" i="4" l="1"/>
  <c r="EX14" i="4" s="1"/>
  <c r="DD8" i="4"/>
  <c r="DE8" i="4" s="1"/>
  <c r="EE11" i="4"/>
  <c r="EF11" i="4" s="1"/>
  <c r="EM12" i="4"/>
  <c r="F210" i="3"/>
  <c r="DI8" i="4"/>
  <c r="AC195" i="3"/>
  <c r="CO195" i="3"/>
  <c r="BJ195" i="3"/>
  <c r="AE195" i="3"/>
  <c r="CQ195" i="3"/>
  <c r="CL195" i="3"/>
  <c r="CM195" i="3"/>
  <c r="J195" i="3"/>
  <c r="K195" i="3"/>
  <c r="AQ195" i="3"/>
  <c r="CT195" i="3"/>
  <c r="BT195" i="3"/>
  <c r="AK195" i="3"/>
  <c r="CW195" i="3"/>
  <c r="BR195" i="3"/>
  <c r="AM195" i="3"/>
  <c r="CY195" i="3"/>
  <c r="CZ195" i="3"/>
  <c r="Q195" i="3"/>
  <c r="AG195" i="3"/>
  <c r="AH195" i="3"/>
  <c r="CE195" i="3"/>
  <c r="AJ195" i="3"/>
  <c r="AW195" i="3"/>
  <c r="AS195" i="3"/>
  <c r="N195" i="3"/>
  <c r="BZ195" i="3"/>
  <c r="AU195" i="3"/>
  <c r="L195" i="3"/>
  <c r="P195" i="3"/>
  <c r="AB195" i="3"/>
  <c r="AX195" i="3"/>
  <c r="BE195" i="3"/>
  <c r="AR195" i="3"/>
  <c r="T195" i="3"/>
  <c r="I195" i="3"/>
  <c r="BA195" i="3"/>
  <c r="V195" i="3"/>
  <c r="CH195" i="3"/>
  <c r="BC195" i="3"/>
  <c r="Z195" i="3"/>
  <c r="AA195" i="3"/>
  <c r="AP195" i="3"/>
  <c r="BU195" i="3"/>
  <c r="BV195" i="3"/>
  <c r="CF195" i="3"/>
  <c r="BH195" i="3"/>
  <c r="Y195" i="3"/>
  <c r="BI195" i="3"/>
  <c r="AD195" i="3"/>
  <c r="CP195" i="3"/>
  <c r="BK195" i="3"/>
  <c r="AN195" i="3"/>
  <c r="AO195" i="3"/>
  <c r="BD195" i="3"/>
  <c r="CR195" i="3"/>
  <c r="CS195" i="3"/>
  <c r="R195" i="3"/>
  <c r="CV195" i="3"/>
  <c r="CJ195" i="3"/>
  <c r="BQ195" i="3"/>
  <c r="AL195" i="3"/>
  <c r="CX195" i="3"/>
  <c r="BS195" i="3"/>
  <c r="AY195" i="3"/>
  <c r="AZ195" i="3"/>
  <c r="BO195" i="3"/>
  <c r="G195" i="3"/>
  <c r="DJ8" i="4" s="1"/>
  <c r="H195" i="3"/>
  <c r="DK8" i="4" s="1"/>
  <c r="AI195" i="3"/>
  <c r="X195" i="3"/>
  <c r="CK195" i="3"/>
  <c r="M195" i="3"/>
  <c r="BY195" i="3"/>
  <c r="AT195" i="3"/>
  <c r="O195" i="3"/>
  <c r="CA195" i="3"/>
  <c r="BM195" i="3"/>
  <c r="BN195" i="3"/>
  <c r="CC195" i="3"/>
  <c r="CD195" i="3"/>
  <c r="S195" i="3"/>
  <c r="BF195" i="3"/>
  <c r="BL195" i="3"/>
  <c r="AF195" i="3"/>
  <c r="U195" i="3"/>
  <c r="CG195" i="3"/>
  <c r="BB195" i="3"/>
  <c r="W195" i="3"/>
  <c r="CI195" i="3"/>
  <c r="BX195" i="3"/>
  <c r="CB195" i="3"/>
  <c r="CN195" i="3"/>
  <c r="CU195" i="3"/>
  <c r="BG195" i="3"/>
  <c r="BW195" i="3"/>
  <c r="BP195" i="3"/>
  <c r="AV195" i="3"/>
  <c r="F258" i="3"/>
  <c r="EJ11" i="4"/>
  <c r="K243" i="3"/>
  <c r="BW243" i="3"/>
  <c r="AR243" i="3"/>
  <c r="M243" i="3"/>
  <c r="BY243" i="3"/>
  <c r="BR243" i="3"/>
  <c r="BZ243" i="3"/>
  <c r="I243" i="3"/>
  <c r="BL243" i="3"/>
  <c r="CS243" i="3"/>
  <c r="CK243" i="3"/>
  <c r="AD243" i="3"/>
  <c r="AN243" i="3"/>
  <c r="S243" i="3"/>
  <c r="CE243" i="3"/>
  <c r="AZ243" i="3"/>
  <c r="U243" i="3"/>
  <c r="CG243" i="3"/>
  <c r="CC243" i="3"/>
  <c r="R243" i="3"/>
  <c r="AV243" i="3"/>
  <c r="CY243" i="3"/>
  <c r="AH243" i="3"/>
  <c r="BB243" i="3"/>
  <c r="BM243" i="3"/>
  <c r="AO243" i="3"/>
  <c r="BO243" i="3"/>
  <c r="AJ243" i="3"/>
  <c r="CV243" i="3"/>
  <c r="BQ243" i="3"/>
  <c r="BD243" i="3"/>
  <c r="AX243" i="3"/>
  <c r="CR243" i="3"/>
  <c r="AM243" i="3"/>
  <c r="CH243" i="3"/>
  <c r="Y243" i="3"/>
  <c r="CL243" i="3"/>
  <c r="CP243" i="3"/>
  <c r="AA243" i="3"/>
  <c r="T243" i="3"/>
  <c r="AK243" i="3"/>
  <c r="AP243" i="3"/>
  <c r="BE243" i="3"/>
  <c r="V243" i="3"/>
  <c r="BV243" i="3"/>
  <c r="CA243" i="3"/>
  <c r="AI243" i="3"/>
  <c r="AB243" i="3"/>
  <c r="AS243" i="3"/>
  <c r="CQ243" i="3"/>
  <c r="BS243" i="3"/>
  <c r="AG243" i="3"/>
  <c r="CX243" i="3"/>
  <c r="H243" i="3"/>
  <c r="EL11" i="4" s="1"/>
  <c r="AQ243" i="3"/>
  <c r="BH243" i="3"/>
  <c r="BA243" i="3"/>
  <c r="W243" i="3"/>
  <c r="CD243" i="3"/>
  <c r="AU243" i="3"/>
  <c r="CZ243" i="3"/>
  <c r="P243" i="3"/>
  <c r="AY243" i="3"/>
  <c r="BP243" i="3"/>
  <c r="BI243" i="3"/>
  <c r="BJ243" i="3"/>
  <c r="CI243" i="3"/>
  <c r="BF243" i="3"/>
  <c r="BC243" i="3"/>
  <c r="CB243" i="3"/>
  <c r="BG243" i="3"/>
  <c r="BX243" i="3"/>
  <c r="CO243" i="3"/>
  <c r="CT243" i="3"/>
  <c r="J243" i="3"/>
  <c r="BT243" i="3"/>
  <c r="BN243" i="3"/>
  <c r="CM243" i="3"/>
  <c r="CF243" i="3"/>
  <c r="CW243" i="3"/>
  <c r="N243" i="3"/>
  <c r="AL243" i="3"/>
  <c r="BU243" i="3"/>
  <c r="G243" i="3"/>
  <c r="EK11" i="4" s="1"/>
  <c r="CU243" i="3"/>
  <c r="CN243" i="3"/>
  <c r="Q243" i="3"/>
  <c r="AF243" i="3"/>
  <c r="BK243" i="3"/>
  <c r="X243" i="3"/>
  <c r="Z243" i="3"/>
  <c r="L243" i="3"/>
  <c r="AC243" i="3"/>
  <c r="AE243" i="3"/>
  <c r="AT243" i="3"/>
  <c r="CJ243" i="3"/>
  <c r="AW243" i="3"/>
  <c r="O243" i="3"/>
  <c r="EN12" i="4"/>
  <c r="EO12" i="4" s="1"/>
  <c r="DL9" i="4"/>
  <c r="ES12" i="4"/>
  <c r="G259" i="3"/>
  <c r="ET12" i="4" s="1"/>
  <c r="I259" i="3"/>
  <c r="H259" i="3"/>
  <c r="EU12" i="4" s="1"/>
  <c r="J259" i="3"/>
  <c r="K259" i="3"/>
  <c r="L259" i="3"/>
  <c r="BB259" i="3"/>
  <c r="CO259" i="3"/>
  <c r="AF259" i="3"/>
  <c r="BC259" i="3"/>
  <c r="BJ259" i="3"/>
  <c r="CI259" i="3"/>
  <c r="AM259" i="3"/>
  <c r="O259" i="3"/>
  <c r="AD259" i="3"/>
  <c r="BQ259" i="3"/>
  <c r="S259" i="3"/>
  <c r="CB259" i="3"/>
  <c r="CA259" i="3"/>
  <c r="CH259" i="3"/>
  <c r="BH259" i="3"/>
  <c r="AV259" i="3"/>
  <c r="BT259" i="3"/>
  <c r="CX259" i="3"/>
  <c r="CM259" i="3"/>
  <c r="CR259" i="3"/>
  <c r="AE259" i="3"/>
  <c r="BL259" i="3"/>
  <c r="BI259" i="3"/>
  <c r="U259" i="3"/>
  <c r="BK259" i="3"/>
  <c r="BZ259" i="3"/>
  <c r="AR259" i="3"/>
  <c r="CZ259" i="3"/>
  <c r="BA259" i="3"/>
  <c r="CT259" i="3"/>
  <c r="BV259" i="3"/>
  <c r="AX259" i="3"/>
  <c r="AK259" i="3"/>
  <c r="T259" i="3"/>
  <c r="CQ259" i="3"/>
  <c r="CF259" i="3"/>
  <c r="X259" i="3"/>
  <c r="V259" i="3"/>
  <c r="AS259" i="3"/>
  <c r="BO259" i="3"/>
  <c r="BN259" i="3"/>
  <c r="BY259" i="3"/>
  <c r="CL259" i="3"/>
  <c r="BF259" i="3"/>
  <c r="CP259" i="3"/>
  <c r="AB259" i="3"/>
  <c r="AQ259" i="3"/>
  <c r="CS259" i="3"/>
  <c r="Y259" i="3"/>
  <c r="Q259" i="3"/>
  <c r="AC259" i="3"/>
  <c r="BG259" i="3"/>
  <c r="R259" i="3"/>
  <c r="CY259" i="3"/>
  <c r="CU259" i="3"/>
  <c r="AI259" i="3"/>
  <c r="AH259" i="3"/>
  <c r="CJ259" i="3"/>
  <c r="CG259" i="3"/>
  <c r="CC259" i="3"/>
  <c r="AO259" i="3"/>
  <c r="CV259" i="3"/>
  <c r="BS259" i="3"/>
  <c r="AL259" i="3"/>
  <c r="CD259" i="3"/>
  <c r="Z259" i="3"/>
  <c r="BR259" i="3"/>
  <c r="CN259" i="3"/>
  <c r="BP259" i="3"/>
  <c r="BM259" i="3"/>
  <c r="AY259" i="3"/>
  <c r="AG259" i="3"/>
  <c r="AU259" i="3"/>
  <c r="AT259" i="3"/>
  <c r="BX259" i="3"/>
  <c r="BD259" i="3"/>
  <c r="N259" i="3"/>
  <c r="AJ259" i="3"/>
  <c r="BE259" i="3"/>
  <c r="CK259" i="3"/>
  <c r="AN259" i="3"/>
  <c r="P259" i="3"/>
  <c r="AP259" i="3"/>
  <c r="W259" i="3"/>
  <c r="M259" i="3"/>
  <c r="BU259" i="3"/>
  <c r="BW259" i="3"/>
  <c r="CW259" i="3"/>
  <c r="AZ259" i="3"/>
  <c r="AW259" i="3"/>
  <c r="CE259" i="3"/>
  <c r="AA259" i="3"/>
  <c r="F226" i="3"/>
  <c r="DR9" i="4"/>
  <c r="AC211" i="3"/>
  <c r="CO211" i="3"/>
  <c r="BK211" i="3"/>
  <c r="AG211" i="3"/>
  <c r="X211" i="3"/>
  <c r="N211" i="3"/>
  <c r="CU211" i="3"/>
  <c r="AX211" i="3"/>
  <c r="CC211" i="3"/>
  <c r="AA211" i="3"/>
  <c r="AD211" i="3"/>
  <c r="CZ211" i="3"/>
  <c r="U211" i="3"/>
  <c r="CW211" i="3"/>
  <c r="CA211" i="3"/>
  <c r="BM211" i="3"/>
  <c r="BN211" i="3"/>
  <c r="BO211" i="3"/>
  <c r="J211" i="3"/>
  <c r="AB211" i="3"/>
  <c r="AP211" i="3"/>
  <c r="CD211" i="3"/>
  <c r="AZ211" i="3"/>
  <c r="AK211" i="3"/>
  <c r="O211" i="3"/>
  <c r="CI211" i="3"/>
  <c r="BW211" i="3"/>
  <c r="BX211" i="3"/>
  <c r="BZ211" i="3"/>
  <c r="BJ211" i="3"/>
  <c r="H211" i="3"/>
  <c r="DT9" i="4" s="1"/>
  <c r="DU9" i="4" s="1"/>
  <c r="BH211" i="3"/>
  <c r="Q211" i="3"/>
  <c r="CF211" i="3"/>
  <c r="AS211" i="3"/>
  <c r="W211" i="3"/>
  <c r="CQ211" i="3"/>
  <c r="CH211" i="3"/>
  <c r="CJ211" i="3"/>
  <c r="CK211" i="3"/>
  <c r="CX211" i="3"/>
  <c r="P211" i="3"/>
  <c r="CB211" i="3"/>
  <c r="BP211" i="3"/>
  <c r="CL211" i="3"/>
  <c r="BA211" i="3"/>
  <c r="AE211" i="3"/>
  <c r="CY211" i="3"/>
  <c r="CS211" i="3"/>
  <c r="CT211" i="3"/>
  <c r="T211" i="3"/>
  <c r="Z211" i="3"/>
  <c r="AW211" i="3"/>
  <c r="CP211" i="3"/>
  <c r="BR211" i="3"/>
  <c r="R211" i="3"/>
  <c r="BI211" i="3"/>
  <c r="AM211" i="3"/>
  <c r="K211" i="3"/>
  <c r="L211" i="3"/>
  <c r="Y211" i="3"/>
  <c r="AN211" i="3"/>
  <c r="AO211" i="3"/>
  <c r="CV211" i="3"/>
  <c r="G211" i="3"/>
  <c r="DS9" i="4" s="1"/>
  <c r="BT211" i="3"/>
  <c r="S211" i="3"/>
  <c r="BQ211" i="3"/>
  <c r="AU211" i="3"/>
  <c r="V211" i="3"/>
  <c r="AH211" i="3"/>
  <c r="AI211" i="3"/>
  <c r="BF211" i="3"/>
  <c r="BG211" i="3"/>
  <c r="AF211" i="3"/>
  <c r="AV211" i="3"/>
  <c r="AL211" i="3"/>
  <c r="BY211" i="3"/>
  <c r="BC211" i="3"/>
  <c r="AQ211" i="3"/>
  <c r="AR211" i="3"/>
  <c r="AT211" i="3"/>
  <c r="BU211" i="3"/>
  <c r="BV211" i="3"/>
  <c r="CE211" i="3"/>
  <c r="CR211" i="3"/>
  <c r="AJ211" i="3"/>
  <c r="M211" i="3"/>
  <c r="CG211" i="3"/>
  <c r="BS211" i="3"/>
  <c r="BB211" i="3"/>
  <c r="BD211" i="3"/>
  <c r="BE211" i="3"/>
  <c r="CM211" i="3"/>
  <c r="CN211" i="3"/>
  <c r="I211" i="3"/>
  <c r="BL211" i="3"/>
  <c r="AY211" i="3"/>
  <c r="DC8" i="4"/>
  <c r="DU10" i="4"/>
  <c r="EW13" i="4"/>
  <c r="EX13" i="4" s="1"/>
  <c r="F242" i="3"/>
  <c r="EA10" i="4"/>
  <c r="K227" i="3"/>
  <c r="BW227" i="3"/>
  <c r="AR227" i="3"/>
  <c r="M227" i="3"/>
  <c r="BY227" i="3"/>
  <c r="BK227" i="3"/>
  <c r="H227" i="3"/>
  <c r="EC10" i="4" s="1"/>
  <c r="ED10" i="4" s="1"/>
  <c r="CY227" i="3"/>
  <c r="G227" i="3"/>
  <c r="EB10" i="4" s="1"/>
  <c r="BM227" i="3"/>
  <c r="CC227" i="3"/>
  <c r="CH227" i="3"/>
  <c r="CI227" i="3"/>
  <c r="S227" i="3"/>
  <c r="CE227" i="3"/>
  <c r="AZ227" i="3"/>
  <c r="U227" i="3"/>
  <c r="CG227" i="3"/>
  <c r="BV227" i="3"/>
  <c r="N227" i="3"/>
  <c r="AO227" i="3"/>
  <c r="R227" i="3"/>
  <c r="CA227" i="3"/>
  <c r="BE227" i="3"/>
  <c r="W227" i="3"/>
  <c r="AH227" i="3"/>
  <c r="AA227" i="3"/>
  <c r="CM227" i="3"/>
  <c r="BH227" i="3"/>
  <c r="AC227" i="3"/>
  <c r="CO227" i="3"/>
  <c r="CJ227" i="3"/>
  <c r="Y227" i="3"/>
  <c r="BN227" i="3"/>
  <c r="AT227" i="3"/>
  <c r="CL227" i="3"/>
  <c r="CR227" i="3"/>
  <c r="AG227" i="3"/>
  <c r="AI227" i="3"/>
  <c r="CU227" i="3"/>
  <c r="BP227" i="3"/>
  <c r="AK227" i="3"/>
  <c r="CW227" i="3"/>
  <c r="CX227" i="3"/>
  <c r="AM227" i="3"/>
  <c r="CP227" i="3"/>
  <c r="CD227" i="3"/>
  <c r="CZ227" i="3"/>
  <c r="AU227" i="3"/>
  <c r="BF227" i="3"/>
  <c r="AQ227" i="3"/>
  <c r="L227" i="3"/>
  <c r="BX227" i="3"/>
  <c r="AS227" i="3"/>
  <c r="J227" i="3"/>
  <c r="AD227" i="3"/>
  <c r="AX227" i="3"/>
  <c r="Q227" i="3"/>
  <c r="O227" i="3"/>
  <c r="P227" i="3"/>
  <c r="CS227" i="3"/>
  <c r="BT227" i="3"/>
  <c r="AY227" i="3"/>
  <c r="T227" i="3"/>
  <c r="CF227" i="3"/>
  <c r="BA227" i="3"/>
  <c r="X227" i="3"/>
  <c r="CB227" i="3"/>
  <c r="BL227" i="3"/>
  <c r="AP227" i="3"/>
  <c r="Z227" i="3"/>
  <c r="BC227" i="3"/>
  <c r="AV227" i="3"/>
  <c r="I227" i="3"/>
  <c r="BO227" i="3"/>
  <c r="AJ227" i="3"/>
  <c r="CV227" i="3"/>
  <c r="BQ227" i="3"/>
  <c r="AW227" i="3"/>
  <c r="BS227" i="3"/>
  <c r="CK227" i="3"/>
  <c r="CQ227" i="3"/>
  <c r="BB227" i="3"/>
  <c r="BD227" i="3"/>
  <c r="BJ227" i="3"/>
  <c r="V227" i="3"/>
  <c r="CN227" i="3"/>
  <c r="CT227" i="3"/>
  <c r="BI227" i="3"/>
  <c r="BU227" i="3"/>
  <c r="AL227" i="3"/>
  <c r="AF227" i="3"/>
  <c r="BZ227" i="3"/>
  <c r="BR227" i="3"/>
  <c r="BG227" i="3"/>
  <c r="AN227" i="3"/>
  <c r="AB227" i="3"/>
  <c r="AE227" i="3"/>
  <c r="CT7" i="4"/>
  <c r="ED11" i="4"/>
  <c r="F194" i="3"/>
  <c r="CZ7" i="4"/>
  <c r="AS179" i="3"/>
  <c r="N179" i="3"/>
  <c r="BZ179" i="3"/>
  <c r="AU179" i="3"/>
  <c r="S179" i="3"/>
  <c r="T179" i="3"/>
  <c r="X179" i="3"/>
  <c r="AQ179" i="3"/>
  <c r="CL179" i="3"/>
  <c r="AB179" i="3"/>
  <c r="Q179" i="3"/>
  <c r="H179" i="3"/>
  <c r="DB7" i="4" s="1"/>
  <c r="BA179" i="3"/>
  <c r="V179" i="3"/>
  <c r="CH179" i="3"/>
  <c r="BC179" i="3"/>
  <c r="AG179" i="3"/>
  <c r="AH179" i="3"/>
  <c r="AI179" i="3"/>
  <c r="BN179" i="3"/>
  <c r="AF179" i="3"/>
  <c r="AY179" i="3"/>
  <c r="BE179" i="3"/>
  <c r="R179" i="3"/>
  <c r="AC179" i="3"/>
  <c r="CO179" i="3"/>
  <c r="BJ179" i="3"/>
  <c r="AE179" i="3"/>
  <c r="CQ179" i="3"/>
  <c r="CS179" i="3"/>
  <c r="CT179" i="3"/>
  <c r="CU179" i="3"/>
  <c r="AX179" i="3"/>
  <c r="CB179" i="3"/>
  <c r="BX179" i="3"/>
  <c r="AP179" i="3"/>
  <c r="AK179" i="3"/>
  <c r="CW179" i="3"/>
  <c r="BR179" i="3"/>
  <c r="AM179" i="3"/>
  <c r="CY179" i="3"/>
  <c r="I179" i="3"/>
  <c r="J179" i="3"/>
  <c r="Z179" i="3"/>
  <c r="BO179" i="3"/>
  <c r="K179" i="3"/>
  <c r="CR179" i="3"/>
  <c r="CC179" i="3"/>
  <c r="BY179" i="3"/>
  <c r="O179" i="3"/>
  <c r="BT179" i="3"/>
  <c r="BV179" i="3"/>
  <c r="BD179" i="3"/>
  <c r="BM179" i="3"/>
  <c r="CG179" i="3"/>
  <c r="W179" i="3"/>
  <c r="CE179" i="3"/>
  <c r="CJ179" i="3"/>
  <c r="AN179" i="3"/>
  <c r="CD179" i="3"/>
  <c r="AD179" i="3"/>
  <c r="BK179" i="3"/>
  <c r="AV179" i="3"/>
  <c r="CK179" i="3"/>
  <c r="BP179" i="3"/>
  <c r="Y179" i="3"/>
  <c r="AL179" i="3"/>
  <c r="BS179" i="3"/>
  <c r="BG179" i="3"/>
  <c r="L179" i="3"/>
  <c r="CM179" i="3"/>
  <c r="AO179" i="3"/>
  <c r="M179" i="3"/>
  <c r="AT179" i="3"/>
  <c r="CA179" i="3"/>
  <c r="BU179" i="3"/>
  <c r="AZ179" i="3"/>
  <c r="CN179" i="3"/>
  <c r="CZ179" i="3"/>
  <c r="U179" i="3"/>
  <c r="BB179" i="3"/>
  <c r="CI179" i="3"/>
  <c r="CF179" i="3"/>
  <c r="AA179" i="3"/>
  <c r="AJ179" i="3"/>
  <c r="G179" i="3"/>
  <c r="DA7" i="4" s="1"/>
  <c r="DD7" i="4" s="1"/>
  <c r="DE7" i="4" s="1"/>
  <c r="BI179" i="3"/>
  <c r="CP179" i="3"/>
  <c r="AR179" i="3"/>
  <c r="AW179" i="3"/>
  <c r="BW179" i="3"/>
  <c r="CV179" i="3"/>
  <c r="BQ179" i="3"/>
  <c r="CX179" i="3"/>
  <c r="BF179" i="3"/>
  <c r="BH179" i="3"/>
  <c r="P179" i="3"/>
  <c r="BL179" i="3"/>
  <c r="Q30" i="1"/>
  <c r="Q28" i="1"/>
  <c r="Q29" i="1"/>
  <c r="Q16" i="1"/>
  <c r="Q19" i="1"/>
  <c r="S19" i="1" s="1"/>
  <c r="Q17" i="1"/>
  <c r="U17" i="1" s="1"/>
  <c r="Q21" i="1"/>
  <c r="Q24" i="1"/>
  <c r="Q27" i="1"/>
  <c r="Q23" i="1"/>
  <c r="Q20" i="1"/>
  <c r="Q31" i="1"/>
  <c r="Q22" i="1"/>
  <c r="Q26" i="1"/>
  <c r="Q25" i="1"/>
  <c r="Q18" i="1"/>
  <c r="F16" i="4"/>
  <c r="G16" i="4"/>
  <c r="G5" i="4"/>
  <c r="F13" i="4"/>
  <c r="G9" i="4"/>
  <c r="F5" i="4"/>
  <c r="F12" i="4"/>
  <c r="G13" i="4"/>
  <c r="F18" i="4"/>
  <c r="G11" i="4"/>
  <c r="F4" i="4"/>
  <c r="F9" i="4"/>
  <c r="F11" i="4"/>
  <c r="F8" i="4"/>
  <c r="G8" i="4"/>
  <c r="F15" i="4"/>
  <c r="G4" i="4"/>
  <c r="F10" i="4"/>
  <c r="G10" i="4"/>
  <c r="G12" i="4"/>
  <c r="G6" i="4"/>
  <c r="F6" i="4"/>
  <c r="F7" i="4"/>
  <c r="F17" i="4"/>
  <c r="G18" i="4"/>
  <c r="G14" i="4"/>
  <c r="G7" i="4"/>
  <c r="G17" i="4"/>
  <c r="G15" i="4"/>
  <c r="F14" i="4"/>
  <c r="EN11" i="4" l="1"/>
  <c r="EO11" i="4" s="1"/>
  <c r="EV12" i="4"/>
  <c r="DL8" i="4"/>
  <c r="DC7" i="4"/>
  <c r="DV9" i="4"/>
  <c r="DW9" i="4" s="1"/>
  <c r="EE10" i="4"/>
  <c r="EF10" i="4" s="1"/>
  <c r="F241" i="3"/>
  <c r="EA9" i="4"/>
  <c r="S226" i="3"/>
  <c r="CE226" i="3"/>
  <c r="AZ226" i="3"/>
  <c r="U226" i="3"/>
  <c r="CG226" i="3"/>
  <c r="CC226" i="3"/>
  <c r="CK226" i="3"/>
  <c r="I226" i="3"/>
  <c r="BZ226" i="3"/>
  <c r="G226" i="3"/>
  <c r="EB9" i="4" s="1"/>
  <c r="BL226" i="3"/>
  <c r="BB226" i="3"/>
  <c r="CA226" i="3"/>
  <c r="AA226" i="3"/>
  <c r="CM226" i="3"/>
  <c r="BH226" i="3"/>
  <c r="AC226" i="3"/>
  <c r="CO226" i="3"/>
  <c r="CQ226" i="3"/>
  <c r="R226" i="3"/>
  <c r="AV226" i="3"/>
  <c r="V226" i="3"/>
  <c r="AH226" i="3"/>
  <c r="CY226" i="3"/>
  <c r="BN226" i="3"/>
  <c r="AI226" i="3"/>
  <c r="CU226" i="3"/>
  <c r="BP226" i="3"/>
  <c r="AK226" i="3"/>
  <c r="CW226" i="3"/>
  <c r="W226" i="3"/>
  <c r="AF226" i="3"/>
  <c r="CI226" i="3"/>
  <c r="AG226" i="3"/>
  <c r="BU226" i="3"/>
  <c r="AN226" i="3"/>
  <c r="O226" i="3"/>
  <c r="AQ226" i="3"/>
  <c r="L226" i="3"/>
  <c r="BX226" i="3"/>
  <c r="AS226" i="3"/>
  <c r="Q226" i="3"/>
  <c r="BJ226" i="3"/>
  <c r="AT226" i="3"/>
  <c r="J226" i="3"/>
  <c r="AU226" i="3"/>
  <c r="X226" i="3"/>
  <c r="CL226" i="3"/>
  <c r="Z226" i="3"/>
  <c r="AY226" i="3"/>
  <c r="T226" i="3"/>
  <c r="CF226" i="3"/>
  <c r="BA226" i="3"/>
  <c r="AE226" i="3"/>
  <c r="CT226" i="3"/>
  <c r="BE226" i="3"/>
  <c r="AL226" i="3"/>
  <c r="BF226" i="3"/>
  <c r="AW226" i="3"/>
  <c r="AO226" i="3"/>
  <c r="CZ226" i="3"/>
  <c r="BG226" i="3"/>
  <c r="AB226" i="3"/>
  <c r="CN226" i="3"/>
  <c r="BI226" i="3"/>
  <c r="AP226" i="3"/>
  <c r="H226" i="3"/>
  <c r="EC9" i="4" s="1"/>
  <c r="ED9" i="4" s="1"/>
  <c r="BS226" i="3"/>
  <c r="BK226" i="3"/>
  <c r="BT226" i="3"/>
  <c r="BV226" i="3"/>
  <c r="CP226" i="3"/>
  <c r="AD226" i="3"/>
  <c r="BO226" i="3"/>
  <c r="AJ226" i="3"/>
  <c r="CV226" i="3"/>
  <c r="BQ226" i="3"/>
  <c r="BD226" i="3"/>
  <c r="N226" i="3"/>
  <c r="CD226" i="3"/>
  <c r="CJ226" i="3"/>
  <c r="CH226" i="3"/>
  <c r="CX226" i="3"/>
  <c r="P226" i="3"/>
  <c r="BC226" i="3"/>
  <c r="K226" i="3"/>
  <c r="BW226" i="3"/>
  <c r="AR226" i="3"/>
  <c r="M226" i="3"/>
  <c r="BY226" i="3"/>
  <c r="BR226" i="3"/>
  <c r="AX226" i="3"/>
  <c r="CR226" i="3"/>
  <c r="AM226" i="3"/>
  <c r="CS226" i="3"/>
  <c r="Y226" i="3"/>
  <c r="CB226" i="3"/>
  <c r="BM226" i="3"/>
  <c r="DM8" i="4"/>
  <c r="DN8" i="4" s="1"/>
  <c r="F257" i="3"/>
  <c r="EJ10" i="4"/>
  <c r="AA242" i="3"/>
  <c r="CM242" i="3"/>
  <c r="BH242" i="3"/>
  <c r="AC242" i="3"/>
  <c r="CO242" i="3"/>
  <c r="CJ242" i="3"/>
  <c r="Y242" i="3"/>
  <c r="CB242" i="3"/>
  <c r="O242" i="3"/>
  <c r="P242" i="3"/>
  <c r="H242" i="3"/>
  <c r="EL10" i="4" s="1"/>
  <c r="BU242" i="3"/>
  <c r="AI242" i="3"/>
  <c r="CU242" i="3"/>
  <c r="BP242" i="3"/>
  <c r="AK242" i="3"/>
  <c r="CW242" i="3"/>
  <c r="CX242" i="3"/>
  <c r="AM242" i="3"/>
  <c r="Q242" i="3"/>
  <c r="Z242" i="3"/>
  <c r="BC242" i="3"/>
  <c r="AU242" i="3"/>
  <c r="V242" i="3"/>
  <c r="K242" i="3"/>
  <c r="BW242" i="3"/>
  <c r="AR242" i="3"/>
  <c r="S242" i="3"/>
  <c r="CE242" i="3"/>
  <c r="AZ242" i="3"/>
  <c r="U242" i="3"/>
  <c r="CG242" i="3"/>
  <c r="BV242" i="3"/>
  <c r="N242" i="3"/>
  <c r="AO242" i="3"/>
  <c r="CR242" i="3"/>
  <c r="CZ242" i="3"/>
  <c r="BE242" i="3"/>
  <c r="BT242" i="3"/>
  <c r="CH242" i="3"/>
  <c r="BG242" i="3"/>
  <c r="CN242" i="3"/>
  <c r="J242" i="3"/>
  <c r="AT242" i="3"/>
  <c r="CC242" i="3"/>
  <c r="CL242" i="3"/>
  <c r="CT242" i="3"/>
  <c r="BO242" i="3"/>
  <c r="CV242" i="3"/>
  <c r="X242" i="3"/>
  <c r="CD242" i="3"/>
  <c r="G242" i="3"/>
  <c r="EK10" i="4" s="1"/>
  <c r="CP242" i="3"/>
  <c r="W242" i="3"/>
  <c r="L242" i="3"/>
  <c r="M242" i="3"/>
  <c r="AL242" i="3"/>
  <c r="AX242" i="3"/>
  <c r="AF242" i="3"/>
  <c r="AE242" i="3"/>
  <c r="CI242" i="3"/>
  <c r="T242" i="3"/>
  <c r="AS242" i="3"/>
  <c r="AW242" i="3"/>
  <c r="BL242" i="3"/>
  <c r="BS242" i="3"/>
  <c r="BD242" i="3"/>
  <c r="AG242" i="3"/>
  <c r="AB242" i="3"/>
  <c r="BA242" i="3"/>
  <c r="BK242" i="3"/>
  <c r="BZ242" i="3"/>
  <c r="AN242" i="3"/>
  <c r="BR242" i="3"/>
  <c r="AH242" i="3"/>
  <c r="AJ242" i="3"/>
  <c r="BI242" i="3"/>
  <c r="AD242" i="3"/>
  <c r="CK242" i="3"/>
  <c r="BB242" i="3"/>
  <c r="CQ242" i="3"/>
  <c r="BF242" i="3"/>
  <c r="AQ242" i="3"/>
  <c r="BX242" i="3"/>
  <c r="BQ242" i="3"/>
  <c r="BN242" i="3"/>
  <c r="CY242" i="3"/>
  <c r="BM242" i="3"/>
  <c r="CS242" i="3"/>
  <c r="BJ242" i="3"/>
  <c r="AY242" i="3"/>
  <c r="CF242" i="3"/>
  <c r="BY242" i="3"/>
  <c r="R242" i="3"/>
  <c r="AP242" i="3"/>
  <c r="CA242" i="3"/>
  <c r="AV242" i="3"/>
  <c r="I242" i="3"/>
  <c r="ES11" i="4"/>
  <c r="K258" i="3"/>
  <c r="L258" i="3"/>
  <c r="G258" i="3"/>
  <c r="ET11" i="4" s="1"/>
  <c r="I258" i="3"/>
  <c r="H258" i="3"/>
  <c r="EU11" i="4" s="1"/>
  <c r="J258" i="3"/>
  <c r="CM258" i="3"/>
  <c r="N258" i="3"/>
  <c r="CR258" i="3"/>
  <c r="CI258" i="3"/>
  <c r="O258" i="3"/>
  <c r="CB258" i="3"/>
  <c r="CQ258" i="3"/>
  <c r="BC258" i="3"/>
  <c r="BA258" i="3"/>
  <c r="AP258" i="3"/>
  <c r="AV258" i="3"/>
  <c r="CX258" i="3"/>
  <c r="CO258" i="3"/>
  <c r="BQ258" i="3"/>
  <c r="AK258" i="3"/>
  <c r="T258" i="3"/>
  <c r="AE258" i="3"/>
  <c r="BJ258" i="3"/>
  <c r="BX258" i="3"/>
  <c r="CA258" i="3"/>
  <c r="BG258" i="3"/>
  <c r="BZ258" i="3"/>
  <c r="S258" i="3"/>
  <c r="CZ258" i="3"/>
  <c r="AM258" i="3"/>
  <c r="BB258" i="3"/>
  <c r="AL258" i="3"/>
  <c r="BY258" i="3"/>
  <c r="AC258" i="3"/>
  <c r="AJ258" i="3"/>
  <c r="CY258" i="3"/>
  <c r="U258" i="3"/>
  <c r="X258" i="3"/>
  <c r="BK258" i="3"/>
  <c r="BD258" i="3"/>
  <c r="BW258" i="3"/>
  <c r="AR258" i="3"/>
  <c r="CV258" i="3"/>
  <c r="BT258" i="3"/>
  <c r="CF258" i="3"/>
  <c r="V258" i="3"/>
  <c r="AG258" i="3"/>
  <c r="AT258" i="3"/>
  <c r="BO258" i="3"/>
  <c r="AQ258" i="3"/>
  <c r="AA258" i="3"/>
  <c r="CK258" i="3"/>
  <c r="Z258" i="3"/>
  <c r="AU258" i="3"/>
  <c r="W258" i="3"/>
  <c r="BR258" i="3"/>
  <c r="BH258" i="3"/>
  <c r="AD258" i="3"/>
  <c r="AF258" i="3"/>
  <c r="M258" i="3"/>
  <c r="Q258" i="3"/>
  <c r="BI258" i="3"/>
  <c r="CS258" i="3"/>
  <c r="CH258" i="3"/>
  <c r="AI258" i="3"/>
  <c r="CJ258" i="3"/>
  <c r="P258" i="3"/>
  <c r="BS258" i="3"/>
  <c r="CP258" i="3"/>
  <c r="AZ258" i="3"/>
  <c r="CE258" i="3"/>
  <c r="CT258" i="3"/>
  <c r="CL258" i="3"/>
  <c r="BN258" i="3"/>
  <c r="AN258" i="3"/>
  <c r="BE258" i="3"/>
  <c r="Y258" i="3"/>
  <c r="BL258" i="3"/>
  <c r="CU258" i="3"/>
  <c r="CD258" i="3"/>
  <c r="BV258" i="3"/>
  <c r="BF258" i="3"/>
  <c r="AX258" i="3"/>
  <c r="AH258" i="3"/>
  <c r="R258" i="3"/>
  <c r="AS258" i="3"/>
  <c r="CN258" i="3"/>
  <c r="AY258" i="3"/>
  <c r="CC258" i="3"/>
  <c r="BU258" i="3"/>
  <c r="BM258" i="3"/>
  <c r="AW258" i="3"/>
  <c r="AO258" i="3"/>
  <c r="AB258" i="3"/>
  <c r="CG258" i="3"/>
  <c r="BP258" i="3"/>
  <c r="CW258" i="3"/>
  <c r="EW12" i="4"/>
  <c r="EX12" i="4" s="1"/>
  <c r="EM11" i="4"/>
  <c r="F209" i="3"/>
  <c r="DI7" i="4"/>
  <c r="BQ194" i="3"/>
  <c r="AL194" i="3"/>
  <c r="CX194" i="3"/>
  <c r="BS194" i="3"/>
  <c r="BF194" i="3"/>
  <c r="BG194" i="3"/>
  <c r="BH194" i="3"/>
  <c r="L194" i="3"/>
  <c r="BW194" i="3"/>
  <c r="AB194" i="3"/>
  <c r="CC194" i="3"/>
  <c r="BL194" i="3"/>
  <c r="U194" i="3"/>
  <c r="CG194" i="3"/>
  <c r="BB194" i="3"/>
  <c r="W194" i="3"/>
  <c r="AC194" i="3"/>
  <c r="CO194" i="3"/>
  <c r="BJ194" i="3"/>
  <c r="AE194" i="3"/>
  <c r="CQ194" i="3"/>
  <c r="CS194" i="3"/>
  <c r="CT194" i="3"/>
  <c r="CU194" i="3"/>
  <c r="AA194" i="3"/>
  <c r="CR194" i="3"/>
  <c r="CM194" i="3"/>
  <c r="CZ194" i="3"/>
  <c r="M194" i="3"/>
  <c r="V194" i="3"/>
  <c r="AM194" i="3"/>
  <c r="AG194" i="3"/>
  <c r="BU194" i="3"/>
  <c r="Z194" i="3"/>
  <c r="CL194" i="3"/>
  <c r="AY194" i="3"/>
  <c r="R194" i="3"/>
  <c r="AK194" i="3"/>
  <c r="AD194" i="3"/>
  <c r="AU194" i="3"/>
  <c r="AR194" i="3"/>
  <c r="CF194" i="3"/>
  <c r="AQ194" i="3"/>
  <c r="AF194" i="3"/>
  <c r="BP194" i="3"/>
  <c r="Y194" i="3"/>
  <c r="AS194" i="3"/>
  <c r="AT194" i="3"/>
  <c r="BC194" i="3"/>
  <c r="BT194" i="3"/>
  <c r="J194" i="3"/>
  <c r="BN194" i="3"/>
  <c r="P194" i="3"/>
  <c r="AJ194" i="3"/>
  <c r="AO194" i="3"/>
  <c r="BA194" i="3"/>
  <c r="BR194" i="3"/>
  <c r="BK194" i="3"/>
  <c r="CE194" i="3"/>
  <c r="X194" i="3"/>
  <c r="CK194" i="3"/>
  <c r="BD194" i="3"/>
  <c r="BX194" i="3"/>
  <c r="H194" i="3"/>
  <c r="DK7" i="4" s="1"/>
  <c r="BI194" i="3"/>
  <c r="BZ194" i="3"/>
  <c r="CA194" i="3"/>
  <c r="I194" i="3"/>
  <c r="AI194" i="3"/>
  <c r="AZ194" i="3"/>
  <c r="Q194" i="3"/>
  <c r="AN194" i="3"/>
  <c r="BM194" i="3"/>
  <c r="BY194" i="3"/>
  <c r="CH194" i="3"/>
  <c r="CI194" i="3"/>
  <c r="T194" i="3"/>
  <c r="AW194" i="3"/>
  <c r="CN194" i="3"/>
  <c r="BE194" i="3"/>
  <c r="CB194" i="3"/>
  <c r="G194" i="3"/>
  <c r="DJ7" i="4" s="1"/>
  <c r="DM7" i="4" s="1"/>
  <c r="DN7" i="4" s="1"/>
  <c r="CW194" i="3"/>
  <c r="CP194" i="3"/>
  <c r="CY194" i="3"/>
  <c r="AH194" i="3"/>
  <c r="BV194" i="3"/>
  <c r="AX194" i="3"/>
  <c r="CV194" i="3"/>
  <c r="CD194" i="3"/>
  <c r="N194" i="3"/>
  <c r="O194" i="3"/>
  <c r="S194" i="3"/>
  <c r="AV194" i="3"/>
  <c r="CJ194" i="3"/>
  <c r="BO194" i="3"/>
  <c r="K194" i="3"/>
  <c r="AP194" i="3"/>
  <c r="F225" i="3"/>
  <c r="DR8" i="4"/>
  <c r="AK210" i="3"/>
  <c r="CW210" i="3"/>
  <c r="BS210" i="3"/>
  <c r="AQ210" i="3"/>
  <c r="AH210" i="3"/>
  <c r="Y210" i="3"/>
  <c r="Q210" i="3"/>
  <c r="AA210" i="3"/>
  <c r="CZ210" i="3"/>
  <c r="S210" i="3"/>
  <c r="BG210" i="3"/>
  <c r="CC210" i="3"/>
  <c r="BA210" i="3"/>
  <c r="W210" i="3"/>
  <c r="CI210" i="3"/>
  <c r="BM210" i="3"/>
  <c r="BD210" i="3"/>
  <c r="AT210" i="3"/>
  <c r="AX210" i="3"/>
  <c r="CP210" i="3"/>
  <c r="AN210" i="3"/>
  <c r="AZ210" i="3"/>
  <c r="AP210" i="3"/>
  <c r="J210" i="3"/>
  <c r="M210" i="3"/>
  <c r="BY210" i="3"/>
  <c r="AU210" i="3"/>
  <c r="K210" i="3"/>
  <c r="CS210" i="3"/>
  <c r="CJ210" i="3"/>
  <c r="BZ210" i="3"/>
  <c r="CX210" i="3"/>
  <c r="AY210" i="3"/>
  <c r="BV210" i="3"/>
  <c r="T210" i="3"/>
  <c r="AD210" i="3"/>
  <c r="BL210" i="3"/>
  <c r="BQ210" i="3"/>
  <c r="CA210" i="3"/>
  <c r="L210" i="3"/>
  <c r="BE210" i="3"/>
  <c r="BF210" i="3"/>
  <c r="AO210" i="3"/>
  <c r="CN210" i="3"/>
  <c r="AV210" i="3"/>
  <c r="CG210" i="3"/>
  <c r="CQ210" i="3"/>
  <c r="X210" i="3"/>
  <c r="BO210" i="3"/>
  <c r="BH210" i="3"/>
  <c r="I210" i="3"/>
  <c r="AB210" i="3"/>
  <c r="CO210" i="3"/>
  <c r="CY210" i="3"/>
  <c r="AR210" i="3"/>
  <c r="CK210" i="3"/>
  <c r="R210" i="3"/>
  <c r="CB210" i="3"/>
  <c r="CR210" i="3"/>
  <c r="O210" i="3"/>
  <c r="V210" i="3"/>
  <c r="BN210" i="3"/>
  <c r="CU210" i="3"/>
  <c r="AJ210" i="3"/>
  <c r="AL210" i="3"/>
  <c r="CV210" i="3"/>
  <c r="U210" i="3"/>
  <c r="AE210" i="3"/>
  <c r="AG210" i="3"/>
  <c r="BX210" i="3"/>
  <c r="AF210" i="3"/>
  <c r="BR210" i="3"/>
  <c r="BT210" i="3"/>
  <c r="AW210" i="3"/>
  <c r="AC210" i="3"/>
  <c r="AM210" i="3"/>
  <c r="BB210" i="3"/>
  <c r="CT210" i="3"/>
  <c r="BP210" i="3"/>
  <c r="CF210" i="3"/>
  <c r="CL210" i="3"/>
  <c r="CD210" i="3"/>
  <c r="AS210" i="3"/>
  <c r="BC210" i="3"/>
  <c r="BW210" i="3"/>
  <c r="N210" i="3"/>
  <c r="CE210" i="3"/>
  <c r="H210" i="3"/>
  <c r="DT8" i="4" s="1"/>
  <c r="CM210" i="3"/>
  <c r="P210" i="3"/>
  <c r="BI210" i="3"/>
  <c r="BK210" i="3"/>
  <c r="CH210" i="3"/>
  <c r="AI210" i="3"/>
  <c r="G210" i="3"/>
  <c r="DS8" i="4" s="1"/>
  <c r="BU210" i="3"/>
  <c r="Z210" i="3"/>
  <c r="BJ210" i="3"/>
  <c r="V17" i="1"/>
  <c r="S29" i="1"/>
  <c r="U28" i="1"/>
  <c r="S28" i="1"/>
  <c r="S30" i="1"/>
  <c r="U30" i="1"/>
  <c r="V30" i="1" s="1"/>
  <c r="S16" i="1"/>
  <c r="U29" i="1"/>
  <c r="U19" i="1"/>
  <c r="U23" i="1"/>
  <c r="V23" i="1" s="1"/>
  <c r="U16" i="1"/>
  <c r="V16" i="1" s="1"/>
  <c r="S17" i="1"/>
  <c r="U21" i="1"/>
  <c r="U24" i="1"/>
  <c r="S26" i="1"/>
  <c r="H13" i="4"/>
  <c r="I9" i="4"/>
  <c r="J9" i="4" s="1"/>
  <c r="T21" i="1" s="1"/>
  <c r="H18" i="4"/>
  <c r="H11" i="4"/>
  <c r="I10" i="4"/>
  <c r="J10" i="4" s="1"/>
  <c r="T22" i="1" s="1"/>
  <c r="U27" i="1"/>
  <c r="I11" i="4"/>
  <c r="J11" i="4" s="1"/>
  <c r="T23" i="1" s="1"/>
  <c r="H12" i="4"/>
  <c r="H15" i="4"/>
  <c r="I13" i="4"/>
  <c r="J13" i="4" s="1"/>
  <c r="T25" i="1" s="1"/>
  <c r="I5" i="4"/>
  <c r="J5" i="4" s="1"/>
  <c r="T17" i="1" s="1"/>
  <c r="I15" i="4"/>
  <c r="J15" i="4" s="1"/>
  <c r="T27" i="1" s="1"/>
  <c r="H17" i="4"/>
  <c r="I12" i="4"/>
  <c r="J12" i="4" s="1"/>
  <c r="T24" i="1" s="1"/>
  <c r="H10" i="4"/>
  <c r="H5" i="4"/>
  <c r="H4" i="4"/>
  <c r="U22" i="1"/>
  <c r="U31" i="1"/>
  <c r="U20" i="1"/>
  <c r="U18" i="1"/>
  <c r="U26" i="1"/>
  <c r="U25" i="1"/>
  <c r="H16" i="4"/>
  <c r="I16" i="4"/>
  <c r="J16" i="4" s="1"/>
  <c r="T28" i="1" s="1"/>
  <c r="H8" i="4"/>
  <c r="H9" i="4"/>
  <c r="I4" i="4"/>
  <c r="J4" i="4" s="1"/>
  <c r="T16" i="1" s="1"/>
  <c r="I6" i="4"/>
  <c r="J6" i="4" s="1"/>
  <c r="T18" i="1" s="1"/>
  <c r="I8" i="4"/>
  <c r="J8" i="4" s="1"/>
  <c r="T20" i="1" s="1"/>
  <c r="H6" i="4"/>
  <c r="S25" i="1"/>
  <c r="S20" i="1"/>
  <c r="H14" i="4"/>
  <c r="I18" i="4"/>
  <c r="J18" i="4" s="1"/>
  <c r="T30" i="1" s="1"/>
  <c r="I17" i="4"/>
  <c r="J17" i="4" s="1"/>
  <c r="T29" i="1" s="1"/>
  <c r="S21" i="1"/>
  <c r="S31" i="1"/>
  <c r="I14" i="4"/>
  <c r="J14" i="4" s="1"/>
  <c r="T26" i="1" s="1"/>
  <c r="I7" i="4"/>
  <c r="J7" i="4" s="1"/>
  <c r="T19" i="1" s="1"/>
  <c r="H7" i="4"/>
  <c r="S22" i="1"/>
  <c r="S18" i="1"/>
  <c r="S23" i="1"/>
  <c r="S27" i="1"/>
  <c r="S24" i="1"/>
  <c r="DV8" i="4" l="1"/>
  <c r="DW8" i="4" s="1"/>
  <c r="EW11" i="4"/>
  <c r="EX11" i="4" s="1"/>
  <c r="EN10" i="4"/>
  <c r="EO10" i="4" s="1"/>
  <c r="DU8" i="4"/>
  <c r="EE9" i="4"/>
  <c r="EF9" i="4" s="1"/>
  <c r="F240" i="3"/>
  <c r="EA8" i="4"/>
  <c r="AA225" i="3"/>
  <c r="CM225" i="3"/>
  <c r="BH225" i="3"/>
  <c r="AC225" i="3"/>
  <c r="CO225" i="3"/>
  <c r="CJ225" i="3"/>
  <c r="Y225" i="3"/>
  <c r="AD225" i="3"/>
  <c r="O225" i="3"/>
  <c r="P225" i="3"/>
  <c r="CD225" i="3"/>
  <c r="W225" i="3"/>
  <c r="AI225" i="3"/>
  <c r="CU225" i="3"/>
  <c r="BP225" i="3"/>
  <c r="AK225" i="3"/>
  <c r="CW225" i="3"/>
  <c r="CX225" i="3"/>
  <c r="AM225" i="3"/>
  <c r="BN225" i="3"/>
  <c r="Z225" i="3"/>
  <c r="BC225" i="3"/>
  <c r="AG225" i="3"/>
  <c r="BF225" i="3"/>
  <c r="AQ225" i="3"/>
  <c r="L225" i="3"/>
  <c r="BX225" i="3"/>
  <c r="AS225" i="3"/>
  <c r="J225" i="3"/>
  <c r="G225" i="3"/>
  <c r="EB8" i="4" s="1"/>
  <c r="AX225" i="3"/>
  <c r="AE225" i="3"/>
  <c r="AN225" i="3"/>
  <c r="CP225" i="3"/>
  <c r="CH225" i="3"/>
  <c r="BJ225" i="3"/>
  <c r="K225" i="3"/>
  <c r="BW225" i="3"/>
  <c r="AR225" i="3"/>
  <c r="M225" i="3"/>
  <c r="BY225" i="3"/>
  <c r="BK225" i="3"/>
  <c r="BS225" i="3"/>
  <c r="CY225" i="3"/>
  <c r="BE225" i="3"/>
  <c r="CL225" i="3"/>
  <c r="CQ225" i="3"/>
  <c r="BU225" i="3"/>
  <c r="CT225" i="3"/>
  <c r="S225" i="3"/>
  <c r="CE225" i="3"/>
  <c r="AZ225" i="3"/>
  <c r="U225" i="3"/>
  <c r="CG225" i="3"/>
  <c r="BV225" i="3"/>
  <c r="N225" i="3"/>
  <c r="H225" i="3"/>
  <c r="EC8" i="4" s="1"/>
  <c r="ED8" i="4" s="1"/>
  <c r="CR225" i="3"/>
  <c r="CZ225" i="3"/>
  <c r="AT225" i="3"/>
  <c r="CS225" i="3"/>
  <c r="AU225" i="3"/>
  <c r="CF225" i="3"/>
  <c r="AW225" i="3"/>
  <c r="CC225" i="3"/>
  <c r="AH225" i="3"/>
  <c r="CN225" i="3"/>
  <c r="AO225" i="3"/>
  <c r="AF225" i="3"/>
  <c r="CI225" i="3"/>
  <c r="AY225" i="3"/>
  <c r="CV225" i="3"/>
  <c r="CB225" i="3"/>
  <c r="BB225" i="3"/>
  <c r="AV225" i="3"/>
  <c r="BG225" i="3"/>
  <c r="BA225" i="3"/>
  <c r="R225" i="3"/>
  <c r="BM225" i="3"/>
  <c r="BT225" i="3"/>
  <c r="BO225" i="3"/>
  <c r="BI225" i="3"/>
  <c r="BL225" i="3"/>
  <c r="CA225" i="3"/>
  <c r="I225" i="3"/>
  <c r="T225" i="3"/>
  <c r="BQ225" i="3"/>
  <c r="BZ225" i="3"/>
  <c r="Q225" i="3"/>
  <c r="V225" i="3"/>
  <c r="AB225" i="3"/>
  <c r="X225" i="3"/>
  <c r="CK225" i="3"/>
  <c r="AP225" i="3"/>
  <c r="AJ225" i="3"/>
  <c r="AL225" i="3"/>
  <c r="BD225" i="3"/>
  <c r="BR225" i="3"/>
  <c r="EM10" i="4"/>
  <c r="F256" i="3"/>
  <c r="EJ9" i="4"/>
  <c r="AQ241" i="3"/>
  <c r="L241" i="3"/>
  <c r="BX241" i="3"/>
  <c r="AS241" i="3"/>
  <c r="Q241" i="3"/>
  <c r="BJ241" i="3"/>
  <c r="BE241" i="3"/>
  <c r="J241" i="3"/>
  <c r="V241" i="3"/>
  <c r="AH241" i="3"/>
  <c r="CL241" i="3"/>
  <c r="AD241" i="3"/>
  <c r="AY241" i="3"/>
  <c r="T241" i="3"/>
  <c r="CF241" i="3"/>
  <c r="BA241" i="3"/>
  <c r="AE241" i="3"/>
  <c r="CI241" i="3"/>
  <c r="BS241" i="3"/>
  <c r="AL241" i="3"/>
  <c r="AG241" i="3"/>
  <c r="BU241" i="3"/>
  <c r="AO241" i="3"/>
  <c r="BM241" i="3"/>
  <c r="BG241" i="3"/>
  <c r="AB241" i="3"/>
  <c r="CN241" i="3"/>
  <c r="BI241" i="3"/>
  <c r="AP241" i="3"/>
  <c r="Y241" i="3"/>
  <c r="CD241" i="3"/>
  <c r="BK241" i="3"/>
  <c r="AU241" i="3"/>
  <c r="X241" i="3"/>
  <c r="CP241" i="3"/>
  <c r="BN241" i="3"/>
  <c r="BO241" i="3"/>
  <c r="AJ241" i="3"/>
  <c r="CV241" i="3"/>
  <c r="BQ241" i="3"/>
  <c r="BD241" i="3"/>
  <c r="AX241" i="3"/>
  <c r="CR241" i="3"/>
  <c r="CJ241" i="3"/>
  <c r="BF241" i="3"/>
  <c r="AW241" i="3"/>
  <c r="BC241" i="3"/>
  <c r="P241" i="3"/>
  <c r="K241" i="3"/>
  <c r="BW241" i="3"/>
  <c r="AR241" i="3"/>
  <c r="M241" i="3"/>
  <c r="BY241" i="3"/>
  <c r="BR241" i="3"/>
  <c r="BZ241" i="3"/>
  <c r="I241" i="3"/>
  <c r="N241" i="3"/>
  <c r="BT241" i="3"/>
  <c r="BV241" i="3"/>
  <c r="O241" i="3"/>
  <c r="CZ241" i="3"/>
  <c r="S241" i="3"/>
  <c r="CE241" i="3"/>
  <c r="AZ241" i="3"/>
  <c r="U241" i="3"/>
  <c r="CG241" i="3"/>
  <c r="CC241" i="3"/>
  <c r="R241" i="3"/>
  <c r="AV241" i="3"/>
  <c r="AM241" i="3"/>
  <c r="CH241" i="3"/>
  <c r="CX241" i="3"/>
  <c r="CA241" i="3"/>
  <c r="BB241" i="3"/>
  <c r="AA241" i="3"/>
  <c r="CM241" i="3"/>
  <c r="BH241" i="3"/>
  <c r="AC241" i="3"/>
  <c r="CO241" i="3"/>
  <c r="CQ241" i="3"/>
  <c r="AF241" i="3"/>
  <c r="CT241" i="3"/>
  <c r="BL241" i="3"/>
  <c r="CS241" i="3"/>
  <c r="CK241" i="3"/>
  <c r="CB241" i="3"/>
  <c r="AI241" i="3"/>
  <c r="CU241" i="3"/>
  <c r="BP241" i="3"/>
  <c r="AK241" i="3"/>
  <c r="CW241" i="3"/>
  <c r="W241" i="3"/>
  <c r="AT241" i="3"/>
  <c r="H241" i="3"/>
  <c r="EL9" i="4" s="1"/>
  <c r="EM9" i="4" s="1"/>
  <c r="CY241" i="3"/>
  <c r="G241" i="3"/>
  <c r="EK9" i="4" s="1"/>
  <c r="AN241" i="3"/>
  <c r="Z241" i="3"/>
  <c r="DL7" i="4"/>
  <c r="F224" i="3"/>
  <c r="DR7" i="4"/>
  <c r="BI209" i="3"/>
  <c r="AE209" i="3"/>
  <c r="CQ209" i="3"/>
  <c r="BW209" i="3"/>
  <c r="BN209" i="3"/>
  <c r="BE209" i="3"/>
  <c r="BH209" i="3"/>
  <c r="AB209" i="3"/>
  <c r="BR209" i="3"/>
  <c r="CD209" i="3"/>
  <c r="BF209" i="3"/>
  <c r="T209" i="3"/>
  <c r="BQ209" i="3"/>
  <c r="AM209" i="3"/>
  <c r="CY209" i="3"/>
  <c r="CH209" i="3"/>
  <c r="BX209" i="3"/>
  <c r="BO209" i="3"/>
  <c r="CB209" i="3"/>
  <c r="AV209" i="3"/>
  <c r="CZ209" i="3"/>
  <c r="CV209" i="3"/>
  <c r="BG209" i="3"/>
  <c r="Z209" i="3"/>
  <c r="M209" i="3"/>
  <c r="BY209" i="3"/>
  <c r="AU209" i="3"/>
  <c r="K209" i="3"/>
  <c r="CS209" i="3"/>
  <c r="CJ209" i="3"/>
  <c r="BZ209" i="3"/>
  <c r="CP209" i="3"/>
  <c r="BJ209" i="3"/>
  <c r="S209" i="3"/>
  <c r="Q209" i="3"/>
  <c r="AO209" i="3"/>
  <c r="G209" i="3"/>
  <c r="DS7" i="4" s="1"/>
  <c r="U209" i="3"/>
  <c r="CG209" i="3"/>
  <c r="BC209" i="3"/>
  <c r="V209" i="3"/>
  <c r="L209" i="3"/>
  <c r="CT209" i="3"/>
  <c r="CK209" i="3"/>
  <c r="AF209" i="3"/>
  <c r="CC209" i="3"/>
  <c r="AZ209" i="3"/>
  <c r="BP209" i="3"/>
  <c r="H209" i="3"/>
  <c r="DT7" i="4" s="1"/>
  <c r="AN209" i="3"/>
  <c r="AC209" i="3"/>
  <c r="CO209" i="3"/>
  <c r="BK209" i="3"/>
  <c r="AG209" i="3"/>
  <c r="X209" i="3"/>
  <c r="N209" i="3"/>
  <c r="CU209" i="3"/>
  <c r="CE209" i="3"/>
  <c r="CR209" i="3"/>
  <c r="P209" i="3"/>
  <c r="R209" i="3"/>
  <c r="BU209" i="3"/>
  <c r="AS209" i="3"/>
  <c r="O209" i="3"/>
  <c r="CA209" i="3"/>
  <c r="BB209" i="3"/>
  <c r="AR209" i="3"/>
  <c r="AI209" i="3"/>
  <c r="AA209" i="3"/>
  <c r="CL209" i="3"/>
  <c r="CX209" i="3"/>
  <c r="AW209" i="3"/>
  <c r="CF209" i="3"/>
  <c r="CM209" i="3"/>
  <c r="BA209" i="3"/>
  <c r="W209" i="3"/>
  <c r="CI209" i="3"/>
  <c r="BM209" i="3"/>
  <c r="BD209" i="3"/>
  <c r="AT209" i="3"/>
  <c r="AP209" i="3"/>
  <c r="J209" i="3"/>
  <c r="AJ209" i="3"/>
  <c r="BL209" i="3"/>
  <c r="BT209" i="3"/>
  <c r="CN209" i="3"/>
  <c r="AH209" i="3"/>
  <c r="Y209" i="3"/>
  <c r="I209" i="3"/>
  <c r="AL209" i="3"/>
  <c r="AK209" i="3"/>
  <c r="AX209" i="3"/>
  <c r="CW209" i="3"/>
  <c r="AD209" i="3"/>
  <c r="BS209" i="3"/>
  <c r="AY209" i="3"/>
  <c r="AQ209" i="3"/>
  <c r="BV209" i="3"/>
  <c r="EV11" i="4"/>
  <c r="ES10" i="4"/>
  <c r="G257" i="3"/>
  <c r="ET10" i="4" s="1"/>
  <c r="L257" i="3"/>
  <c r="H257" i="3"/>
  <c r="EU10" i="4" s="1"/>
  <c r="J257" i="3"/>
  <c r="I257" i="3"/>
  <c r="K257" i="3"/>
  <c r="CI257" i="3"/>
  <c r="BK257" i="3"/>
  <c r="S257" i="3"/>
  <c r="AV257" i="3"/>
  <c r="AD257" i="3"/>
  <c r="CM257" i="3"/>
  <c r="CH257" i="3"/>
  <c r="BJ257" i="3"/>
  <c r="AH257" i="3"/>
  <c r="R257" i="3"/>
  <c r="AF257" i="3"/>
  <c r="CQ257" i="3"/>
  <c r="O257" i="3"/>
  <c r="BQ257" i="3"/>
  <c r="AK257" i="3"/>
  <c r="AL257" i="3"/>
  <c r="BH257" i="3"/>
  <c r="AJ257" i="3"/>
  <c r="BD257" i="3"/>
  <c r="BG257" i="3"/>
  <c r="BX257" i="3"/>
  <c r="AR257" i="3"/>
  <c r="CB257" i="3"/>
  <c r="CA257" i="3"/>
  <c r="CV257" i="3"/>
  <c r="CF257" i="3"/>
  <c r="BV257" i="3"/>
  <c r="AP257" i="3"/>
  <c r="CR257" i="3"/>
  <c r="BC257" i="3"/>
  <c r="AE257" i="3"/>
  <c r="AC257" i="3"/>
  <c r="CZ257" i="3"/>
  <c r="BY257" i="3"/>
  <c r="X257" i="3"/>
  <c r="CX257" i="3"/>
  <c r="CU257" i="3"/>
  <c r="AI257" i="3"/>
  <c r="CD257" i="3"/>
  <c r="AX257" i="3"/>
  <c r="CJ257" i="3"/>
  <c r="AS257" i="3"/>
  <c r="CN257" i="3"/>
  <c r="AW257" i="3"/>
  <c r="BF257" i="3"/>
  <c r="CE257" i="3"/>
  <c r="BW257" i="3"/>
  <c r="BN257" i="3"/>
  <c r="P257" i="3"/>
  <c r="CY257" i="3"/>
  <c r="W257" i="3"/>
  <c r="V257" i="3"/>
  <c r="U257" i="3"/>
  <c r="Q257" i="3"/>
  <c r="CT257" i="3"/>
  <c r="CL257" i="3"/>
  <c r="BL257" i="3"/>
  <c r="BS257" i="3"/>
  <c r="CP257" i="3"/>
  <c r="BR257" i="3"/>
  <c r="CG257" i="3"/>
  <c r="AY257" i="3"/>
  <c r="AA257" i="3"/>
  <c r="BE257" i="3"/>
  <c r="M257" i="3"/>
  <c r="AZ257" i="3"/>
  <c r="AQ257" i="3"/>
  <c r="AG257" i="3"/>
  <c r="Y257" i="3"/>
  <c r="AM257" i="3"/>
  <c r="AO257" i="3"/>
  <c r="N257" i="3"/>
  <c r="BZ257" i="3"/>
  <c r="BA257" i="3"/>
  <c r="AN257" i="3"/>
  <c r="AB257" i="3"/>
  <c r="Z257" i="3"/>
  <c r="BB257" i="3"/>
  <c r="T257" i="3"/>
  <c r="BI257" i="3"/>
  <c r="BU257" i="3"/>
  <c r="CS257" i="3"/>
  <c r="AT257" i="3"/>
  <c r="BT257" i="3"/>
  <c r="CO257" i="3"/>
  <c r="AU257" i="3"/>
  <c r="CW257" i="3"/>
  <c r="BP257" i="3"/>
  <c r="BO257" i="3"/>
  <c r="CK257" i="3"/>
  <c r="CC257" i="3"/>
  <c r="BM257" i="3"/>
  <c r="V29" i="1"/>
  <c r="V25" i="1"/>
  <c r="V20" i="1"/>
  <c r="V19" i="1"/>
  <c r="V31" i="1"/>
  <c r="V18" i="1"/>
  <c r="V22" i="1"/>
  <c r="V21" i="1"/>
  <c r="V28" i="1"/>
  <c r="V27" i="1"/>
  <c r="V24" i="1"/>
  <c r="V26" i="1"/>
  <c r="E15" i="5"/>
  <c r="D15" i="5" s="1"/>
  <c r="E4" i="5"/>
  <c r="D4" i="5" s="1"/>
  <c r="E16" i="5"/>
  <c r="D16" i="5" s="1"/>
  <c r="E7" i="5"/>
  <c r="D7" i="5" s="1"/>
  <c r="E13" i="5"/>
  <c r="D13" i="5" s="1"/>
  <c r="E6" i="5"/>
  <c r="D6" i="5" s="1"/>
  <c r="E14" i="5"/>
  <c r="D14" i="5" s="1"/>
  <c r="E17" i="5"/>
  <c r="D17" i="5" s="1"/>
  <c r="E19" i="5"/>
  <c r="D19" i="5" s="1"/>
  <c r="E18" i="5"/>
  <c r="D18" i="5" s="1"/>
  <c r="E12" i="5"/>
  <c r="D12" i="5" s="1"/>
  <c r="E9" i="5"/>
  <c r="D9" i="5" s="1"/>
  <c r="E8" i="5"/>
  <c r="D8" i="5" s="1"/>
  <c r="E5" i="5"/>
  <c r="D5" i="5" s="1"/>
  <c r="E11" i="5"/>
  <c r="D11" i="5" s="1"/>
  <c r="E10" i="5"/>
  <c r="D10" i="5" s="1"/>
  <c r="DU7" i="4" l="1"/>
  <c r="EW10" i="4"/>
  <c r="EX10" i="4" s="1"/>
  <c r="ES9" i="4"/>
  <c r="H256" i="3"/>
  <c r="EU9" i="4" s="1"/>
  <c r="EV9" i="4" s="1"/>
  <c r="J256" i="3"/>
  <c r="L256" i="3"/>
  <c r="G256" i="3"/>
  <c r="ET9" i="4" s="1"/>
  <c r="K256" i="3"/>
  <c r="I256" i="3"/>
  <c r="CZ256" i="3"/>
  <c r="AE256" i="3"/>
  <c r="BJ256" i="3"/>
  <c r="AC256" i="3"/>
  <c r="CU256" i="3"/>
  <c r="X256" i="3"/>
  <c r="CI256" i="3"/>
  <c r="BK256" i="3"/>
  <c r="CM256" i="3"/>
  <c r="BB256" i="3"/>
  <c r="BX256" i="3"/>
  <c r="AR256" i="3"/>
  <c r="CA256" i="3"/>
  <c r="S256" i="3"/>
  <c r="BD256" i="3"/>
  <c r="AL256" i="3"/>
  <c r="BW256" i="3"/>
  <c r="O256" i="3"/>
  <c r="CX256" i="3"/>
  <c r="BQ256" i="3"/>
  <c r="AK256" i="3"/>
  <c r="CQ256" i="3"/>
  <c r="CH256" i="3"/>
  <c r="N256" i="3"/>
  <c r="CF256" i="3"/>
  <c r="AN256" i="3"/>
  <c r="AT256" i="3"/>
  <c r="BT256" i="3"/>
  <c r="AD256" i="3"/>
  <c r="CO256" i="3"/>
  <c r="CB256" i="3"/>
  <c r="BY256" i="3"/>
  <c r="BH256" i="3"/>
  <c r="Z256" i="3"/>
  <c r="CY256" i="3"/>
  <c r="AM256" i="3"/>
  <c r="AI256" i="3"/>
  <c r="BS256" i="3"/>
  <c r="BR256" i="3"/>
  <c r="BI256" i="3"/>
  <c r="CE256" i="3"/>
  <c r="AY256" i="3"/>
  <c r="AO256" i="3"/>
  <c r="CD256" i="3"/>
  <c r="CP256" i="3"/>
  <c r="BZ256" i="3"/>
  <c r="T256" i="3"/>
  <c r="AJ256" i="3"/>
  <c r="AP256" i="3"/>
  <c r="AH256" i="3"/>
  <c r="V256" i="3"/>
  <c r="AZ256" i="3"/>
  <c r="BV256" i="3"/>
  <c r="CJ256" i="3"/>
  <c r="AS256" i="3"/>
  <c r="CR256" i="3"/>
  <c r="BN256" i="3"/>
  <c r="BL256" i="3"/>
  <c r="P256" i="3"/>
  <c r="CS256" i="3"/>
  <c r="CC256" i="3"/>
  <c r="AW256" i="3"/>
  <c r="AG256" i="3"/>
  <c r="Y256" i="3"/>
  <c r="AA256" i="3"/>
  <c r="M256" i="3"/>
  <c r="BE256" i="3"/>
  <c r="BM256" i="3"/>
  <c r="BC256" i="3"/>
  <c r="AF256" i="3"/>
  <c r="BF256" i="3"/>
  <c r="W256" i="3"/>
  <c r="BU256" i="3"/>
  <c r="CW256" i="3"/>
  <c r="CN256" i="3"/>
  <c r="BO256" i="3"/>
  <c r="CV256" i="3"/>
  <c r="BG256" i="3"/>
  <c r="AX256" i="3"/>
  <c r="R256" i="3"/>
  <c r="AV256" i="3"/>
  <c r="BA256" i="3"/>
  <c r="CT256" i="3"/>
  <c r="CL256" i="3"/>
  <c r="AU256" i="3"/>
  <c r="BP256" i="3"/>
  <c r="Q256" i="3"/>
  <c r="AQ256" i="3"/>
  <c r="CK256" i="3"/>
  <c r="U256" i="3"/>
  <c r="AB256" i="3"/>
  <c r="CG256" i="3"/>
  <c r="EV10" i="4"/>
  <c r="F239" i="3"/>
  <c r="EA7" i="4"/>
  <c r="K224" i="3"/>
  <c r="BW224" i="3"/>
  <c r="AR224" i="3"/>
  <c r="M224" i="3"/>
  <c r="BY224" i="3"/>
  <c r="BR224" i="3"/>
  <c r="BZ224" i="3"/>
  <c r="I224" i="3"/>
  <c r="CK224" i="3"/>
  <c r="AH224" i="3"/>
  <c r="CY224" i="3"/>
  <c r="AO224" i="3"/>
  <c r="P224" i="3"/>
  <c r="S224" i="3"/>
  <c r="CE224" i="3"/>
  <c r="AZ224" i="3"/>
  <c r="U224" i="3"/>
  <c r="CG224" i="3"/>
  <c r="CC224" i="3"/>
  <c r="R224" i="3"/>
  <c r="AV224" i="3"/>
  <c r="V224" i="3"/>
  <c r="BU224" i="3"/>
  <c r="Z224" i="3"/>
  <c r="BB224" i="3"/>
  <c r="CP224" i="3"/>
  <c r="AA224" i="3"/>
  <c r="CM224" i="3"/>
  <c r="BH224" i="3"/>
  <c r="AC224" i="3"/>
  <c r="CO224" i="3"/>
  <c r="CQ224" i="3"/>
  <c r="AF224" i="3"/>
  <c r="CI224" i="3"/>
  <c r="AG224" i="3"/>
  <c r="J224" i="3"/>
  <c r="CA224" i="3"/>
  <c r="BC224" i="3"/>
  <c r="BG224" i="3"/>
  <c r="AB224" i="3"/>
  <c r="CN224" i="3"/>
  <c r="BI224" i="3"/>
  <c r="AP224" i="3"/>
  <c r="N224" i="3"/>
  <c r="CD224" i="3"/>
  <c r="CX224" i="3"/>
  <c r="CH224" i="3"/>
  <c r="Y224" i="3"/>
  <c r="AN224" i="3"/>
  <c r="O224" i="3"/>
  <c r="BO224" i="3"/>
  <c r="AJ224" i="3"/>
  <c r="CV224" i="3"/>
  <c r="BQ224" i="3"/>
  <c r="BD224" i="3"/>
  <c r="AX224" i="3"/>
  <c r="CR224" i="3"/>
  <c r="AM224" i="3"/>
  <c r="CS224" i="3"/>
  <c r="BL224" i="3"/>
  <c r="CZ224" i="3"/>
  <c r="CL224" i="3"/>
  <c r="AY224" i="3"/>
  <c r="AS224" i="3"/>
  <c r="AT224" i="3"/>
  <c r="BT224" i="3"/>
  <c r="BM224" i="3"/>
  <c r="CU224" i="3"/>
  <c r="BA224" i="3"/>
  <c r="BE224" i="3"/>
  <c r="AL224" i="3"/>
  <c r="H224" i="3"/>
  <c r="EC7" i="4" s="1"/>
  <c r="L224" i="3"/>
  <c r="CW224" i="3"/>
  <c r="BS224" i="3"/>
  <c r="BK224" i="3"/>
  <c r="T224" i="3"/>
  <c r="Q224" i="3"/>
  <c r="X224" i="3"/>
  <c r="CJ224" i="3"/>
  <c r="BP224" i="3"/>
  <c r="AE224" i="3"/>
  <c r="AW224" i="3"/>
  <c r="AD224" i="3"/>
  <c r="BX224" i="3"/>
  <c r="W224" i="3"/>
  <c r="BV224" i="3"/>
  <c r="CB224" i="3"/>
  <c r="AI224" i="3"/>
  <c r="CF224" i="3"/>
  <c r="BJ224" i="3"/>
  <c r="AU224" i="3"/>
  <c r="BN224" i="3"/>
  <c r="AQ224" i="3"/>
  <c r="AK224" i="3"/>
  <c r="CT224" i="3"/>
  <c r="BF224" i="3"/>
  <c r="G224" i="3"/>
  <c r="EB7" i="4" s="1"/>
  <c r="DV7" i="4"/>
  <c r="DW7" i="4" s="1"/>
  <c r="F255" i="3"/>
  <c r="EJ8" i="4"/>
  <c r="BG240" i="3"/>
  <c r="AB240" i="3"/>
  <c r="CN240" i="3"/>
  <c r="BI240" i="3"/>
  <c r="AL240" i="3"/>
  <c r="CB240" i="3"/>
  <c r="BL240" i="3"/>
  <c r="BD240" i="3"/>
  <c r="BB240" i="3"/>
  <c r="Q240" i="3"/>
  <c r="CI240" i="3"/>
  <c r="CT240" i="3"/>
  <c r="BO240" i="3"/>
  <c r="AJ240" i="3"/>
  <c r="CV240" i="3"/>
  <c r="BQ240" i="3"/>
  <c r="AW240" i="3"/>
  <c r="AF240" i="3"/>
  <c r="BZ240" i="3"/>
  <c r="CC240" i="3"/>
  <c r="BM240" i="3"/>
  <c r="AP240" i="3"/>
  <c r="I240" i="3"/>
  <c r="AU240" i="3"/>
  <c r="K240" i="3"/>
  <c r="BW240" i="3"/>
  <c r="AR240" i="3"/>
  <c r="M240" i="3"/>
  <c r="BY240" i="3"/>
  <c r="BK240" i="3"/>
  <c r="BE240" i="3"/>
  <c r="CK240" i="3"/>
  <c r="R240" i="3"/>
  <c r="CA240" i="3"/>
  <c r="BR240" i="3"/>
  <c r="BU240" i="3"/>
  <c r="BF240" i="3"/>
  <c r="S240" i="3"/>
  <c r="CE240" i="3"/>
  <c r="AZ240" i="3"/>
  <c r="U240" i="3"/>
  <c r="CG240" i="3"/>
  <c r="BV240" i="3"/>
  <c r="CD240" i="3"/>
  <c r="CY240" i="3"/>
  <c r="AT240" i="3"/>
  <c r="CL240" i="3"/>
  <c r="CQ240" i="3"/>
  <c r="AV240" i="3"/>
  <c r="BJ240" i="3"/>
  <c r="AA240" i="3"/>
  <c r="CM240" i="3"/>
  <c r="BH240" i="3"/>
  <c r="AC240" i="3"/>
  <c r="CO240" i="3"/>
  <c r="CJ240" i="3"/>
  <c r="N240" i="3"/>
  <c r="H240" i="3"/>
  <c r="EL8" i="4" s="1"/>
  <c r="BS240" i="3"/>
  <c r="CZ240" i="3"/>
  <c r="CR240" i="3"/>
  <c r="BT240" i="3"/>
  <c r="AI240" i="3"/>
  <c r="CU240" i="3"/>
  <c r="BP240" i="3"/>
  <c r="AK240" i="3"/>
  <c r="CW240" i="3"/>
  <c r="CX240" i="3"/>
  <c r="Y240" i="3"/>
  <c r="AD240" i="3"/>
  <c r="O240" i="3"/>
  <c r="P240" i="3"/>
  <c r="AG240" i="3"/>
  <c r="V240" i="3"/>
  <c r="AQ240" i="3"/>
  <c r="L240" i="3"/>
  <c r="BX240" i="3"/>
  <c r="AS240" i="3"/>
  <c r="J240" i="3"/>
  <c r="G240" i="3"/>
  <c r="EK8" i="4" s="1"/>
  <c r="AM240" i="3"/>
  <c r="BN240" i="3"/>
  <c r="Z240" i="3"/>
  <c r="BC240" i="3"/>
  <c r="CH240" i="3"/>
  <c r="CS240" i="3"/>
  <c r="AY240" i="3"/>
  <c r="T240" i="3"/>
  <c r="CF240" i="3"/>
  <c r="BA240" i="3"/>
  <c r="X240" i="3"/>
  <c r="AO240" i="3"/>
  <c r="AX240" i="3"/>
  <c r="AE240" i="3"/>
  <c r="AN240" i="3"/>
  <c r="CP240" i="3"/>
  <c r="AH240" i="3"/>
  <c r="W240" i="3"/>
  <c r="EE8" i="4"/>
  <c r="EF8" i="4" s="1"/>
  <c r="EN9" i="4"/>
  <c r="EO9" i="4" s="1"/>
  <c r="EN8" i="4" l="1"/>
  <c r="EO8" i="4" s="1"/>
  <c r="EE7" i="4"/>
  <c r="EF7" i="4" s="1"/>
  <c r="ED7" i="4"/>
  <c r="EM8" i="4"/>
  <c r="F254" i="3"/>
  <c r="EJ7" i="4"/>
  <c r="BG239" i="3"/>
  <c r="AB239" i="3"/>
  <c r="CN239" i="3"/>
  <c r="BI239" i="3"/>
  <c r="AP239" i="3"/>
  <c r="N239" i="3"/>
  <c r="BS239" i="3"/>
  <c r="BV239" i="3"/>
  <c r="BF239" i="3"/>
  <c r="BK239" i="3"/>
  <c r="BM239" i="3"/>
  <c r="BN239" i="3"/>
  <c r="BO239" i="3"/>
  <c r="AJ239" i="3"/>
  <c r="CV239" i="3"/>
  <c r="BQ239" i="3"/>
  <c r="BD239" i="3"/>
  <c r="AM239" i="3"/>
  <c r="CD239" i="3"/>
  <c r="CX239" i="3"/>
  <c r="BT239" i="3"/>
  <c r="CJ239" i="3"/>
  <c r="O239" i="3"/>
  <c r="P239" i="3"/>
  <c r="K239" i="3"/>
  <c r="BW239" i="3"/>
  <c r="AR239" i="3"/>
  <c r="M239" i="3"/>
  <c r="BY239" i="3"/>
  <c r="BR239" i="3"/>
  <c r="BZ239" i="3"/>
  <c r="CR239" i="3"/>
  <c r="Y239" i="3"/>
  <c r="CH239" i="3"/>
  <c r="AX239" i="3"/>
  <c r="CL239" i="3"/>
  <c r="G239" i="3"/>
  <c r="EK7" i="4" s="1"/>
  <c r="S239" i="3"/>
  <c r="CE239" i="3"/>
  <c r="AZ239" i="3"/>
  <c r="U239" i="3"/>
  <c r="CG239" i="3"/>
  <c r="CC239" i="3"/>
  <c r="CY239" i="3"/>
  <c r="I239" i="3"/>
  <c r="BL239" i="3"/>
  <c r="CS239" i="3"/>
  <c r="Z239" i="3"/>
  <c r="CP239" i="3"/>
  <c r="CZ239" i="3"/>
  <c r="AA239" i="3"/>
  <c r="CM239" i="3"/>
  <c r="BH239" i="3"/>
  <c r="AC239" i="3"/>
  <c r="CO239" i="3"/>
  <c r="CQ239" i="3"/>
  <c r="R239" i="3"/>
  <c r="BJ239" i="3"/>
  <c r="CK239" i="3"/>
  <c r="AH239" i="3"/>
  <c r="CA239" i="3"/>
  <c r="AN239" i="3"/>
  <c r="AI239" i="3"/>
  <c r="CU239" i="3"/>
  <c r="BP239" i="3"/>
  <c r="AK239" i="3"/>
  <c r="CW239" i="3"/>
  <c r="W239" i="3"/>
  <c r="AF239" i="3"/>
  <c r="CI239" i="3"/>
  <c r="V239" i="3"/>
  <c r="BU239" i="3"/>
  <c r="AD239" i="3"/>
  <c r="H239" i="3"/>
  <c r="EL7" i="4" s="1"/>
  <c r="EM7" i="4" s="1"/>
  <c r="AQ239" i="3"/>
  <c r="L239" i="3"/>
  <c r="BX239" i="3"/>
  <c r="AS239" i="3"/>
  <c r="Q239" i="3"/>
  <c r="AV239" i="3"/>
  <c r="AT239" i="3"/>
  <c r="X239" i="3"/>
  <c r="AG239" i="3"/>
  <c r="J239" i="3"/>
  <c r="CB239" i="3"/>
  <c r="BB239" i="3"/>
  <c r="AY239" i="3"/>
  <c r="T239" i="3"/>
  <c r="CF239" i="3"/>
  <c r="BA239" i="3"/>
  <c r="AE239" i="3"/>
  <c r="CT239" i="3"/>
  <c r="BE239" i="3"/>
  <c r="AW239" i="3"/>
  <c r="AU239" i="3"/>
  <c r="AL239" i="3"/>
  <c r="AO239" i="3"/>
  <c r="BC239" i="3"/>
  <c r="EW9" i="4"/>
  <c r="EX9" i="4" s="1"/>
  <c r="ES8" i="4"/>
  <c r="I255" i="3"/>
  <c r="J255" i="3"/>
  <c r="H255" i="3"/>
  <c r="EU8" i="4" s="1"/>
  <c r="G255" i="3"/>
  <c r="ET8" i="4" s="1"/>
  <c r="EW8" i="4" s="1"/>
  <c r="EX8" i="4" s="1"/>
  <c r="K255" i="3"/>
  <c r="L255" i="3"/>
  <c r="AV255" i="3"/>
  <c r="BK255" i="3"/>
  <c r="AM255" i="3"/>
  <c r="O255" i="3"/>
  <c r="BQ255" i="3"/>
  <c r="AC255" i="3"/>
  <c r="T255" i="3"/>
  <c r="CZ255" i="3"/>
  <c r="BD255" i="3"/>
  <c r="AL255" i="3"/>
  <c r="BG255" i="3"/>
  <c r="AI255" i="3"/>
  <c r="AP255" i="3"/>
  <c r="CX255" i="3"/>
  <c r="BZ255" i="3"/>
  <c r="S255" i="3"/>
  <c r="AE255" i="3"/>
  <c r="X255" i="3"/>
  <c r="AD255" i="3"/>
  <c r="CV255" i="3"/>
  <c r="BT255" i="3"/>
  <c r="BB255" i="3"/>
  <c r="AK255" i="3"/>
  <c r="AR255" i="3"/>
  <c r="BC255" i="3"/>
  <c r="CH255" i="3"/>
  <c r="CT255" i="3"/>
  <c r="CO255" i="3"/>
  <c r="AF255" i="3"/>
  <c r="BW255" i="3"/>
  <c r="AH255" i="3"/>
  <c r="V255" i="3"/>
  <c r="CG255" i="3"/>
  <c r="CQ255" i="3"/>
  <c r="CF255" i="3"/>
  <c r="CU255" i="3"/>
  <c r="BN255" i="3"/>
  <c r="R255" i="3"/>
  <c r="AN255" i="3"/>
  <c r="BX255" i="3"/>
  <c r="CB255" i="3"/>
  <c r="CA255" i="3"/>
  <c r="BY255" i="3"/>
  <c r="BA255" i="3"/>
  <c r="CI255" i="3"/>
  <c r="CL255" i="3"/>
  <c r="BF255" i="3"/>
  <c r="CN255" i="3"/>
  <c r="AO255" i="3"/>
  <c r="AG255" i="3"/>
  <c r="CM255" i="3"/>
  <c r="AT255" i="3"/>
  <c r="CJ255" i="3"/>
  <c r="BL255" i="3"/>
  <c r="P255" i="3"/>
  <c r="BS255" i="3"/>
  <c r="W255" i="3"/>
  <c r="BP255" i="3"/>
  <c r="CD255" i="3"/>
  <c r="Z255" i="3"/>
  <c r="BI255" i="3"/>
  <c r="CK255" i="3"/>
  <c r="CW255" i="3"/>
  <c r="AA255" i="3"/>
  <c r="U255" i="3"/>
  <c r="BU255" i="3"/>
  <c r="AW255" i="3"/>
  <c r="BJ255" i="3"/>
  <c r="CR255" i="3"/>
  <c r="N255" i="3"/>
  <c r="BH255" i="3"/>
  <c r="AJ255" i="3"/>
  <c r="CY255" i="3"/>
  <c r="AZ255" i="3"/>
  <c r="BO255" i="3"/>
  <c r="M255" i="3"/>
  <c r="AX255" i="3"/>
  <c r="BV255" i="3"/>
  <c r="AU255" i="3"/>
  <c r="CP255" i="3"/>
  <c r="BR255" i="3"/>
  <c r="AB255" i="3"/>
  <c r="CE255" i="3"/>
  <c r="AY255" i="3"/>
  <c r="AQ255" i="3"/>
  <c r="CC255" i="3"/>
  <c r="Y255" i="3"/>
  <c r="BE255" i="3"/>
  <c r="CS255" i="3"/>
  <c r="BM255" i="3"/>
  <c r="Q255" i="3"/>
  <c r="AS255" i="3"/>
  <c r="EV8" i="4" l="1"/>
  <c r="ES7" i="4"/>
  <c r="K254" i="3"/>
  <c r="J254" i="3"/>
  <c r="H254" i="3"/>
  <c r="EU7" i="4" s="1"/>
  <c r="G254" i="3"/>
  <c r="I254" i="3"/>
  <c r="L254" i="3"/>
  <c r="X254" i="3"/>
  <c r="AM254" i="3"/>
  <c r="AR254" i="3"/>
  <c r="CA254" i="3"/>
  <c r="CH254" i="3"/>
  <c r="BJ254" i="3"/>
  <c r="BK254" i="3"/>
  <c r="CZ254" i="3"/>
  <c r="AF254" i="3"/>
  <c r="CF254" i="3"/>
  <c r="BN254" i="3"/>
  <c r="BF254" i="3"/>
  <c r="BT254" i="3"/>
  <c r="CM254" i="3"/>
  <c r="S254" i="3"/>
  <c r="BD254" i="3"/>
  <c r="BC254" i="3"/>
  <c r="CR254" i="3"/>
  <c r="AV254" i="3"/>
  <c r="BZ254" i="3"/>
  <c r="T254" i="3"/>
  <c r="BA254" i="3"/>
  <c r="BW254" i="3"/>
  <c r="BQ254" i="3"/>
  <c r="BX254" i="3"/>
  <c r="AL254" i="3"/>
  <c r="CT254" i="3"/>
  <c r="O254" i="3"/>
  <c r="BG254" i="3"/>
  <c r="AH254" i="3"/>
  <c r="CW254" i="3"/>
  <c r="CG254" i="3"/>
  <c r="CI254" i="3"/>
  <c r="CD254" i="3"/>
  <c r="Z254" i="3"/>
  <c r="BS254" i="3"/>
  <c r="CX254" i="3"/>
  <c r="BB254" i="3"/>
  <c r="CO254" i="3"/>
  <c r="CQ254" i="3"/>
  <c r="AE254" i="3"/>
  <c r="N254" i="3"/>
  <c r="AC254" i="3"/>
  <c r="BH254" i="3"/>
  <c r="CV254" i="3"/>
  <c r="AJ254" i="3"/>
  <c r="W254" i="3"/>
  <c r="BI254" i="3"/>
  <c r="BP254" i="3"/>
  <c r="AZ254" i="3"/>
  <c r="AB254" i="3"/>
  <c r="Y254" i="3"/>
  <c r="BU254" i="3"/>
  <c r="AO254" i="3"/>
  <c r="AD254" i="3"/>
  <c r="CU254" i="3"/>
  <c r="AI254" i="3"/>
  <c r="AN254" i="3"/>
  <c r="BR254" i="3"/>
  <c r="CE254" i="3"/>
  <c r="AP254" i="3"/>
  <c r="AS254" i="3"/>
  <c r="BV254" i="3"/>
  <c r="AT254" i="3"/>
  <c r="V254" i="3"/>
  <c r="CS254" i="3"/>
  <c r="CK254" i="3"/>
  <c r="AW254" i="3"/>
  <c r="AG254" i="3"/>
  <c r="U254" i="3"/>
  <c r="AA254" i="3"/>
  <c r="M254" i="3"/>
  <c r="AK254" i="3"/>
  <c r="CB254" i="3"/>
  <c r="CL254" i="3"/>
  <c r="AX254" i="3"/>
  <c r="R254" i="3"/>
  <c r="BL254" i="3"/>
  <c r="CY254" i="3"/>
  <c r="ET7" i="4" s="1"/>
  <c r="EW7" i="4" s="1"/>
  <c r="EX7" i="4" s="1"/>
  <c r="AY254" i="3"/>
  <c r="CN254" i="3"/>
  <c r="Q254" i="3"/>
  <c r="CC254" i="3"/>
  <c r="CJ254" i="3"/>
  <c r="P254" i="3"/>
  <c r="BM254" i="3"/>
  <c r="BE254" i="3"/>
  <c r="AU254" i="3"/>
  <c r="BY254" i="3"/>
  <c r="CP254" i="3"/>
  <c r="AQ254" i="3"/>
  <c r="BO254" i="3"/>
  <c r="EN7" i="4"/>
  <c r="EO7" i="4" s="1"/>
  <c r="EV7" i="4" l="1"/>
</calcChain>
</file>

<file path=xl/sharedStrings.xml><?xml version="1.0" encoding="utf-8"?>
<sst xmlns="http://schemas.openxmlformats.org/spreadsheetml/2006/main" count="728" uniqueCount="201">
  <si>
    <t>Carta Natal</t>
  </si>
  <si>
    <t>Punto</t>
  </si>
  <si>
    <t>Signo</t>
  </si>
  <si>
    <t>Grado</t>
  </si>
  <si>
    <t>Minutos</t>
  </si>
  <si>
    <t>Segundos</t>
  </si>
  <si>
    <t>Grados Completos</t>
  </si>
  <si>
    <t>Arco</t>
  </si>
  <si>
    <t>Retrogradación</t>
  </si>
  <si>
    <t>Casa Natal</t>
  </si>
  <si>
    <t>Casa 1</t>
  </si>
  <si>
    <t>Cáncer</t>
  </si>
  <si>
    <t>Casa 2</t>
  </si>
  <si>
    <t>Virgo</t>
  </si>
  <si>
    <t>Casa 3</t>
  </si>
  <si>
    <t>Libra</t>
  </si>
  <si>
    <t>Casa 4</t>
  </si>
  <si>
    <t>Escorpio</t>
  </si>
  <si>
    <t>Casa 5</t>
  </si>
  <si>
    <t>Sagitario</t>
  </si>
  <si>
    <t>Casa 6</t>
  </si>
  <si>
    <t>Capricornio</t>
  </si>
  <si>
    <t>Casa 7</t>
  </si>
  <si>
    <t>Casa 8</t>
  </si>
  <si>
    <t>Piscis</t>
  </si>
  <si>
    <t>Casa 9</t>
  </si>
  <si>
    <t>Aries</t>
  </si>
  <si>
    <t>Casa 10</t>
  </si>
  <si>
    <t>Tauro</t>
  </si>
  <si>
    <t>Casa 11</t>
  </si>
  <si>
    <t>Géminis</t>
  </si>
  <si>
    <t>Casa 12</t>
  </si>
  <si>
    <t>Sol</t>
  </si>
  <si>
    <t>Luna</t>
  </si>
  <si>
    <t>Mercurio</t>
  </si>
  <si>
    <t>Venus</t>
  </si>
  <si>
    <t>Marte</t>
  </si>
  <si>
    <t>Júpiter</t>
  </si>
  <si>
    <t>Saturno</t>
  </si>
  <si>
    <t>R</t>
  </si>
  <si>
    <t>Urano</t>
  </si>
  <si>
    <t>Neptuno</t>
  </si>
  <si>
    <t>Plutón</t>
  </si>
  <si>
    <t>Nodo Norte Real</t>
  </si>
  <si>
    <t>Quirón</t>
  </si>
  <si>
    <t>Lilith</t>
  </si>
  <si>
    <t>Vertex</t>
  </si>
  <si>
    <t>Ceres</t>
  </si>
  <si>
    <t>Leo</t>
  </si>
  <si>
    <t>Varuna</t>
  </si>
  <si>
    <t>Acuario</t>
  </si>
  <si>
    <t>Casa</t>
  </si>
  <si>
    <t>Número</t>
  </si>
  <si>
    <t>Casa Secreta</t>
  </si>
  <si>
    <t>Regente Secreto</t>
  </si>
  <si>
    <t>Astro</t>
  </si>
  <si>
    <t>Regente Exterior</t>
  </si>
  <si>
    <t>Regente Oculto</t>
  </si>
  <si>
    <t>Nombre de Aspecto</t>
  </si>
  <si>
    <t>Conjunción</t>
  </si>
  <si>
    <t>Arco Ideal</t>
  </si>
  <si>
    <t>Orbe</t>
  </si>
  <si>
    <t>Divisor del Círculo</t>
  </si>
  <si>
    <t>Conjunción Extrema</t>
  </si>
  <si>
    <t>Punto Astrológico 1</t>
  </si>
  <si>
    <t>Punto Astrológico 2</t>
  </si>
  <si>
    <t>Aspecto</t>
  </si>
  <si>
    <t>Puntos del Aspecto</t>
  </si>
  <si>
    <t>Fracción de Orbe</t>
  </si>
  <si>
    <t>Puntos de Orbe</t>
  </si>
  <si>
    <t>Nombre</t>
  </si>
  <si>
    <t>Fecha de Nacimiento</t>
  </si>
  <si>
    <t>Género</t>
  </si>
  <si>
    <t>Masculino</t>
  </si>
  <si>
    <t>Decanato de Casa</t>
  </si>
  <si>
    <t>Decanato de Signo</t>
  </si>
  <si>
    <t>Decanato S1</t>
  </si>
  <si>
    <t>Decanato S2</t>
  </si>
  <si>
    <t>Decanato S3</t>
  </si>
  <si>
    <t>Decanato S4</t>
  </si>
  <si>
    <t>Decanato S5</t>
  </si>
  <si>
    <t>Decanato S6</t>
  </si>
  <si>
    <t>Decanato S7</t>
  </si>
  <si>
    <t>Decanato S8</t>
  </si>
  <si>
    <t>Decanato S9</t>
  </si>
  <si>
    <t>Decanato S10</t>
  </si>
  <si>
    <t>Decanato S11</t>
  </si>
  <si>
    <t>Decanato S12</t>
  </si>
  <si>
    <t>Decanato C1</t>
  </si>
  <si>
    <t>Inicio en Grados C</t>
  </si>
  <si>
    <t>Inicio en Grados S</t>
  </si>
  <si>
    <t>Tamaño de Decanato C</t>
  </si>
  <si>
    <t>Decanato C2</t>
  </si>
  <si>
    <t>Decanato C3</t>
  </si>
  <si>
    <t>Decanato C4</t>
  </si>
  <si>
    <t>Decanato C5</t>
  </si>
  <si>
    <t>Decanato C6</t>
  </si>
  <si>
    <t>Decanato C7</t>
  </si>
  <si>
    <t>Decanato C8</t>
  </si>
  <si>
    <t>Decanato C9</t>
  </si>
  <si>
    <t>Decanato C10</t>
  </si>
  <si>
    <t>Decanato C11</t>
  </si>
  <si>
    <t>Decanato C12</t>
  </si>
  <si>
    <t>DeS1</t>
  </si>
  <si>
    <t>DeS2</t>
  </si>
  <si>
    <t>DeS3</t>
  </si>
  <si>
    <t>DeS4</t>
  </si>
  <si>
    <t>DeS5</t>
  </si>
  <si>
    <t>DeS6</t>
  </si>
  <si>
    <t>DeS7</t>
  </si>
  <si>
    <t>DeS8</t>
  </si>
  <si>
    <t>DeS9</t>
  </si>
  <si>
    <t>DeS10</t>
  </si>
  <si>
    <t>DeS11</t>
  </si>
  <si>
    <t>DeS12</t>
  </si>
  <si>
    <t>DeC1</t>
  </si>
  <si>
    <t>DeC2</t>
  </si>
  <si>
    <t>DeC3</t>
  </si>
  <si>
    <t>DeC4</t>
  </si>
  <si>
    <t>DeC5</t>
  </si>
  <si>
    <t>DeC6</t>
  </si>
  <si>
    <t>DeC7</t>
  </si>
  <si>
    <t>DeC8</t>
  </si>
  <si>
    <t>DeC9</t>
  </si>
  <si>
    <t>DeC10</t>
  </si>
  <si>
    <t>DeC11</t>
  </si>
  <si>
    <t>DeC12</t>
  </si>
  <si>
    <t>DeS en Domicilio</t>
  </si>
  <si>
    <t>DeC en Domicilio</t>
  </si>
  <si>
    <t>Significado 1</t>
  </si>
  <si>
    <t>Significado 2</t>
  </si>
  <si>
    <t>Significado 3</t>
  </si>
  <si>
    <t>Trigono</t>
  </si>
  <si>
    <t>Sextil</t>
  </si>
  <si>
    <t>Oposición</t>
  </si>
  <si>
    <t>Cuadratura</t>
  </si>
  <si>
    <t>Semicuadratura</t>
  </si>
  <si>
    <t>Sesquicuadratura</t>
  </si>
  <si>
    <t>Semisextil</t>
  </si>
  <si>
    <t>Quincuncio</t>
  </si>
  <si>
    <t>Quintil</t>
  </si>
  <si>
    <t>Biquintil</t>
  </si>
  <si>
    <t>Septil</t>
  </si>
  <si>
    <t>Biseptil</t>
  </si>
  <si>
    <t>Triseptil</t>
  </si>
  <si>
    <t>Novil</t>
  </si>
  <si>
    <t>Binovil</t>
  </si>
  <si>
    <t>Tetranovil</t>
  </si>
  <si>
    <t>Decil</t>
  </si>
  <si>
    <t>Tridecil</t>
  </si>
  <si>
    <t>Biquindecil</t>
  </si>
  <si>
    <t>Vigesicuartil</t>
  </si>
  <si>
    <t>Pentavigecicuartil</t>
  </si>
  <si>
    <t>Heptavigesicuartil</t>
  </si>
  <si>
    <t>Oncevigesicuartil</t>
  </si>
  <si>
    <t>Oncil</t>
  </si>
  <si>
    <t>Bioncil</t>
  </si>
  <si>
    <t>Trioncil</t>
  </si>
  <si>
    <t>Tetraoncil</t>
  </si>
  <si>
    <t>Pentaoncil</t>
  </si>
  <si>
    <t>Quindecil</t>
  </si>
  <si>
    <t>Tetraquindecil</t>
  </si>
  <si>
    <t>Heptaquindecil</t>
  </si>
  <si>
    <t>Trecil</t>
  </si>
  <si>
    <t>Trigecil</t>
  </si>
  <si>
    <t>Heptatrigecil</t>
  </si>
  <si>
    <t>Oncetrigecil</t>
  </si>
  <si>
    <t>Trecetrigecil</t>
  </si>
  <si>
    <t>Bitrecil</t>
  </si>
  <si>
    <t>Tetratrecil</t>
  </si>
  <si>
    <t>Pentatrecil</t>
  </si>
  <si>
    <t>Hexatrecil</t>
  </si>
  <si>
    <t>Cuardecil</t>
  </si>
  <si>
    <t>Tricuardecil</t>
  </si>
  <si>
    <t>Pentacuardecil</t>
  </si>
  <si>
    <t>Sexdecil</t>
  </si>
  <si>
    <t>Trisexdecil</t>
  </si>
  <si>
    <t>Pentasexdecil</t>
  </si>
  <si>
    <t>Protagonismo</t>
  </si>
  <si>
    <t>DeS + DeC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</si>
  <si>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</si>
  <si>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</si>
  <si>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</si>
  <si>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</si>
  <si>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</si>
  <si>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</si>
  <si>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</si>
  <si>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</si>
  <si>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</si>
  <si>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</si>
  <si>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</si>
  <si>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</si>
  <si>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Femenino</t>
  </si>
  <si>
    <t>Lugar de Residencia</t>
  </si>
  <si>
    <t>Suma de Regentes</t>
  </si>
  <si>
    <t>Tabla de Importancias</t>
  </si>
  <si>
    <t>Pr</t>
  </si>
  <si>
    <t>Reg</t>
  </si>
  <si>
    <t>Retro</t>
  </si>
  <si>
    <t>Reg DS+C</t>
  </si>
  <si>
    <t>Interpretación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</si>
</sst>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\°mm\'ss\'\'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C4E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0" borderId="4" xfId="0" applyBorder="1"/>
    <xf numFmtId="22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C4E3"/>
      <color rgb="FF08EE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7db21805de733c2/Documentos/El%20Camino%20que%20Creas/Base%20de%20Datos%20ECQC.xlsx" TargetMode="External"/><Relationship Id="rId1" Type="http://schemas.openxmlformats.org/officeDocument/2006/relationships/externalLinkPath" Target="/27db21805de733c2/Documentos/El%20Camino%20que%20Creas/Base%20de%20Datos%20ECQ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entes"/>
      <sheetName val="Aspectos Astrológicos"/>
      <sheetName val="Astros"/>
    </sheetNames>
    <sheetDataSet>
      <sheetData sheetId="0">
        <row r="3">
          <cell r="D3" t="str">
            <v>Signo 1</v>
          </cell>
          <cell r="E3" t="str">
            <v>Signo 2</v>
          </cell>
        </row>
        <row r="4">
          <cell r="D4" t="str">
            <v>Leo</v>
          </cell>
          <cell r="E4" t="str">
            <v>Escorpio</v>
          </cell>
        </row>
        <row r="5">
          <cell r="D5" t="str">
            <v>Cáncer</v>
          </cell>
          <cell r="E5" t="str">
            <v>Tauro</v>
          </cell>
        </row>
        <row r="6">
          <cell r="D6" t="str">
            <v>Géminis</v>
          </cell>
          <cell r="E6" t="str">
            <v>Virgo</v>
          </cell>
        </row>
        <row r="7">
          <cell r="D7" t="str">
            <v>Leo</v>
          </cell>
          <cell r="E7" t="str">
            <v>Libra</v>
          </cell>
        </row>
        <row r="8">
          <cell r="D8" t="str">
            <v>Aries</v>
          </cell>
          <cell r="E8" t="str">
            <v>Sagitario</v>
          </cell>
        </row>
        <row r="9">
          <cell r="D9" t="str">
            <v>Sagitario</v>
          </cell>
          <cell r="E9" t="str">
            <v>Piscis</v>
          </cell>
        </row>
        <row r="10">
          <cell r="D10" t="str">
            <v>Virgo</v>
          </cell>
          <cell r="E10" t="str">
            <v>Capricornio</v>
          </cell>
        </row>
        <row r="11">
          <cell r="D11" t="str">
            <v>Acuario</v>
          </cell>
          <cell r="E11" t="str">
            <v>Géminis</v>
          </cell>
        </row>
        <row r="12">
          <cell r="D12" t="str">
            <v>Piscis</v>
          </cell>
          <cell r="E12" t="str">
            <v>Escorpio</v>
          </cell>
        </row>
        <row r="13">
          <cell r="D13" t="str">
            <v>Escorpio</v>
          </cell>
          <cell r="E13" t="str">
            <v>Leo</v>
          </cell>
        </row>
        <row r="14">
          <cell r="D14" t="str">
            <v>Piscis</v>
          </cell>
          <cell r="E14" t="str">
            <v>Sagitario</v>
          </cell>
        </row>
        <row r="15">
          <cell r="D15" t="str">
            <v>Piscis</v>
          </cell>
          <cell r="E15" t="str">
            <v>Sagitario</v>
          </cell>
        </row>
        <row r="16">
          <cell r="D16" t="str">
            <v>Piscis</v>
          </cell>
          <cell r="E16" t="str">
            <v>Escorpio</v>
          </cell>
        </row>
        <row r="17">
          <cell r="D17" t="str">
            <v>Escorpio</v>
          </cell>
          <cell r="E17" t="str">
            <v>Capricornio</v>
          </cell>
        </row>
        <row r="18">
          <cell r="D18" t="str">
            <v>Tauro</v>
          </cell>
          <cell r="E18" t="str">
            <v>Capricornio</v>
          </cell>
        </row>
        <row r="26">
          <cell r="D26" t="str">
            <v>Géminis</v>
          </cell>
          <cell r="E26" t="str">
            <v>Virgo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4C84-AF57-4256-BC31-E8655040F54D}">
  <sheetPr codeName="Hoja1"/>
  <dimension ref="B1:AI31"/>
  <sheetViews>
    <sheetView tabSelected="1" workbookViewId="0">
      <selection activeCell="A6" sqref="A6"/>
    </sheetView>
  </sheetViews>
  <sheetFormatPr baseColWidth="10" defaultRowHeight="14.4" x14ac:dyDescent="0.3"/>
  <cols>
    <col min="2" max="2" width="21" customWidth="1"/>
    <col min="3" max="3" width="17.6640625" customWidth="1"/>
    <col min="7" max="7" width="19.33203125" customWidth="1"/>
    <col min="9" max="9" width="18.6640625" customWidth="1"/>
    <col min="10" max="10" width="28.5546875" customWidth="1"/>
    <col min="11" max="11" width="18" customWidth="1"/>
    <col min="12" max="14" width="21.44140625" customWidth="1"/>
    <col min="15" max="15" width="21.88671875" customWidth="1"/>
    <col min="16" max="20" width="20" customWidth="1"/>
    <col min="21" max="22" width="17.6640625" customWidth="1"/>
    <col min="23" max="23" width="25.88671875" customWidth="1"/>
    <col min="26" max="26" width="34.6640625" customWidth="1"/>
    <col min="27" max="28" width="13.5546875" customWidth="1"/>
    <col min="32" max="32" width="29.109375" customWidth="1"/>
  </cols>
  <sheetData>
    <row r="1" spans="2:35" x14ac:dyDescent="0.3">
      <c r="E1" s="23" t="s">
        <v>0</v>
      </c>
      <c r="F1" s="24"/>
      <c r="G1" s="25"/>
    </row>
    <row r="2" spans="2:35" x14ac:dyDescent="0.3">
      <c r="I2" s="22"/>
      <c r="AI2" s="3" t="s">
        <v>26</v>
      </c>
    </row>
    <row r="3" spans="2:35" x14ac:dyDescent="0.3"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1" t="s">
        <v>9</v>
      </c>
      <c r="K3" s="1" t="s">
        <v>53</v>
      </c>
      <c r="L3" s="1" t="s">
        <v>56</v>
      </c>
      <c r="M3" s="1" t="s">
        <v>57</v>
      </c>
      <c r="N3" s="1" t="s">
        <v>54</v>
      </c>
      <c r="O3" s="1" t="s">
        <v>1</v>
      </c>
      <c r="P3" s="1" t="s">
        <v>75</v>
      </c>
      <c r="Q3" s="1" t="s">
        <v>74</v>
      </c>
      <c r="R3" s="1" t="s">
        <v>127</v>
      </c>
      <c r="S3" s="1" t="s">
        <v>128</v>
      </c>
      <c r="T3" s="1" t="s">
        <v>178</v>
      </c>
      <c r="U3" s="1" t="s">
        <v>179</v>
      </c>
      <c r="V3" s="1" t="s">
        <v>199</v>
      </c>
      <c r="W3" s="1" t="s">
        <v>194</v>
      </c>
      <c r="Z3" s="1" t="s">
        <v>70</v>
      </c>
      <c r="AB3" s="1" t="s">
        <v>72</v>
      </c>
      <c r="AI3" s="3" t="s">
        <v>28</v>
      </c>
    </row>
    <row r="4" spans="2:35" x14ac:dyDescent="0.3">
      <c r="B4" s="3" t="s">
        <v>10</v>
      </c>
      <c r="C4" s="4"/>
      <c r="D4" s="18"/>
      <c r="E4" s="4"/>
      <c r="F4" s="4"/>
      <c r="G4" s="5">
        <f>(D4+E4/60+F4/3600)/24</f>
        <v>0</v>
      </c>
      <c r="H4" s="5">
        <f>IF(C4="aries",G4,IF(C4="Tauro",G4+1.25,IF(C4="géminis",G4+2.5,IF(C4="cáncer",G4+3.75,IF(C4="leo",G4+5,IF(C4="virgo",G4+6.25,IF(C4="libra",G4+7.5,IF(C4="escorpio",G4+8.75,IF(C4="sagitario",G4+10,IF(C4="capricornio",G4+11.25,IF(C4="acuario",G4+12.5,G4+13.75)))))))))))</f>
        <v>13.75</v>
      </c>
      <c r="I4" s="5"/>
      <c r="J4" s="3" t="s">
        <v>10</v>
      </c>
      <c r="K4" s="3" t="e">
        <f t="shared" ref="K4:K30" si="0">VLOOKUP(IF(VLOOKUP(C4,SignosB,3,FALSE)+VLOOKUP(J4,CasasB,2,FALSE)&gt;12,VLOOKUP(C4,SignosB,3,FALSE)+VLOOKUP(J4,CasasB,2,FALSE)-12,VLOOKUP(C4,SignosB,3,FALSE)+VLOOKUP(J4,CasasB,2,FALSE)),NumeroC,2,FALSE)</f>
        <v>#N/A</v>
      </c>
      <c r="L4" s="3"/>
      <c r="M4" s="3"/>
      <c r="N4" s="3"/>
      <c r="O4" s="3"/>
      <c r="P4" s="3" t="e">
        <f>IF(AND(VLOOKUP(C4,SignosB,6,FALSE)&gt;'Datos de la CN'!H4,VLOOKUP(C4,SignosB,5,FALSE)&lt;='Datos de la CN'!H4),"DeS1",IF(AND(VLOOKUP(C4,SignosB,7,FALSE)&gt;'Datos de la CN'!H4,VLOOKUP(C4,SignosB,6,FALSE)&lt;='Datos de la CN'!H4),"DeS2",IF(AND(VLOOKUP(C4,SignosB,8,FALSE)&gt;'Datos de la CN'!H4,VLOOKUP(C4,SignosB,7,FALSE)&lt;='Datos de la CN'!H4),"DeS3",IF(AND(VLOOKUP(C4,SignosB,9,FALSE)&gt;'Datos de la CN'!H4,VLOOKUP(C4,SignosB,8,FALSE)&lt;='Datos de la CN'!H4),"DeS4",IF(AND(VLOOKUP(C4,SignosB,10,FALSE)&gt;'Datos de la CN'!H4,VLOOKUP(C4,SignosB,9,FALSE)&lt;='Datos de la CN'!H4),"DeS5",IF(AND(VLOOKUP(C4,SignosB,11,FALSE)&gt;'Datos de la CN'!H4,VLOOKUP(C4,SignosB,10,FALSE)&lt;='Datos de la CN'!H4),"DeS6",IF(AND(VLOOKUP(C4,SignosB,12,FALSE)&gt;'Datos de la CN'!H4,VLOOKUP(C4,SignosB,11,FALSE)&lt;='Datos de la CN'!H4),"DeS7",IF(AND(VLOOKUP(C4,SignosB,13,FALSE)&gt;'Datos de la CN'!H4,VLOOKUP(C4,SignosB,12,FALSE)&lt;='Datos de la CN'!H4),"DeS8",IF(AND(VLOOKUP(C4,SignosB,14,FALSE)&gt;'Datos de la CN'!H4,VLOOKUP(C4,SignosB,13,FALSE)&lt;='Datos de la CN'!H4),"DeS9",IF(AND(VLOOKUP(C4,SignosB,15,FALSE)&gt;'Datos de la CN'!H4,VLOOKUP(C4,SignosB,14,FALSE)&lt;='Datos de la CN'!H4),"DeS10",IF(AND(VLOOKUP(C4,SignosB,16,FALSE)&gt;'Datos de la CN'!H4,VLOOKUP(C4,SignosB,15,FALSE)&lt;='Datos de la CN'!H4),"DeS11",IF(AND(VLOOKUP(C4,SignosB,17,FALSE)&gt;'Datos de la CN'!H4,VLOOKUP(C4,SignosB,16,FALSE)&lt;='Datos de la CN'!H4),"DeS12",""))))))))))))</f>
        <v>#N/A</v>
      </c>
      <c r="Q4" s="3"/>
      <c r="R4" s="3"/>
      <c r="S4" s="3"/>
      <c r="T4" s="3"/>
      <c r="U4" s="3"/>
      <c r="V4" s="3"/>
      <c r="W4" s="3"/>
      <c r="Z4" s="3"/>
      <c r="AB4" s="3"/>
      <c r="AE4" s="9" t="s">
        <v>73</v>
      </c>
      <c r="AI4" s="3" t="s">
        <v>30</v>
      </c>
    </row>
    <row r="5" spans="2:35" x14ac:dyDescent="0.3">
      <c r="B5" s="3" t="s">
        <v>12</v>
      </c>
      <c r="C5" s="4"/>
      <c r="D5" s="18"/>
      <c r="E5" s="4"/>
      <c r="F5" s="4"/>
      <c r="G5" s="5">
        <f t="shared" ref="G5:G31" si="1">(D5+E5/60+F5/3600)/24</f>
        <v>0</v>
      </c>
      <c r="H5" s="5">
        <f t="shared" ref="H5:H31" si="2">IF(C5="aries",G5,IF(C5="Tauro",G5+1.25,IF(C5="géminis",G5+2.5,IF(C5="cáncer",G5+3.75,IF(C5="leo",G5+5,IF(C5="virgo",G5+6.25,IF(C5="libra",G5+7.5,IF(C5="escorpio",G5+8.75,IF(C5="sagitario",G5+10,IF(C5="capricornio",G5+11.25,IF(C5="acuario",G5+12.5,G5+13.75)))))))))))</f>
        <v>13.75</v>
      </c>
      <c r="I5" s="5"/>
      <c r="J5" s="3" t="s">
        <v>12</v>
      </c>
      <c r="K5" s="3" t="e">
        <f t="shared" si="0"/>
        <v>#N/A</v>
      </c>
      <c r="L5" s="3"/>
      <c r="M5" s="3"/>
      <c r="N5" s="3"/>
      <c r="O5" s="3"/>
      <c r="P5" s="3" t="e">
        <f>IF(AND(VLOOKUP(C5,SignosB,6,FALSE)&gt;'Datos de la CN'!H5,VLOOKUP(C5,SignosB,5,FALSE)&lt;='Datos de la CN'!H5),"DeS1",IF(AND(VLOOKUP(C5,SignosB,7,FALSE)&gt;'Datos de la CN'!H5,VLOOKUP(C5,SignosB,6,FALSE)&lt;='Datos de la CN'!H5),"DeS2",IF(AND(VLOOKUP(C5,SignosB,8,FALSE)&gt;'Datos de la CN'!H5,VLOOKUP(C5,SignosB,7,FALSE)&lt;='Datos de la CN'!H5),"DeS3",IF(AND(VLOOKUP(C5,SignosB,9,FALSE)&gt;'Datos de la CN'!H5,VLOOKUP(C5,SignosB,8,FALSE)&lt;='Datos de la CN'!H5),"DeS4",IF(AND(VLOOKUP(C5,SignosB,10,FALSE)&gt;'Datos de la CN'!H5,VLOOKUP(C5,SignosB,9,FALSE)&lt;='Datos de la CN'!H5),"DeS5",IF(AND(VLOOKUP(C5,SignosB,11,FALSE)&gt;'Datos de la CN'!H5,VLOOKUP(C5,SignosB,10,FALSE)&lt;='Datos de la CN'!H5),"DeS6",IF(AND(VLOOKUP(C5,SignosB,12,FALSE)&gt;'Datos de la CN'!H5,VLOOKUP(C5,SignosB,11,FALSE)&lt;='Datos de la CN'!H5),"DeS7",IF(AND(VLOOKUP(C5,SignosB,13,FALSE)&gt;'Datos de la CN'!H5,VLOOKUP(C5,SignosB,12,FALSE)&lt;='Datos de la CN'!H5),"DeS8",IF(AND(VLOOKUP(C5,SignosB,14,FALSE)&gt;'Datos de la CN'!H5,VLOOKUP(C5,SignosB,13,FALSE)&lt;='Datos de la CN'!H5),"DeS9",IF(AND(VLOOKUP(C5,SignosB,15,FALSE)&gt;'Datos de la CN'!H5,VLOOKUP(C5,SignosB,14,FALSE)&lt;='Datos de la CN'!H5),"DeS10",IF(AND(VLOOKUP(C5,SignosB,16,FALSE)&gt;'Datos de la CN'!H5,VLOOKUP(C5,SignosB,15,FALSE)&lt;='Datos de la CN'!H5),"DeS11",IF(AND(VLOOKUP(C5,SignosB,17,FALSE)&gt;'Datos de la CN'!H5,VLOOKUP(C5,SignosB,16,FALSE)&lt;='Datos de la CN'!H5),"DeS12",""))))))))))))</f>
        <v>#N/A</v>
      </c>
      <c r="Q5" s="3"/>
      <c r="R5" s="3"/>
      <c r="S5" s="3"/>
      <c r="T5" s="3"/>
      <c r="U5" s="3"/>
      <c r="V5" s="3"/>
      <c r="W5" s="3"/>
      <c r="AE5" s="9" t="s">
        <v>192</v>
      </c>
      <c r="AI5" s="3" t="s">
        <v>11</v>
      </c>
    </row>
    <row r="6" spans="2:35" x14ac:dyDescent="0.3">
      <c r="B6" s="3" t="s">
        <v>14</v>
      </c>
      <c r="C6" s="4"/>
      <c r="D6" s="18"/>
      <c r="E6" s="4"/>
      <c r="F6" s="4"/>
      <c r="G6" s="5">
        <f t="shared" si="1"/>
        <v>0</v>
      </c>
      <c r="H6" s="5">
        <f t="shared" si="2"/>
        <v>13.75</v>
      </c>
      <c r="I6" s="5"/>
      <c r="J6" s="3" t="s">
        <v>14</v>
      </c>
      <c r="K6" s="3" t="e">
        <f t="shared" si="0"/>
        <v>#N/A</v>
      </c>
      <c r="L6" s="3"/>
      <c r="M6" s="3"/>
      <c r="N6" s="3"/>
      <c r="O6" s="3"/>
      <c r="P6" s="3" t="e">
        <f>IF(AND(VLOOKUP(C6,SignosB,6,FALSE)&gt;'Datos de la CN'!H6,VLOOKUP(C6,SignosB,5,FALSE)&lt;='Datos de la CN'!H6),"DeS1",IF(AND(VLOOKUP(C6,SignosB,7,FALSE)&gt;'Datos de la CN'!H6,VLOOKUP(C6,SignosB,6,FALSE)&lt;='Datos de la CN'!H6),"DeS2",IF(AND(VLOOKUP(C6,SignosB,8,FALSE)&gt;'Datos de la CN'!H6,VLOOKUP(C6,SignosB,7,FALSE)&lt;='Datos de la CN'!H6),"DeS3",IF(AND(VLOOKUP(C6,SignosB,9,FALSE)&gt;'Datos de la CN'!H6,VLOOKUP(C6,SignosB,8,FALSE)&lt;='Datos de la CN'!H6),"DeS4",IF(AND(VLOOKUP(C6,SignosB,10,FALSE)&gt;'Datos de la CN'!H6,VLOOKUP(C6,SignosB,9,FALSE)&lt;='Datos de la CN'!H6),"DeS5",IF(AND(VLOOKUP(C6,SignosB,11,FALSE)&gt;'Datos de la CN'!H6,VLOOKUP(C6,SignosB,10,FALSE)&lt;='Datos de la CN'!H6),"DeS6",IF(AND(VLOOKUP(C6,SignosB,12,FALSE)&gt;'Datos de la CN'!H6,VLOOKUP(C6,SignosB,11,FALSE)&lt;='Datos de la CN'!H6),"DeS7",IF(AND(VLOOKUP(C6,SignosB,13,FALSE)&gt;'Datos de la CN'!H6,VLOOKUP(C6,SignosB,12,FALSE)&lt;='Datos de la CN'!H6),"DeS8",IF(AND(VLOOKUP(C6,SignosB,14,FALSE)&gt;'Datos de la CN'!H6,VLOOKUP(C6,SignosB,13,FALSE)&lt;='Datos de la CN'!H6),"DeS9",IF(AND(VLOOKUP(C6,SignosB,15,FALSE)&gt;'Datos de la CN'!H6,VLOOKUP(C6,SignosB,14,FALSE)&lt;='Datos de la CN'!H6),"DeS10",IF(AND(VLOOKUP(C6,SignosB,16,FALSE)&gt;'Datos de la CN'!H6,VLOOKUP(C6,SignosB,15,FALSE)&lt;='Datos de la CN'!H6),"DeS11",IF(AND(VLOOKUP(C6,SignosB,17,FALSE)&gt;'Datos de la CN'!H6,VLOOKUP(C6,SignosB,16,FALSE)&lt;='Datos de la CN'!H6),"DeS12",""))))))))))))</f>
        <v>#N/A</v>
      </c>
      <c r="Q6" s="3"/>
      <c r="R6" s="3"/>
      <c r="S6" s="3"/>
      <c r="T6" s="3"/>
      <c r="U6" s="3"/>
      <c r="V6" s="3"/>
      <c r="W6" s="3"/>
      <c r="Z6" s="1" t="s">
        <v>71</v>
      </c>
      <c r="AI6" s="3" t="s">
        <v>48</v>
      </c>
    </row>
    <row r="7" spans="2:35" x14ac:dyDescent="0.3">
      <c r="B7" s="3" t="s">
        <v>16</v>
      </c>
      <c r="C7" s="4"/>
      <c r="D7" s="18"/>
      <c r="E7" s="4"/>
      <c r="F7" s="4"/>
      <c r="G7" s="5">
        <f t="shared" si="1"/>
        <v>0</v>
      </c>
      <c r="H7" s="5">
        <f t="shared" si="2"/>
        <v>13.75</v>
      </c>
      <c r="I7" s="5"/>
      <c r="J7" s="3" t="s">
        <v>16</v>
      </c>
      <c r="K7" s="3" t="e">
        <f t="shared" si="0"/>
        <v>#N/A</v>
      </c>
      <c r="L7" s="3"/>
      <c r="M7" s="3"/>
      <c r="N7" s="3"/>
      <c r="O7" s="3"/>
      <c r="P7" s="3" t="e">
        <f>IF(AND(VLOOKUP(C7,SignosB,6,FALSE)&gt;'Datos de la CN'!H7,VLOOKUP(C7,SignosB,5,FALSE)&lt;='Datos de la CN'!H7),"DeS1",IF(AND(VLOOKUP(C7,SignosB,7,FALSE)&gt;'Datos de la CN'!H7,VLOOKUP(C7,SignosB,6,FALSE)&lt;='Datos de la CN'!H7),"DeS2",IF(AND(VLOOKUP(C7,SignosB,8,FALSE)&gt;'Datos de la CN'!H7,VLOOKUP(C7,SignosB,7,FALSE)&lt;='Datos de la CN'!H7),"DeS3",IF(AND(VLOOKUP(C7,SignosB,9,FALSE)&gt;'Datos de la CN'!H7,VLOOKUP(C7,SignosB,8,FALSE)&lt;='Datos de la CN'!H7),"DeS4",IF(AND(VLOOKUP(C7,SignosB,10,FALSE)&gt;'Datos de la CN'!H7,VLOOKUP(C7,SignosB,9,FALSE)&lt;='Datos de la CN'!H7),"DeS5",IF(AND(VLOOKUP(C7,SignosB,11,FALSE)&gt;'Datos de la CN'!H7,VLOOKUP(C7,SignosB,10,FALSE)&lt;='Datos de la CN'!H7),"DeS6",IF(AND(VLOOKUP(C7,SignosB,12,FALSE)&gt;'Datos de la CN'!H7,VLOOKUP(C7,SignosB,11,FALSE)&lt;='Datos de la CN'!H7),"DeS7",IF(AND(VLOOKUP(C7,SignosB,13,FALSE)&gt;'Datos de la CN'!H7,VLOOKUP(C7,SignosB,12,FALSE)&lt;='Datos de la CN'!H7),"DeS8",IF(AND(VLOOKUP(C7,SignosB,14,FALSE)&gt;'Datos de la CN'!H7,VLOOKUP(C7,SignosB,13,FALSE)&lt;='Datos de la CN'!H7),"DeS9",IF(AND(VLOOKUP(C7,SignosB,15,FALSE)&gt;'Datos de la CN'!H7,VLOOKUP(C7,SignosB,14,FALSE)&lt;='Datos de la CN'!H7),"DeS10",IF(AND(VLOOKUP(C7,SignosB,16,FALSE)&gt;'Datos de la CN'!H7,VLOOKUP(C7,SignosB,15,FALSE)&lt;='Datos de la CN'!H7),"DeS11",IF(AND(VLOOKUP(C7,SignosB,17,FALSE)&gt;'Datos de la CN'!H7,VLOOKUP(C7,SignosB,16,FALSE)&lt;='Datos de la CN'!H7),"DeS12",""))))))))))))</f>
        <v>#N/A</v>
      </c>
      <c r="Q7" s="3"/>
      <c r="R7" s="3"/>
      <c r="S7" s="3"/>
      <c r="T7" s="3"/>
      <c r="U7" s="3"/>
      <c r="V7" s="3"/>
      <c r="W7" s="3"/>
      <c r="Z7" s="10"/>
      <c r="AI7" s="3" t="s">
        <v>13</v>
      </c>
    </row>
    <row r="8" spans="2:35" x14ac:dyDescent="0.3">
      <c r="B8" s="3" t="s">
        <v>18</v>
      </c>
      <c r="C8" s="4"/>
      <c r="D8" s="18"/>
      <c r="E8" s="4"/>
      <c r="F8" s="4"/>
      <c r="G8" s="5">
        <f t="shared" si="1"/>
        <v>0</v>
      </c>
      <c r="H8" s="5">
        <f t="shared" si="2"/>
        <v>13.75</v>
      </c>
      <c r="I8" s="5"/>
      <c r="J8" s="3" t="s">
        <v>18</v>
      </c>
      <c r="K8" s="3" t="e">
        <f t="shared" si="0"/>
        <v>#N/A</v>
      </c>
      <c r="L8" s="3"/>
      <c r="M8" s="3"/>
      <c r="N8" s="3"/>
      <c r="O8" s="3"/>
      <c r="P8" s="3" t="e">
        <f>IF(AND(VLOOKUP(C8,SignosB,6,FALSE)&gt;'Datos de la CN'!H8,VLOOKUP(C8,SignosB,5,FALSE)&lt;='Datos de la CN'!H8),"DeS1",IF(AND(VLOOKUP(C8,SignosB,7,FALSE)&gt;'Datos de la CN'!H8,VLOOKUP(C8,SignosB,6,FALSE)&lt;='Datos de la CN'!H8),"DeS2",IF(AND(VLOOKUP(C8,SignosB,8,FALSE)&gt;'Datos de la CN'!H8,VLOOKUP(C8,SignosB,7,FALSE)&lt;='Datos de la CN'!H8),"DeS3",IF(AND(VLOOKUP(C8,SignosB,9,FALSE)&gt;'Datos de la CN'!H8,VLOOKUP(C8,SignosB,8,FALSE)&lt;='Datos de la CN'!H8),"DeS4",IF(AND(VLOOKUP(C8,SignosB,10,FALSE)&gt;'Datos de la CN'!H8,VLOOKUP(C8,SignosB,9,FALSE)&lt;='Datos de la CN'!H8),"DeS5",IF(AND(VLOOKUP(C8,SignosB,11,FALSE)&gt;'Datos de la CN'!H8,VLOOKUP(C8,SignosB,10,FALSE)&lt;='Datos de la CN'!H8),"DeS6",IF(AND(VLOOKUP(C8,SignosB,12,FALSE)&gt;'Datos de la CN'!H8,VLOOKUP(C8,SignosB,11,FALSE)&lt;='Datos de la CN'!H8),"DeS7",IF(AND(VLOOKUP(C8,SignosB,13,FALSE)&gt;'Datos de la CN'!H8,VLOOKUP(C8,SignosB,12,FALSE)&lt;='Datos de la CN'!H8),"DeS8",IF(AND(VLOOKUP(C8,SignosB,14,FALSE)&gt;'Datos de la CN'!H8,VLOOKUP(C8,SignosB,13,FALSE)&lt;='Datos de la CN'!H8),"DeS9",IF(AND(VLOOKUP(C8,SignosB,15,FALSE)&gt;'Datos de la CN'!H8,VLOOKUP(C8,SignosB,14,FALSE)&lt;='Datos de la CN'!H8),"DeS10",IF(AND(VLOOKUP(C8,SignosB,16,FALSE)&gt;'Datos de la CN'!H8,VLOOKUP(C8,SignosB,15,FALSE)&lt;='Datos de la CN'!H8),"DeS11",IF(AND(VLOOKUP(C8,SignosB,17,FALSE)&gt;'Datos de la CN'!H8,VLOOKUP(C8,SignosB,16,FALSE)&lt;='Datos de la CN'!H8),"DeS12",""))))))))))))</f>
        <v>#N/A</v>
      </c>
      <c r="Q8" s="3"/>
      <c r="R8" s="3"/>
      <c r="S8" s="3"/>
      <c r="T8" s="3"/>
      <c r="U8" s="3"/>
      <c r="V8" s="3"/>
      <c r="W8" s="3"/>
      <c r="AI8" s="3" t="s">
        <v>15</v>
      </c>
    </row>
    <row r="9" spans="2:35" x14ac:dyDescent="0.3">
      <c r="B9" s="3" t="s">
        <v>20</v>
      </c>
      <c r="C9" s="4"/>
      <c r="D9" s="18"/>
      <c r="E9" s="4"/>
      <c r="F9" s="4"/>
      <c r="G9" s="5">
        <f t="shared" si="1"/>
        <v>0</v>
      </c>
      <c r="H9" s="5">
        <f t="shared" si="2"/>
        <v>13.75</v>
      </c>
      <c r="I9" s="5"/>
      <c r="J9" s="3" t="s">
        <v>20</v>
      </c>
      <c r="K9" s="3" t="e">
        <f t="shared" si="0"/>
        <v>#N/A</v>
      </c>
      <c r="L9" s="3"/>
      <c r="M9" s="3"/>
      <c r="N9" s="3"/>
      <c r="O9" s="3"/>
      <c r="P9" s="3" t="e">
        <f>IF(AND(VLOOKUP(C9,SignosB,6,FALSE)&gt;'Datos de la CN'!H9,VLOOKUP(C9,SignosB,5,FALSE)&lt;='Datos de la CN'!H9),"DeS1",IF(AND(VLOOKUP(C9,SignosB,7,FALSE)&gt;'Datos de la CN'!H9,VLOOKUP(C9,SignosB,6,FALSE)&lt;='Datos de la CN'!H9),"DeS2",IF(AND(VLOOKUP(C9,SignosB,8,FALSE)&gt;'Datos de la CN'!H9,VLOOKUP(C9,SignosB,7,FALSE)&lt;='Datos de la CN'!H9),"DeS3",IF(AND(VLOOKUP(C9,SignosB,9,FALSE)&gt;'Datos de la CN'!H9,VLOOKUP(C9,SignosB,8,FALSE)&lt;='Datos de la CN'!H9),"DeS4",IF(AND(VLOOKUP(C9,SignosB,10,FALSE)&gt;'Datos de la CN'!H9,VLOOKUP(C9,SignosB,9,FALSE)&lt;='Datos de la CN'!H9),"DeS5",IF(AND(VLOOKUP(C9,SignosB,11,FALSE)&gt;'Datos de la CN'!H9,VLOOKUP(C9,SignosB,10,FALSE)&lt;='Datos de la CN'!H9),"DeS6",IF(AND(VLOOKUP(C9,SignosB,12,FALSE)&gt;'Datos de la CN'!H9,VLOOKUP(C9,SignosB,11,FALSE)&lt;='Datos de la CN'!H9),"DeS7",IF(AND(VLOOKUP(C9,SignosB,13,FALSE)&gt;'Datos de la CN'!H9,VLOOKUP(C9,SignosB,12,FALSE)&lt;='Datos de la CN'!H9),"DeS8",IF(AND(VLOOKUP(C9,SignosB,14,FALSE)&gt;'Datos de la CN'!H9,VLOOKUP(C9,SignosB,13,FALSE)&lt;='Datos de la CN'!H9),"DeS9",IF(AND(VLOOKUP(C9,SignosB,15,FALSE)&gt;'Datos de la CN'!H9,VLOOKUP(C9,SignosB,14,FALSE)&lt;='Datos de la CN'!H9),"DeS10",IF(AND(VLOOKUP(C9,SignosB,16,FALSE)&gt;'Datos de la CN'!H9,VLOOKUP(C9,SignosB,15,FALSE)&lt;='Datos de la CN'!H9),"DeS11",IF(AND(VLOOKUP(C9,SignosB,17,FALSE)&gt;'Datos de la CN'!H9,VLOOKUP(C9,SignosB,16,FALSE)&lt;='Datos de la CN'!H9),"DeS12",""))))))))))))</f>
        <v>#N/A</v>
      </c>
      <c r="Q9" s="3"/>
      <c r="R9" s="3"/>
      <c r="S9" s="3"/>
      <c r="T9" s="3"/>
      <c r="U9" s="3"/>
      <c r="V9" s="3"/>
      <c r="W9" s="3"/>
      <c r="Z9" s="1" t="s">
        <v>193</v>
      </c>
      <c r="AI9" s="3" t="s">
        <v>17</v>
      </c>
    </row>
    <row r="10" spans="2:35" x14ac:dyDescent="0.3">
      <c r="B10" s="3" t="s">
        <v>22</v>
      </c>
      <c r="C10" s="3" t="str">
        <f t="shared" ref="C10:C15" si="3">IF(C4=$AI$2,$AI$8,IF(C4=$AI$3,$AI$9,IF(C4=$AI$4,$AI$10,IF(C4=$AI$5,$AI$11,IF(C4=$AI$6,$AI$12,IF(C4=$AI$7,$AI$13,IF(C4=$AI$8,$AI$2,IF(C4=$AI$9,$AI$3,IF(C4=$AI$10,$AI$4,IF(C4=$AI$11,$AI$5,IF(C4=$AI$12,$AI$6,IF(C4=$AI$13,$AI$7,"Error"))))))))))))</f>
        <v>Error</v>
      </c>
      <c r="D10" s="6">
        <f>D4</f>
        <v>0</v>
      </c>
      <c r="E10" s="6">
        <f t="shared" ref="E10:F10" si="4">E4</f>
        <v>0</v>
      </c>
      <c r="F10" s="6">
        <f t="shared" si="4"/>
        <v>0</v>
      </c>
      <c r="G10" s="5">
        <f t="shared" si="1"/>
        <v>0</v>
      </c>
      <c r="H10" s="5">
        <f t="shared" si="2"/>
        <v>13.75</v>
      </c>
      <c r="I10" s="5"/>
      <c r="J10" s="3" t="s">
        <v>22</v>
      </c>
      <c r="K10" s="3" t="e">
        <f t="shared" si="0"/>
        <v>#N/A</v>
      </c>
      <c r="L10" s="3"/>
      <c r="M10" s="3"/>
      <c r="N10" s="3"/>
      <c r="O10" s="3"/>
      <c r="P10" s="3" t="e">
        <f>IF(AND(VLOOKUP(C10,SignosB,6,FALSE)&gt;'Datos de la CN'!H10,VLOOKUP(C10,SignosB,5,FALSE)&lt;='Datos de la CN'!H10),"DeS1",IF(AND(VLOOKUP(C10,SignosB,7,FALSE)&gt;'Datos de la CN'!H10,VLOOKUP(C10,SignosB,6,FALSE)&lt;='Datos de la CN'!H10),"DeS2",IF(AND(VLOOKUP(C10,SignosB,8,FALSE)&gt;'Datos de la CN'!H10,VLOOKUP(C10,SignosB,7,FALSE)&lt;='Datos de la CN'!H10),"DeS3",IF(AND(VLOOKUP(C10,SignosB,9,FALSE)&gt;'Datos de la CN'!H10,VLOOKUP(C10,SignosB,8,FALSE)&lt;='Datos de la CN'!H10),"DeS4",IF(AND(VLOOKUP(C10,SignosB,10,FALSE)&gt;'Datos de la CN'!H10,VLOOKUP(C10,SignosB,9,FALSE)&lt;='Datos de la CN'!H10),"DeS5",IF(AND(VLOOKUP(C10,SignosB,11,FALSE)&gt;'Datos de la CN'!H10,VLOOKUP(C10,SignosB,10,FALSE)&lt;='Datos de la CN'!H10),"DeS6",IF(AND(VLOOKUP(C10,SignosB,12,FALSE)&gt;'Datos de la CN'!H10,VLOOKUP(C10,SignosB,11,FALSE)&lt;='Datos de la CN'!H10),"DeS7",IF(AND(VLOOKUP(C10,SignosB,13,FALSE)&gt;'Datos de la CN'!H10,VLOOKUP(C10,SignosB,12,FALSE)&lt;='Datos de la CN'!H10),"DeS8",IF(AND(VLOOKUP(C10,SignosB,14,FALSE)&gt;'Datos de la CN'!H10,VLOOKUP(C10,SignosB,13,FALSE)&lt;='Datos de la CN'!H10),"DeS9",IF(AND(VLOOKUP(C10,SignosB,15,FALSE)&gt;'Datos de la CN'!H10,VLOOKUP(C10,SignosB,14,FALSE)&lt;='Datos de la CN'!H10),"DeS10",IF(AND(VLOOKUP(C10,SignosB,16,FALSE)&gt;'Datos de la CN'!H10,VLOOKUP(C10,SignosB,15,FALSE)&lt;='Datos de la CN'!H10),"DeS11",IF(AND(VLOOKUP(C10,SignosB,17,FALSE)&gt;'Datos de la CN'!H10,VLOOKUP(C10,SignosB,16,FALSE)&lt;='Datos de la CN'!H10),"DeS12",""))))))))))))</f>
        <v>#N/A</v>
      </c>
      <c r="Q10" s="3"/>
      <c r="R10" s="3"/>
      <c r="S10" s="3"/>
      <c r="T10" s="3"/>
      <c r="U10" s="3"/>
      <c r="V10" s="3"/>
      <c r="W10" s="3"/>
      <c r="Z10" s="3"/>
      <c r="AI10" s="3" t="s">
        <v>19</v>
      </c>
    </row>
    <row r="11" spans="2:35" x14ac:dyDescent="0.3">
      <c r="B11" s="3" t="s">
        <v>23</v>
      </c>
      <c r="C11" s="3" t="str">
        <f t="shared" si="3"/>
        <v>Error</v>
      </c>
      <c r="D11" s="6">
        <f t="shared" ref="D11:F11" si="5">D5</f>
        <v>0</v>
      </c>
      <c r="E11" s="6">
        <f t="shared" si="5"/>
        <v>0</v>
      </c>
      <c r="F11" s="6">
        <f t="shared" si="5"/>
        <v>0</v>
      </c>
      <c r="G11" s="5">
        <f t="shared" si="1"/>
        <v>0</v>
      </c>
      <c r="H11" s="5">
        <f t="shared" si="2"/>
        <v>13.75</v>
      </c>
      <c r="I11" s="5"/>
      <c r="J11" s="3" t="s">
        <v>23</v>
      </c>
      <c r="K11" s="3" t="e">
        <f t="shared" si="0"/>
        <v>#N/A</v>
      </c>
      <c r="L11" s="3"/>
      <c r="M11" s="3"/>
      <c r="N11" s="3"/>
      <c r="O11" s="3"/>
      <c r="P11" s="3" t="e">
        <f>IF(AND(VLOOKUP(C11,SignosB,6,FALSE)&gt;'Datos de la CN'!H11,VLOOKUP(C11,SignosB,5,FALSE)&lt;='Datos de la CN'!H11),"DeS1",IF(AND(VLOOKUP(C11,SignosB,7,FALSE)&gt;'Datos de la CN'!H11,VLOOKUP(C11,SignosB,6,FALSE)&lt;='Datos de la CN'!H11),"DeS2",IF(AND(VLOOKUP(C11,SignosB,8,FALSE)&gt;'Datos de la CN'!H11,VLOOKUP(C11,SignosB,7,FALSE)&lt;='Datos de la CN'!H11),"DeS3",IF(AND(VLOOKUP(C11,SignosB,9,FALSE)&gt;'Datos de la CN'!H11,VLOOKUP(C11,SignosB,8,FALSE)&lt;='Datos de la CN'!H11),"DeS4",IF(AND(VLOOKUP(C11,SignosB,10,FALSE)&gt;'Datos de la CN'!H11,VLOOKUP(C11,SignosB,9,FALSE)&lt;='Datos de la CN'!H11),"DeS5",IF(AND(VLOOKUP(C11,SignosB,11,FALSE)&gt;'Datos de la CN'!H11,VLOOKUP(C11,SignosB,10,FALSE)&lt;='Datos de la CN'!H11),"DeS6",IF(AND(VLOOKUP(C11,SignosB,12,FALSE)&gt;'Datos de la CN'!H11,VLOOKUP(C11,SignosB,11,FALSE)&lt;='Datos de la CN'!H11),"DeS7",IF(AND(VLOOKUP(C11,SignosB,13,FALSE)&gt;'Datos de la CN'!H11,VLOOKUP(C11,SignosB,12,FALSE)&lt;='Datos de la CN'!H11),"DeS8",IF(AND(VLOOKUP(C11,SignosB,14,FALSE)&gt;'Datos de la CN'!H11,VLOOKUP(C11,SignosB,13,FALSE)&lt;='Datos de la CN'!H11),"DeS9",IF(AND(VLOOKUP(C11,SignosB,15,FALSE)&gt;'Datos de la CN'!H11,VLOOKUP(C11,SignosB,14,FALSE)&lt;='Datos de la CN'!H11),"DeS10",IF(AND(VLOOKUP(C11,SignosB,16,FALSE)&gt;'Datos de la CN'!H11,VLOOKUP(C11,SignosB,15,FALSE)&lt;='Datos de la CN'!H11),"DeS11",IF(AND(VLOOKUP(C11,SignosB,17,FALSE)&gt;'Datos de la CN'!H11,VLOOKUP(C11,SignosB,16,FALSE)&lt;='Datos de la CN'!H11),"DeS12",""))))))))))))</f>
        <v>#N/A</v>
      </c>
      <c r="Q11" s="3"/>
      <c r="R11" s="3"/>
      <c r="S11" s="3"/>
      <c r="T11" s="3"/>
      <c r="U11" s="3"/>
      <c r="V11" s="3"/>
      <c r="W11" s="3"/>
      <c r="AI11" s="3" t="s">
        <v>21</v>
      </c>
    </row>
    <row r="12" spans="2:35" x14ac:dyDescent="0.3">
      <c r="B12" s="3" t="s">
        <v>25</v>
      </c>
      <c r="C12" s="3" t="str">
        <f t="shared" si="3"/>
        <v>Error</v>
      </c>
      <c r="D12" s="6">
        <f t="shared" ref="D12:F12" si="6">D6</f>
        <v>0</v>
      </c>
      <c r="E12" s="6">
        <f t="shared" si="6"/>
        <v>0</v>
      </c>
      <c r="F12" s="6">
        <f t="shared" si="6"/>
        <v>0</v>
      </c>
      <c r="G12" s="5">
        <f t="shared" si="1"/>
        <v>0</v>
      </c>
      <c r="H12" s="5">
        <f t="shared" si="2"/>
        <v>13.75</v>
      </c>
      <c r="I12" s="5"/>
      <c r="J12" s="3" t="s">
        <v>25</v>
      </c>
      <c r="K12" s="3" t="e">
        <f t="shared" si="0"/>
        <v>#N/A</v>
      </c>
      <c r="L12" s="3"/>
      <c r="M12" s="3"/>
      <c r="N12" s="3"/>
      <c r="O12" s="3"/>
      <c r="P12" s="3" t="e">
        <f>IF(AND(VLOOKUP(C12,SignosB,6,FALSE)&gt;'Datos de la CN'!H12,VLOOKUP(C12,SignosB,5,FALSE)&lt;='Datos de la CN'!H12),"DeS1",IF(AND(VLOOKUP(C12,SignosB,7,FALSE)&gt;'Datos de la CN'!H12,VLOOKUP(C12,SignosB,6,FALSE)&lt;='Datos de la CN'!H12),"DeS2",IF(AND(VLOOKUP(C12,SignosB,8,FALSE)&gt;'Datos de la CN'!H12,VLOOKUP(C12,SignosB,7,FALSE)&lt;='Datos de la CN'!H12),"DeS3",IF(AND(VLOOKUP(C12,SignosB,9,FALSE)&gt;'Datos de la CN'!H12,VLOOKUP(C12,SignosB,8,FALSE)&lt;='Datos de la CN'!H12),"DeS4",IF(AND(VLOOKUP(C12,SignosB,10,FALSE)&gt;'Datos de la CN'!H12,VLOOKUP(C12,SignosB,9,FALSE)&lt;='Datos de la CN'!H12),"DeS5",IF(AND(VLOOKUP(C12,SignosB,11,FALSE)&gt;'Datos de la CN'!H12,VLOOKUP(C12,SignosB,10,FALSE)&lt;='Datos de la CN'!H12),"DeS6",IF(AND(VLOOKUP(C12,SignosB,12,FALSE)&gt;'Datos de la CN'!H12,VLOOKUP(C12,SignosB,11,FALSE)&lt;='Datos de la CN'!H12),"DeS7",IF(AND(VLOOKUP(C12,SignosB,13,FALSE)&gt;'Datos de la CN'!H12,VLOOKUP(C12,SignosB,12,FALSE)&lt;='Datos de la CN'!H12),"DeS8",IF(AND(VLOOKUP(C12,SignosB,14,FALSE)&gt;'Datos de la CN'!H12,VLOOKUP(C12,SignosB,13,FALSE)&lt;='Datos de la CN'!H12),"DeS9",IF(AND(VLOOKUP(C12,SignosB,15,FALSE)&gt;'Datos de la CN'!H12,VLOOKUP(C12,SignosB,14,FALSE)&lt;='Datos de la CN'!H12),"DeS10",IF(AND(VLOOKUP(C12,SignosB,16,FALSE)&gt;'Datos de la CN'!H12,VLOOKUP(C12,SignosB,15,FALSE)&lt;='Datos de la CN'!H12),"DeS11",IF(AND(VLOOKUP(C12,SignosB,17,FALSE)&gt;'Datos de la CN'!H12,VLOOKUP(C12,SignosB,16,FALSE)&lt;='Datos de la CN'!H12),"DeS12",""))))))))))))</f>
        <v>#N/A</v>
      </c>
      <c r="Q12" s="3"/>
      <c r="R12" s="3"/>
      <c r="S12" s="3"/>
      <c r="T12" s="3"/>
      <c r="U12" s="3"/>
      <c r="V12" s="3"/>
      <c r="W12" s="3"/>
      <c r="AI12" s="3" t="s">
        <v>50</v>
      </c>
    </row>
    <row r="13" spans="2:35" x14ac:dyDescent="0.3">
      <c r="B13" s="3" t="s">
        <v>27</v>
      </c>
      <c r="C13" s="3" t="str">
        <f t="shared" si="3"/>
        <v>Error</v>
      </c>
      <c r="D13" s="6">
        <f t="shared" ref="D13:F13" si="7">D7</f>
        <v>0</v>
      </c>
      <c r="E13" s="6">
        <f t="shared" si="7"/>
        <v>0</v>
      </c>
      <c r="F13" s="6">
        <f t="shared" si="7"/>
        <v>0</v>
      </c>
      <c r="G13" s="5">
        <f t="shared" si="1"/>
        <v>0</v>
      </c>
      <c r="H13" s="5">
        <f t="shared" si="2"/>
        <v>13.75</v>
      </c>
      <c r="I13" s="5"/>
      <c r="J13" s="3" t="s">
        <v>27</v>
      </c>
      <c r="K13" s="3" t="e">
        <f t="shared" si="0"/>
        <v>#N/A</v>
      </c>
      <c r="L13" s="3"/>
      <c r="M13" s="3"/>
      <c r="N13" s="3"/>
      <c r="O13" s="3"/>
      <c r="P13" s="3" t="e">
        <f>IF(AND(VLOOKUP(C13,SignosB,6,FALSE)&gt;'Datos de la CN'!H13,VLOOKUP(C13,SignosB,5,FALSE)&lt;='Datos de la CN'!H13),"DeS1",IF(AND(VLOOKUP(C13,SignosB,7,FALSE)&gt;'Datos de la CN'!H13,VLOOKUP(C13,SignosB,6,FALSE)&lt;='Datos de la CN'!H13),"DeS2",IF(AND(VLOOKUP(C13,SignosB,8,FALSE)&gt;'Datos de la CN'!H13,VLOOKUP(C13,SignosB,7,FALSE)&lt;='Datos de la CN'!H13),"DeS3",IF(AND(VLOOKUP(C13,SignosB,9,FALSE)&gt;'Datos de la CN'!H13,VLOOKUP(C13,SignosB,8,FALSE)&lt;='Datos de la CN'!H13),"DeS4",IF(AND(VLOOKUP(C13,SignosB,10,FALSE)&gt;'Datos de la CN'!H13,VLOOKUP(C13,SignosB,9,FALSE)&lt;='Datos de la CN'!H13),"DeS5",IF(AND(VLOOKUP(C13,SignosB,11,FALSE)&gt;'Datos de la CN'!H13,VLOOKUP(C13,SignosB,10,FALSE)&lt;='Datos de la CN'!H13),"DeS6",IF(AND(VLOOKUP(C13,SignosB,12,FALSE)&gt;'Datos de la CN'!H13,VLOOKUP(C13,SignosB,11,FALSE)&lt;='Datos de la CN'!H13),"DeS7",IF(AND(VLOOKUP(C13,SignosB,13,FALSE)&gt;'Datos de la CN'!H13,VLOOKUP(C13,SignosB,12,FALSE)&lt;='Datos de la CN'!H13),"DeS8",IF(AND(VLOOKUP(C13,SignosB,14,FALSE)&gt;'Datos de la CN'!H13,VLOOKUP(C13,SignosB,13,FALSE)&lt;='Datos de la CN'!H13),"DeS9",IF(AND(VLOOKUP(C13,SignosB,15,FALSE)&gt;'Datos de la CN'!H13,VLOOKUP(C13,SignosB,14,FALSE)&lt;='Datos de la CN'!H13),"DeS10",IF(AND(VLOOKUP(C13,SignosB,16,FALSE)&gt;'Datos de la CN'!H13,VLOOKUP(C13,SignosB,15,FALSE)&lt;='Datos de la CN'!H13),"DeS11",IF(AND(VLOOKUP(C13,SignosB,17,FALSE)&gt;'Datos de la CN'!H13,VLOOKUP(C13,SignosB,16,FALSE)&lt;='Datos de la CN'!H13),"DeS12",""))))))))))))</f>
        <v>#N/A</v>
      </c>
      <c r="Q13" s="3"/>
      <c r="R13" s="3"/>
      <c r="S13" s="3"/>
      <c r="T13" s="3"/>
      <c r="U13" s="3"/>
      <c r="V13" s="3"/>
      <c r="W13" s="3"/>
      <c r="AI13" s="3" t="s">
        <v>24</v>
      </c>
    </row>
    <row r="14" spans="2:35" x14ac:dyDescent="0.3">
      <c r="B14" s="3" t="s">
        <v>29</v>
      </c>
      <c r="C14" s="3" t="str">
        <f t="shared" si="3"/>
        <v>Error</v>
      </c>
      <c r="D14" s="6">
        <f t="shared" ref="D14:F14" si="8">D8</f>
        <v>0</v>
      </c>
      <c r="E14" s="6">
        <f t="shared" si="8"/>
        <v>0</v>
      </c>
      <c r="F14" s="6">
        <f t="shared" si="8"/>
        <v>0</v>
      </c>
      <c r="G14" s="5">
        <f t="shared" si="1"/>
        <v>0</v>
      </c>
      <c r="H14" s="5">
        <f t="shared" si="2"/>
        <v>13.75</v>
      </c>
      <c r="I14" s="5"/>
      <c r="J14" s="3" t="s">
        <v>29</v>
      </c>
      <c r="K14" s="3" t="e">
        <f t="shared" si="0"/>
        <v>#N/A</v>
      </c>
      <c r="L14" s="3"/>
      <c r="M14" s="3"/>
      <c r="N14" s="3"/>
      <c r="O14" s="3"/>
      <c r="P14" s="3" t="e">
        <f>IF(AND(VLOOKUP(C14,SignosB,6,FALSE)&gt;'Datos de la CN'!H14,VLOOKUP(C14,SignosB,5,FALSE)&lt;='Datos de la CN'!H14),"DeS1",IF(AND(VLOOKUP(C14,SignosB,7,FALSE)&gt;'Datos de la CN'!H14,VLOOKUP(C14,SignosB,6,FALSE)&lt;='Datos de la CN'!H14),"DeS2",IF(AND(VLOOKUP(C14,SignosB,8,FALSE)&gt;'Datos de la CN'!H14,VLOOKUP(C14,SignosB,7,FALSE)&lt;='Datos de la CN'!H14),"DeS3",IF(AND(VLOOKUP(C14,SignosB,9,FALSE)&gt;'Datos de la CN'!H14,VLOOKUP(C14,SignosB,8,FALSE)&lt;='Datos de la CN'!H14),"DeS4",IF(AND(VLOOKUP(C14,SignosB,10,FALSE)&gt;'Datos de la CN'!H14,VLOOKUP(C14,SignosB,9,FALSE)&lt;='Datos de la CN'!H14),"DeS5",IF(AND(VLOOKUP(C14,SignosB,11,FALSE)&gt;'Datos de la CN'!H14,VLOOKUP(C14,SignosB,10,FALSE)&lt;='Datos de la CN'!H14),"DeS6",IF(AND(VLOOKUP(C14,SignosB,12,FALSE)&gt;'Datos de la CN'!H14,VLOOKUP(C14,SignosB,11,FALSE)&lt;='Datos de la CN'!H14),"DeS7",IF(AND(VLOOKUP(C14,SignosB,13,FALSE)&gt;'Datos de la CN'!H14,VLOOKUP(C14,SignosB,12,FALSE)&lt;='Datos de la CN'!H14),"DeS8",IF(AND(VLOOKUP(C14,SignosB,14,FALSE)&gt;'Datos de la CN'!H14,VLOOKUP(C14,SignosB,13,FALSE)&lt;='Datos de la CN'!H14),"DeS9",IF(AND(VLOOKUP(C14,SignosB,15,FALSE)&gt;'Datos de la CN'!H14,VLOOKUP(C14,SignosB,14,FALSE)&lt;='Datos de la CN'!H14),"DeS10",IF(AND(VLOOKUP(C14,SignosB,16,FALSE)&gt;'Datos de la CN'!H14,VLOOKUP(C14,SignosB,15,FALSE)&lt;='Datos de la CN'!H14),"DeS11",IF(AND(VLOOKUP(C14,SignosB,17,FALSE)&gt;'Datos de la CN'!H14,VLOOKUP(C14,SignosB,16,FALSE)&lt;='Datos de la CN'!H14),"DeS12",""))))))))))))</f>
        <v>#N/A</v>
      </c>
      <c r="Q14" s="3"/>
      <c r="R14" s="3"/>
      <c r="S14" s="3"/>
      <c r="T14" s="3"/>
      <c r="U14" s="3"/>
      <c r="V14" s="3"/>
      <c r="W14" s="3"/>
    </row>
    <row r="15" spans="2:35" x14ac:dyDescent="0.3">
      <c r="B15" s="3" t="s">
        <v>31</v>
      </c>
      <c r="C15" s="3" t="str">
        <f t="shared" si="3"/>
        <v>Error</v>
      </c>
      <c r="D15" s="6">
        <f t="shared" ref="D15:F15" si="9">D9</f>
        <v>0</v>
      </c>
      <c r="E15" s="6">
        <f t="shared" si="9"/>
        <v>0</v>
      </c>
      <c r="F15" s="6">
        <f t="shared" si="9"/>
        <v>0</v>
      </c>
      <c r="G15" s="5">
        <f t="shared" si="1"/>
        <v>0</v>
      </c>
      <c r="H15" s="5">
        <f t="shared" si="2"/>
        <v>13.75</v>
      </c>
      <c r="I15" s="5"/>
      <c r="J15" s="3" t="s">
        <v>31</v>
      </c>
      <c r="K15" s="3" t="e">
        <f t="shared" si="0"/>
        <v>#N/A</v>
      </c>
      <c r="L15" s="3"/>
      <c r="M15" s="3"/>
      <c r="N15" s="3"/>
      <c r="O15" s="3"/>
      <c r="P15" s="3" t="e">
        <f>IF(AND(VLOOKUP(C15,SignosB,6,FALSE)&gt;'Datos de la CN'!H15,VLOOKUP(C15,SignosB,5,FALSE)&lt;='Datos de la CN'!H15),"DeS1",IF(AND(VLOOKUP(C15,SignosB,7,FALSE)&gt;'Datos de la CN'!H15,VLOOKUP(C15,SignosB,6,FALSE)&lt;='Datos de la CN'!H15),"DeS2",IF(AND(VLOOKUP(C15,SignosB,8,FALSE)&gt;'Datos de la CN'!H15,VLOOKUP(C15,SignosB,7,FALSE)&lt;='Datos de la CN'!H15),"DeS3",IF(AND(VLOOKUP(C15,SignosB,9,FALSE)&gt;'Datos de la CN'!H15,VLOOKUP(C15,SignosB,8,FALSE)&lt;='Datos de la CN'!H15),"DeS4",IF(AND(VLOOKUP(C15,SignosB,10,FALSE)&gt;'Datos de la CN'!H15,VLOOKUP(C15,SignosB,9,FALSE)&lt;='Datos de la CN'!H15),"DeS5",IF(AND(VLOOKUP(C15,SignosB,11,FALSE)&gt;'Datos de la CN'!H15,VLOOKUP(C15,SignosB,10,FALSE)&lt;='Datos de la CN'!H15),"DeS6",IF(AND(VLOOKUP(C15,SignosB,12,FALSE)&gt;'Datos de la CN'!H15,VLOOKUP(C15,SignosB,11,FALSE)&lt;='Datos de la CN'!H15),"DeS7",IF(AND(VLOOKUP(C15,SignosB,13,FALSE)&gt;'Datos de la CN'!H15,VLOOKUP(C15,SignosB,12,FALSE)&lt;='Datos de la CN'!H15),"DeS8",IF(AND(VLOOKUP(C15,SignosB,14,FALSE)&gt;'Datos de la CN'!H15,VLOOKUP(C15,SignosB,13,FALSE)&lt;='Datos de la CN'!H15),"DeS9",IF(AND(VLOOKUP(C15,SignosB,15,FALSE)&gt;'Datos de la CN'!H15,VLOOKUP(C15,SignosB,14,FALSE)&lt;='Datos de la CN'!H15),"DeS10",IF(AND(VLOOKUP(C15,SignosB,16,FALSE)&gt;'Datos de la CN'!H15,VLOOKUP(C15,SignosB,15,FALSE)&lt;='Datos de la CN'!H15),"DeS11",IF(AND(VLOOKUP(C15,SignosB,17,FALSE)&gt;'Datos de la CN'!H15,VLOOKUP(C15,SignosB,16,FALSE)&lt;='Datos de la CN'!H15),"DeS12",""))))))))))))</f>
        <v>#N/A</v>
      </c>
      <c r="Q15" s="3"/>
      <c r="R15" s="3"/>
      <c r="S15" s="3"/>
      <c r="T15" s="3"/>
      <c r="U15" s="3"/>
      <c r="V15" s="3"/>
      <c r="W15" s="3"/>
      <c r="AF15" s="3" t="s">
        <v>55</v>
      </c>
      <c r="AG15" s="4" t="str">
        <f>[1]Regentes!D3</f>
        <v>Signo 1</v>
      </c>
      <c r="AH15" s="4" t="str">
        <f>[1]Regentes!E3</f>
        <v>Signo 2</v>
      </c>
    </row>
    <row r="16" spans="2:35" x14ac:dyDescent="0.3">
      <c r="B16" s="3" t="s">
        <v>32</v>
      </c>
      <c r="C16" s="4"/>
      <c r="D16" s="7"/>
      <c r="E16" s="7"/>
      <c r="F16" s="7"/>
      <c r="G16" s="5">
        <f t="shared" si="1"/>
        <v>0</v>
      </c>
      <c r="H16" s="5">
        <f t="shared" si="2"/>
        <v>13.75</v>
      </c>
      <c r="J16" s="7" t="str">
        <f>IF(AND(H16&lt;$H$5,H16&gt;$H$4),"Casa 1",IF(AND(H16&lt;$H$6,H16&gt;$H$5),"Casa 2",IF(AND(H16&lt;$H$7,H16&gt;$H$6),"Casa 3",IF(AND(H16&lt;$H$8,H16&gt;$H$7),"Casa 4",IF(AND(H16&lt;$H$9,H16&gt;$H$8),"Casa 5",IF(AND(H16&lt;$H$10,H16&gt;$H$9),"Casa 6",IF(AND(H16&lt;$H$11,H16&gt;$H$10),"Casa 7",IF(AND(H16&lt;$H$12,H16&gt;$H$11),"Casa 8",IF(AND(H16&lt;$H$13,H16&gt;$H$12),"Casa 9",IF(AND(H16&lt;$H$14,H16&gt;$H$13),"Casa 10",IF(AND(H16&lt;$H$15,H16&gt;$H$14),"Casa 11",IF(AND(H16&lt;$H$4,H16&gt;$H$15),"Casa 12",IF(AND($H$5-$H$4&lt;0,H16&lt;$H$5),"Casa 1",IF(AND($H$6-$H$5&lt;0,H16&gt;$H$6),"Casa 2",IF(AND($H$7-$H$6&lt;0,H16&gt;$H$7),"Casa 3",IF(AND($H$8-$H$7&lt;0,H16&gt;$H$8),"Casa 4",IF(AND($H$9-$H$8&lt;0,H16&gt;$H$9),"Casa 5",IF(AND($H$10-$H$9&lt;0,H16&gt;$H$10),"Casa 6",IF(AND($H$11-$H$10&lt;0,H16&gt;$H$11),"Casa 7",IF(AND($H$12-$H$11&lt;0,H16&gt;$H$12),"Casa 8",IF(AND($H$13-$H$12&lt;0,H16&gt;$H$13),"Casa 9",IF(AND($H$14-$H$13&lt;0,H16&gt;$H$14),"Casa 10",IF(AND($H$15-$H$14&lt;0,H16&gt;$H$15),"Casa 11",IF(AND($H$4-$H$15&lt;0,H16&gt;$H$4),"Casa 12",IF(AND($H$5-$H$4&lt;0,H16&lt;$H$5),"Casa 1",IF(AND($H$6-$H$5&lt;0,H16&lt;$H$6),"Casa 2",IF(AND($H$7-$H$6&lt;0,H16&lt;$H$7),"Casa 3",IF(AND($H$8-$H$7&lt;0,H16&lt;$H$8),"Casa 4",IF(AND($H$9-$H$8&lt;0,H16&lt;$H$9),"Casa 5",IF(AND($H$10-$H$9&lt;0,H16&lt;$H$10),"Casa 6",IF(AND($H$11-$H$10&lt;0,H16&lt;$H$11),"Casa 7",IF(AND($H$12-$H$11&lt;0,H16&lt;$H$12),"Casa 8",IF(AND($H$13-$H$12&lt;0,H16&lt;$H$13),"Casa 9",IF(AND($H$14-$H$13&lt;0,H16&lt;$H$14),"Casa 10",IF(AND($H$15-$H$14&lt;0,H16&lt;$H$15),"Casa 11",IF(AND($H$4-$H$15&lt;0,H16&lt;$H$4),"Casa 12",IF(AND($H$5-$H$4&lt;0,H16&gt;$H$4),"Casa 1",IF(AND($H$6-$H$5&lt;0,H16&gt;$H$5),"Casa 2",IF(AND($H$7-$H$6&lt;0,H16&gt;$H$6),"Casa 3",IF(AND($H$8-$H$7&lt;0,H16&gt;$H$7),"Casa 4",IF(AND($H$9-$H$8&lt;0,H16&gt;$H$8),"Casa 5",IF(AND($H$10-$H$9&lt;0,H16&gt;$H$9),"Casa 6",IF(AND($H$11-$H$10&lt;0,H16&gt;$H$10),"Casa 7",IF(AND($H$12-$H$11&lt;0,H16&gt;$H$11),"Casa 8",IF(AND($H$13-$H$12&lt;0,H16&gt;$H$12),"Casa 9",IF(AND($H$14-$H$13&lt;0,H16&gt;$H$13),"Casa 10",IF(AND($H$15-$H$14&lt;0,H16&gt;$H$14),"Casa 11",IF(AND($H$4-$H$15&lt;0,H16&gt;$H$15),"Casa 12","Se requiere llenar las posiciones"))))))))))))))))))))))))))))))))))))))))))))))))</f>
        <v>Se requiere llenar las posiciones</v>
      </c>
      <c r="K16" s="3" t="e">
        <f t="shared" si="0"/>
        <v>#N/A</v>
      </c>
      <c r="L16" s="3" t="str">
        <f t="shared" ref="L16:L31" si="10">IF(OR(C16=AG16,C16=AH16),"Regente Exterior","")</f>
        <v/>
      </c>
      <c r="M16" s="3" t="str">
        <f t="shared" ref="M16:M31" si="11">IF(OR(J16=VLOOKUP(AG16,SignosB,2,FALSE),J16=VLOOKUP(AH16,SignosB,2,FALSE)),"Regente Oculto","")</f>
        <v/>
      </c>
      <c r="N16" s="3" t="e">
        <f t="shared" ref="N16:N31" si="12">IF(OR(K16=VLOOKUP(AG16,SignosB,2,FALSE),K16=VLOOKUP(AH16,SignosB,2,FALSE)),"Regente Secreto","")</f>
        <v>#N/A</v>
      </c>
      <c r="O16" s="3" t="str">
        <f>B16</f>
        <v>Sol</v>
      </c>
      <c r="P16" s="3" t="e">
        <f>IF(AND(VLOOKUP(C16,SignosB,6,FALSE)&gt;'Datos de la CN'!H16,VLOOKUP(C16,SignosB,5,FALSE)&lt;='Datos de la CN'!H16),"DeS1",IF(AND(VLOOKUP(C16,SignosB,7,FALSE)&gt;'Datos de la CN'!H16,VLOOKUP(C16,SignosB,6,FALSE)&lt;='Datos de la CN'!H16),"DeS2",IF(AND(VLOOKUP(C16,SignosB,8,FALSE)&gt;'Datos de la CN'!H16,VLOOKUP(C16,SignosB,7,FALSE)&lt;='Datos de la CN'!H16),"DeS3",IF(AND(VLOOKUP(C16,SignosB,9,FALSE)&gt;'Datos de la CN'!H16,VLOOKUP(C16,SignosB,8,FALSE)&lt;='Datos de la CN'!H16),"DeS4",IF(AND(VLOOKUP(C16,SignosB,10,FALSE)&gt;'Datos de la CN'!H16,VLOOKUP(C16,SignosB,9,FALSE)&lt;='Datos de la CN'!H16),"DeS5",IF(AND(VLOOKUP(C16,SignosB,11,FALSE)&gt;'Datos de la CN'!H16,VLOOKUP(C16,SignosB,10,FALSE)&lt;='Datos de la CN'!H16),"DeS6",IF(AND(VLOOKUP(C16,SignosB,12,FALSE)&gt;'Datos de la CN'!H16,VLOOKUP(C16,SignosB,11,FALSE)&lt;='Datos de la CN'!H16),"DeS7",IF(AND(VLOOKUP(C16,SignosB,13,FALSE)&gt;'Datos de la CN'!H16,VLOOKUP(C16,SignosB,12,FALSE)&lt;='Datos de la CN'!H16),"DeS8",IF(AND(VLOOKUP(C16,SignosB,14,FALSE)&gt;'Datos de la CN'!H16,VLOOKUP(C16,SignosB,13,FALSE)&lt;='Datos de la CN'!H16),"DeS9",IF(AND(VLOOKUP(C16,SignosB,15,FALSE)&gt;'Datos de la CN'!H16,VLOOKUP(C16,SignosB,14,FALSE)&lt;='Datos de la CN'!H16),"DeS10",IF(AND(VLOOKUP(C16,SignosB,16,FALSE)&gt;'Datos de la CN'!H16,VLOOKUP(C16,SignosB,15,FALSE)&lt;='Datos de la CN'!H16),"DeS11",IF(AND(VLOOKUP(C16,SignosB,17,FALSE)&gt;'Datos de la CN'!H16,VLOOKUP(C16,SignosB,16,FALSE)&lt;='Datos de la CN'!H16),"DeS12",""))))))))))))</f>
        <v>#N/A</v>
      </c>
      <c r="Q16" s="3" t="e">
        <f>IF(AND(VLOOKUP(J16,CasasB,19,FALSE)&gt;'Datos de la CN'!H16,VLOOKUP(J16,CasasB,18,FALSE)&lt;='Datos de la CN'!H16),"DeC1",IF(AND(VLOOKUP(J16,CasasB,20,FALSE)&gt;'Datos de la CN'!H16,VLOOKUP(J16,CasasB,19,FALSE)&lt;='Datos de la CN'!H16),"DeC2",IF(AND(VLOOKUP(J16,CasasB,21,FALSE)&gt;'Datos de la CN'!H16,VLOOKUP(J16,CasasB,20,FALSE)&lt;='Datos de la CN'!H16),"DeC3",IF(AND(VLOOKUP(J16,CasasB,22,FALSE)&gt;'Datos de la CN'!H16,VLOOKUP(J16,CasasB,21,FALSE)&lt;='Datos de la CN'!H16),"DeC4",IF(AND(VLOOKUP(J16,CasasB,23,FALSE)&gt;'Datos de la CN'!H16,VLOOKUP(J16,CasasB,22,FALSE)&lt;='Datos de la CN'!H16),"DeC5",IF(AND(VLOOKUP(J16,CasasB,24,FALSE)&gt;'Datos de la CN'!H16,VLOOKUP(J16,CasasB,23,FALSE)&lt;='Datos de la CN'!H16),"DeC6",IF(AND(VLOOKUP(J16,CasasB,25,FALSE)&gt;'Datos de la CN'!H16,VLOOKUP(J16,CasasB,24,FALSE)&lt;='Datos de la CN'!H16),"DeC7",IF(AND(VLOOKUP(J16,CasasB,26,FALSE)&gt;'Datos de la CN'!H16,VLOOKUP(J16,CasasB,25,FALSE)&lt;='Datos de la CN'!H16),"DeC8",IF(AND(VLOOKUP(J16,CasasB,27,FALSE)&gt;'Datos de la CN'!H16,VLOOKUP(J16,CasasB,26,FALSE)&lt;='Datos de la CN'!H16),"DeC9",IF(AND(VLOOKUP(J16,CasasB,28,FALSE)&gt;'Datos de la CN'!H16,VLOOKUP(J16,CasasB,27,FALSE)&lt;='Datos de la CN'!H16),"DeC10",IF(AND(VLOOKUP(J16,CasasB,29,FALSE)&gt;'Datos de la CN'!H16,VLOOKUP(J16,CasasB,28,FALSE)&lt;='Datos de la CN'!H16),"DeC11",IF(AND(VLOOKUP(J16,CasasB,30,FALSE)&gt;'Datos de la CN'!H16,VLOOKUP(J16,CasasB,29,FALSE)&lt;='Datos de la CN'!H16),"DeC12",IF(AND(VLOOKUP(J16,CasasB,19,FALSE)+15&gt;'Datos de la CN'!H16,VLOOKUP(J16,CasasB,18,FALSE)&lt;='Datos de la CN'!H16,VLOOKUP(J16,CasasB,19,FALSE)&lt;VLOOKUP(J16,CasasB,18,FALSE)),"DeC1",IF(AND(VLOOKUP(J16,CasasB,20,FALSE)+15&gt;'Datos de la CN'!H16,VLOOKUP(J16,CasasB,19,FALSE)&lt;='Datos de la CN'!H16,VLOOKUP(J16,CasasB,20,FALSE)&lt;VLOOKUP(J16,CasasB,19,FALSE)),"DeC2",IF(AND(VLOOKUP(J16,CasasB,21,FALSE)+15&gt;'Datos de la CN'!H16,VLOOKUP(J16,CasasB,20,FALSE)&lt;='Datos de la CN'!H16,VLOOKUP(J16,CasasB,21,FALSE)&lt;VLOOKUP(J16,CasasB,20,FALSE)),"DeC3",IF(AND(VLOOKUP(J16,CasasB,22,FALSE)+15&gt;'Datos de la CN'!H16,VLOOKUP(J16,CasasB,21,FALSE)&lt;='Datos de la CN'!H16,VLOOKUP(J16,CasasB,22,FALSE)&lt;VLOOKUP(J16,CasasB,21,FALSE)),"DeC4",IF(AND(VLOOKUP(J16,CasasB,23,FALSE)+15&gt;'Datos de la CN'!H16,VLOOKUP(J16,CasasB,22,FALSE)&lt;='Datos de la CN'!H16,VLOOKUP(J16,CasasB,23,FALSE)&lt;VLOOKUP(J16,CasasB,22,FALSE)),"DeC5",IF(AND(VLOOKUP(J16,CasasB,24,FALSE)+15&gt;'Datos de la CN'!H16,VLOOKUP(J16,CasasB,23,FALSE)&lt;='Datos de la CN'!H16,VLOOKUP(J16,CasasB,24,FALSE)&lt;VLOOKUP(J16,CasasB,23,FALSE)),"DeC6",IF(AND(VLOOKUP(J16,CasasB,25,FALSE)+15&gt;'Datos de la CN'!H16,VLOOKUP(J16,CasasB,24,FALSE)&lt;='Datos de la CN'!H16,VLOOKUP(J16,CasasB,25,FALSE)&lt;VLOOKUP(J16,CasasB,24,FALSE)),"DeC7",IF(AND(VLOOKUP(J16,CasasB,26,FALSE)+15&gt;'Datos de la CN'!H16,VLOOKUP(J16,CasasB,25,FALSE)&lt;='Datos de la CN'!H16,VLOOKUP(J16,CasasB,26,FALSE)&lt;VLOOKUP(J16,CasasB,25,FALSE)),"DeC8",IF(AND(VLOOKUP(J16,CasasB,27,FALSE)+15&gt;'Datos de la CN'!H16,VLOOKUP(J16,CasasB,26,FALSE)&lt;='Datos de la CN'!H16,VLOOKUP(J16,CasasB,27,FALSE)&lt;VLOOKUP(J16,CasasB,25,FALSE)),"DeC9",IF(AND(VLOOKUP(J16,CasasB,28,FALSE)+15&gt;'Datos de la CN'!H16,VLOOKUP(J16,CasasB,27,FALSE)&lt;='Datos de la CN'!H16,VLOOKUP(J16,CasasB,28,FALSE)&lt;VLOOKUP(J16,CasasB,27,FALSE)),"DeC10",IF(AND(VLOOKUP(J16,CasasB,29,FALSE)+15&gt;'Datos de la CN'!H16,VLOOKUP(J16,CasasB,28,FALSE)&lt;='Datos de la CN'!H16,VLOOKUP(J16,CasasB,29,FALSE)&lt;VLOOKUP(J16,CasasB,28,FALSE)),"DeC11",IF(AND(VLOOKUP(J16,CasasB,30,FALSE)+15&gt;'Datos de la CN'!H16,VLOOKUP(J16,CasasB,29,FALSE)&lt;='Datos de la CN'!H16,VLOOKUP(J16,CasasB,30,FALSE)&lt;VLOOKUP(J16,CasasB,29,FALSE)),"DeC12",IF(AND(VLOOKUP(J16,CasasB,19,FALSE)&gt;'Datos de la CN'!H16,VLOOKUP(J16,CasasB,18,FALSE)&lt;='Datos de la CN'!H16+15,VLOOKUP(J16,CasasB,19,FALSE)&lt;VLOOKUP(J16,CasasB,18,FALSE)),"DeC1",IF(AND(VLOOKUP(J16,CasasB,20,FALSE)&gt;'Datos de la CN'!H16,VLOOKUP(J16,CasasB,19,FALSE)&lt;='Datos de la CN'!H16+15,VLOOKUP(J16,CasasB,20,FALSE)&lt;VLOOKUP(J16,CasasB,19,FALSE)),"DeC2",IF(AND(VLOOKUP(J16,CasasB,21,FALSE)&gt;'Datos de la CN'!H16,VLOOKUP(J16,CasasB,20,FALSE)&lt;='Datos de la CN'!H16+15,VLOOKUP(J16,CasasB,21,FALSE)&lt;VLOOKUP(J16,CasasB,20,FALSE)),"DeC3",IF(AND(VLOOKUP(J16,CasasB,22,FALSE)&gt;'Datos de la CN'!H16,VLOOKUP(J16,CasasB,21,FALSE)&lt;='Datos de la CN'!H16+15,VLOOKUP(J16,CasasB,22,FALSE)&lt;VLOOKUP(J16,CasasB,21,FALSE)),"DeC4",IF(AND(VLOOKUP(J16,CasasB,23,FALSE)&gt;'Datos de la CN'!H16,VLOOKUP(J16,CasasB,22,FALSE)&lt;='Datos de la CN'!H16+15,VLOOKUP(J16,CasasB,23,FALSE)&lt;VLOOKUP(J16,CasasB,22,FALSE)),"DeC5",IF(AND(VLOOKUP(J16,CasasB,24,FALSE)&gt;'Datos de la CN'!H16,VLOOKUP(J16,CasasB,23,FALSE)&lt;='Datos de la CN'!H16+15,VLOOKUP(J16,CasasB,24,FALSE)&lt;VLOOKUP(J16,CasasB,23,FALSE)),"DeC6",IF(AND(VLOOKUP(J16,CasasB,25,FALSE)&gt;'Datos de la CN'!H16,VLOOKUP(J16,CasasB,24,FALSE)&lt;='Datos de la CN'!H16+15,VLOOKUP(J16,CasasB,25,FALSE)&lt;VLOOKUP(J16,CasasB,24,FALSE)),"DeC7",IF(AND(VLOOKUP(J16,CasasB,26,FALSE)&gt;'Datos de la CN'!H16,VLOOKUP(J16,CasasB,25,FALSE)&lt;='Datos de la CN'!H16+15,VLOOKUP(J16,CasasB,26,FALSE)&lt;VLOOKUP(J16,CasasB,25,FALSE)),"DeC8",IF(AND(VLOOKUP(J16,CasasB,27,FALSE)&gt;'Datos de la CN'!H16,VLOOKUP(J16,CasasB,26,FALSE)&lt;='Datos de la CN'!H16+15,VLOOKUP(J16,CasasB,27,FALSE)&lt;VLOOKUP(J16,CasasB,26,FALSE)),"DeC9",IF(AND(VLOOKUP(J16,CasasB,28,FALSE)&gt;'Datos de la CN'!H16,VLOOKUP(J16,CasasB,27,FALSE)&lt;='Datos de la CN'!H16+15,VLOOKUP(J16,CasasB,28,FALSE)&lt;VLOOKUP(J16,CasasB,27,FALSE)),"DeC10",IF(AND(VLOOKUP(J16,CasasB,29,FALSE)&gt;'Datos de la CN'!H16,VLOOKUP(J16,CasasB,28,FALSE)&lt;='Datos de la CN'!H16+15,VLOOKUP(J16,CasasB,29,FALSE)&lt;VLOOKUP(J16,CasasB,28,FALSE)),"DeC11",IF(AND(VLOOKUP(J16,CasasB,30,FALSE)&gt;'Datos de la CN'!H16,VLOOKUP(J16,CasasB,29,FALSE)&lt;='Datos de la CN'!H16+15,VLOOKUP(J16,CasasB,30,FALSE)&lt;VLOOKUP(J16,CasasB,29,FALSE)),"DeC12",""))))))))))))))))))))))))))))))))))))</f>
        <v>#N/A</v>
      </c>
      <c r="R16" s="3" t="e">
        <f t="shared" ref="R16:R31" si="13">IF(OR(P16=VLOOKUP(AG16,SignosB,32,FALSE),P16=VLOOKUP(AH16,SignosB,32,FALSE)),"DomDeS","")</f>
        <v>#N/A</v>
      </c>
      <c r="S16" s="3" t="e">
        <f t="shared" ref="S16:S31" si="14">IF(OR(Q16=VLOOKUP(AG16,SignosB,33,FALSE),Q16=VLOOKUP(AH16,SignosB,33,FALSE)),"DomDeC","")</f>
        <v>#N/A</v>
      </c>
      <c r="T16" s="3" t="e">
        <f>IF('Resumen de Aspectos'!F4="Conjunción","+Pr"&amp;'Resumen de Aspectos'!J4,IF('Resumen de Aspectos'!F4="Conjunción Extrema","Pr"&amp;'Resumen de Aspectos'!J4,IF('Resumen de Aspectos'!F4=13,"*Pr"&amp;'Resumen de Aspectos'!J4,"")))</f>
        <v>#N/A</v>
      </c>
      <c r="U16" s="3" t="e">
        <f t="shared" ref="U16:U31" si="15">IF(VLOOKUP(P16,DeS,4,FALSE)+VLOOKUP(Q16,DeC,4,FALSE)&gt;12,VLOOKUP(P16,DeS,4,FALSE)+VLOOKUP(Q16,DeC,4,FALSE)-12,VLOOKUP(P16,DeS,4,FALSE)+VLOOKUP(Q16,DeC,4,FALSE))</f>
        <v>#N/A</v>
      </c>
      <c r="V16" s="3" t="e">
        <f t="shared" ref="V16:V31" si="16">IF(OR(VLOOKUP(AG16,SignosB,2,FALSE)="Casa "&amp;U16,VLOOKUP(AH16,SignosB,2,FALSE)="Casa "&amp;U16),"Reg DS+C","")</f>
        <v>#N/A</v>
      </c>
      <c r="W16" s="3">
        <f>IF(VLOOKUP('Datos de la CN'!AG16,SignosB,3,FALSE)+VLOOKUP('Datos de la CN'!AH16,SignosB,3,FALSE)&lt;=12,VLOOKUP('Datos de la CN'!AG16,SignosB,3,FALSE)+VLOOKUP('Datos de la CN'!AH16,SignosB,3,FALSE),VLOOKUP('Datos de la CN'!AG16,SignosB,3,FALSE)+VLOOKUP('Datos de la CN'!AH16,SignosB,3,FALSE)-12)</f>
        <v>1</v>
      </c>
      <c r="AF16" s="4" t="s">
        <v>32</v>
      </c>
      <c r="AG16" s="4" t="str">
        <f>[1]Regentes!D4</f>
        <v>Leo</v>
      </c>
      <c r="AH16" s="4" t="str">
        <f>[1]Regentes!E4</f>
        <v>Escorpio</v>
      </c>
    </row>
    <row r="17" spans="2:34" x14ac:dyDescent="0.3">
      <c r="B17" s="3" t="s">
        <v>33</v>
      </c>
      <c r="C17" s="4"/>
      <c r="D17" s="7"/>
      <c r="E17" s="7"/>
      <c r="F17" s="7"/>
      <c r="G17" s="5">
        <f t="shared" si="1"/>
        <v>0</v>
      </c>
      <c r="H17" s="5">
        <f t="shared" si="2"/>
        <v>13.75</v>
      </c>
      <c r="I17" s="3"/>
      <c r="J17" s="7" t="str">
        <f t="shared" ref="J17:J31" si="17">IF(AND(H17&lt;$H$5,H17&gt;$H$4),"Casa 1",IF(AND(H17&lt;$H$6,H17&gt;$H$5),"Casa 2",IF(AND(H17&lt;$H$7,H17&gt;$H$6),"Casa 3",IF(AND(H17&lt;$H$8,H17&gt;$H$7),"Casa 4",IF(AND(H17&lt;$H$9,H17&gt;$H$8),"Casa 5",IF(AND(H17&lt;$H$10,H17&gt;$H$9),"Casa 6",IF(AND(H17&lt;$H$11,H17&gt;$H$10),"Casa 7",IF(AND(H17&lt;$H$12,H17&gt;$H$11),"Casa 8",IF(AND(H17&lt;$H$13,H17&gt;$H$12),"Casa 9",IF(AND(H17&lt;$H$14,H17&gt;$H$13),"Casa 10",IF(AND(H17&lt;$H$15,H17&gt;$H$14),"Casa 11",IF(AND(H17&lt;$H$4,H17&gt;$H$15),"Casa 12",IF(AND($H$5-$H$4&lt;0,H17&lt;$H$5),"Casa 1",IF(AND($H$6-$H$5&lt;0,H17&gt;$H$6),"Casa 2",IF(AND($H$7-$H$6&lt;0,H17&gt;$H$7),"Casa 3",IF(AND($H$8-$H$7&lt;0,H17&gt;$H$8),"Casa 4",IF(AND($H$9-$H$8&lt;0,H17&gt;$H$9),"Casa 5",IF(AND($H$10-$H$9&lt;0,H17&gt;$H$10),"Casa 6",IF(AND($H$11-$H$10&lt;0,H17&gt;$H$11),"Casa 7",IF(AND($H$12-$H$11&lt;0,H17&gt;$H$12),"Casa 8",IF(AND($H$13-$H$12&lt;0,H17&gt;$H$13),"Casa 9",IF(AND($H$14-$H$13&lt;0,H17&gt;$H$14),"Casa 10",IF(AND($H$15-$H$14&lt;0,H17&gt;$H$15),"Casa 11",IF(AND($H$4-$H$15&lt;0,H17&gt;$H$4),"Casa 12",IF(AND($H$5-$H$4&lt;0,H17&lt;$H$5),"Casa 1",IF(AND($H$6-$H$5&lt;0,H17&lt;$H$6),"Casa 2",IF(AND($H$7-$H$6&lt;0,H17&lt;$H$7),"Casa 3",IF(AND($H$8-$H$7&lt;0,H17&lt;$H$8),"Casa 4",IF(AND($H$9-$H$8&lt;0,H17&lt;$H$9),"Casa 5",IF(AND($H$10-$H$9&lt;0,H17&lt;$H$10),"Casa 6",IF(AND($H$11-$H$10&lt;0,H17&lt;$H$11),"Casa 7",IF(AND($H$12-$H$11&lt;0,H17&lt;$H$12),"Casa 8",IF(AND($H$13-$H$12&lt;0,H17&lt;$H$13),"Casa 9",IF(AND($H$14-$H$13&lt;0,H17&lt;$H$14),"Casa 10",IF(AND($H$15-$H$14&lt;0,H17&lt;$H$15),"Casa 11",IF(AND($H$4-$H$15&lt;0,H17&lt;$H$4),"Casa 12",IF(AND($H$5-$H$4&lt;0,H17&gt;$H$4),"Casa 1",IF(AND($H$6-$H$5&lt;0,H17&gt;$H$5),"Casa 2",IF(AND($H$7-$H$6&lt;0,H17&gt;$H$6),"Casa 3",IF(AND($H$8-$H$7&lt;0,H17&gt;$H$7),"Casa 4",IF(AND($H$9-$H$8&lt;0,H17&gt;$H$8),"Casa 5",IF(AND($H$10-$H$9&lt;0,H17&gt;$H$9),"Casa 6",IF(AND($H$11-$H$10&lt;0,H17&gt;$H$10),"Casa 7",IF(AND($H$12-$H$11&lt;0,H17&gt;$H$11),"Casa 8",IF(AND($H$13-$H$12&lt;0,H17&gt;$H$12),"Casa 9",IF(AND($H$14-$H$13&lt;0,H17&gt;$H$13),"Casa 10",IF(AND($H$15-$H$14&lt;0,H17&gt;$H$14),"Casa 11",IF(AND($H$4-$H$15&lt;0,H17&gt;$H$15),"Casa 12","Se requiere llenar las posiciones"))))))))))))))))))))))))))))))))))))))))))))))))</f>
        <v>Se requiere llenar las posiciones</v>
      </c>
      <c r="K17" s="3" t="e">
        <f t="shared" si="0"/>
        <v>#N/A</v>
      </c>
      <c r="L17" s="3" t="str">
        <f t="shared" si="10"/>
        <v/>
      </c>
      <c r="M17" s="3" t="str">
        <f t="shared" si="11"/>
        <v/>
      </c>
      <c r="N17" s="3" t="e">
        <f t="shared" si="12"/>
        <v>#N/A</v>
      </c>
      <c r="O17" s="3" t="str">
        <f t="shared" ref="O17:O31" si="18">B17</f>
        <v>Luna</v>
      </c>
      <c r="P17" s="3" t="e">
        <f>IF(AND(VLOOKUP(C17,SignosB,6,FALSE)&gt;'Datos de la CN'!H17,VLOOKUP(C17,SignosB,5,FALSE)&lt;='Datos de la CN'!H17),"DeS1",IF(AND(VLOOKUP(C17,SignosB,7,FALSE)&gt;'Datos de la CN'!H17,VLOOKUP(C17,SignosB,6,FALSE)&lt;='Datos de la CN'!H17),"DeS2",IF(AND(VLOOKUP(C17,SignosB,8,FALSE)&gt;'Datos de la CN'!H17,VLOOKUP(C17,SignosB,7,FALSE)&lt;='Datos de la CN'!H17),"DeS3",IF(AND(VLOOKUP(C17,SignosB,9,FALSE)&gt;'Datos de la CN'!H17,VLOOKUP(C17,SignosB,8,FALSE)&lt;='Datos de la CN'!H17),"DeS4",IF(AND(VLOOKUP(C17,SignosB,10,FALSE)&gt;'Datos de la CN'!H17,VLOOKUP(C17,SignosB,9,FALSE)&lt;='Datos de la CN'!H17),"DeS5",IF(AND(VLOOKUP(C17,SignosB,11,FALSE)&gt;'Datos de la CN'!H17,VLOOKUP(C17,SignosB,10,FALSE)&lt;='Datos de la CN'!H17),"DeS6",IF(AND(VLOOKUP(C17,SignosB,12,FALSE)&gt;'Datos de la CN'!H17,VLOOKUP(C17,SignosB,11,FALSE)&lt;='Datos de la CN'!H17),"DeS7",IF(AND(VLOOKUP(C17,SignosB,13,FALSE)&gt;'Datos de la CN'!H17,VLOOKUP(C17,SignosB,12,FALSE)&lt;='Datos de la CN'!H17),"DeS8",IF(AND(VLOOKUP(C17,SignosB,14,FALSE)&gt;'Datos de la CN'!H17,VLOOKUP(C17,SignosB,13,FALSE)&lt;='Datos de la CN'!H17),"DeS9",IF(AND(VLOOKUP(C17,SignosB,15,FALSE)&gt;'Datos de la CN'!H17,VLOOKUP(C17,SignosB,14,FALSE)&lt;='Datos de la CN'!H17),"DeS10",IF(AND(VLOOKUP(C17,SignosB,16,FALSE)&gt;'Datos de la CN'!H17,VLOOKUP(C17,SignosB,15,FALSE)&lt;='Datos de la CN'!H17),"DeS11",IF(AND(VLOOKUP(C17,SignosB,17,FALSE)&gt;'Datos de la CN'!H17,VLOOKUP(C17,SignosB,16,FALSE)&lt;='Datos de la CN'!H17),"DeS12",""))))))))))))</f>
        <v>#N/A</v>
      </c>
      <c r="Q17" s="3" t="e">
        <f>IF(AND(VLOOKUP(J17,CasasB,19,FALSE)&gt;'Datos de la CN'!H17,VLOOKUP(J17,CasasB,18,FALSE)&lt;='Datos de la CN'!H17),"DeC1",IF(AND(VLOOKUP(J17,CasasB,20,FALSE)&gt;'Datos de la CN'!H17,VLOOKUP(J17,CasasB,19,FALSE)&lt;='Datos de la CN'!H17),"DeC2",IF(AND(VLOOKUP(J17,CasasB,21,FALSE)&gt;'Datos de la CN'!H17,VLOOKUP(J17,CasasB,20,FALSE)&lt;='Datos de la CN'!H17),"DeC3",IF(AND(VLOOKUP(J17,CasasB,22,FALSE)&gt;'Datos de la CN'!H17,VLOOKUP(J17,CasasB,21,FALSE)&lt;='Datos de la CN'!H17),"DeC4",IF(AND(VLOOKUP(J17,CasasB,23,FALSE)&gt;'Datos de la CN'!H17,VLOOKUP(J17,CasasB,22,FALSE)&lt;='Datos de la CN'!H17),"DeC5",IF(AND(VLOOKUP(J17,CasasB,24,FALSE)&gt;'Datos de la CN'!H17,VLOOKUP(J17,CasasB,23,FALSE)&lt;='Datos de la CN'!H17),"DeC6",IF(AND(VLOOKUP(J17,CasasB,25,FALSE)&gt;'Datos de la CN'!H17,VLOOKUP(J17,CasasB,24,FALSE)&lt;='Datos de la CN'!H17),"DeC7",IF(AND(VLOOKUP(J17,CasasB,26,FALSE)&gt;'Datos de la CN'!H17,VLOOKUP(J17,CasasB,25,FALSE)&lt;='Datos de la CN'!H17),"DeC8",IF(AND(VLOOKUP(J17,CasasB,27,FALSE)&gt;'Datos de la CN'!H17,VLOOKUP(J17,CasasB,26,FALSE)&lt;='Datos de la CN'!H17),"DeC9",IF(AND(VLOOKUP(J17,CasasB,28,FALSE)&gt;'Datos de la CN'!H17,VLOOKUP(J17,CasasB,27,FALSE)&lt;='Datos de la CN'!H17),"DeC10",IF(AND(VLOOKUP(J17,CasasB,29,FALSE)&gt;'Datos de la CN'!H17,VLOOKUP(J17,CasasB,28,FALSE)&lt;='Datos de la CN'!H17),"DeC11",IF(AND(VLOOKUP(J17,CasasB,30,FALSE)&gt;'Datos de la CN'!H17,VLOOKUP(J17,CasasB,29,FALSE)&lt;='Datos de la CN'!H17),"DeC12",IF(AND(VLOOKUP(J17,CasasB,19,FALSE)+15&gt;'Datos de la CN'!H17,VLOOKUP(J17,CasasB,18,FALSE)&lt;='Datos de la CN'!H17,VLOOKUP(J17,CasasB,19,FALSE)&lt;VLOOKUP(J17,CasasB,18,FALSE)),"DeC1",IF(AND(VLOOKUP(J17,CasasB,20,FALSE)+15&gt;'Datos de la CN'!H17,VLOOKUP(J17,CasasB,19,FALSE)&lt;='Datos de la CN'!H17,VLOOKUP(J17,CasasB,20,FALSE)&lt;VLOOKUP(J17,CasasB,19,FALSE)),"DeC2",IF(AND(VLOOKUP(J17,CasasB,21,FALSE)+15&gt;'Datos de la CN'!H17,VLOOKUP(J17,CasasB,20,FALSE)&lt;='Datos de la CN'!H17,VLOOKUP(J17,CasasB,21,FALSE)&lt;VLOOKUP(J17,CasasB,20,FALSE)),"DeC3",IF(AND(VLOOKUP(J17,CasasB,22,FALSE)+15&gt;'Datos de la CN'!H17,VLOOKUP(J17,CasasB,21,FALSE)&lt;='Datos de la CN'!H17,VLOOKUP(J17,CasasB,22,FALSE)&lt;VLOOKUP(J17,CasasB,21,FALSE)),"DeC4",IF(AND(VLOOKUP(J17,CasasB,23,FALSE)+15&gt;'Datos de la CN'!H17,VLOOKUP(J17,CasasB,22,FALSE)&lt;='Datos de la CN'!H17,VLOOKUP(J17,CasasB,23,FALSE)&lt;VLOOKUP(J17,CasasB,22,FALSE)),"DeC5",IF(AND(VLOOKUP(J17,CasasB,24,FALSE)+15&gt;'Datos de la CN'!H17,VLOOKUP(J17,CasasB,23,FALSE)&lt;='Datos de la CN'!H17,VLOOKUP(J17,CasasB,24,FALSE)&lt;VLOOKUP(J17,CasasB,23,FALSE)),"DeC6",IF(AND(VLOOKUP(J17,CasasB,25,FALSE)+15&gt;'Datos de la CN'!H17,VLOOKUP(J17,CasasB,24,FALSE)&lt;='Datos de la CN'!H17,VLOOKUP(J17,CasasB,25,FALSE)&lt;VLOOKUP(J17,CasasB,24,FALSE)),"DeC7",IF(AND(VLOOKUP(J17,CasasB,26,FALSE)+15&gt;'Datos de la CN'!H17,VLOOKUP(J17,CasasB,25,FALSE)&lt;='Datos de la CN'!H17,VLOOKUP(J17,CasasB,26,FALSE)&lt;VLOOKUP(J17,CasasB,25,FALSE)),"DeC8",IF(AND(VLOOKUP(J17,CasasB,27,FALSE)+15&gt;'Datos de la CN'!H17,VLOOKUP(J17,CasasB,26,FALSE)&lt;='Datos de la CN'!H17,VLOOKUP(J17,CasasB,27,FALSE)&lt;VLOOKUP(J17,CasasB,25,FALSE)),"DeC9",IF(AND(VLOOKUP(J17,CasasB,28,FALSE)+15&gt;'Datos de la CN'!H17,VLOOKUP(J17,CasasB,27,FALSE)&lt;='Datos de la CN'!H17,VLOOKUP(J17,CasasB,28,FALSE)&lt;VLOOKUP(J17,CasasB,27,FALSE)),"DeC10",IF(AND(VLOOKUP(J17,CasasB,29,FALSE)+15&gt;'Datos de la CN'!H17,VLOOKUP(J17,CasasB,28,FALSE)&lt;='Datos de la CN'!H17,VLOOKUP(J17,CasasB,29,FALSE)&lt;VLOOKUP(J17,CasasB,28,FALSE)),"DeC11",IF(AND(VLOOKUP(J17,CasasB,30,FALSE)+15&gt;'Datos de la CN'!H17,VLOOKUP(J17,CasasB,29,FALSE)&lt;='Datos de la CN'!H17,VLOOKUP(J17,CasasB,30,FALSE)&lt;VLOOKUP(J17,CasasB,29,FALSE)),"DeC12",IF(AND(VLOOKUP(J17,CasasB,19,FALSE)&gt;'Datos de la CN'!H17,VLOOKUP(J17,CasasB,18,FALSE)&lt;='Datos de la CN'!H17+15,VLOOKUP(J17,CasasB,19,FALSE)&lt;VLOOKUP(J17,CasasB,18,FALSE)),"DeC1",IF(AND(VLOOKUP(J17,CasasB,20,FALSE)&gt;'Datos de la CN'!H17,VLOOKUP(J17,CasasB,19,FALSE)&lt;='Datos de la CN'!H17+15,VLOOKUP(J17,CasasB,20,FALSE)&lt;VLOOKUP(J17,CasasB,19,FALSE)),"DeC2",IF(AND(VLOOKUP(J17,CasasB,21,FALSE)&gt;'Datos de la CN'!H17,VLOOKUP(J17,CasasB,20,FALSE)&lt;='Datos de la CN'!H17+15,VLOOKUP(J17,CasasB,21,FALSE)&lt;VLOOKUP(J17,CasasB,20,FALSE)),"DeC3",IF(AND(VLOOKUP(J17,CasasB,22,FALSE)&gt;'Datos de la CN'!H17,VLOOKUP(J17,CasasB,21,FALSE)&lt;='Datos de la CN'!H17+15,VLOOKUP(J17,CasasB,22,FALSE)&lt;VLOOKUP(J17,CasasB,21,FALSE)),"DeC4",IF(AND(VLOOKUP(J17,CasasB,23,FALSE)&gt;'Datos de la CN'!H17,VLOOKUP(J17,CasasB,22,FALSE)&lt;='Datos de la CN'!H17+15,VLOOKUP(J17,CasasB,23,FALSE)&lt;VLOOKUP(J17,CasasB,22,FALSE)),"DeC5",IF(AND(VLOOKUP(J17,CasasB,24,FALSE)&gt;'Datos de la CN'!H17,VLOOKUP(J17,CasasB,23,FALSE)&lt;='Datos de la CN'!H17+15,VLOOKUP(J17,CasasB,24,FALSE)&lt;VLOOKUP(J17,CasasB,23,FALSE)),"DeC6",IF(AND(VLOOKUP(J17,CasasB,25,FALSE)&gt;'Datos de la CN'!H17,VLOOKUP(J17,CasasB,24,FALSE)&lt;='Datos de la CN'!H17+15,VLOOKUP(J17,CasasB,25,FALSE)&lt;VLOOKUP(J17,CasasB,24,FALSE)),"DeC7",IF(AND(VLOOKUP(J17,CasasB,26,FALSE)&gt;'Datos de la CN'!H17,VLOOKUP(J17,CasasB,25,FALSE)&lt;='Datos de la CN'!H17+15,VLOOKUP(J17,CasasB,26,FALSE)&lt;VLOOKUP(J17,CasasB,25,FALSE)),"DeC8",IF(AND(VLOOKUP(J17,CasasB,27,FALSE)&gt;'Datos de la CN'!H17,VLOOKUP(J17,CasasB,26,FALSE)&lt;='Datos de la CN'!H17+15,VLOOKUP(J17,CasasB,27,FALSE)&lt;VLOOKUP(J17,CasasB,26,FALSE)),"DeC9",IF(AND(VLOOKUP(J17,CasasB,28,FALSE)&gt;'Datos de la CN'!H17,VLOOKUP(J17,CasasB,27,FALSE)&lt;='Datos de la CN'!H17+15,VLOOKUP(J17,CasasB,28,FALSE)&lt;VLOOKUP(J17,CasasB,27,FALSE)),"DeC10",IF(AND(VLOOKUP(J17,CasasB,29,FALSE)&gt;'Datos de la CN'!H17,VLOOKUP(J17,CasasB,28,FALSE)&lt;='Datos de la CN'!H17+15,VLOOKUP(J17,CasasB,29,FALSE)&lt;VLOOKUP(J17,CasasB,28,FALSE)),"DeC11",IF(AND(VLOOKUP(J17,CasasB,30,FALSE)&gt;'Datos de la CN'!H17,VLOOKUP(J17,CasasB,29,FALSE)&lt;='Datos de la CN'!H17+15,VLOOKUP(J17,CasasB,30,FALSE)&lt;VLOOKUP(J17,CasasB,29,FALSE)),"DeC12",""))))))))))))))))))))))))))))))))))))</f>
        <v>#N/A</v>
      </c>
      <c r="R17" s="3" t="e">
        <f t="shared" si="13"/>
        <v>#N/A</v>
      </c>
      <c r="S17" s="3" t="e">
        <f t="shared" si="14"/>
        <v>#N/A</v>
      </c>
      <c r="T17" s="3" t="e">
        <f>IF('Resumen de Aspectos'!F5="Conjunción","+Pr"&amp;'Resumen de Aspectos'!J5,IF('Resumen de Aspectos'!F5="Conjunción Extrema","Pr"&amp;'Resumen de Aspectos'!J5,IF('Resumen de Aspectos'!F5=13,"*Pr"&amp;'Resumen de Aspectos'!J5,"")))</f>
        <v>#N/A</v>
      </c>
      <c r="U17" s="3" t="e">
        <f t="shared" si="15"/>
        <v>#N/A</v>
      </c>
      <c r="V17" s="3" t="e">
        <f t="shared" si="16"/>
        <v>#N/A</v>
      </c>
      <c r="W17" s="3">
        <f>IF(VLOOKUP('Datos de la CN'!AG17,SignosB,3,FALSE)+VLOOKUP('Datos de la CN'!AH17,SignosB,3,FALSE)&lt;=12,VLOOKUP('Datos de la CN'!AG17,SignosB,3,FALSE)+VLOOKUP('Datos de la CN'!AH17,SignosB,3,FALSE),VLOOKUP('Datos de la CN'!AG17,SignosB,3,FALSE)+VLOOKUP('Datos de la CN'!AH17,SignosB,3,FALSE)-12)</f>
        <v>6</v>
      </c>
      <c r="AF17" s="4" t="s">
        <v>33</v>
      </c>
      <c r="AG17" s="4" t="str">
        <f>[1]Regentes!D5</f>
        <v>Cáncer</v>
      </c>
      <c r="AH17" s="4" t="str">
        <f>[1]Regentes!E5</f>
        <v>Tauro</v>
      </c>
    </row>
    <row r="18" spans="2:34" x14ac:dyDescent="0.3">
      <c r="B18" s="3" t="s">
        <v>34</v>
      </c>
      <c r="C18" s="4"/>
      <c r="D18" s="7"/>
      <c r="E18" s="7"/>
      <c r="F18" s="7"/>
      <c r="G18" s="5">
        <f t="shared" si="1"/>
        <v>0</v>
      </c>
      <c r="H18" s="5">
        <f t="shared" si="2"/>
        <v>13.75</v>
      </c>
      <c r="I18" s="3"/>
      <c r="J18" s="7" t="str">
        <f t="shared" si="17"/>
        <v>Se requiere llenar las posiciones</v>
      </c>
      <c r="K18" s="3" t="e">
        <f t="shared" si="0"/>
        <v>#N/A</v>
      </c>
      <c r="L18" s="3" t="str">
        <f t="shared" si="10"/>
        <v/>
      </c>
      <c r="M18" s="3" t="str">
        <f t="shared" si="11"/>
        <v/>
      </c>
      <c r="N18" s="3" t="e">
        <f t="shared" si="12"/>
        <v>#N/A</v>
      </c>
      <c r="O18" s="3" t="str">
        <f t="shared" si="18"/>
        <v>Mercurio</v>
      </c>
      <c r="P18" s="3" t="e">
        <f>IF(AND(VLOOKUP(C18,SignosB,6,FALSE)&gt;'Datos de la CN'!H18,VLOOKUP(C18,SignosB,5,FALSE)&lt;='Datos de la CN'!H18),"DeS1",IF(AND(VLOOKUP(C18,SignosB,7,FALSE)&gt;'Datos de la CN'!H18,VLOOKUP(C18,SignosB,6,FALSE)&lt;='Datos de la CN'!H18),"DeS2",IF(AND(VLOOKUP(C18,SignosB,8,FALSE)&gt;'Datos de la CN'!H18,VLOOKUP(C18,SignosB,7,FALSE)&lt;='Datos de la CN'!H18),"DeS3",IF(AND(VLOOKUP(C18,SignosB,9,FALSE)&gt;'Datos de la CN'!H18,VLOOKUP(C18,SignosB,8,FALSE)&lt;='Datos de la CN'!H18),"DeS4",IF(AND(VLOOKUP(C18,SignosB,10,FALSE)&gt;'Datos de la CN'!H18,VLOOKUP(C18,SignosB,9,FALSE)&lt;='Datos de la CN'!H18),"DeS5",IF(AND(VLOOKUP(C18,SignosB,11,FALSE)&gt;'Datos de la CN'!H18,VLOOKUP(C18,SignosB,10,FALSE)&lt;='Datos de la CN'!H18),"DeS6",IF(AND(VLOOKUP(C18,SignosB,12,FALSE)&gt;'Datos de la CN'!H18,VLOOKUP(C18,SignosB,11,FALSE)&lt;='Datos de la CN'!H18),"DeS7",IF(AND(VLOOKUP(C18,SignosB,13,FALSE)&gt;'Datos de la CN'!H18,VLOOKUP(C18,SignosB,12,FALSE)&lt;='Datos de la CN'!H18),"DeS8",IF(AND(VLOOKUP(C18,SignosB,14,FALSE)&gt;'Datos de la CN'!H18,VLOOKUP(C18,SignosB,13,FALSE)&lt;='Datos de la CN'!H18),"DeS9",IF(AND(VLOOKUP(C18,SignosB,15,FALSE)&gt;'Datos de la CN'!H18,VLOOKUP(C18,SignosB,14,FALSE)&lt;='Datos de la CN'!H18),"DeS10",IF(AND(VLOOKUP(C18,SignosB,16,FALSE)&gt;'Datos de la CN'!H18,VLOOKUP(C18,SignosB,15,FALSE)&lt;='Datos de la CN'!H18),"DeS11",IF(AND(VLOOKUP(C18,SignosB,17,FALSE)&gt;'Datos de la CN'!H18,VLOOKUP(C18,SignosB,16,FALSE)&lt;='Datos de la CN'!H18),"DeS12",""))))))))))))</f>
        <v>#N/A</v>
      </c>
      <c r="Q18" s="3" t="e">
        <f>IF(AND(VLOOKUP(J18,CasasB,19,FALSE)&gt;'Datos de la CN'!H18,VLOOKUP(J18,CasasB,18,FALSE)&lt;='Datos de la CN'!H18),"DeC1",IF(AND(VLOOKUP(J18,CasasB,20,FALSE)&gt;'Datos de la CN'!H18,VLOOKUP(J18,CasasB,19,FALSE)&lt;='Datos de la CN'!H18),"DeC2",IF(AND(VLOOKUP(J18,CasasB,21,FALSE)&gt;'Datos de la CN'!H18,VLOOKUP(J18,CasasB,20,FALSE)&lt;='Datos de la CN'!H18),"DeC3",IF(AND(VLOOKUP(J18,CasasB,22,FALSE)&gt;'Datos de la CN'!H18,VLOOKUP(J18,CasasB,21,FALSE)&lt;='Datos de la CN'!H18),"DeC4",IF(AND(VLOOKUP(J18,CasasB,23,FALSE)&gt;'Datos de la CN'!H18,VLOOKUP(J18,CasasB,22,FALSE)&lt;='Datos de la CN'!H18),"DeC5",IF(AND(VLOOKUP(J18,CasasB,24,FALSE)&gt;'Datos de la CN'!H18,VLOOKUP(J18,CasasB,23,FALSE)&lt;='Datos de la CN'!H18),"DeC6",IF(AND(VLOOKUP(J18,CasasB,25,FALSE)&gt;'Datos de la CN'!H18,VLOOKUP(J18,CasasB,24,FALSE)&lt;='Datos de la CN'!H18),"DeC7",IF(AND(VLOOKUP(J18,CasasB,26,FALSE)&gt;'Datos de la CN'!H18,VLOOKUP(J18,CasasB,25,FALSE)&lt;='Datos de la CN'!H18),"DeC8",IF(AND(VLOOKUP(J18,CasasB,27,FALSE)&gt;'Datos de la CN'!H18,VLOOKUP(J18,CasasB,26,FALSE)&lt;='Datos de la CN'!H18),"DeC9",IF(AND(VLOOKUP(J18,CasasB,28,FALSE)&gt;'Datos de la CN'!H18,VLOOKUP(J18,CasasB,27,FALSE)&lt;='Datos de la CN'!H18),"DeC10",IF(AND(VLOOKUP(J18,CasasB,29,FALSE)&gt;'Datos de la CN'!H18,VLOOKUP(J18,CasasB,28,FALSE)&lt;='Datos de la CN'!H18),"DeC11",IF(AND(VLOOKUP(J18,CasasB,30,FALSE)&gt;'Datos de la CN'!H18,VLOOKUP(J18,CasasB,29,FALSE)&lt;='Datos de la CN'!H18),"DeC12",IF(AND(VLOOKUP(J18,CasasB,19,FALSE)+15&gt;'Datos de la CN'!H18,VLOOKUP(J18,CasasB,18,FALSE)&lt;='Datos de la CN'!H18,VLOOKUP(J18,CasasB,19,FALSE)&lt;VLOOKUP(J18,CasasB,18,FALSE)),"DeC1",IF(AND(VLOOKUP(J18,CasasB,20,FALSE)+15&gt;'Datos de la CN'!H18,VLOOKUP(J18,CasasB,19,FALSE)&lt;='Datos de la CN'!H18,VLOOKUP(J18,CasasB,20,FALSE)&lt;VLOOKUP(J18,CasasB,19,FALSE)),"DeC2",IF(AND(VLOOKUP(J18,CasasB,21,FALSE)+15&gt;'Datos de la CN'!H18,VLOOKUP(J18,CasasB,20,FALSE)&lt;='Datos de la CN'!H18,VLOOKUP(J18,CasasB,21,FALSE)&lt;VLOOKUP(J18,CasasB,20,FALSE)),"DeC3",IF(AND(VLOOKUP(J18,CasasB,22,FALSE)+15&gt;'Datos de la CN'!H18,VLOOKUP(J18,CasasB,21,FALSE)&lt;='Datos de la CN'!H18,VLOOKUP(J18,CasasB,22,FALSE)&lt;VLOOKUP(J18,CasasB,21,FALSE)),"DeC4",IF(AND(VLOOKUP(J18,CasasB,23,FALSE)+15&gt;'Datos de la CN'!H18,VLOOKUP(J18,CasasB,22,FALSE)&lt;='Datos de la CN'!H18,VLOOKUP(J18,CasasB,23,FALSE)&lt;VLOOKUP(J18,CasasB,22,FALSE)),"DeC5",IF(AND(VLOOKUP(J18,CasasB,24,FALSE)+15&gt;'Datos de la CN'!H18,VLOOKUP(J18,CasasB,23,FALSE)&lt;='Datos de la CN'!H18,VLOOKUP(J18,CasasB,24,FALSE)&lt;VLOOKUP(J18,CasasB,23,FALSE)),"DeC6",IF(AND(VLOOKUP(J18,CasasB,25,FALSE)+15&gt;'Datos de la CN'!H18,VLOOKUP(J18,CasasB,24,FALSE)&lt;='Datos de la CN'!H18,VLOOKUP(J18,CasasB,25,FALSE)&lt;VLOOKUP(J18,CasasB,24,FALSE)),"DeC7",IF(AND(VLOOKUP(J18,CasasB,26,FALSE)+15&gt;'Datos de la CN'!H18,VLOOKUP(J18,CasasB,25,FALSE)&lt;='Datos de la CN'!H18,VLOOKUP(J18,CasasB,26,FALSE)&lt;VLOOKUP(J18,CasasB,25,FALSE)),"DeC8",IF(AND(VLOOKUP(J18,CasasB,27,FALSE)+15&gt;'Datos de la CN'!H18,VLOOKUP(J18,CasasB,26,FALSE)&lt;='Datos de la CN'!H18,VLOOKUP(J18,CasasB,27,FALSE)&lt;VLOOKUP(J18,CasasB,25,FALSE)),"DeC9",IF(AND(VLOOKUP(J18,CasasB,28,FALSE)+15&gt;'Datos de la CN'!H18,VLOOKUP(J18,CasasB,27,FALSE)&lt;='Datos de la CN'!H18,VLOOKUP(J18,CasasB,28,FALSE)&lt;VLOOKUP(J18,CasasB,27,FALSE)),"DeC10",IF(AND(VLOOKUP(J18,CasasB,29,FALSE)+15&gt;'Datos de la CN'!H18,VLOOKUP(J18,CasasB,28,FALSE)&lt;='Datos de la CN'!H18,VLOOKUP(J18,CasasB,29,FALSE)&lt;VLOOKUP(J18,CasasB,28,FALSE)),"DeC11",IF(AND(VLOOKUP(J18,CasasB,30,FALSE)+15&gt;'Datos de la CN'!H18,VLOOKUP(J18,CasasB,29,FALSE)&lt;='Datos de la CN'!H18,VLOOKUP(J18,CasasB,30,FALSE)&lt;VLOOKUP(J18,CasasB,29,FALSE)),"DeC12",IF(AND(VLOOKUP(J18,CasasB,19,FALSE)&gt;'Datos de la CN'!H18,VLOOKUP(J18,CasasB,18,FALSE)&lt;='Datos de la CN'!H18+15,VLOOKUP(J18,CasasB,19,FALSE)&lt;VLOOKUP(J18,CasasB,18,FALSE)),"DeC1",IF(AND(VLOOKUP(J18,CasasB,20,FALSE)&gt;'Datos de la CN'!H18,VLOOKUP(J18,CasasB,19,FALSE)&lt;='Datos de la CN'!H18+15,VLOOKUP(J18,CasasB,20,FALSE)&lt;VLOOKUP(J18,CasasB,19,FALSE)),"DeC2",IF(AND(VLOOKUP(J18,CasasB,21,FALSE)&gt;'Datos de la CN'!H18,VLOOKUP(J18,CasasB,20,FALSE)&lt;='Datos de la CN'!H18+15,VLOOKUP(J18,CasasB,21,FALSE)&lt;VLOOKUP(J18,CasasB,20,FALSE)),"DeC3",IF(AND(VLOOKUP(J18,CasasB,22,FALSE)&gt;'Datos de la CN'!H18,VLOOKUP(J18,CasasB,21,FALSE)&lt;='Datos de la CN'!H18+15,VLOOKUP(J18,CasasB,22,FALSE)&lt;VLOOKUP(J18,CasasB,21,FALSE)),"DeC4",IF(AND(VLOOKUP(J18,CasasB,23,FALSE)&gt;'Datos de la CN'!H18,VLOOKUP(J18,CasasB,22,FALSE)&lt;='Datos de la CN'!H18+15,VLOOKUP(J18,CasasB,23,FALSE)&lt;VLOOKUP(J18,CasasB,22,FALSE)),"DeC5",IF(AND(VLOOKUP(J18,CasasB,24,FALSE)&gt;'Datos de la CN'!H18,VLOOKUP(J18,CasasB,23,FALSE)&lt;='Datos de la CN'!H18+15,VLOOKUP(J18,CasasB,24,FALSE)&lt;VLOOKUP(J18,CasasB,23,FALSE)),"DeC6",IF(AND(VLOOKUP(J18,CasasB,25,FALSE)&gt;'Datos de la CN'!H18,VLOOKUP(J18,CasasB,24,FALSE)&lt;='Datos de la CN'!H18+15,VLOOKUP(J18,CasasB,25,FALSE)&lt;VLOOKUP(J18,CasasB,24,FALSE)),"DeC7",IF(AND(VLOOKUP(J18,CasasB,26,FALSE)&gt;'Datos de la CN'!H18,VLOOKUP(J18,CasasB,25,FALSE)&lt;='Datos de la CN'!H18+15,VLOOKUP(J18,CasasB,26,FALSE)&lt;VLOOKUP(J18,CasasB,25,FALSE)),"DeC8",IF(AND(VLOOKUP(J18,CasasB,27,FALSE)&gt;'Datos de la CN'!H18,VLOOKUP(J18,CasasB,26,FALSE)&lt;='Datos de la CN'!H18+15,VLOOKUP(J18,CasasB,27,FALSE)&lt;VLOOKUP(J18,CasasB,26,FALSE)),"DeC9",IF(AND(VLOOKUP(J18,CasasB,28,FALSE)&gt;'Datos de la CN'!H18,VLOOKUP(J18,CasasB,27,FALSE)&lt;='Datos de la CN'!H18+15,VLOOKUP(J18,CasasB,28,FALSE)&lt;VLOOKUP(J18,CasasB,27,FALSE)),"DeC10",IF(AND(VLOOKUP(J18,CasasB,29,FALSE)&gt;'Datos de la CN'!H18,VLOOKUP(J18,CasasB,28,FALSE)&lt;='Datos de la CN'!H18+15,VLOOKUP(J18,CasasB,29,FALSE)&lt;VLOOKUP(J18,CasasB,28,FALSE)),"DeC11",IF(AND(VLOOKUP(J18,CasasB,30,FALSE)&gt;'Datos de la CN'!H18,VLOOKUP(J18,CasasB,29,FALSE)&lt;='Datos de la CN'!H18+15,VLOOKUP(J18,CasasB,30,FALSE)&lt;VLOOKUP(J18,CasasB,29,FALSE)),"DeC12",""))))))))))))))))))))))))))))))))))))</f>
        <v>#N/A</v>
      </c>
      <c r="R18" s="3" t="e">
        <f t="shared" si="13"/>
        <v>#N/A</v>
      </c>
      <c r="S18" s="3" t="e">
        <f t="shared" si="14"/>
        <v>#N/A</v>
      </c>
      <c r="T18" s="3" t="e">
        <f>IF('Resumen de Aspectos'!F6="Conjunción","+Pr"&amp;'Resumen de Aspectos'!J6,IF('Resumen de Aspectos'!F6="Conjunción Extrema","Pr"&amp;'Resumen de Aspectos'!J6,IF('Resumen de Aspectos'!F6=13,"*Pr"&amp;'Resumen de Aspectos'!J6,"")))</f>
        <v>#N/A</v>
      </c>
      <c r="U18" s="3" t="e">
        <f t="shared" si="15"/>
        <v>#N/A</v>
      </c>
      <c r="V18" s="3" t="e">
        <f t="shared" si="16"/>
        <v>#N/A</v>
      </c>
      <c r="W18" s="3">
        <f>IF(VLOOKUP('Datos de la CN'!AG18,SignosB,3,FALSE)+VLOOKUP('Datos de la CN'!AH18,SignosB,3,FALSE)&lt;=12,VLOOKUP('Datos de la CN'!AG18,SignosB,3,FALSE)+VLOOKUP('Datos de la CN'!AH18,SignosB,3,FALSE),VLOOKUP('Datos de la CN'!AG18,SignosB,3,FALSE)+VLOOKUP('Datos de la CN'!AH18,SignosB,3,FALSE)-12)</f>
        <v>9</v>
      </c>
      <c r="AF18" s="4" t="s">
        <v>34</v>
      </c>
      <c r="AG18" s="4" t="str">
        <f>[1]Regentes!D6</f>
        <v>Géminis</v>
      </c>
      <c r="AH18" s="4" t="str">
        <f>[1]Regentes!E6</f>
        <v>Virgo</v>
      </c>
    </row>
    <row r="19" spans="2:34" x14ac:dyDescent="0.3">
      <c r="B19" s="3" t="s">
        <v>35</v>
      </c>
      <c r="C19" s="3"/>
      <c r="D19" s="7"/>
      <c r="E19" s="7"/>
      <c r="F19" s="7"/>
      <c r="G19" s="5">
        <f t="shared" si="1"/>
        <v>0</v>
      </c>
      <c r="H19" s="5">
        <f t="shared" si="2"/>
        <v>13.75</v>
      </c>
      <c r="I19" s="3"/>
      <c r="J19" s="7" t="str">
        <f t="shared" si="17"/>
        <v>Se requiere llenar las posiciones</v>
      </c>
      <c r="K19" s="3" t="e">
        <f t="shared" si="0"/>
        <v>#N/A</v>
      </c>
      <c r="L19" s="3" t="str">
        <f t="shared" si="10"/>
        <v/>
      </c>
      <c r="M19" s="3" t="str">
        <f t="shared" si="11"/>
        <v/>
      </c>
      <c r="N19" s="3" t="e">
        <f t="shared" si="12"/>
        <v>#N/A</v>
      </c>
      <c r="O19" s="3" t="str">
        <f t="shared" si="18"/>
        <v>Venus</v>
      </c>
      <c r="P19" s="3" t="e">
        <f>IF(AND(VLOOKUP(C19,SignosB,6,FALSE)&gt;'Datos de la CN'!H19,VLOOKUP(C19,SignosB,5,FALSE)&lt;='Datos de la CN'!H19),"DeS1",IF(AND(VLOOKUP(C19,SignosB,7,FALSE)&gt;'Datos de la CN'!H19,VLOOKUP(C19,SignosB,6,FALSE)&lt;='Datos de la CN'!H19),"DeS2",IF(AND(VLOOKUP(C19,SignosB,8,FALSE)&gt;'Datos de la CN'!H19,VLOOKUP(C19,SignosB,7,FALSE)&lt;='Datos de la CN'!H19),"DeS3",IF(AND(VLOOKUP(C19,SignosB,9,FALSE)&gt;'Datos de la CN'!H19,VLOOKUP(C19,SignosB,8,FALSE)&lt;='Datos de la CN'!H19),"DeS4",IF(AND(VLOOKUP(C19,SignosB,10,FALSE)&gt;'Datos de la CN'!H19,VLOOKUP(C19,SignosB,9,FALSE)&lt;='Datos de la CN'!H19),"DeS5",IF(AND(VLOOKUP(C19,SignosB,11,FALSE)&gt;'Datos de la CN'!H19,VLOOKUP(C19,SignosB,10,FALSE)&lt;='Datos de la CN'!H19),"DeS6",IF(AND(VLOOKUP(C19,SignosB,12,FALSE)&gt;'Datos de la CN'!H19,VLOOKUP(C19,SignosB,11,FALSE)&lt;='Datos de la CN'!H19),"DeS7",IF(AND(VLOOKUP(C19,SignosB,13,FALSE)&gt;'Datos de la CN'!H19,VLOOKUP(C19,SignosB,12,FALSE)&lt;='Datos de la CN'!H19),"DeS8",IF(AND(VLOOKUP(C19,SignosB,14,FALSE)&gt;'Datos de la CN'!H19,VLOOKUP(C19,SignosB,13,FALSE)&lt;='Datos de la CN'!H19),"DeS9",IF(AND(VLOOKUP(C19,SignosB,15,FALSE)&gt;'Datos de la CN'!H19,VLOOKUP(C19,SignosB,14,FALSE)&lt;='Datos de la CN'!H19),"DeS10",IF(AND(VLOOKUP(C19,SignosB,16,FALSE)&gt;'Datos de la CN'!H19,VLOOKUP(C19,SignosB,15,FALSE)&lt;='Datos de la CN'!H19),"DeS11",IF(AND(VLOOKUP(C19,SignosB,17,FALSE)&gt;'Datos de la CN'!H19,VLOOKUP(C19,SignosB,16,FALSE)&lt;='Datos de la CN'!H19),"DeS12",""))))))))))))</f>
        <v>#N/A</v>
      </c>
      <c r="Q19" s="3" t="e">
        <f>IF(AND(VLOOKUP(J19,CasasB,19,FALSE)&gt;'Datos de la CN'!H19,VLOOKUP(J19,CasasB,18,FALSE)&lt;='Datos de la CN'!H19),"DeC1",IF(AND(VLOOKUP(J19,CasasB,20,FALSE)&gt;'Datos de la CN'!H19,VLOOKUP(J19,CasasB,19,FALSE)&lt;='Datos de la CN'!H19),"DeC2",IF(AND(VLOOKUP(J19,CasasB,21,FALSE)&gt;'Datos de la CN'!H19,VLOOKUP(J19,CasasB,20,FALSE)&lt;='Datos de la CN'!H19),"DeC3",IF(AND(VLOOKUP(J19,CasasB,22,FALSE)&gt;'Datos de la CN'!H19,VLOOKUP(J19,CasasB,21,FALSE)&lt;='Datos de la CN'!H19),"DeC4",IF(AND(VLOOKUP(J19,CasasB,23,FALSE)&gt;'Datos de la CN'!H19,VLOOKUP(J19,CasasB,22,FALSE)&lt;='Datos de la CN'!H19),"DeC5",IF(AND(VLOOKUP(J19,CasasB,24,FALSE)&gt;'Datos de la CN'!H19,VLOOKUP(J19,CasasB,23,FALSE)&lt;='Datos de la CN'!H19),"DeC6",IF(AND(VLOOKUP(J19,CasasB,25,FALSE)&gt;'Datos de la CN'!H19,VLOOKUP(J19,CasasB,24,FALSE)&lt;='Datos de la CN'!H19),"DeC7",IF(AND(VLOOKUP(J19,CasasB,26,FALSE)&gt;'Datos de la CN'!H19,VLOOKUP(J19,CasasB,25,FALSE)&lt;='Datos de la CN'!H19),"DeC8",IF(AND(VLOOKUP(J19,CasasB,27,FALSE)&gt;'Datos de la CN'!H19,VLOOKUP(J19,CasasB,26,FALSE)&lt;='Datos de la CN'!H19),"DeC9",IF(AND(VLOOKUP(J19,CasasB,28,FALSE)&gt;'Datos de la CN'!H19,VLOOKUP(J19,CasasB,27,FALSE)&lt;='Datos de la CN'!H19),"DeC10",IF(AND(VLOOKUP(J19,CasasB,29,FALSE)&gt;'Datos de la CN'!H19,VLOOKUP(J19,CasasB,28,FALSE)&lt;='Datos de la CN'!H19),"DeC11",IF(AND(VLOOKUP(J19,CasasB,30,FALSE)&gt;'Datos de la CN'!H19,VLOOKUP(J19,CasasB,29,FALSE)&lt;='Datos de la CN'!H19),"DeC12",IF(AND(VLOOKUP(J19,CasasB,19,FALSE)+15&gt;'Datos de la CN'!H19,VLOOKUP(J19,CasasB,18,FALSE)&lt;='Datos de la CN'!H19,VLOOKUP(J19,CasasB,19,FALSE)&lt;VLOOKUP(J19,CasasB,18,FALSE)),"DeC1",IF(AND(VLOOKUP(J19,CasasB,20,FALSE)+15&gt;'Datos de la CN'!H19,VLOOKUP(J19,CasasB,19,FALSE)&lt;='Datos de la CN'!H19,VLOOKUP(J19,CasasB,20,FALSE)&lt;VLOOKUP(J19,CasasB,19,FALSE)),"DeC2",IF(AND(VLOOKUP(J19,CasasB,21,FALSE)+15&gt;'Datos de la CN'!H19,VLOOKUP(J19,CasasB,20,FALSE)&lt;='Datos de la CN'!H19,VLOOKUP(J19,CasasB,21,FALSE)&lt;VLOOKUP(J19,CasasB,20,FALSE)),"DeC3",IF(AND(VLOOKUP(J19,CasasB,22,FALSE)+15&gt;'Datos de la CN'!H19,VLOOKUP(J19,CasasB,21,FALSE)&lt;='Datos de la CN'!H19,VLOOKUP(J19,CasasB,22,FALSE)&lt;VLOOKUP(J19,CasasB,21,FALSE)),"DeC4",IF(AND(VLOOKUP(J19,CasasB,23,FALSE)+15&gt;'Datos de la CN'!H19,VLOOKUP(J19,CasasB,22,FALSE)&lt;='Datos de la CN'!H19,VLOOKUP(J19,CasasB,23,FALSE)&lt;VLOOKUP(J19,CasasB,22,FALSE)),"DeC5",IF(AND(VLOOKUP(J19,CasasB,24,FALSE)+15&gt;'Datos de la CN'!H19,VLOOKUP(J19,CasasB,23,FALSE)&lt;='Datos de la CN'!H19,VLOOKUP(J19,CasasB,24,FALSE)&lt;VLOOKUP(J19,CasasB,23,FALSE)),"DeC6",IF(AND(VLOOKUP(J19,CasasB,25,FALSE)+15&gt;'Datos de la CN'!H19,VLOOKUP(J19,CasasB,24,FALSE)&lt;='Datos de la CN'!H19,VLOOKUP(J19,CasasB,25,FALSE)&lt;VLOOKUP(J19,CasasB,24,FALSE)),"DeC7",IF(AND(VLOOKUP(J19,CasasB,26,FALSE)+15&gt;'Datos de la CN'!H19,VLOOKUP(J19,CasasB,25,FALSE)&lt;='Datos de la CN'!H19,VLOOKUP(J19,CasasB,26,FALSE)&lt;VLOOKUP(J19,CasasB,25,FALSE)),"DeC8",IF(AND(VLOOKUP(J19,CasasB,27,FALSE)+15&gt;'Datos de la CN'!H19,VLOOKUP(J19,CasasB,26,FALSE)&lt;='Datos de la CN'!H19,VLOOKUP(J19,CasasB,27,FALSE)&lt;VLOOKUP(J19,CasasB,25,FALSE)),"DeC9",IF(AND(VLOOKUP(J19,CasasB,28,FALSE)+15&gt;'Datos de la CN'!H19,VLOOKUP(J19,CasasB,27,FALSE)&lt;='Datos de la CN'!H19,VLOOKUP(J19,CasasB,28,FALSE)&lt;VLOOKUP(J19,CasasB,27,FALSE)),"DeC10",IF(AND(VLOOKUP(J19,CasasB,29,FALSE)+15&gt;'Datos de la CN'!H19,VLOOKUP(J19,CasasB,28,FALSE)&lt;='Datos de la CN'!H19,VLOOKUP(J19,CasasB,29,FALSE)&lt;VLOOKUP(J19,CasasB,28,FALSE)),"DeC11",IF(AND(VLOOKUP(J19,CasasB,30,FALSE)+15&gt;'Datos de la CN'!H19,VLOOKUP(J19,CasasB,29,FALSE)&lt;='Datos de la CN'!H19,VLOOKUP(J19,CasasB,30,FALSE)&lt;VLOOKUP(J19,CasasB,29,FALSE)),"DeC12",IF(AND(VLOOKUP(J19,CasasB,19,FALSE)&gt;'Datos de la CN'!H19,VLOOKUP(J19,CasasB,18,FALSE)&lt;='Datos de la CN'!H19+15,VLOOKUP(J19,CasasB,19,FALSE)&lt;VLOOKUP(J19,CasasB,18,FALSE)),"DeC1",IF(AND(VLOOKUP(J19,CasasB,20,FALSE)&gt;'Datos de la CN'!H19,VLOOKUP(J19,CasasB,19,FALSE)&lt;='Datos de la CN'!H19+15,VLOOKUP(J19,CasasB,20,FALSE)&lt;VLOOKUP(J19,CasasB,19,FALSE)),"DeC2",IF(AND(VLOOKUP(J19,CasasB,21,FALSE)&gt;'Datos de la CN'!H19,VLOOKUP(J19,CasasB,20,FALSE)&lt;='Datos de la CN'!H19+15,VLOOKUP(J19,CasasB,21,FALSE)&lt;VLOOKUP(J19,CasasB,20,FALSE)),"DeC3",IF(AND(VLOOKUP(J19,CasasB,22,FALSE)&gt;'Datos de la CN'!H19,VLOOKUP(J19,CasasB,21,FALSE)&lt;='Datos de la CN'!H19+15,VLOOKUP(J19,CasasB,22,FALSE)&lt;VLOOKUP(J19,CasasB,21,FALSE)),"DeC4",IF(AND(VLOOKUP(J19,CasasB,23,FALSE)&gt;'Datos de la CN'!H19,VLOOKUP(J19,CasasB,22,FALSE)&lt;='Datos de la CN'!H19+15,VLOOKUP(J19,CasasB,23,FALSE)&lt;VLOOKUP(J19,CasasB,22,FALSE)),"DeC5",IF(AND(VLOOKUP(J19,CasasB,24,FALSE)&gt;'Datos de la CN'!H19,VLOOKUP(J19,CasasB,23,FALSE)&lt;='Datos de la CN'!H19+15,VLOOKUP(J19,CasasB,24,FALSE)&lt;VLOOKUP(J19,CasasB,23,FALSE)),"DeC6",IF(AND(VLOOKUP(J19,CasasB,25,FALSE)&gt;'Datos de la CN'!H19,VLOOKUP(J19,CasasB,24,FALSE)&lt;='Datos de la CN'!H19+15,VLOOKUP(J19,CasasB,25,FALSE)&lt;VLOOKUP(J19,CasasB,24,FALSE)),"DeC7",IF(AND(VLOOKUP(J19,CasasB,26,FALSE)&gt;'Datos de la CN'!H19,VLOOKUP(J19,CasasB,25,FALSE)&lt;='Datos de la CN'!H19+15,VLOOKUP(J19,CasasB,26,FALSE)&lt;VLOOKUP(J19,CasasB,25,FALSE)),"DeC8",IF(AND(VLOOKUP(J19,CasasB,27,FALSE)&gt;'Datos de la CN'!H19,VLOOKUP(J19,CasasB,26,FALSE)&lt;='Datos de la CN'!H19+15,VLOOKUP(J19,CasasB,27,FALSE)&lt;VLOOKUP(J19,CasasB,26,FALSE)),"DeC9",IF(AND(VLOOKUP(J19,CasasB,28,FALSE)&gt;'Datos de la CN'!H19,VLOOKUP(J19,CasasB,27,FALSE)&lt;='Datos de la CN'!H19+15,VLOOKUP(J19,CasasB,28,FALSE)&lt;VLOOKUP(J19,CasasB,27,FALSE)),"DeC10",IF(AND(VLOOKUP(J19,CasasB,29,FALSE)&gt;'Datos de la CN'!H19,VLOOKUP(J19,CasasB,28,FALSE)&lt;='Datos de la CN'!H19+15,VLOOKUP(J19,CasasB,29,FALSE)&lt;VLOOKUP(J19,CasasB,28,FALSE)),"DeC11",IF(AND(VLOOKUP(J19,CasasB,30,FALSE)&gt;'Datos de la CN'!H19,VLOOKUP(J19,CasasB,29,FALSE)&lt;='Datos de la CN'!H19+15,VLOOKUP(J19,CasasB,30,FALSE)&lt;VLOOKUP(J19,CasasB,29,FALSE)),"DeC12",""))))))))))))))))))))))))))))))))))))</f>
        <v>#N/A</v>
      </c>
      <c r="R19" s="3" t="e">
        <f t="shared" si="13"/>
        <v>#N/A</v>
      </c>
      <c r="S19" s="3" t="e">
        <f t="shared" si="14"/>
        <v>#N/A</v>
      </c>
      <c r="T19" s="3" t="e">
        <f>IF('Resumen de Aspectos'!F7="Conjunción","+Pr"&amp;'Resumen de Aspectos'!J7,IF('Resumen de Aspectos'!F7="Conjunción Extrema","Pr"&amp;'Resumen de Aspectos'!J7,IF('Resumen de Aspectos'!F7=13,"*Pr"&amp;'Resumen de Aspectos'!J7,"")))</f>
        <v>#N/A</v>
      </c>
      <c r="U19" s="3" t="e">
        <f t="shared" si="15"/>
        <v>#N/A</v>
      </c>
      <c r="V19" s="3" t="e">
        <f t="shared" si="16"/>
        <v>#N/A</v>
      </c>
      <c r="W19" s="3">
        <f>IF(VLOOKUP('Datos de la CN'!AG19,SignosB,3,FALSE)+VLOOKUP('Datos de la CN'!AH19,SignosB,3,FALSE)&lt;=12,VLOOKUP('Datos de la CN'!AG19,SignosB,3,FALSE)+VLOOKUP('Datos de la CN'!AH19,SignosB,3,FALSE),VLOOKUP('Datos de la CN'!AG19,SignosB,3,FALSE)+VLOOKUP('Datos de la CN'!AH19,SignosB,3,FALSE)-12)</f>
        <v>12</v>
      </c>
      <c r="AF19" s="4" t="s">
        <v>35</v>
      </c>
      <c r="AG19" s="4" t="str">
        <f>[1]Regentes!D7</f>
        <v>Leo</v>
      </c>
      <c r="AH19" s="4" t="str">
        <f>[1]Regentes!E7</f>
        <v>Libra</v>
      </c>
    </row>
    <row r="20" spans="2:34" x14ac:dyDescent="0.3">
      <c r="B20" s="3" t="s">
        <v>36</v>
      </c>
      <c r="C20" s="3"/>
      <c r="D20" s="7"/>
      <c r="E20" s="7"/>
      <c r="F20" s="7"/>
      <c r="G20" s="5">
        <f t="shared" si="1"/>
        <v>0</v>
      </c>
      <c r="H20" s="5">
        <f t="shared" si="2"/>
        <v>13.75</v>
      </c>
      <c r="I20" s="3"/>
      <c r="J20" s="7" t="str">
        <f t="shared" si="17"/>
        <v>Se requiere llenar las posiciones</v>
      </c>
      <c r="K20" s="3" t="e">
        <f t="shared" si="0"/>
        <v>#N/A</v>
      </c>
      <c r="L20" s="3" t="str">
        <f t="shared" si="10"/>
        <v/>
      </c>
      <c r="M20" s="3" t="str">
        <f t="shared" si="11"/>
        <v/>
      </c>
      <c r="N20" s="3" t="e">
        <f t="shared" si="12"/>
        <v>#N/A</v>
      </c>
      <c r="O20" s="3" t="str">
        <f t="shared" si="18"/>
        <v>Marte</v>
      </c>
      <c r="P20" s="3" t="e">
        <f>IF(AND(VLOOKUP(C20,SignosB,6,FALSE)&gt;'Datos de la CN'!H20,VLOOKUP(C20,SignosB,5,FALSE)&lt;='Datos de la CN'!H20),"DeS1",IF(AND(VLOOKUP(C20,SignosB,7,FALSE)&gt;'Datos de la CN'!H20,VLOOKUP(C20,SignosB,6,FALSE)&lt;='Datos de la CN'!H20),"DeS2",IF(AND(VLOOKUP(C20,SignosB,8,FALSE)&gt;'Datos de la CN'!H20,VLOOKUP(C20,SignosB,7,FALSE)&lt;='Datos de la CN'!H20),"DeS3",IF(AND(VLOOKUP(C20,SignosB,9,FALSE)&gt;'Datos de la CN'!H20,VLOOKUP(C20,SignosB,8,FALSE)&lt;='Datos de la CN'!H20),"DeS4",IF(AND(VLOOKUP(C20,SignosB,10,FALSE)&gt;'Datos de la CN'!H20,VLOOKUP(C20,SignosB,9,FALSE)&lt;='Datos de la CN'!H20),"DeS5",IF(AND(VLOOKUP(C20,SignosB,11,FALSE)&gt;'Datos de la CN'!H20,VLOOKUP(C20,SignosB,10,FALSE)&lt;='Datos de la CN'!H20),"DeS6",IF(AND(VLOOKUP(C20,SignosB,12,FALSE)&gt;'Datos de la CN'!H20,VLOOKUP(C20,SignosB,11,FALSE)&lt;='Datos de la CN'!H20),"DeS7",IF(AND(VLOOKUP(C20,SignosB,13,FALSE)&gt;'Datos de la CN'!H20,VLOOKUP(C20,SignosB,12,FALSE)&lt;='Datos de la CN'!H20),"DeS8",IF(AND(VLOOKUP(C20,SignosB,14,FALSE)&gt;'Datos de la CN'!H20,VLOOKUP(C20,SignosB,13,FALSE)&lt;='Datos de la CN'!H20),"DeS9",IF(AND(VLOOKUP(C20,SignosB,15,FALSE)&gt;'Datos de la CN'!H20,VLOOKUP(C20,SignosB,14,FALSE)&lt;='Datos de la CN'!H20),"DeS10",IF(AND(VLOOKUP(C20,SignosB,16,FALSE)&gt;'Datos de la CN'!H20,VLOOKUP(C20,SignosB,15,FALSE)&lt;='Datos de la CN'!H20),"DeS11",IF(AND(VLOOKUP(C20,SignosB,17,FALSE)&gt;'Datos de la CN'!H20,VLOOKUP(C20,SignosB,16,FALSE)&lt;='Datos de la CN'!H20),"DeS12",""))))))))))))</f>
        <v>#N/A</v>
      </c>
      <c r="Q20" s="3" t="e">
        <f>IF(AND(VLOOKUP(J20,CasasB,19,FALSE)&gt;'Datos de la CN'!H20,VLOOKUP(J20,CasasB,18,FALSE)&lt;='Datos de la CN'!H20),"DeC1",IF(AND(VLOOKUP(J20,CasasB,20,FALSE)&gt;'Datos de la CN'!H20,VLOOKUP(J20,CasasB,19,FALSE)&lt;='Datos de la CN'!H20),"DeC2",IF(AND(VLOOKUP(J20,CasasB,21,FALSE)&gt;'Datos de la CN'!H20,VLOOKUP(J20,CasasB,20,FALSE)&lt;='Datos de la CN'!H20),"DeC3",IF(AND(VLOOKUP(J20,CasasB,22,FALSE)&gt;'Datos de la CN'!H20,VLOOKUP(J20,CasasB,21,FALSE)&lt;='Datos de la CN'!H20),"DeC4",IF(AND(VLOOKUP(J20,CasasB,23,FALSE)&gt;'Datos de la CN'!H20,VLOOKUP(J20,CasasB,22,FALSE)&lt;='Datos de la CN'!H20),"DeC5",IF(AND(VLOOKUP(J20,CasasB,24,FALSE)&gt;'Datos de la CN'!H20,VLOOKUP(J20,CasasB,23,FALSE)&lt;='Datos de la CN'!H20),"DeC6",IF(AND(VLOOKUP(J20,CasasB,25,FALSE)&gt;'Datos de la CN'!H20,VLOOKUP(J20,CasasB,24,FALSE)&lt;='Datos de la CN'!H20),"DeC7",IF(AND(VLOOKUP(J20,CasasB,26,FALSE)&gt;'Datos de la CN'!H20,VLOOKUP(J20,CasasB,25,FALSE)&lt;='Datos de la CN'!H20),"DeC8",IF(AND(VLOOKUP(J20,CasasB,27,FALSE)&gt;'Datos de la CN'!H20,VLOOKUP(J20,CasasB,26,FALSE)&lt;='Datos de la CN'!H20),"DeC9",IF(AND(VLOOKUP(J20,CasasB,28,FALSE)&gt;'Datos de la CN'!H20,VLOOKUP(J20,CasasB,27,FALSE)&lt;='Datos de la CN'!H20),"DeC10",IF(AND(VLOOKUP(J20,CasasB,29,FALSE)&gt;'Datos de la CN'!H20,VLOOKUP(J20,CasasB,28,FALSE)&lt;='Datos de la CN'!H20),"DeC11",IF(AND(VLOOKUP(J20,CasasB,30,FALSE)&gt;'Datos de la CN'!H20,VLOOKUP(J20,CasasB,29,FALSE)&lt;='Datos de la CN'!H20),"DeC12",IF(AND(VLOOKUP(J20,CasasB,19,FALSE)+15&gt;'Datos de la CN'!H20,VLOOKUP(J20,CasasB,18,FALSE)&lt;='Datos de la CN'!H20,VLOOKUP(J20,CasasB,19,FALSE)&lt;VLOOKUP(J20,CasasB,18,FALSE)),"DeC1",IF(AND(VLOOKUP(J20,CasasB,20,FALSE)+15&gt;'Datos de la CN'!H20,VLOOKUP(J20,CasasB,19,FALSE)&lt;='Datos de la CN'!H20,VLOOKUP(J20,CasasB,20,FALSE)&lt;VLOOKUP(J20,CasasB,19,FALSE)),"DeC2",IF(AND(VLOOKUP(J20,CasasB,21,FALSE)+15&gt;'Datos de la CN'!H20,VLOOKUP(J20,CasasB,20,FALSE)&lt;='Datos de la CN'!H20,VLOOKUP(J20,CasasB,21,FALSE)&lt;VLOOKUP(J20,CasasB,20,FALSE)),"DeC3",IF(AND(VLOOKUP(J20,CasasB,22,FALSE)+15&gt;'Datos de la CN'!H20,VLOOKUP(J20,CasasB,21,FALSE)&lt;='Datos de la CN'!H20,VLOOKUP(J20,CasasB,22,FALSE)&lt;VLOOKUP(J20,CasasB,21,FALSE)),"DeC4",IF(AND(VLOOKUP(J20,CasasB,23,FALSE)+15&gt;'Datos de la CN'!H20,VLOOKUP(J20,CasasB,22,FALSE)&lt;='Datos de la CN'!H20,VLOOKUP(J20,CasasB,23,FALSE)&lt;VLOOKUP(J20,CasasB,22,FALSE)),"DeC5",IF(AND(VLOOKUP(J20,CasasB,24,FALSE)+15&gt;'Datos de la CN'!H20,VLOOKUP(J20,CasasB,23,FALSE)&lt;='Datos de la CN'!H20,VLOOKUP(J20,CasasB,24,FALSE)&lt;VLOOKUP(J20,CasasB,23,FALSE)),"DeC6",IF(AND(VLOOKUP(J20,CasasB,25,FALSE)+15&gt;'Datos de la CN'!H20,VLOOKUP(J20,CasasB,24,FALSE)&lt;='Datos de la CN'!H20,VLOOKUP(J20,CasasB,25,FALSE)&lt;VLOOKUP(J20,CasasB,24,FALSE)),"DeC7",IF(AND(VLOOKUP(J20,CasasB,26,FALSE)+15&gt;'Datos de la CN'!H20,VLOOKUP(J20,CasasB,25,FALSE)&lt;='Datos de la CN'!H20,VLOOKUP(J20,CasasB,26,FALSE)&lt;VLOOKUP(J20,CasasB,25,FALSE)),"DeC8",IF(AND(VLOOKUP(J20,CasasB,27,FALSE)+15&gt;'Datos de la CN'!H20,VLOOKUP(J20,CasasB,26,FALSE)&lt;='Datos de la CN'!H20,VLOOKUP(J20,CasasB,27,FALSE)&lt;VLOOKUP(J20,CasasB,25,FALSE)),"DeC9",IF(AND(VLOOKUP(J20,CasasB,28,FALSE)+15&gt;'Datos de la CN'!H20,VLOOKUP(J20,CasasB,27,FALSE)&lt;='Datos de la CN'!H20,VLOOKUP(J20,CasasB,28,FALSE)&lt;VLOOKUP(J20,CasasB,27,FALSE)),"DeC10",IF(AND(VLOOKUP(J20,CasasB,29,FALSE)+15&gt;'Datos de la CN'!H20,VLOOKUP(J20,CasasB,28,FALSE)&lt;='Datos de la CN'!H20,VLOOKUP(J20,CasasB,29,FALSE)&lt;VLOOKUP(J20,CasasB,28,FALSE)),"DeC11",IF(AND(VLOOKUP(J20,CasasB,30,FALSE)+15&gt;'Datos de la CN'!H20,VLOOKUP(J20,CasasB,29,FALSE)&lt;='Datos de la CN'!H20,VLOOKUP(J20,CasasB,30,FALSE)&lt;VLOOKUP(J20,CasasB,29,FALSE)),"DeC12",IF(AND(VLOOKUP(J20,CasasB,19,FALSE)&gt;'Datos de la CN'!H20,VLOOKUP(J20,CasasB,18,FALSE)&lt;='Datos de la CN'!H20+15,VLOOKUP(J20,CasasB,19,FALSE)&lt;VLOOKUP(J20,CasasB,18,FALSE)),"DeC1",IF(AND(VLOOKUP(J20,CasasB,20,FALSE)&gt;'Datos de la CN'!H20,VLOOKUP(J20,CasasB,19,FALSE)&lt;='Datos de la CN'!H20+15,VLOOKUP(J20,CasasB,20,FALSE)&lt;VLOOKUP(J20,CasasB,19,FALSE)),"DeC2",IF(AND(VLOOKUP(J20,CasasB,21,FALSE)&gt;'Datos de la CN'!H20,VLOOKUP(J20,CasasB,20,FALSE)&lt;='Datos de la CN'!H20+15,VLOOKUP(J20,CasasB,21,FALSE)&lt;VLOOKUP(J20,CasasB,20,FALSE)),"DeC3",IF(AND(VLOOKUP(J20,CasasB,22,FALSE)&gt;'Datos de la CN'!H20,VLOOKUP(J20,CasasB,21,FALSE)&lt;='Datos de la CN'!H20+15,VLOOKUP(J20,CasasB,22,FALSE)&lt;VLOOKUP(J20,CasasB,21,FALSE)),"DeC4",IF(AND(VLOOKUP(J20,CasasB,23,FALSE)&gt;'Datos de la CN'!H20,VLOOKUP(J20,CasasB,22,FALSE)&lt;='Datos de la CN'!H20+15,VLOOKUP(J20,CasasB,23,FALSE)&lt;VLOOKUP(J20,CasasB,22,FALSE)),"DeC5",IF(AND(VLOOKUP(J20,CasasB,24,FALSE)&gt;'Datos de la CN'!H20,VLOOKUP(J20,CasasB,23,FALSE)&lt;='Datos de la CN'!H20+15,VLOOKUP(J20,CasasB,24,FALSE)&lt;VLOOKUP(J20,CasasB,23,FALSE)),"DeC6",IF(AND(VLOOKUP(J20,CasasB,25,FALSE)&gt;'Datos de la CN'!H20,VLOOKUP(J20,CasasB,24,FALSE)&lt;='Datos de la CN'!H20+15,VLOOKUP(J20,CasasB,25,FALSE)&lt;VLOOKUP(J20,CasasB,24,FALSE)),"DeC7",IF(AND(VLOOKUP(J20,CasasB,26,FALSE)&gt;'Datos de la CN'!H20,VLOOKUP(J20,CasasB,25,FALSE)&lt;='Datos de la CN'!H20+15,VLOOKUP(J20,CasasB,26,FALSE)&lt;VLOOKUP(J20,CasasB,25,FALSE)),"DeC8",IF(AND(VLOOKUP(J20,CasasB,27,FALSE)&gt;'Datos de la CN'!H20,VLOOKUP(J20,CasasB,26,FALSE)&lt;='Datos de la CN'!H20+15,VLOOKUP(J20,CasasB,27,FALSE)&lt;VLOOKUP(J20,CasasB,26,FALSE)),"DeC9",IF(AND(VLOOKUP(J20,CasasB,28,FALSE)&gt;'Datos de la CN'!H20,VLOOKUP(J20,CasasB,27,FALSE)&lt;='Datos de la CN'!H20+15,VLOOKUP(J20,CasasB,28,FALSE)&lt;VLOOKUP(J20,CasasB,27,FALSE)),"DeC10",IF(AND(VLOOKUP(J20,CasasB,29,FALSE)&gt;'Datos de la CN'!H20,VLOOKUP(J20,CasasB,28,FALSE)&lt;='Datos de la CN'!H20+15,VLOOKUP(J20,CasasB,29,FALSE)&lt;VLOOKUP(J20,CasasB,28,FALSE)),"DeC11",IF(AND(VLOOKUP(J20,CasasB,30,FALSE)&gt;'Datos de la CN'!H20,VLOOKUP(J20,CasasB,29,FALSE)&lt;='Datos de la CN'!H20+15,VLOOKUP(J20,CasasB,30,FALSE)&lt;VLOOKUP(J20,CasasB,29,FALSE)),"DeC12",""))))))))))))))))))))))))))))))))))))</f>
        <v>#N/A</v>
      </c>
      <c r="R20" s="3" t="e">
        <f t="shared" si="13"/>
        <v>#N/A</v>
      </c>
      <c r="S20" s="3" t="e">
        <f t="shared" si="14"/>
        <v>#N/A</v>
      </c>
      <c r="T20" s="3" t="e">
        <f>IF('Resumen de Aspectos'!F8="Conjunción","+Pr"&amp;'Resumen de Aspectos'!J8,IF('Resumen de Aspectos'!F8="Conjunción Extrema","Pr"&amp;'Resumen de Aspectos'!J8,IF('Resumen de Aspectos'!F8=13,"*Pr"&amp;'Resumen de Aspectos'!J8,"")))</f>
        <v>#N/A</v>
      </c>
      <c r="U20" s="3" t="e">
        <f t="shared" si="15"/>
        <v>#N/A</v>
      </c>
      <c r="V20" s="3" t="e">
        <f t="shared" si="16"/>
        <v>#N/A</v>
      </c>
      <c r="W20" s="3">
        <f>IF(VLOOKUP('Datos de la CN'!AG20,SignosB,3,FALSE)+VLOOKUP('Datos de la CN'!AH20,SignosB,3,FALSE)&lt;=12,VLOOKUP('Datos de la CN'!AG20,SignosB,3,FALSE)+VLOOKUP('Datos de la CN'!AH20,SignosB,3,FALSE),VLOOKUP('Datos de la CN'!AG20,SignosB,3,FALSE)+VLOOKUP('Datos de la CN'!AH20,SignosB,3,FALSE)-12)</f>
        <v>10</v>
      </c>
      <c r="AF20" s="4" t="s">
        <v>36</v>
      </c>
      <c r="AG20" s="4" t="str">
        <f>[1]Regentes!D8</f>
        <v>Aries</v>
      </c>
      <c r="AH20" s="4" t="str">
        <f>[1]Regentes!E8</f>
        <v>Sagitario</v>
      </c>
    </row>
    <row r="21" spans="2:34" x14ac:dyDescent="0.3">
      <c r="B21" s="3" t="s">
        <v>37</v>
      </c>
      <c r="C21" s="3"/>
      <c r="D21" s="7"/>
      <c r="E21" s="7"/>
      <c r="F21" s="7"/>
      <c r="G21" s="5">
        <f t="shared" si="1"/>
        <v>0</v>
      </c>
      <c r="H21" s="5">
        <f t="shared" si="2"/>
        <v>13.75</v>
      </c>
      <c r="I21" s="3"/>
      <c r="J21" s="7" t="str">
        <f t="shared" si="17"/>
        <v>Se requiere llenar las posiciones</v>
      </c>
      <c r="K21" s="3" t="e">
        <f t="shared" si="0"/>
        <v>#N/A</v>
      </c>
      <c r="L21" s="3" t="str">
        <f t="shared" si="10"/>
        <v/>
      </c>
      <c r="M21" s="3" t="str">
        <f t="shared" si="11"/>
        <v/>
      </c>
      <c r="N21" s="3" t="e">
        <f t="shared" si="12"/>
        <v>#N/A</v>
      </c>
      <c r="O21" s="3" t="str">
        <f t="shared" si="18"/>
        <v>Júpiter</v>
      </c>
      <c r="P21" s="3" t="e">
        <f>IF(AND(VLOOKUP(C21,SignosB,6,FALSE)&gt;'Datos de la CN'!H21,VLOOKUP(C21,SignosB,5,FALSE)&lt;='Datos de la CN'!H21),"DeS1",IF(AND(VLOOKUP(C21,SignosB,7,FALSE)&gt;'Datos de la CN'!H21,VLOOKUP(C21,SignosB,6,FALSE)&lt;='Datos de la CN'!H21),"DeS2",IF(AND(VLOOKUP(C21,SignosB,8,FALSE)&gt;'Datos de la CN'!H21,VLOOKUP(C21,SignosB,7,FALSE)&lt;='Datos de la CN'!H21),"DeS3",IF(AND(VLOOKUP(C21,SignosB,9,FALSE)&gt;'Datos de la CN'!H21,VLOOKUP(C21,SignosB,8,FALSE)&lt;='Datos de la CN'!H21),"DeS4",IF(AND(VLOOKUP(C21,SignosB,10,FALSE)&gt;'Datos de la CN'!H21,VLOOKUP(C21,SignosB,9,FALSE)&lt;='Datos de la CN'!H21),"DeS5",IF(AND(VLOOKUP(C21,SignosB,11,FALSE)&gt;'Datos de la CN'!H21,VLOOKUP(C21,SignosB,10,FALSE)&lt;='Datos de la CN'!H21),"DeS6",IF(AND(VLOOKUP(C21,SignosB,12,FALSE)&gt;'Datos de la CN'!H21,VLOOKUP(C21,SignosB,11,FALSE)&lt;='Datos de la CN'!H21),"DeS7",IF(AND(VLOOKUP(C21,SignosB,13,FALSE)&gt;'Datos de la CN'!H21,VLOOKUP(C21,SignosB,12,FALSE)&lt;='Datos de la CN'!H21),"DeS8",IF(AND(VLOOKUP(C21,SignosB,14,FALSE)&gt;'Datos de la CN'!H21,VLOOKUP(C21,SignosB,13,FALSE)&lt;='Datos de la CN'!H21),"DeS9",IF(AND(VLOOKUP(C21,SignosB,15,FALSE)&gt;'Datos de la CN'!H21,VLOOKUP(C21,SignosB,14,FALSE)&lt;='Datos de la CN'!H21),"DeS10",IF(AND(VLOOKUP(C21,SignosB,16,FALSE)&gt;'Datos de la CN'!H21,VLOOKUP(C21,SignosB,15,FALSE)&lt;='Datos de la CN'!H21),"DeS11",IF(AND(VLOOKUP(C21,SignosB,17,FALSE)&gt;'Datos de la CN'!H21,VLOOKUP(C21,SignosB,16,FALSE)&lt;='Datos de la CN'!H21),"DeS12",""))))))))))))</f>
        <v>#N/A</v>
      </c>
      <c r="Q21" s="3" t="e">
        <f>IF(AND(VLOOKUP(J21,CasasB,19,FALSE)&gt;'Datos de la CN'!H21,VLOOKUP(J21,CasasB,18,FALSE)&lt;='Datos de la CN'!H21),"DeC1",IF(AND(VLOOKUP(J21,CasasB,20,FALSE)&gt;'Datos de la CN'!H21,VLOOKUP(J21,CasasB,19,FALSE)&lt;='Datos de la CN'!H21),"DeC2",IF(AND(VLOOKUP(J21,CasasB,21,FALSE)&gt;'Datos de la CN'!H21,VLOOKUP(J21,CasasB,20,FALSE)&lt;='Datos de la CN'!H21),"DeC3",IF(AND(VLOOKUP(J21,CasasB,22,FALSE)&gt;'Datos de la CN'!H21,VLOOKUP(J21,CasasB,21,FALSE)&lt;='Datos de la CN'!H21),"DeC4",IF(AND(VLOOKUP(J21,CasasB,23,FALSE)&gt;'Datos de la CN'!H21,VLOOKUP(J21,CasasB,22,FALSE)&lt;='Datos de la CN'!H21),"DeC5",IF(AND(VLOOKUP(J21,CasasB,24,FALSE)&gt;'Datos de la CN'!H21,VLOOKUP(J21,CasasB,23,FALSE)&lt;='Datos de la CN'!H21),"DeC6",IF(AND(VLOOKUP(J21,CasasB,25,FALSE)&gt;'Datos de la CN'!H21,VLOOKUP(J21,CasasB,24,FALSE)&lt;='Datos de la CN'!H21),"DeC7",IF(AND(VLOOKUP(J21,CasasB,26,FALSE)&gt;'Datos de la CN'!H21,VLOOKUP(J21,CasasB,25,FALSE)&lt;='Datos de la CN'!H21),"DeC8",IF(AND(VLOOKUP(J21,CasasB,27,FALSE)&gt;'Datos de la CN'!H21,VLOOKUP(J21,CasasB,26,FALSE)&lt;='Datos de la CN'!H21),"DeC9",IF(AND(VLOOKUP(J21,CasasB,28,FALSE)&gt;'Datos de la CN'!H21,VLOOKUP(J21,CasasB,27,FALSE)&lt;='Datos de la CN'!H21),"DeC10",IF(AND(VLOOKUP(J21,CasasB,29,FALSE)&gt;'Datos de la CN'!H21,VLOOKUP(J21,CasasB,28,FALSE)&lt;='Datos de la CN'!H21),"DeC11",IF(AND(VLOOKUP(J21,CasasB,30,FALSE)&gt;'Datos de la CN'!H21,VLOOKUP(J21,CasasB,29,FALSE)&lt;='Datos de la CN'!H21),"DeC12",IF(AND(VLOOKUP(J21,CasasB,19,FALSE)+15&gt;'Datos de la CN'!H21,VLOOKUP(J21,CasasB,18,FALSE)&lt;='Datos de la CN'!H21,VLOOKUP(J21,CasasB,19,FALSE)&lt;VLOOKUP(J21,CasasB,18,FALSE)),"DeC1",IF(AND(VLOOKUP(J21,CasasB,20,FALSE)+15&gt;'Datos de la CN'!H21,VLOOKUP(J21,CasasB,19,FALSE)&lt;='Datos de la CN'!H21,VLOOKUP(J21,CasasB,20,FALSE)&lt;VLOOKUP(J21,CasasB,19,FALSE)),"DeC2",IF(AND(VLOOKUP(J21,CasasB,21,FALSE)+15&gt;'Datos de la CN'!H21,VLOOKUP(J21,CasasB,20,FALSE)&lt;='Datos de la CN'!H21,VLOOKUP(J21,CasasB,21,FALSE)&lt;VLOOKUP(J21,CasasB,20,FALSE)),"DeC3",IF(AND(VLOOKUP(J21,CasasB,22,FALSE)+15&gt;'Datos de la CN'!H21,VLOOKUP(J21,CasasB,21,FALSE)&lt;='Datos de la CN'!H21,VLOOKUP(J21,CasasB,22,FALSE)&lt;VLOOKUP(J21,CasasB,21,FALSE)),"DeC4",IF(AND(VLOOKUP(J21,CasasB,23,FALSE)+15&gt;'Datos de la CN'!H21,VLOOKUP(J21,CasasB,22,FALSE)&lt;='Datos de la CN'!H21,VLOOKUP(J21,CasasB,23,FALSE)&lt;VLOOKUP(J21,CasasB,22,FALSE)),"DeC5",IF(AND(VLOOKUP(J21,CasasB,24,FALSE)+15&gt;'Datos de la CN'!H21,VLOOKUP(J21,CasasB,23,FALSE)&lt;='Datos de la CN'!H21,VLOOKUP(J21,CasasB,24,FALSE)&lt;VLOOKUP(J21,CasasB,23,FALSE)),"DeC6",IF(AND(VLOOKUP(J21,CasasB,25,FALSE)+15&gt;'Datos de la CN'!H21,VLOOKUP(J21,CasasB,24,FALSE)&lt;='Datos de la CN'!H21,VLOOKUP(J21,CasasB,25,FALSE)&lt;VLOOKUP(J21,CasasB,24,FALSE)),"DeC7",IF(AND(VLOOKUP(J21,CasasB,26,FALSE)+15&gt;'Datos de la CN'!H21,VLOOKUP(J21,CasasB,25,FALSE)&lt;='Datos de la CN'!H21,VLOOKUP(J21,CasasB,26,FALSE)&lt;VLOOKUP(J21,CasasB,25,FALSE)),"DeC8",IF(AND(VLOOKUP(J21,CasasB,27,FALSE)+15&gt;'Datos de la CN'!H21,VLOOKUP(J21,CasasB,26,FALSE)&lt;='Datos de la CN'!H21,VLOOKUP(J21,CasasB,27,FALSE)&lt;VLOOKUP(J21,CasasB,25,FALSE)),"DeC9",IF(AND(VLOOKUP(J21,CasasB,28,FALSE)+15&gt;'Datos de la CN'!H21,VLOOKUP(J21,CasasB,27,FALSE)&lt;='Datos de la CN'!H21,VLOOKUP(J21,CasasB,28,FALSE)&lt;VLOOKUP(J21,CasasB,27,FALSE)),"DeC10",IF(AND(VLOOKUP(J21,CasasB,29,FALSE)+15&gt;'Datos de la CN'!H21,VLOOKUP(J21,CasasB,28,FALSE)&lt;='Datos de la CN'!H21,VLOOKUP(J21,CasasB,29,FALSE)&lt;VLOOKUP(J21,CasasB,28,FALSE)),"DeC11",IF(AND(VLOOKUP(J21,CasasB,30,FALSE)+15&gt;'Datos de la CN'!H21,VLOOKUP(J21,CasasB,29,FALSE)&lt;='Datos de la CN'!H21,VLOOKUP(J21,CasasB,30,FALSE)&lt;VLOOKUP(J21,CasasB,29,FALSE)),"DeC12",IF(AND(VLOOKUP(J21,CasasB,19,FALSE)&gt;'Datos de la CN'!H21,VLOOKUP(J21,CasasB,18,FALSE)&lt;='Datos de la CN'!H21+15,VLOOKUP(J21,CasasB,19,FALSE)&lt;VLOOKUP(J21,CasasB,18,FALSE)),"DeC1",IF(AND(VLOOKUP(J21,CasasB,20,FALSE)&gt;'Datos de la CN'!H21,VLOOKUP(J21,CasasB,19,FALSE)&lt;='Datos de la CN'!H21+15,VLOOKUP(J21,CasasB,20,FALSE)&lt;VLOOKUP(J21,CasasB,19,FALSE)),"DeC2",IF(AND(VLOOKUP(J21,CasasB,21,FALSE)&gt;'Datos de la CN'!H21,VLOOKUP(J21,CasasB,20,FALSE)&lt;='Datos de la CN'!H21+15,VLOOKUP(J21,CasasB,21,FALSE)&lt;VLOOKUP(J21,CasasB,20,FALSE)),"DeC3",IF(AND(VLOOKUP(J21,CasasB,22,FALSE)&gt;'Datos de la CN'!H21,VLOOKUP(J21,CasasB,21,FALSE)&lt;='Datos de la CN'!H21+15,VLOOKUP(J21,CasasB,22,FALSE)&lt;VLOOKUP(J21,CasasB,21,FALSE)),"DeC4",IF(AND(VLOOKUP(J21,CasasB,23,FALSE)&gt;'Datos de la CN'!H21,VLOOKUP(J21,CasasB,22,FALSE)&lt;='Datos de la CN'!H21+15,VLOOKUP(J21,CasasB,23,FALSE)&lt;VLOOKUP(J21,CasasB,22,FALSE)),"DeC5",IF(AND(VLOOKUP(J21,CasasB,24,FALSE)&gt;'Datos de la CN'!H21,VLOOKUP(J21,CasasB,23,FALSE)&lt;='Datos de la CN'!H21+15,VLOOKUP(J21,CasasB,24,FALSE)&lt;VLOOKUP(J21,CasasB,23,FALSE)),"DeC6",IF(AND(VLOOKUP(J21,CasasB,25,FALSE)&gt;'Datos de la CN'!H21,VLOOKUP(J21,CasasB,24,FALSE)&lt;='Datos de la CN'!H21+15,VLOOKUP(J21,CasasB,25,FALSE)&lt;VLOOKUP(J21,CasasB,24,FALSE)),"DeC7",IF(AND(VLOOKUP(J21,CasasB,26,FALSE)&gt;'Datos de la CN'!H21,VLOOKUP(J21,CasasB,25,FALSE)&lt;='Datos de la CN'!H21+15,VLOOKUP(J21,CasasB,26,FALSE)&lt;VLOOKUP(J21,CasasB,25,FALSE)),"DeC8",IF(AND(VLOOKUP(J21,CasasB,27,FALSE)&gt;'Datos de la CN'!H21,VLOOKUP(J21,CasasB,26,FALSE)&lt;='Datos de la CN'!H21+15,VLOOKUP(J21,CasasB,27,FALSE)&lt;VLOOKUP(J21,CasasB,26,FALSE)),"DeC9",IF(AND(VLOOKUP(J21,CasasB,28,FALSE)&gt;'Datos de la CN'!H21,VLOOKUP(J21,CasasB,27,FALSE)&lt;='Datos de la CN'!H21+15,VLOOKUP(J21,CasasB,28,FALSE)&lt;VLOOKUP(J21,CasasB,27,FALSE)),"DeC10",IF(AND(VLOOKUP(J21,CasasB,29,FALSE)&gt;'Datos de la CN'!H21,VLOOKUP(J21,CasasB,28,FALSE)&lt;='Datos de la CN'!H21+15,VLOOKUP(J21,CasasB,29,FALSE)&lt;VLOOKUP(J21,CasasB,28,FALSE)),"DeC11",IF(AND(VLOOKUP(J21,CasasB,30,FALSE)&gt;'Datos de la CN'!H21,VLOOKUP(J21,CasasB,29,FALSE)&lt;='Datos de la CN'!H21+15,VLOOKUP(J21,CasasB,30,FALSE)&lt;VLOOKUP(J21,CasasB,29,FALSE)),"DeC12",""))))))))))))))))))))))))))))))))))))</f>
        <v>#N/A</v>
      </c>
      <c r="R21" s="3" t="e">
        <f t="shared" si="13"/>
        <v>#N/A</v>
      </c>
      <c r="S21" s="3" t="e">
        <f t="shared" si="14"/>
        <v>#N/A</v>
      </c>
      <c r="T21" s="3" t="e">
        <f>IF('Resumen de Aspectos'!F9="Conjunción","+Pr"&amp;'Resumen de Aspectos'!J9,IF('Resumen de Aspectos'!F9="Conjunción Extrema","Pr"&amp;'Resumen de Aspectos'!J9,IF('Resumen de Aspectos'!F9=13,"*Pr"&amp;'Resumen de Aspectos'!J9,"")))</f>
        <v>#N/A</v>
      </c>
      <c r="U21" s="3" t="e">
        <f t="shared" si="15"/>
        <v>#N/A</v>
      </c>
      <c r="V21" s="3" t="e">
        <f t="shared" si="16"/>
        <v>#N/A</v>
      </c>
      <c r="W21" s="3">
        <f>IF(VLOOKUP('Datos de la CN'!AG21,SignosB,3,FALSE)+VLOOKUP('Datos de la CN'!AH21,SignosB,3,FALSE)&lt;=12,VLOOKUP('Datos de la CN'!AG21,SignosB,3,FALSE)+VLOOKUP('Datos de la CN'!AH21,SignosB,3,FALSE),VLOOKUP('Datos de la CN'!AG21,SignosB,3,FALSE)+VLOOKUP('Datos de la CN'!AH21,SignosB,3,FALSE)-12)</f>
        <v>9</v>
      </c>
      <c r="AF21" s="4" t="s">
        <v>37</v>
      </c>
      <c r="AG21" s="4" t="str">
        <f>[1]Regentes!D9</f>
        <v>Sagitario</v>
      </c>
      <c r="AH21" s="4" t="str">
        <f>[1]Regentes!E9</f>
        <v>Piscis</v>
      </c>
    </row>
    <row r="22" spans="2:34" x14ac:dyDescent="0.3">
      <c r="B22" s="3" t="s">
        <v>38</v>
      </c>
      <c r="C22" s="3"/>
      <c r="D22" s="7"/>
      <c r="E22" s="7"/>
      <c r="F22" s="7"/>
      <c r="G22" s="5">
        <f t="shared" si="1"/>
        <v>0</v>
      </c>
      <c r="H22" s="5">
        <f t="shared" si="2"/>
        <v>13.75</v>
      </c>
      <c r="I22" s="3" t="s">
        <v>39</v>
      </c>
      <c r="J22" s="7" t="str">
        <f t="shared" si="17"/>
        <v>Se requiere llenar las posiciones</v>
      </c>
      <c r="K22" s="3" t="e">
        <f t="shared" si="0"/>
        <v>#N/A</v>
      </c>
      <c r="L22" s="3" t="str">
        <f t="shared" si="10"/>
        <v/>
      </c>
      <c r="M22" s="3" t="str">
        <f t="shared" si="11"/>
        <v/>
      </c>
      <c r="N22" s="3" t="e">
        <f t="shared" si="12"/>
        <v>#N/A</v>
      </c>
      <c r="O22" s="3" t="str">
        <f t="shared" si="18"/>
        <v>Saturno</v>
      </c>
      <c r="P22" s="3" t="e">
        <f>IF(AND(VLOOKUP(C22,SignosB,6,FALSE)&gt;'Datos de la CN'!H22,VLOOKUP(C22,SignosB,5,FALSE)&lt;='Datos de la CN'!H22),"DeS1",IF(AND(VLOOKUP(C22,SignosB,7,FALSE)&gt;'Datos de la CN'!H22,VLOOKUP(C22,SignosB,6,FALSE)&lt;='Datos de la CN'!H22),"DeS2",IF(AND(VLOOKUP(C22,SignosB,8,FALSE)&gt;'Datos de la CN'!H22,VLOOKUP(C22,SignosB,7,FALSE)&lt;='Datos de la CN'!H22),"DeS3",IF(AND(VLOOKUP(C22,SignosB,9,FALSE)&gt;'Datos de la CN'!H22,VLOOKUP(C22,SignosB,8,FALSE)&lt;='Datos de la CN'!H22),"DeS4",IF(AND(VLOOKUP(C22,SignosB,10,FALSE)&gt;'Datos de la CN'!H22,VLOOKUP(C22,SignosB,9,FALSE)&lt;='Datos de la CN'!H22),"DeS5",IF(AND(VLOOKUP(C22,SignosB,11,FALSE)&gt;'Datos de la CN'!H22,VLOOKUP(C22,SignosB,10,FALSE)&lt;='Datos de la CN'!H22),"DeS6",IF(AND(VLOOKUP(C22,SignosB,12,FALSE)&gt;'Datos de la CN'!H22,VLOOKUP(C22,SignosB,11,FALSE)&lt;='Datos de la CN'!H22),"DeS7",IF(AND(VLOOKUP(C22,SignosB,13,FALSE)&gt;'Datos de la CN'!H22,VLOOKUP(C22,SignosB,12,FALSE)&lt;='Datos de la CN'!H22),"DeS8",IF(AND(VLOOKUP(C22,SignosB,14,FALSE)&gt;'Datos de la CN'!H22,VLOOKUP(C22,SignosB,13,FALSE)&lt;='Datos de la CN'!H22),"DeS9",IF(AND(VLOOKUP(C22,SignosB,15,FALSE)&gt;'Datos de la CN'!H22,VLOOKUP(C22,SignosB,14,FALSE)&lt;='Datos de la CN'!H22),"DeS10",IF(AND(VLOOKUP(C22,SignosB,16,FALSE)&gt;'Datos de la CN'!H22,VLOOKUP(C22,SignosB,15,FALSE)&lt;='Datos de la CN'!H22),"DeS11",IF(AND(VLOOKUP(C22,SignosB,17,FALSE)&gt;'Datos de la CN'!H22,VLOOKUP(C22,SignosB,16,FALSE)&lt;='Datos de la CN'!H22),"DeS12",""))))))))))))</f>
        <v>#N/A</v>
      </c>
      <c r="Q22" s="3" t="e">
        <f>IF(AND(VLOOKUP(J22,CasasB,19,FALSE)&gt;'Datos de la CN'!H22,VLOOKUP(J22,CasasB,18,FALSE)&lt;='Datos de la CN'!H22),"DeC1",IF(AND(VLOOKUP(J22,CasasB,20,FALSE)&gt;'Datos de la CN'!H22,VLOOKUP(J22,CasasB,19,FALSE)&lt;='Datos de la CN'!H22),"DeC2",IF(AND(VLOOKUP(J22,CasasB,21,FALSE)&gt;'Datos de la CN'!H22,VLOOKUP(J22,CasasB,20,FALSE)&lt;='Datos de la CN'!H22),"DeC3",IF(AND(VLOOKUP(J22,CasasB,22,FALSE)&gt;'Datos de la CN'!H22,VLOOKUP(J22,CasasB,21,FALSE)&lt;='Datos de la CN'!H22),"DeC4",IF(AND(VLOOKUP(J22,CasasB,23,FALSE)&gt;'Datos de la CN'!H22,VLOOKUP(J22,CasasB,22,FALSE)&lt;='Datos de la CN'!H22),"DeC5",IF(AND(VLOOKUP(J22,CasasB,24,FALSE)&gt;'Datos de la CN'!H22,VLOOKUP(J22,CasasB,23,FALSE)&lt;='Datos de la CN'!H22),"DeC6",IF(AND(VLOOKUP(J22,CasasB,25,FALSE)&gt;'Datos de la CN'!H22,VLOOKUP(J22,CasasB,24,FALSE)&lt;='Datos de la CN'!H22),"DeC7",IF(AND(VLOOKUP(J22,CasasB,26,FALSE)&gt;'Datos de la CN'!H22,VLOOKUP(J22,CasasB,25,FALSE)&lt;='Datos de la CN'!H22),"DeC8",IF(AND(VLOOKUP(J22,CasasB,27,FALSE)&gt;'Datos de la CN'!H22,VLOOKUP(J22,CasasB,26,FALSE)&lt;='Datos de la CN'!H22),"DeC9",IF(AND(VLOOKUP(J22,CasasB,28,FALSE)&gt;'Datos de la CN'!H22,VLOOKUP(J22,CasasB,27,FALSE)&lt;='Datos de la CN'!H22),"DeC10",IF(AND(VLOOKUP(J22,CasasB,29,FALSE)&gt;'Datos de la CN'!H22,VLOOKUP(J22,CasasB,28,FALSE)&lt;='Datos de la CN'!H22),"DeC11",IF(AND(VLOOKUP(J22,CasasB,30,FALSE)&gt;'Datos de la CN'!H22,VLOOKUP(J22,CasasB,29,FALSE)&lt;='Datos de la CN'!H22),"DeC12",IF(AND(VLOOKUP(J22,CasasB,19,FALSE)+15&gt;'Datos de la CN'!H22,VLOOKUP(J22,CasasB,18,FALSE)&lt;='Datos de la CN'!H22,VLOOKUP(J22,CasasB,19,FALSE)&lt;VLOOKUP(J22,CasasB,18,FALSE)),"DeC1",IF(AND(VLOOKUP(J22,CasasB,20,FALSE)+15&gt;'Datos de la CN'!H22,VLOOKUP(J22,CasasB,19,FALSE)&lt;='Datos de la CN'!H22,VLOOKUP(J22,CasasB,20,FALSE)&lt;VLOOKUP(J22,CasasB,19,FALSE)),"DeC2",IF(AND(VLOOKUP(J22,CasasB,21,FALSE)+15&gt;'Datos de la CN'!H22,VLOOKUP(J22,CasasB,20,FALSE)&lt;='Datos de la CN'!H22,VLOOKUP(J22,CasasB,21,FALSE)&lt;VLOOKUP(J22,CasasB,20,FALSE)),"DeC3",IF(AND(VLOOKUP(J22,CasasB,22,FALSE)+15&gt;'Datos de la CN'!H22,VLOOKUP(J22,CasasB,21,FALSE)&lt;='Datos de la CN'!H22,VLOOKUP(J22,CasasB,22,FALSE)&lt;VLOOKUP(J22,CasasB,21,FALSE)),"DeC4",IF(AND(VLOOKUP(J22,CasasB,23,FALSE)+15&gt;'Datos de la CN'!H22,VLOOKUP(J22,CasasB,22,FALSE)&lt;='Datos de la CN'!H22,VLOOKUP(J22,CasasB,23,FALSE)&lt;VLOOKUP(J22,CasasB,22,FALSE)),"DeC5",IF(AND(VLOOKUP(J22,CasasB,24,FALSE)+15&gt;'Datos de la CN'!H22,VLOOKUP(J22,CasasB,23,FALSE)&lt;='Datos de la CN'!H22,VLOOKUP(J22,CasasB,24,FALSE)&lt;VLOOKUP(J22,CasasB,23,FALSE)),"DeC6",IF(AND(VLOOKUP(J22,CasasB,25,FALSE)+15&gt;'Datos de la CN'!H22,VLOOKUP(J22,CasasB,24,FALSE)&lt;='Datos de la CN'!H22,VLOOKUP(J22,CasasB,25,FALSE)&lt;VLOOKUP(J22,CasasB,24,FALSE)),"DeC7",IF(AND(VLOOKUP(J22,CasasB,26,FALSE)+15&gt;'Datos de la CN'!H22,VLOOKUP(J22,CasasB,25,FALSE)&lt;='Datos de la CN'!H22,VLOOKUP(J22,CasasB,26,FALSE)&lt;VLOOKUP(J22,CasasB,25,FALSE)),"DeC8",IF(AND(VLOOKUP(J22,CasasB,27,FALSE)+15&gt;'Datos de la CN'!H22,VLOOKUP(J22,CasasB,26,FALSE)&lt;='Datos de la CN'!H22,VLOOKUP(J22,CasasB,27,FALSE)&lt;VLOOKUP(J22,CasasB,25,FALSE)),"DeC9",IF(AND(VLOOKUP(J22,CasasB,28,FALSE)+15&gt;'Datos de la CN'!H22,VLOOKUP(J22,CasasB,27,FALSE)&lt;='Datos de la CN'!H22,VLOOKUP(J22,CasasB,28,FALSE)&lt;VLOOKUP(J22,CasasB,27,FALSE)),"DeC10",IF(AND(VLOOKUP(J22,CasasB,29,FALSE)+15&gt;'Datos de la CN'!H22,VLOOKUP(J22,CasasB,28,FALSE)&lt;='Datos de la CN'!H22,VLOOKUP(J22,CasasB,29,FALSE)&lt;VLOOKUP(J22,CasasB,28,FALSE)),"DeC11",IF(AND(VLOOKUP(J22,CasasB,30,FALSE)+15&gt;'Datos de la CN'!H22,VLOOKUP(J22,CasasB,29,FALSE)&lt;='Datos de la CN'!H22,VLOOKUP(J22,CasasB,30,FALSE)&lt;VLOOKUP(J22,CasasB,29,FALSE)),"DeC12",IF(AND(VLOOKUP(J22,CasasB,19,FALSE)&gt;'Datos de la CN'!H22,VLOOKUP(J22,CasasB,18,FALSE)&lt;='Datos de la CN'!H22+15,VLOOKUP(J22,CasasB,19,FALSE)&lt;VLOOKUP(J22,CasasB,18,FALSE)),"DeC1",IF(AND(VLOOKUP(J22,CasasB,20,FALSE)&gt;'Datos de la CN'!H22,VLOOKUP(J22,CasasB,19,FALSE)&lt;='Datos de la CN'!H22+15,VLOOKUP(J22,CasasB,20,FALSE)&lt;VLOOKUP(J22,CasasB,19,FALSE)),"DeC2",IF(AND(VLOOKUP(J22,CasasB,21,FALSE)&gt;'Datos de la CN'!H22,VLOOKUP(J22,CasasB,20,FALSE)&lt;='Datos de la CN'!H22+15,VLOOKUP(J22,CasasB,21,FALSE)&lt;VLOOKUP(J22,CasasB,20,FALSE)),"DeC3",IF(AND(VLOOKUP(J22,CasasB,22,FALSE)&gt;'Datos de la CN'!H22,VLOOKUP(J22,CasasB,21,FALSE)&lt;='Datos de la CN'!H22+15,VLOOKUP(J22,CasasB,22,FALSE)&lt;VLOOKUP(J22,CasasB,21,FALSE)),"DeC4",IF(AND(VLOOKUP(J22,CasasB,23,FALSE)&gt;'Datos de la CN'!H22,VLOOKUP(J22,CasasB,22,FALSE)&lt;='Datos de la CN'!H22+15,VLOOKUP(J22,CasasB,23,FALSE)&lt;VLOOKUP(J22,CasasB,22,FALSE)),"DeC5",IF(AND(VLOOKUP(J22,CasasB,24,FALSE)&gt;'Datos de la CN'!H22,VLOOKUP(J22,CasasB,23,FALSE)&lt;='Datos de la CN'!H22+15,VLOOKUP(J22,CasasB,24,FALSE)&lt;VLOOKUP(J22,CasasB,23,FALSE)),"DeC6",IF(AND(VLOOKUP(J22,CasasB,25,FALSE)&gt;'Datos de la CN'!H22,VLOOKUP(J22,CasasB,24,FALSE)&lt;='Datos de la CN'!H22+15,VLOOKUP(J22,CasasB,25,FALSE)&lt;VLOOKUP(J22,CasasB,24,FALSE)),"DeC7",IF(AND(VLOOKUP(J22,CasasB,26,FALSE)&gt;'Datos de la CN'!H22,VLOOKUP(J22,CasasB,25,FALSE)&lt;='Datos de la CN'!H22+15,VLOOKUP(J22,CasasB,26,FALSE)&lt;VLOOKUP(J22,CasasB,25,FALSE)),"DeC8",IF(AND(VLOOKUP(J22,CasasB,27,FALSE)&gt;'Datos de la CN'!H22,VLOOKUP(J22,CasasB,26,FALSE)&lt;='Datos de la CN'!H22+15,VLOOKUP(J22,CasasB,27,FALSE)&lt;VLOOKUP(J22,CasasB,26,FALSE)),"DeC9",IF(AND(VLOOKUP(J22,CasasB,28,FALSE)&gt;'Datos de la CN'!H22,VLOOKUP(J22,CasasB,27,FALSE)&lt;='Datos de la CN'!H22+15,VLOOKUP(J22,CasasB,28,FALSE)&lt;VLOOKUP(J22,CasasB,27,FALSE)),"DeC10",IF(AND(VLOOKUP(J22,CasasB,29,FALSE)&gt;'Datos de la CN'!H22,VLOOKUP(J22,CasasB,28,FALSE)&lt;='Datos de la CN'!H22+15,VLOOKUP(J22,CasasB,29,FALSE)&lt;VLOOKUP(J22,CasasB,28,FALSE)),"DeC11",IF(AND(VLOOKUP(J22,CasasB,30,FALSE)&gt;'Datos de la CN'!H22,VLOOKUP(J22,CasasB,29,FALSE)&lt;='Datos de la CN'!H22+15,VLOOKUP(J22,CasasB,30,FALSE)&lt;VLOOKUP(J22,CasasB,29,FALSE)),"DeC12",""))))))))))))))))))))))))))))))))))))</f>
        <v>#N/A</v>
      </c>
      <c r="R22" s="3" t="e">
        <f t="shared" si="13"/>
        <v>#N/A</v>
      </c>
      <c r="S22" s="3" t="e">
        <f t="shared" si="14"/>
        <v>#N/A</v>
      </c>
      <c r="T22" s="3" t="e">
        <f>IF('Resumen de Aspectos'!F10="Conjunción","+Pr"&amp;'Resumen de Aspectos'!J10,IF('Resumen de Aspectos'!F10="Conjunción Extrema","Pr"&amp;'Resumen de Aspectos'!J10,IF('Resumen de Aspectos'!F10=13,"*Pr"&amp;'Resumen de Aspectos'!J10,"")))</f>
        <v>#N/A</v>
      </c>
      <c r="U22" s="3" t="e">
        <f t="shared" si="15"/>
        <v>#N/A</v>
      </c>
      <c r="V22" s="3" t="e">
        <f t="shared" si="16"/>
        <v>#N/A</v>
      </c>
      <c r="W22" s="3">
        <f>IF(VLOOKUP('Datos de la CN'!AG22,SignosB,3,FALSE)+VLOOKUP('Datos de la CN'!AH22,SignosB,3,FALSE)&lt;=12,VLOOKUP('Datos de la CN'!AG22,SignosB,3,FALSE)+VLOOKUP('Datos de la CN'!AH22,SignosB,3,FALSE),VLOOKUP('Datos de la CN'!AG22,SignosB,3,FALSE)+VLOOKUP('Datos de la CN'!AH22,SignosB,3,FALSE)-12)</f>
        <v>4</v>
      </c>
      <c r="AF22" s="4" t="s">
        <v>38</v>
      </c>
      <c r="AG22" s="4" t="str">
        <f>[1]Regentes!D10</f>
        <v>Virgo</v>
      </c>
      <c r="AH22" s="4" t="str">
        <f>[1]Regentes!E10</f>
        <v>Capricornio</v>
      </c>
    </row>
    <row r="23" spans="2:34" x14ac:dyDescent="0.3">
      <c r="B23" s="3" t="s">
        <v>40</v>
      </c>
      <c r="C23" s="3"/>
      <c r="D23" s="7"/>
      <c r="E23" s="7"/>
      <c r="F23" s="7"/>
      <c r="G23" s="5">
        <f t="shared" si="1"/>
        <v>0</v>
      </c>
      <c r="H23" s="5">
        <f t="shared" si="2"/>
        <v>13.75</v>
      </c>
      <c r="I23" s="3"/>
      <c r="J23" s="7" t="str">
        <f t="shared" si="17"/>
        <v>Se requiere llenar las posiciones</v>
      </c>
      <c r="K23" s="3" t="e">
        <f t="shared" si="0"/>
        <v>#N/A</v>
      </c>
      <c r="L23" s="3" t="str">
        <f t="shared" si="10"/>
        <v/>
      </c>
      <c r="M23" s="3" t="str">
        <f t="shared" si="11"/>
        <v/>
      </c>
      <c r="N23" s="3" t="e">
        <f t="shared" si="12"/>
        <v>#N/A</v>
      </c>
      <c r="O23" s="3" t="str">
        <f t="shared" si="18"/>
        <v>Urano</v>
      </c>
      <c r="P23" s="3" t="e">
        <f>IF(AND(VLOOKUP(C23,SignosB,6,FALSE)&gt;'Datos de la CN'!H23,VLOOKUP(C23,SignosB,5,FALSE)&lt;='Datos de la CN'!H23),"DeS1",IF(AND(VLOOKUP(C23,SignosB,7,FALSE)&gt;'Datos de la CN'!H23,VLOOKUP(C23,SignosB,6,FALSE)&lt;='Datos de la CN'!H23),"DeS2",IF(AND(VLOOKUP(C23,SignosB,8,FALSE)&gt;'Datos de la CN'!H23,VLOOKUP(C23,SignosB,7,FALSE)&lt;='Datos de la CN'!H23),"DeS3",IF(AND(VLOOKUP(C23,SignosB,9,FALSE)&gt;'Datos de la CN'!H23,VLOOKUP(C23,SignosB,8,FALSE)&lt;='Datos de la CN'!H23),"DeS4",IF(AND(VLOOKUP(C23,SignosB,10,FALSE)&gt;'Datos de la CN'!H23,VLOOKUP(C23,SignosB,9,FALSE)&lt;='Datos de la CN'!H23),"DeS5",IF(AND(VLOOKUP(C23,SignosB,11,FALSE)&gt;'Datos de la CN'!H23,VLOOKUP(C23,SignosB,10,FALSE)&lt;='Datos de la CN'!H23),"DeS6",IF(AND(VLOOKUP(C23,SignosB,12,FALSE)&gt;'Datos de la CN'!H23,VLOOKUP(C23,SignosB,11,FALSE)&lt;='Datos de la CN'!H23),"DeS7",IF(AND(VLOOKUP(C23,SignosB,13,FALSE)&gt;'Datos de la CN'!H23,VLOOKUP(C23,SignosB,12,FALSE)&lt;='Datos de la CN'!H23),"DeS8",IF(AND(VLOOKUP(C23,SignosB,14,FALSE)&gt;'Datos de la CN'!H23,VLOOKUP(C23,SignosB,13,FALSE)&lt;='Datos de la CN'!H23),"DeS9",IF(AND(VLOOKUP(C23,SignosB,15,FALSE)&gt;'Datos de la CN'!H23,VLOOKUP(C23,SignosB,14,FALSE)&lt;='Datos de la CN'!H23),"DeS10",IF(AND(VLOOKUP(C23,SignosB,16,FALSE)&gt;'Datos de la CN'!H23,VLOOKUP(C23,SignosB,15,FALSE)&lt;='Datos de la CN'!H23),"DeS11",IF(AND(VLOOKUP(C23,SignosB,17,FALSE)&gt;'Datos de la CN'!H23,VLOOKUP(C23,SignosB,16,FALSE)&lt;='Datos de la CN'!H23),"DeS12",""))))))))))))</f>
        <v>#N/A</v>
      </c>
      <c r="Q23" s="3" t="e">
        <f>IF(AND(VLOOKUP(J23,CasasB,19,FALSE)&gt;'Datos de la CN'!H23,VLOOKUP(J23,CasasB,18,FALSE)&lt;='Datos de la CN'!H23),"DeC1",IF(AND(VLOOKUP(J23,CasasB,20,FALSE)&gt;'Datos de la CN'!H23,VLOOKUP(J23,CasasB,19,FALSE)&lt;='Datos de la CN'!H23),"DeC2",IF(AND(VLOOKUP(J23,CasasB,21,FALSE)&gt;'Datos de la CN'!H23,VLOOKUP(J23,CasasB,20,FALSE)&lt;='Datos de la CN'!H23),"DeC3",IF(AND(VLOOKUP(J23,CasasB,22,FALSE)&gt;'Datos de la CN'!H23,VLOOKUP(J23,CasasB,21,FALSE)&lt;='Datos de la CN'!H23),"DeC4",IF(AND(VLOOKUP(J23,CasasB,23,FALSE)&gt;'Datos de la CN'!H23,VLOOKUP(J23,CasasB,22,FALSE)&lt;='Datos de la CN'!H23),"DeC5",IF(AND(VLOOKUP(J23,CasasB,24,FALSE)&gt;'Datos de la CN'!H23,VLOOKUP(J23,CasasB,23,FALSE)&lt;='Datos de la CN'!H23),"DeC6",IF(AND(VLOOKUP(J23,CasasB,25,FALSE)&gt;'Datos de la CN'!H23,VLOOKUP(J23,CasasB,24,FALSE)&lt;='Datos de la CN'!H23),"DeC7",IF(AND(VLOOKUP(J23,CasasB,26,FALSE)&gt;'Datos de la CN'!H23,VLOOKUP(J23,CasasB,25,FALSE)&lt;='Datos de la CN'!H23),"DeC8",IF(AND(VLOOKUP(J23,CasasB,27,FALSE)&gt;'Datos de la CN'!H23,VLOOKUP(J23,CasasB,26,FALSE)&lt;='Datos de la CN'!H23),"DeC9",IF(AND(VLOOKUP(J23,CasasB,28,FALSE)&gt;'Datos de la CN'!H23,VLOOKUP(J23,CasasB,27,FALSE)&lt;='Datos de la CN'!H23),"DeC10",IF(AND(VLOOKUP(J23,CasasB,29,FALSE)&gt;'Datos de la CN'!H23,VLOOKUP(J23,CasasB,28,FALSE)&lt;='Datos de la CN'!H23),"DeC11",IF(AND(VLOOKUP(J23,CasasB,30,FALSE)&gt;'Datos de la CN'!H23,VLOOKUP(J23,CasasB,29,FALSE)&lt;='Datos de la CN'!H23),"DeC12",IF(AND(VLOOKUP(J23,CasasB,19,FALSE)+15&gt;'Datos de la CN'!H23,VLOOKUP(J23,CasasB,18,FALSE)&lt;='Datos de la CN'!H23,VLOOKUP(J23,CasasB,19,FALSE)&lt;VLOOKUP(J23,CasasB,18,FALSE)),"DeC1",IF(AND(VLOOKUP(J23,CasasB,20,FALSE)+15&gt;'Datos de la CN'!H23,VLOOKUP(J23,CasasB,19,FALSE)&lt;='Datos de la CN'!H23,VLOOKUP(J23,CasasB,20,FALSE)&lt;VLOOKUP(J23,CasasB,19,FALSE)),"DeC2",IF(AND(VLOOKUP(J23,CasasB,21,FALSE)+15&gt;'Datos de la CN'!H23,VLOOKUP(J23,CasasB,20,FALSE)&lt;='Datos de la CN'!H23,VLOOKUP(J23,CasasB,21,FALSE)&lt;VLOOKUP(J23,CasasB,20,FALSE)),"DeC3",IF(AND(VLOOKUP(J23,CasasB,22,FALSE)+15&gt;'Datos de la CN'!H23,VLOOKUP(J23,CasasB,21,FALSE)&lt;='Datos de la CN'!H23,VLOOKUP(J23,CasasB,22,FALSE)&lt;VLOOKUP(J23,CasasB,21,FALSE)),"DeC4",IF(AND(VLOOKUP(J23,CasasB,23,FALSE)+15&gt;'Datos de la CN'!H23,VLOOKUP(J23,CasasB,22,FALSE)&lt;='Datos de la CN'!H23,VLOOKUP(J23,CasasB,23,FALSE)&lt;VLOOKUP(J23,CasasB,22,FALSE)),"DeC5",IF(AND(VLOOKUP(J23,CasasB,24,FALSE)+15&gt;'Datos de la CN'!H23,VLOOKUP(J23,CasasB,23,FALSE)&lt;='Datos de la CN'!H23,VLOOKUP(J23,CasasB,24,FALSE)&lt;VLOOKUP(J23,CasasB,23,FALSE)),"DeC6",IF(AND(VLOOKUP(J23,CasasB,25,FALSE)+15&gt;'Datos de la CN'!H23,VLOOKUP(J23,CasasB,24,FALSE)&lt;='Datos de la CN'!H23,VLOOKUP(J23,CasasB,25,FALSE)&lt;VLOOKUP(J23,CasasB,24,FALSE)),"DeC7",IF(AND(VLOOKUP(J23,CasasB,26,FALSE)+15&gt;'Datos de la CN'!H23,VLOOKUP(J23,CasasB,25,FALSE)&lt;='Datos de la CN'!H23,VLOOKUP(J23,CasasB,26,FALSE)&lt;VLOOKUP(J23,CasasB,25,FALSE)),"DeC8",IF(AND(VLOOKUP(J23,CasasB,27,FALSE)+15&gt;'Datos de la CN'!H23,VLOOKUP(J23,CasasB,26,FALSE)&lt;='Datos de la CN'!H23,VLOOKUP(J23,CasasB,27,FALSE)&lt;VLOOKUP(J23,CasasB,25,FALSE)),"DeC9",IF(AND(VLOOKUP(J23,CasasB,28,FALSE)+15&gt;'Datos de la CN'!H23,VLOOKUP(J23,CasasB,27,FALSE)&lt;='Datos de la CN'!H23,VLOOKUP(J23,CasasB,28,FALSE)&lt;VLOOKUP(J23,CasasB,27,FALSE)),"DeC10",IF(AND(VLOOKUP(J23,CasasB,29,FALSE)+15&gt;'Datos de la CN'!H23,VLOOKUP(J23,CasasB,28,FALSE)&lt;='Datos de la CN'!H23,VLOOKUP(J23,CasasB,29,FALSE)&lt;VLOOKUP(J23,CasasB,28,FALSE)),"DeC11",IF(AND(VLOOKUP(J23,CasasB,30,FALSE)+15&gt;'Datos de la CN'!H23,VLOOKUP(J23,CasasB,29,FALSE)&lt;='Datos de la CN'!H23,VLOOKUP(J23,CasasB,30,FALSE)&lt;VLOOKUP(J23,CasasB,29,FALSE)),"DeC12",IF(AND(VLOOKUP(J23,CasasB,19,FALSE)&gt;'Datos de la CN'!H23,VLOOKUP(J23,CasasB,18,FALSE)&lt;='Datos de la CN'!H23+15,VLOOKUP(J23,CasasB,19,FALSE)&lt;VLOOKUP(J23,CasasB,18,FALSE)),"DeC1",IF(AND(VLOOKUP(J23,CasasB,20,FALSE)&gt;'Datos de la CN'!H23,VLOOKUP(J23,CasasB,19,FALSE)&lt;='Datos de la CN'!H23+15,VLOOKUP(J23,CasasB,20,FALSE)&lt;VLOOKUP(J23,CasasB,19,FALSE)),"DeC2",IF(AND(VLOOKUP(J23,CasasB,21,FALSE)&gt;'Datos de la CN'!H23,VLOOKUP(J23,CasasB,20,FALSE)&lt;='Datos de la CN'!H23+15,VLOOKUP(J23,CasasB,21,FALSE)&lt;VLOOKUP(J23,CasasB,20,FALSE)),"DeC3",IF(AND(VLOOKUP(J23,CasasB,22,FALSE)&gt;'Datos de la CN'!H23,VLOOKUP(J23,CasasB,21,FALSE)&lt;='Datos de la CN'!H23+15,VLOOKUP(J23,CasasB,22,FALSE)&lt;VLOOKUP(J23,CasasB,21,FALSE)),"DeC4",IF(AND(VLOOKUP(J23,CasasB,23,FALSE)&gt;'Datos de la CN'!H23,VLOOKUP(J23,CasasB,22,FALSE)&lt;='Datos de la CN'!H23+15,VLOOKUP(J23,CasasB,23,FALSE)&lt;VLOOKUP(J23,CasasB,22,FALSE)),"DeC5",IF(AND(VLOOKUP(J23,CasasB,24,FALSE)&gt;'Datos de la CN'!H23,VLOOKUP(J23,CasasB,23,FALSE)&lt;='Datos de la CN'!H23+15,VLOOKUP(J23,CasasB,24,FALSE)&lt;VLOOKUP(J23,CasasB,23,FALSE)),"DeC6",IF(AND(VLOOKUP(J23,CasasB,25,FALSE)&gt;'Datos de la CN'!H23,VLOOKUP(J23,CasasB,24,FALSE)&lt;='Datos de la CN'!H23+15,VLOOKUP(J23,CasasB,25,FALSE)&lt;VLOOKUP(J23,CasasB,24,FALSE)),"DeC7",IF(AND(VLOOKUP(J23,CasasB,26,FALSE)&gt;'Datos de la CN'!H23,VLOOKUP(J23,CasasB,25,FALSE)&lt;='Datos de la CN'!H23+15,VLOOKUP(J23,CasasB,26,FALSE)&lt;VLOOKUP(J23,CasasB,25,FALSE)),"DeC8",IF(AND(VLOOKUP(J23,CasasB,27,FALSE)&gt;'Datos de la CN'!H23,VLOOKUP(J23,CasasB,26,FALSE)&lt;='Datos de la CN'!H23+15,VLOOKUP(J23,CasasB,27,FALSE)&lt;VLOOKUP(J23,CasasB,26,FALSE)),"DeC9",IF(AND(VLOOKUP(J23,CasasB,28,FALSE)&gt;'Datos de la CN'!H23,VLOOKUP(J23,CasasB,27,FALSE)&lt;='Datos de la CN'!H23+15,VLOOKUP(J23,CasasB,28,FALSE)&lt;VLOOKUP(J23,CasasB,27,FALSE)),"DeC10",IF(AND(VLOOKUP(J23,CasasB,29,FALSE)&gt;'Datos de la CN'!H23,VLOOKUP(J23,CasasB,28,FALSE)&lt;='Datos de la CN'!H23+15,VLOOKUP(J23,CasasB,29,FALSE)&lt;VLOOKUP(J23,CasasB,28,FALSE)),"DeC11",IF(AND(VLOOKUP(J23,CasasB,30,FALSE)&gt;'Datos de la CN'!H23,VLOOKUP(J23,CasasB,29,FALSE)&lt;='Datos de la CN'!H23+15,VLOOKUP(J23,CasasB,30,FALSE)&lt;VLOOKUP(J23,CasasB,29,FALSE)),"DeC12",""))))))))))))))))))))))))))))))))))))</f>
        <v>#N/A</v>
      </c>
      <c r="R23" s="3" t="e">
        <f t="shared" si="13"/>
        <v>#N/A</v>
      </c>
      <c r="S23" s="3" t="e">
        <f t="shared" si="14"/>
        <v>#N/A</v>
      </c>
      <c r="T23" s="3" t="e">
        <f>IF('Resumen de Aspectos'!F11="Conjunción","+Pr"&amp;'Resumen de Aspectos'!J11,IF('Resumen de Aspectos'!F11="Conjunción Extrema","Pr"&amp;'Resumen de Aspectos'!J11,IF('Resumen de Aspectos'!F11=13,"*Pr"&amp;'Resumen de Aspectos'!J11,"")))</f>
        <v>#N/A</v>
      </c>
      <c r="U23" s="3" t="e">
        <f t="shared" si="15"/>
        <v>#N/A</v>
      </c>
      <c r="V23" s="3" t="e">
        <f t="shared" si="16"/>
        <v>#N/A</v>
      </c>
      <c r="W23" s="3">
        <f>IF(VLOOKUP('Datos de la CN'!AG23,SignosB,3,FALSE)+VLOOKUP('Datos de la CN'!AH23,SignosB,3,FALSE)&lt;=12,VLOOKUP('Datos de la CN'!AG23,SignosB,3,FALSE)+VLOOKUP('Datos de la CN'!AH23,SignosB,3,FALSE),VLOOKUP('Datos de la CN'!AG23,SignosB,3,FALSE)+VLOOKUP('Datos de la CN'!AH23,SignosB,3,FALSE)-12)</f>
        <v>2</v>
      </c>
      <c r="AF23" s="4" t="s">
        <v>40</v>
      </c>
      <c r="AG23" s="4" t="str">
        <f>[1]Regentes!D11</f>
        <v>Acuario</v>
      </c>
      <c r="AH23" s="4" t="str">
        <f>[1]Regentes!E11</f>
        <v>Géminis</v>
      </c>
    </row>
    <row r="24" spans="2:34" x14ac:dyDescent="0.3">
      <c r="B24" s="3" t="s">
        <v>41</v>
      </c>
      <c r="C24" s="3"/>
      <c r="D24" s="7"/>
      <c r="E24" s="7"/>
      <c r="F24" s="7"/>
      <c r="G24" s="5">
        <f t="shared" si="1"/>
        <v>0</v>
      </c>
      <c r="H24" s="5">
        <f t="shared" si="2"/>
        <v>13.75</v>
      </c>
      <c r="I24" s="3"/>
      <c r="J24" s="7" t="str">
        <f t="shared" si="17"/>
        <v>Se requiere llenar las posiciones</v>
      </c>
      <c r="K24" s="3" t="e">
        <f t="shared" si="0"/>
        <v>#N/A</v>
      </c>
      <c r="L24" s="3" t="str">
        <f t="shared" si="10"/>
        <v/>
      </c>
      <c r="M24" s="3" t="str">
        <f t="shared" si="11"/>
        <v/>
      </c>
      <c r="N24" s="3" t="e">
        <f t="shared" si="12"/>
        <v>#N/A</v>
      </c>
      <c r="O24" s="3" t="str">
        <f t="shared" si="18"/>
        <v>Neptuno</v>
      </c>
      <c r="P24" s="3" t="e">
        <f>IF(AND(VLOOKUP(C24,SignosB,6,FALSE)&gt;'Datos de la CN'!H24,VLOOKUP(C24,SignosB,5,FALSE)&lt;='Datos de la CN'!H24),"DeS1",IF(AND(VLOOKUP(C24,SignosB,7,FALSE)&gt;'Datos de la CN'!H24,VLOOKUP(C24,SignosB,6,FALSE)&lt;='Datos de la CN'!H24),"DeS2",IF(AND(VLOOKUP(C24,SignosB,8,FALSE)&gt;'Datos de la CN'!H24,VLOOKUP(C24,SignosB,7,FALSE)&lt;='Datos de la CN'!H24),"DeS3",IF(AND(VLOOKUP(C24,SignosB,9,FALSE)&gt;'Datos de la CN'!H24,VLOOKUP(C24,SignosB,8,FALSE)&lt;='Datos de la CN'!H24),"DeS4",IF(AND(VLOOKUP(C24,SignosB,10,FALSE)&gt;'Datos de la CN'!H24,VLOOKUP(C24,SignosB,9,FALSE)&lt;='Datos de la CN'!H24),"DeS5",IF(AND(VLOOKUP(C24,SignosB,11,FALSE)&gt;'Datos de la CN'!H24,VLOOKUP(C24,SignosB,10,FALSE)&lt;='Datos de la CN'!H24),"DeS6",IF(AND(VLOOKUP(C24,SignosB,12,FALSE)&gt;'Datos de la CN'!H24,VLOOKUP(C24,SignosB,11,FALSE)&lt;='Datos de la CN'!H24),"DeS7",IF(AND(VLOOKUP(C24,SignosB,13,FALSE)&gt;'Datos de la CN'!H24,VLOOKUP(C24,SignosB,12,FALSE)&lt;='Datos de la CN'!H24),"DeS8",IF(AND(VLOOKUP(C24,SignosB,14,FALSE)&gt;'Datos de la CN'!H24,VLOOKUP(C24,SignosB,13,FALSE)&lt;='Datos de la CN'!H24),"DeS9",IF(AND(VLOOKUP(C24,SignosB,15,FALSE)&gt;'Datos de la CN'!H24,VLOOKUP(C24,SignosB,14,FALSE)&lt;='Datos de la CN'!H24),"DeS10",IF(AND(VLOOKUP(C24,SignosB,16,FALSE)&gt;'Datos de la CN'!H24,VLOOKUP(C24,SignosB,15,FALSE)&lt;='Datos de la CN'!H24),"DeS11",IF(AND(VLOOKUP(C24,SignosB,17,FALSE)&gt;'Datos de la CN'!H24,VLOOKUP(C24,SignosB,16,FALSE)&lt;='Datos de la CN'!H24),"DeS12",""))))))))))))</f>
        <v>#N/A</v>
      </c>
      <c r="Q24" s="3" t="e">
        <f>IF(AND(VLOOKUP(J24,CasasB,19,FALSE)&gt;'Datos de la CN'!H24,VLOOKUP(J24,CasasB,18,FALSE)&lt;='Datos de la CN'!H24),"DeC1",IF(AND(VLOOKUP(J24,CasasB,20,FALSE)&gt;'Datos de la CN'!H24,VLOOKUP(J24,CasasB,19,FALSE)&lt;='Datos de la CN'!H24),"DeC2",IF(AND(VLOOKUP(J24,CasasB,21,FALSE)&gt;'Datos de la CN'!H24,VLOOKUP(J24,CasasB,20,FALSE)&lt;='Datos de la CN'!H24),"DeC3",IF(AND(VLOOKUP(J24,CasasB,22,FALSE)&gt;'Datos de la CN'!H24,VLOOKUP(J24,CasasB,21,FALSE)&lt;='Datos de la CN'!H24),"DeC4",IF(AND(VLOOKUP(J24,CasasB,23,FALSE)&gt;'Datos de la CN'!H24,VLOOKUP(J24,CasasB,22,FALSE)&lt;='Datos de la CN'!H24),"DeC5",IF(AND(VLOOKUP(J24,CasasB,24,FALSE)&gt;'Datos de la CN'!H24,VLOOKUP(J24,CasasB,23,FALSE)&lt;='Datos de la CN'!H24),"DeC6",IF(AND(VLOOKUP(J24,CasasB,25,FALSE)&gt;'Datos de la CN'!H24,VLOOKUP(J24,CasasB,24,FALSE)&lt;='Datos de la CN'!H24),"DeC7",IF(AND(VLOOKUP(J24,CasasB,26,FALSE)&gt;'Datos de la CN'!H24,VLOOKUP(J24,CasasB,25,FALSE)&lt;='Datos de la CN'!H24),"DeC8",IF(AND(VLOOKUP(J24,CasasB,27,FALSE)&gt;'Datos de la CN'!H24,VLOOKUP(J24,CasasB,26,FALSE)&lt;='Datos de la CN'!H24),"DeC9",IF(AND(VLOOKUP(J24,CasasB,28,FALSE)&gt;'Datos de la CN'!H24,VLOOKUP(J24,CasasB,27,FALSE)&lt;='Datos de la CN'!H24),"DeC10",IF(AND(VLOOKUP(J24,CasasB,29,FALSE)&gt;'Datos de la CN'!H24,VLOOKUP(J24,CasasB,28,FALSE)&lt;='Datos de la CN'!H24),"DeC11",IF(AND(VLOOKUP(J24,CasasB,30,FALSE)&gt;'Datos de la CN'!H24,VLOOKUP(J24,CasasB,29,FALSE)&lt;='Datos de la CN'!H24),"DeC12",IF(AND(VLOOKUP(J24,CasasB,19,FALSE)+15&gt;'Datos de la CN'!H24,VLOOKUP(J24,CasasB,18,FALSE)&lt;='Datos de la CN'!H24,VLOOKUP(J24,CasasB,19,FALSE)&lt;VLOOKUP(J24,CasasB,18,FALSE)),"DeC1",IF(AND(VLOOKUP(J24,CasasB,20,FALSE)+15&gt;'Datos de la CN'!H24,VLOOKUP(J24,CasasB,19,FALSE)&lt;='Datos de la CN'!H24,VLOOKUP(J24,CasasB,20,FALSE)&lt;VLOOKUP(J24,CasasB,19,FALSE)),"DeC2",IF(AND(VLOOKUP(J24,CasasB,21,FALSE)+15&gt;'Datos de la CN'!H24,VLOOKUP(J24,CasasB,20,FALSE)&lt;='Datos de la CN'!H24,VLOOKUP(J24,CasasB,21,FALSE)&lt;VLOOKUP(J24,CasasB,20,FALSE)),"DeC3",IF(AND(VLOOKUP(J24,CasasB,22,FALSE)+15&gt;'Datos de la CN'!H24,VLOOKUP(J24,CasasB,21,FALSE)&lt;='Datos de la CN'!H24,VLOOKUP(J24,CasasB,22,FALSE)&lt;VLOOKUP(J24,CasasB,21,FALSE)),"DeC4",IF(AND(VLOOKUP(J24,CasasB,23,FALSE)+15&gt;'Datos de la CN'!H24,VLOOKUP(J24,CasasB,22,FALSE)&lt;='Datos de la CN'!H24,VLOOKUP(J24,CasasB,23,FALSE)&lt;VLOOKUP(J24,CasasB,22,FALSE)),"DeC5",IF(AND(VLOOKUP(J24,CasasB,24,FALSE)+15&gt;'Datos de la CN'!H24,VLOOKUP(J24,CasasB,23,FALSE)&lt;='Datos de la CN'!H24,VLOOKUP(J24,CasasB,24,FALSE)&lt;VLOOKUP(J24,CasasB,23,FALSE)),"DeC6",IF(AND(VLOOKUP(J24,CasasB,25,FALSE)+15&gt;'Datos de la CN'!H24,VLOOKUP(J24,CasasB,24,FALSE)&lt;='Datos de la CN'!H24,VLOOKUP(J24,CasasB,25,FALSE)&lt;VLOOKUP(J24,CasasB,24,FALSE)),"DeC7",IF(AND(VLOOKUP(J24,CasasB,26,FALSE)+15&gt;'Datos de la CN'!H24,VLOOKUP(J24,CasasB,25,FALSE)&lt;='Datos de la CN'!H24,VLOOKUP(J24,CasasB,26,FALSE)&lt;VLOOKUP(J24,CasasB,25,FALSE)),"DeC8",IF(AND(VLOOKUP(J24,CasasB,27,FALSE)+15&gt;'Datos de la CN'!H24,VLOOKUP(J24,CasasB,26,FALSE)&lt;='Datos de la CN'!H24,VLOOKUP(J24,CasasB,27,FALSE)&lt;VLOOKUP(J24,CasasB,25,FALSE)),"DeC9",IF(AND(VLOOKUP(J24,CasasB,28,FALSE)+15&gt;'Datos de la CN'!H24,VLOOKUP(J24,CasasB,27,FALSE)&lt;='Datos de la CN'!H24,VLOOKUP(J24,CasasB,28,FALSE)&lt;VLOOKUP(J24,CasasB,27,FALSE)),"DeC10",IF(AND(VLOOKUP(J24,CasasB,29,FALSE)+15&gt;'Datos de la CN'!H24,VLOOKUP(J24,CasasB,28,FALSE)&lt;='Datos de la CN'!H24,VLOOKUP(J24,CasasB,29,FALSE)&lt;VLOOKUP(J24,CasasB,28,FALSE)),"DeC11",IF(AND(VLOOKUP(J24,CasasB,30,FALSE)+15&gt;'Datos de la CN'!H24,VLOOKUP(J24,CasasB,29,FALSE)&lt;='Datos de la CN'!H24,VLOOKUP(J24,CasasB,30,FALSE)&lt;VLOOKUP(J24,CasasB,29,FALSE)),"DeC12",IF(AND(VLOOKUP(J24,CasasB,19,FALSE)&gt;'Datos de la CN'!H24,VLOOKUP(J24,CasasB,18,FALSE)&lt;='Datos de la CN'!H24+15,VLOOKUP(J24,CasasB,19,FALSE)&lt;VLOOKUP(J24,CasasB,18,FALSE)),"DeC1",IF(AND(VLOOKUP(J24,CasasB,20,FALSE)&gt;'Datos de la CN'!H24,VLOOKUP(J24,CasasB,19,FALSE)&lt;='Datos de la CN'!H24+15,VLOOKUP(J24,CasasB,20,FALSE)&lt;VLOOKUP(J24,CasasB,19,FALSE)),"DeC2",IF(AND(VLOOKUP(J24,CasasB,21,FALSE)&gt;'Datos de la CN'!H24,VLOOKUP(J24,CasasB,20,FALSE)&lt;='Datos de la CN'!H24+15,VLOOKUP(J24,CasasB,21,FALSE)&lt;VLOOKUP(J24,CasasB,20,FALSE)),"DeC3",IF(AND(VLOOKUP(J24,CasasB,22,FALSE)&gt;'Datos de la CN'!H24,VLOOKUP(J24,CasasB,21,FALSE)&lt;='Datos de la CN'!H24+15,VLOOKUP(J24,CasasB,22,FALSE)&lt;VLOOKUP(J24,CasasB,21,FALSE)),"DeC4",IF(AND(VLOOKUP(J24,CasasB,23,FALSE)&gt;'Datos de la CN'!H24,VLOOKUP(J24,CasasB,22,FALSE)&lt;='Datos de la CN'!H24+15,VLOOKUP(J24,CasasB,23,FALSE)&lt;VLOOKUP(J24,CasasB,22,FALSE)),"DeC5",IF(AND(VLOOKUP(J24,CasasB,24,FALSE)&gt;'Datos de la CN'!H24,VLOOKUP(J24,CasasB,23,FALSE)&lt;='Datos de la CN'!H24+15,VLOOKUP(J24,CasasB,24,FALSE)&lt;VLOOKUP(J24,CasasB,23,FALSE)),"DeC6",IF(AND(VLOOKUP(J24,CasasB,25,FALSE)&gt;'Datos de la CN'!H24,VLOOKUP(J24,CasasB,24,FALSE)&lt;='Datos de la CN'!H24+15,VLOOKUP(J24,CasasB,25,FALSE)&lt;VLOOKUP(J24,CasasB,24,FALSE)),"DeC7",IF(AND(VLOOKUP(J24,CasasB,26,FALSE)&gt;'Datos de la CN'!H24,VLOOKUP(J24,CasasB,25,FALSE)&lt;='Datos de la CN'!H24+15,VLOOKUP(J24,CasasB,26,FALSE)&lt;VLOOKUP(J24,CasasB,25,FALSE)),"DeC8",IF(AND(VLOOKUP(J24,CasasB,27,FALSE)&gt;'Datos de la CN'!H24,VLOOKUP(J24,CasasB,26,FALSE)&lt;='Datos de la CN'!H24+15,VLOOKUP(J24,CasasB,27,FALSE)&lt;VLOOKUP(J24,CasasB,26,FALSE)),"DeC9",IF(AND(VLOOKUP(J24,CasasB,28,FALSE)&gt;'Datos de la CN'!H24,VLOOKUP(J24,CasasB,27,FALSE)&lt;='Datos de la CN'!H24+15,VLOOKUP(J24,CasasB,28,FALSE)&lt;VLOOKUP(J24,CasasB,27,FALSE)),"DeC10",IF(AND(VLOOKUP(J24,CasasB,29,FALSE)&gt;'Datos de la CN'!H24,VLOOKUP(J24,CasasB,28,FALSE)&lt;='Datos de la CN'!H24+15,VLOOKUP(J24,CasasB,29,FALSE)&lt;VLOOKUP(J24,CasasB,28,FALSE)),"DeC11",IF(AND(VLOOKUP(J24,CasasB,30,FALSE)&gt;'Datos de la CN'!H24,VLOOKUP(J24,CasasB,29,FALSE)&lt;='Datos de la CN'!H24+15,VLOOKUP(J24,CasasB,30,FALSE)&lt;VLOOKUP(J24,CasasB,29,FALSE)),"DeC12",""))))))))))))))))))))))))))))))))))))</f>
        <v>#N/A</v>
      </c>
      <c r="R24" s="3" t="e">
        <f t="shared" si="13"/>
        <v>#N/A</v>
      </c>
      <c r="S24" s="3" t="e">
        <f t="shared" si="14"/>
        <v>#N/A</v>
      </c>
      <c r="T24" s="3" t="e">
        <f>IF('Resumen de Aspectos'!F12="Conjunción","+Pr"&amp;'Resumen de Aspectos'!J12,IF('Resumen de Aspectos'!F12="Conjunción Extrema","Pr"&amp;'Resumen de Aspectos'!J12,IF('Resumen de Aspectos'!F12=13,"*Pr"&amp;'Resumen de Aspectos'!J12,"")))</f>
        <v>#N/A</v>
      </c>
      <c r="U24" s="3" t="e">
        <f t="shared" si="15"/>
        <v>#N/A</v>
      </c>
      <c r="V24" s="3" t="e">
        <f t="shared" si="16"/>
        <v>#N/A</v>
      </c>
      <c r="W24" s="3">
        <f>IF(VLOOKUP('Datos de la CN'!AG24,SignosB,3,FALSE)+VLOOKUP('Datos de la CN'!AH24,SignosB,3,FALSE)&lt;=12,VLOOKUP('Datos de la CN'!AG24,SignosB,3,FALSE)+VLOOKUP('Datos de la CN'!AH24,SignosB,3,FALSE),VLOOKUP('Datos de la CN'!AG24,SignosB,3,FALSE)+VLOOKUP('Datos de la CN'!AH24,SignosB,3,FALSE)-12)</f>
        <v>8</v>
      </c>
      <c r="AF24" s="4" t="s">
        <v>41</v>
      </c>
      <c r="AG24" s="4" t="str">
        <f>[1]Regentes!D12</f>
        <v>Piscis</v>
      </c>
      <c r="AH24" s="4" t="str">
        <f>[1]Regentes!E12</f>
        <v>Escorpio</v>
      </c>
    </row>
    <row r="25" spans="2:34" x14ac:dyDescent="0.3">
      <c r="B25" s="3" t="s">
        <v>42</v>
      </c>
      <c r="C25" s="3"/>
      <c r="D25" s="7"/>
      <c r="E25" s="7"/>
      <c r="F25" s="7"/>
      <c r="G25" s="5">
        <f t="shared" si="1"/>
        <v>0</v>
      </c>
      <c r="H25" s="5">
        <f t="shared" si="2"/>
        <v>13.75</v>
      </c>
      <c r="I25" s="3"/>
      <c r="J25" s="7" t="str">
        <f t="shared" si="17"/>
        <v>Se requiere llenar las posiciones</v>
      </c>
      <c r="K25" s="3" t="e">
        <f t="shared" si="0"/>
        <v>#N/A</v>
      </c>
      <c r="L25" s="3" t="str">
        <f t="shared" si="10"/>
        <v/>
      </c>
      <c r="M25" s="3" t="str">
        <f t="shared" si="11"/>
        <v/>
      </c>
      <c r="N25" s="3" t="e">
        <f t="shared" si="12"/>
        <v>#N/A</v>
      </c>
      <c r="O25" s="3" t="str">
        <f t="shared" si="18"/>
        <v>Plutón</v>
      </c>
      <c r="P25" s="3" t="e">
        <f>IF(AND(VLOOKUP(C25,SignosB,6,FALSE)&gt;'Datos de la CN'!H25,VLOOKUP(C25,SignosB,5,FALSE)&lt;='Datos de la CN'!H25),"DeS1",IF(AND(VLOOKUP(C25,SignosB,7,FALSE)&gt;'Datos de la CN'!H25,VLOOKUP(C25,SignosB,6,FALSE)&lt;='Datos de la CN'!H25),"DeS2",IF(AND(VLOOKUP(C25,SignosB,8,FALSE)&gt;'Datos de la CN'!H25,VLOOKUP(C25,SignosB,7,FALSE)&lt;='Datos de la CN'!H25),"DeS3",IF(AND(VLOOKUP(C25,SignosB,9,FALSE)&gt;'Datos de la CN'!H25,VLOOKUP(C25,SignosB,8,FALSE)&lt;='Datos de la CN'!H25),"DeS4",IF(AND(VLOOKUP(C25,SignosB,10,FALSE)&gt;'Datos de la CN'!H25,VLOOKUP(C25,SignosB,9,FALSE)&lt;='Datos de la CN'!H25),"DeS5",IF(AND(VLOOKUP(C25,SignosB,11,FALSE)&gt;'Datos de la CN'!H25,VLOOKUP(C25,SignosB,10,FALSE)&lt;='Datos de la CN'!H25),"DeS6",IF(AND(VLOOKUP(C25,SignosB,12,FALSE)&gt;'Datos de la CN'!H25,VLOOKUP(C25,SignosB,11,FALSE)&lt;='Datos de la CN'!H25),"DeS7",IF(AND(VLOOKUP(C25,SignosB,13,FALSE)&gt;'Datos de la CN'!H25,VLOOKUP(C25,SignosB,12,FALSE)&lt;='Datos de la CN'!H25),"DeS8",IF(AND(VLOOKUP(C25,SignosB,14,FALSE)&gt;'Datos de la CN'!H25,VLOOKUP(C25,SignosB,13,FALSE)&lt;='Datos de la CN'!H25),"DeS9",IF(AND(VLOOKUP(C25,SignosB,15,FALSE)&gt;'Datos de la CN'!H25,VLOOKUP(C25,SignosB,14,FALSE)&lt;='Datos de la CN'!H25),"DeS10",IF(AND(VLOOKUP(C25,SignosB,16,FALSE)&gt;'Datos de la CN'!H25,VLOOKUP(C25,SignosB,15,FALSE)&lt;='Datos de la CN'!H25),"DeS11",IF(AND(VLOOKUP(C25,SignosB,17,FALSE)&gt;'Datos de la CN'!H25,VLOOKUP(C25,SignosB,16,FALSE)&lt;='Datos de la CN'!H25),"DeS12",""))))))))))))</f>
        <v>#N/A</v>
      </c>
      <c r="Q25" s="3" t="e">
        <f>IF(AND(VLOOKUP(J25,CasasB,19,FALSE)&gt;'Datos de la CN'!H25,VLOOKUP(J25,CasasB,18,FALSE)&lt;='Datos de la CN'!H25),"DeC1",IF(AND(VLOOKUP(J25,CasasB,20,FALSE)&gt;'Datos de la CN'!H25,VLOOKUP(J25,CasasB,19,FALSE)&lt;='Datos de la CN'!H25),"DeC2",IF(AND(VLOOKUP(J25,CasasB,21,FALSE)&gt;'Datos de la CN'!H25,VLOOKUP(J25,CasasB,20,FALSE)&lt;='Datos de la CN'!H25),"DeC3",IF(AND(VLOOKUP(J25,CasasB,22,FALSE)&gt;'Datos de la CN'!H25,VLOOKUP(J25,CasasB,21,FALSE)&lt;='Datos de la CN'!H25),"DeC4",IF(AND(VLOOKUP(J25,CasasB,23,FALSE)&gt;'Datos de la CN'!H25,VLOOKUP(J25,CasasB,22,FALSE)&lt;='Datos de la CN'!H25),"DeC5",IF(AND(VLOOKUP(J25,CasasB,24,FALSE)&gt;'Datos de la CN'!H25,VLOOKUP(J25,CasasB,23,FALSE)&lt;='Datos de la CN'!H25),"DeC6",IF(AND(VLOOKUP(J25,CasasB,25,FALSE)&gt;'Datos de la CN'!H25,VLOOKUP(J25,CasasB,24,FALSE)&lt;='Datos de la CN'!H25),"DeC7",IF(AND(VLOOKUP(J25,CasasB,26,FALSE)&gt;'Datos de la CN'!H25,VLOOKUP(J25,CasasB,25,FALSE)&lt;='Datos de la CN'!H25),"DeC8",IF(AND(VLOOKUP(J25,CasasB,27,FALSE)&gt;'Datos de la CN'!H25,VLOOKUP(J25,CasasB,26,FALSE)&lt;='Datos de la CN'!H25),"DeC9",IF(AND(VLOOKUP(J25,CasasB,28,FALSE)&gt;'Datos de la CN'!H25,VLOOKUP(J25,CasasB,27,FALSE)&lt;='Datos de la CN'!H25),"DeC10",IF(AND(VLOOKUP(J25,CasasB,29,FALSE)&gt;'Datos de la CN'!H25,VLOOKUP(J25,CasasB,28,FALSE)&lt;='Datos de la CN'!H25),"DeC11",IF(AND(VLOOKUP(J25,CasasB,30,FALSE)&gt;'Datos de la CN'!H25,VLOOKUP(J25,CasasB,29,FALSE)&lt;='Datos de la CN'!H25),"DeC12",IF(AND(VLOOKUP(J25,CasasB,19,FALSE)+15&gt;'Datos de la CN'!H25,VLOOKUP(J25,CasasB,18,FALSE)&lt;='Datos de la CN'!H25,VLOOKUP(J25,CasasB,19,FALSE)&lt;VLOOKUP(J25,CasasB,18,FALSE)),"DeC1",IF(AND(VLOOKUP(J25,CasasB,20,FALSE)+15&gt;'Datos de la CN'!H25,VLOOKUP(J25,CasasB,19,FALSE)&lt;='Datos de la CN'!H25,VLOOKUP(J25,CasasB,20,FALSE)&lt;VLOOKUP(J25,CasasB,19,FALSE)),"DeC2",IF(AND(VLOOKUP(J25,CasasB,21,FALSE)+15&gt;'Datos de la CN'!H25,VLOOKUP(J25,CasasB,20,FALSE)&lt;='Datos de la CN'!H25,VLOOKUP(J25,CasasB,21,FALSE)&lt;VLOOKUP(J25,CasasB,20,FALSE)),"DeC3",IF(AND(VLOOKUP(J25,CasasB,22,FALSE)+15&gt;'Datos de la CN'!H25,VLOOKUP(J25,CasasB,21,FALSE)&lt;='Datos de la CN'!H25,VLOOKUP(J25,CasasB,22,FALSE)&lt;VLOOKUP(J25,CasasB,21,FALSE)),"DeC4",IF(AND(VLOOKUP(J25,CasasB,23,FALSE)+15&gt;'Datos de la CN'!H25,VLOOKUP(J25,CasasB,22,FALSE)&lt;='Datos de la CN'!H25,VLOOKUP(J25,CasasB,23,FALSE)&lt;VLOOKUP(J25,CasasB,22,FALSE)),"DeC5",IF(AND(VLOOKUP(J25,CasasB,24,FALSE)+15&gt;'Datos de la CN'!H25,VLOOKUP(J25,CasasB,23,FALSE)&lt;='Datos de la CN'!H25,VLOOKUP(J25,CasasB,24,FALSE)&lt;VLOOKUP(J25,CasasB,23,FALSE)),"DeC6",IF(AND(VLOOKUP(J25,CasasB,25,FALSE)+15&gt;'Datos de la CN'!H25,VLOOKUP(J25,CasasB,24,FALSE)&lt;='Datos de la CN'!H25,VLOOKUP(J25,CasasB,25,FALSE)&lt;VLOOKUP(J25,CasasB,24,FALSE)),"DeC7",IF(AND(VLOOKUP(J25,CasasB,26,FALSE)+15&gt;'Datos de la CN'!H25,VLOOKUP(J25,CasasB,25,FALSE)&lt;='Datos de la CN'!H25,VLOOKUP(J25,CasasB,26,FALSE)&lt;VLOOKUP(J25,CasasB,25,FALSE)),"DeC8",IF(AND(VLOOKUP(J25,CasasB,27,FALSE)+15&gt;'Datos de la CN'!H25,VLOOKUP(J25,CasasB,26,FALSE)&lt;='Datos de la CN'!H25,VLOOKUP(J25,CasasB,27,FALSE)&lt;VLOOKUP(J25,CasasB,25,FALSE)),"DeC9",IF(AND(VLOOKUP(J25,CasasB,28,FALSE)+15&gt;'Datos de la CN'!H25,VLOOKUP(J25,CasasB,27,FALSE)&lt;='Datos de la CN'!H25,VLOOKUP(J25,CasasB,28,FALSE)&lt;VLOOKUP(J25,CasasB,27,FALSE)),"DeC10",IF(AND(VLOOKUP(J25,CasasB,29,FALSE)+15&gt;'Datos de la CN'!H25,VLOOKUP(J25,CasasB,28,FALSE)&lt;='Datos de la CN'!H25,VLOOKUP(J25,CasasB,29,FALSE)&lt;VLOOKUP(J25,CasasB,28,FALSE)),"DeC11",IF(AND(VLOOKUP(J25,CasasB,30,FALSE)+15&gt;'Datos de la CN'!H25,VLOOKUP(J25,CasasB,29,FALSE)&lt;='Datos de la CN'!H25,VLOOKUP(J25,CasasB,30,FALSE)&lt;VLOOKUP(J25,CasasB,29,FALSE)),"DeC12",IF(AND(VLOOKUP(J25,CasasB,19,FALSE)&gt;'Datos de la CN'!H25,VLOOKUP(J25,CasasB,18,FALSE)&lt;='Datos de la CN'!H25+15,VLOOKUP(J25,CasasB,19,FALSE)&lt;VLOOKUP(J25,CasasB,18,FALSE)),"DeC1",IF(AND(VLOOKUP(J25,CasasB,20,FALSE)&gt;'Datos de la CN'!H25,VLOOKUP(J25,CasasB,19,FALSE)&lt;='Datos de la CN'!H25+15,VLOOKUP(J25,CasasB,20,FALSE)&lt;VLOOKUP(J25,CasasB,19,FALSE)),"DeC2",IF(AND(VLOOKUP(J25,CasasB,21,FALSE)&gt;'Datos de la CN'!H25,VLOOKUP(J25,CasasB,20,FALSE)&lt;='Datos de la CN'!H25+15,VLOOKUP(J25,CasasB,21,FALSE)&lt;VLOOKUP(J25,CasasB,20,FALSE)),"DeC3",IF(AND(VLOOKUP(J25,CasasB,22,FALSE)&gt;'Datos de la CN'!H25,VLOOKUP(J25,CasasB,21,FALSE)&lt;='Datos de la CN'!H25+15,VLOOKUP(J25,CasasB,22,FALSE)&lt;VLOOKUP(J25,CasasB,21,FALSE)),"DeC4",IF(AND(VLOOKUP(J25,CasasB,23,FALSE)&gt;'Datos de la CN'!H25,VLOOKUP(J25,CasasB,22,FALSE)&lt;='Datos de la CN'!H25+15,VLOOKUP(J25,CasasB,23,FALSE)&lt;VLOOKUP(J25,CasasB,22,FALSE)),"DeC5",IF(AND(VLOOKUP(J25,CasasB,24,FALSE)&gt;'Datos de la CN'!H25,VLOOKUP(J25,CasasB,23,FALSE)&lt;='Datos de la CN'!H25+15,VLOOKUP(J25,CasasB,24,FALSE)&lt;VLOOKUP(J25,CasasB,23,FALSE)),"DeC6",IF(AND(VLOOKUP(J25,CasasB,25,FALSE)&gt;'Datos de la CN'!H25,VLOOKUP(J25,CasasB,24,FALSE)&lt;='Datos de la CN'!H25+15,VLOOKUP(J25,CasasB,25,FALSE)&lt;VLOOKUP(J25,CasasB,24,FALSE)),"DeC7",IF(AND(VLOOKUP(J25,CasasB,26,FALSE)&gt;'Datos de la CN'!H25,VLOOKUP(J25,CasasB,25,FALSE)&lt;='Datos de la CN'!H25+15,VLOOKUP(J25,CasasB,26,FALSE)&lt;VLOOKUP(J25,CasasB,25,FALSE)),"DeC8",IF(AND(VLOOKUP(J25,CasasB,27,FALSE)&gt;'Datos de la CN'!H25,VLOOKUP(J25,CasasB,26,FALSE)&lt;='Datos de la CN'!H25+15,VLOOKUP(J25,CasasB,27,FALSE)&lt;VLOOKUP(J25,CasasB,26,FALSE)),"DeC9",IF(AND(VLOOKUP(J25,CasasB,28,FALSE)&gt;'Datos de la CN'!H25,VLOOKUP(J25,CasasB,27,FALSE)&lt;='Datos de la CN'!H25+15,VLOOKUP(J25,CasasB,28,FALSE)&lt;VLOOKUP(J25,CasasB,27,FALSE)),"DeC10",IF(AND(VLOOKUP(J25,CasasB,29,FALSE)&gt;'Datos de la CN'!H25,VLOOKUP(J25,CasasB,28,FALSE)&lt;='Datos de la CN'!H25+15,VLOOKUP(J25,CasasB,29,FALSE)&lt;VLOOKUP(J25,CasasB,28,FALSE)),"DeC11",IF(AND(VLOOKUP(J25,CasasB,30,FALSE)&gt;'Datos de la CN'!H25,VLOOKUP(J25,CasasB,29,FALSE)&lt;='Datos de la CN'!H25+15,VLOOKUP(J25,CasasB,30,FALSE)&lt;VLOOKUP(J25,CasasB,29,FALSE)),"DeC12",""))))))))))))))))))))))))))))))))))))</f>
        <v>#N/A</v>
      </c>
      <c r="R25" s="3" t="e">
        <f t="shared" si="13"/>
        <v>#N/A</v>
      </c>
      <c r="S25" s="3" t="e">
        <f t="shared" si="14"/>
        <v>#N/A</v>
      </c>
      <c r="T25" s="3" t="e">
        <f>IF('Resumen de Aspectos'!F13="Conjunción","+Pr"&amp;'Resumen de Aspectos'!J13,IF('Resumen de Aspectos'!F13="Conjunción Extrema","Pr"&amp;'Resumen de Aspectos'!J13,IF('Resumen de Aspectos'!F13=13,"*Pr"&amp;'Resumen de Aspectos'!J13,"")))</f>
        <v>#N/A</v>
      </c>
      <c r="U25" s="3" t="e">
        <f t="shared" si="15"/>
        <v>#N/A</v>
      </c>
      <c r="V25" s="3" t="e">
        <f t="shared" si="16"/>
        <v>#N/A</v>
      </c>
      <c r="W25" s="3">
        <f>IF(VLOOKUP('Datos de la CN'!AG25,SignosB,3,FALSE)+VLOOKUP('Datos de la CN'!AH25,SignosB,3,FALSE)&lt;=12,VLOOKUP('Datos de la CN'!AG25,SignosB,3,FALSE)+VLOOKUP('Datos de la CN'!AH25,SignosB,3,FALSE),VLOOKUP('Datos de la CN'!AG25,SignosB,3,FALSE)+VLOOKUP('Datos de la CN'!AH25,SignosB,3,FALSE)-12)</f>
        <v>1</v>
      </c>
      <c r="AF25" s="4" t="s">
        <v>42</v>
      </c>
      <c r="AG25" s="4" t="str">
        <f>[1]Regentes!D13</f>
        <v>Escorpio</v>
      </c>
      <c r="AH25" s="4" t="str">
        <f>[1]Regentes!E13</f>
        <v>Leo</v>
      </c>
    </row>
    <row r="26" spans="2:34" x14ac:dyDescent="0.3">
      <c r="B26" s="3" t="s">
        <v>43</v>
      </c>
      <c r="C26" s="3"/>
      <c r="D26" s="7"/>
      <c r="E26" s="7"/>
      <c r="F26" s="7"/>
      <c r="G26" s="5">
        <f t="shared" si="1"/>
        <v>0</v>
      </c>
      <c r="H26" s="5">
        <f t="shared" si="2"/>
        <v>13.75</v>
      </c>
      <c r="I26" s="3"/>
      <c r="J26" s="7" t="str">
        <f t="shared" si="17"/>
        <v>Se requiere llenar las posiciones</v>
      </c>
      <c r="K26" s="3" t="e">
        <f t="shared" si="0"/>
        <v>#N/A</v>
      </c>
      <c r="L26" s="3" t="str">
        <f t="shared" si="10"/>
        <v/>
      </c>
      <c r="M26" s="3" t="str">
        <f t="shared" si="11"/>
        <v/>
      </c>
      <c r="N26" s="3" t="e">
        <f t="shared" si="12"/>
        <v>#N/A</v>
      </c>
      <c r="O26" s="3" t="str">
        <f t="shared" si="18"/>
        <v>Nodo Norte Real</v>
      </c>
      <c r="P26" s="3" t="e">
        <f>IF(AND(VLOOKUP(C26,SignosB,6,FALSE)&gt;'Datos de la CN'!H26,VLOOKUP(C26,SignosB,5,FALSE)&lt;='Datos de la CN'!H26),"DeS1",IF(AND(VLOOKUP(C26,SignosB,7,FALSE)&gt;'Datos de la CN'!H26,VLOOKUP(C26,SignosB,6,FALSE)&lt;='Datos de la CN'!H26),"DeS2",IF(AND(VLOOKUP(C26,SignosB,8,FALSE)&gt;'Datos de la CN'!H26,VLOOKUP(C26,SignosB,7,FALSE)&lt;='Datos de la CN'!H26),"DeS3",IF(AND(VLOOKUP(C26,SignosB,9,FALSE)&gt;'Datos de la CN'!H26,VLOOKUP(C26,SignosB,8,FALSE)&lt;='Datos de la CN'!H26),"DeS4",IF(AND(VLOOKUP(C26,SignosB,10,FALSE)&gt;'Datos de la CN'!H26,VLOOKUP(C26,SignosB,9,FALSE)&lt;='Datos de la CN'!H26),"DeS5",IF(AND(VLOOKUP(C26,SignosB,11,FALSE)&gt;'Datos de la CN'!H26,VLOOKUP(C26,SignosB,10,FALSE)&lt;='Datos de la CN'!H26),"DeS6",IF(AND(VLOOKUP(C26,SignosB,12,FALSE)&gt;'Datos de la CN'!H26,VLOOKUP(C26,SignosB,11,FALSE)&lt;='Datos de la CN'!H26),"DeS7",IF(AND(VLOOKUP(C26,SignosB,13,FALSE)&gt;'Datos de la CN'!H26,VLOOKUP(C26,SignosB,12,FALSE)&lt;='Datos de la CN'!H26),"DeS8",IF(AND(VLOOKUP(C26,SignosB,14,FALSE)&gt;'Datos de la CN'!H26,VLOOKUP(C26,SignosB,13,FALSE)&lt;='Datos de la CN'!H26),"DeS9",IF(AND(VLOOKUP(C26,SignosB,15,FALSE)&gt;'Datos de la CN'!H26,VLOOKUP(C26,SignosB,14,FALSE)&lt;='Datos de la CN'!H26),"DeS10",IF(AND(VLOOKUP(C26,SignosB,16,FALSE)&gt;'Datos de la CN'!H26,VLOOKUP(C26,SignosB,15,FALSE)&lt;='Datos de la CN'!H26),"DeS11",IF(AND(VLOOKUP(C26,SignosB,17,FALSE)&gt;'Datos de la CN'!H26,VLOOKUP(C26,SignosB,16,FALSE)&lt;='Datos de la CN'!H26),"DeS12",""))))))))))))</f>
        <v>#N/A</v>
      </c>
      <c r="Q26" s="3" t="e">
        <f>IF(AND(VLOOKUP(J26,CasasB,19,FALSE)&gt;'Datos de la CN'!H26,VLOOKUP(J26,CasasB,18,FALSE)&lt;='Datos de la CN'!H26),"DeC1",IF(AND(VLOOKUP(J26,CasasB,20,FALSE)&gt;'Datos de la CN'!H26,VLOOKUP(J26,CasasB,19,FALSE)&lt;='Datos de la CN'!H26),"DeC2",IF(AND(VLOOKUP(J26,CasasB,21,FALSE)&gt;'Datos de la CN'!H26,VLOOKUP(J26,CasasB,20,FALSE)&lt;='Datos de la CN'!H26),"DeC3",IF(AND(VLOOKUP(J26,CasasB,22,FALSE)&gt;'Datos de la CN'!H26,VLOOKUP(J26,CasasB,21,FALSE)&lt;='Datos de la CN'!H26),"DeC4",IF(AND(VLOOKUP(J26,CasasB,23,FALSE)&gt;'Datos de la CN'!H26,VLOOKUP(J26,CasasB,22,FALSE)&lt;='Datos de la CN'!H26),"DeC5",IF(AND(VLOOKUP(J26,CasasB,24,FALSE)&gt;'Datos de la CN'!H26,VLOOKUP(J26,CasasB,23,FALSE)&lt;='Datos de la CN'!H26),"DeC6",IF(AND(VLOOKUP(J26,CasasB,25,FALSE)&gt;'Datos de la CN'!H26,VLOOKUP(J26,CasasB,24,FALSE)&lt;='Datos de la CN'!H26),"DeC7",IF(AND(VLOOKUP(J26,CasasB,26,FALSE)&gt;'Datos de la CN'!H26,VLOOKUP(J26,CasasB,25,FALSE)&lt;='Datos de la CN'!H26),"DeC8",IF(AND(VLOOKUP(J26,CasasB,27,FALSE)&gt;'Datos de la CN'!H26,VLOOKUP(J26,CasasB,26,FALSE)&lt;='Datos de la CN'!H26),"DeC9",IF(AND(VLOOKUP(J26,CasasB,28,FALSE)&gt;'Datos de la CN'!H26,VLOOKUP(J26,CasasB,27,FALSE)&lt;='Datos de la CN'!H26),"DeC10",IF(AND(VLOOKUP(J26,CasasB,29,FALSE)&gt;'Datos de la CN'!H26,VLOOKUP(J26,CasasB,28,FALSE)&lt;='Datos de la CN'!H26),"DeC11",IF(AND(VLOOKUP(J26,CasasB,30,FALSE)&gt;'Datos de la CN'!H26,VLOOKUP(J26,CasasB,29,FALSE)&lt;='Datos de la CN'!H26),"DeC12",IF(AND(VLOOKUP(J26,CasasB,19,FALSE)+15&gt;'Datos de la CN'!H26,VLOOKUP(J26,CasasB,18,FALSE)&lt;='Datos de la CN'!H26,VLOOKUP(J26,CasasB,19,FALSE)&lt;VLOOKUP(J26,CasasB,18,FALSE)),"DeC1",IF(AND(VLOOKUP(J26,CasasB,20,FALSE)+15&gt;'Datos de la CN'!H26,VLOOKUP(J26,CasasB,19,FALSE)&lt;='Datos de la CN'!H26,VLOOKUP(J26,CasasB,20,FALSE)&lt;VLOOKUP(J26,CasasB,19,FALSE)),"DeC2",IF(AND(VLOOKUP(J26,CasasB,21,FALSE)+15&gt;'Datos de la CN'!H26,VLOOKUP(J26,CasasB,20,FALSE)&lt;='Datos de la CN'!H26,VLOOKUP(J26,CasasB,21,FALSE)&lt;VLOOKUP(J26,CasasB,20,FALSE)),"DeC3",IF(AND(VLOOKUP(J26,CasasB,22,FALSE)+15&gt;'Datos de la CN'!H26,VLOOKUP(J26,CasasB,21,FALSE)&lt;='Datos de la CN'!H26,VLOOKUP(J26,CasasB,22,FALSE)&lt;VLOOKUP(J26,CasasB,21,FALSE)),"DeC4",IF(AND(VLOOKUP(J26,CasasB,23,FALSE)+15&gt;'Datos de la CN'!H26,VLOOKUP(J26,CasasB,22,FALSE)&lt;='Datos de la CN'!H26,VLOOKUP(J26,CasasB,23,FALSE)&lt;VLOOKUP(J26,CasasB,22,FALSE)),"DeC5",IF(AND(VLOOKUP(J26,CasasB,24,FALSE)+15&gt;'Datos de la CN'!H26,VLOOKUP(J26,CasasB,23,FALSE)&lt;='Datos de la CN'!H26,VLOOKUP(J26,CasasB,24,FALSE)&lt;VLOOKUP(J26,CasasB,23,FALSE)),"DeC6",IF(AND(VLOOKUP(J26,CasasB,25,FALSE)+15&gt;'Datos de la CN'!H26,VLOOKUP(J26,CasasB,24,FALSE)&lt;='Datos de la CN'!H26,VLOOKUP(J26,CasasB,25,FALSE)&lt;VLOOKUP(J26,CasasB,24,FALSE)),"DeC7",IF(AND(VLOOKUP(J26,CasasB,26,FALSE)+15&gt;'Datos de la CN'!H26,VLOOKUP(J26,CasasB,25,FALSE)&lt;='Datos de la CN'!H26,VLOOKUP(J26,CasasB,26,FALSE)&lt;VLOOKUP(J26,CasasB,25,FALSE)),"DeC8",IF(AND(VLOOKUP(J26,CasasB,27,FALSE)+15&gt;'Datos de la CN'!H26,VLOOKUP(J26,CasasB,26,FALSE)&lt;='Datos de la CN'!H26,VLOOKUP(J26,CasasB,27,FALSE)&lt;VLOOKUP(J26,CasasB,25,FALSE)),"DeC9",IF(AND(VLOOKUP(J26,CasasB,28,FALSE)+15&gt;'Datos de la CN'!H26,VLOOKUP(J26,CasasB,27,FALSE)&lt;='Datos de la CN'!H26,VLOOKUP(J26,CasasB,28,FALSE)&lt;VLOOKUP(J26,CasasB,27,FALSE)),"DeC10",IF(AND(VLOOKUP(J26,CasasB,29,FALSE)+15&gt;'Datos de la CN'!H26,VLOOKUP(J26,CasasB,28,FALSE)&lt;='Datos de la CN'!H26,VLOOKUP(J26,CasasB,29,FALSE)&lt;VLOOKUP(J26,CasasB,28,FALSE)),"DeC11",IF(AND(VLOOKUP(J26,CasasB,30,FALSE)+15&gt;'Datos de la CN'!H26,VLOOKUP(J26,CasasB,29,FALSE)&lt;='Datos de la CN'!H26,VLOOKUP(J26,CasasB,30,FALSE)&lt;VLOOKUP(J26,CasasB,29,FALSE)),"DeC12",IF(AND(VLOOKUP(J26,CasasB,19,FALSE)&gt;'Datos de la CN'!H26,VLOOKUP(J26,CasasB,18,FALSE)&lt;='Datos de la CN'!H26+15,VLOOKUP(J26,CasasB,19,FALSE)&lt;VLOOKUP(J26,CasasB,18,FALSE)),"DeC1",IF(AND(VLOOKUP(J26,CasasB,20,FALSE)&gt;'Datos de la CN'!H26,VLOOKUP(J26,CasasB,19,FALSE)&lt;='Datos de la CN'!H26+15,VLOOKUP(J26,CasasB,20,FALSE)&lt;VLOOKUP(J26,CasasB,19,FALSE)),"DeC2",IF(AND(VLOOKUP(J26,CasasB,21,FALSE)&gt;'Datos de la CN'!H26,VLOOKUP(J26,CasasB,20,FALSE)&lt;='Datos de la CN'!H26+15,VLOOKUP(J26,CasasB,21,FALSE)&lt;VLOOKUP(J26,CasasB,20,FALSE)),"DeC3",IF(AND(VLOOKUP(J26,CasasB,22,FALSE)&gt;'Datos de la CN'!H26,VLOOKUP(J26,CasasB,21,FALSE)&lt;='Datos de la CN'!H26+15,VLOOKUP(J26,CasasB,22,FALSE)&lt;VLOOKUP(J26,CasasB,21,FALSE)),"DeC4",IF(AND(VLOOKUP(J26,CasasB,23,FALSE)&gt;'Datos de la CN'!H26,VLOOKUP(J26,CasasB,22,FALSE)&lt;='Datos de la CN'!H26+15,VLOOKUP(J26,CasasB,23,FALSE)&lt;VLOOKUP(J26,CasasB,22,FALSE)),"DeC5",IF(AND(VLOOKUP(J26,CasasB,24,FALSE)&gt;'Datos de la CN'!H26,VLOOKUP(J26,CasasB,23,FALSE)&lt;='Datos de la CN'!H26+15,VLOOKUP(J26,CasasB,24,FALSE)&lt;VLOOKUP(J26,CasasB,23,FALSE)),"DeC6",IF(AND(VLOOKUP(J26,CasasB,25,FALSE)&gt;'Datos de la CN'!H26,VLOOKUP(J26,CasasB,24,FALSE)&lt;='Datos de la CN'!H26+15,VLOOKUP(J26,CasasB,25,FALSE)&lt;VLOOKUP(J26,CasasB,24,FALSE)),"DeC7",IF(AND(VLOOKUP(J26,CasasB,26,FALSE)&gt;'Datos de la CN'!H26,VLOOKUP(J26,CasasB,25,FALSE)&lt;='Datos de la CN'!H26+15,VLOOKUP(J26,CasasB,26,FALSE)&lt;VLOOKUP(J26,CasasB,25,FALSE)),"DeC8",IF(AND(VLOOKUP(J26,CasasB,27,FALSE)&gt;'Datos de la CN'!H26,VLOOKUP(J26,CasasB,26,FALSE)&lt;='Datos de la CN'!H26+15,VLOOKUP(J26,CasasB,27,FALSE)&lt;VLOOKUP(J26,CasasB,26,FALSE)),"DeC9",IF(AND(VLOOKUP(J26,CasasB,28,FALSE)&gt;'Datos de la CN'!H26,VLOOKUP(J26,CasasB,27,FALSE)&lt;='Datos de la CN'!H26+15,VLOOKUP(J26,CasasB,28,FALSE)&lt;VLOOKUP(J26,CasasB,27,FALSE)),"DeC10",IF(AND(VLOOKUP(J26,CasasB,29,FALSE)&gt;'Datos de la CN'!H26,VLOOKUP(J26,CasasB,28,FALSE)&lt;='Datos de la CN'!H26+15,VLOOKUP(J26,CasasB,29,FALSE)&lt;VLOOKUP(J26,CasasB,28,FALSE)),"DeC11",IF(AND(VLOOKUP(J26,CasasB,30,FALSE)&gt;'Datos de la CN'!H26,VLOOKUP(J26,CasasB,29,FALSE)&lt;='Datos de la CN'!H26+15,VLOOKUP(J26,CasasB,30,FALSE)&lt;VLOOKUP(J26,CasasB,29,FALSE)),"DeC12",""))))))))))))))))))))))))))))))))))))</f>
        <v>#N/A</v>
      </c>
      <c r="R26" s="3" t="e">
        <f t="shared" si="13"/>
        <v>#N/A</v>
      </c>
      <c r="S26" s="3" t="e">
        <f t="shared" si="14"/>
        <v>#N/A</v>
      </c>
      <c r="T26" s="3" t="e">
        <f>IF('Resumen de Aspectos'!F14="Conjunción","+Pr"&amp;'Resumen de Aspectos'!J14,IF('Resumen de Aspectos'!F14="Conjunción Extrema","Pr"&amp;'Resumen de Aspectos'!J14,IF('Resumen de Aspectos'!F14=13,"*Pr"&amp;'Resumen de Aspectos'!J14,"")))</f>
        <v>#N/A</v>
      </c>
      <c r="U26" s="3" t="e">
        <f t="shared" si="15"/>
        <v>#N/A</v>
      </c>
      <c r="V26" s="3" t="e">
        <f t="shared" si="16"/>
        <v>#N/A</v>
      </c>
      <c r="W26" s="3">
        <f>IF(VLOOKUP('Datos de la CN'!AG26,SignosB,3,FALSE)+VLOOKUP('Datos de la CN'!AH26,SignosB,3,FALSE)&lt;=12,VLOOKUP('Datos de la CN'!AG26,SignosB,3,FALSE)+VLOOKUP('Datos de la CN'!AH26,SignosB,3,FALSE),VLOOKUP('Datos de la CN'!AG26,SignosB,3,FALSE)+VLOOKUP('Datos de la CN'!AH26,SignosB,3,FALSE)-12)</f>
        <v>9</v>
      </c>
      <c r="AF26" s="3" t="s">
        <v>43</v>
      </c>
      <c r="AG26" s="4" t="str">
        <f>[1]Regentes!D14</f>
        <v>Piscis</v>
      </c>
      <c r="AH26" s="4" t="str">
        <f>[1]Regentes!E14</f>
        <v>Sagitario</v>
      </c>
    </row>
    <row r="27" spans="2:34" x14ac:dyDescent="0.3">
      <c r="B27" s="3" t="s">
        <v>44</v>
      </c>
      <c r="C27" s="3"/>
      <c r="D27" s="7"/>
      <c r="E27" s="7"/>
      <c r="F27" s="7"/>
      <c r="G27" s="5">
        <f t="shared" si="1"/>
        <v>0</v>
      </c>
      <c r="H27" s="5">
        <f t="shared" si="2"/>
        <v>13.75</v>
      </c>
      <c r="I27" s="3"/>
      <c r="J27" s="7" t="str">
        <f t="shared" si="17"/>
        <v>Se requiere llenar las posiciones</v>
      </c>
      <c r="K27" s="3" t="e">
        <f t="shared" si="0"/>
        <v>#N/A</v>
      </c>
      <c r="L27" s="3" t="str">
        <f t="shared" si="10"/>
        <v/>
      </c>
      <c r="M27" s="3" t="str">
        <f t="shared" si="11"/>
        <v/>
      </c>
      <c r="N27" s="3" t="e">
        <f t="shared" si="12"/>
        <v>#N/A</v>
      </c>
      <c r="O27" s="3" t="str">
        <f t="shared" si="18"/>
        <v>Quirón</v>
      </c>
      <c r="P27" s="3" t="e">
        <f>IF(AND(VLOOKUP(C27,SignosB,6,FALSE)&gt;'Datos de la CN'!H27,VLOOKUP(C27,SignosB,5,FALSE)&lt;='Datos de la CN'!H27),"DeS1",IF(AND(VLOOKUP(C27,SignosB,7,FALSE)&gt;'Datos de la CN'!H27,VLOOKUP(C27,SignosB,6,FALSE)&lt;='Datos de la CN'!H27),"DeS2",IF(AND(VLOOKUP(C27,SignosB,8,FALSE)&gt;'Datos de la CN'!H27,VLOOKUP(C27,SignosB,7,FALSE)&lt;='Datos de la CN'!H27),"DeS3",IF(AND(VLOOKUP(C27,SignosB,9,FALSE)&gt;'Datos de la CN'!H27,VLOOKUP(C27,SignosB,8,FALSE)&lt;='Datos de la CN'!H27),"DeS4",IF(AND(VLOOKUP(C27,SignosB,10,FALSE)&gt;'Datos de la CN'!H27,VLOOKUP(C27,SignosB,9,FALSE)&lt;='Datos de la CN'!H27),"DeS5",IF(AND(VLOOKUP(C27,SignosB,11,FALSE)&gt;'Datos de la CN'!H27,VLOOKUP(C27,SignosB,10,FALSE)&lt;='Datos de la CN'!H27),"DeS6",IF(AND(VLOOKUP(C27,SignosB,12,FALSE)&gt;'Datos de la CN'!H27,VLOOKUP(C27,SignosB,11,FALSE)&lt;='Datos de la CN'!H27),"DeS7",IF(AND(VLOOKUP(C27,SignosB,13,FALSE)&gt;'Datos de la CN'!H27,VLOOKUP(C27,SignosB,12,FALSE)&lt;='Datos de la CN'!H27),"DeS8",IF(AND(VLOOKUP(C27,SignosB,14,FALSE)&gt;'Datos de la CN'!H27,VLOOKUP(C27,SignosB,13,FALSE)&lt;='Datos de la CN'!H27),"DeS9",IF(AND(VLOOKUP(C27,SignosB,15,FALSE)&gt;'Datos de la CN'!H27,VLOOKUP(C27,SignosB,14,FALSE)&lt;='Datos de la CN'!H27),"DeS10",IF(AND(VLOOKUP(C27,SignosB,16,FALSE)&gt;'Datos de la CN'!H27,VLOOKUP(C27,SignosB,15,FALSE)&lt;='Datos de la CN'!H27),"DeS11",IF(AND(VLOOKUP(C27,SignosB,17,FALSE)&gt;'Datos de la CN'!H27,VLOOKUP(C27,SignosB,16,FALSE)&lt;='Datos de la CN'!H27),"DeS12",""))))))))))))</f>
        <v>#N/A</v>
      </c>
      <c r="Q27" s="3" t="e">
        <f>IF(AND(VLOOKUP(J27,CasasB,19,FALSE)&gt;'Datos de la CN'!H27,VLOOKUP(J27,CasasB,18,FALSE)&lt;='Datos de la CN'!H27),"DeC1",IF(AND(VLOOKUP(J27,CasasB,20,FALSE)&gt;'Datos de la CN'!H27,VLOOKUP(J27,CasasB,19,FALSE)&lt;='Datos de la CN'!H27),"DeC2",IF(AND(VLOOKUP(J27,CasasB,21,FALSE)&gt;'Datos de la CN'!H27,VLOOKUP(J27,CasasB,20,FALSE)&lt;='Datos de la CN'!H27),"DeC3",IF(AND(VLOOKUP(J27,CasasB,22,FALSE)&gt;'Datos de la CN'!H27,VLOOKUP(J27,CasasB,21,FALSE)&lt;='Datos de la CN'!H27),"DeC4",IF(AND(VLOOKUP(J27,CasasB,23,FALSE)&gt;'Datos de la CN'!H27,VLOOKUP(J27,CasasB,22,FALSE)&lt;='Datos de la CN'!H27),"DeC5",IF(AND(VLOOKUP(J27,CasasB,24,FALSE)&gt;'Datos de la CN'!H27,VLOOKUP(J27,CasasB,23,FALSE)&lt;='Datos de la CN'!H27),"DeC6",IF(AND(VLOOKUP(J27,CasasB,25,FALSE)&gt;'Datos de la CN'!H27,VLOOKUP(J27,CasasB,24,FALSE)&lt;='Datos de la CN'!H27),"DeC7",IF(AND(VLOOKUP(J27,CasasB,26,FALSE)&gt;'Datos de la CN'!H27,VLOOKUP(J27,CasasB,25,FALSE)&lt;='Datos de la CN'!H27),"DeC8",IF(AND(VLOOKUP(J27,CasasB,27,FALSE)&gt;'Datos de la CN'!H27,VLOOKUP(J27,CasasB,26,FALSE)&lt;='Datos de la CN'!H27),"DeC9",IF(AND(VLOOKUP(J27,CasasB,28,FALSE)&gt;'Datos de la CN'!H27,VLOOKUP(J27,CasasB,27,FALSE)&lt;='Datos de la CN'!H27),"DeC10",IF(AND(VLOOKUP(J27,CasasB,29,FALSE)&gt;'Datos de la CN'!H27,VLOOKUP(J27,CasasB,28,FALSE)&lt;='Datos de la CN'!H27),"DeC11",IF(AND(VLOOKUP(J27,CasasB,30,FALSE)&gt;'Datos de la CN'!H27,VLOOKUP(J27,CasasB,29,FALSE)&lt;='Datos de la CN'!H27),"DeC12",IF(AND(VLOOKUP(J27,CasasB,19,FALSE)+15&gt;'Datos de la CN'!H27,VLOOKUP(J27,CasasB,18,FALSE)&lt;='Datos de la CN'!H27,VLOOKUP(J27,CasasB,19,FALSE)&lt;VLOOKUP(J27,CasasB,18,FALSE)),"DeC1",IF(AND(VLOOKUP(J27,CasasB,20,FALSE)+15&gt;'Datos de la CN'!H27,VLOOKUP(J27,CasasB,19,FALSE)&lt;='Datos de la CN'!H27,VLOOKUP(J27,CasasB,20,FALSE)&lt;VLOOKUP(J27,CasasB,19,FALSE)),"DeC2",IF(AND(VLOOKUP(J27,CasasB,21,FALSE)+15&gt;'Datos de la CN'!H27,VLOOKUP(J27,CasasB,20,FALSE)&lt;='Datos de la CN'!H27,VLOOKUP(J27,CasasB,21,FALSE)&lt;VLOOKUP(J27,CasasB,20,FALSE)),"DeC3",IF(AND(VLOOKUP(J27,CasasB,22,FALSE)+15&gt;'Datos de la CN'!H27,VLOOKUP(J27,CasasB,21,FALSE)&lt;='Datos de la CN'!H27,VLOOKUP(J27,CasasB,22,FALSE)&lt;VLOOKUP(J27,CasasB,21,FALSE)),"DeC4",IF(AND(VLOOKUP(J27,CasasB,23,FALSE)+15&gt;'Datos de la CN'!H27,VLOOKUP(J27,CasasB,22,FALSE)&lt;='Datos de la CN'!H27,VLOOKUP(J27,CasasB,23,FALSE)&lt;VLOOKUP(J27,CasasB,22,FALSE)),"DeC5",IF(AND(VLOOKUP(J27,CasasB,24,FALSE)+15&gt;'Datos de la CN'!H27,VLOOKUP(J27,CasasB,23,FALSE)&lt;='Datos de la CN'!H27,VLOOKUP(J27,CasasB,24,FALSE)&lt;VLOOKUP(J27,CasasB,23,FALSE)),"DeC6",IF(AND(VLOOKUP(J27,CasasB,25,FALSE)+15&gt;'Datos de la CN'!H27,VLOOKUP(J27,CasasB,24,FALSE)&lt;='Datos de la CN'!H27,VLOOKUP(J27,CasasB,25,FALSE)&lt;VLOOKUP(J27,CasasB,24,FALSE)),"DeC7",IF(AND(VLOOKUP(J27,CasasB,26,FALSE)+15&gt;'Datos de la CN'!H27,VLOOKUP(J27,CasasB,25,FALSE)&lt;='Datos de la CN'!H27,VLOOKUP(J27,CasasB,26,FALSE)&lt;VLOOKUP(J27,CasasB,25,FALSE)),"DeC8",IF(AND(VLOOKUP(J27,CasasB,27,FALSE)+15&gt;'Datos de la CN'!H27,VLOOKUP(J27,CasasB,26,FALSE)&lt;='Datos de la CN'!H27,VLOOKUP(J27,CasasB,27,FALSE)&lt;VLOOKUP(J27,CasasB,25,FALSE)),"DeC9",IF(AND(VLOOKUP(J27,CasasB,28,FALSE)+15&gt;'Datos de la CN'!H27,VLOOKUP(J27,CasasB,27,FALSE)&lt;='Datos de la CN'!H27,VLOOKUP(J27,CasasB,28,FALSE)&lt;VLOOKUP(J27,CasasB,27,FALSE)),"DeC10",IF(AND(VLOOKUP(J27,CasasB,29,FALSE)+15&gt;'Datos de la CN'!H27,VLOOKUP(J27,CasasB,28,FALSE)&lt;='Datos de la CN'!H27,VLOOKUP(J27,CasasB,29,FALSE)&lt;VLOOKUP(J27,CasasB,28,FALSE)),"DeC11",IF(AND(VLOOKUP(J27,CasasB,30,FALSE)+15&gt;'Datos de la CN'!H27,VLOOKUP(J27,CasasB,29,FALSE)&lt;='Datos de la CN'!H27,VLOOKUP(J27,CasasB,30,FALSE)&lt;VLOOKUP(J27,CasasB,29,FALSE)),"DeC12",IF(AND(VLOOKUP(J27,CasasB,19,FALSE)&gt;'Datos de la CN'!H27,VLOOKUP(J27,CasasB,18,FALSE)&lt;='Datos de la CN'!H27+15,VLOOKUP(J27,CasasB,19,FALSE)&lt;VLOOKUP(J27,CasasB,18,FALSE)),"DeC1",IF(AND(VLOOKUP(J27,CasasB,20,FALSE)&gt;'Datos de la CN'!H27,VLOOKUP(J27,CasasB,19,FALSE)&lt;='Datos de la CN'!H27+15,VLOOKUP(J27,CasasB,20,FALSE)&lt;VLOOKUP(J27,CasasB,19,FALSE)),"DeC2",IF(AND(VLOOKUP(J27,CasasB,21,FALSE)&gt;'Datos de la CN'!H27,VLOOKUP(J27,CasasB,20,FALSE)&lt;='Datos de la CN'!H27+15,VLOOKUP(J27,CasasB,21,FALSE)&lt;VLOOKUP(J27,CasasB,20,FALSE)),"DeC3",IF(AND(VLOOKUP(J27,CasasB,22,FALSE)&gt;'Datos de la CN'!H27,VLOOKUP(J27,CasasB,21,FALSE)&lt;='Datos de la CN'!H27+15,VLOOKUP(J27,CasasB,22,FALSE)&lt;VLOOKUP(J27,CasasB,21,FALSE)),"DeC4",IF(AND(VLOOKUP(J27,CasasB,23,FALSE)&gt;'Datos de la CN'!H27,VLOOKUP(J27,CasasB,22,FALSE)&lt;='Datos de la CN'!H27+15,VLOOKUP(J27,CasasB,23,FALSE)&lt;VLOOKUP(J27,CasasB,22,FALSE)),"DeC5",IF(AND(VLOOKUP(J27,CasasB,24,FALSE)&gt;'Datos de la CN'!H27,VLOOKUP(J27,CasasB,23,FALSE)&lt;='Datos de la CN'!H27+15,VLOOKUP(J27,CasasB,24,FALSE)&lt;VLOOKUP(J27,CasasB,23,FALSE)),"DeC6",IF(AND(VLOOKUP(J27,CasasB,25,FALSE)&gt;'Datos de la CN'!H27,VLOOKUP(J27,CasasB,24,FALSE)&lt;='Datos de la CN'!H27+15,VLOOKUP(J27,CasasB,25,FALSE)&lt;VLOOKUP(J27,CasasB,24,FALSE)),"DeC7",IF(AND(VLOOKUP(J27,CasasB,26,FALSE)&gt;'Datos de la CN'!H27,VLOOKUP(J27,CasasB,25,FALSE)&lt;='Datos de la CN'!H27+15,VLOOKUP(J27,CasasB,26,FALSE)&lt;VLOOKUP(J27,CasasB,25,FALSE)),"DeC8",IF(AND(VLOOKUP(J27,CasasB,27,FALSE)&gt;'Datos de la CN'!H27,VLOOKUP(J27,CasasB,26,FALSE)&lt;='Datos de la CN'!H27+15,VLOOKUP(J27,CasasB,27,FALSE)&lt;VLOOKUP(J27,CasasB,26,FALSE)),"DeC9",IF(AND(VLOOKUP(J27,CasasB,28,FALSE)&gt;'Datos de la CN'!H27,VLOOKUP(J27,CasasB,27,FALSE)&lt;='Datos de la CN'!H27+15,VLOOKUP(J27,CasasB,28,FALSE)&lt;VLOOKUP(J27,CasasB,27,FALSE)),"DeC10",IF(AND(VLOOKUP(J27,CasasB,29,FALSE)&gt;'Datos de la CN'!H27,VLOOKUP(J27,CasasB,28,FALSE)&lt;='Datos de la CN'!H27+15,VLOOKUP(J27,CasasB,29,FALSE)&lt;VLOOKUP(J27,CasasB,28,FALSE)),"DeC11",IF(AND(VLOOKUP(J27,CasasB,30,FALSE)&gt;'Datos de la CN'!H27,VLOOKUP(J27,CasasB,29,FALSE)&lt;='Datos de la CN'!H27+15,VLOOKUP(J27,CasasB,30,FALSE)&lt;VLOOKUP(J27,CasasB,29,FALSE)),"DeC12",""))))))))))))))))))))))))))))))))))))</f>
        <v>#N/A</v>
      </c>
      <c r="R27" s="3" t="e">
        <f t="shared" si="13"/>
        <v>#N/A</v>
      </c>
      <c r="S27" s="3" t="e">
        <f t="shared" si="14"/>
        <v>#N/A</v>
      </c>
      <c r="T27" s="3" t="e">
        <f>IF('Resumen de Aspectos'!F15="Conjunción","+Pr"&amp;'Resumen de Aspectos'!J15,IF('Resumen de Aspectos'!F15="Conjunción Extrema","Pr"&amp;'Resumen de Aspectos'!J15,IF('Resumen de Aspectos'!F15=13,"*Pr"&amp;'Resumen de Aspectos'!J15,"")))</f>
        <v>#N/A</v>
      </c>
      <c r="U27" s="3" t="e">
        <f t="shared" si="15"/>
        <v>#N/A</v>
      </c>
      <c r="V27" s="3" t="e">
        <f t="shared" si="16"/>
        <v>#N/A</v>
      </c>
      <c r="W27" s="3">
        <f>IF(VLOOKUP('Datos de la CN'!AG27,SignosB,3,FALSE)+VLOOKUP('Datos de la CN'!AH27,SignosB,3,FALSE)&lt;=12,VLOOKUP('Datos de la CN'!AG27,SignosB,3,FALSE)+VLOOKUP('Datos de la CN'!AH27,SignosB,3,FALSE),VLOOKUP('Datos de la CN'!AG27,SignosB,3,FALSE)+VLOOKUP('Datos de la CN'!AH27,SignosB,3,FALSE)-12)</f>
        <v>9</v>
      </c>
      <c r="AF27" s="4" t="s">
        <v>44</v>
      </c>
      <c r="AG27" s="4" t="str">
        <f>[1]Regentes!D15</f>
        <v>Piscis</v>
      </c>
      <c r="AH27" s="4" t="str">
        <f>[1]Regentes!E15</f>
        <v>Sagitario</v>
      </c>
    </row>
    <row r="28" spans="2:34" x14ac:dyDescent="0.3">
      <c r="B28" s="3" t="s">
        <v>45</v>
      </c>
      <c r="C28" s="3"/>
      <c r="D28" s="7"/>
      <c r="E28" s="7"/>
      <c r="F28" s="7"/>
      <c r="G28" s="5">
        <f t="shared" si="1"/>
        <v>0</v>
      </c>
      <c r="H28" s="5">
        <f t="shared" si="2"/>
        <v>13.75</v>
      </c>
      <c r="I28" s="3"/>
      <c r="J28" s="7" t="str">
        <f t="shared" si="17"/>
        <v>Se requiere llenar las posiciones</v>
      </c>
      <c r="K28" s="3" t="e">
        <f t="shared" si="0"/>
        <v>#N/A</v>
      </c>
      <c r="L28" s="3" t="str">
        <f t="shared" si="10"/>
        <v/>
      </c>
      <c r="M28" s="3" t="str">
        <f t="shared" si="11"/>
        <v/>
      </c>
      <c r="N28" s="3" t="e">
        <f t="shared" si="12"/>
        <v>#N/A</v>
      </c>
      <c r="O28" s="3" t="str">
        <f t="shared" si="18"/>
        <v>Lilith</v>
      </c>
      <c r="P28" s="3" t="e">
        <f>IF(AND(VLOOKUP(C28,SignosB,6,FALSE)&gt;'Datos de la CN'!H28,VLOOKUP(C28,SignosB,5,FALSE)&lt;='Datos de la CN'!H28),"DeS1",IF(AND(VLOOKUP(C28,SignosB,7,FALSE)&gt;'Datos de la CN'!H28,VLOOKUP(C28,SignosB,6,FALSE)&lt;='Datos de la CN'!H28),"DeS2",IF(AND(VLOOKUP(C28,SignosB,8,FALSE)&gt;'Datos de la CN'!H28,VLOOKUP(C28,SignosB,7,FALSE)&lt;='Datos de la CN'!H28),"DeS3",IF(AND(VLOOKUP(C28,SignosB,9,FALSE)&gt;'Datos de la CN'!H28,VLOOKUP(C28,SignosB,8,FALSE)&lt;='Datos de la CN'!H28),"DeS4",IF(AND(VLOOKUP(C28,SignosB,10,FALSE)&gt;'Datos de la CN'!H28,VLOOKUP(C28,SignosB,9,FALSE)&lt;='Datos de la CN'!H28),"DeS5",IF(AND(VLOOKUP(C28,SignosB,11,FALSE)&gt;'Datos de la CN'!H28,VLOOKUP(C28,SignosB,10,FALSE)&lt;='Datos de la CN'!H28),"DeS6",IF(AND(VLOOKUP(C28,SignosB,12,FALSE)&gt;'Datos de la CN'!H28,VLOOKUP(C28,SignosB,11,FALSE)&lt;='Datos de la CN'!H28),"DeS7",IF(AND(VLOOKUP(C28,SignosB,13,FALSE)&gt;'Datos de la CN'!H28,VLOOKUP(C28,SignosB,12,FALSE)&lt;='Datos de la CN'!H28),"DeS8",IF(AND(VLOOKUP(C28,SignosB,14,FALSE)&gt;'Datos de la CN'!H28,VLOOKUP(C28,SignosB,13,FALSE)&lt;='Datos de la CN'!H28),"DeS9",IF(AND(VLOOKUP(C28,SignosB,15,FALSE)&gt;'Datos de la CN'!H28,VLOOKUP(C28,SignosB,14,FALSE)&lt;='Datos de la CN'!H28),"DeS10",IF(AND(VLOOKUP(C28,SignosB,16,FALSE)&gt;'Datos de la CN'!H28,VLOOKUP(C28,SignosB,15,FALSE)&lt;='Datos de la CN'!H28),"DeS11",IF(AND(VLOOKUP(C28,SignosB,17,FALSE)&gt;'Datos de la CN'!H28,VLOOKUP(C28,SignosB,16,FALSE)&lt;='Datos de la CN'!H28),"DeS12",""))))))))))))</f>
        <v>#N/A</v>
      </c>
      <c r="Q28" s="3" t="e">
        <f>IF(AND(VLOOKUP(J28,CasasB,19,FALSE)&gt;'Datos de la CN'!H28,VLOOKUP(J28,CasasB,18,FALSE)&lt;='Datos de la CN'!H28),"DeC1",IF(AND(VLOOKUP(J28,CasasB,20,FALSE)&gt;'Datos de la CN'!H28,VLOOKUP(J28,CasasB,19,FALSE)&lt;='Datos de la CN'!H28),"DeC2",IF(AND(VLOOKUP(J28,CasasB,21,FALSE)&gt;'Datos de la CN'!H28,VLOOKUP(J28,CasasB,20,FALSE)&lt;='Datos de la CN'!H28),"DeC3",IF(AND(VLOOKUP(J28,CasasB,22,FALSE)&gt;'Datos de la CN'!H28,VLOOKUP(J28,CasasB,21,FALSE)&lt;='Datos de la CN'!H28),"DeC4",IF(AND(VLOOKUP(J28,CasasB,23,FALSE)&gt;'Datos de la CN'!H28,VLOOKUP(J28,CasasB,22,FALSE)&lt;='Datos de la CN'!H28),"DeC5",IF(AND(VLOOKUP(J28,CasasB,24,FALSE)&gt;'Datos de la CN'!H28,VLOOKUP(J28,CasasB,23,FALSE)&lt;='Datos de la CN'!H28),"DeC6",IF(AND(VLOOKUP(J28,CasasB,25,FALSE)&gt;'Datos de la CN'!H28,VLOOKUP(J28,CasasB,24,FALSE)&lt;='Datos de la CN'!H28),"DeC7",IF(AND(VLOOKUP(J28,CasasB,26,FALSE)&gt;'Datos de la CN'!H28,VLOOKUP(J28,CasasB,25,FALSE)&lt;='Datos de la CN'!H28),"DeC8",IF(AND(VLOOKUP(J28,CasasB,27,FALSE)&gt;'Datos de la CN'!H28,VLOOKUP(J28,CasasB,26,FALSE)&lt;='Datos de la CN'!H28),"DeC9",IF(AND(VLOOKUP(J28,CasasB,28,FALSE)&gt;'Datos de la CN'!H28,VLOOKUP(J28,CasasB,27,FALSE)&lt;='Datos de la CN'!H28),"DeC10",IF(AND(VLOOKUP(J28,CasasB,29,FALSE)&gt;'Datos de la CN'!H28,VLOOKUP(J28,CasasB,28,FALSE)&lt;='Datos de la CN'!H28),"DeC11",IF(AND(VLOOKUP(J28,CasasB,30,FALSE)&gt;'Datos de la CN'!H28,VLOOKUP(J28,CasasB,29,FALSE)&lt;='Datos de la CN'!H28),"DeC12",IF(AND(VLOOKUP(J28,CasasB,19,FALSE)+15&gt;'Datos de la CN'!H28,VLOOKUP(J28,CasasB,18,FALSE)&lt;='Datos de la CN'!H28,VLOOKUP(J28,CasasB,19,FALSE)&lt;VLOOKUP(J28,CasasB,18,FALSE)),"DeC1",IF(AND(VLOOKUP(J28,CasasB,20,FALSE)+15&gt;'Datos de la CN'!H28,VLOOKUP(J28,CasasB,19,FALSE)&lt;='Datos de la CN'!H28,VLOOKUP(J28,CasasB,20,FALSE)&lt;VLOOKUP(J28,CasasB,19,FALSE)),"DeC2",IF(AND(VLOOKUP(J28,CasasB,21,FALSE)+15&gt;'Datos de la CN'!H28,VLOOKUP(J28,CasasB,20,FALSE)&lt;='Datos de la CN'!H28,VLOOKUP(J28,CasasB,21,FALSE)&lt;VLOOKUP(J28,CasasB,20,FALSE)),"DeC3",IF(AND(VLOOKUP(J28,CasasB,22,FALSE)+15&gt;'Datos de la CN'!H28,VLOOKUP(J28,CasasB,21,FALSE)&lt;='Datos de la CN'!H28,VLOOKUP(J28,CasasB,22,FALSE)&lt;VLOOKUP(J28,CasasB,21,FALSE)),"DeC4",IF(AND(VLOOKUP(J28,CasasB,23,FALSE)+15&gt;'Datos de la CN'!H28,VLOOKUP(J28,CasasB,22,FALSE)&lt;='Datos de la CN'!H28,VLOOKUP(J28,CasasB,23,FALSE)&lt;VLOOKUP(J28,CasasB,22,FALSE)),"DeC5",IF(AND(VLOOKUP(J28,CasasB,24,FALSE)+15&gt;'Datos de la CN'!H28,VLOOKUP(J28,CasasB,23,FALSE)&lt;='Datos de la CN'!H28,VLOOKUP(J28,CasasB,24,FALSE)&lt;VLOOKUP(J28,CasasB,23,FALSE)),"DeC6",IF(AND(VLOOKUP(J28,CasasB,25,FALSE)+15&gt;'Datos de la CN'!H28,VLOOKUP(J28,CasasB,24,FALSE)&lt;='Datos de la CN'!H28,VLOOKUP(J28,CasasB,25,FALSE)&lt;VLOOKUP(J28,CasasB,24,FALSE)),"DeC7",IF(AND(VLOOKUP(J28,CasasB,26,FALSE)+15&gt;'Datos de la CN'!H28,VLOOKUP(J28,CasasB,25,FALSE)&lt;='Datos de la CN'!H28,VLOOKUP(J28,CasasB,26,FALSE)&lt;VLOOKUP(J28,CasasB,25,FALSE)),"DeC8",IF(AND(VLOOKUP(J28,CasasB,27,FALSE)+15&gt;'Datos de la CN'!H28,VLOOKUP(J28,CasasB,26,FALSE)&lt;='Datos de la CN'!H28,VLOOKUP(J28,CasasB,27,FALSE)&lt;VLOOKUP(J28,CasasB,25,FALSE)),"DeC9",IF(AND(VLOOKUP(J28,CasasB,28,FALSE)+15&gt;'Datos de la CN'!H28,VLOOKUP(J28,CasasB,27,FALSE)&lt;='Datos de la CN'!H28,VLOOKUP(J28,CasasB,28,FALSE)&lt;VLOOKUP(J28,CasasB,27,FALSE)),"DeC10",IF(AND(VLOOKUP(J28,CasasB,29,FALSE)+15&gt;'Datos de la CN'!H28,VLOOKUP(J28,CasasB,28,FALSE)&lt;='Datos de la CN'!H28,VLOOKUP(J28,CasasB,29,FALSE)&lt;VLOOKUP(J28,CasasB,28,FALSE)),"DeC11",IF(AND(VLOOKUP(J28,CasasB,30,FALSE)+15&gt;'Datos de la CN'!H28,VLOOKUP(J28,CasasB,29,FALSE)&lt;='Datos de la CN'!H28,VLOOKUP(J28,CasasB,30,FALSE)&lt;VLOOKUP(J28,CasasB,29,FALSE)),"DeC12",IF(AND(VLOOKUP(J28,CasasB,19,FALSE)&gt;'Datos de la CN'!H28,VLOOKUP(J28,CasasB,18,FALSE)&lt;='Datos de la CN'!H28+15,VLOOKUP(J28,CasasB,19,FALSE)&lt;VLOOKUP(J28,CasasB,18,FALSE)),"DeC1",IF(AND(VLOOKUP(J28,CasasB,20,FALSE)&gt;'Datos de la CN'!H28,VLOOKUP(J28,CasasB,19,FALSE)&lt;='Datos de la CN'!H28+15,VLOOKUP(J28,CasasB,20,FALSE)&lt;VLOOKUP(J28,CasasB,19,FALSE)),"DeC2",IF(AND(VLOOKUP(J28,CasasB,21,FALSE)&gt;'Datos de la CN'!H28,VLOOKUP(J28,CasasB,20,FALSE)&lt;='Datos de la CN'!H28+15,VLOOKUP(J28,CasasB,21,FALSE)&lt;VLOOKUP(J28,CasasB,20,FALSE)),"DeC3",IF(AND(VLOOKUP(J28,CasasB,22,FALSE)&gt;'Datos de la CN'!H28,VLOOKUP(J28,CasasB,21,FALSE)&lt;='Datos de la CN'!H28+15,VLOOKUP(J28,CasasB,22,FALSE)&lt;VLOOKUP(J28,CasasB,21,FALSE)),"DeC4",IF(AND(VLOOKUP(J28,CasasB,23,FALSE)&gt;'Datos de la CN'!H28,VLOOKUP(J28,CasasB,22,FALSE)&lt;='Datos de la CN'!H28+15,VLOOKUP(J28,CasasB,23,FALSE)&lt;VLOOKUP(J28,CasasB,22,FALSE)),"DeC5",IF(AND(VLOOKUP(J28,CasasB,24,FALSE)&gt;'Datos de la CN'!H28,VLOOKUP(J28,CasasB,23,FALSE)&lt;='Datos de la CN'!H28+15,VLOOKUP(J28,CasasB,24,FALSE)&lt;VLOOKUP(J28,CasasB,23,FALSE)),"DeC6",IF(AND(VLOOKUP(J28,CasasB,25,FALSE)&gt;'Datos de la CN'!H28,VLOOKUP(J28,CasasB,24,FALSE)&lt;='Datos de la CN'!H28+15,VLOOKUP(J28,CasasB,25,FALSE)&lt;VLOOKUP(J28,CasasB,24,FALSE)),"DeC7",IF(AND(VLOOKUP(J28,CasasB,26,FALSE)&gt;'Datos de la CN'!H28,VLOOKUP(J28,CasasB,25,FALSE)&lt;='Datos de la CN'!H28+15,VLOOKUP(J28,CasasB,26,FALSE)&lt;VLOOKUP(J28,CasasB,25,FALSE)),"DeC8",IF(AND(VLOOKUP(J28,CasasB,27,FALSE)&gt;'Datos de la CN'!H28,VLOOKUP(J28,CasasB,26,FALSE)&lt;='Datos de la CN'!H28+15,VLOOKUP(J28,CasasB,27,FALSE)&lt;VLOOKUP(J28,CasasB,26,FALSE)),"DeC9",IF(AND(VLOOKUP(J28,CasasB,28,FALSE)&gt;'Datos de la CN'!H28,VLOOKUP(J28,CasasB,27,FALSE)&lt;='Datos de la CN'!H28+15,VLOOKUP(J28,CasasB,28,FALSE)&lt;VLOOKUP(J28,CasasB,27,FALSE)),"DeC10",IF(AND(VLOOKUP(J28,CasasB,29,FALSE)&gt;'Datos de la CN'!H28,VLOOKUP(J28,CasasB,28,FALSE)&lt;='Datos de la CN'!H28+15,VLOOKUP(J28,CasasB,29,FALSE)&lt;VLOOKUP(J28,CasasB,28,FALSE)),"DeC11",IF(AND(VLOOKUP(J28,CasasB,30,FALSE)&gt;'Datos de la CN'!H28,VLOOKUP(J28,CasasB,29,FALSE)&lt;='Datos de la CN'!H28+15,VLOOKUP(J28,CasasB,30,FALSE)&lt;VLOOKUP(J28,CasasB,29,FALSE)),"DeC12",""))))))))))))))))))))))))))))))))))))</f>
        <v>#N/A</v>
      </c>
      <c r="R28" s="3" t="e">
        <f t="shared" si="13"/>
        <v>#N/A</v>
      </c>
      <c r="S28" s="3" t="e">
        <f t="shared" si="14"/>
        <v>#N/A</v>
      </c>
      <c r="T28" s="3" t="e">
        <f>IF('Resumen de Aspectos'!F16="Conjunción","+Pr"&amp;'Resumen de Aspectos'!J16,IF('Resumen de Aspectos'!F16="Conjunción Extrema","Pr"&amp;'Resumen de Aspectos'!J16,IF('Resumen de Aspectos'!F16=13,"*Pr"&amp;'Resumen de Aspectos'!J16,"")))</f>
        <v>#N/A</v>
      </c>
      <c r="U28" s="3" t="e">
        <f t="shared" si="15"/>
        <v>#N/A</v>
      </c>
      <c r="V28" s="3" t="e">
        <f t="shared" si="16"/>
        <v>#N/A</v>
      </c>
      <c r="W28" s="3">
        <f>IF(VLOOKUP('Datos de la CN'!AG28,SignosB,3,FALSE)+VLOOKUP('Datos de la CN'!AH28,SignosB,3,FALSE)&lt;=12,VLOOKUP('Datos de la CN'!AG28,SignosB,3,FALSE)+VLOOKUP('Datos de la CN'!AH28,SignosB,3,FALSE),VLOOKUP('Datos de la CN'!AG28,SignosB,3,FALSE)+VLOOKUP('Datos de la CN'!AH28,SignosB,3,FALSE)-12)</f>
        <v>8</v>
      </c>
      <c r="AF28" s="4" t="s">
        <v>45</v>
      </c>
      <c r="AG28" s="4" t="str">
        <f>[1]Regentes!D16</f>
        <v>Piscis</v>
      </c>
      <c r="AH28" s="4" t="str">
        <f>[1]Regentes!E16</f>
        <v>Escorpio</v>
      </c>
    </row>
    <row r="29" spans="2:34" x14ac:dyDescent="0.3">
      <c r="B29" s="3" t="s">
        <v>46</v>
      </c>
      <c r="C29" s="4"/>
      <c r="D29" s="3"/>
      <c r="E29" s="3"/>
      <c r="F29" s="3"/>
      <c r="G29" s="5">
        <f t="shared" si="1"/>
        <v>0</v>
      </c>
      <c r="H29" s="5">
        <f t="shared" si="2"/>
        <v>13.75</v>
      </c>
      <c r="I29" s="3"/>
      <c r="J29" s="7" t="str">
        <f t="shared" si="17"/>
        <v>Se requiere llenar las posiciones</v>
      </c>
      <c r="K29" s="3" t="e">
        <f t="shared" si="0"/>
        <v>#N/A</v>
      </c>
      <c r="L29" s="3" t="str">
        <f t="shared" si="10"/>
        <v/>
      </c>
      <c r="M29" s="3" t="str">
        <f t="shared" si="11"/>
        <v/>
      </c>
      <c r="N29" s="3" t="e">
        <f t="shared" si="12"/>
        <v>#N/A</v>
      </c>
      <c r="O29" s="3" t="str">
        <f t="shared" si="18"/>
        <v>Vertex</v>
      </c>
      <c r="P29" s="3" t="e">
        <f>IF(AND(VLOOKUP(C29,SignosB,6,FALSE)&gt;'Datos de la CN'!H29,VLOOKUP(C29,SignosB,5,FALSE)&lt;='Datos de la CN'!H29),"DeS1",IF(AND(VLOOKUP(C29,SignosB,7,FALSE)&gt;'Datos de la CN'!H29,VLOOKUP(C29,SignosB,6,FALSE)&lt;='Datos de la CN'!H29),"DeS2",IF(AND(VLOOKUP(C29,SignosB,8,FALSE)&gt;'Datos de la CN'!H29,VLOOKUP(C29,SignosB,7,FALSE)&lt;='Datos de la CN'!H29),"DeS3",IF(AND(VLOOKUP(C29,SignosB,9,FALSE)&gt;'Datos de la CN'!H29,VLOOKUP(C29,SignosB,8,FALSE)&lt;='Datos de la CN'!H29),"DeS4",IF(AND(VLOOKUP(C29,SignosB,10,FALSE)&gt;'Datos de la CN'!H29,VLOOKUP(C29,SignosB,9,FALSE)&lt;='Datos de la CN'!H29),"DeS5",IF(AND(VLOOKUP(C29,SignosB,11,FALSE)&gt;'Datos de la CN'!H29,VLOOKUP(C29,SignosB,10,FALSE)&lt;='Datos de la CN'!H29),"DeS6",IF(AND(VLOOKUP(C29,SignosB,12,FALSE)&gt;'Datos de la CN'!H29,VLOOKUP(C29,SignosB,11,FALSE)&lt;='Datos de la CN'!H29),"DeS7",IF(AND(VLOOKUP(C29,SignosB,13,FALSE)&gt;'Datos de la CN'!H29,VLOOKUP(C29,SignosB,12,FALSE)&lt;='Datos de la CN'!H29),"DeS8",IF(AND(VLOOKUP(C29,SignosB,14,FALSE)&gt;'Datos de la CN'!H29,VLOOKUP(C29,SignosB,13,FALSE)&lt;='Datos de la CN'!H29),"DeS9",IF(AND(VLOOKUP(C29,SignosB,15,FALSE)&gt;'Datos de la CN'!H29,VLOOKUP(C29,SignosB,14,FALSE)&lt;='Datos de la CN'!H29),"DeS10",IF(AND(VLOOKUP(C29,SignosB,16,FALSE)&gt;'Datos de la CN'!H29,VLOOKUP(C29,SignosB,15,FALSE)&lt;='Datos de la CN'!H29),"DeS11",IF(AND(VLOOKUP(C29,SignosB,17,FALSE)&gt;'Datos de la CN'!H29,VLOOKUP(C29,SignosB,16,FALSE)&lt;='Datos de la CN'!H29),"DeS12",""))))))))))))</f>
        <v>#N/A</v>
      </c>
      <c r="Q29" s="3" t="e">
        <f>IF(AND(VLOOKUP(J29,CasasB,19,FALSE)&gt;'Datos de la CN'!H29,VLOOKUP(J29,CasasB,18,FALSE)&lt;='Datos de la CN'!H29),"DeC1",IF(AND(VLOOKUP(J29,CasasB,20,FALSE)&gt;'Datos de la CN'!H29,VLOOKUP(J29,CasasB,19,FALSE)&lt;='Datos de la CN'!H29),"DeC2",IF(AND(VLOOKUP(J29,CasasB,21,FALSE)&gt;'Datos de la CN'!H29,VLOOKUP(J29,CasasB,20,FALSE)&lt;='Datos de la CN'!H29),"DeC3",IF(AND(VLOOKUP(J29,CasasB,22,FALSE)&gt;'Datos de la CN'!H29,VLOOKUP(J29,CasasB,21,FALSE)&lt;='Datos de la CN'!H29),"DeC4",IF(AND(VLOOKUP(J29,CasasB,23,FALSE)&gt;'Datos de la CN'!H29,VLOOKUP(J29,CasasB,22,FALSE)&lt;='Datos de la CN'!H29),"DeC5",IF(AND(VLOOKUP(J29,CasasB,24,FALSE)&gt;'Datos de la CN'!H29,VLOOKUP(J29,CasasB,23,FALSE)&lt;='Datos de la CN'!H29),"DeC6",IF(AND(VLOOKUP(J29,CasasB,25,FALSE)&gt;'Datos de la CN'!H29,VLOOKUP(J29,CasasB,24,FALSE)&lt;='Datos de la CN'!H29),"DeC7",IF(AND(VLOOKUP(J29,CasasB,26,FALSE)&gt;'Datos de la CN'!H29,VLOOKUP(J29,CasasB,25,FALSE)&lt;='Datos de la CN'!H29),"DeC8",IF(AND(VLOOKUP(J29,CasasB,27,FALSE)&gt;'Datos de la CN'!H29,VLOOKUP(J29,CasasB,26,FALSE)&lt;='Datos de la CN'!H29),"DeC9",IF(AND(VLOOKUP(J29,CasasB,28,FALSE)&gt;'Datos de la CN'!H29,VLOOKUP(J29,CasasB,27,FALSE)&lt;='Datos de la CN'!H29),"DeC10",IF(AND(VLOOKUP(J29,CasasB,29,FALSE)&gt;'Datos de la CN'!H29,VLOOKUP(J29,CasasB,28,FALSE)&lt;='Datos de la CN'!H29),"DeC11",IF(AND(VLOOKUP(J29,CasasB,30,FALSE)&gt;'Datos de la CN'!H29,VLOOKUP(J29,CasasB,29,FALSE)&lt;='Datos de la CN'!H29),"DeC12",IF(AND(VLOOKUP(J29,CasasB,19,FALSE)+15&gt;'Datos de la CN'!H29,VLOOKUP(J29,CasasB,18,FALSE)&lt;='Datos de la CN'!H29,VLOOKUP(J29,CasasB,19,FALSE)&lt;VLOOKUP(J29,CasasB,18,FALSE)),"DeC1",IF(AND(VLOOKUP(J29,CasasB,20,FALSE)+15&gt;'Datos de la CN'!H29,VLOOKUP(J29,CasasB,19,FALSE)&lt;='Datos de la CN'!H29,VLOOKUP(J29,CasasB,20,FALSE)&lt;VLOOKUP(J29,CasasB,19,FALSE)),"DeC2",IF(AND(VLOOKUP(J29,CasasB,21,FALSE)+15&gt;'Datos de la CN'!H29,VLOOKUP(J29,CasasB,20,FALSE)&lt;='Datos de la CN'!H29,VLOOKUP(J29,CasasB,21,FALSE)&lt;VLOOKUP(J29,CasasB,20,FALSE)),"DeC3",IF(AND(VLOOKUP(J29,CasasB,22,FALSE)+15&gt;'Datos de la CN'!H29,VLOOKUP(J29,CasasB,21,FALSE)&lt;='Datos de la CN'!H29,VLOOKUP(J29,CasasB,22,FALSE)&lt;VLOOKUP(J29,CasasB,21,FALSE)),"DeC4",IF(AND(VLOOKUP(J29,CasasB,23,FALSE)+15&gt;'Datos de la CN'!H29,VLOOKUP(J29,CasasB,22,FALSE)&lt;='Datos de la CN'!H29,VLOOKUP(J29,CasasB,23,FALSE)&lt;VLOOKUP(J29,CasasB,22,FALSE)),"DeC5",IF(AND(VLOOKUP(J29,CasasB,24,FALSE)+15&gt;'Datos de la CN'!H29,VLOOKUP(J29,CasasB,23,FALSE)&lt;='Datos de la CN'!H29,VLOOKUP(J29,CasasB,24,FALSE)&lt;VLOOKUP(J29,CasasB,23,FALSE)),"DeC6",IF(AND(VLOOKUP(J29,CasasB,25,FALSE)+15&gt;'Datos de la CN'!H29,VLOOKUP(J29,CasasB,24,FALSE)&lt;='Datos de la CN'!H29,VLOOKUP(J29,CasasB,25,FALSE)&lt;VLOOKUP(J29,CasasB,24,FALSE)),"DeC7",IF(AND(VLOOKUP(J29,CasasB,26,FALSE)+15&gt;'Datos de la CN'!H29,VLOOKUP(J29,CasasB,25,FALSE)&lt;='Datos de la CN'!H29,VLOOKUP(J29,CasasB,26,FALSE)&lt;VLOOKUP(J29,CasasB,25,FALSE)),"DeC8",IF(AND(VLOOKUP(J29,CasasB,27,FALSE)+15&gt;'Datos de la CN'!H29,VLOOKUP(J29,CasasB,26,FALSE)&lt;='Datos de la CN'!H29,VLOOKUP(J29,CasasB,27,FALSE)&lt;VLOOKUP(J29,CasasB,25,FALSE)),"DeC9",IF(AND(VLOOKUP(J29,CasasB,28,FALSE)+15&gt;'Datos de la CN'!H29,VLOOKUP(J29,CasasB,27,FALSE)&lt;='Datos de la CN'!H29,VLOOKUP(J29,CasasB,28,FALSE)&lt;VLOOKUP(J29,CasasB,27,FALSE)),"DeC10",IF(AND(VLOOKUP(J29,CasasB,29,FALSE)+15&gt;'Datos de la CN'!H29,VLOOKUP(J29,CasasB,28,FALSE)&lt;='Datos de la CN'!H29,VLOOKUP(J29,CasasB,29,FALSE)&lt;VLOOKUP(J29,CasasB,28,FALSE)),"DeC11",IF(AND(VLOOKUP(J29,CasasB,30,FALSE)+15&gt;'Datos de la CN'!H29,VLOOKUP(J29,CasasB,29,FALSE)&lt;='Datos de la CN'!H29,VLOOKUP(J29,CasasB,30,FALSE)&lt;VLOOKUP(J29,CasasB,29,FALSE)),"DeC12",IF(AND(VLOOKUP(J29,CasasB,19,FALSE)&gt;'Datos de la CN'!H29,VLOOKUP(J29,CasasB,18,FALSE)&lt;='Datos de la CN'!H29+15,VLOOKUP(J29,CasasB,19,FALSE)&lt;VLOOKUP(J29,CasasB,18,FALSE)),"DeC1",IF(AND(VLOOKUP(J29,CasasB,20,FALSE)&gt;'Datos de la CN'!H29,VLOOKUP(J29,CasasB,19,FALSE)&lt;='Datos de la CN'!H29+15,VLOOKUP(J29,CasasB,20,FALSE)&lt;VLOOKUP(J29,CasasB,19,FALSE)),"DeC2",IF(AND(VLOOKUP(J29,CasasB,21,FALSE)&gt;'Datos de la CN'!H29,VLOOKUP(J29,CasasB,20,FALSE)&lt;='Datos de la CN'!H29+15,VLOOKUP(J29,CasasB,21,FALSE)&lt;VLOOKUP(J29,CasasB,20,FALSE)),"DeC3",IF(AND(VLOOKUP(J29,CasasB,22,FALSE)&gt;'Datos de la CN'!H29,VLOOKUP(J29,CasasB,21,FALSE)&lt;='Datos de la CN'!H29+15,VLOOKUP(J29,CasasB,22,FALSE)&lt;VLOOKUP(J29,CasasB,21,FALSE)),"DeC4",IF(AND(VLOOKUP(J29,CasasB,23,FALSE)&gt;'Datos de la CN'!H29,VLOOKUP(J29,CasasB,22,FALSE)&lt;='Datos de la CN'!H29+15,VLOOKUP(J29,CasasB,23,FALSE)&lt;VLOOKUP(J29,CasasB,22,FALSE)),"DeC5",IF(AND(VLOOKUP(J29,CasasB,24,FALSE)&gt;'Datos de la CN'!H29,VLOOKUP(J29,CasasB,23,FALSE)&lt;='Datos de la CN'!H29+15,VLOOKUP(J29,CasasB,24,FALSE)&lt;VLOOKUP(J29,CasasB,23,FALSE)),"DeC6",IF(AND(VLOOKUP(J29,CasasB,25,FALSE)&gt;'Datos de la CN'!H29,VLOOKUP(J29,CasasB,24,FALSE)&lt;='Datos de la CN'!H29+15,VLOOKUP(J29,CasasB,25,FALSE)&lt;VLOOKUP(J29,CasasB,24,FALSE)),"DeC7",IF(AND(VLOOKUP(J29,CasasB,26,FALSE)&gt;'Datos de la CN'!H29,VLOOKUP(J29,CasasB,25,FALSE)&lt;='Datos de la CN'!H29+15,VLOOKUP(J29,CasasB,26,FALSE)&lt;VLOOKUP(J29,CasasB,25,FALSE)),"DeC8",IF(AND(VLOOKUP(J29,CasasB,27,FALSE)&gt;'Datos de la CN'!H29,VLOOKUP(J29,CasasB,26,FALSE)&lt;='Datos de la CN'!H29+15,VLOOKUP(J29,CasasB,27,FALSE)&lt;VLOOKUP(J29,CasasB,26,FALSE)),"DeC9",IF(AND(VLOOKUP(J29,CasasB,28,FALSE)&gt;'Datos de la CN'!H29,VLOOKUP(J29,CasasB,27,FALSE)&lt;='Datos de la CN'!H29+15,VLOOKUP(J29,CasasB,28,FALSE)&lt;VLOOKUP(J29,CasasB,27,FALSE)),"DeC10",IF(AND(VLOOKUP(J29,CasasB,29,FALSE)&gt;'Datos de la CN'!H29,VLOOKUP(J29,CasasB,28,FALSE)&lt;='Datos de la CN'!H29+15,VLOOKUP(J29,CasasB,29,FALSE)&lt;VLOOKUP(J29,CasasB,28,FALSE)),"DeC11",IF(AND(VLOOKUP(J29,CasasB,30,FALSE)&gt;'Datos de la CN'!H29,VLOOKUP(J29,CasasB,29,FALSE)&lt;='Datos de la CN'!H29+15,VLOOKUP(J29,CasasB,30,FALSE)&lt;VLOOKUP(J29,CasasB,29,FALSE)),"DeC12",""))))))))))))))))))))))))))))))))))))</f>
        <v>#N/A</v>
      </c>
      <c r="R29" s="3" t="e">
        <f t="shared" si="13"/>
        <v>#N/A</v>
      </c>
      <c r="S29" s="3" t="e">
        <f t="shared" si="14"/>
        <v>#N/A</v>
      </c>
      <c r="T29" s="3" t="e">
        <f>IF('Resumen de Aspectos'!F17="Conjunción","+Pr"&amp;'Resumen de Aspectos'!J17,IF('Resumen de Aspectos'!F17="Conjunción Extrema","Pr"&amp;'Resumen de Aspectos'!J17,IF('Resumen de Aspectos'!F17=13,"*Pr"&amp;'Resumen de Aspectos'!J17,"")))</f>
        <v>#N/A</v>
      </c>
      <c r="U29" s="3" t="e">
        <f t="shared" si="15"/>
        <v>#N/A</v>
      </c>
      <c r="V29" s="3" t="e">
        <f t="shared" si="16"/>
        <v>#N/A</v>
      </c>
      <c r="W29" s="3">
        <f>IF(VLOOKUP('Datos de la CN'!AG29,SignosB,3,FALSE)+VLOOKUP('Datos de la CN'!AH29,SignosB,3,FALSE)&lt;=12,VLOOKUP('Datos de la CN'!AG29,SignosB,3,FALSE)+VLOOKUP('Datos de la CN'!AH29,SignosB,3,FALSE),VLOOKUP('Datos de la CN'!AG29,SignosB,3,FALSE)+VLOOKUP('Datos de la CN'!AH29,SignosB,3,FALSE)-12)</f>
        <v>6</v>
      </c>
      <c r="AF29" s="4" t="s">
        <v>46</v>
      </c>
      <c r="AG29" s="4" t="str">
        <f>[1]Regentes!D17</f>
        <v>Escorpio</v>
      </c>
      <c r="AH29" s="4" t="str">
        <f>[1]Regentes!E17</f>
        <v>Capricornio</v>
      </c>
    </row>
    <row r="30" spans="2:34" x14ac:dyDescent="0.3">
      <c r="B30" s="3" t="s">
        <v>47</v>
      </c>
      <c r="C30" s="3"/>
      <c r="D30" s="7"/>
      <c r="E30" s="7"/>
      <c r="F30" s="7"/>
      <c r="G30" s="5">
        <f t="shared" si="1"/>
        <v>0</v>
      </c>
      <c r="H30" s="5">
        <f t="shared" si="2"/>
        <v>13.75</v>
      </c>
      <c r="I30" s="3"/>
      <c r="J30" s="7" t="str">
        <f t="shared" si="17"/>
        <v>Se requiere llenar las posiciones</v>
      </c>
      <c r="K30" s="3" t="e">
        <f t="shared" si="0"/>
        <v>#N/A</v>
      </c>
      <c r="L30" s="3" t="str">
        <f t="shared" si="10"/>
        <v/>
      </c>
      <c r="M30" s="3" t="str">
        <f t="shared" si="11"/>
        <v/>
      </c>
      <c r="N30" s="3" t="e">
        <f t="shared" si="12"/>
        <v>#N/A</v>
      </c>
      <c r="O30" s="3" t="str">
        <f t="shared" si="18"/>
        <v>Ceres</v>
      </c>
      <c r="P30" s="3" t="e">
        <f>IF(AND(VLOOKUP(C30,SignosB,6,FALSE)&gt;'Datos de la CN'!H30,VLOOKUP(C30,SignosB,5,FALSE)&lt;='Datos de la CN'!H30),"DeS1",IF(AND(VLOOKUP(C30,SignosB,7,FALSE)&gt;'Datos de la CN'!H30,VLOOKUP(C30,SignosB,6,FALSE)&lt;='Datos de la CN'!H30),"DeS2",IF(AND(VLOOKUP(C30,SignosB,8,FALSE)&gt;'Datos de la CN'!H30,VLOOKUP(C30,SignosB,7,FALSE)&lt;='Datos de la CN'!H30),"DeS3",IF(AND(VLOOKUP(C30,SignosB,9,FALSE)&gt;'Datos de la CN'!H30,VLOOKUP(C30,SignosB,8,FALSE)&lt;='Datos de la CN'!H30),"DeS4",IF(AND(VLOOKUP(C30,SignosB,10,FALSE)&gt;'Datos de la CN'!H30,VLOOKUP(C30,SignosB,9,FALSE)&lt;='Datos de la CN'!H30),"DeS5",IF(AND(VLOOKUP(C30,SignosB,11,FALSE)&gt;'Datos de la CN'!H30,VLOOKUP(C30,SignosB,10,FALSE)&lt;='Datos de la CN'!H30),"DeS6",IF(AND(VLOOKUP(C30,SignosB,12,FALSE)&gt;'Datos de la CN'!H30,VLOOKUP(C30,SignosB,11,FALSE)&lt;='Datos de la CN'!H30),"DeS7",IF(AND(VLOOKUP(C30,SignosB,13,FALSE)&gt;'Datos de la CN'!H30,VLOOKUP(C30,SignosB,12,FALSE)&lt;='Datos de la CN'!H30),"DeS8",IF(AND(VLOOKUP(C30,SignosB,14,FALSE)&gt;'Datos de la CN'!H30,VLOOKUP(C30,SignosB,13,FALSE)&lt;='Datos de la CN'!H30),"DeS9",IF(AND(VLOOKUP(C30,SignosB,15,FALSE)&gt;'Datos de la CN'!H30,VLOOKUP(C30,SignosB,14,FALSE)&lt;='Datos de la CN'!H30),"DeS10",IF(AND(VLOOKUP(C30,SignosB,16,FALSE)&gt;'Datos de la CN'!H30,VLOOKUP(C30,SignosB,15,FALSE)&lt;='Datos de la CN'!H30),"DeS11",IF(AND(VLOOKUP(C30,SignosB,17,FALSE)&gt;'Datos de la CN'!H30,VLOOKUP(C30,SignosB,16,FALSE)&lt;='Datos de la CN'!H30),"DeS12",""))))))))))))</f>
        <v>#N/A</v>
      </c>
      <c r="Q30" s="3" t="e">
        <f>IF(AND(VLOOKUP(J30,CasasB,19,FALSE)&gt;'Datos de la CN'!H30,VLOOKUP(J30,CasasB,18,FALSE)&lt;='Datos de la CN'!H30),"DeC1",IF(AND(VLOOKUP(J30,CasasB,20,FALSE)&gt;'Datos de la CN'!H30,VLOOKUP(J30,CasasB,19,FALSE)&lt;='Datos de la CN'!H30),"DeC2",IF(AND(VLOOKUP(J30,CasasB,21,FALSE)&gt;'Datos de la CN'!H30,VLOOKUP(J30,CasasB,20,FALSE)&lt;='Datos de la CN'!H30),"DeC3",IF(AND(VLOOKUP(J30,CasasB,22,FALSE)&gt;'Datos de la CN'!H30,VLOOKUP(J30,CasasB,21,FALSE)&lt;='Datos de la CN'!H30),"DeC4",IF(AND(VLOOKUP(J30,CasasB,23,FALSE)&gt;'Datos de la CN'!H30,VLOOKUP(J30,CasasB,22,FALSE)&lt;='Datos de la CN'!H30),"DeC5",IF(AND(VLOOKUP(J30,CasasB,24,FALSE)&gt;'Datos de la CN'!H30,VLOOKUP(J30,CasasB,23,FALSE)&lt;='Datos de la CN'!H30),"DeC6",IF(AND(VLOOKUP(J30,CasasB,25,FALSE)&gt;'Datos de la CN'!H30,VLOOKUP(J30,CasasB,24,FALSE)&lt;='Datos de la CN'!H30),"DeC7",IF(AND(VLOOKUP(J30,CasasB,26,FALSE)&gt;'Datos de la CN'!H30,VLOOKUP(J30,CasasB,25,FALSE)&lt;='Datos de la CN'!H30),"DeC8",IF(AND(VLOOKUP(J30,CasasB,27,FALSE)&gt;'Datos de la CN'!H30,VLOOKUP(J30,CasasB,26,FALSE)&lt;='Datos de la CN'!H30),"DeC9",IF(AND(VLOOKUP(J30,CasasB,28,FALSE)&gt;'Datos de la CN'!H30,VLOOKUP(J30,CasasB,27,FALSE)&lt;='Datos de la CN'!H30),"DeC10",IF(AND(VLOOKUP(J30,CasasB,29,FALSE)&gt;'Datos de la CN'!H30,VLOOKUP(J30,CasasB,28,FALSE)&lt;='Datos de la CN'!H30),"DeC11",IF(AND(VLOOKUP(J30,CasasB,30,FALSE)&gt;'Datos de la CN'!H30,VLOOKUP(J30,CasasB,29,FALSE)&lt;='Datos de la CN'!H30),"DeC12",IF(AND(VLOOKUP(J30,CasasB,19,FALSE)+15&gt;'Datos de la CN'!H30,VLOOKUP(J30,CasasB,18,FALSE)&lt;='Datos de la CN'!H30,VLOOKUP(J30,CasasB,19,FALSE)&lt;VLOOKUP(J30,CasasB,18,FALSE)),"DeC1",IF(AND(VLOOKUP(J30,CasasB,20,FALSE)+15&gt;'Datos de la CN'!H30,VLOOKUP(J30,CasasB,19,FALSE)&lt;='Datos de la CN'!H30,VLOOKUP(J30,CasasB,20,FALSE)&lt;VLOOKUP(J30,CasasB,19,FALSE)),"DeC2",IF(AND(VLOOKUP(J30,CasasB,21,FALSE)+15&gt;'Datos de la CN'!H30,VLOOKUP(J30,CasasB,20,FALSE)&lt;='Datos de la CN'!H30,VLOOKUP(J30,CasasB,21,FALSE)&lt;VLOOKUP(J30,CasasB,20,FALSE)),"DeC3",IF(AND(VLOOKUP(J30,CasasB,22,FALSE)+15&gt;'Datos de la CN'!H30,VLOOKUP(J30,CasasB,21,FALSE)&lt;='Datos de la CN'!H30,VLOOKUP(J30,CasasB,22,FALSE)&lt;VLOOKUP(J30,CasasB,21,FALSE)),"DeC4",IF(AND(VLOOKUP(J30,CasasB,23,FALSE)+15&gt;'Datos de la CN'!H30,VLOOKUP(J30,CasasB,22,FALSE)&lt;='Datos de la CN'!H30,VLOOKUP(J30,CasasB,23,FALSE)&lt;VLOOKUP(J30,CasasB,22,FALSE)),"DeC5",IF(AND(VLOOKUP(J30,CasasB,24,FALSE)+15&gt;'Datos de la CN'!H30,VLOOKUP(J30,CasasB,23,FALSE)&lt;='Datos de la CN'!H30,VLOOKUP(J30,CasasB,24,FALSE)&lt;VLOOKUP(J30,CasasB,23,FALSE)),"DeC6",IF(AND(VLOOKUP(J30,CasasB,25,FALSE)+15&gt;'Datos de la CN'!H30,VLOOKUP(J30,CasasB,24,FALSE)&lt;='Datos de la CN'!H30,VLOOKUP(J30,CasasB,25,FALSE)&lt;VLOOKUP(J30,CasasB,24,FALSE)),"DeC7",IF(AND(VLOOKUP(J30,CasasB,26,FALSE)+15&gt;'Datos de la CN'!H30,VLOOKUP(J30,CasasB,25,FALSE)&lt;='Datos de la CN'!H30,VLOOKUP(J30,CasasB,26,FALSE)&lt;VLOOKUP(J30,CasasB,25,FALSE)),"DeC8",IF(AND(VLOOKUP(J30,CasasB,27,FALSE)+15&gt;'Datos de la CN'!H30,VLOOKUP(J30,CasasB,26,FALSE)&lt;='Datos de la CN'!H30,VLOOKUP(J30,CasasB,27,FALSE)&lt;VLOOKUP(J30,CasasB,25,FALSE)),"DeC9",IF(AND(VLOOKUP(J30,CasasB,28,FALSE)+15&gt;'Datos de la CN'!H30,VLOOKUP(J30,CasasB,27,FALSE)&lt;='Datos de la CN'!H30,VLOOKUP(J30,CasasB,28,FALSE)&lt;VLOOKUP(J30,CasasB,27,FALSE)),"DeC10",IF(AND(VLOOKUP(J30,CasasB,29,FALSE)+15&gt;'Datos de la CN'!H30,VLOOKUP(J30,CasasB,28,FALSE)&lt;='Datos de la CN'!H30,VLOOKUP(J30,CasasB,29,FALSE)&lt;VLOOKUP(J30,CasasB,28,FALSE)),"DeC11",IF(AND(VLOOKUP(J30,CasasB,30,FALSE)+15&gt;'Datos de la CN'!H30,VLOOKUP(J30,CasasB,29,FALSE)&lt;='Datos de la CN'!H30,VLOOKUP(J30,CasasB,30,FALSE)&lt;VLOOKUP(J30,CasasB,29,FALSE)),"DeC12",IF(AND(VLOOKUP(J30,CasasB,19,FALSE)&gt;'Datos de la CN'!H30,VLOOKUP(J30,CasasB,18,FALSE)&lt;='Datos de la CN'!H30+15,VLOOKUP(J30,CasasB,19,FALSE)&lt;VLOOKUP(J30,CasasB,18,FALSE)),"DeC1",IF(AND(VLOOKUP(J30,CasasB,20,FALSE)&gt;'Datos de la CN'!H30,VLOOKUP(J30,CasasB,19,FALSE)&lt;='Datos de la CN'!H30+15,VLOOKUP(J30,CasasB,20,FALSE)&lt;VLOOKUP(J30,CasasB,19,FALSE)),"DeC2",IF(AND(VLOOKUP(J30,CasasB,21,FALSE)&gt;'Datos de la CN'!H30,VLOOKUP(J30,CasasB,20,FALSE)&lt;='Datos de la CN'!H30+15,VLOOKUP(J30,CasasB,21,FALSE)&lt;VLOOKUP(J30,CasasB,20,FALSE)),"DeC3",IF(AND(VLOOKUP(J30,CasasB,22,FALSE)&gt;'Datos de la CN'!H30,VLOOKUP(J30,CasasB,21,FALSE)&lt;='Datos de la CN'!H30+15,VLOOKUP(J30,CasasB,22,FALSE)&lt;VLOOKUP(J30,CasasB,21,FALSE)),"DeC4",IF(AND(VLOOKUP(J30,CasasB,23,FALSE)&gt;'Datos de la CN'!H30,VLOOKUP(J30,CasasB,22,FALSE)&lt;='Datos de la CN'!H30+15,VLOOKUP(J30,CasasB,23,FALSE)&lt;VLOOKUP(J30,CasasB,22,FALSE)),"DeC5",IF(AND(VLOOKUP(J30,CasasB,24,FALSE)&gt;'Datos de la CN'!H30,VLOOKUP(J30,CasasB,23,FALSE)&lt;='Datos de la CN'!H30+15,VLOOKUP(J30,CasasB,24,FALSE)&lt;VLOOKUP(J30,CasasB,23,FALSE)),"DeC6",IF(AND(VLOOKUP(J30,CasasB,25,FALSE)&gt;'Datos de la CN'!H30,VLOOKUP(J30,CasasB,24,FALSE)&lt;='Datos de la CN'!H30+15,VLOOKUP(J30,CasasB,25,FALSE)&lt;VLOOKUP(J30,CasasB,24,FALSE)),"DeC7",IF(AND(VLOOKUP(J30,CasasB,26,FALSE)&gt;'Datos de la CN'!H30,VLOOKUP(J30,CasasB,25,FALSE)&lt;='Datos de la CN'!H30+15,VLOOKUP(J30,CasasB,26,FALSE)&lt;VLOOKUP(J30,CasasB,25,FALSE)),"DeC8",IF(AND(VLOOKUP(J30,CasasB,27,FALSE)&gt;'Datos de la CN'!H30,VLOOKUP(J30,CasasB,26,FALSE)&lt;='Datos de la CN'!H30+15,VLOOKUP(J30,CasasB,27,FALSE)&lt;VLOOKUP(J30,CasasB,26,FALSE)),"DeC9",IF(AND(VLOOKUP(J30,CasasB,28,FALSE)&gt;'Datos de la CN'!H30,VLOOKUP(J30,CasasB,27,FALSE)&lt;='Datos de la CN'!H30+15,VLOOKUP(J30,CasasB,28,FALSE)&lt;VLOOKUP(J30,CasasB,27,FALSE)),"DeC10",IF(AND(VLOOKUP(J30,CasasB,29,FALSE)&gt;'Datos de la CN'!H30,VLOOKUP(J30,CasasB,28,FALSE)&lt;='Datos de la CN'!H30+15,VLOOKUP(J30,CasasB,29,FALSE)&lt;VLOOKUP(J30,CasasB,28,FALSE)),"DeC11",IF(AND(VLOOKUP(J30,CasasB,30,FALSE)&gt;'Datos de la CN'!H30,VLOOKUP(J30,CasasB,29,FALSE)&lt;='Datos de la CN'!H30+15,VLOOKUP(J30,CasasB,30,FALSE)&lt;VLOOKUP(J30,CasasB,29,FALSE)),"DeC12",""))))))))))))))))))))))))))))))))))))</f>
        <v>#N/A</v>
      </c>
      <c r="R30" s="3" t="e">
        <f t="shared" si="13"/>
        <v>#N/A</v>
      </c>
      <c r="S30" s="3" t="e">
        <f t="shared" si="14"/>
        <v>#N/A</v>
      </c>
      <c r="T30" s="3" t="e">
        <f>IF('Resumen de Aspectos'!F18="Conjunción","+Pr"&amp;'Resumen de Aspectos'!J18,IF('Resumen de Aspectos'!F18="Conjunción Extrema","Pr"&amp;'Resumen de Aspectos'!J18,IF('Resumen de Aspectos'!F18=13,"*Pr"&amp;'Resumen de Aspectos'!J18,"")))</f>
        <v>#N/A</v>
      </c>
      <c r="U30" s="3" t="e">
        <f t="shared" si="15"/>
        <v>#N/A</v>
      </c>
      <c r="V30" s="3" t="e">
        <f t="shared" si="16"/>
        <v>#N/A</v>
      </c>
      <c r="W30" s="3">
        <f>IF(VLOOKUP('Datos de la CN'!AG30,SignosB,3,FALSE)+VLOOKUP('Datos de la CN'!AH30,SignosB,3,FALSE)&lt;=12,VLOOKUP('Datos de la CN'!AG30,SignosB,3,FALSE)+VLOOKUP('Datos de la CN'!AH30,SignosB,3,FALSE),VLOOKUP('Datos de la CN'!AG30,SignosB,3,FALSE)+VLOOKUP('Datos de la CN'!AH30,SignosB,3,FALSE)-12)</f>
        <v>12</v>
      </c>
      <c r="AF30" s="4" t="s">
        <v>47</v>
      </c>
      <c r="AG30" s="4" t="str">
        <f>[1]Regentes!D18</f>
        <v>Tauro</v>
      </c>
      <c r="AH30" s="4" t="str">
        <f>[1]Regentes!E18</f>
        <v>Capricornio</v>
      </c>
    </row>
    <row r="31" spans="2:34" x14ac:dyDescent="0.3">
      <c r="B31" s="3" t="s">
        <v>49</v>
      </c>
      <c r="C31" s="3"/>
      <c r="D31" s="7"/>
      <c r="E31" s="7"/>
      <c r="F31" s="7"/>
      <c r="G31" s="5">
        <f t="shared" si="1"/>
        <v>0</v>
      </c>
      <c r="H31" s="5">
        <f t="shared" si="2"/>
        <v>13.75</v>
      </c>
      <c r="I31" s="3"/>
      <c r="J31" s="7" t="str">
        <f t="shared" si="17"/>
        <v>Se requiere llenar las posiciones</v>
      </c>
      <c r="K31" s="3" t="e">
        <f t="shared" ref="K31" si="19">VLOOKUP(IF(VLOOKUP(C31,SignosB,3,FALSE)+VLOOKUP(J31,CasasB,2,FALSE)&gt;12,VLOOKUP(C31,SignosB,3,FALSE)+VLOOKUP(J31,CasasB,2,FALSE)-12,VLOOKUP(C31,SignosB,3,FALSE)+VLOOKUP(J31,CasasB,2,FALSE)),NumeroC,2,FALSE)</f>
        <v>#N/A</v>
      </c>
      <c r="L31" s="3" t="str">
        <f t="shared" si="10"/>
        <v/>
      </c>
      <c r="M31" s="3" t="str">
        <f t="shared" si="11"/>
        <v/>
      </c>
      <c r="N31" s="3" t="e">
        <f t="shared" si="12"/>
        <v>#N/A</v>
      </c>
      <c r="O31" s="3" t="str">
        <f t="shared" si="18"/>
        <v>Varuna</v>
      </c>
      <c r="P31" s="3" t="e">
        <f>IF(AND(VLOOKUP(C31,SignosB,6,FALSE)&gt;'Datos de la CN'!H31,VLOOKUP(C31,SignosB,5,FALSE)&lt;='Datos de la CN'!H31),"DeS1",IF(AND(VLOOKUP(C31,SignosB,7,FALSE)&gt;'Datos de la CN'!H31,VLOOKUP(C31,SignosB,6,FALSE)&lt;='Datos de la CN'!H31),"DeS2",IF(AND(VLOOKUP(C31,SignosB,8,FALSE)&gt;'Datos de la CN'!H31,VLOOKUP(C31,SignosB,7,FALSE)&lt;='Datos de la CN'!H31),"DeS3",IF(AND(VLOOKUP(C31,SignosB,9,FALSE)&gt;'Datos de la CN'!H31,VLOOKUP(C31,SignosB,8,FALSE)&lt;='Datos de la CN'!H31),"DeS4",IF(AND(VLOOKUP(C31,SignosB,10,FALSE)&gt;'Datos de la CN'!H31,VLOOKUP(C31,SignosB,9,FALSE)&lt;='Datos de la CN'!H31),"DeS5",IF(AND(VLOOKUP(C31,SignosB,11,FALSE)&gt;'Datos de la CN'!H31,VLOOKUP(C31,SignosB,10,FALSE)&lt;='Datos de la CN'!H31),"DeS6",IF(AND(VLOOKUP(C31,SignosB,12,FALSE)&gt;'Datos de la CN'!H31,VLOOKUP(C31,SignosB,11,FALSE)&lt;='Datos de la CN'!H31),"DeS7",IF(AND(VLOOKUP(C31,SignosB,13,FALSE)&gt;'Datos de la CN'!H31,VLOOKUP(C31,SignosB,12,FALSE)&lt;='Datos de la CN'!H31),"DeS8",IF(AND(VLOOKUP(C31,SignosB,14,FALSE)&gt;'Datos de la CN'!H31,VLOOKUP(C31,SignosB,13,FALSE)&lt;='Datos de la CN'!H31),"DeS9",IF(AND(VLOOKUP(C31,SignosB,15,FALSE)&gt;'Datos de la CN'!H31,VLOOKUP(C31,SignosB,14,FALSE)&lt;='Datos de la CN'!H31),"DeS10",IF(AND(VLOOKUP(C31,SignosB,16,FALSE)&gt;'Datos de la CN'!H31,VLOOKUP(C31,SignosB,15,FALSE)&lt;='Datos de la CN'!H31),"DeS11",IF(AND(VLOOKUP(C31,SignosB,17,FALSE)&gt;'Datos de la CN'!H31,VLOOKUP(C31,SignosB,16,FALSE)&lt;='Datos de la CN'!H31),"DeS12",""))))))))))))</f>
        <v>#N/A</v>
      </c>
      <c r="Q31" s="3" t="e">
        <f>IF(AND(VLOOKUP(J31,CasasB,19,FALSE)&gt;'Datos de la CN'!H31,VLOOKUP(J31,CasasB,18,FALSE)&lt;='Datos de la CN'!H31),"DeC1",IF(AND(VLOOKUP(J31,CasasB,20,FALSE)&gt;'Datos de la CN'!H31,VLOOKUP(J31,CasasB,19,FALSE)&lt;='Datos de la CN'!H31),"DeC2",IF(AND(VLOOKUP(J31,CasasB,21,FALSE)&gt;'Datos de la CN'!H31,VLOOKUP(J31,CasasB,20,FALSE)&lt;='Datos de la CN'!H31),"DeC3",IF(AND(VLOOKUP(J31,CasasB,22,FALSE)&gt;'Datos de la CN'!H31,VLOOKUP(J31,CasasB,21,FALSE)&lt;='Datos de la CN'!H31),"DeC4",IF(AND(VLOOKUP(J31,CasasB,23,FALSE)&gt;'Datos de la CN'!H31,VLOOKUP(J31,CasasB,22,FALSE)&lt;='Datos de la CN'!H31),"DeC5",IF(AND(VLOOKUP(J31,CasasB,24,FALSE)&gt;'Datos de la CN'!H31,VLOOKUP(J31,CasasB,23,FALSE)&lt;='Datos de la CN'!H31),"DeC6",IF(AND(VLOOKUP(J31,CasasB,25,FALSE)&gt;'Datos de la CN'!H31,VLOOKUP(J31,CasasB,24,FALSE)&lt;='Datos de la CN'!H31),"DeC7",IF(AND(VLOOKUP(J31,CasasB,26,FALSE)&gt;'Datos de la CN'!H31,VLOOKUP(J31,CasasB,25,FALSE)&lt;='Datos de la CN'!H31),"DeC8",IF(AND(VLOOKUP(J31,CasasB,27,FALSE)&gt;'Datos de la CN'!H31,VLOOKUP(J31,CasasB,26,FALSE)&lt;='Datos de la CN'!H31),"DeC9",IF(AND(VLOOKUP(J31,CasasB,28,FALSE)&gt;'Datos de la CN'!H31,VLOOKUP(J31,CasasB,27,FALSE)&lt;='Datos de la CN'!H31),"DeC10",IF(AND(VLOOKUP(J31,CasasB,29,FALSE)&gt;'Datos de la CN'!H31,VLOOKUP(J31,CasasB,28,FALSE)&lt;='Datos de la CN'!H31),"DeC11",IF(AND(VLOOKUP(J31,CasasB,30,FALSE)&gt;'Datos de la CN'!H31,VLOOKUP(J31,CasasB,29,FALSE)&lt;='Datos de la CN'!H31),"DeC12",IF(AND(VLOOKUP(J31,CasasB,19,FALSE)+15&gt;'Datos de la CN'!H31,VLOOKUP(J31,CasasB,18,FALSE)&lt;='Datos de la CN'!H31,VLOOKUP(J31,CasasB,19,FALSE)&lt;VLOOKUP(J31,CasasB,18,FALSE)),"DeC1",IF(AND(VLOOKUP(J31,CasasB,20,FALSE)+15&gt;'Datos de la CN'!H31,VLOOKUP(J31,CasasB,19,FALSE)&lt;='Datos de la CN'!H31,VLOOKUP(J31,CasasB,20,FALSE)&lt;VLOOKUP(J31,CasasB,19,FALSE)),"DeC2",IF(AND(VLOOKUP(J31,CasasB,21,FALSE)+15&gt;'Datos de la CN'!H31,VLOOKUP(J31,CasasB,20,FALSE)&lt;='Datos de la CN'!H31,VLOOKUP(J31,CasasB,21,FALSE)&lt;VLOOKUP(J31,CasasB,20,FALSE)),"DeC3",IF(AND(VLOOKUP(J31,CasasB,22,FALSE)+15&gt;'Datos de la CN'!H31,VLOOKUP(J31,CasasB,21,FALSE)&lt;='Datos de la CN'!H31,VLOOKUP(J31,CasasB,22,FALSE)&lt;VLOOKUP(J31,CasasB,21,FALSE)),"DeC4",IF(AND(VLOOKUP(J31,CasasB,23,FALSE)+15&gt;'Datos de la CN'!H31,VLOOKUP(J31,CasasB,22,FALSE)&lt;='Datos de la CN'!H31,VLOOKUP(J31,CasasB,23,FALSE)&lt;VLOOKUP(J31,CasasB,22,FALSE)),"DeC5",IF(AND(VLOOKUP(J31,CasasB,24,FALSE)+15&gt;'Datos de la CN'!H31,VLOOKUP(J31,CasasB,23,FALSE)&lt;='Datos de la CN'!H31,VLOOKUP(J31,CasasB,24,FALSE)&lt;VLOOKUP(J31,CasasB,23,FALSE)),"DeC6",IF(AND(VLOOKUP(J31,CasasB,25,FALSE)+15&gt;'Datos de la CN'!H31,VLOOKUP(J31,CasasB,24,FALSE)&lt;='Datos de la CN'!H31,VLOOKUP(J31,CasasB,25,FALSE)&lt;VLOOKUP(J31,CasasB,24,FALSE)),"DeC7",IF(AND(VLOOKUP(J31,CasasB,26,FALSE)+15&gt;'Datos de la CN'!H31,VLOOKUP(J31,CasasB,25,FALSE)&lt;='Datos de la CN'!H31,VLOOKUP(J31,CasasB,26,FALSE)&lt;VLOOKUP(J31,CasasB,25,FALSE)),"DeC8",IF(AND(VLOOKUP(J31,CasasB,27,FALSE)+15&gt;'Datos de la CN'!H31,VLOOKUP(J31,CasasB,26,FALSE)&lt;='Datos de la CN'!H31,VLOOKUP(J31,CasasB,27,FALSE)&lt;VLOOKUP(J31,CasasB,25,FALSE)),"DeC9",IF(AND(VLOOKUP(J31,CasasB,28,FALSE)+15&gt;'Datos de la CN'!H31,VLOOKUP(J31,CasasB,27,FALSE)&lt;='Datos de la CN'!H31,VLOOKUP(J31,CasasB,28,FALSE)&lt;VLOOKUP(J31,CasasB,27,FALSE)),"DeC10",IF(AND(VLOOKUP(J31,CasasB,29,FALSE)+15&gt;'Datos de la CN'!H31,VLOOKUP(J31,CasasB,28,FALSE)&lt;='Datos de la CN'!H31,VLOOKUP(J31,CasasB,29,FALSE)&lt;VLOOKUP(J31,CasasB,28,FALSE)),"DeC11",IF(AND(VLOOKUP(J31,CasasB,30,FALSE)+15&gt;'Datos de la CN'!H31,VLOOKUP(J31,CasasB,29,FALSE)&lt;='Datos de la CN'!H31,VLOOKUP(J31,CasasB,30,FALSE)&lt;VLOOKUP(J31,CasasB,29,FALSE)),"DeC12",IF(AND(VLOOKUP(J31,CasasB,19,FALSE)&gt;'Datos de la CN'!H31,VLOOKUP(J31,CasasB,18,FALSE)&lt;='Datos de la CN'!H31+15,VLOOKUP(J31,CasasB,19,FALSE)&lt;VLOOKUP(J31,CasasB,18,FALSE)),"DeC1",IF(AND(VLOOKUP(J31,CasasB,20,FALSE)&gt;'Datos de la CN'!H31,VLOOKUP(J31,CasasB,19,FALSE)&lt;='Datos de la CN'!H31+15,VLOOKUP(J31,CasasB,20,FALSE)&lt;VLOOKUP(J31,CasasB,19,FALSE)),"DeC2",IF(AND(VLOOKUP(J31,CasasB,21,FALSE)&gt;'Datos de la CN'!H31,VLOOKUP(J31,CasasB,20,FALSE)&lt;='Datos de la CN'!H31+15,VLOOKUP(J31,CasasB,21,FALSE)&lt;VLOOKUP(J31,CasasB,20,FALSE)),"DeC3",IF(AND(VLOOKUP(J31,CasasB,22,FALSE)&gt;'Datos de la CN'!H31,VLOOKUP(J31,CasasB,21,FALSE)&lt;='Datos de la CN'!H31+15,VLOOKUP(J31,CasasB,22,FALSE)&lt;VLOOKUP(J31,CasasB,21,FALSE)),"DeC4",IF(AND(VLOOKUP(J31,CasasB,23,FALSE)&gt;'Datos de la CN'!H31,VLOOKUP(J31,CasasB,22,FALSE)&lt;='Datos de la CN'!H31+15,VLOOKUP(J31,CasasB,23,FALSE)&lt;VLOOKUP(J31,CasasB,22,FALSE)),"DeC5",IF(AND(VLOOKUP(J31,CasasB,24,FALSE)&gt;'Datos de la CN'!H31,VLOOKUP(J31,CasasB,23,FALSE)&lt;='Datos de la CN'!H31+15,VLOOKUP(J31,CasasB,24,FALSE)&lt;VLOOKUP(J31,CasasB,23,FALSE)),"DeC6",IF(AND(VLOOKUP(J31,CasasB,25,FALSE)&gt;'Datos de la CN'!H31,VLOOKUP(J31,CasasB,24,FALSE)&lt;='Datos de la CN'!H31+15,VLOOKUP(J31,CasasB,25,FALSE)&lt;VLOOKUP(J31,CasasB,24,FALSE)),"DeC7",IF(AND(VLOOKUP(J31,CasasB,26,FALSE)&gt;'Datos de la CN'!H31,VLOOKUP(J31,CasasB,25,FALSE)&lt;='Datos de la CN'!H31+15,VLOOKUP(J31,CasasB,26,FALSE)&lt;VLOOKUP(J31,CasasB,25,FALSE)),"DeC8",IF(AND(VLOOKUP(J31,CasasB,27,FALSE)&gt;'Datos de la CN'!H31,VLOOKUP(J31,CasasB,26,FALSE)&lt;='Datos de la CN'!H31+15,VLOOKUP(J31,CasasB,27,FALSE)&lt;VLOOKUP(J31,CasasB,26,FALSE)),"DeC9",IF(AND(VLOOKUP(J31,CasasB,28,FALSE)&gt;'Datos de la CN'!H31,VLOOKUP(J31,CasasB,27,FALSE)&lt;='Datos de la CN'!H31+15,VLOOKUP(J31,CasasB,28,FALSE)&lt;VLOOKUP(J31,CasasB,27,FALSE)),"DeC10",IF(AND(VLOOKUP(J31,CasasB,29,FALSE)&gt;'Datos de la CN'!H31,VLOOKUP(J31,CasasB,28,FALSE)&lt;='Datos de la CN'!H31+15,VLOOKUP(J31,CasasB,29,FALSE)&lt;VLOOKUP(J31,CasasB,28,FALSE)),"DeC11",IF(AND(VLOOKUP(J31,CasasB,30,FALSE)&gt;'Datos de la CN'!H31,VLOOKUP(J31,CasasB,29,FALSE)&lt;='Datos de la CN'!H31+15,VLOOKUP(J31,CasasB,30,FALSE)&lt;VLOOKUP(J31,CasasB,29,FALSE)),"DeC12",""))))))))))))))))))))))))))))))))))))</f>
        <v>#N/A</v>
      </c>
      <c r="R31" s="3" t="e">
        <f t="shared" si="13"/>
        <v>#N/A</v>
      </c>
      <c r="S31" s="3" t="e">
        <f t="shared" si="14"/>
        <v>#N/A</v>
      </c>
      <c r="T31" s="3" t="str">
        <f>IF('Resumen de Aspectos'!F19="Conjunción","+Pr"&amp;'Resumen de Aspectos'!J19,IF('Resumen de Aspectos'!F19="Conjunción Extrema","Pr"&amp;'Resumen de Aspectos'!J19,IF('Resumen de Aspectos'!F19=13,"*Pr"&amp;'Resumen de Aspectos'!J19,"")))</f>
        <v/>
      </c>
      <c r="U31" s="3" t="e">
        <f t="shared" si="15"/>
        <v>#N/A</v>
      </c>
      <c r="V31" s="3" t="e">
        <f t="shared" si="16"/>
        <v>#N/A</v>
      </c>
      <c r="W31" s="3">
        <f>IF(VLOOKUP('Datos de la CN'!AG31,SignosB,3,FALSE)+VLOOKUP('Datos de la CN'!AH31,SignosB,3,FALSE)&lt;=12,VLOOKUP('Datos de la CN'!AG31,SignosB,3,FALSE)+VLOOKUP('Datos de la CN'!AH31,SignosB,3,FALSE),VLOOKUP('Datos de la CN'!AG31,SignosB,3,FALSE)+VLOOKUP('Datos de la CN'!AH31,SignosB,3,FALSE)-12)</f>
        <v>9</v>
      </c>
      <c r="AF31" s="4" t="s">
        <v>49</v>
      </c>
      <c r="AG31" s="4" t="str">
        <f>[1]Regentes!D26</f>
        <v>Géminis</v>
      </c>
      <c r="AH31" s="4" t="str">
        <f>[1]Regentes!E26</f>
        <v>Virgo</v>
      </c>
    </row>
  </sheetData>
  <mergeCells count="1">
    <mergeCell ref="E1:G1"/>
  </mergeCells>
  <dataValidations count="2">
    <dataValidation type="list" allowBlank="1" showInputMessage="1" showErrorMessage="1" sqref="AB4" xr:uid="{9E93D4D4-1572-4743-A6B7-250F0AF86E30}">
      <formula1>$AE$4:$AE$5</formula1>
    </dataValidation>
    <dataValidation type="list" allowBlank="1" showInputMessage="1" showErrorMessage="1" sqref="C4:C9 C16:C31" xr:uid="{A591BC96-D3C0-4768-97D7-C308BD09B569}">
      <formula1>$AI$2:$AI$13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9D936-BB29-455E-9649-5E79DE48CC84}">
  <sheetPr codeName="Hoja2"/>
  <dimension ref="D2:CZ265"/>
  <sheetViews>
    <sheetView workbookViewId="0">
      <selection activeCell="E5" sqref="E5"/>
    </sheetView>
  </sheetViews>
  <sheetFormatPr baseColWidth="10" defaultRowHeight="14.4" x14ac:dyDescent="0.3"/>
  <cols>
    <col min="5" max="5" width="24" customWidth="1"/>
    <col min="6" max="6" width="31.77734375" customWidth="1"/>
    <col min="7" max="104" width="23.88671875" customWidth="1"/>
  </cols>
  <sheetData>
    <row r="2" spans="4:104" x14ac:dyDescent="0.3">
      <c r="F2" s="8" t="s">
        <v>58</v>
      </c>
      <c r="G2" s="8" t="s">
        <v>59</v>
      </c>
      <c r="H2" s="8" t="s">
        <v>59</v>
      </c>
      <c r="I2" s="8" t="s">
        <v>63</v>
      </c>
      <c r="J2" s="8" t="s">
        <v>63</v>
      </c>
      <c r="K2" s="8">
        <v>13</v>
      </c>
      <c r="L2" s="8">
        <v>13</v>
      </c>
      <c r="M2" s="13" t="s">
        <v>132</v>
      </c>
      <c r="N2" s="13" t="s">
        <v>132</v>
      </c>
      <c r="O2" s="13" t="s">
        <v>133</v>
      </c>
      <c r="P2" s="13" t="s">
        <v>133</v>
      </c>
      <c r="Q2" s="13" t="s">
        <v>134</v>
      </c>
      <c r="R2" s="13" t="s">
        <v>134</v>
      </c>
      <c r="S2" s="13" t="s">
        <v>135</v>
      </c>
      <c r="T2" s="13" t="s">
        <v>135</v>
      </c>
      <c r="U2" s="13" t="s">
        <v>136</v>
      </c>
      <c r="V2" s="13" t="s">
        <v>136</v>
      </c>
      <c r="W2" s="13" t="s">
        <v>137</v>
      </c>
      <c r="X2" s="13" t="s">
        <v>137</v>
      </c>
      <c r="Y2" s="13" t="s">
        <v>138</v>
      </c>
      <c r="Z2" s="13" t="s">
        <v>138</v>
      </c>
      <c r="AA2" s="13" t="s">
        <v>139</v>
      </c>
      <c r="AB2" s="13" t="s">
        <v>139</v>
      </c>
      <c r="AC2" s="13" t="s">
        <v>140</v>
      </c>
      <c r="AD2" s="13" t="s">
        <v>140</v>
      </c>
      <c r="AE2" s="13" t="s">
        <v>141</v>
      </c>
      <c r="AF2" s="13" t="s">
        <v>141</v>
      </c>
      <c r="AG2" s="13" t="s">
        <v>142</v>
      </c>
      <c r="AH2" s="13" t="s">
        <v>142</v>
      </c>
      <c r="AI2" s="13" t="s">
        <v>143</v>
      </c>
      <c r="AJ2" s="13" t="s">
        <v>143</v>
      </c>
      <c r="AK2" s="13" t="s">
        <v>144</v>
      </c>
      <c r="AL2" s="13" t="s">
        <v>144</v>
      </c>
      <c r="AM2" s="13" t="s">
        <v>145</v>
      </c>
      <c r="AN2" s="13" t="s">
        <v>145</v>
      </c>
      <c r="AO2" s="13" t="s">
        <v>146</v>
      </c>
      <c r="AP2" s="13" t="s">
        <v>146</v>
      </c>
      <c r="AQ2" s="13" t="s">
        <v>147</v>
      </c>
      <c r="AR2" s="13" t="s">
        <v>147</v>
      </c>
      <c r="AS2" s="13" t="s">
        <v>148</v>
      </c>
      <c r="AT2" s="13" t="s">
        <v>148</v>
      </c>
      <c r="AU2" s="13" t="s">
        <v>149</v>
      </c>
      <c r="AV2" s="13" t="s">
        <v>149</v>
      </c>
      <c r="AW2" s="13" t="s">
        <v>150</v>
      </c>
      <c r="AX2" s="13" t="s">
        <v>150</v>
      </c>
      <c r="AY2" s="13" t="s">
        <v>151</v>
      </c>
      <c r="AZ2" s="13" t="s">
        <v>151</v>
      </c>
      <c r="BA2" s="13" t="s">
        <v>152</v>
      </c>
      <c r="BB2" s="13" t="s">
        <v>152</v>
      </c>
      <c r="BC2" s="14" t="s">
        <v>153</v>
      </c>
      <c r="BD2" s="14" t="s">
        <v>153</v>
      </c>
      <c r="BE2" s="13" t="s">
        <v>154</v>
      </c>
      <c r="BF2" s="13" t="s">
        <v>154</v>
      </c>
      <c r="BG2" s="13" t="s">
        <v>155</v>
      </c>
      <c r="BH2" s="13" t="s">
        <v>155</v>
      </c>
      <c r="BI2" s="13" t="s">
        <v>156</v>
      </c>
      <c r="BJ2" s="13" t="s">
        <v>156</v>
      </c>
      <c r="BK2" s="13" t="s">
        <v>157</v>
      </c>
      <c r="BL2" s="13" t="s">
        <v>157</v>
      </c>
      <c r="BM2" s="13" t="s">
        <v>158</v>
      </c>
      <c r="BN2" s="13" t="s">
        <v>158</v>
      </c>
      <c r="BO2" s="13" t="s">
        <v>159</v>
      </c>
      <c r="BP2" s="13" t="s">
        <v>159</v>
      </c>
      <c r="BQ2" s="13" t="s">
        <v>160</v>
      </c>
      <c r="BR2" s="13" t="s">
        <v>160</v>
      </c>
      <c r="BS2" s="13" t="s">
        <v>161</v>
      </c>
      <c r="BT2" s="13" t="s">
        <v>161</v>
      </c>
      <c r="BU2" s="13" t="s">
        <v>162</v>
      </c>
      <c r="BV2" s="13" t="s">
        <v>162</v>
      </c>
      <c r="BW2" s="8" t="s">
        <v>163</v>
      </c>
      <c r="BX2" s="8" t="s">
        <v>163</v>
      </c>
      <c r="BY2" s="8" t="s">
        <v>164</v>
      </c>
      <c r="BZ2" s="8" t="s">
        <v>164</v>
      </c>
      <c r="CA2" s="8" t="s">
        <v>165</v>
      </c>
      <c r="CB2" s="8" t="s">
        <v>165</v>
      </c>
      <c r="CC2" s="8" t="s">
        <v>166</v>
      </c>
      <c r="CD2" s="8" t="s">
        <v>166</v>
      </c>
      <c r="CE2" s="8" t="s">
        <v>167</v>
      </c>
      <c r="CF2" s="8" t="s">
        <v>167</v>
      </c>
      <c r="CG2" s="8" t="s">
        <v>168</v>
      </c>
      <c r="CH2" s="8" t="s">
        <v>168</v>
      </c>
      <c r="CI2" s="8" t="s">
        <v>169</v>
      </c>
      <c r="CJ2" s="8" t="s">
        <v>169</v>
      </c>
      <c r="CK2" s="8" t="s">
        <v>170</v>
      </c>
      <c r="CL2" s="8" t="s">
        <v>170</v>
      </c>
      <c r="CM2" s="8" t="s">
        <v>171</v>
      </c>
      <c r="CN2" s="8" t="s">
        <v>171</v>
      </c>
      <c r="CO2" s="8" t="s">
        <v>172</v>
      </c>
      <c r="CP2" s="8" t="s">
        <v>172</v>
      </c>
      <c r="CQ2" s="8" t="s">
        <v>173</v>
      </c>
      <c r="CR2" s="8" t="s">
        <v>173</v>
      </c>
      <c r="CS2" s="8" t="s">
        <v>174</v>
      </c>
      <c r="CT2" s="8" t="s">
        <v>174</v>
      </c>
      <c r="CU2" s="8" t="s">
        <v>175</v>
      </c>
      <c r="CV2" s="8" t="s">
        <v>175</v>
      </c>
      <c r="CW2" s="8" t="s">
        <v>176</v>
      </c>
      <c r="CX2" s="8" t="s">
        <v>176</v>
      </c>
      <c r="CY2" s="8" t="s">
        <v>177</v>
      </c>
      <c r="CZ2" s="8" t="s">
        <v>177</v>
      </c>
    </row>
    <row r="3" spans="4:104" x14ac:dyDescent="0.3">
      <c r="F3" s="8" t="s">
        <v>60</v>
      </c>
      <c r="G3" s="3">
        <v>0</v>
      </c>
      <c r="H3" s="3">
        <v>0</v>
      </c>
      <c r="I3" s="3">
        <v>9</v>
      </c>
      <c r="J3" s="3">
        <v>9</v>
      </c>
      <c r="K3" s="3">
        <v>13</v>
      </c>
      <c r="L3" s="3">
        <v>13</v>
      </c>
      <c r="M3" s="3">
        <v>120</v>
      </c>
      <c r="N3" s="3">
        <v>120</v>
      </c>
      <c r="O3" s="3">
        <v>60</v>
      </c>
      <c r="P3" s="3">
        <v>60</v>
      </c>
      <c r="Q3" s="3">
        <v>180</v>
      </c>
      <c r="R3" s="3">
        <v>180</v>
      </c>
      <c r="S3" s="3">
        <v>90</v>
      </c>
      <c r="T3" s="3">
        <v>90</v>
      </c>
      <c r="U3" s="3">
        <v>45</v>
      </c>
      <c r="V3" s="3">
        <v>45</v>
      </c>
      <c r="W3" s="3">
        <v>135</v>
      </c>
      <c r="X3" s="3">
        <v>135</v>
      </c>
      <c r="Y3" s="3">
        <v>30</v>
      </c>
      <c r="Z3" s="3">
        <v>30</v>
      </c>
      <c r="AA3" s="3">
        <v>150</v>
      </c>
      <c r="AB3" s="3">
        <v>150</v>
      </c>
      <c r="AC3" s="3">
        <v>72</v>
      </c>
      <c r="AD3" s="3">
        <v>72</v>
      </c>
      <c r="AE3" s="3">
        <v>144</v>
      </c>
      <c r="AF3" s="3">
        <v>144</v>
      </c>
      <c r="AG3" s="3">
        <v>51.428571428571431</v>
      </c>
      <c r="AH3" s="3">
        <v>51.428571428571431</v>
      </c>
      <c r="AI3" s="3">
        <v>102.85714285714286</v>
      </c>
      <c r="AJ3" s="3">
        <v>102.85714285714286</v>
      </c>
      <c r="AK3" s="3">
        <v>154.28571428571428</v>
      </c>
      <c r="AL3" s="3">
        <v>154.28571428571428</v>
      </c>
      <c r="AM3" s="3">
        <v>40</v>
      </c>
      <c r="AN3" s="3">
        <v>40</v>
      </c>
      <c r="AO3" s="3">
        <v>80</v>
      </c>
      <c r="AP3" s="3">
        <v>80</v>
      </c>
      <c r="AQ3" s="3">
        <v>160</v>
      </c>
      <c r="AR3" s="3">
        <v>160</v>
      </c>
      <c r="AS3" s="3">
        <v>36</v>
      </c>
      <c r="AT3" s="3">
        <v>36</v>
      </c>
      <c r="AU3" s="3">
        <v>108</v>
      </c>
      <c r="AV3" s="3">
        <v>108</v>
      </c>
      <c r="AW3" s="3">
        <v>48</v>
      </c>
      <c r="AX3" s="3">
        <v>48</v>
      </c>
      <c r="AY3" s="3">
        <v>15</v>
      </c>
      <c r="AZ3" s="3">
        <v>15</v>
      </c>
      <c r="BA3" s="3">
        <v>75</v>
      </c>
      <c r="BB3" s="3">
        <v>75</v>
      </c>
      <c r="BC3" s="7">
        <v>105</v>
      </c>
      <c r="BD3" s="3">
        <v>105</v>
      </c>
      <c r="BE3" s="3">
        <v>165</v>
      </c>
      <c r="BF3" s="3">
        <v>165</v>
      </c>
      <c r="BG3" s="3">
        <v>32.727272727272727</v>
      </c>
      <c r="BH3" s="3">
        <v>32.727272727272727</v>
      </c>
      <c r="BI3" s="3">
        <v>65.454545454545453</v>
      </c>
      <c r="BJ3" s="3">
        <v>65.454545454545453</v>
      </c>
      <c r="BK3" s="3">
        <v>98.181818181818187</v>
      </c>
      <c r="BL3" s="3">
        <v>98.181818181818187</v>
      </c>
      <c r="BM3" s="3">
        <v>130.90909090909091</v>
      </c>
      <c r="BN3" s="3">
        <v>130.90909090909091</v>
      </c>
      <c r="BO3" s="3">
        <v>163.63636363636363</v>
      </c>
      <c r="BP3" s="3">
        <v>163.63636363636363</v>
      </c>
      <c r="BQ3" s="3">
        <v>24</v>
      </c>
      <c r="BR3" s="3">
        <v>24</v>
      </c>
      <c r="BS3" s="3">
        <v>96</v>
      </c>
      <c r="BT3" s="3">
        <v>96</v>
      </c>
      <c r="BU3" s="3">
        <v>168</v>
      </c>
      <c r="BV3" s="3">
        <v>168</v>
      </c>
      <c r="BW3" s="3">
        <v>27.692307692307693</v>
      </c>
      <c r="BX3" s="3">
        <v>27.692307692307693</v>
      </c>
      <c r="BY3" s="3">
        <v>12</v>
      </c>
      <c r="BZ3" s="3">
        <v>12</v>
      </c>
      <c r="CA3" s="3">
        <v>84</v>
      </c>
      <c r="CB3" s="3">
        <v>84</v>
      </c>
      <c r="CC3" s="3">
        <v>132</v>
      </c>
      <c r="CD3" s="3">
        <v>132</v>
      </c>
      <c r="CE3" s="3">
        <v>156</v>
      </c>
      <c r="CF3" s="3">
        <v>156</v>
      </c>
      <c r="CG3" s="3">
        <v>55.384615384615387</v>
      </c>
      <c r="CH3" s="3">
        <v>55.384615384615387</v>
      </c>
      <c r="CI3" s="3">
        <v>110.76923076923077</v>
      </c>
      <c r="CJ3" s="3">
        <v>110.76923076923077</v>
      </c>
      <c r="CK3" s="3">
        <v>138.46153846153845</v>
      </c>
      <c r="CL3" s="3">
        <v>138.46153846153845</v>
      </c>
      <c r="CM3" s="3">
        <v>166.15384615384616</v>
      </c>
      <c r="CN3" s="3">
        <v>166.15384615384616</v>
      </c>
      <c r="CO3" s="3">
        <v>25.714285714285715</v>
      </c>
      <c r="CP3" s="3">
        <v>25.714285714285715</v>
      </c>
      <c r="CQ3" s="3">
        <v>77.142857142857139</v>
      </c>
      <c r="CR3" s="3">
        <v>77.142857142857139</v>
      </c>
      <c r="CS3" s="3">
        <v>128.57142857142858</v>
      </c>
      <c r="CT3" s="3">
        <v>128.57142857142858</v>
      </c>
      <c r="CU3" s="3">
        <v>22.5</v>
      </c>
      <c r="CV3" s="3">
        <v>22.5</v>
      </c>
      <c r="CW3" s="3">
        <v>67.5</v>
      </c>
      <c r="CX3" s="3">
        <v>67.5</v>
      </c>
      <c r="CY3" s="3">
        <v>112.5</v>
      </c>
      <c r="CZ3" s="3">
        <v>112.5</v>
      </c>
    </row>
    <row r="4" spans="4:104" x14ac:dyDescent="0.3">
      <c r="F4" s="8"/>
      <c r="G4" s="3" t="s">
        <v>61</v>
      </c>
      <c r="H4" s="3" t="s">
        <v>61</v>
      </c>
      <c r="I4" s="3" t="s">
        <v>61</v>
      </c>
      <c r="J4" s="3" t="s">
        <v>61</v>
      </c>
      <c r="K4" s="3" t="s">
        <v>61</v>
      </c>
      <c r="L4" s="3" t="s">
        <v>61</v>
      </c>
      <c r="M4" s="5" t="s">
        <v>61</v>
      </c>
      <c r="N4" s="3" t="s">
        <v>61</v>
      </c>
      <c r="O4" s="5" t="s">
        <v>61</v>
      </c>
      <c r="P4" s="3" t="s">
        <v>61</v>
      </c>
      <c r="Q4" s="5" t="s">
        <v>61</v>
      </c>
      <c r="R4" s="3" t="s">
        <v>61</v>
      </c>
      <c r="S4" s="5" t="s">
        <v>61</v>
      </c>
      <c r="T4" s="3" t="s">
        <v>61</v>
      </c>
      <c r="U4" s="5" t="s">
        <v>61</v>
      </c>
      <c r="V4" s="3" t="s">
        <v>61</v>
      </c>
      <c r="W4" s="5" t="s">
        <v>61</v>
      </c>
      <c r="X4" s="3" t="s">
        <v>61</v>
      </c>
      <c r="Y4" s="5" t="s">
        <v>61</v>
      </c>
      <c r="Z4" s="3" t="s">
        <v>61</v>
      </c>
      <c r="AA4" s="5" t="s">
        <v>61</v>
      </c>
      <c r="AB4" s="3" t="s">
        <v>61</v>
      </c>
      <c r="AC4" s="5" t="s">
        <v>61</v>
      </c>
      <c r="AD4" s="3" t="s">
        <v>61</v>
      </c>
      <c r="AE4" s="5" t="s">
        <v>61</v>
      </c>
      <c r="AF4" s="3" t="s">
        <v>61</v>
      </c>
      <c r="AG4" s="5" t="s">
        <v>61</v>
      </c>
      <c r="AH4" s="3" t="s">
        <v>61</v>
      </c>
      <c r="AI4" s="5" t="s">
        <v>61</v>
      </c>
      <c r="AJ4" s="3" t="s">
        <v>61</v>
      </c>
      <c r="AK4" s="5" t="s">
        <v>61</v>
      </c>
      <c r="AL4" s="3" t="s">
        <v>61</v>
      </c>
      <c r="AM4" s="5" t="s">
        <v>61</v>
      </c>
      <c r="AN4" s="3" t="s">
        <v>61</v>
      </c>
      <c r="AO4" s="5" t="s">
        <v>61</v>
      </c>
      <c r="AP4" s="3" t="s">
        <v>61</v>
      </c>
      <c r="AQ4" s="5" t="s">
        <v>61</v>
      </c>
      <c r="AR4" s="3" t="s">
        <v>61</v>
      </c>
      <c r="AS4" s="5" t="s">
        <v>61</v>
      </c>
      <c r="AT4" s="3" t="s">
        <v>61</v>
      </c>
      <c r="AU4" s="5" t="s">
        <v>61</v>
      </c>
      <c r="AV4" s="3" t="s">
        <v>61</v>
      </c>
      <c r="AW4" s="5" t="s">
        <v>61</v>
      </c>
      <c r="AX4" s="3" t="s">
        <v>61</v>
      </c>
      <c r="AY4" s="5" t="s">
        <v>61</v>
      </c>
      <c r="AZ4" s="3" t="s">
        <v>61</v>
      </c>
      <c r="BA4" s="5" t="s">
        <v>61</v>
      </c>
      <c r="BB4" s="3" t="s">
        <v>61</v>
      </c>
      <c r="BC4" s="3" t="s">
        <v>61</v>
      </c>
      <c r="BD4" s="3" t="s">
        <v>61</v>
      </c>
      <c r="BE4" s="3" t="s">
        <v>61</v>
      </c>
      <c r="BF4" s="3" t="s">
        <v>61</v>
      </c>
      <c r="BG4" s="3" t="s">
        <v>61</v>
      </c>
      <c r="BH4" s="3" t="s">
        <v>61</v>
      </c>
      <c r="BI4" s="3" t="s">
        <v>61</v>
      </c>
      <c r="BJ4" s="3" t="s">
        <v>61</v>
      </c>
      <c r="BK4" s="3" t="s">
        <v>61</v>
      </c>
      <c r="BL4" s="3" t="s">
        <v>61</v>
      </c>
      <c r="BM4" s="3" t="s">
        <v>61</v>
      </c>
      <c r="BN4" s="3" t="s">
        <v>61</v>
      </c>
      <c r="BO4" s="3" t="s">
        <v>61</v>
      </c>
      <c r="BP4" s="3" t="s">
        <v>61</v>
      </c>
      <c r="BQ4" s="3" t="s">
        <v>61</v>
      </c>
      <c r="BR4" s="3" t="s">
        <v>61</v>
      </c>
      <c r="BS4" s="3" t="s">
        <v>61</v>
      </c>
      <c r="BT4" s="3" t="s">
        <v>61</v>
      </c>
      <c r="BU4" s="3" t="s">
        <v>61</v>
      </c>
      <c r="BV4" s="3" t="s">
        <v>61</v>
      </c>
      <c r="BW4" s="3" t="s">
        <v>61</v>
      </c>
      <c r="BX4" s="3" t="s">
        <v>61</v>
      </c>
      <c r="BY4" s="3" t="s">
        <v>61</v>
      </c>
      <c r="BZ4" s="3" t="s">
        <v>61</v>
      </c>
      <c r="CA4" s="3" t="s">
        <v>61</v>
      </c>
      <c r="CB4" s="3" t="s">
        <v>61</v>
      </c>
      <c r="CC4" s="3" t="s">
        <v>61</v>
      </c>
      <c r="CD4" s="3" t="s">
        <v>61</v>
      </c>
      <c r="CE4" s="3" t="s">
        <v>61</v>
      </c>
      <c r="CF4" s="3" t="s">
        <v>61</v>
      </c>
      <c r="CG4" s="3" t="s">
        <v>61</v>
      </c>
      <c r="CH4" s="3" t="s">
        <v>61</v>
      </c>
      <c r="CI4" s="3" t="s">
        <v>61</v>
      </c>
      <c r="CJ4" s="3" t="s">
        <v>61</v>
      </c>
      <c r="CK4" s="3" t="s">
        <v>61</v>
      </c>
      <c r="CL4" s="3" t="s">
        <v>61</v>
      </c>
      <c r="CM4" s="3" t="s">
        <v>61</v>
      </c>
      <c r="CN4" s="3" t="s">
        <v>61</v>
      </c>
      <c r="CO4" s="3" t="s">
        <v>61</v>
      </c>
      <c r="CP4" s="3" t="s">
        <v>61</v>
      </c>
      <c r="CQ4" s="3" t="s">
        <v>61</v>
      </c>
      <c r="CR4" s="3" t="s">
        <v>61</v>
      </c>
      <c r="CS4" s="3" t="s">
        <v>61</v>
      </c>
      <c r="CT4" s="3" t="s">
        <v>61</v>
      </c>
      <c r="CU4" s="3" t="s">
        <v>61</v>
      </c>
      <c r="CV4" s="3" t="s">
        <v>61</v>
      </c>
      <c r="CW4" s="3" t="s">
        <v>61</v>
      </c>
      <c r="CX4" s="3" t="s">
        <v>61</v>
      </c>
      <c r="CY4" s="3" t="s">
        <v>61</v>
      </c>
      <c r="CZ4" s="3" t="s">
        <v>61</v>
      </c>
    </row>
    <row r="5" spans="4:104" x14ac:dyDescent="0.3">
      <c r="F5" s="8" t="s">
        <v>61</v>
      </c>
      <c r="G5" s="3">
        <v>6</v>
      </c>
      <c r="H5" s="3">
        <v>6</v>
      </c>
      <c r="I5" s="3">
        <v>3</v>
      </c>
      <c r="J5" s="3">
        <v>3</v>
      </c>
      <c r="K5" s="3">
        <v>1</v>
      </c>
      <c r="L5" s="3">
        <v>1</v>
      </c>
      <c r="M5" s="3">
        <f>5*(558/625)^(M7-1)+1</f>
        <v>4.9854592000000011</v>
      </c>
      <c r="N5" s="3">
        <f t="shared" ref="N5:BY5" si="0">5*(558/625)^(N7-1)+1</f>
        <v>4.9854592000000011</v>
      </c>
      <c r="O5" s="3">
        <f t="shared" si="0"/>
        <v>3.8362265118254308</v>
      </c>
      <c r="P5" s="3">
        <f t="shared" si="0"/>
        <v>3.8362265118254308</v>
      </c>
      <c r="Q5" s="3">
        <f t="shared" si="0"/>
        <v>5.4640000000000004</v>
      </c>
      <c r="R5" s="3">
        <f t="shared" si="0"/>
        <v>5.4640000000000004</v>
      </c>
      <c r="S5" s="3">
        <f t="shared" si="0"/>
        <v>4.5582179737600006</v>
      </c>
      <c r="T5" s="3">
        <f t="shared" si="0"/>
        <v>4.5582179737600006</v>
      </c>
      <c r="U5" s="3">
        <f t="shared" si="0"/>
        <v>3.2607330089677151</v>
      </c>
      <c r="V5" s="3">
        <f t="shared" si="0"/>
        <v>3.2607330089677151</v>
      </c>
      <c r="W5" s="3">
        <f t="shared" si="0"/>
        <v>3.2607330089677151</v>
      </c>
      <c r="X5" s="3">
        <f t="shared" si="0"/>
        <v>3.2607330089677151</v>
      </c>
      <c r="Y5" s="3">
        <f t="shared" si="0"/>
        <v>2.4363689283586725</v>
      </c>
      <c r="Z5" s="3">
        <f t="shared" si="0"/>
        <v>2.4363689283586725</v>
      </c>
      <c r="AA5" s="3">
        <f t="shared" si="0"/>
        <v>2.4363689283586725</v>
      </c>
      <c r="AB5" s="3">
        <f t="shared" si="0"/>
        <v>2.4363689283586725</v>
      </c>
      <c r="AC5" s="3">
        <f t="shared" si="0"/>
        <v>4.1767770069729284</v>
      </c>
      <c r="AD5" s="3">
        <f t="shared" si="0"/>
        <v>4.1767770069729284</v>
      </c>
      <c r="AE5" s="3">
        <f t="shared" si="0"/>
        <v>4.1767770069729284</v>
      </c>
      <c r="AF5" s="3">
        <f t="shared" si="0"/>
        <v>4.1767770069729284</v>
      </c>
      <c r="AG5" s="3">
        <f t="shared" si="0"/>
        <v>3.5321830297577455</v>
      </c>
      <c r="AH5" s="3">
        <f t="shared" si="0"/>
        <v>3.5321830297577455</v>
      </c>
      <c r="AI5" s="3">
        <f t="shared" si="0"/>
        <v>3.5321830297577455</v>
      </c>
      <c r="AJ5" s="3">
        <f t="shared" si="0"/>
        <v>3.5321830297577455</v>
      </c>
      <c r="AK5" s="3">
        <f t="shared" si="0"/>
        <v>3.5321830297577455</v>
      </c>
      <c r="AL5" s="3">
        <f t="shared" si="0"/>
        <v>3.5321830297577455</v>
      </c>
      <c r="AM5" s="3">
        <f t="shared" si="0"/>
        <v>3.0183824304063762</v>
      </c>
      <c r="AN5" s="3">
        <f t="shared" si="0"/>
        <v>3.0183824304063762</v>
      </c>
      <c r="AO5" s="3">
        <f t="shared" si="0"/>
        <v>3.0183824304063762</v>
      </c>
      <c r="AP5" s="3">
        <f t="shared" si="0"/>
        <v>3.0183824304063762</v>
      </c>
      <c r="AQ5" s="3">
        <f t="shared" si="0"/>
        <v>3.0183824304063762</v>
      </c>
      <c r="AR5" s="3">
        <f t="shared" si="0"/>
        <v>3.0183824304063762</v>
      </c>
      <c r="AS5" s="3">
        <f t="shared" si="0"/>
        <v>2.8020118338668123</v>
      </c>
      <c r="AT5" s="3">
        <f t="shared" si="0"/>
        <v>2.8020118338668123</v>
      </c>
      <c r="AU5" s="3">
        <f t="shared" si="0"/>
        <v>2.8020118338668123</v>
      </c>
      <c r="AV5" s="3">
        <f t="shared" si="0"/>
        <v>2.8020118338668123</v>
      </c>
      <c r="AW5" s="3">
        <f t="shared" si="0"/>
        <v>2.0221827475672436</v>
      </c>
      <c r="AX5" s="3">
        <f t="shared" si="0"/>
        <v>2.0221827475672436</v>
      </c>
      <c r="AY5" s="3">
        <f t="shared" si="0"/>
        <v>1.3683970814981332</v>
      </c>
      <c r="AZ5" s="3">
        <f t="shared" si="0"/>
        <v>1.3683970814981332</v>
      </c>
      <c r="BA5" s="3">
        <f t="shared" si="0"/>
        <v>1.3683970814981332</v>
      </c>
      <c r="BB5" s="3">
        <f t="shared" si="0"/>
        <v>1.3683970814981332</v>
      </c>
      <c r="BC5" s="3">
        <f t="shared" si="0"/>
        <v>1.3683970814981332</v>
      </c>
      <c r="BD5" s="3">
        <f t="shared" si="0"/>
        <v>1.3683970814981332</v>
      </c>
      <c r="BE5" s="3">
        <f t="shared" si="0"/>
        <v>1.3683970814981332</v>
      </c>
      <c r="BF5" s="3">
        <f t="shared" si="0"/>
        <v>1.3683970814981332</v>
      </c>
      <c r="BG5" s="3">
        <f t="shared" si="0"/>
        <v>2.6088361652762906</v>
      </c>
      <c r="BH5" s="3">
        <f t="shared" si="0"/>
        <v>2.6088361652762906</v>
      </c>
      <c r="BI5" s="3">
        <f t="shared" si="0"/>
        <v>2.6088361652762906</v>
      </c>
      <c r="BJ5" s="3">
        <f t="shared" si="0"/>
        <v>2.6088361652762906</v>
      </c>
      <c r="BK5" s="3">
        <f t="shared" si="0"/>
        <v>2.6088361652762906</v>
      </c>
      <c r="BL5" s="3">
        <f t="shared" si="0"/>
        <v>2.6088361652762906</v>
      </c>
      <c r="BM5" s="3">
        <f t="shared" si="0"/>
        <v>2.6088361652762906</v>
      </c>
      <c r="BN5" s="3">
        <f t="shared" si="0"/>
        <v>2.6088361652762906</v>
      </c>
      <c r="BO5" s="3">
        <f t="shared" si="0"/>
        <v>2.6088361652762906</v>
      </c>
      <c r="BP5" s="3">
        <f t="shared" si="0"/>
        <v>2.6088361652762906</v>
      </c>
      <c r="BQ5" s="3">
        <f t="shared" si="0"/>
        <v>2.0221827475672436</v>
      </c>
      <c r="BR5" s="3">
        <f t="shared" si="0"/>
        <v>2.0221827475672436</v>
      </c>
      <c r="BS5" s="3">
        <f t="shared" si="0"/>
        <v>2.0221827475672436</v>
      </c>
      <c r="BT5" s="3">
        <f t="shared" si="0"/>
        <v>2.0221827475672436</v>
      </c>
      <c r="BU5" s="3">
        <f t="shared" si="0"/>
        <v>2.0221827475672436</v>
      </c>
      <c r="BV5" s="3">
        <f t="shared" si="0"/>
        <v>2.0221827475672436</v>
      </c>
      <c r="BW5" s="3">
        <f t="shared" si="0"/>
        <v>2.2823901792386225</v>
      </c>
      <c r="BX5" s="3">
        <f t="shared" si="0"/>
        <v>2.2823901792386225</v>
      </c>
      <c r="BY5" s="3">
        <f t="shared" si="0"/>
        <v>1.1865697675963709</v>
      </c>
      <c r="BZ5" s="3">
        <f t="shared" ref="BZ5:CZ5" si="1">5*(558/625)^(BZ7-1)+1</f>
        <v>1.1865697675963709</v>
      </c>
      <c r="CA5" s="3">
        <f t="shared" si="1"/>
        <v>1.1865697675963709</v>
      </c>
      <c r="CB5" s="3">
        <f t="shared" si="1"/>
        <v>1.1865697675963709</v>
      </c>
      <c r="CC5" s="3">
        <f t="shared" si="1"/>
        <v>1.1865697675963709</v>
      </c>
      <c r="CD5" s="3">
        <f t="shared" si="1"/>
        <v>1.1865697675963709</v>
      </c>
      <c r="CE5" s="3">
        <f t="shared" si="1"/>
        <v>1.1865697675963709</v>
      </c>
      <c r="CF5" s="3">
        <f t="shared" si="1"/>
        <v>1.1865697675963709</v>
      </c>
      <c r="CG5" s="3">
        <f t="shared" si="1"/>
        <v>2.2823901792386225</v>
      </c>
      <c r="CH5" s="3">
        <f t="shared" si="1"/>
        <v>2.2823901792386225</v>
      </c>
      <c r="CI5" s="3">
        <f t="shared" si="1"/>
        <v>2.2823901792386225</v>
      </c>
      <c r="CJ5" s="3">
        <f t="shared" si="1"/>
        <v>2.2823901792386225</v>
      </c>
      <c r="CK5" s="3">
        <f t="shared" si="1"/>
        <v>2.2823901792386225</v>
      </c>
      <c r="CL5" s="3">
        <f t="shared" si="1"/>
        <v>2.2823901792386225</v>
      </c>
      <c r="CM5" s="3">
        <f t="shared" si="1"/>
        <v>2.2823901792386225</v>
      </c>
      <c r="CN5" s="3">
        <f t="shared" si="1"/>
        <v>2.2823901792386225</v>
      </c>
      <c r="CO5" s="3">
        <f t="shared" si="1"/>
        <v>2.1449179520242421</v>
      </c>
      <c r="CP5" s="3">
        <f t="shared" si="1"/>
        <v>2.1449179520242421</v>
      </c>
      <c r="CQ5" s="3">
        <f t="shared" si="1"/>
        <v>2.1449179520242421</v>
      </c>
      <c r="CR5" s="3">
        <f t="shared" si="1"/>
        <v>2.1449179520242421</v>
      </c>
      <c r="CS5" s="3">
        <f t="shared" si="1"/>
        <v>2.1449179520242421</v>
      </c>
      <c r="CT5" s="3">
        <f t="shared" si="1"/>
        <v>2.1449179520242421</v>
      </c>
      <c r="CU5" s="3">
        <f t="shared" si="1"/>
        <v>1.9126047570280351</v>
      </c>
      <c r="CV5" s="3">
        <f t="shared" si="1"/>
        <v>1.9126047570280351</v>
      </c>
      <c r="CW5" s="3">
        <f t="shared" si="1"/>
        <v>1.9126047570280351</v>
      </c>
      <c r="CX5" s="3">
        <f t="shared" si="1"/>
        <v>1.9126047570280351</v>
      </c>
      <c r="CY5" s="3">
        <f t="shared" si="1"/>
        <v>1.9126047570280351</v>
      </c>
      <c r="CZ5" s="3">
        <f t="shared" si="1"/>
        <v>1.9126047570280351</v>
      </c>
    </row>
    <row r="6" spans="4:104" x14ac:dyDescent="0.3">
      <c r="F6" s="8" t="s">
        <v>52</v>
      </c>
      <c r="G6" s="3">
        <v>1</v>
      </c>
      <c r="H6" s="3">
        <v>1</v>
      </c>
      <c r="I6" s="3">
        <v>48</v>
      </c>
      <c r="J6" s="3">
        <v>48</v>
      </c>
      <c r="K6" s="3">
        <v>49</v>
      </c>
      <c r="L6" s="3">
        <v>49</v>
      </c>
      <c r="M6" s="3">
        <v>2</v>
      </c>
      <c r="N6" s="3">
        <v>2</v>
      </c>
      <c r="O6" s="3">
        <v>3</v>
      </c>
      <c r="P6" s="3">
        <v>3</v>
      </c>
      <c r="Q6" s="3">
        <v>4</v>
      </c>
      <c r="R6" s="3">
        <v>4</v>
      </c>
      <c r="S6" s="3">
        <v>5</v>
      </c>
      <c r="T6" s="3">
        <v>5</v>
      </c>
      <c r="U6" s="3">
        <v>6</v>
      </c>
      <c r="V6" s="3">
        <v>6</v>
      </c>
      <c r="W6" s="3">
        <v>7</v>
      </c>
      <c r="X6" s="3">
        <v>7</v>
      </c>
      <c r="Y6" s="3">
        <v>8</v>
      </c>
      <c r="Z6" s="3">
        <v>8</v>
      </c>
      <c r="AA6" s="3">
        <v>9</v>
      </c>
      <c r="AB6" s="3">
        <v>9</v>
      </c>
      <c r="AC6" s="3">
        <v>10</v>
      </c>
      <c r="AD6" s="3">
        <v>10</v>
      </c>
      <c r="AE6" s="3">
        <v>11</v>
      </c>
      <c r="AF6" s="3">
        <v>11</v>
      </c>
      <c r="AG6" s="3">
        <v>12</v>
      </c>
      <c r="AH6" s="3">
        <v>12</v>
      </c>
      <c r="AI6" s="3">
        <v>13</v>
      </c>
      <c r="AJ6" s="3">
        <v>13</v>
      </c>
      <c r="AK6" s="3">
        <v>14</v>
      </c>
      <c r="AL6" s="3">
        <v>14</v>
      </c>
      <c r="AM6" s="3">
        <v>15</v>
      </c>
      <c r="AN6" s="3">
        <v>15</v>
      </c>
      <c r="AO6" s="3">
        <v>16</v>
      </c>
      <c r="AP6" s="3">
        <v>16</v>
      </c>
      <c r="AQ6" s="3">
        <v>17</v>
      </c>
      <c r="AR6" s="3">
        <v>17</v>
      </c>
      <c r="AS6" s="3">
        <v>18</v>
      </c>
      <c r="AT6" s="3">
        <v>18</v>
      </c>
      <c r="AU6" s="3">
        <v>19</v>
      </c>
      <c r="AV6" s="3">
        <v>19</v>
      </c>
      <c r="AW6" s="3">
        <v>20</v>
      </c>
      <c r="AX6" s="3">
        <v>20</v>
      </c>
      <c r="AY6" s="3">
        <v>21</v>
      </c>
      <c r="AZ6" s="3">
        <v>21</v>
      </c>
      <c r="BA6" s="3">
        <v>22</v>
      </c>
      <c r="BB6" s="3">
        <v>22</v>
      </c>
      <c r="BC6" s="3">
        <v>23</v>
      </c>
      <c r="BD6" s="3">
        <v>23</v>
      </c>
      <c r="BE6" s="3">
        <v>24</v>
      </c>
      <c r="BF6" s="3">
        <v>24</v>
      </c>
      <c r="BG6" s="3">
        <v>25</v>
      </c>
      <c r="BH6" s="3">
        <v>25</v>
      </c>
      <c r="BI6" s="3">
        <v>26</v>
      </c>
      <c r="BJ6" s="3">
        <v>26</v>
      </c>
      <c r="BK6" s="3">
        <v>27</v>
      </c>
      <c r="BL6" s="3">
        <v>27</v>
      </c>
      <c r="BM6" s="3">
        <v>28</v>
      </c>
      <c r="BN6" s="3">
        <v>28</v>
      </c>
      <c r="BO6" s="3">
        <v>29</v>
      </c>
      <c r="BP6" s="3">
        <v>29</v>
      </c>
      <c r="BQ6" s="3">
        <v>30</v>
      </c>
      <c r="BR6" s="3">
        <v>30</v>
      </c>
      <c r="BS6" s="3">
        <v>31</v>
      </c>
      <c r="BT6" s="3">
        <v>31</v>
      </c>
      <c r="BU6" s="3">
        <v>32</v>
      </c>
      <c r="BV6" s="3">
        <v>32</v>
      </c>
      <c r="BW6" s="3">
        <v>33</v>
      </c>
      <c r="BX6" s="3">
        <v>33</v>
      </c>
      <c r="BY6" s="3">
        <v>34</v>
      </c>
      <c r="BZ6" s="3">
        <v>34</v>
      </c>
      <c r="CA6" s="3">
        <v>35</v>
      </c>
      <c r="CB6" s="3">
        <v>35</v>
      </c>
      <c r="CC6" s="3">
        <v>36</v>
      </c>
      <c r="CD6" s="3">
        <v>36</v>
      </c>
      <c r="CE6" s="3">
        <v>37</v>
      </c>
      <c r="CF6" s="3">
        <v>37</v>
      </c>
      <c r="CG6" s="3">
        <v>38</v>
      </c>
      <c r="CH6" s="3">
        <v>38</v>
      </c>
      <c r="CI6" s="3">
        <v>39</v>
      </c>
      <c r="CJ6" s="3">
        <v>39</v>
      </c>
      <c r="CK6" s="3">
        <v>40</v>
      </c>
      <c r="CL6" s="3">
        <v>40</v>
      </c>
      <c r="CM6" s="3">
        <v>41</v>
      </c>
      <c r="CN6" s="3">
        <v>41</v>
      </c>
      <c r="CO6" s="3">
        <v>42</v>
      </c>
      <c r="CP6" s="3">
        <v>42</v>
      </c>
      <c r="CQ6" s="3">
        <v>43</v>
      </c>
      <c r="CR6" s="3">
        <v>43</v>
      </c>
      <c r="CS6" s="3">
        <v>44</v>
      </c>
      <c r="CT6" s="3">
        <v>44</v>
      </c>
      <c r="CU6" s="3">
        <v>45</v>
      </c>
      <c r="CV6" s="3">
        <v>45</v>
      </c>
      <c r="CW6" s="3">
        <v>46</v>
      </c>
      <c r="CX6" s="3">
        <v>46</v>
      </c>
      <c r="CY6" s="3">
        <v>47</v>
      </c>
      <c r="CZ6" s="3">
        <v>47</v>
      </c>
    </row>
    <row r="7" spans="4:104" x14ac:dyDescent="0.3">
      <c r="F7" s="8" t="s">
        <v>62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3</v>
      </c>
      <c r="N7" s="3">
        <v>3</v>
      </c>
      <c r="O7" s="3">
        <v>6</v>
      </c>
      <c r="P7" s="3">
        <v>6</v>
      </c>
      <c r="Q7" s="3">
        <v>2</v>
      </c>
      <c r="R7" s="3">
        <v>2</v>
      </c>
      <c r="S7" s="3">
        <v>4</v>
      </c>
      <c r="T7" s="3">
        <v>4</v>
      </c>
      <c r="U7" s="3">
        <v>8</v>
      </c>
      <c r="V7" s="3">
        <v>8</v>
      </c>
      <c r="W7" s="3">
        <v>8</v>
      </c>
      <c r="X7" s="3">
        <v>8</v>
      </c>
      <c r="Y7" s="3">
        <v>12</v>
      </c>
      <c r="Z7" s="3">
        <v>12</v>
      </c>
      <c r="AA7" s="3">
        <v>12</v>
      </c>
      <c r="AB7" s="3">
        <v>12</v>
      </c>
      <c r="AC7" s="3">
        <v>5</v>
      </c>
      <c r="AD7" s="3">
        <v>5</v>
      </c>
      <c r="AE7" s="3">
        <v>5</v>
      </c>
      <c r="AF7" s="3">
        <v>5</v>
      </c>
      <c r="AG7" s="3">
        <v>7</v>
      </c>
      <c r="AH7" s="3">
        <v>7</v>
      </c>
      <c r="AI7" s="3">
        <v>7</v>
      </c>
      <c r="AJ7" s="3">
        <v>7</v>
      </c>
      <c r="AK7" s="3">
        <v>7</v>
      </c>
      <c r="AL7" s="3">
        <v>7</v>
      </c>
      <c r="AM7" s="3">
        <v>9</v>
      </c>
      <c r="AN7" s="3">
        <v>9</v>
      </c>
      <c r="AO7" s="3">
        <v>9</v>
      </c>
      <c r="AP7" s="3">
        <v>9</v>
      </c>
      <c r="AQ7" s="3">
        <v>9</v>
      </c>
      <c r="AR7" s="3">
        <v>9</v>
      </c>
      <c r="AS7" s="3">
        <v>10</v>
      </c>
      <c r="AT7" s="3">
        <v>10</v>
      </c>
      <c r="AU7" s="3">
        <v>10</v>
      </c>
      <c r="AV7" s="3">
        <v>10</v>
      </c>
      <c r="AW7" s="3">
        <v>15</v>
      </c>
      <c r="AX7" s="3">
        <v>15</v>
      </c>
      <c r="AY7" s="3">
        <v>24</v>
      </c>
      <c r="AZ7" s="3">
        <v>24</v>
      </c>
      <c r="BA7" s="3">
        <v>24</v>
      </c>
      <c r="BB7" s="3">
        <v>24</v>
      </c>
      <c r="BC7" s="3">
        <v>24</v>
      </c>
      <c r="BD7" s="3">
        <v>24</v>
      </c>
      <c r="BE7" s="3">
        <v>24</v>
      </c>
      <c r="BF7" s="4">
        <v>24</v>
      </c>
      <c r="BG7" s="4">
        <v>11</v>
      </c>
      <c r="BH7" s="4">
        <v>11</v>
      </c>
      <c r="BI7" s="4">
        <v>11</v>
      </c>
      <c r="BJ7" s="4">
        <v>11</v>
      </c>
      <c r="BK7" s="4">
        <v>11</v>
      </c>
      <c r="BL7" s="4">
        <v>11</v>
      </c>
      <c r="BM7" s="4">
        <v>11</v>
      </c>
      <c r="BN7" s="4">
        <v>11</v>
      </c>
      <c r="BO7" s="4">
        <v>11</v>
      </c>
      <c r="BP7" s="4">
        <v>11</v>
      </c>
      <c r="BQ7" s="4">
        <v>15</v>
      </c>
      <c r="BR7" s="4">
        <v>15</v>
      </c>
      <c r="BS7" s="4">
        <v>15</v>
      </c>
      <c r="BT7" s="4">
        <v>15</v>
      </c>
      <c r="BU7" s="4">
        <v>15</v>
      </c>
      <c r="BV7" s="4">
        <v>15</v>
      </c>
      <c r="BW7" s="4">
        <v>13</v>
      </c>
      <c r="BX7" s="4">
        <v>13</v>
      </c>
      <c r="BY7" s="4">
        <v>30</v>
      </c>
      <c r="BZ7" s="4">
        <v>30</v>
      </c>
      <c r="CA7" s="4">
        <v>30</v>
      </c>
      <c r="CB7" s="4">
        <v>30</v>
      </c>
      <c r="CC7" s="4">
        <v>30</v>
      </c>
      <c r="CD7" s="4">
        <v>30</v>
      </c>
      <c r="CE7" s="4">
        <v>30</v>
      </c>
      <c r="CF7" s="4">
        <v>30</v>
      </c>
      <c r="CG7" s="4">
        <v>13</v>
      </c>
      <c r="CH7" s="4">
        <v>13</v>
      </c>
      <c r="CI7" s="4">
        <v>13</v>
      </c>
      <c r="CJ7" s="4">
        <v>13</v>
      </c>
      <c r="CK7" s="4">
        <v>13</v>
      </c>
      <c r="CL7" s="4">
        <v>13</v>
      </c>
      <c r="CM7" s="4">
        <v>13</v>
      </c>
      <c r="CN7" s="4">
        <v>13</v>
      </c>
      <c r="CO7" s="4">
        <v>14</v>
      </c>
      <c r="CP7" s="4">
        <v>14</v>
      </c>
      <c r="CQ7" s="4">
        <v>14</v>
      </c>
      <c r="CR7" s="4">
        <v>14</v>
      </c>
      <c r="CS7" s="4">
        <v>14</v>
      </c>
      <c r="CT7" s="4">
        <v>14</v>
      </c>
      <c r="CU7" s="4">
        <v>16</v>
      </c>
      <c r="CV7" s="4">
        <v>16</v>
      </c>
      <c r="CW7" s="4">
        <v>16</v>
      </c>
      <c r="CX7" s="4">
        <v>16</v>
      </c>
      <c r="CY7" s="4">
        <v>16</v>
      </c>
      <c r="CZ7" s="4">
        <v>16</v>
      </c>
    </row>
    <row r="9" spans="4:104" x14ac:dyDescent="0.3">
      <c r="D9" s="8" t="s">
        <v>52</v>
      </c>
      <c r="E9" s="8" t="s">
        <v>64</v>
      </c>
      <c r="F9" s="8" t="s">
        <v>65</v>
      </c>
      <c r="G9" s="8" t="str">
        <f>G2</f>
        <v>Conjunción</v>
      </c>
      <c r="H9" s="8" t="str">
        <f>"Orbe"&amp;H2</f>
        <v>OrbeConjunción</v>
      </c>
      <c r="I9" s="8" t="str">
        <f t="shared" ref="I9" si="2">I2</f>
        <v>Conjunción Extrema</v>
      </c>
      <c r="J9" s="8" t="str">
        <f t="shared" ref="J9" si="3">"Orbe"&amp;J2</f>
        <v>OrbeConjunción Extrema</v>
      </c>
      <c r="K9" s="8">
        <f t="shared" ref="K9:BU9" si="4">K2</f>
        <v>13</v>
      </c>
      <c r="L9" s="8" t="str">
        <f t="shared" ref="L9:BV9" si="5">"Orbe"&amp;L2</f>
        <v>Orbe13</v>
      </c>
      <c r="M9" s="8" t="str">
        <f t="shared" si="4"/>
        <v>Trigono</v>
      </c>
      <c r="N9" s="8" t="str">
        <f t="shared" si="5"/>
        <v>OrbeTrigono</v>
      </c>
      <c r="O9" s="8" t="str">
        <f t="shared" si="4"/>
        <v>Sextil</v>
      </c>
      <c r="P9" s="8" t="str">
        <f t="shared" si="5"/>
        <v>OrbeSextil</v>
      </c>
      <c r="Q9" s="8" t="str">
        <f t="shared" si="4"/>
        <v>Oposición</v>
      </c>
      <c r="R9" s="8" t="str">
        <f t="shared" si="5"/>
        <v>OrbeOposición</v>
      </c>
      <c r="S9" s="8" t="str">
        <f t="shared" si="4"/>
        <v>Cuadratura</v>
      </c>
      <c r="T9" s="8" t="str">
        <f t="shared" si="5"/>
        <v>OrbeCuadratura</v>
      </c>
      <c r="U9" s="8" t="str">
        <f t="shared" si="4"/>
        <v>Semicuadratura</v>
      </c>
      <c r="V9" s="8" t="str">
        <f t="shared" si="5"/>
        <v>OrbeSemicuadratura</v>
      </c>
      <c r="W9" s="8" t="str">
        <f t="shared" si="4"/>
        <v>Sesquicuadratura</v>
      </c>
      <c r="X9" s="8" t="str">
        <f t="shared" si="5"/>
        <v>OrbeSesquicuadratura</v>
      </c>
      <c r="Y9" s="8" t="str">
        <f t="shared" si="4"/>
        <v>Semisextil</v>
      </c>
      <c r="Z9" s="8" t="str">
        <f t="shared" si="5"/>
        <v>OrbeSemisextil</v>
      </c>
      <c r="AA9" s="8" t="str">
        <f t="shared" si="4"/>
        <v>Quincuncio</v>
      </c>
      <c r="AB9" s="8" t="str">
        <f t="shared" si="5"/>
        <v>OrbeQuincuncio</v>
      </c>
      <c r="AC9" s="8" t="str">
        <f t="shared" si="4"/>
        <v>Quintil</v>
      </c>
      <c r="AD9" s="8" t="str">
        <f t="shared" si="5"/>
        <v>OrbeQuintil</v>
      </c>
      <c r="AE9" s="8" t="str">
        <f t="shared" si="4"/>
        <v>Biquintil</v>
      </c>
      <c r="AF9" s="8" t="str">
        <f t="shared" si="5"/>
        <v>OrbeBiquintil</v>
      </c>
      <c r="AG9" s="8" t="str">
        <f t="shared" si="4"/>
        <v>Septil</v>
      </c>
      <c r="AH9" s="8" t="str">
        <f t="shared" si="5"/>
        <v>OrbeSeptil</v>
      </c>
      <c r="AI9" s="8" t="str">
        <f t="shared" si="4"/>
        <v>Biseptil</v>
      </c>
      <c r="AJ9" s="8" t="str">
        <f t="shared" si="5"/>
        <v>OrbeBiseptil</v>
      </c>
      <c r="AK9" s="8" t="str">
        <f t="shared" si="4"/>
        <v>Triseptil</v>
      </c>
      <c r="AL9" s="8" t="str">
        <f t="shared" si="5"/>
        <v>OrbeTriseptil</v>
      </c>
      <c r="AM9" s="8" t="str">
        <f t="shared" si="4"/>
        <v>Novil</v>
      </c>
      <c r="AN9" s="8" t="str">
        <f t="shared" si="5"/>
        <v>OrbeNovil</v>
      </c>
      <c r="AO9" s="8" t="str">
        <f t="shared" si="4"/>
        <v>Binovil</v>
      </c>
      <c r="AP9" s="8" t="str">
        <f t="shared" si="5"/>
        <v>OrbeBinovil</v>
      </c>
      <c r="AQ9" s="8" t="str">
        <f t="shared" si="4"/>
        <v>Tetranovil</v>
      </c>
      <c r="AR9" s="8" t="str">
        <f t="shared" si="5"/>
        <v>OrbeTetranovil</v>
      </c>
      <c r="AS9" s="8" t="str">
        <f t="shared" si="4"/>
        <v>Decil</v>
      </c>
      <c r="AT9" s="8" t="str">
        <f t="shared" si="5"/>
        <v>OrbeDecil</v>
      </c>
      <c r="AU9" s="8" t="str">
        <f t="shared" si="4"/>
        <v>Tridecil</v>
      </c>
      <c r="AV9" s="8" t="str">
        <f t="shared" si="5"/>
        <v>OrbeTridecil</v>
      </c>
      <c r="AW9" s="8" t="str">
        <f t="shared" si="4"/>
        <v>Biquindecil</v>
      </c>
      <c r="AX9" s="8" t="str">
        <f t="shared" si="5"/>
        <v>OrbeBiquindecil</v>
      </c>
      <c r="AY9" s="8" t="str">
        <f t="shared" si="4"/>
        <v>Vigesicuartil</v>
      </c>
      <c r="AZ9" s="8" t="str">
        <f t="shared" si="5"/>
        <v>OrbeVigesicuartil</v>
      </c>
      <c r="BA9" s="8" t="str">
        <f t="shared" si="4"/>
        <v>Pentavigecicuartil</v>
      </c>
      <c r="BB9" s="8" t="str">
        <f t="shared" si="5"/>
        <v>OrbePentavigecicuartil</v>
      </c>
      <c r="BC9" s="8" t="str">
        <f t="shared" si="4"/>
        <v>Heptavigesicuartil</v>
      </c>
      <c r="BD9" s="8" t="str">
        <f t="shared" si="5"/>
        <v>OrbeHeptavigesicuartil</v>
      </c>
      <c r="BE9" s="8" t="str">
        <f t="shared" si="4"/>
        <v>Oncevigesicuartil</v>
      </c>
      <c r="BF9" s="8" t="str">
        <f t="shared" si="5"/>
        <v>OrbeOncevigesicuartil</v>
      </c>
      <c r="BG9" s="8" t="str">
        <f t="shared" si="4"/>
        <v>Oncil</v>
      </c>
      <c r="BH9" s="8" t="str">
        <f t="shared" si="5"/>
        <v>OrbeOncil</v>
      </c>
      <c r="BI9" s="8" t="str">
        <f t="shared" si="4"/>
        <v>Bioncil</v>
      </c>
      <c r="BJ9" s="8" t="str">
        <f t="shared" si="5"/>
        <v>OrbeBioncil</v>
      </c>
      <c r="BK9" s="8" t="str">
        <f t="shared" si="4"/>
        <v>Trioncil</v>
      </c>
      <c r="BL9" s="8" t="str">
        <f t="shared" si="5"/>
        <v>OrbeTrioncil</v>
      </c>
      <c r="BM9" s="8" t="str">
        <f t="shared" si="4"/>
        <v>Tetraoncil</v>
      </c>
      <c r="BN9" s="8" t="str">
        <f t="shared" si="5"/>
        <v>OrbeTetraoncil</v>
      </c>
      <c r="BO9" s="8" t="str">
        <f t="shared" si="4"/>
        <v>Pentaoncil</v>
      </c>
      <c r="BP9" s="8" t="str">
        <f t="shared" si="5"/>
        <v>OrbePentaoncil</v>
      </c>
      <c r="BQ9" s="8" t="str">
        <f t="shared" si="4"/>
        <v>Quindecil</v>
      </c>
      <c r="BR9" s="8" t="str">
        <f t="shared" si="5"/>
        <v>OrbeQuindecil</v>
      </c>
      <c r="BS9" s="8" t="str">
        <f t="shared" si="4"/>
        <v>Tetraquindecil</v>
      </c>
      <c r="BT9" s="8" t="str">
        <f t="shared" si="5"/>
        <v>OrbeTetraquindecil</v>
      </c>
      <c r="BU9" s="8" t="str">
        <f t="shared" si="4"/>
        <v>Heptaquindecil</v>
      </c>
      <c r="BV9" s="8" t="str">
        <f t="shared" si="5"/>
        <v>OrbeHeptaquindecil</v>
      </c>
      <c r="BW9" s="8" t="str">
        <f t="shared" ref="BW9:CY9" si="6">BW2</f>
        <v>Trecil</v>
      </c>
      <c r="BX9" s="8" t="str">
        <f t="shared" ref="BX9:CZ9" si="7">"Orbe"&amp;BX2</f>
        <v>OrbeTrecil</v>
      </c>
      <c r="BY9" s="8" t="str">
        <f t="shared" si="6"/>
        <v>Trigecil</v>
      </c>
      <c r="BZ9" s="8" t="str">
        <f t="shared" si="7"/>
        <v>OrbeTrigecil</v>
      </c>
      <c r="CA9" s="8" t="str">
        <f t="shared" si="6"/>
        <v>Heptatrigecil</v>
      </c>
      <c r="CB9" s="8" t="str">
        <f t="shared" si="7"/>
        <v>OrbeHeptatrigecil</v>
      </c>
      <c r="CC9" s="8" t="str">
        <f t="shared" si="6"/>
        <v>Oncetrigecil</v>
      </c>
      <c r="CD9" s="8" t="str">
        <f t="shared" si="7"/>
        <v>OrbeOncetrigecil</v>
      </c>
      <c r="CE9" s="8" t="str">
        <f t="shared" si="6"/>
        <v>Trecetrigecil</v>
      </c>
      <c r="CF9" s="8" t="str">
        <f t="shared" si="7"/>
        <v>OrbeTrecetrigecil</v>
      </c>
      <c r="CG9" s="8" t="str">
        <f t="shared" si="6"/>
        <v>Bitrecil</v>
      </c>
      <c r="CH9" s="8" t="str">
        <f t="shared" si="7"/>
        <v>OrbeBitrecil</v>
      </c>
      <c r="CI9" s="8" t="str">
        <f t="shared" si="6"/>
        <v>Tetratrecil</v>
      </c>
      <c r="CJ9" s="8" t="str">
        <f t="shared" si="7"/>
        <v>OrbeTetratrecil</v>
      </c>
      <c r="CK9" s="8" t="str">
        <f t="shared" si="6"/>
        <v>Pentatrecil</v>
      </c>
      <c r="CL9" s="8" t="str">
        <f t="shared" si="7"/>
        <v>OrbePentatrecil</v>
      </c>
      <c r="CM9" s="8" t="str">
        <f t="shared" si="6"/>
        <v>Hexatrecil</v>
      </c>
      <c r="CN9" s="8" t="str">
        <f t="shared" si="7"/>
        <v>OrbeHexatrecil</v>
      </c>
      <c r="CO9" s="8" t="str">
        <f t="shared" si="6"/>
        <v>Cuardecil</v>
      </c>
      <c r="CP9" s="8" t="str">
        <f t="shared" si="7"/>
        <v>OrbeCuardecil</v>
      </c>
      <c r="CQ9" s="8" t="str">
        <f t="shared" si="6"/>
        <v>Tricuardecil</v>
      </c>
      <c r="CR9" s="8" t="str">
        <f t="shared" si="7"/>
        <v>OrbeTricuardecil</v>
      </c>
      <c r="CS9" s="8" t="str">
        <f t="shared" si="6"/>
        <v>Pentacuardecil</v>
      </c>
      <c r="CT9" s="8" t="str">
        <f t="shared" si="7"/>
        <v>OrbePentacuardecil</v>
      </c>
      <c r="CU9" s="8" t="str">
        <f t="shared" si="6"/>
        <v>Sexdecil</v>
      </c>
      <c r="CV9" s="8" t="str">
        <f t="shared" si="7"/>
        <v>OrbeSexdecil</v>
      </c>
      <c r="CW9" s="8" t="str">
        <f t="shared" si="6"/>
        <v>Trisexdecil</v>
      </c>
      <c r="CX9" s="8" t="str">
        <f t="shared" si="7"/>
        <v>OrbeTrisexdecil</v>
      </c>
      <c r="CY9" s="8" t="str">
        <f t="shared" si="6"/>
        <v>Pentasexdecil</v>
      </c>
      <c r="CZ9" s="8" t="str">
        <f t="shared" si="7"/>
        <v>OrbePentasexdecil</v>
      </c>
    </row>
    <row r="10" spans="4:104" x14ac:dyDescent="0.3">
      <c r="D10" s="3">
        <v>1</v>
      </c>
      <c r="E10" s="3" t="str">
        <f>'Datos de la CN'!B16</f>
        <v>Sol</v>
      </c>
      <c r="F10" s="3" t="str">
        <f>'Datos de la CN'!J16</f>
        <v>Se requiere llenar las posiciones</v>
      </c>
      <c r="G10" s="3" t="e">
        <f t="shared" ref="G10:K25" si="8">IF(AND(VLOOKUP($E10,Puntos,7,FALSE)-VLOOKUP($F10,Puntos,7,FALSE)&lt;=(1.25/30)*(G$5+G$3),VLOOKUP($E10,Puntos,7,FALSE)-VLOOKUP($F10,Puntos,7,FALSE)&gt;=(1.25/30)*(-G$5+G$3)),G$2,IF(AND(VLOOKUP($F10,Puntos,7,FALSE)-VLOOKUP($E10,Puntos,7,FALSE)&lt;=(1.25/30)*(G$5+G$3),VLOOKUP($F10,Puntos,7,FALSE)-VLOOKUP($E10,Puntos,7,FALSE)&gt;=(1.25/30)*(-G$5+G$3)),G$2,IF(AND(VLOOKUP($E10,Puntos,7,FALSE)-VLOOKUP($F10,Puntos,7,FALSE)&lt;=(1.25/30)*(-360+G$5+G$3),VLOOKUP($E10,Puntos,7,FALSE)-VLOOKUP($F10,Puntos,7,FALSE)&gt;=(1.25/30)*(-360-G$5+G$3)),G$2,IF(AND(VLOOKUP($F10,Puntos,7,FALSE)-VLOOKUP($E10,Puntos,7,FALSE)&lt;=(1.25/30)*(-360+G$5+G$3),VLOOKUP($F10,Puntos,7,FALSE)-VLOOKUP($E10,Puntos,7,FALSE)&gt;=(1.25/30)*(-360-G$5+G$3)),G$2,"No"))))</f>
        <v>#N/A</v>
      </c>
      <c r="H10" s="5" t="e">
        <f t="shared" ref="H10:L25" si="9">IF(IF(AND(VLOOKUP($E10,Puntos,7,FALSE)-VLOOKUP($F10,Puntos,7,FALSE)&lt;=(1.25/30)*(H$5+H$3),VLOOKUP($E10,Puntos,7,FALSE)-VLOOKUP($F10,Puntos,7,FALSE)&gt;=(1.25/30)*(-H$5+H$3)),VLOOKUP($E10,Puntos,7,FALSE)-VLOOKUP($F10,Puntos,7,FALSE)-(1.25/30)*(H$3),IF(AND(VLOOKUP($F10,Puntos,7,FALSE)-VLOOKUP($E10,Puntos,7,FALSE)&lt;=(1.25/30)*(H$5+H$3),VLOOKUP($F10,Puntos,7,FALSE)-VLOOKUP($E10,Puntos,7,FALSE)&gt;=(1.25/30)*(-H$5+H$3)),VLOOKUP($F10,Puntos,7,FALSE)-VLOOKUP($E10,Puntos,7,FALSE)-(1.25/30)*(H$3),IF(AND(VLOOKUP($E10,Puntos,7,FALSE)-VLOOKUP($F10,Puntos,7,FALSE)&lt;=(1.25/30)*(-360+H$5+H$3),VLOOKUP($E10,Puntos,7,FALSE)-VLOOKUP($F10,Puntos,7,FALSE)&gt;=(1.25/30)*(-360-H$5+H$3)),VLOOKUP($E10,Puntos,7,FALSE)-VLOOKUP($F10,Puntos,7,FALSE)+(360-H$3)/24,IF(AND(VLOOKUP($F10,Puntos,7,FALSE)-VLOOKUP($E10,Puntos,7,FALSE)&lt;=(1.25/30)*(-360+H$5+H$3),VLOOKUP($F10,Puntos,7,FALSE)-VLOOKUP($E10,Puntos,7,FALSE)&gt;=(1.25/30)*(-360-H$5+H$3)),VLOOKUP($F10,Puntos,7,FALSE)-VLOOKUP($E10,Puntos,7,FALSE)+(360-H$3)/24,"No"))))&lt;0,(-1)*(IF(AND(VLOOKUP($E10,Puntos,7,FALSE)-VLOOKUP($F10,Puntos,7,FALSE)&lt;=(1.25/30)*(H$5+H$3),VLOOKUP($E10,Puntos,7,FALSE)-VLOOKUP($F10,Puntos,7,FALSE)&gt;=(1.25/30)*(-H$5+H$3)),VLOOKUP($E10,Puntos,7,FALSE)-VLOOKUP($F10,Puntos,7,FALSE)-(1.25/30)*(H$3),IF(AND(VLOOKUP($F10,Puntos,7,FALSE)-VLOOKUP($E10,Puntos,7,FALSE)&lt;=(1.25/30)*(H$5+H$3),VLOOKUP($F10,Puntos,7,FALSE)-VLOOKUP($E10,Puntos,7,FALSE)&gt;=(1.25/30)*(-H$5+H$3)),VLOOKUP($F10,Puntos,7,FALSE)-VLOOKUP($E10,Puntos,7,FALSE)-(1.25/30)*(H$3),IF(AND(VLOOKUP($E10,Puntos,7,FALSE)-VLOOKUP($F10,Puntos,7,FALSE)&lt;=(1.25/30)*(-360+H$5+H$3),VLOOKUP($E10,Puntos,7,FALSE)-VLOOKUP($F10,Puntos,7,FALSE)&gt;=(1.25/30)*(-360-H$5+H$3)),VLOOKUP($E10,Puntos,7,FALSE)-VLOOKUP($F10,Puntos,7,FALSE)+(360-H$3)/24,IF(AND(VLOOKUP($F10,Puntos,7,FALSE)-VLOOKUP($E10,Puntos,7,FALSE)&lt;=(1.25/30)*(-360+H$5+H$3),VLOOKUP($F10,Puntos,7,FALSE)-VLOOKUP($E10,Puntos,7,FALSE)&gt;=(1.25/30)*(-360-H$5+H$3)),VLOOKUP($F10,Puntos,7,FALSE)-VLOOKUP($E10,Puntos,7,FALSE)+(360-H$3)/24,"No"))))),(IF(AND(VLOOKUP($E10,Puntos,7,FALSE)-VLOOKUP($F10,Puntos,7,FALSE)&lt;=(1.25/30)*(H$5+H$3),VLOOKUP($E10,Puntos,7,FALSE)-VLOOKUP($F10,Puntos,7,FALSE)&gt;=(1.25/30)*(-H$5+H$3)),VLOOKUP($E10,Puntos,7,FALSE)-VLOOKUP($F10,Puntos,7,FALSE)-(1.25/30)*(H$3),IF(AND(VLOOKUP($F10,Puntos,7,FALSE)-VLOOKUP($E10,Puntos,7,FALSE)&lt;=(1.25/30)*(H$5+H$3),VLOOKUP($F10,Puntos,7,FALSE)-VLOOKUP($E10,Puntos,7,FALSE)&gt;=(1.25/30)*(-H$5+H$3)),VLOOKUP($F10,Puntos,7,FALSE)-VLOOKUP($E10,Puntos,7,FALSE)-(1.25/30)*(H$3),IF(AND(VLOOKUP($E10,Puntos,7,FALSE)-VLOOKUP($F10,Puntos,7,FALSE)&lt;=(1.25/30)*(-360+H$5+H$3),VLOOKUP($E10,Puntos,7,FALSE)-VLOOKUP($F10,Puntos,7,FALSE)&gt;=(1.25/30)*(-360-H$5+H$3)),VLOOKUP($E10,Puntos,7,FALSE)-VLOOKUP($F10,Puntos,7,FALSE)+(360-H$3)/24,IF(AND(VLOOKUP($F10,Puntos,7,FALSE)-VLOOKUP($E10,Puntos,7,FALSE)&lt;=(1.25/30)*(-360+H$5+H$3),VLOOKUP($F10,Puntos,7,FALSE)-VLOOKUP($E10,Puntos,7,FALSE)&gt;=(1.25/30)*(-360-H$5+H$3)),VLOOKUP($F10,Puntos,7,FALSE)-VLOOKUP($E10,Puntos,7,FALSE)+(360-H$3)/24,"No"))))))</f>
        <v>#N/A</v>
      </c>
      <c r="I10" s="3" t="e">
        <f t="shared" ref="I10:I24" si="10">IF(AND(VLOOKUP($E10,Puntos,7,FALSE)-VLOOKUP($F10,Puntos,7,FALSE)&lt;=(1.25/30)*(I$5+I$3),VLOOKUP($E10,Puntos,7,FALSE)-VLOOKUP($F10,Puntos,7,FALSE)&gt;=(1.25/30)*(-I$5+I$3)),I$2,IF(AND(VLOOKUP($F10,Puntos,7,FALSE)-VLOOKUP($E10,Puntos,7,FALSE)&lt;=(1.25/30)*(I$5+I$3),VLOOKUP($F10,Puntos,7,FALSE)-VLOOKUP($E10,Puntos,7,FALSE)&gt;=(1.25/30)*(-I$5+I$3)),I$2,IF(AND(VLOOKUP($E10,Puntos,7,FALSE)-VLOOKUP($F10,Puntos,7,FALSE)&lt;=(1.25/30)*(-360+I$5+I$3),VLOOKUP($E10,Puntos,7,FALSE)-VLOOKUP($F10,Puntos,7,FALSE)&gt;=(1.25/30)*(-360-I$5+I$3)),I$2,IF(AND(VLOOKUP($F10,Puntos,7,FALSE)-VLOOKUP($E10,Puntos,7,FALSE)&lt;=(1.25/30)*(-360+I$5+I$3),VLOOKUP($F10,Puntos,7,FALSE)-VLOOKUP($E10,Puntos,7,FALSE)&gt;=(1.25/30)*(-360-I$5+I$3)),I$2,"No"))))</f>
        <v>#N/A</v>
      </c>
      <c r="J10" s="5" t="e">
        <f t="shared" ref="J10:J24" si="11">IF(IF(AND(VLOOKUP($E10,Puntos,7,FALSE)-VLOOKUP($F10,Puntos,7,FALSE)&lt;=(1.25/30)*(J$5+J$3),VLOOKUP($E10,Puntos,7,FALSE)-VLOOKUP($F10,Puntos,7,FALSE)&gt;=(1.25/30)*(-J$5+J$3)),VLOOKUP($E10,Puntos,7,FALSE)-VLOOKUP($F10,Puntos,7,FALSE)-(1.25/30)*(J$3),IF(AND(VLOOKUP($F10,Puntos,7,FALSE)-VLOOKUP($E10,Puntos,7,FALSE)&lt;=(1.25/30)*(J$5+J$3),VLOOKUP($F10,Puntos,7,FALSE)-VLOOKUP($E10,Puntos,7,FALSE)&gt;=(1.25/30)*(-J$5+J$3)),VLOOKUP($F10,Puntos,7,FALSE)-VLOOKUP($E10,Puntos,7,FALSE)-(1.25/30)*(J$3),IF(AND(VLOOKUP($E10,Puntos,7,FALSE)-VLOOKUP($F10,Puntos,7,FALSE)&lt;=(1.25/30)*(-360+J$5+J$3),VLOOKUP($E10,Puntos,7,FALSE)-VLOOKUP($F10,Puntos,7,FALSE)&gt;=(1.25/30)*(-360-J$5+J$3)),VLOOKUP($E10,Puntos,7,FALSE)-VLOOKUP($F10,Puntos,7,FALSE)+(360-J$3)/24,IF(AND(VLOOKUP($F10,Puntos,7,FALSE)-VLOOKUP($E10,Puntos,7,FALSE)&lt;=(1.25/30)*(-360+J$5+J$3),VLOOKUP($F10,Puntos,7,FALSE)-VLOOKUP($E10,Puntos,7,FALSE)&gt;=(1.25/30)*(-360-J$5+J$3)),VLOOKUP($F10,Puntos,7,FALSE)-VLOOKUP($E10,Puntos,7,FALSE)+(360-J$3)/24,"No"))))&lt;0,(-1)*(IF(AND(VLOOKUP($E10,Puntos,7,FALSE)-VLOOKUP($F10,Puntos,7,FALSE)&lt;=(1.25/30)*(J$5+J$3),VLOOKUP($E10,Puntos,7,FALSE)-VLOOKUP($F10,Puntos,7,FALSE)&gt;=(1.25/30)*(-J$5+J$3)),VLOOKUP($E10,Puntos,7,FALSE)-VLOOKUP($F10,Puntos,7,FALSE)-(1.25/30)*(J$3),IF(AND(VLOOKUP($F10,Puntos,7,FALSE)-VLOOKUP($E10,Puntos,7,FALSE)&lt;=(1.25/30)*(J$5+J$3),VLOOKUP($F10,Puntos,7,FALSE)-VLOOKUP($E10,Puntos,7,FALSE)&gt;=(1.25/30)*(-J$5+J$3)),VLOOKUP($F10,Puntos,7,FALSE)-VLOOKUP($E10,Puntos,7,FALSE)-(1.25/30)*(J$3),IF(AND(VLOOKUP($E10,Puntos,7,FALSE)-VLOOKUP($F10,Puntos,7,FALSE)&lt;=(1.25/30)*(-360+J$5+J$3),VLOOKUP($E10,Puntos,7,FALSE)-VLOOKUP($F10,Puntos,7,FALSE)&gt;=(1.25/30)*(-360-J$5+J$3)),VLOOKUP($E10,Puntos,7,FALSE)-VLOOKUP($F10,Puntos,7,FALSE)+(360-J$3)/24,IF(AND(VLOOKUP($F10,Puntos,7,FALSE)-VLOOKUP($E10,Puntos,7,FALSE)&lt;=(1.25/30)*(-360+J$5+J$3),VLOOKUP($F10,Puntos,7,FALSE)-VLOOKUP($E10,Puntos,7,FALSE)&gt;=(1.25/30)*(-360-J$5+J$3)),VLOOKUP($F10,Puntos,7,FALSE)-VLOOKUP($E10,Puntos,7,FALSE)+(360-J$3)/24,"No"))))),(IF(AND(VLOOKUP($E10,Puntos,7,FALSE)-VLOOKUP($F10,Puntos,7,FALSE)&lt;=(1.25/30)*(J$5+J$3),VLOOKUP($E10,Puntos,7,FALSE)-VLOOKUP($F10,Puntos,7,FALSE)&gt;=(1.25/30)*(-J$5+J$3)),VLOOKUP($E10,Puntos,7,FALSE)-VLOOKUP($F10,Puntos,7,FALSE)-(1.25/30)*(J$3),IF(AND(VLOOKUP($F10,Puntos,7,FALSE)-VLOOKUP($E10,Puntos,7,FALSE)&lt;=(1.25/30)*(J$5+J$3),VLOOKUP($F10,Puntos,7,FALSE)-VLOOKUP($E10,Puntos,7,FALSE)&gt;=(1.25/30)*(-J$5+J$3)),VLOOKUP($F10,Puntos,7,FALSE)-VLOOKUP($E10,Puntos,7,FALSE)-(1.25/30)*(J$3),IF(AND(VLOOKUP($E10,Puntos,7,FALSE)-VLOOKUP($F10,Puntos,7,FALSE)&lt;=(1.25/30)*(-360+J$5+J$3),VLOOKUP($E10,Puntos,7,FALSE)-VLOOKUP($F10,Puntos,7,FALSE)&gt;=(1.25/30)*(-360-J$5+J$3)),VLOOKUP($E10,Puntos,7,FALSE)-VLOOKUP($F10,Puntos,7,FALSE)+(360-J$3)/24,IF(AND(VLOOKUP($F10,Puntos,7,FALSE)-VLOOKUP($E10,Puntos,7,FALSE)&lt;=(1.25/30)*(-360+J$5+J$3),VLOOKUP($F10,Puntos,7,FALSE)-VLOOKUP($E10,Puntos,7,FALSE)&gt;=(1.25/30)*(-360-J$5+J$3)),VLOOKUP($F10,Puntos,7,FALSE)-VLOOKUP($E10,Puntos,7,FALSE)+(360-J$3)/24,"No"))))))</f>
        <v>#N/A</v>
      </c>
      <c r="K10" s="3" t="e">
        <f t="shared" ref="K10:K24" si="12">IF(AND(VLOOKUP($E10,Puntos,7,FALSE)-VLOOKUP($F10,Puntos,7,FALSE)&lt;=(1.25/30)*(K$5+K$3),VLOOKUP($E10,Puntos,7,FALSE)-VLOOKUP($F10,Puntos,7,FALSE)&gt;=(1.25/30)*(-K$5+K$3)),K$2,IF(AND(VLOOKUP($F10,Puntos,7,FALSE)-VLOOKUP($E10,Puntos,7,FALSE)&lt;=(1.25/30)*(K$5+K$3),VLOOKUP($F10,Puntos,7,FALSE)-VLOOKUP($E10,Puntos,7,FALSE)&gt;=(1.25/30)*(-K$5+K$3)),K$2,IF(AND(VLOOKUP($E10,Puntos,7,FALSE)-VLOOKUP($F10,Puntos,7,FALSE)&lt;=(1.25/30)*(-360+K$5+K$3),VLOOKUP($E10,Puntos,7,FALSE)-VLOOKUP($F10,Puntos,7,FALSE)&gt;=(1.25/30)*(-360-K$5+K$3)),K$2,IF(AND(VLOOKUP($F10,Puntos,7,FALSE)-VLOOKUP($E10,Puntos,7,FALSE)&lt;=(1.25/30)*(-360+K$5+K$3),VLOOKUP($F10,Puntos,7,FALSE)-VLOOKUP($E10,Puntos,7,FALSE)&gt;=(1.25/30)*(-360-K$5+K$3)),K$2,"No"))))</f>
        <v>#N/A</v>
      </c>
      <c r="L10" s="5" t="e">
        <f t="shared" ref="L10:L24" si="13">IF(IF(AND(VLOOKUP($E10,Puntos,7,FALSE)-VLOOKUP($F10,Puntos,7,FALSE)&lt;=(1.25/30)*(L$5+L$3),VLOOKUP($E10,Puntos,7,FALSE)-VLOOKUP($F10,Puntos,7,FALSE)&gt;=(1.25/30)*(-L$5+L$3)),VLOOKUP($E10,Puntos,7,FALSE)-VLOOKUP($F10,Puntos,7,FALSE)-(1.25/30)*(L$3),IF(AND(VLOOKUP($F10,Puntos,7,FALSE)-VLOOKUP($E10,Puntos,7,FALSE)&lt;=(1.25/30)*(L$5+L$3),VLOOKUP($F10,Puntos,7,FALSE)-VLOOKUP($E10,Puntos,7,FALSE)&gt;=(1.25/30)*(-L$5+L$3)),VLOOKUP($F10,Puntos,7,FALSE)-VLOOKUP($E10,Puntos,7,FALSE)-(1.25/30)*(L$3),IF(AND(VLOOKUP($E10,Puntos,7,FALSE)-VLOOKUP($F10,Puntos,7,FALSE)&lt;=(1.25/30)*(-360+L$5+L$3),VLOOKUP($E10,Puntos,7,FALSE)-VLOOKUP($F10,Puntos,7,FALSE)&gt;=(1.25/30)*(-360-L$5+L$3)),VLOOKUP($E10,Puntos,7,FALSE)-VLOOKUP($F10,Puntos,7,FALSE)+(360-L$3)/24,IF(AND(VLOOKUP($F10,Puntos,7,FALSE)-VLOOKUP($E10,Puntos,7,FALSE)&lt;=(1.25/30)*(-360+L$5+L$3),VLOOKUP($F10,Puntos,7,FALSE)-VLOOKUP($E10,Puntos,7,FALSE)&gt;=(1.25/30)*(-360-L$5+L$3)),VLOOKUP($F10,Puntos,7,FALSE)-VLOOKUP($E10,Puntos,7,FALSE)+(360-L$3)/24,"No"))))&lt;0,(-1)*(IF(AND(VLOOKUP($E10,Puntos,7,FALSE)-VLOOKUP($F10,Puntos,7,FALSE)&lt;=(1.25/30)*(L$5+L$3),VLOOKUP($E10,Puntos,7,FALSE)-VLOOKUP($F10,Puntos,7,FALSE)&gt;=(1.25/30)*(-L$5+L$3)),VLOOKUP($E10,Puntos,7,FALSE)-VLOOKUP($F10,Puntos,7,FALSE)-(1.25/30)*(L$3),IF(AND(VLOOKUP($F10,Puntos,7,FALSE)-VLOOKUP($E10,Puntos,7,FALSE)&lt;=(1.25/30)*(L$5+L$3),VLOOKUP($F10,Puntos,7,FALSE)-VLOOKUP($E10,Puntos,7,FALSE)&gt;=(1.25/30)*(-L$5+L$3)),VLOOKUP($F10,Puntos,7,FALSE)-VLOOKUP($E10,Puntos,7,FALSE)-(1.25/30)*(L$3),IF(AND(VLOOKUP($E10,Puntos,7,FALSE)-VLOOKUP($F10,Puntos,7,FALSE)&lt;=(1.25/30)*(-360+L$5+L$3),VLOOKUP($E10,Puntos,7,FALSE)-VLOOKUP($F10,Puntos,7,FALSE)&gt;=(1.25/30)*(-360-L$5+L$3)),VLOOKUP($E10,Puntos,7,FALSE)-VLOOKUP($F10,Puntos,7,FALSE)+(360-L$3)/24,IF(AND(VLOOKUP($F10,Puntos,7,FALSE)-VLOOKUP($E10,Puntos,7,FALSE)&lt;=(1.25/30)*(-360+L$5+L$3),VLOOKUP($F10,Puntos,7,FALSE)-VLOOKUP($E10,Puntos,7,FALSE)&gt;=(1.25/30)*(-360-L$5+L$3)),VLOOKUP($F10,Puntos,7,FALSE)-VLOOKUP($E10,Puntos,7,FALSE)+(360-L$3)/24,"No"))))),(IF(AND(VLOOKUP($E10,Puntos,7,FALSE)-VLOOKUP($F10,Puntos,7,FALSE)&lt;=(1.25/30)*(L$5+L$3),VLOOKUP($E10,Puntos,7,FALSE)-VLOOKUP($F10,Puntos,7,FALSE)&gt;=(1.25/30)*(-L$5+L$3)),VLOOKUP($E10,Puntos,7,FALSE)-VLOOKUP($F10,Puntos,7,FALSE)-(1.25/30)*(L$3),IF(AND(VLOOKUP($F10,Puntos,7,FALSE)-VLOOKUP($E10,Puntos,7,FALSE)&lt;=(1.25/30)*(L$5+L$3),VLOOKUP($F10,Puntos,7,FALSE)-VLOOKUP($E10,Puntos,7,FALSE)&gt;=(1.25/30)*(-L$5+L$3)),VLOOKUP($F10,Puntos,7,FALSE)-VLOOKUP($E10,Puntos,7,FALSE)-(1.25/30)*(L$3),IF(AND(VLOOKUP($E10,Puntos,7,FALSE)-VLOOKUP($F10,Puntos,7,FALSE)&lt;=(1.25/30)*(-360+L$5+L$3),VLOOKUP($E10,Puntos,7,FALSE)-VLOOKUP($F10,Puntos,7,FALSE)&gt;=(1.25/30)*(-360-L$5+L$3)),VLOOKUP($E10,Puntos,7,FALSE)-VLOOKUP($F10,Puntos,7,FALSE)+(360-L$3)/24,IF(AND(VLOOKUP($F10,Puntos,7,FALSE)-VLOOKUP($E10,Puntos,7,FALSE)&lt;=(1.25/30)*(-360+L$5+L$3),VLOOKUP($F10,Puntos,7,FALSE)-VLOOKUP($E10,Puntos,7,FALSE)&gt;=(1.25/30)*(-360-L$5+L$3)),VLOOKUP($F10,Puntos,7,FALSE)-VLOOKUP($E10,Puntos,7,FALSE)+(360-L$3)/24,"No"))))))</f>
        <v>#N/A</v>
      </c>
    </row>
    <row r="11" spans="4:104" x14ac:dyDescent="0.3">
      <c r="D11" s="3">
        <v>2</v>
      </c>
      <c r="E11" s="3" t="str">
        <f>'Datos de la CN'!B17</f>
        <v>Luna</v>
      </c>
      <c r="F11" s="3" t="str">
        <f>'Datos de la CN'!J17</f>
        <v>Se requiere llenar las posiciones</v>
      </c>
      <c r="G11" s="3" t="e">
        <f t="shared" si="8"/>
        <v>#N/A</v>
      </c>
      <c r="H11" s="5" t="e">
        <f t="shared" si="9"/>
        <v>#N/A</v>
      </c>
      <c r="I11" s="3" t="e">
        <f t="shared" si="10"/>
        <v>#N/A</v>
      </c>
      <c r="J11" s="5" t="e">
        <f t="shared" si="11"/>
        <v>#N/A</v>
      </c>
      <c r="K11" s="3" t="e">
        <f t="shared" si="12"/>
        <v>#N/A</v>
      </c>
      <c r="L11" s="5" t="e">
        <f t="shared" si="13"/>
        <v>#N/A</v>
      </c>
    </row>
    <row r="12" spans="4:104" x14ac:dyDescent="0.3">
      <c r="D12" s="3">
        <v>3</v>
      </c>
      <c r="E12" s="3" t="str">
        <f>'Datos de la CN'!B18</f>
        <v>Mercurio</v>
      </c>
      <c r="F12" s="3" t="str">
        <f>'Datos de la CN'!J18</f>
        <v>Se requiere llenar las posiciones</v>
      </c>
      <c r="G12" s="3" t="e">
        <f t="shared" si="8"/>
        <v>#N/A</v>
      </c>
      <c r="H12" s="5" t="e">
        <f t="shared" si="9"/>
        <v>#N/A</v>
      </c>
      <c r="I12" s="3" t="e">
        <f t="shared" si="10"/>
        <v>#N/A</v>
      </c>
      <c r="J12" s="5" t="e">
        <f t="shared" si="11"/>
        <v>#N/A</v>
      </c>
      <c r="K12" s="3" t="e">
        <f t="shared" si="12"/>
        <v>#N/A</v>
      </c>
      <c r="L12" s="5" t="e">
        <f t="shared" si="13"/>
        <v>#N/A</v>
      </c>
    </row>
    <row r="13" spans="4:104" x14ac:dyDescent="0.3">
      <c r="D13" s="3">
        <v>4</v>
      </c>
      <c r="E13" s="3" t="str">
        <f>'Datos de la CN'!B19</f>
        <v>Venus</v>
      </c>
      <c r="F13" s="3" t="str">
        <f>'Datos de la CN'!J19</f>
        <v>Se requiere llenar las posiciones</v>
      </c>
      <c r="G13" s="3" t="e">
        <f t="shared" si="8"/>
        <v>#N/A</v>
      </c>
      <c r="H13" s="5" t="e">
        <f t="shared" si="9"/>
        <v>#N/A</v>
      </c>
      <c r="I13" s="3" t="e">
        <f t="shared" si="10"/>
        <v>#N/A</v>
      </c>
      <c r="J13" s="5" t="e">
        <f t="shared" si="11"/>
        <v>#N/A</v>
      </c>
      <c r="K13" s="3" t="e">
        <f t="shared" si="12"/>
        <v>#N/A</v>
      </c>
      <c r="L13" s="5" t="e">
        <f t="shared" si="13"/>
        <v>#N/A</v>
      </c>
    </row>
    <row r="14" spans="4:104" x14ac:dyDescent="0.3">
      <c r="D14" s="3">
        <v>5</v>
      </c>
      <c r="E14" s="3" t="str">
        <f>'Datos de la CN'!B20</f>
        <v>Marte</v>
      </c>
      <c r="F14" s="3" t="str">
        <f>'Datos de la CN'!J20</f>
        <v>Se requiere llenar las posiciones</v>
      </c>
      <c r="G14" s="3" t="e">
        <f t="shared" si="8"/>
        <v>#N/A</v>
      </c>
      <c r="H14" s="5" t="e">
        <f t="shared" si="9"/>
        <v>#N/A</v>
      </c>
      <c r="I14" s="3" t="e">
        <f t="shared" si="10"/>
        <v>#N/A</v>
      </c>
      <c r="J14" s="5" t="e">
        <f t="shared" si="11"/>
        <v>#N/A</v>
      </c>
      <c r="K14" s="3" t="e">
        <f t="shared" si="12"/>
        <v>#N/A</v>
      </c>
      <c r="L14" s="5" t="e">
        <f t="shared" si="13"/>
        <v>#N/A</v>
      </c>
    </row>
    <row r="15" spans="4:104" x14ac:dyDescent="0.3">
      <c r="D15" s="3">
        <v>6</v>
      </c>
      <c r="E15" s="3" t="str">
        <f>'Datos de la CN'!B21</f>
        <v>Júpiter</v>
      </c>
      <c r="F15" s="3" t="str">
        <f>'Datos de la CN'!J21</f>
        <v>Se requiere llenar las posiciones</v>
      </c>
      <c r="G15" s="3" t="e">
        <f t="shared" si="8"/>
        <v>#N/A</v>
      </c>
      <c r="H15" s="5" t="e">
        <f t="shared" si="9"/>
        <v>#N/A</v>
      </c>
      <c r="I15" s="3" t="e">
        <f t="shared" si="10"/>
        <v>#N/A</v>
      </c>
      <c r="J15" s="5" t="e">
        <f t="shared" si="11"/>
        <v>#N/A</v>
      </c>
      <c r="K15" s="3" t="e">
        <f t="shared" si="12"/>
        <v>#N/A</v>
      </c>
      <c r="L15" s="5" t="e">
        <f t="shared" si="13"/>
        <v>#N/A</v>
      </c>
    </row>
    <row r="16" spans="4:104" x14ac:dyDescent="0.3">
      <c r="D16" s="3">
        <v>7</v>
      </c>
      <c r="E16" s="3" t="str">
        <f>'Datos de la CN'!B22</f>
        <v>Saturno</v>
      </c>
      <c r="F16" s="3" t="str">
        <f>'Datos de la CN'!J22</f>
        <v>Se requiere llenar las posiciones</v>
      </c>
      <c r="G16" s="3" t="e">
        <f t="shared" si="8"/>
        <v>#N/A</v>
      </c>
      <c r="H16" s="5" t="e">
        <f t="shared" si="9"/>
        <v>#N/A</v>
      </c>
      <c r="I16" s="3" t="e">
        <f t="shared" si="10"/>
        <v>#N/A</v>
      </c>
      <c r="J16" s="5" t="e">
        <f t="shared" si="11"/>
        <v>#N/A</v>
      </c>
      <c r="K16" s="3" t="e">
        <f t="shared" si="12"/>
        <v>#N/A</v>
      </c>
      <c r="L16" s="5" t="e">
        <f t="shared" si="13"/>
        <v>#N/A</v>
      </c>
    </row>
    <row r="17" spans="4:104" x14ac:dyDescent="0.3">
      <c r="D17" s="3">
        <v>8</v>
      </c>
      <c r="E17" s="3" t="str">
        <f>'Datos de la CN'!B23</f>
        <v>Urano</v>
      </c>
      <c r="F17" s="3" t="str">
        <f>'Datos de la CN'!J23</f>
        <v>Se requiere llenar las posiciones</v>
      </c>
      <c r="G17" s="3" t="e">
        <f t="shared" si="8"/>
        <v>#N/A</v>
      </c>
      <c r="H17" s="5" t="e">
        <f t="shared" si="9"/>
        <v>#N/A</v>
      </c>
      <c r="I17" s="3" t="e">
        <f t="shared" si="10"/>
        <v>#N/A</v>
      </c>
      <c r="J17" s="5" t="e">
        <f t="shared" si="11"/>
        <v>#N/A</v>
      </c>
      <c r="K17" s="3" t="e">
        <f t="shared" si="12"/>
        <v>#N/A</v>
      </c>
      <c r="L17" s="5" t="e">
        <f t="shared" si="13"/>
        <v>#N/A</v>
      </c>
    </row>
    <row r="18" spans="4:104" x14ac:dyDescent="0.3">
      <c r="D18" s="3">
        <v>9</v>
      </c>
      <c r="E18" s="3" t="str">
        <f>'Datos de la CN'!B24</f>
        <v>Neptuno</v>
      </c>
      <c r="F18" s="3" t="str">
        <f>'Datos de la CN'!J24</f>
        <v>Se requiere llenar las posiciones</v>
      </c>
      <c r="G18" s="3" t="e">
        <f t="shared" si="8"/>
        <v>#N/A</v>
      </c>
      <c r="H18" s="5" t="e">
        <f t="shared" si="9"/>
        <v>#N/A</v>
      </c>
      <c r="I18" s="3" t="e">
        <f t="shared" si="10"/>
        <v>#N/A</v>
      </c>
      <c r="J18" s="5" t="e">
        <f t="shared" si="11"/>
        <v>#N/A</v>
      </c>
      <c r="K18" s="3" t="e">
        <f t="shared" si="12"/>
        <v>#N/A</v>
      </c>
      <c r="L18" s="5" t="e">
        <f t="shared" si="13"/>
        <v>#N/A</v>
      </c>
    </row>
    <row r="19" spans="4:104" x14ac:dyDescent="0.3">
      <c r="D19" s="3">
        <v>10</v>
      </c>
      <c r="E19" s="3" t="str">
        <f>'Datos de la CN'!B25</f>
        <v>Plutón</v>
      </c>
      <c r="F19" s="3" t="str">
        <f>'Datos de la CN'!J25</f>
        <v>Se requiere llenar las posiciones</v>
      </c>
      <c r="G19" s="3" t="e">
        <f t="shared" si="8"/>
        <v>#N/A</v>
      </c>
      <c r="H19" s="5" t="e">
        <f t="shared" si="9"/>
        <v>#N/A</v>
      </c>
      <c r="I19" s="3" t="e">
        <f t="shared" si="10"/>
        <v>#N/A</v>
      </c>
      <c r="J19" s="5" t="e">
        <f t="shared" si="11"/>
        <v>#N/A</v>
      </c>
      <c r="K19" s="3" t="e">
        <f t="shared" si="12"/>
        <v>#N/A</v>
      </c>
      <c r="L19" s="5" t="e">
        <f t="shared" si="13"/>
        <v>#N/A</v>
      </c>
    </row>
    <row r="20" spans="4:104" x14ac:dyDescent="0.3">
      <c r="D20" s="3">
        <v>11</v>
      </c>
      <c r="E20" s="3" t="str">
        <f>'Datos de la CN'!B26</f>
        <v>Nodo Norte Real</v>
      </c>
      <c r="F20" s="3" t="str">
        <f>'Datos de la CN'!J26</f>
        <v>Se requiere llenar las posiciones</v>
      </c>
      <c r="G20" s="3" t="e">
        <f t="shared" si="8"/>
        <v>#N/A</v>
      </c>
      <c r="H20" s="5" t="e">
        <f t="shared" si="9"/>
        <v>#N/A</v>
      </c>
      <c r="I20" s="3" t="e">
        <f t="shared" si="10"/>
        <v>#N/A</v>
      </c>
      <c r="J20" s="5" t="e">
        <f t="shared" si="11"/>
        <v>#N/A</v>
      </c>
      <c r="K20" s="3" t="e">
        <f t="shared" si="12"/>
        <v>#N/A</v>
      </c>
      <c r="L20" s="5" t="e">
        <f t="shared" si="13"/>
        <v>#N/A</v>
      </c>
    </row>
    <row r="21" spans="4:104" x14ac:dyDescent="0.3">
      <c r="D21" s="3">
        <v>12</v>
      </c>
      <c r="E21" s="3" t="str">
        <f>'Datos de la CN'!B27</f>
        <v>Quirón</v>
      </c>
      <c r="F21" s="3" t="str">
        <f>'Datos de la CN'!J27</f>
        <v>Se requiere llenar las posiciones</v>
      </c>
      <c r="G21" s="3" t="e">
        <f t="shared" si="8"/>
        <v>#N/A</v>
      </c>
      <c r="H21" s="5" t="e">
        <f t="shared" si="9"/>
        <v>#N/A</v>
      </c>
      <c r="I21" s="3" t="e">
        <f t="shared" si="10"/>
        <v>#N/A</v>
      </c>
      <c r="J21" s="5" t="e">
        <f t="shared" si="11"/>
        <v>#N/A</v>
      </c>
      <c r="K21" s="3" t="e">
        <f t="shared" si="12"/>
        <v>#N/A</v>
      </c>
      <c r="L21" s="5" t="e">
        <f t="shared" si="13"/>
        <v>#N/A</v>
      </c>
    </row>
    <row r="22" spans="4:104" x14ac:dyDescent="0.3">
      <c r="D22" s="3">
        <v>13</v>
      </c>
      <c r="E22" s="3" t="str">
        <f>'Datos de la CN'!B28</f>
        <v>Lilith</v>
      </c>
      <c r="F22" s="3" t="str">
        <f>'Datos de la CN'!J28</f>
        <v>Se requiere llenar las posiciones</v>
      </c>
      <c r="G22" s="3" t="e">
        <f t="shared" si="8"/>
        <v>#N/A</v>
      </c>
      <c r="H22" s="5" t="e">
        <f t="shared" si="9"/>
        <v>#N/A</v>
      </c>
      <c r="I22" s="3" t="e">
        <f t="shared" si="10"/>
        <v>#N/A</v>
      </c>
      <c r="J22" s="5" t="e">
        <f t="shared" si="11"/>
        <v>#N/A</v>
      </c>
      <c r="K22" s="3" t="e">
        <f t="shared" si="12"/>
        <v>#N/A</v>
      </c>
      <c r="L22" s="5" t="e">
        <f t="shared" si="13"/>
        <v>#N/A</v>
      </c>
    </row>
    <row r="23" spans="4:104" x14ac:dyDescent="0.3">
      <c r="D23" s="3">
        <v>14</v>
      </c>
      <c r="E23" s="3" t="str">
        <f>'Datos de la CN'!B29</f>
        <v>Vertex</v>
      </c>
      <c r="F23" s="3" t="str">
        <f>'Datos de la CN'!J29</f>
        <v>Se requiere llenar las posiciones</v>
      </c>
      <c r="G23" s="3" t="e">
        <f t="shared" si="8"/>
        <v>#N/A</v>
      </c>
      <c r="H23" s="5" t="e">
        <f t="shared" si="9"/>
        <v>#N/A</v>
      </c>
      <c r="I23" s="3" t="e">
        <f t="shared" si="10"/>
        <v>#N/A</v>
      </c>
      <c r="J23" s="5" t="e">
        <f t="shared" si="11"/>
        <v>#N/A</v>
      </c>
      <c r="K23" s="3" t="e">
        <f t="shared" si="12"/>
        <v>#N/A</v>
      </c>
      <c r="L23" s="5" t="e">
        <f t="shared" si="13"/>
        <v>#N/A</v>
      </c>
    </row>
    <row r="24" spans="4:104" x14ac:dyDescent="0.3">
      <c r="D24" s="3">
        <v>15</v>
      </c>
      <c r="E24" s="3" t="str">
        <f>'Datos de la CN'!B30</f>
        <v>Ceres</v>
      </c>
      <c r="F24" s="3" t="str">
        <f>'Datos de la CN'!J30</f>
        <v>Se requiere llenar las posiciones</v>
      </c>
      <c r="G24" s="3" t="e">
        <f t="shared" si="8"/>
        <v>#N/A</v>
      </c>
      <c r="H24" s="5" t="e">
        <f t="shared" si="9"/>
        <v>#N/A</v>
      </c>
      <c r="I24" s="3" t="e">
        <f t="shared" si="10"/>
        <v>#N/A</v>
      </c>
      <c r="J24" s="5" t="e">
        <f t="shared" si="11"/>
        <v>#N/A</v>
      </c>
      <c r="K24" s="3" t="e">
        <f t="shared" si="12"/>
        <v>#N/A</v>
      </c>
      <c r="L24" s="5" t="e">
        <f t="shared" si="13"/>
        <v>#N/A</v>
      </c>
    </row>
    <row r="25" spans="4:104" x14ac:dyDescent="0.3">
      <c r="D25" s="3">
        <v>16</v>
      </c>
      <c r="E25" s="3" t="str">
        <f>'Datos de la CN'!B31</f>
        <v>Varuna</v>
      </c>
      <c r="F25" s="3" t="str">
        <f>'Datos de la CN'!J31</f>
        <v>Se requiere llenar las posiciones</v>
      </c>
      <c r="G25" s="3" t="e">
        <f t="shared" si="8"/>
        <v>#N/A</v>
      </c>
      <c r="H25" s="5" t="e">
        <f t="shared" si="9"/>
        <v>#N/A</v>
      </c>
      <c r="I25" s="3" t="e">
        <f t="shared" si="8"/>
        <v>#N/A</v>
      </c>
      <c r="J25" s="5" t="e">
        <f t="shared" si="9"/>
        <v>#N/A</v>
      </c>
      <c r="K25" s="3" t="e">
        <f t="shared" si="8"/>
        <v>#N/A</v>
      </c>
      <c r="L25" s="5" t="e">
        <f t="shared" si="9"/>
        <v>#N/A</v>
      </c>
    </row>
    <row r="26" spans="4:104" x14ac:dyDescent="0.3">
      <c r="D26" s="3">
        <v>18</v>
      </c>
      <c r="E26" s="3" t="str">
        <f t="shared" ref="E26:E40" si="14">$E$10</f>
        <v>Sol</v>
      </c>
      <c r="F26" s="3" t="str">
        <f>'Datos de la CN'!B17</f>
        <v>Luna</v>
      </c>
      <c r="G26" s="3" t="str">
        <f t="shared" ref="G26:G85" si="15">IF(AND(VLOOKUP($E26,Puntos,7,FALSE)-VLOOKUP($F26,Puntos,7,FALSE)&lt;=(1.25/30)*(G$5+G$3),VLOOKUP($E26,Puntos,7,FALSE)-VLOOKUP($F26,Puntos,7,FALSE)&gt;=(1.25/30)*(-G$5+G$3)),G$2,IF(AND(VLOOKUP($F26,Puntos,7,FALSE)-VLOOKUP($E26,Puntos,7,FALSE)&lt;=(1.25/30)*(G$5+G$3),VLOOKUP($F26,Puntos,7,FALSE)-VLOOKUP($E26,Puntos,7,FALSE)&gt;=(1.25/30)*(-G$5+G$3)),G$2,IF(AND(VLOOKUP($E26,Puntos,7,FALSE)-VLOOKUP($F26,Puntos,7,FALSE)&lt;=(1.25/30)*(-360+G$5+G$3),VLOOKUP($E26,Puntos,7,FALSE)-VLOOKUP($F26,Puntos,7,FALSE)&gt;=(1.25/30)*(-360-G$5+G$3)),G$2,IF(AND(VLOOKUP($F26,Puntos,7,FALSE)-VLOOKUP($E26,Puntos,7,FALSE)&lt;=(1.25/30)*(-360+G$5+G$3),VLOOKUP($F26,Puntos,7,FALSE)-VLOOKUP($E26,Puntos,7,FALSE)&gt;=(1.25/30)*(-360-G$5+G$3)),G$2,"No"))))</f>
        <v>Conjunción</v>
      </c>
      <c r="H26" s="5">
        <f t="shared" ref="H26:H85" si="16">IF(IF(AND(VLOOKUP($E26,Puntos,7,FALSE)-VLOOKUP($F26,Puntos,7,FALSE)&lt;=(1.25/30)*(H$5+H$3),VLOOKUP($E26,Puntos,7,FALSE)-VLOOKUP($F26,Puntos,7,FALSE)&gt;=(1.25/30)*(-H$5+H$3)),VLOOKUP($E26,Puntos,7,FALSE)-VLOOKUP($F26,Puntos,7,FALSE)-(1.25/30)*(H$3),IF(AND(VLOOKUP($F26,Puntos,7,FALSE)-VLOOKUP($E26,Puntos,7,FALSE)&lt;=(1.25/30)*(H$5+H$3),VLOOKUP($F26,Puntos,7,FALSE)-VLOOKUP($E26,Puntos,7,FALSE)&gt;=(1.25/30)*(-H$5+H$3)),VLOOKUP($F26,Puntos,7,FALSE)-VLOOKUP($E26,Puntos,7,FALSE)-(1.25/30)*(H$3),IF(AND(VLOOKUP($E26,Puntos,7,FALSE)-VLOOKUP($F26,Puntos,7,FALSE)&lt;=(1.25/30)*(-360+H$5+H$3),VLOOKUP($E26,Puntos,7,FALSE)-VLOOKUP($F26,Puntos,7,FALSE)&gt;=(1.25/30)*(-360-H$5+H$3)),VLOOKUP($E26,Puntos,7,FALSE)-VLOOKUP($F26,Puntos,7,FALSE)+(360-H$3)/24,IF(AND(VLOOKUP($F26,Puntos,7,FALSE)-VLOOKUP($E26,Puntos,7,FALSE)&lt;=(1.25/30)*(-360+H$5+H$3),VLOOKUP($F26,Puntos,7,FALSE)-VLOOKUP($E26,Puntos,7,FALSE)&gt;=(1.25/30)*(-360-H$5+H$3)),VLOOKUP($F26,Puntos,7,FALSE)-VLOOKUP($E26,Puntos,7,FALSE)+(360-H$3)/24,"No"))))&lt;0,(-1)*(IF(AND(VLOOKUP($E26,Puntos,7,FALSE)-VLOOKUP($F26,Puntos,7,FALSE)&lt;=(1.25/30)*(H$5+H$3),VLOOKUP($E26,Puntos,7,FALSE)-VLOOKUP($F26,Puntos,7,FALSE)&gt;=(1.25/30)*(-H$5+H$3)),VLOOKUP($E26,Puntos,7,FALSE)-VLOOKUP($F26,Puntos,7,FALSE)-(1.25/30)*(H$3),IF(AND(VLOOKUP($F26,Puntos,7,FALSE)-VLOOKUP($E26,Puntos,7,FALSE)&lt;=(1.25/30)*(H$5+H$3),VLOOKUP($F26,Puntos,7,FALSE)-VLOOKUP($E26,Puntos,7,FALSE)&gt;=(1.25/30)*(-H$5+H$3)),VLOOKUP($F26,Puntos,7,FALSE)-VLOOKUP($E26,Puntos,7,FALSE)-(1.25/30)*(H$3),IF(AND(VLOOKUP($E26,Puntos,7,FALSE)-VLOOKUP($F26,Puntos,7,FALSE)&lt;=(1.25/30)*(-360+H$5+H$3),VLOOKUP($E26,Puntos,7,FALSE)-VLOOKUP($F26,Puntos,7,FALSE)&gt;=(1.25/30)*(-360-H$5+H$3)),VLOOKUP($E26,Puntos,7,FALSE)-VLOOKUP($F26,Puntos,7,FALSE)+(360-H$3)/24,IF(AND(VLOOKUP($F26,Puntos,7,FALSE)-VLOOKUP($E26,Puntos,7,FALSE)&lt;=(1.25/30)*(-360+H$5+H$3),VLOOKUP($F26,Puntos,7,FALSE)-VLOOKUP($E26,Puntos,7,FALSE)&gt;=(1.25/30)*(-360-H$5+H$3)),VLOOKUP($F26,Puntos,7,FALSE)-VLOOKUP($E26,Puntos,7,FALSE)+(360-H$3)/24,"No"))))),(IF(AND(VLOOKUP($E26,Puntos,7,FALSE)-VLOOKUP($F26,Puntos,7,FALSE)&lt;=(1.25/30)*(H$5+H$3),VLOOKUP($E26,Puntos,7,FALSE)-VLOOKUP($F26,Puntos,7,FALSE)&gt;=(1.25/30)*(-H$5+H$3)),VLOOKUP($E26,Puntos,7,FALSE)-VLOOKUP($F26,Puntos,7,FALSE)-(1.25/30)*(H$3),IF(AND(VLOOKUP($F26,Puntos,7,FALSE)-VLOOKUP($E26,Puntos,7,FALSE)&lt;=(1.25/30)*(H$5+H$3),VLOOKUP($F26,Puntos,7,FALSE)-VLOOKUP($E26,Puntos,7,FALSE)&gt;=(1.25/30)*(-H$5+H$3)),VLOOKUP($F26,Puntos,7,FALSE)-VLOOKUP($E26,Puntos,7,FALSE)-(1.25/30)*(H$3),IF(AND(VLOOKUP($E26,Puntos,7,FALSE)-VLOOKUP($F26,Puntos,7,FALSE)&lt;=(1.25/30)*(-360+H$5+H$3),VLOOKUP($E26,Puntos,7,FALSE)-VLOOKUP($F26,Puntos,7,FALSE)&gt;=(1.25/30)*(-360-H$5+H$3)),VLOOKUP($E26,Puntos,7,FALSE)-VLOOKUP($F26,Puntos,7,FALSE)+(360-H$3)/24,IF(AND(VLOOKUP($F26,Puntos,7,FALSE)-VLOOKUP($E26,Puntos,7,FALSE)&lt;=(1.25/30)*(-360+H$5+H$3),VLOOKUP($F26,Puntos,7,FALSE)-VLOOKUP($E26,Puntos,7,FALSE)&gt;=(1.25/30)*(-360-H$5+H$3)),VLOOKUP($F26,Puntos,7,FALSE)-VLOOKUP($E26,Puntos,7,FALSE)+(360-H$3)/24,"No"))))))</f>
        <v>0</v>
      </c>
      <c r="I26" s="3" t="str">
        <f t="shared" ref="I26:BS33" si="17">IF(AND(VLOOKUP($E26,Puntos,7,FALSE)-VLOOKUP($F26,Puntos,7,FALSE)&lt;=(1.25/30)*(I$5+I$3),VLOOKUP($E26,Puntos,7,FALSE)-VLOOKUP($F26,Puntos,7,FALSE)&gt;=(1.25/30)*(-I$5+I$3)),I$2,IF(AND(VLOOKUP($F26,Puntos,7,FALSE)-VLOOKUP($E26,Puntos,7,FALSE)&lt;=(1.25/30)*(I$5+I$3),VLOOKUP($F26,Puntos,7,FALSE)-VLOOKUP($E26,Puntos,7,FALSE)&gt;=(1.25/30)*(-I$5+I$3)),I$2,IF(AND(VLOOKUP($E26,Puntos,7,FALSE)-VLOOKUP($F26,Puntos,7,FALSE)&lt;=(1.25/30)*(-360+I$5+I$3),VLOOKUP($E26,Puntos,7,FALSE)-VLOOKUP($F26,Puntos,7,FALSE)&gt;=(1.25/30)*(-360-I$5+I$3)),I$2,IF(AND(VLOOKUP($F26,Puntos,7,FALSE)-VLOOKUP($E26,Puntos,7,FALSE)&lt;=(1.25/30)*(-360+I$5+I$3),VLOOKUP($F26,Puntos,7,FALSE)-VLOOKUP($E26,Puntos,7,FALSE)&gt;=(1.25/30)*(-360-I$5+I$3)),I$2,"No"))))</f>
        <v>No</v>
      </c>
      <c r="J26" s="5" t="str">
        <f t="shared" ref="J26:BT33" si="18">IF(IF(AND(VLOOKUP($E26,Puntos,7,FALSE)-VLOOKUP($F26,Puntos,7,FALSE)&lt;=(1.25/30)*(J$5+J$3),VLOOKUP($E26,Puntos,7,FALSE)-VLOOKUP($F26,Puntos,7,FALSE)&gt;=(1.25/30)*(-J$5+J$3)),VLOOKUP($E26,Puntos,7,FALSE)-VLOOKUP($F26,Puntos,7,FALSE)-(1.25/30)*(J$3),IF(AND(VLOOKUP($F26,Puntos,7,FALSE)-VLOOKUP($E26,Puntos,7,FALSE)&lt;=(1.25/30)*(J$5+J$3),VLOOKUP($F26,Puntos,7,FALSE)-VLOOKUP($E26,Puntos,7,FALSE)&gt;=(1.25/30)*(-J$5+J$3)),VLOOKUP($F26,Puntos,7,FALSE)-VLOOKUP($E26,Puntos,7,FALSE)-(1.25/30)*(J$3),IF(AND(VLOOKUP($E26,Puntos,7,FALSE)-VLOOKUP($F26,Puntos,7,FALSE)&lt;=(1.25/30)*(-360+J$5+J$3),VLOOKUP($E26,Puntos,7,FALSE)-VLOOKUP($F26,Puntos,7,FALSE)&gt;=(1.25/30)*(-360-J$5+J$3)),VLOOKUP($E26,Puntos,7,FALSE)-VLOOKUP($F26,Puntos,7,FALSE)+(360-J$3)/24,IF(AND(VLOOKUP($F26,Puntos,7,FALSE)-VLOOKUP($E26,Puntos,7,FALSE)&lt;=(1.25/30)*(-360+J$5+J$3),VLOOKUP($F26,Puntos,7,FALSE)-VLOOKUP($E26,Puntos,7,FALSE)&gt;=(1.25/30)*(-360-J$5+J$3)),VLOOKUP($F26,Puntos,7,FALSE)-VLOOKUP($E26,Puntos,7,FALSE)+(360-J$3)/24,"No"))))&lt;0,(-1)*(IF(AND(VLOOKUP($E26,Puntos,7,FALSE)-VLOOKUP($F26,Puntos,7,FALSE)&lt;=(1.25/30)*(J$5+J$3),VLOOKUP($E26,Puntos,7,FALSE)-VLOOKUP($F26,Puntos,7,FALSE)&gt;=(1.25/30)*(-J$5+J$3)),VLOOKUP($E26,Puntos,7,FALSE)-VLOOKUP($F26,Puntos,7,FALSE)-(1.25/30)*(J$3),IF(AND(VLOOKUP($F26,Puntos,7,FALSE)-VLOOKUP($E26,Puntos,7,FALSE)&lt;=(1.25/30)*(J$5+J$3),VLOOKUP($F26,Puntos,7,FALSE)-VLOOKUP($E26,Puntos,7,FALSE)&gt;=(1.25/30)*(-J$5+J$3)),VLOOKUP($F26,Puntos,7,FALSE)-VLOOKUP($E26,Puntos,7,FALSE)-(1.25/30)*(J$3),IF(AND(VLOOKUP($E26,Puntos,7,FALSE)-VLOOKUP($F26,Puntos,7,FALSE)&lt;=(1.25/30)*(-360+J$5+J$3),VLOOKUP($E26,Puntos,7,FALSE)-VLOOKUP($F26,Puntos,7,FALSE)&gt;=(1.25/30)*(-360-J$5+J$3)),VLOOKUP($E26,Puntos,7,FALSE)-VLOOKUP($F26,Puntos,7,FALSE)+(360-J$3)/24,IF(AND(VLOOKUP($F26,Puntos,7,FALSE)-VLOOKUP($E26,Puntos,7,FALSE)&lt;=(1.25/30)*(-360+J$5+J$3),VLOOKUP($F26,Puntos,7,FALSE)-VLOOKUP($E26,Puntos,7,FALSE)&gt;=(1.25/30)*(-360-J$5+J$3)),VLOOKUP($F26,Puntos,7,FALSE)-VLOOKUP($E26,Puntos,7,FALSE)+(360-J$3)/24,"No"))))),(IF(AND(VLOOKUP($E26,Puntos,7,FALSE)-VLOOKUP($F26,Puntos,7,FALSE)&lt;=(1.25/30)*(J$5+J$3),VLOOKUP($E26,Puntos,7,FALSE)-VLOOKUP($F26,Puntos,7,FALSE)&gt;=(1.25/30)*(-J$5+J$3)),VLOOKUP($E26,Puntos,7,FALSE)-VLOOKUP($F26,Puntos,7,FALSE)-(1.25/30)*(J$3),IF(AND(VLOOKUP($F26,Puntos,7,FALSE)-VLOOKUP($E26,Puntos,7,FALSE)&lt;=(1.25/30)*(J$5+J$3),VLOOKUP($F26,Puntos,7,FALSE)-VLOOKUP($E26,Puntos,7,FALSE)&gt;=(1.25/30)*(-J$5+J$3)),VLOOKUP($F26,Puntos,7,FALSE)-VLOOKUP($E26,Puntos,7,FALSE)-(1.25/30)*(J$3),IF(AND(VLOOKUP($E26,Puntos,7,FALSE)-VLOOKUP($F26,Puntos,7,FALSE)&lt;=(1.25/30)*(-360+J$5+J$3),VLOOKUP($E26,Puntos,7,FALSE)-VLOOKUP($F26,Puntos,7,FALSE)&gt;=(1.25/30)*(-360-J$5+J$3)),VLOOKUP($E26,Puntos,7,FALSE)-VLOOKUP($F26,Puntos,7,FALSE)+(360-J$3)/24,IF(AND(VLOOKUP($F26,Puntos,7,FALSE)-VLOOKUP($E26,Puntos,7,FALSE)&lt;=(1.25/30)*(-360+J$5+J$3),VLOOKUP($F26,Puntos,7,FALSE)-VLOOKUP($E26,Puntos,7,FALSE)&gt;=(1.25/30)*(-360-J$5+J$3)),VLOOKUP($F26,Puntos,7,FALSE)-VLOOKUP($E26,Puntos,7,FALSE)+(360-J$3)/24,"No"))))))</f>
        <v>No</v>
      </c>
      <c r="K26" s="3" t="str">
        <f t="shared" si="17"/>
        <v>No</v>
      </c>
      <c r="L26" s="5" t="str">
        <f t="shared" si="18"/>
        <v>No</v>
      </c>
      <c r="M26" s="3" t="str">
        <f t="shared" si="17"/>
        <v>No</v>
      </c>
      <c r="N26" s="5" t="str">
        <f t="shared" si="18"/>
        <v>No</v>
      </c>
      <c r="O26" s="3" t="str">
        <f t="shared" si="17"/>
        <v>No</v>
      </c>
      <c r="P26" s="5" t="str">
        <f t="shared" si="18"/>
        <v>No</v>
      </c>
      <c r="Q26" s="3" t="str">
        <f t="shared" si="17"/>
        <v>No</v>
      </c>
      <c r="R26" s="5" t="str">
        <f t="shared" si="18"/>
        <v>No</v>
      </c>
      <c r="S26" s="3" t="str">
        <f t="shared" si="17"/>
        <v>No</v>
      </c>
      <c r="T26" s="5" t="str">
        <f t="shared" si="18"/>
        <v>No</v>
      </c>
      <c r="U26" s="3" t="str">
        <f t="shared" si="17"/>
        <v>No</v>
      </c>
      <c r="V26" s="5" t="str">
        <f t="shared" si="18"/>
        <v>No</v>
      </c>
      <c r="W26" s="3" t="str">
        <f t="shared" si="17"/>
        <v>No</v>
      </c>
      <c r="X26" s="5" t="str">
        <f t="shared" si="18"/>
        <v>No</v>
      </c>
      <c r="Y26" s="3" t="str">
        <f t="shared" si="17"/>
        <v>No</v>
      </c>
      <c r="Z26" s="5" t="str">
        <f t="shared" si="18"/>
        <v>No</v>
      </c>
      <c r="AA26" s="3" t="str">
        <f t="shared" si="17"/>
        <v>No</v>
      </c>
      <c r="AB26" s="5" t="str">
        <f t="shared" si="18"/>
        <v>No</v>
      </c>
      <c r="AC26" s="3" t="str">
        <f t="shared" si="17"/>
        <v>No</v>
      </c>
      <c r="AD26" s="5" t="str">
        <f t="shared" si="18"/>
        <v>No</v>
      </c>
      <c r="AE26" s="3" t="str">
        <f t="shared" si="17"/>
        <v>No</v>
      </c>
      <c r="AF26" s="5" t="str">
        <f t="shared" si="18"/>
        <v>No</v>
      </c>
      <c r="AG26" s="3" t="str">
        <f t="shared" si="17"/>
        <v>No</v>
      </c>
      <c r="AH26" s="5" t="str">
        <f t="shared" si="18"/>
        <v>No</v>
      </c>
      <c r="AI26" s="3" t="str">
        <f t="shared" si="17"/>
        <v>No</v>
      </c>
      <c r="AJ26" s="5" t="str">
        <f t="shared" si="18"/>
        <v>No</v>
      </c>
      <c r="AK26" s="3" t="str">
        <f t="shared" si="17"/>
        <v>No</v>
      </c>
      <c r="AL26" s="5" t="str">
        <f t="shared" si="18"/>
        <v>No</v>
      </c>
      <c r="AM26" s="3" t="str">
        <f t="shared" si="17"/>
        <v>No</v>
      </c>
      <c r="AN26" s="5" t="str">
        <f t="shared" si="18"/>
        <v>No</v>
      </c>
      <c r="AO26" s="3" t="str">
        <f t="shared" si="17"/>
        <v>No</v>
      </c>
      <c r="AP26" s="5" t="str">
        <f t="shared" si="18"/>
        <v>No</v>
      </c>
      <c r="AQ26" s="3" t="str">
        <f t="shared" si="17"/>
        <v>No</v>
      </c>
      <c r="AR26" s="5" t="str">
        <f t="shared" si="18"/>
        <v>No</v>
      </c>
      <c r="AS26" s="3" t="str">
        <f t="shared" si="17"/>
        <v>No</v>
      </c>
      <c r="AT26" s="5" t="str">
        <f t="shared" si="18"/>
        <v>No</v>
      </c>
      <c r="AU26" s="3" t="str">
        <f t="shared" si="17"/>
        <v>No</v>
      </c>
      <c r="AV26" s="5" t="str">
        <f t="shared" si="18"/>
        <v>No</v>
      </c>
      <c r="AW26" s="3" t="str">
        <f t="shared" si="17"/>
        <v>No</v>
      </c>
      <c r="AX26" s="5" t="str">
        <f t="shared" si="18"/>
        <v>No</v>
      </c>
      <c r="AY26" s="3" t="str">
        <f t="shared" si="17"/>
        <v>No</v>
      </c>
      <c r="AZ26" s="5" t="str">
        <f t="shared" si="18"/>
        <v>No</v>
      </c>
      <c r="BA26" s="3" t="str">
        <f t="shared" si="17"/>
        <v>No</v>
      </c>
      <c r="BB26" s="5" t="str">
        <f t="shared" si="18"/>
        <v>No</v>
      </c>
      <c r="BC26" s="3" t="str">
        <f t="shared" si="17"/>
        <v>No</v>
      </c>
      <c r="BD26" s="5" t="str">
        <f t="shared" si="18"/>
        <v>No</v>
      </c>
      <c r="BE26" s="3" t="str">
        <f t="shared" si="17"/>
        <v>No</v>
      </c>
      <c r="BF26" s="5" t="str">
        <f t="shared" si="18"/>
        <v>No</v>
      </c>
      <c r="BG26" s="3" t="str">
        <f t="shared" si="17"/>
        <v>No</v>
      </c>
      <c r="BH26" s="5" t="str">
        <f t="shared" si="18"/>
        <v>No</v>
      </c>
      <c r="BI26" s="3" t="str">
        <f t="shared" si="17"/>
        <v>No</v>
      </c>
      <c r="BJ26" s="5" t="str">
        <f t="shared" si="18"/>
        <v>No</v>
      </c>
      <c r="BK26" s="3" t="str">
        <f t="shared" si="17"/>
        <v>No</v>
      </c>
      <c r="BL26" s="5" t="str">
        <f t="shared" si="18"/>
        <v>No</v>
      </c>
      <c r="BM26" s="3" t="str">
        <f t="shared" si="17"/>
        <v>No</v>
      </c>
      <c r="BN26" s="5" t="str">
        <f t="shared" si="18"/>
        <v>No</v>
      </c>
      <c r="BO26" s="3" t="str">
        <f t="shared" si="17"/>
        <v>No</v>
      </c>
      <c r="BP26" s="5" t="str">
        <f t="shared" si="18"/>
        <v>No</v>
      </c>
      <c r="BQ26" s="3" t="str">
        <f t="shared" si="17"/>
        <v>No</v>
      </c>
      <c r="BR26" s="5" t="str">
        <f t="shared" si="18"/>
        <v>No</v>
      </c>
      <c r="BS26" s="3" t="str">
        <f t="shared" si="17"/>
        <v>No</v>
      </c>
      <c r="BT26" s="5" t="str">
        <f t="shared" si="18"/>
        <v>No</v>
      </c>
      <c r="BU26" s="3" t="str">
        <f t="shared" ref="BU26:CG32" si="19">IF(AND(VLOOKUP($E26,Puntos,7,FALSE)-VLOOKUP($F26,Puntos,7,FALSE)&lt;=(1.25/30)*(BU$5+BU$3),VLOOKUP($E26,Puntos,7,FALSE)-VLOOKUP($F26,Puntos,7,FALSE)&gt;=(1.25/30)*(-BU$5+BU$3)),BU$2,IF(AND(VLOOKUP($F26,Puntos,7,FALSE)-VLOOKUP($E26,Puntos,7,FALSE)&lt;=(1.25/30)*(BU$5+BU$3),VLOOKUP($F26,Puntos,7,FALSE)-VLOOKUP($E26,Puntos,7,FALSE)&gt;=(1.25/30)*(-BU$5+BU$3)),BU$2,IF(AND(VLOOKUP($E26,Puntos,7,FALSE)-VLOOKUP($F26,Puntos,7,FALSE)&lt;=(1.25/30)*(-360+BU$5+BU$3),VLOOKUP($E26,Puntos,7,FALSE)-VLOOKUP($F26,Puntos,7,FALSE)&gt;=(1.25/30)*(-360-BU$5+BU$3)),BU$2,IF(AND(VLOOKUP($F26,Puntos,7,FALSE)-VLOOKUP($E26,Puntos,7,FALSE)&lt;=(1.25/30)*(-360+BU$5+BU$3),VLOOKUP($F26,Puntos,7,FALSE)-VLOOKUP($E26,Puntos,7,FALSE)&gt;=(1.25/30)*(-360-BU$5+BU$3)),BU$2,"No"))))</f>
        <v>No</v>
      </c>
      <c r="BV26" s="5" t="str">
        <f t="shared" ref="BV26:CH32" si="20">IF(IF(AND(VLOOKUP($E26,Puntos,7,FALSE)-VLOOKUP($F26,Puntos,7,FALSE)&lt;=(1.25/30)*(BV$5+BV$3),VLOOKUP($E26,Puntos,7,FALSE)-VLOOKUP($F26,Puntos,7,FALSE)&gt;=(1.25/30)*(-BV$5+BV$3)),VLOOKUP($E26,Puntos,7,FALSE)-VLOOKUP($F26,Puntos,7,FALSE)-(1.25/30)*(BV$3),IF(AND(VLOOKUP($F26,Puntos,7,FALSE)-VLOOKUP($E26,Puntos,7,FALSE)&lt;=(1.25/30)*(BV$5+BV$3),VLOOKUP($F26,Puntos,7,FALSE)-VLOOKUP($E26,Puntos,7,FALSE)&gt;=(1.25/30)*(-BV$5+BV$3)),VLOOKUP($F26,Puntos,7,FALSE)-VLOOKUP($E26,Puntos,7,FALSE)-(1.25/30)*(BV$3),IF(AND(VLOOKUP($E26,Puntos,7,FALSE)-VLOOKUP($F26,Puntos,7,FALSE)&lt;=(1.25/30)*(-360+BV$5+BV$3),VLOOKUP($E26,Puntos,7,FALSE)-VLOOKUP($F26,Puntos,7,FALSE)&gt;=(1.25/30)*(-360-BV$5+BV$3)),VLOOKUP($E26,Puntos,7,FALSE)-VLOOKUP($F26,Puntos,7,FALSE)+(360-BV$3)/24,IF(AND(VLOOKUP($F26,Puntos,7,FALSE)-VLOOKUP($E26,Puntos,7,FALSE)&lt;=(1.25/30)*(-360+BV$5+BV$3),VLOOKUP($F26,Puntos,7,FALSE)-VLOOKUP($E26,Puntos,7,FALSE)&gt;=(1.25/30)*(-360-BV$5+BV$3)),VLOOKUP($F26,Puntos,7,FALSE)-VLOOKUP($E26,Puntos,7,FALSE)+(360-BV$3)/24,"No"))))&lt;0,(-1)*(IF(AND(VLOOKUP($E26,Puntos,7,FALSE)-VLOOKUP($F26,Puntos,7,FALSE)&lt;=(1.25/30)*(BV$5+BV$3),VLOOKUP($E26,Puntos,7,FALSE)-VLOOKUP($F26,Puntos,7,FALSE)&gt;=(1.25/30)*(-BV$5+BV$3)),VLOOKUP($E26,Puntos,7,FALSE)-VLOOKUP($F26,Puntos,7,FALSE)-(1.25/30)*(BV$3),IF(AND(VLOOKUP($F26,Puntos,7,FALSE)-VLOOKUP($E26,Puntos,7,FALSE)&lt;=(1.25/30)*(BV$5+BV$3),VLOOKUP($F26,Puntos,7,FALSE)-VLOOKUP($E26,Puntos,7,FALSE)&gt;=(1.25/30)*(-BV$5+BV$3)),VLOOKUP($F26,Puntos,7,FALSE)-VLOOKUP($E26,Puntos,7,FALSE)-(1.25/30)*(BV$3),IF(AND(VLOOKUP($E26,Puntos,7,FALSE)-VLOOKUP($F26,Puntos,7,FALSE)&lt;=(1.25/30)*(-360+BV$5+BV$3),VLOOKUP($E26,Puntos,7,FALSE)-VLOOKUP($F26,Puntos,7,FALSE)&gt;=(1.25/30)*(-360-BV$5+BV$3)),VLOOKUP($E26,Puntos,7,FALSE)-VLOOKUP($F26,Puntos,7,FALSE)+(360-BV$3)/24,IF(AND(VLOOKUP($F26,Puntos,7,FALSE)-VLOOKUP($E26,Puntos,7,FALSE)&lt;=(1.25/30)*(-360+BV$5+BV$3),VLOOKUP($F26,Puntos,7,FALSE)-VLOOKUP($E26,Puntos,7,FALSE)&gt;=(1.25/30)*(-360-BV$5+BV$3)),VLOOKUP($F26,Puntos,7,FALSE)-VLOOKUP($E26,Puntos,7,FALSE)+(360-BV$3)/24,"No"))))),(IF(AND(VLOOKUP($E26,Puntos,7,FALSE)-VLOOKUP($F26,Puntos,7,FALSE)&lt;=(1.25/30)*(BV$5+BV$3),VLOOKUP($E26,Puntos,7,FALSE)-VLOOKUP($F26,Puntos,7,FALSE)&gt;=(1.25/30)*(-BV$5+BV$3)),VLOOKUP($E26,Puntos,7,FALSE)-VLOOKUP($F26,Puntos,7,FALSE)-(1.25/30)*(BV$3),IF(AND(VLOOKUP($F26,Puntos,7,FALSE)-VLOOKUP($E26,Puntos,7,FALSE)&lt;=(1.25/30)*(BV$5+BV$3),VLOOKUP($F26,Puntos,7,FALSE)-VLOOKUP($E26,Puntos,7,FALSE)&gt;=(1.25/30)*(-BV$5+BV$3)),VLOOKUP($F26,Puntos,7,FALSE)-VLOOKUP($E26,Puntos,7,FALSE)-(1.25/30)*(BV$3),IF(AND(VLOOKUP($E26,Puntos,7,FALSE)-VLOOKUP($F26,Puntos,7,FALSE)&lt;=(1.25/30)*(-360+BV$5+BV$3),VLOOKUP($E26,Puntos,7,FALSE)-VLOOKUP($F26,Puntos,7,FALSE)&gt;=(1.25/30)*(-360-BV$5+BV$3)),VLOOKUP($E26,Puntos,7,FALSE)-VLOOKUP($F26,Puntos,7,FALSE)+(360-BV$3)/24,IF(AND(VLOOKUP($F26,Puntos,7,FALSE)-VLOOKUP($E26,Puntos,7,FALSE)&lt;=(1.25/30)*(-360+BV$5+BV$3),VLOOKUP($F26,Puntos,7,FALSE)-VLOOKUP($E26,Puntos,7,FALSE)&gt;=(1.25/30)*(-360-BV$5+BV$3)),VLOOKUP($F26,Puntos,7,FALSE)-VLOOKUP($E26,Puntos,7,FALSE)+(360-BV$3)/24,"No"))))))</f>
        <v>No</v>
      </c>
      <c r="BW26" s="3" t="str">
        <f t="shared" si="19"/>
        <v>No</v>
      </c>
      <c r="BX26" s="5" t="str">
        <f t="shared" si="20"/>
        <v>No</v>
      </c>
      <c r="BY26" s="3" t="str">
        <f t="shared" si="19"/>
        <v>No</v>
      </c>
      <c r="BZ26" s="5" t="str">
        <f t="shared" si="20"/>
        <v>No</v>
      </c>
      <c r="CA26" s="3" t="str">
        <f t="shared" si="19"/>
        <v>No</v>
      </c>
      <c r="CB26" s="5" t="str">
        <f t="shared" si="20"/>
        <v>No</v>
      </c>
      <c r="CC26" s="3" t="str">
        <f t="shared" si="19"/>
        <v>No</v>
      </c>
      <c r="CD26" s="5" t="str">
        <f t="shared" si="20"/>
        <v>No</v>
      </c>
      <c r="CE26" s="3" t="str">
        <f t="shared" si="19"/>
        <v>No</v>
      </c>
      <c r="CF26" s="5" t="str">
        <f t="shared" si="20"/>
        <v>No</v>
      </c>
      <c r="CG26" s="3" t="str">
        <f t="shared" si="19"/>
        <v>No</v>
      </c>
      <c r="CH26" s="5" t="str">
        <f t="shared" si="20"/>
        <v>No</v>
      </c>
      <c r="CI26" s="3" t="str">
        <f t="shared" ref="CI26:CY32" si="21">IF(AND(VLOOKUP($E26,Puntos,7,FALSE)-VLOOKUP($F26,Puntos,7,FALSE)&lt;=(1.25/30)*(CI$5+CI$3),VLOOKUP($E26,Puntos,7,FALSE)-VLOOKUP($F26,Puntos,7,FALSE)&gt;=(1.25/30)*(-CI$5+CI$3)),CI$2,IF(AND(VLOOKUP($F26,Puntos,7,FALSE)-VLOOKUP($E26,Puntos,7,FALSE)&lt;=(1.25/30)*(CI$5+CI$3),VLOOKUP($F26,Puntos,7,FALSE)-VLOOKUP($E26,Puntos,7,FALSE)&gt;=(1.25/30)*(-CI$5+CI$3)),CI$2,IF(AND(VLOOKUP($E26,Puntos,7,FALSE)-VLOOKUP($F26,Puntos,7,FALSE)&lt;=(1.25/30)*(-360+CI$5+CI$3),VLOOKUP($E26,Puntos,7,FALSE)-VLOOKUP($F26,Puntos,7,FALSE)&gt;=(1.25/30)*(-360-CI$5+CI$3)),CI$2,IF(AND(VLOOKUP($F26,Puntos,7,FALSE)-VLOOKUP($E26,Puntos,7,FALSE)&lt;=(1.25/30)*(-360+CI$5+CI$3),VLOOKUP($F26,Puntos,7,FALSE)-VLOOKUP($E26,Puntos,7,FALSE)&gt;=(1.25/30)*(-360-CI$5+CI$3)),CI$2,"No"))))</f>
        <v>No</v>
      </c>
      <c r="CJ26" s="5" t="str">
        <f t="shared" ref="CJ26:CZ32" si="22">IF(IF(AND(VLOOKUP($E26,Puntos,7,FALSE)-VLOOKUP($F26,Puntos,7,FALSE)&lt;=(1.25/30)*(CJ$5+CJ$3),VLOOKUP($E26,Puntos,7,FALSE)-VLOOKUP($F26,Puntos,7,FALSE)&gt;=(1.25/30)*(-CJ$5+CJ$3)),VLOOKUP($E26,Puntos,7,FALSE)-VLOOKUP($F26,Puntos,7,FALSE)-(1.25/30)*(CJ$3),IF(AND(VLOOKUP($F26,Puntos,7,FALSE)-VLOOKUP($E26,Puntos,7,FALSE)&lt;=(1.25/30)*(CJ$5+CJ$3),VLOOKUP($F26,Puntos,7,FALSE)-VLOOKUP($E26,Puntos,7,FALSE)&gt;=(1.25/30)*(-CJ$5+CJ$3)),VLOOKUP($F26,Puntos,7,FALSE)-VLOOKUP($E26,Puntos,7,FALSE)-(1.25/30)*(CJ$3),IF(AND(VLOOKUP($E26,Puntos,7,FALSE)-VLOOKUP($F26,Puntos,7,FALSE)&lt;=(1.25/30)*(-360+CJ$5+CJ$3),VLOOKUP($E26,Puntos,7,FALSE)-VLOOKUP($F26,Puntos,7,FALSE)&gt;=(1.25/30)*(-360-CJ$5+CJ$3)),VLOOKUP($E26,Puntos,7,FALSE)-VLOOKUP($F26,Puntos,7,FALSE)+(360-CJ$3)/24,IF(AND(VLOOKUP($F26,Puntos,7,FALSE)-VLOOKUP($E26,Puntos,7,FALSE)&lt;=(1.25/30)*(-360+CJ$5+CJ$3),VLOOKUP($F26,Puntos,7,FALSE)-VLOOKUP($E26,Puntos,7,FALSE)&gt;=(1.25/30)*(-360-CJ$5+CJ$3)),VLOOKUP($F26,Puntos,7,FALSE)-VLOOKUP($E26,Puntos,7,FALSE)+(360-CJ$3)/24,"No"))))&lt;0,(-1)*(IF(AND(VLOOKUP($E26,Puntos,7,FALSE)-VLOOKUP($F26,Puntos,7,FALSE)&lt;=(1.25/30)*(CJ$5+CJ$3),VLOOKUP($E26,Puntos,7,FALSE)-VLOOKUP($F26,Puntos,7,FALSE)&gt;=(1.25/30)*(-CJ$5+CJ$3)),VLOOKUP($E26,Puntos,7,FALSE)-VLOOKUP($F26,Puntos,7,FALSE)-(1.25/30)*(CJ$3),IF(AND(VLOOKUP($F26,Puntos,7,FALSE)-VLOOKUP($E26,Puntos,7,FALSE)&lt;=(1.25/30)*(CJ$5+CJ$3),VLOOKUP($F26,Puntos,7,FALSE)-VLOOKUP($E26,Puntos,7,FALSE)&gt;=(1.25/30)*(-CJ$5+CJ$3)),VLOOKUP($F26,Puntos,7,FALSE)-VLOOKUP($E26,Puntos,7,FALSE)-(1.25/30)*(CJ$3),IF(AND(VLOOKUP($E26,Puntos,7,FALSE)-VLOOKUP($F26,Puntos,7,FALSE)&lt;=(1.25/30)*(-360+CJ$5+CJ$3),VLOOKUP($E26,Puntos,7,FALSE)-VLOOKUP($F26,Puntos,7,FALSE)&gt;=(1.25/30)*(-360-CJ$5+CJ$3)),VLOOKUP($E26,Puntos,7,FALSE)-VLOOKUP($F26,Puntos,7,FALSE)+(360-CJ$3)/24,IF(AND(VLOOKUP($F26,Puntos,7,FALSE)-VLOOKUP($E26,Puntos,7,FALSE)&lt;=(1.25/30)*(-360+CJ$5+CJ$3),VLOOKUP($F26,Puntos,7,FALSE)-VLOOKUP($E26,Puntos,7,FALSE)&gt;=(1.25/30)*(-360-CJ$5+CJ$3)),VLOOKUP($F26,Puntos,7,FALSE)-VLOOKUP($E26,Puntos,7,FALSE)+(360-CJ$3)/24,"No"))))),(IF(AND(VLOOKUP($E26,Puntos,7,FALSE)-VLOOKUP($F26,Puntos,7,FALSE)&lt;=(1.25/30)*(CJ$5+CJ$3),VLOOKUP($E26,Puntos,7,FALSE)-VLOOKUP($F26,Puntos,7,FALSE)&gt;=(1.25/30)*(-CJ$5+CJ$3)),VLOOKUP($E26,Puntos,7,FALSE)-VLOOKUP($F26,Puntos,7,FALSE)-(1.25/30)*(CJ$3),IF(AND(VLOOKUP($F26,Puntos,7,FALSE)-VLOOKUP($E26,Puntos,7,FALSE)&lt;=(1.25/30)*(CJ$5+CJ$3),VLOOKUP($F26,Puntos,7,FALSE)-VLOOKUP($E26,Puntos,7,FALSE)&gt;=(1.25/30)*(-CJ$5+CJ$3)),VLOOKUP($F26,Puntos,7,FALSE)-VLOOKUP($E26,Puntos,7,FALSE)-(1.25/30)*(CJ$3),IF(AND(VLOOKUP($E26,Puntos,7,FALSE)-VLOOKUP($F26,Puntos,7,FALSE)&lt;=(1.25/30)*(-360+CJ$5+CJ$3),VLOOKUP($E26,Puntos,7,FALSE)-VLOOKUP($F26,Puntos,7,FALSE)&gt;=(1.25/30)*(-360-CJ$5+CJ$3)),VLOOKUP($E26,Puntos,7,FALSE)-VLOOKUP($F26,Puntos,7,FALSE)+(360-CJ$3)/24,IF(AND(VLOOKUP($F26,Puntos,7,FALSE)-VLOOKUP($E26,Puntos,7,FALSE)&lt;=(1.25/30)*(-360+CJ$5+CJ$3),VLOOKUP($F26,Puntos,7,FALSE)-VLOOKUP($E26,Puntos,7,FALSE)&gt;=(1.25/30)*(-360-CJ$5+CJ$3)),VLOOKUP($F26,Puntos,7,FALSE)-VLOOKUP($E26,Puntos,7,FALSE)+(360-CJ$3)/24,"No"))))))</f>
        <v>No</v>
      </c>
      <c r="CK26" s="3" t="str">
        <f t="shared" si="21"/>
        <v>No</v>
      </c>
      <c r="CL26" s="5" t="str">
        <f t="shared" si="22"/>
        <v>No</v>
      </c>
      <c r="CM26" s="3" t="str">
        <f t="shared" si="21"/>
        <v>No</v>
      </c>
      <c r="CN26" s="5" t="str">
        <f t="shared" si="22"/>
        <v>No</v>
      </c>
      <c r="CO26" s="3" t="str">
        <f t="shared" si="21"/>
        <v>No</v>
      </c>
      <c r="CP26" s="5" t="str">
        <f t="shared" si="22"/>
        <v>No</v>
      </c>
      <c r="CQ26" s="3" t="str">
        <f t="shared" si="21"/>
        <v>No</v>
      </c>
      <c r="CR26" s="5" t="str">
        <f t="shared" si="22"/>
        <v>No</v>
      </c>
      <c r="CS26" s="3" t="str">
        <f t="shared" si="21"/>
        <v>No</v>
      </c>
      <c r="CT26" s="5" t="str">
        <f t="shared" si="22"/>
        <v>No</v>
      </c>
      <c r="CU26" s="3" t="str">
        <f t="shared" si="21"/>
        <v>No</v>
      </c>
      <c r="CV26" s="5" t="str">
        <f t="shared" si="22"/>
        <v>No</v>
      </c>
      <c r="CW26" s="3" t="str">
        <f t="shared" si="21"/>
        <v>No</v>
      </c>
      <c r="CX26" s="5" t="str">
        <f t="shared" si="22"/>
        <v>No</v>
      </c>
      <c r="CY26" s="3" t="str">
        <f t="shared" si="21"/>
        <v>No</v>
      </c>
      <c r="CZ26" s="5" t="str">
        <f t="shared" si="22"/>
        <v>No</v>
      </c>
    </row>
    <row r="27" spans="4:104" x14ac:dyDescent="0.3">
      <c r="D27" s="3">
        <v>19</v>
      </c>
      <c r="E27" s="3" t="str">
        <f t="shared" si="14"/>
        <v>Sol</v>
      </c>
      <c r="F27" s="3" t="str">
        <f>'Datos de la CN'!B18</f>
        <v>Mercurio</v>
      </c>
      <c r="G27" s="3" t="str">
        <f t="shared" si="15"/>
        <v>Conjunción</v>
      </c>
      <c r="H27" s="5">
        <f t="shared" si="16"/>
        <v>0</v>
      </c>
      <c r="I27" s="3" t="str">
        <f t="shared" si="17"/>
        <v>No</v>
      </c>
      <c r="J27" s="5" t="str">
        <f t="shared" si="18"/>
        <v>No</v>
      </c>
      <c r="K27" s="3" t="str">
        <f t="shared" si="17"/>
        <v>No</v>
      </c>
      <c r="L27" s="5" t="str">
        <f t="shared" si="18"/>
        <v>No</v>
      </c>
      <c r="M27" s="3" t="str">
        <f t="shared" si="17"/>
        <v>No</v>
      </c>
      <c r="N27" s="5" t="str">
        <f t="shared" si="18"/>
        <v>No</v>
      </c>
      <c r="O27" s="3" t="str">
        <f t="shared" si="17"/>
        <v>No</v>
      </c>
      <c r="P27" s="5" t="str">
        <f t="shared" si="18"/>
        <v>No</v>
      </c>
      <c r="Q27" s="3" t="str">
        <f t="shared" si="17"/>
        <v>No</v>
      </c>
      <c r="R27" s="5" t="str">
        <f t="shared" si="18"/>
        <v>No</v>
      </c>
      <c r="S27" s="3" t="str">
        <f t="shared" si="17"/>
        <v>No</v>
      </c>
      <c r="T27" s="5" t="str">
        <f t="shared" si="18"/>
        <v>No</v>
      </c>
      <c r="U27" s="3" t="str">
        <f t="shared" si="17"/>
        <v>No</v>
      </c>
      <c r="V27" s="5" t="str">
        <f t="shared" si="18"/>
        <v>No</v>
      </c>
      <c r="W27" s="3" t="str">
        <f t="shared" si="17"/>
        <v>No</v>
      </c>
      <c r="X27" s="5" t="str">
        <f t="shared" si="18"/>
        <v>No</v>
      </c>
      <c r="Y27" s="3" t="str">
        <f t="shared" si="17"/>
        <v>No</v>
      </c>
      <c r="Z27" s="5" t="str">
        <f t="shared" si="18"/>
        <v>No</v>
      </c>
      <c r="AA27" s="3" t="str">
        <f t="shared" si="17"/>
        <v>No</v>
      </c>
      <c r="AB27" s="5" t="str">
        <f t="shared" si="18"/>
        <v>No</v>
      </c>
      <c r="AC27" s="3" t="str">
        <f t="shared" si="17"/>
        <v>No</v>
      </c>
      <c r="AD27" s="5" t="str">
        <f t="shared" si="18"/>
        <v>No</v>
      </c>
      <c r="AE27" s="3" t="str">
        <f t="shared" si="17"/>
        <v>No</v>
      </c>
      <c r="AF27" s="5" t="str">
        <f t="shared" si="18"/>
        <v>No</v>
      </c>
      <c r="AG27" s="3" t="str">
        <f t="shared" si="17"/>
        <v>No</v>
      </c>
      <c r="AH27" s="5" t="str">
        <f t="shared" si="18"/>
        <v>No</v>
      </c>
      <c r="AI27" s="3" t="str">
        <f t="shared" si="17"/>
        <v>No</v>
      </c>
      <c r="AJ27" s="5" t="str">
        <f t="shared" si="18"/>
        <v>No</v>
      </c>
      <c r="AK27" s="3" t="str">
        <f t="shared" si="17"/>
        <v>No</v>
      </c>
      <c r="AL27" s="5" t="str">
        <f t="shared" si="18"/>
        <v>No</v>
      </c>
      <c r="AM27" s="3" t="str">
        <f t="shared" si="17"/>
        <v>No</v>
      </c>
      <c r="AN27" s="5" t="str">
        <f t="shared" si="18"/>
        <v>No</v>
      </c>
      <c r="AO27" s="3" t="str">
        <f t="shared" si="17"/>
        <v>No</v>
      </c>
      <c r="AP27" s="5" t="str">
        <f t="shared" si="18"/>
        <v>No</v>
      </c>
      <c r="AQ27" s="3" t="str">
        <f t="shared" si="17"/>
        <v>No</v>
      </c>
      <c r="AR27" s="5" t="str">
        <f t="shared" si="18"/>
        <v>No</v>
      </c>
      <c r="AS27" s="3" t="str">
        <f t="shared" si="17"/>
        <v>No</v>
      </c>
      <c r="AT27" s="5" t="str">
        <f t="shared" si="18"/>
        <v>No</v>
      </c>
      <c r="AU27" s="3" t="str">
        <f t="shared" si="17"/>
        <v>No</v>
      </c>
      <c r="AV27" s="5" t="str">
        <f t="shared" si="18"/>
        <v>No</v>
      </c>
      <c r="AW27" s="3" t="str">
        <f t="shared" si="17"/>
        <v>No</v>
      </c>
      <c r="AX27" s="5" t="str">
        <f t="shared" si="18"/>
        <v>No</v>
      </c>
      <c r="AY27" s="3" t="str">
        <f t="shared" si="17"/>
        <v>No</v>
      </c>
      <c r="AZ27" s="5" t="str">
        <f t="shared" si="18"/>
        <v>No</v>
      </c>
      <c r="BA27" s="3" t="str">
        <f t="shared" si="17"/>
        <v>No</v>
      </c>
      <c r="BB27" s="5" t="str">
        <f t="shared" si="18"/>
        <v>No</v>
      </c>
      <c r="BC27" s="3" t="str">
        <f t="shared" si="17"/>
        <v>No</v>
      </c>
      <c r="BD27" s="5" t="str">
        <f t="shared" si="18"/>
        <v>No</v>
      </c>
      <c r="BE27" s="3" t="str">
        <f t="shared" si="17"/>
        <v>No</v>
      </c>
      <c r="BF27" s="5" t="str">
        <f t="shared" si="18"/>
        <v>No</v>
      </c>
      <c r="BG27" s="3" t="str">
        <f t="shared" si="17"/>
        <v>No</v>
      </c>
      <c r="BH27" s="5" t="str">
        <f t="shared" si="18"/>
        <v>No</v>
      </c>
      <c r="BI27" s="3" t="str">
        <f t="shared" si="17"/>
        <v>No</v>
      </c>
      <c r="BJ27" s="5" t="str">
        <f t="shared" si="18"/>
        <v>No</v>
      </c>
      <c r="BK27" s="3" t="str">
        <f t="shared" si="17"/>
        <v>No</v>
      </c>
      <c r="BL27" s="5" t="str">
        <f t="shared" si="18"/>
        <v>No</v>
      </c>
      <c r="BM27" s="3" t="str">
        <f t="shared" si="17"/>
        <v>No</v>
      </c>
      <c r="BN27" s="5" t="str">
        <f t="shared" si="18"/>
        <v>No</v>
      </c>
      <c r="BO27" s="3" t="str">
        <f t="shared" si="17"/>
        <v>No</v>
      </c>
      <c r="BP27" s="5" t="str">
        <f t="shared" si="18"/>
        <v>No</v>
      </c>
      <c r="BQ27" s="3" t="str">
        <f t="shared" si="17"/>
        <v>No</v>
      </c>
      <c r="BR27" s="5" t="str">
        <f t="shared" si="18"/>
        <v>No</v>
      </c>
      <c r="BS27" s="3" t="str">
        <f t="shared" si="17"/>
        <v>No</v>
      </c>
      <c r="BT27" s="5" t="str">
        <f t="shared" si="18"/>
        <v>No</v>
      </c>
      <c r="BU27" s="3" t="str">
        <f t="shared" si="19"/>
        <v>No</v>
      </c>
      <c r="BV27" s="5" t="str">
        <f t="shared" si="20"/>
        <v>No</v>
      </c>
      <c r="BW27" s="3" t="str">
        <f t="shared" si="19"/>
        <v>No</v>
      </c>
      <c r="BX27" s="5" t="str">
        <f t="shared" si="20"/>
        <v>No</v>
      </c>
      <c r="BY27" s="3" t="str">
        <f t="shared" si="19"/>
        <v>No</v>
      </c>
      <c r="BZ27" s="5" t="str">
        <f t="shared" si="20"/>
        <v>No</v>
      </c>
      <c r="CA27" s="3" t="str">
        <f t="shared" si="19"/>
        <v>No</v>
      </c>
      <c r="CB27" s="5" t="str">
        <f t="shared" si="20"/>
        <v>No</v>
      </c>
      <c r="CC27" s="3" t="str">
        <f t="shared" si="19"/>
        <v>No</v>
      </c>
      <c r="CD27" s="5" t="str">
        <f t="shared" si="20"/>
        <v>No</v>
      </c>
      <c r="CE27" s="3" t="str">
        <f t="shared" si="19"/>
        <v>No</v>
      </c>
      <c r="CF27" s="5" t="str">
        <f t="shared" si="20"/>
        <v>No</v>
      </c>
      <c r="CG27" s="3" t="str">
        <f t="shared" si="19"/>
        <v>No</v>
      </c>
      <c r="CH27" s="5" t="str">
        <f t="shared" si="20"/>
        <v>No</v>
      </c>
      <c r="CI27" s="3" t="str">
        <f t="shared" si="21"/>
        <v>No</v>
      </c>
      <c r="CJ27" s="5" t="str">
        <f t="shared" si="22"/>
        <v>No</v>
      </c>
      <c r="CK27" s="3" t="str">
        <f t="shared" si="21"/>
        <v>No</v>
      </c>
      <c r="CL27" s="5" t="str">
        <f t="shared" si="22"/>
        <v>No</v>
      </c>
      <c r="CM27" s="3" t="str">
        <f t="shared" si="21"/>
        <v>No</v>
      </c>
      <c r="CN27" s="5" t="str">
        <f t="shared" si="22"/>
        <v>No</v>
      </c>
      <c r="CO27" s="3" t="str">
        <f t="shared" si="21"/>
        <v>No</v>
      </c>
      <c r="CP27" s="5" t="str">
        <f t="shared" si="22"/>
        <v>No</v>
      </c>
      <c r="CQ27" s="3" t="str">
        <f t="shared" si="21"/>
        <v>No</v>
      </c>
      <c r="CR27" s="5" t="str">
        <f t="shared" si="22"/>
        <v>No</v>
      </c>
      <c r="CS27" s="3" t="str">
        <f t="shared" si="21"/>
        <v>No</v>
      </c>
      <c r="CT27" s="5" t="str">
        <f t="shared" si="22"/>
        <v>No</v>
      </c>
      <c r="CU27" s="3" t="str">
        <f t="shared" si="21"/>
        <v>No</v>
      </c>
      <c r="CV27" s="5" t="str">
        <f t="shared" si="22"/>
        <v>No</v>
      </c>
      <c r="CW27" s="3" t="str">
        <f t="shared" si="21"/>
        <v>No</v>
      </c>
      <c r="CX27" s="5" t="str">
        <f t="shared" si="22"/>
        <v>No</v>
      </c>
      <c r="CY27" s="3" t="str">
        <f t="shared" si="21"/>
        <v>No</v>
      </c>
      <c r="CZ27" s="5" t="str">
        <f t="shared" si="22"/>
        <v>No</v>
      </c>
    </row>
    <row r="28" spans="4:104" x14ac:dyDescent="0.3">
      <c r="D28" s="3">
        <v>20</v>
      </c>
      <c r="E28" s="3" t="str">
        <f t="shared" si="14"/>
        <v>Sol</v>
      </c>
      <c r="F28" s="3" t="str">
        <f>'Datos de la CN'!B19</f>
        <v>Venus</v>
      </c>
      <c r="G28" s="3" t="str">
        <f t="shared" si="15"/>
        <v>Conjunción</v>
      </c>
      <c r="H28" s="5">
        <f t="shared" si="16"/>
        <v>0</v>
      </c>
      <c r="I28" s="3" t="str">
        <f t="shared" si="17"/>
        <v>No</v>
      </c>
      <c r="J28" s="5" t="str">
        <f t="shared" si="18"/>
        <v>No</v>
      </c>
      <c r="K28" s="3" t="str">
        <f t="shared" si="17"/>
        <v>No</v>
      </c>
      <c r="L28" s="5" t="str">
        <f t="shared" si="18"/>
        <v>No</v>
      </c>
      <c r="M28" s="3" t="str">
        <f t="shared" si="17"/>
        <v>No</v>
      </c>
      <c r="N28" s="5" t="str">
        <f t="shared" si="18"/>
        <v>No</v>
      </c>
      <c r="O28" s="3" t="str">
        <f t="shared" si="17"/>
        <v>No</v>
      </c>
      <c r="P28" s="5" t="str">
        <f t="shared" si="18"/>
        <v>No</v>
      </c>
      <c r="Q28" s="3" t="str">
        <f t="shared" si="17"/>
        <v>No</v>
      </c>
      <c r="R28" s="5" t="str">
        <f t="shared" si="18"/>
        <v>No</v>
      </c>
      <c r="S28" s="3" t="str">
        <f t="shared" si="17"/>
        <v>No</v>
      </c>
      <c r="T28" s="5" t="str">
        <f t="shared" si="18"/>
        <v>No</v>
      </c>
      <c r="U28" s="3" t="str">
        <f t="shared" si="17"/>
        <v>No</v>
      </c>
      <c r="V28" s="5" t="str">
        <f t="shared" si="18"/>
        <v>No</v>
      </c>
      <c r="W28" s="3" t="str">
        <f t="shared" si="17"/>
        <v>No</v>
      </c>
      <c r="X28" s="5" t="str">
        <f t="shared" si="18"/>
        <v>No</v>
      </c>
      <c r="Y28" s="3" t="str">
        <f t="shared" si="17"/>
        <v>No</v>
      </c>
      <c r="Z28" s="5" t="str">
        <f t="shared" si="18"/>
        <v>No</v>
      </c>
      <c r="AA28" s="3" t="str">
        <f t="shared" si="17"/>
        <v>No</v>
      </c>
      <c r="AB28" s="5" t="str">
        <f t="shared" si="18"/>
        <v>No</v>
      </c>
      <c r="AC28" s="3" t="str">
        <f t="shared" si="17"/>
        <v>No</v>
      </c>
      <c r="AD28" s="5" t="str">
        <f t="shared" si="18"/>
        <v>No</v>
      </c>
      <c r="AE28" s="3" t="str">
        <f t="shared" si="17"/>
        <v>No</v>
      </c>
      <c r="AF28" s="5" t="str">
        <f t="shared" si="18"/>
        <v>No</v>
      </c>
      <c r="AG28" s="3" t="str">
        <f t="shared" si="17"/>
        <v>No</v>
      </c>
      <c r="AH28" s="5" t="str">
        <f t="shared" si="18"/>
        <v>No</v>
      </c>
      <c r="AI28" s="3" t="str">
        <f t="shared" si="17"/>
        <v>No</v>
      </c>
      <c r="AJ28" s="5" t="str">
        <f t="shared" si="18"/>
        <v>No</v>
      </c>
      <c r="AK28" s="3" t="str">
        <f t="shared" si="17"/>
        <v>No</v>
      </c>
      <c r="AL28" s="5" t="str">
        <f t="shared" si="18"/>
        <v>No</v>
      </c>
      <c r="AM28" s="3" t="str">
        <f t="shared" si="17"/>
        <v>No</v>
      </c>
      <c r="AN28" s="5" t="str">
        <f t="shared" si="18"/>
        <v>No</v>
      </c>
      <c r="AO28" s="3" t="str">
        <f t="shared" si="17"/>
        <v>No</v>
      </c>
      <c r="AP28" s="5" t="str">
        <f t="shared" si="18"/>
        <v>No</v>
      </c>
      <c r="AQ28" s="3" t="str">
        <f t="shared" si="17"/>
        <v>No</v>
      </c>
      <c r="AR28" s="5" t="str">
        <f t="shared" si="18"/>
        <v>No</v>
      </c>
      <c r="AS28" s="3" t="str">
        <f t="shared" si="17"/>
        <v>No</v>
      </c>
      <c r="AT28" s="5" t="str">
        <f t="shared" si="18"/>
        <v>No</v>
      </c>
      <c r="AU28" s="3" t="str">
        <f t="shared" si="17"/>
        <v>No</v>
      </c>
      <c r="AV28" s="5" t="str">
        <f t="shared" si="18"/>
        <v>No</v>
      </c>
      <c r="AW28" s="3" t="str">
        <f t="shared" si="17"/>
        <v>No</v>
      </c>
      <c r="AX28" s="5" t="str">
        <f t="shared" si="18"/>
        <v>No</v>
      </c>
      <c r="AY28" s="3" t="str">
        <f t="shared" si="17"/>
        <v>No</v>
      </c>
      <c r="AZ28" s="5" t="str">
        <f t="shared" si="18"/>
        <v>No</v>
      </c>
      <c r="BA28" s="3" t="str">
        <f t="shared" si="17"/>
        <v>No</v>
      </c>
      <c r="BB28" s="5" t="str">
        <f t="shared" si="18"/>
        <v>No</v>
      </c>
      <c r="BC28" s="3" t="str">
        <f t="shared" si="17"/>
        <v>No</v>
      </c>
      <c r="BD28" s="5" t="str">
        <f t="shared" si="18"/>
        <v>No</v>
      </c>
      <c r="BE28" s="3" t="str">
        <f t="shared" si="17"/>
        <v>No</v>
      </c>
      <c r="BF28" s="5" t="str">
        <f t="shared" si="18"/>
        <v>No</v>
      </c>
      <c r="BG28" s="3" t="str">
        <f t="shared" si="17"/>
        <v>No</v>
      </c>
      <c r="BH28" s="5" t="str">
        <f t="shared" si="18"/>
        <v>No</v>
      </c>
      <c r="BI28" s="3" t="str">
        <f t="shared" si="17"/>
        <v>No</v>
      </c>
      <c r="BJ28" s="5" t="str">
        <f t="shared" si="18"/>
        <v>No</v>
      </c>
      <c r="BK28" s="3" t="str">
        <f t="shared" si="17"/>
        <v>No</v>
      </c>
      <c r="BL28" s="5" t="str">
        <f t="shared" si="18"/>
        <v>No</v>
      </c>
      <c r="BM28" s="3" t="str">
        <f t="shared" si="17"/>
        <v>No</v>
      </c>
      <c r="BN28" s="5" t="str">
        <f t="shared" si="18"/>
        <v>No</v>
      </c>
      <c r="BO28" s="3" t="str">
        <f t="shared" si="17"/>
        <v>No</v>
      </c>
      <c r="BP28" s="5" t="str">
        <f t="shared" si="18"/>
        <v>No</v>
      </c>
      <c r="BQ28" s="3" t="str">
        <f t="shared" si="17"/>
        <v>No</v>
      </c>
      <c r="BR28" s="5" t="str">
        <f t="shared" si="18"/>
        <v>No</v>
      </c>
      <c r="BS28" s="3" t="str">
        <f t="shared" si="17"/>
        <v>No</v>
      </c>
      <c r="BT28" s="5" t="str">
        <f t="shared" si="18"/>
        <v>No</v>
      </c>
      <c r="BU28" s="3" t="str">
        <f t="shared" si="19"/>
        <v>No</v>
      </c>
      <c r="BV28" s="5" t="str">
        <f t="shared" si="20"/>
        <v>No</v>
      </c>
      <c r="BW28" s="3" t="str">
        <f t="shared" si="19"/>
        <v>No</v>
      </c>
      <c r="BX28" s="5" t="str">
        <f t="shared" si="20"/>
        <v>No</v>
      </c>
      <c r="BY28" s="3" t="str">
        <f t="shared" si="19"/>
        <v>No</v>
      </c>
      <c r="BZ28" s="5" t="str">
        <f t="shared" si="20"/>
        <v>No</v>
      </c>
      <c r="CA28" s="3" t="str">
        <f t="shared" si="19"/>
        <v>No</v>
      </c>
      <c r="CB28" s="5" t="str">
        <f t="shared" si="20"/>
        <v>No</v>
      </c>
      <c r="CC28" s="3" t="str">
        <f t="shared" si="19"/>
        <v>No</v>
      </c>
      <c r="CD28" s="5" t="str">
        <f t="shared" si="20"/>
        <v>No</v>
      </c>
      <c r="CE28" s="3" t="str">
        <f t="shared" si="19"/>
        <v>No</v>
      </c>
      <c r="CF28" s="5" t="str">
        <f t="shared" si="20"/>
        <v>No</v>
      </c>
      <c r="CG28" s="3" t="str">
        <f t="shared" si="19"/>
        <v>No</v>
      </c>
      <c r="CH28" s="5" t="str">
        <f t="shared" si="20"/>
        <v>No</v>
      </c>
      <c r="CI28" s="3" t="str">
        <f t="shared" si="21"/>
        <v>No</v>
      </c>
      <c r="CJ28" s="5" t="str">
        <f t="shared" si="22"/>
        <v>No</v>
      </c>
      <c r="CK28" s="3" t="str">
        <f t="shared" si="21"/>
        <v>No</v>
      </c>
      <c r="CL28" s="5" t="str">
        <f t="shared" si="22"/>
        <v>No</v>
      </c>
      <c r="CM28" s="3" t="str">
        <f t="shared" si="21"/>
        <v>No</v>
      </c>
      <c r="CN28" s="5" t="str">
        <f t="shared" si="22"/>
        <v>No</v>
      </c>
      <c r="CO28" s="3" t="str">
        <f t="shared" si="21"/>
        <v>No</v>
      </c>
      <c r="CP28" s="5" t="str">
        <f t="shared" si="22"/>
        <v>No</v>
      </c>
      <c r="CQ28" s="3" t="str">
        <f t="shared" si="21"/>
        <v>No</v>
      </c>
      <c r="CR28" s="5" t="str">
        <f t="shared" si="22"/>
        <v>No</v>
      </c>
      <c r="CS28" s="3" t="str">
        <f t="shared" si="21"/>
        <v>No</v>
      </c>
      <c r="CT28" s="5" t="str">
        <f t="shared" si="22"/>
        <v>No</v>
      </c>
      <c r="CU28" s="3" t="str">
        <f t="shared" si="21"/>
        <v>No</v>
      </c>
      <c r="CV28" s="5" t="str">
        <f t="shared" si="22"/>
        <v>No</v>
      </c>
      <c r="CW28" s="3" t="str">
        <f t="shared" si="21"/>
        <v>No</v>
      </c>
      <c r="CX28" s="5" t="str">
        <f t="shared" si="22"/>
        <v>No</v>
      </c>
      <c r="CY28" s="3" t="str">
        <f t="shared" si="21"/>
        <v>No</v>
      </c>
      <c r="CZ28" s="5" t="str">
        <f t="shared" si="22"/>
        <v>No</v>
      </c>
    </row>
    <row r="29" spans="4:104" x14ac:dyDescent="0.3">
      <c r="D29" s="3">
        <v>21</v>
      </c>
      <c r="E29" s="3" t="str">
        <f t="shared" si="14"/>
        <v>Sol</v>
      </c>
      <c r="F29" s="3" t="str">
        <f>'Datos de la CN'!B20</f>
        <v>Marte</v>
      </c>
      <c r="G29" s="3" t="str">
        <f t="shared" si="15"/>
        <v>Conjunción</v>
      </c>
      <c r="H29" s="5">
        <f t="shared" si="16"/>
        <v>0</v>
      </c>
      <c r="I29" s="3" t="str">
        <f t="shared" si="17"/>
        <v>No</v>
      </c>
      <c r="J29" s="5" t="str">
        <f t="shared" si="18"/>
        <v>No</v>
      </c>
      <c r="K29" s="3" t="str">
        <f t="shared" si="17"/>
        <v>No</v>
      </c>
      <c r="L29" s="5" t="str">
        <f t="shared" si="18"/>
        <v>No</v>
      </c>
      <c r="M29" s="3" t="str">
        <f t="shared" si="17"/>
        <v>No</v>
      </c>
      <c r="N29" s="5" t="str">
        <f t="shared" si="18"/>
        <v>No</v>
      </c>
      <c r="O29" s="3" t="str">
        <f t="shared" si="17"/>
        <v>No</v>
      </c>
      <c r="P29" s="5" t="str">
        <f t="shared" si="18"/>
        <v>No</v>
      </c>
      <c r="Q29" s="3" t="str">
        <f t="shared" si="17"/>
        <v>No</v>
      </c>
      <c r="R29" s="5" t="str">
        <f t="shared" si="18"/>
        <v>No</v>
      </c>
      <c r="S29" s="3" t="str">
        <f t="shared" si="17"/>
        <v>No</v>
      </c>
      <c r="T29" s="5" t="str">
        <f t="shared" si="18"/>
        <v>No</v>
      </c>
      <c r="U29" s="3" t="str">
        <f t="shared" si="17"/>
        <v>No</v>
      </c>
      <c r="V29" s="5" t="str">
        <f t="shared" si="18"/>
        <v>No</v>
      </c>
      <c r="W29" s="3" t="str">
        <f t="shared" si="17"/>
        <v>No</v>
      </c>
      <c r="X29" s="5" t="str">
        <f t="shared" si="18"/>
        <v>No</v>
      </c>
      <c r="Y29" s="3" t="str">
        <f t="shared" si="17"/>
        <v>No</v>
      </c>
      <c r="Z29" s="5" t="str">
        <f t="shared" si="18"/>
        <v>No</v>
      </c>
      <c r="AA29" s="3" t="str">
        <f t="shared" si="17"/>
        <v>No</v>
      </c>
      <c r="AB29" s="5" t="str">
        <f t="shared" si="18"/>
        <v>No</v>
      </c>
      <c r="AC29" s="3" t="str">
        <f t="shared" si="17"/>
        <v>No</v>
      </c>
      <c r="AD29" s="5" t="str">
        <f t="shared" si="18"/>
        <v>No</v>
      </c>
      <c r="AE29" s="3" t="str">
        <f t="shared" si="17"/>
        <v>No</v>
      </c>
      <c r="AF29" s="5" t="str">
        <f t="shared" si="18"/>
        <v>No</v>
      </c>
      <c r="AG29" s="3" t="str">
        <f t="shared" si="17"/>
        <v>No</v>
      </c>
      <c r="AH29" s="5" t="str">
        <f t="shared" si="18"/>
        <v>No</v>
      </c>
      <c r="AI29" s="3" t="str">
        <f t="shared" si="17"/>
        <v>No</v>
      </c>
      <c r="AJ29" s="5" t="str">
        <f t="shared" si="18"/>
        <v>No</v>
      </c>
      <c r="AK29" s="3" t="str">
        <f t="shared" si="17"/>
        <v>No</v>
      </c>
      <c r="AL29" s="5" t="str">
        <f t="shared" si="18"/>
        <v>No</v>
      </c>
      <c r="AM29" s="3" t="str">
        <f t="shared" si="17"/>
        <v>No</v>
      </c>
      <c r="AN29" s="5" t="str">
        <f t="shared" si="18"/>
        <v>No</v>
      </c>
      <c r="AO29" s="3" t="str">
        <f t="shared" si="17"/>
        <v>No</v>
      </c>
      <c r="AP29" s="5" t="str">
        <f t="shared" si="18"/>
        <v>No</v>
      </c>
      <c r="AQ29" s="3" t="str">
        <f t="shared" si="17"/>
        <v>No</v>
      </c>
      <c r="AR29" s="5" t="str">
        <f t="shared" si="18"/>
        <v>No</v>
      </c>
      <c r="AS29" s="3" t="str">
        <f t="shared" si="17"/>
        <v>No</v>
      </c>
      <c r="AT29" s="5" t="str">
        <f t="shared" si="18"/>
        <v>No</v>
      </c>
      <c r="AU29" s="3" t="str">
        <f t="shared" si="17"/>
        <v>No</v>
      </c>
      <c r="AV29" s="5" t="str">
        <f t="shared" si="18"/>
        <v>No</v>
      </c>
      <c r="AW29" s="3" t="str">
        <f t="shared" si="17"/>
        <v>No</v>
      </c>
      <c r="AX29" s="5" t="str">
        <f t="shared" si="18"/>
        <v>No</v>
      </c>
      <c r="AY29" s="3" t="str">
        <f t="shared" si="17"/>
        <v>No</v>
      </c>
      <c r="AZ29" s="5" t="str">
        <f t="shared" si="18"/>
        <v>No</v>
      </c>
      <c r="BA29" s="3" t="str">
        <f t="shared" si="17"/>
        <v>No</v>
      </c>
      <c r="BB29" s="5" t="str">
        <f t="shared" si="18"/>
        <v>No</v>
      </c>
      <c r="BC29" s="3" t="str">
        <f t="shared" si="17"/>
        <v>No</v>
      </c>
      <c r="BD29" s="5" t="str">
        <f t="shared" si="18"/>
        <v>No</v>
      </c>
      <c r="BE29" s="3" t="str">
        <f t="shared" si="17"/>
        <v>No</v>
      </c>
      <c r="BF29" s="5" t="str">
        <f t="shared" si="18"/>
        <v>No</v>
      </c>
      <c r="BG29" s="3" t="str">
        <f t="shared" si="17"/>
        <v>No</v>
      </c>
      <c r="BH29" s="5" t="str">
        <f t="shared" si="18"/>
        <v>No</v>
      </c>
      <c r="BI29" s="3" t="str">
        <f t="shared" si="17"/>
        <v>No</v>
      </c>
      <c r="BJ29" s="5" t="str">
        <f t="shared" si="18"/>
        <v>No</v>
      </c>
      <c r="BK29" s="3" t="str">
        <f t="shared" si="17"/>
        <v>No</v>
      </c>
      <c r="BL29" s="5" t="str">
        <f t="shared" si="18"/>
        <v>No</v>
      </c>
      <c r="BM29" s="3" t="str">
        <f t="shared" si="17"/>
        <v>No</v>
      </c>
      <c r="BN29" s="5" t="str">
        <f t="shared" si="18"/>
        <v>No</v>
      </c>
      <c r="BO29" s="3" t="str">
        <f t="shared" si="17"/>
        <v>No</v>
      </c>
      <c r="BP29" s="5" t="str">
        <f t="shared" si="18"/>
        <v>No</v>
      </c>
      <c r="BQ29" s="3" t="str">
        <f t="shared" si="17"/>
        <v>No</v>
      </c>
      <c r="BR29" s="5" t="str">
        <f t="shared" si="18"/>
        <v>No</v>
      </c>
      <c r="BS29" s="3" t="str">
        <f t="shared" si="17"/>
        <v>No</v>
      </c>
      <c r="BT29" s="5" t="str">
        <f t="shared" si="18"/>
        <v>No</v>
      </c>
      <c r="BU29" s="3" t="str">
        <f t="shared" si="19"/>
        <v>No</v>
      </c>
      <c r="BV29" s="5" t="str">
        <f t="shared" si="20"/>
        <v>No</v>
      </c>
      <c r="BW29" s="3" t="str">
        <f t="shared" si="19"/>
        <v>No</v>
      </c>
      <c r="BX29" s="5" t="str">
        <f t="shared" si="20"/>
        <v>No</v>
      </c>
      <c r="BY29" s="3" t="str">
        <f t="shared" si="19"/>
        <v>No</v>
      </c>
      <c r="BZ29" s="5" t="str">
        <f t="shared" si="20"/>
        <v>No</v>
      </c>
      <c r="CA29" s="3" t="str">
        <f t="shared" si="19"/>
        <v>No</v>
      </c>
      <c r="CB29" s="5" t="str">
        <f t="shared" si="20"/>
        <v>No</v>
      </c>
      <c r="CC29" s="3" t="str">
        <f t="shared" si="19"/>
        <v>No</v>
      </c>
      <c r="CD29" s="5" t="str">
        <f t="shared" si="20"/>
        <v>No</v>
      </c>
      <c r="CE29" s="3" t="str">
        <f t="shared" si="19"/>
        <v>No</v>
      </c>
      <c r="CF29" s="5" t="str">
        <f t="shared" si="20"/>
        <v>No</v>
      </c>
      <c r="CG29" s="3" t="str">
        <f t="shared" si="19"/>
        <v>No</v>
      </c>
      <c r="CH29" s="5" t="str">
        <f t="shared" si="20"/>
        <v>No</v>
      </c>
      <c r="CI29" s="3" t="str">
        <f t="shared" si="21"/>
        <v>No</v>
      </c>
      <c r="CJ29" s="5" t="str">
        <f t="shared" si="22"/>
        <v>No</v>
      </c>
      <c r="CK29" s="3" t="str">
        <f t="shared" si="21"/>
        <v>No</v>
      </c>
      <c r="CL29" s="5" t="str">
        <f t="shared" si="22"/>
        <v>No</v>
      </c>
      <c r="CM29" s="3" t="str">
        <f t="shared" si="21"/>
        <v>No</v>
      </c>
      <c r="CN29" s="5" t="str">
        <f t="shared" si="22"/>
        <v>No</v>
      </c>
      <c r="CO29" s="3" t="str">
        <f t="shared" si="21"/>
        <v>No</v>
      </c>
      <c r="CP29" s="5" t="str">
        <f t="shared" si="22"/>
        <v>No</v>
      </c>
      <c r="CQ29" s="3" t="str">
        <f t="shared" si="21"/>
        <v>No</v>
      </c>
      <c r="CR29" s="5" t="str">
        <f t="shared" si="22"/>
        <v>No</v>
      </c>
      <c r="CS29" s="3" t="str">
        <f t="shared" si="21"/>
        <v>No</v>
      </c>
      <c r="CT29" s="5" t="str">
        <f t="shared" si="22"/>
        <v>No</v>
      </c>
      <c r="CU29" s="3" t="str">
        <f t="shared" si="21"/>
        <v>No</v>
      </c>
      <c r="CV29" s="5" t="str">
        <f t="shared" si="22"/>
        <v>No</v>
      </c>
      <c r="CW29" s="3" t="str">
        <f t="shared" si="21"/>
        <v>No</v>
      </c>
      <c r="CX29" s="5" t="str">
        <f t="shared" si="22"/>
        <v>No</v>
      </c>
      <c r="CY29" s="3" t="str">
        <f t="shared" si="21"/>
        <v>No</v>
      </c>
      <c r="CZ29" s="5" t="str">
        <f t="shared" si="22"/>
        <v>No</v>
      </c>
    </row>
    <row r="30" spans="4:104" x14ac:dyDescent="0.3">
      <c r="D30" s="3">
        <v>22</v>
      </c>
      <c r="E30" s="3" t="str">
        <f t="shared" si="14"/>
        <v>Sol</v>
      </c>
      <c r="F30" s="3" t="str">
        <f>'Datos de la CN'!B21</f>
        <v>Júpiter</v>
      </c>
      <c r="G30" s="3" t="str">
        <f t="shared" si="15"/>
        <v>Conjunción</v>
      </c>
      <c r="H30" s="5">
        <f t="shared" si="16"/>
        <v>0</v>
      </c>
      <c r="I30" s="3" t="str">
        <f t="shared" si="17"/>
        <v>No</v>
      </c>
      <c r="J30" s="5" t="str">
        <f t="shared" si="18"/>
        <v>No</v>
      </c>
      <c r="K30" s="3" t="str">
        <f t="shared" si="17"/>
        <v>No</v>
      </c>
      <c r="L30" s="5" t="str">
        <f t="shared" si="18"/>
        <v>No</v>
      </c>
      <c r="M30" s="3" t="str">
        <f t="shared" si="17"/>
        <v>No</v>
      </c>
      <c r="N30" s="5" t="str">
        <f t="shared" si="18"/>
        <v>No</v>
      </c>
      <c r="O30" s="3" t="str">
        <f t="shared" si="17"/>
        <v>No</v>
      </c>
      <c r="P30" s="5" t="str">
        <f t="shared" si="18"/>
        <v>No</v>
      </c>
      <c r="Q30" s="3" t="str">
        <f t="shared" si="17"/>
        <v>No</v>
      </c>
      <c r="R30" s="5" t="str">
        <f t="shared" si="18"/>
        <v>No</v>
      </c>
      <c r="S30" s="3" t="str">
        <f t="shared" si="17"/>
        <v>No</v>
      </c>
      <c r="T30" s="5" t="str">
        <f t="shared" si="18"/>
        <v>No</v>
      </c>
      <c r="U30" s="3" t="str">
        <f t="shared" si="17"/>
        <v>No</v>
      </c>
      <c r="V30" s="5" t="str">
        <f t="shared" si="18"/>
        <v>No</v>
      </c>
      <c r="W30" s="3" t="str">
        <f t="shared" si="17"/>
        <v>No</v>
      </c>
      <c r="X30" s="5" t="str">
        <f t="shared" si="18"/>
        <v>No</v>
      </c>
      <c r="Y30" s="3" t="str">
        <f t="shared" si="17"/>
        <v>No</v>
      </c>
      <c r="Z30" s="5" t="str">
        <f t="shared" si="18"/>
        <v>No</v>
      </c>
      <c r="AA30" s="3" t="str">
        <f t="shared" si="17"/>
        <v>No</v>
      </c>
      <c r="AB30" s="5" t="str">
        <f t="shared" si="18"/>
        <v>No</v>
      </c>
      <c r="AC30" s="3" t="str">
        <f t="shared" si="17"/>
        <v>No</v>
      </c>
      <c r="AD30" s="5" t="str">
        <f t="shared" si="18"/>
        <v>No</v>
      </c>
      <c r="AE30" s="3" t="str">
        <f t="shared" si="17"/>
        <v>No</v>
      </c>
      <c r="AF30" s="5" t="str">
        <f t="shared" si="18"/>
        <v>No</v>
      </c>
      <c r="AG30" s="3" t="str">
        <f t="shared" si="17"/>
        <v>No</v>
      </c>
      <c r="AH30" s="5" t="str">
        <f t="shared" si="18"/>
        <v>No</v>
      </c>
      <c r="AI30" s="3" t="str">
        <f t="shared" si="17"/>
        <v>No</v>
      </c>
      <c r="AJ30" s="5" t="str">
        <f t="shared" si="18"/>
        <v>No</v>
      </c>
      <c r="AK30" s="3" t="str">
        <f t="shared" si="17"/>
        <v>No</v>
      </c>
      <c r="AL30" s="5" t="str">
        <f t="shared" si="18"/>
        <v>No</v>
      </c>
      <c r="AM30" s="3" t="str">
        <f t="shared" si="17"/>
        <v>No</v>
      </c>
      <c r="AN30" s="5" t="str">
        <f t="shared" si="18"/>
        <v>No</v>
      </c>
      <c r="AO30" s="3" t="str">
        <f t="shared" si="17"/>
        <v>No</v>
      </c>
      <c r="AP30" s="5" t="str">
        <f t="shared" si="18"/>
        <v>No</v>
      </c>
      <c r="AQ30" s="3" t="str">
        <f t="shared" si="17"/>
        <v>No</v>
      </c>
      <c r="AR30" s="5" t="str">
        <f t="shared" si="18"/>
        <v>No</v>
      </c>
      <c r="AS30" s="3" t="str">
        <f t="shared" si="17"/>
        <v>No</v>
      </c>
      <c r="AT30" s="5" t="str">
        <f t="shared" si="18"/>
        <v>No</v>
      </c>
      <c r="AU30" s="3" t="str">
        <f t="shared" si="17"/>
        <v>No</v>
      </c>
      <c r="AV30" s="5" t="str">
        <f t="shared" si="18"/>
        <v>No</v>
      </c>
      <c r="AW30" s="3" t="str">
        <f t="shared" si="17"/>
        <v>No</v>
      </c>
      <c r="AX30" s="5" t="str">
        <f t="shared" si="18"/>
        <v>No</v>
      </c>
      <c r="AY30" s="3" t="str">
        <f t="shared" si="17"/>
        <v>No</v>
      </c>
      <c r="AZ30" s="5" t="str">
        <f t="shared" si="18"/>
        <v>No</v>
      </c>
      <c r="BA30" s="3" t="str">
        <f t="shared" si="17"/>
        <v>No</v>
      </c>
      <c r="BB30" s="5" t="str">
        <f t="shared" si="18"/>
        <v>No</v>
      </c>
      <c r="BC30" s="3" t="str">
        <f t="shared" si="17"/>
        <v>No</v>
      </c>
      <c r="BD30" s="5" t="str">
        <f t="shared" si="18"/>
        <v>No</v>
      </c>
      <c r="BE30" s="3" t="str">
        <f t="shared" si="17"/>
        <v>No</v>
      </c>
      <c r="BF30" s="5" t="str">
        <f t="shared" si="18"/>
        <v>No</v>
      </c>
      <c r="BG30" s="3" t="str">
        <f t="shared" si="17"/>
        <v>No</v>
      </c>
      <c r="BH30" s="5" t="str">
        <f t="shared" si="18"/>
        <v>No</v>
      </c>
      <c r="BI30" s="3" t="str">
        <f t="shared" si="17"/>
        <v>No</v>
      </c>
      <c r="BJ30" s="5" t="str">
        <f t="shared" si="18"/>
        <v>No</v>
      </c>
      <c r="BK30" s="3" t="str">
        <f t="shared" si="17"/>
        <v>No</v>
      </c>
      <c r="BL30" s="5" t="str">
        <f t="shared" si="18"/>
        <v>No</v>
      </c>
      <c r="BM30" s="3" t="str">
        <f t="shared" si="17"/>
        <v>No</v>
      </c>
      <c r="BN30" s="5" t="str">
        <f t="shared" si="18"/>
        <v>No</v>
      </c>
      <c r="BO30" s="3" t="str">
        <f t="shared" si="17"/>
        <v>No</v>
      </c>
      <c r="BP30" s="5" t="str">
        <f t="shared" si="18"/>
        <v>No</v>
      </c>
      <c r="BQ30" s="3" t="str">
        <f t="shared" si="17"/>
        <v>No</v>
      </c>
      <c r="BR30" s="5" t="str">
        <f t="shared" si="18"/>
        <v>No</v>
      </c>
      <c r="BS30" s="3" t="str">
        <f t="shared" si="17"/>
        <v>No</v>
      </c>
      <c r="BT30" s="5" t="str">
        <f t="shared" si="18"/>
        <v>No</v>
      </c>
      <c r="BU30" s="3" t="str">
        <f t="shared" si="19"/>
        <v>No</v>
      </c>
      <c r="BV30" s="5" t="str">
        <f t="shared" si="20"/>
        <v>No</v>
      </c>
      <c r="BW30" s="3" t="str">
        <f t="shared" si="19"/>
        <v>No</v>
      </c>
      <c r="BX30" s="5" t="str">
        <f t="shared" si="20"/>
        <v>No</v>
      </c>
      <c r="BY30" s="3" t="str">
        <f t="shared" si="19"/>
        <v>No</v>
      </c>
      <c r="BZ30" s="5" t="str">
        <f t="shared" si="20"/>
        <v>No</v>
      </c>
      <c r="CA30" s="3" t="str">
        <f t="shared" si="19"/>
        <v>No</v>
      </c>
      <c r="CB30" s="5" t="str">
        <f t="shared" si="20"/>
        <v>No</v>
      </c>
      <c r="CC30" s="3" t="str">
        <f t="shared" si="19"/>
        <v>No</v>
      </c>
      <c r="CD30" s="5" t="str">
        <f t="shared" si="20"/>
        <v>No</v>
      </c>
      <c r="CE30" s="3" t="str">
        <f t="shared" si="19"/>
        <v>No</v>
      </c>
      <c r="CF30" s="5" t="str">
        <f t="shared" si="20"/>
        <v>No</v>
      </c>
      <c r="CG30" s="3" t="str">
        <f t="shared" si="19"/>
        <v>No</v>
      </c>
      <c r="CH30" s="5" t="str">
        <f t="shared" si="20"/>
        <v>No</v>
      </c>
      <c r="CI30" s="3" t="str">
        <f t="shared" si="21"/>
        <v>No</v>
      </c>
      <c r="CJ30" s="5" t="str">
        <f t="shared" si="22"/>
        <v>No</v>
      </c>
      <c r="CK30" s="3" t="str">
        <f t="shared" si="21"/>
        <v>No</v>
      </c>
      <c r="CL30" s="5" t="str">
        <f t="shared" si="22"/>
        <v>No</v>
      </c>
      <c r="CM30" s="3" t="str">
        <f t="shared" si="21"/>
        <v>No</v>
      </c>
      <c r="CN30" s="5" t="str">
        <f t="shared" si="22"/>
        <v>No</v>
      </c>
      <c r="CO30" s="3" t="str">
        <f t="shared" si="21"/>
        <v>No</v>
      </c>
      <c r="CP30" s="5" t="str">
        <f t="shared" si="22"/>
        <v>No</v>
      </c>
      <c r="CQ30" s="3" t="str">
        <f t="shared" si="21"/>
        <v>No</v>
      </c>
      <c r="CR30" s="5" t="str">
        <f t="shared" si="22"/>
        <v>No</v>
      </c>
      <c r="CS30" s="3" t="str">
        <f t="shared" si="21"/>
        <v>No</v>
      </c>
      <c r="CT30" s="5" t="str">
        <f t="shared" si="22"/>
        <v>No</v>
      </c>
      <c r="CU30" s="3" t="str">
        <f t="shared" si="21"/>
        <v>No</v>
      </c>
      <c r="CV30" s="5" t="str">
        <f t="shared" si="22"/>
        <v>No</v>
      </c>
      <c r="CW30" s="3" t="str">
        <f t="shared" si="21"/>
        <v>No</v>
      </c>
      <c r="CX30" s="5" t="str">
        <f t="shared" si="22"/>
        <v>No</v>
      </c>
      <c r="CY30" s="3" t="str">
        <f t="shared" si="21"/>
        <v>No</v>
      </c>
      <c r="CZ30" s="5" t="str">
        <f t="shared" si="22"/>
        <v>No</v>
      </c>
    </row>
    <row r="31" spans="4:104" x14ac:dyDescent="0.3">
      <c r="D31" s="3">
        <v>23</v>
      </c>
      <c r="E31" s="3" t="str">
        <f t="shared" si="14"/>
        <v>Sol</v>
      </c>
      <c r="F31" s="3" t="str">
        <f>'Datos de la CN'!B22</f>
        <v>Saturno</v>
      </c>
      <c r="G31" s="3" t="str">
        <f t="shared" si="15"/>
        <v>Conjunción</v>
      </c>
      <c r="H31" s="5">
        <f t="shared" si="16"/>
        <v>0</v>
      </c>
      <c r="I31" s="3" t="str">
        <f t="shared" si="17"/>
        <v>No</v>
      </c>
      <c r="J31" s="5" t="str">
        <f t="shared" si="18"/>
        <v>No</v>
      </c>
      <c r="K31" s="3" t="str">
        <f t="shared" si="17"/>
        <v>No</v>
      </c>
      <c r="L31" s="5" t="str">
        <f t="shared" si="18"/>
        <v>No</v>
      </c>
      <c r="M31" s="3" t="str">
        <f t="shared" si="17"/>
        <v>No</v>
      </c>
      <c r="N31" s="5" t="str">
        <f t="shared" si="18"/>
        <v>No</v>
      </c>
      <c r="O31" s="3" t="str">
        <f t="shared" si="17"/>
        <v>No</v>
      </c>
      <c r="P31" s="5" t="str">
        <f t="shared" si="18"/>
        <v>No</v>
      </c>
      <c r="Q31" s="3" t="str">
        <f t="shared" si="17"/>
        <v>No</v>
      </c>
      <c r="R31" s="5" t="str">
        <f t="shared" si="18"/>
        <v>No</v>
      </c>
      <c r="S31" s="3" t="str">
        <f t="shared" si="17"/>
        <v>No</v>
      </c>
      <c r="T31" s="5" t="str">
        <f t="shared" si="18"/>
        <v>No</v>
      </c>
      <c r="U31" s="3" t="str">
        <f t="shared" si="17"/>
        <v>No</v>
      </c>
      <c r="V31" s="5" t="str">
        <f t="shared" si="18"/>
        <v>No</v>
      </c>
      <c r="W31" s="3" t="str">
        <f t="shared" si="17"/>
        <v>No</v>
      </c>
      <c r="X31" s="5" t="str">
        <f t="shared" si="18"/>
        <v>No</v>
      </c>
      <c r="Y31" s="3" t="str">
        <f t="shared" si="17"/>
        <v>No</v>
      </c>
      <c r="Z31" s="5" t="str">
        <f t="shared" si="18"/>
        <v>No</v>
      </c>
      <c r="AA31" s="3" t="str">
        <f t="shared" si="17"/>
        <v>No</v>
      </c>
      <c r="AB31" s="5" t="str">
        <f t="shared" si="18"/>
        <v>No</v>
      </c>
      <c r="AC31" s="3" t="str">
        <f t="shared" si="17"/>
        <v>No</v>
      </c>
      <c r="AD31" s="5" t="str">
        <f t="shared" si="18"/>
        <v>No</v>
      </c>
      <c r="AE31" s="3" t="str">
        <f t="shared" si="17"/>
        <v>No</v>
      </c>
      <c r="AF31" s="5" t="str">
        <f t="shared" si="18"/>
        <v>No</v>
      </c>
      <c r="AG31" s="3" t="str">
        <f t="shared" si="17"/>
        <v>No</v>
      </c>
      <c r="AH31" s="5" t="str">
        <f t="shared" si="18"/>
        <v>No</v>
      </c>
      <c r="AI31" s="3" t="str">
        <f t="shared" si="17"/>
        <v>No</v>
      </c>
      <c r="AJ31" s="5" t="str">
        <f t="shared" si="18"/>
        <v>No</v>
      </c>
      <c r="AK31" s="3" t="str">
        <f t="shared" si="17"/>
        <v>No</v>
      </c>
      <c r="AL31" s="5" t="str">
        <f t="shared" si="18"/>
        <v>No</v>
      </c>
      <c r="AM31" s="3" t="str">
        <f t="shared" si="17"/>
        <v>No</v>
      </c>
      <c r="AN31" s="5" t="str">
        <f t="shared" si="18"/>
        <v>No</v>
      </c>
      <c r="AO31" s="3" t="str">
        <f t="shared" si="17"/>
        <v>No</v>
      </c>
      <c r="AP31" s="5" t="str">
        <f t="shared" si="18"/>
        <v>No</v>
      </c>
      <c r="AQ31" s="3" t="str">
        <f t="shared" si="17"/>
        <v>No</v>
      </c>
      <c r="AR31" s="5" t="str">
        <f t="shared" si="18"/>
        <v>No</v>
      </c>
      <c r="AS31" s="3" t="str">
        <f t="shared" si="17"/>
        <v>No</v>
      </c>
      <c r="AT31" s="5" t="str">
        <f t="shared" si="18"/>
        <v>No</v>
      </c>
      <c r="AU31" s="3" t="str">
        <f t="shared" si="17"/>
        <v>No</v>
      </c>
      <c r="AV31" s="5" t="str">
        <f t="shared" si="18"/>
        <v>No</v>
      </c>
      <c r="AW31" s="3" t="str">
        <f t="shared" si="17"/>
        <v>No</v>
      </c>
      <c r="AX31" s="5" t="str">
        <f t="shared" si="18"/>
        <v>No</v>
      </c>
      <c r="AY31" s="3" t="str">
        <f t="shared" si="17"/>
        <v>No</v>
      </c>
      <c r="AZ31" s="5" t="str">
        <f t="shared" si="18"/>
        <v>No</v>
      </c>
      <c r="BA31" s="3" t="str">
        <f t="shared" si="17"/>
        <v>No</v>
      </c>
      <c r="BB31" s="5" t="str">
        <f t="shared" si="18"/>
        <v>No</v>
      </c>
      <c r="BC31" s="3" t="str">
        <f t="shared" si="17"/>
        <v>No</v>
      </c>
      <c r="BD31" s="5" t="str">
        <f t="shared" si="18"/>
        <v>No</v>
      </c>
      <c r="BE31" s="3" t="str">
        <f t="shared" si="17"/>
        <v>No</v>
      </c>
      <c r="BF31" s="5" t="str">
        <f t="shared" si="18"/>
        <v>No</v>
      </c>
      <c r="BG31" s="3" t="str">
        <f t="shared" si="17"/>
        <v>No</v>
      </c>
      <c r="BH31" s="5" t="str">
        <f t="shared" si="18"/>
        <v>No</v>
      </c>
      <c r="BI31" s="3" t="str">
        <f t="shared" si="17"/>
        <v>No</v>
      </c>
      <c r="BJ31" s="5" t="str">
        <f t="shared" si="18"/>
        <v>No</v>
      </c>
      <c r="BK31" s="3" t="str">
        <f t="shared" si="17"/>
        <v>No</v>
      </c>
      <c r="BL31" s="5" t="str">
        <f t="shared" si="18"/>
        <v>No</v>
      </c>
      <c r="BM31" s="3" t="str">
        <f t="shared" si="17"/>
        <v>No</v>
      </c>
      <c r="BN31" s="5" t="str">
        <f t="shared" si="18"/>
        <v>No</v>
      </c>
      <c r="BO31" s="3" t="str">
        <f t="shared" si="17"/>
        <v>No</v>
      </c>
      <c r="BP31" s="5" t="str">
        <f t="shared" si="18"/>
        <v>No</v>
      </c>
      <c r="BQ31" s="3" t="str">
        <f t="shared" si="17"/>
        <v>No</v>
      </c>
      <c r="BR31" s="5" t="str">
        <f t="shared" si="18"/>
        <v>No</v>
      </c>
      <c r="BS31" s="3" t="str">
        <f t="shared" si="17"/>
        <v>No</v>
      </c>
      <c r="BT31" s="5" t="str">
        <f t="shared" si="18"/>
        <v>No</v>
      </c>
      <c r="BU31" s="3" t="str">
        <f t="shared" si="19"/>
        <v>No</v>
      </c>
      <c r="BV31" s="5" t="str">
        <f t="shared" si="20"/>
        <v>No</v>
      </c>
      <c r="BW31" s="3" t="str">
        <f t="shared" si="19"/>
        <v>No</v>
      </c>
      <c r="BX31" s="5" t="str">
        <f t="shared" si="20"/>
        <v>No</v>
      </c>
      <c r="BY31" s="3" t="str">
        <f t="shared" si="19"/>
        <v>No</v>
      </c>
      <c r="BZ31" s="5" t="str">
        <f t="shared" si="20"/>
        <v>No</v>
      </c>
      <c r="CA31" s="3" t="str">
        <f t="shared" si="19"/>
        <v>No</v>
      </c>
      <c r="CB31" s="5" t="str">
        <f t="shared" si="20"/>
        <v>No</v>
      </c>
      <c r="CC31" s="3" t="str">
        <f t="shared" si="19"/>
        <v>No</v>
      </c>
      <c r="CD31" s="5" t="str">
        <f t="shared" si="20"/>
        <v>No</v>
      </c>
      <c r="CE31" s="3" t="str">
        <f t="shared" si="19"/>
        <v>No</v>
      </c>
      <c r="CF31" s="5" t="str">
        <f t="shared" si="20"/>
        <v>No</v>
      </c>
      <c r="CG31" s="3" t="str">
        <f t="shared" si="19"/>
        <v>No</v>
      </c>
      <c r="CH31" s="5" t="str">
        <f t="shared" si="20"/>
        <v>No</v>
      </c>
      <c r="CI31" s="3" t="str">
        <f t="shared" si="21"/>
        <v>No</v>
      </c>
      <c r="CJ31" s="5" t="str">
        <f t="shared" si="22"/>
        <v>No</v>
      </c>
      <c r="CK31" s="3" t="str">
        <f t="shared" si="21"/>
        <v>No</v>
      </c>
      <c r="CL31" s="5" t="str">
        <f t="shared" si="22"/>
        <v>No</v>
      </c>
      <c r="CM31" s="3" t="str">
        <f t="shared" si="21"/>
        <v>No</v>
      </c>
      <c r="CN31" s="5" t="str">
        <f t="shared" si="22"/>
        <v>No</v>
      </c>
      <c r="CO31" s="3" t="str">
        <f t="shared" si="21"/>
        <v>No</v>
      </c>
      <c r="CP31" s="5" t="str">
        <f t="shared" si="22"/>
        <v>No</v>
      </c>
      <c r="CQ31" s="3" t="str">
        <f t="shared" si="21"/>
        <v>No</v>
      </c>
      <c r="CR31" s="5" t="str">
        <f t="shared" si="22"/>
        <v>No</v>
      </c>
      <c r="CS31" s="3" t="str">
        <f t="shared" si="21"/>
        <v>No</v>
      </c>
      <c r="CT31" s="5" t="str">
        <f t="shared" si="22"/>
        <v>No</v>
      </c>
      <c r="CU31" s="3" t="str">
        <f t="shared" si="21"/>
        <v>No</v>
      </c>
      <c r="CV31" s="5" t="str">
        <f t="shared" si="22"/>
        <v>No</v>
      </c>
      <c r="CW31" s="3" t="str">
        <f t="shared" si="21"/>
        <v>No</v>
      </c>
      <c r="CX31" s="5" t="str">
        <f t="shared" si="22"/>
        <v>No</v>
      </c>
      <c r="CY31" s="3" t="str">
        <f t="shared" si="21"/>
        <v>No</v>
      </c>
      <c r="CZ31" s="5" t="str">
        <f t="shared" si="22"/>
        <v>No</v>
      </c>
    </row>
    <row r="32" spans="4:104" x14ac:dyDescent="0.3">
      <c r="D32" s="3">
        <v>24</v>
      </c>
      <c r="E32" s="3" t="str">
        <f t="shared" si="14"/>
        <v>Sol</v>
      </c>
      <c r="F32" s="3" t="str">
        <f>'Datos de la CN'!B23</f>
        <v>Urano</v>
      </c>
      <c r="G32" s="3" t="str">
        <f t="shared" si="15"/>
        <v>Conjunción</v>
      </c>
      <c r="H32" s="5">
        <f t="shared" si="16"/>
        <v>0</v>
      </c>
      <c r="I32" s="3" t="str">
        <f t="shared" si="17"/>
        <v>No</v>
      </c>
      <c r="J32" s="5" t="str">
        <f t="shared" si="18"/>
        <v>No</v>
      </c>
      <c r="K32" s="3" t="str">
        <f t="shared" si="17"/>
        <v>No</v>
      </c>
      <c r="L32" s="5" t="str">
        <f t="shared" si="18"/>
        <v>No</v>
      </c>
      <c r="M32" s="3" t="str">
        <f t="shared" si="17"/>
        <v>No</v>
      </c>
      <c r="N32" s="5" t="str">
        <f t="shared" si="18"/>
        <v>No</v>
      </c>
      <c r="O32" s="3" t="str">
        <f t="shared" si="17"/>
        <v>No</v>
      </c>
      <c r="P32" s="5" t="str">
        <f t="shared" si="18"/>
        <v>No</v>
      </c>
      <c r="Q32" s="3" t="str">
        <f t="shared" si="17"/>
        <v>No</v>
      </c>
      <c r="R32" s="5" t="str">
        <f t="shared" si="18"/>
        <v>No</v>
      </c>
      <c r="S32" s="3" t="str">
        <f t="shared" si="17"/>
        <v>No</v>
      </c>
      <c r="T32" s="5" t="str">
        <f t="shared" si="18"/>
        <v>No</v>
      </c>
      <c r="U32" s="3" t="str">
        <f t="shared" si="17"/>
        <v>No</v>
      </c>
      <c r="V32" s="5" t="str">
        <f t="shared" si="18"/>
        <v>No</v>
      </c>
      <c r="W32" s="3" t="str">
        <f t="shared" si="17"/>
        <v>No</v>
      </c>
      <c r="X32" s="5" t="str">
        <f t="shared" si="18"/>
        <v>No</v>
      </c>
      <c r="Y32" s="3" t="str">
        <f t="shared" si="17"/>
        <v>No</v>
      </c>
      <c r="Z32" s="5" t="str">
        <f t="shared" si="18"/>
        <v>No</v>
      </c>
      <c r="AA32" s="3" t="str">
        <f t="shared" si="17"/>
        <v>No</v>
      </c>
      <c r="AB32" s="5" t="str">
        <f t="shared" si="18"/>
        <v>No</v>
      </c>
      <c r="AC32" s="3" t="str">
        <f t="shared" si="17"/>
        <v>No</v>
      </c>
      <c r="AD32" s="5" t="str">
        <f t="shared" si="18"/>
        <v>No</v>
      </c>
      <c r="AE32" s="3" t="str">
        <f t="shared" si="17"/>
        <v>No</v>
      </c>
      <c r="AF32" s="5" t="str">
        <f t="shared" si="18"/>
        <v>No</v>
      </c>
      <c r="AG32" s="3" t="str">
        <f t="shared" si="17"/>
        <v>No</v>
      </c>
      <c r="AH32" s="5" t="str">
        <f t="shared" si="18"/>
        <v>No</v>
      </c>
      <c r="AI32" s="3" t="str">
        <f t="shared" si="17"/>
        <v>No</v>
      </c>
      <c r="AJ32" s="5" t="str">
        <f t="shared" si="18"/>
        <v>No</v>
      </c>
      <c r="AK32" s="3" t="str">
        <f t="shared" si="17"/>
        <v>No</v>
      </c>
      <c r="AL32" s="5" t="str">
        <f t="shared" si="18"/>
        <v>No</v>
      </c>
      <c r="AM32" s="3" t="str">
        <f t="shared" si="17"/>
        <v>No</v>
      </c>
      <c r="AN32" s="5" t="str">
        <f t="shared" si="18"/>
        <v>No</v>
      </c>
      <c r="AO32" s="3" t="str">
        <f t="shared" si="17"/>
        <v>No</v>
      </c>
      <c r="AP32" s="5" t="str">
        <f t="shared" si="18"/>
        <v>No</v>
      </c>
      <c r="AQ32" s="3" t="str">
        <f t="shared" si="17"/>
        <v>No</v>
      </c>
      <c r="AR32" s="5" t="str">
        <f t="shared" si="18"/>
        <v>No</v>
      </c>
      <c r="AS32" s="3" t="str">
        <f t="shared" si="17"/>
        <v>No</v>
      </c>
      <c r="AT32" s="5" t="str">
        <f t="shared" si="18"/>
        <v>No</v>
      </c>
      <c r="AU32" s="3" t="str">
        <f t="shared" si="17"/>
        <v>No</v>
      </c>
      <c r="AV32" s="5" t="str">
        <f t="shared" si="18"/>
        <v>No</v>
      </c>
      <c r="AW32" s="3" t="str">
        <f t="shared" si="17"/>
        <v>No</v>
      </c>
      <c r="AX32" s="5" t="str">
        <f t="shared" si="18"/>
        <v>No</v>
      </c>
      <c r="AY32" s="3" t="str">
        <f t="shared" si="17"/>
        <v>No</v>
      </c>
      <c r="AZ32" s="5" t="str">
        <f t="shared" si="18"/>
        <v>No</v>
      </c>
      <c r="BA32" s="3" t="str">
        <f t="shared" si="17"/>
        <v>No</v>
      </c>
      <c r="BB32" s="5" t="str">
        <f t="shared" si="18"/>
        <v>No</v>
      </c>
      <c r="BC32" s="3" t="str">
        <f t="shared" si="17"/>
        <v>No</v>
      </c>
      <c r="BD32" s="5" t="str">
        <f t="shared" si="18"/>
        <v>No</v>
      </c>
      <c r="BE32" s="3" t="str">
        <f t="shared" si="17"/>
        <v>No</v>
      </c>
      <c r="BF32" s="5" t="str">
        <f t="shared" si="18"/>
        <v>No</v>
      </c>
      <c r="BG32" s="3" t="str">
        <f t="shared" si="17"/>
        <v>No</v>
      </c>
      <c r="BH32" s="5" t="str">
        <f t="shared" si="18"/>
        <v>No</v>
      </c>
      <c r="BI32" s="3" t="str">
        <f t="shared" si="17"/>
        <v>No</v>
      </c>
      <c r="BJ32" s="5" t="str">
        <f t="shared" si="18"/>
        <v>No</v>
      </c>
      <c r="BK32" s="3" t="str">
        <f t="shared" si="17"/>
        <v>No</v>
      </c>
      <c r="BL32" s="5" t="str">
        <f t="shared" si="18"/>
        <v>No</v>
      </c>
      <c r="BM32" s="3" t="str">
        <f t="shared" si="17"/>
        <v>No</v>
      </c>
      <c r="BN32" s="5" t="str">
        <f t="shared" si="18"/>
        <v>No</v>
      </c>
      <c r="BO32" s="3" t="str">
        <f t="shared" si="17"/>
        <v>No</v>
      </c>
      <c r="BP32" s="5" t="str">
        <f t="shared" si="18"/>
        <v>No</v>
      </c>
      <c r="BQ32" s="3" t="str">
        <f t="shared" si="17"/>
        <v>No</v>
      </c>
      <c r="BR32" s="5" t="str">
        <f t="shared" si="18"/>
        <v>No</v>
      </c>
      <c r="BS32" s="3" t="str">
        <f t="shared" si="17"/>
        <v>No</v>
      </c>
      <c r="BT32" s="5" t="str">
        <f t="shared" si="18"/>
        <v>No</v>
      </c>
      <c r="BU32" s="3" t="str">
        <f t="shared" si="19"/>
        <v>No</v>
      </c>
      <c r="BV32" s="5" t="str">
        <f t="shared" si="20"/>
        <v>No</v>
      </c>
      <c r="BW32" s="3" t="str">
        <f t="shared" si="19"/>
        <v>No</v>
      </c>
      <c r="BX32" s="5" t="str">
        <f t="shared" si="20"/>
        <v>No</v>
      </c>
      <c r="BY32" s="3" t="str">
        <f t="shared" si="19"/>
        <v>No</v>
      </c>
      <c r="BZ32" s="5" t="str">
        <f t="shared" si="20"/>
        <v>No</v>
      </c>
      <c r="CA32" s="3" t="str">
        <f t="shared" si="19"/>
        <v>No</v>
      </c>
      <c r="CB32" s="5" t="str">
        <f t="shared" si="20"/>
        <v>No</v>
      </c>
      <c r="CC32" s="3" t="str">
        <f t="shared" si="19"/>
        <v>No</v>
      </c>
      <c r="CD32" s="5" t="str">
        <f t="shared" si="20"/>
        <v>No</v>
      </c>
      <c r="CE32" s="3" t="str">
        <f t="shared" si="19"/>
        <v>No</v>
      </c>
      <c r="CF32" s="5" t="str">
        <f t="shared" si="20"/>
        <v>No</v>
      </c>
      <c r="CG32" s="3" t="str">
        <f t="shared" si="19"/>
        <v>No</v>
      </c>
      <c r="CH32" s="5" t="str">
        <f t="shared" si="20"/>
        <v>No</v>
      </c>
      <c r="CI32" s="3" t="str">
        <f t="shared" si="21"/>
        <v>No</v>
      </c>
      <c r="CJ32" s="5" t="str">
        <f t="shared" si="22"/>
        <v>No</v>
      </c>
      <c r="CK32" s="3" t="str">
        <f t="shared" si="21"/>
        <v>No</v>
      </c>
      <c r="CL32" s="5" t="str">
        <f t="shared" si="22"/>
        <v>No</v>
      </c>
      <c r="CM32" s="3" t="str">
        <f t="shared" si="21"/>
        <v>No</v>
      </c>
      <c r="CN32" s="5" t="str">
        <f t="shared" si="22"/>
        <v>No</v>
      </c>
      <c r="CO32" s="3" t="str">
        <f t="shared" si="21"/>
        <v>No</v>
      </c>
      <c r="CP32" s="5" t="str">
        <f t="shared" si="22"/>
        <v>No</v>
      </c>
      <c r="CQ32" s="3" t="str">
        <f t="shared" si="21"/>
        <v>No</v>
      </c>
      <c r="CR32" s="5" t="str">
        <f t="shared" si="22"/>
        <v>No</v>
      </c>
      <c r="CS32" s="3" t="str">
        <f t="shared" si="21"/>
        <v>No</v>
      </c>
      <c r="CT32" s="5" t="str">
        <f t="shared" si="22"/>
        <v>No</v>
      </c>
      <c r="CU32" s="3" t="str">
        <f t="shared" si="21"/>
        <v>No</v>
      </c>
      <c r="CV32" s="5" t="str">
        <f t="shared" si="22"/>
        <v>No</v>
      </c>
      <c r="CW32" s="3" t="str">
        <f t="shared" si="21"/>
        <v>No</v>
      </c>
      <c r="CX32" s="5" t="str">
        <f t="shared" si="22"/>
        <v>No</v>
      </c>
      <c r="CY32" s="3" t="str">
        <f t="shared" si="21"/>
        <v>No</v>
      </c>
      <c r="CZ32" s="5" t="str">
        <f t="shared" si="22"/>
        <v>No</v>
      </c>
    </row>
    <row r="33" spans="4:104" x14ac:dyDescent="0.3">
      <c r="D33" s="3">
        <v>25</v>
      </c>
      <c r="E33" s="3" t="str">
        <f t="shared" si="14"/>
        <v>Sol</v>
      </c>
      <c r="F33" s="3" t="str">
        <f>'Datos de la CN'!B24</f>
        <v>Neptuno</v>
      </c>
      <c r="G33" s="3" t="str">
        <f t="shared" si="15"/>
        <v>Conjunción</v>
      </c>
      <c r="H33" s="5">
        <f t="shared" si="16"/>
        <v>0</v>
      </c>
      <c r="I33" s="3" t="str">
        <f t="shared" si="17"/>
        <v>No</v>
      </c>
      <c r="J33" s="5" t="str">
        <f t="shared" si="18"/>
        <v>No</v>
      </c>
      <c r="K33" s="3" t="str">
        <f t="shared" si="17"/>
        <v>No</v>
      </c>
      <c r="L33" s="5" t="str">
        <f t="shared" si="18"/>
        <v>No</v>
      </c>
      <c r="M33" s="3" t="str">
        <f t="shared" si="17"/>
        <v>No</v>
      </c>
      <c r="N33" s="5" t="str">
        <f t="shared" si="18"/>
        <v>No</v>
      </c>
      <c r="O33" s="3" t="str">
        <f t="shared" si="17"/>
        <v>No</v>
      </c>
      <c r="P33" s="5" t="str">
        <f t="shared" si="18"/>
        <v>No</v>
      </c>
      <c r="Q33" s="3" t="str">
        <f t="shared" si="17"/>
        <v>No</v>
      </c>
      <c r="R33" s="5" t="str">
        <f t="shared" si="18"/>
        <v>No</v>
      </c>
      <c r="S33" s="3" t="str">
        <f t="shared" si="17"/>
        <v>No</v>
      </c>
      <c r="T33" s="5" t="str">
        <f t="shared" si="18"/>
        <v>No</v>
      </c>
      <c r="U33" s="3" t="str">
        <f t="shared" si="17"/>
        <v>No</v>
      </c>
      <c r="V33" s="5" t="str">
        <f t="shared" si="18"/>
        <v>No</v>
      </c>
      <c r="W33" s="3" t="str">
        <f t="shared" si="17"/>
        <v>No</v>
      </c>
      <c r="X33" s="5" t="str">
        <f t="shared" si="18"/>
        <v>No</v>
      </c>
      <c r="Y33" s="3" t="str">
        <f t="shared" si="17"/>
        <v>No</v>
      </c>
      <c r="Z33" s="5" t="str">
        <f t="shared" si="18"/>
        <v>No</v>
      </c>
      <c r="AA33" s="3" t="str">
        <f t="shared" si="17"/>
        <v>No</v>
      </c>
      <c r="AB33" s="5" t="str">
        <f t="shared" si="18"/>
        <v>No</v>
      </c>
      <c r="AC33" s="3" t="str">
        <f t="shared" si="17"/>
        <v>No</v>
      </c>
      <c r="AD33" s="5" t="str">
        <f t="shared" si="18"/>
        <v>No</v>
      </c>
      <c r="AE33" s="3" t="str">
        <f t="shared" si="17"/>
        <v>No</v>
      </c>
      <c r="AF33" s="5" t="str">
        <f t="shared" si="18"/>
        <v>No</v>
      </c>
      <c r="AG33" s="3" t="str">
        <f t="shared" si="17"/>
        <v>No</v>
      </c>
      <c r="AH33" s="5" t="str">
        <f t="shared" si="18"/>
        <v>No</v>
      </c>
      <c r="AI33" s="3" t="str">
        <f t="shared" si="17"/>
        <v>No</v>
      </c>
      <c r="AJ33" s="5" t="str">
        <f t="shared" si="18"/>
        <v>No</v>
      </c>
      <c r="AK33" s="3" t="str">
        <f t="shared" si="17"/>
        <v>No</v>
      </c>
      <c r="AL33" s="5" t="str">
        <f t="shared" si="18"/>
        <v>No</v>
      </c>
      <c r="AM33" s="3" t="str">
        <f t="shared" si="17"/>
        <v>No</v>
      </c>
      <c r="AN33" s="5" t="str">
        <f t="shared" si="18"/>
        <v>No</v>
      </c>
      <c r="AO33" s="3" t="str">
        <f t="shared" si="17"/>
        <v>No</v>
      </c>
      <c r="AP33" s="5" t="str">
        <f t="shared" si="18"/>
        <v>No</v>
      </c>
      <c r="AQ33" s="3" t="str">
        <f t="shared" si="17"/>
        <v>No</v>
      </c>
      <c r="AR33" s="5" t="str">
        <f t="shared" si="18"/>
        <v>No</v>
      </c>
      <c r="AS33" s="3" t="str">
        <f t="shared" si="17"/>
        <v>No</v>
      </c>
      <c r="AT33" s="5" t="str">
        <f t="shared" si="18"/>
        <v>No</v>
      </c>
      <c r="AU33" s="3" t="str">
        <f t="shared" si="17"/>
        <v>No</v>
      </c>
      <c r="AV33" s="5" t="str">
        <f t="shared" si="18"/>
        <v>No</v>
      </c>
      <c r="AW33" s="3" t="str">
        <f t="shared" si="17"/>
        <v>No</v>
      </c>
      <c r="AX33" s="5" t="str">
        <f t="shared" si="18"/>
        <v>No</v>
      </c>
      <c r="AY33" s="3" t="str">
        <f t="shared" si="17"/>
        <v>No</v>
      </c>
      <c r="AZ33" s="5" t="str">
        <f t="shared" si="18"/>
        <v>No</v>
      </c>
      <c r="BA33" s="3" t="str">
        <f t="shared" si="17"/>
        <v>No</v>
      </c>
      <c r="BB33" s="5" t="str">
        <f t="shared" si="18"/>
        <v>No</v>
      </c>
      <c r="BC33" s="3" t="str">
        <f t="shared" si="17"/>
        <v>No</v>
      </c>
      <c r="BD33" s="5" t="str">
        <f t="shared" si="18"/>
        <v>No</v>
      </c>
      <c r="BE33" s="3" t="str">
        <f t="shared" si="17"/>
        <v>No</v>
      </c>
      <c r="BF33" s="5" t="str">
        <f t="shared" si="18"/>
        <v>No</v>
      </c>
      <c r="BG33" s="3" t="str">
        <f t="shared" si="17"/>
        <v>No</v>
      </c>
      <c r="BH33" s="5" t="str">
        <f t="shared" si="18"/>
        <v>No</v>
      </c>
      <c r="BI33" s="3" t="str">
        <f t="shared" si="17"/>
        <v>No</v>
      </c>
      <c r="BJ33" s="5" t="str">
        <f t="shared" si="18"/>
        <v>No</v>
      </c>
      <c r="BK33" s="3" t="str">
        <f t="shared" si="17"/>
        <v>No</v>
      </c>
      <c r="BL33" s="5" t="str">
        <f t="shared" si="18"/>
        <v>No</v>
      </c>
      <c r="BM33" s="3" t="str">
        <f t="shared" si="17"/>
        <v>No</v>
      </c>
      <c r="BN33" s="5" t="str">
        <f t="shared" si="18"/>
        <v>No</v>
      </c>
      <c r="BO33" s="3" t="str">
        <f t="shared" si="17"/>
        <v>No</v>
      </c>
      <c r="BP33" s="5" t="str">
        <f t="shared" si="18"/>
        <v>No</v>
      </c>
      <c r="BQ33" s="3" t="str">
        <f t="shared" si="17"/>
        <v>No</v>
      </c>
      <c r="BR33" s="5" t="str">
        <f t="shared" si="18"/>
        <v>No</v>
      </c>
      <c r="BS33" s="3" t="str">
        <f t="shared" ref="BS33:CY40" si="23">IF(AND(VLOOKUP($E33,Puntos,7,FALSE)-VLOOKUP($F33,Puntos,7,FALSE)&lt;=(1.25/30)*(BS$5+BS$3),VLOOKUP($E33,Puntos,7,FALSE)-VLOOKUP($F33,Puntos,7,FALSE)&gt;=(1.25/30)*(-BS$5+BS$3)),BS$2,IF(AND(VLOOKUP($F33,Puntos,7,FALSE)-VLOOKUP($E33,Puntos,7,FALSE)&lt;=(1.25/30)*(BS$5+BS$3),VLOOKUP($F33,Puntos,7,FALSE)-VLOOKUP($E33,Puntos,7,FALSE)&gt;=(1.25/30)*(-BS$5+BS$3)),BS$2,IF(AND(VLOOKUP($E33,Puntos,7,FALSE)-VLOOKUP($F33,Puntos,7,FALSE)&lt;=(1.25/30)*(-360+BS$5+BS$3),VLOOKUP($E33,Puntos,7,FALSE)-VLOOKUP($F33,Puntos,7,FALSE)&gt;=(1.25/30)*(-360-BS$5+BS$3)),BS$2,IF(AND(VLOOKUP($F33,Puntos,7,FALSE)-VLOOKUP($E33,Puntos,7,FALSE)&lt;=(1.25/30)*(-360+BS$5+BS$3),VLOOKUP($F33,Puntos,7,FALSE)-VLOOKUP($E33,Puntos,7,FALSE)&gt;=(1.25/30)*(-360-BS$5+BS$3)),BS$2,"No"))))</f>
        <v>No</v>
      </c>
      <c r="BT33" s="5" t="str">
        <f t="shared" ref="BT33:CZ40" si="24">IF(IF(AND(VLOOKUP($E33,Puntos,7,FALSE)-VLOOKUP($F33,Puntos,7,FALSE)&lt;=(1.25/30)*(BT$5+BT$3),VLOOKUP($E33,Puntos,7,FALSE)-VLOOKUP($F33,Puntos,7,FALSE)&gt;=(1.25/30)*(-BT$5+BT$3)),VLOOKUP($E33,Puntos,7,FALSE)-VLOOKUP($F33,Puntos,7,FALSE)-(1.25/30)*(BT$3),IF(AND(VLOOKUP($F33,Puntos,7,FALSE)-VLOOKUP($E33,Puntos,7,FALSE)&lt;=(1.25/30)*(BT$5+BT$3),VLOOKUP($F33,Puntos,7,FALSE)-VLOOKUP($E33,Puntos,7,FALSE)&gt;=(1.25/30)*(-BT$5+BT$3)),VLOOKUP($F33,Puntos,7,FALSE)-VLOOKUP($E33,Puntos,7,FALSE)-(1.25/30)*(BT$3),IF(AND(VLOOKUP($E33,Puntos,7,FALSE)-VLOOKUP($F33,Puntos,7,FALSE)&lt;=(1.25/30)*(-360+BT$5+BT$3),VLOOKUP($E33,Puntos,7,FALSE)-VLOOKUP($F33,Puntos,7,FALSE)&gt;=(1.25/30)*(-360-BT$5+BT$3)),VLOOKUP($E33,Puntos,7,FALSE)-VLOOKUP($F33,Puntos,7,FALSE)+(360-BT$3)/24,IF(AND(VLOOKUP($F33,Puntos,7,FALSE)-VLOOKUP($E33,Puntos,7,FALSE)&lt;=(1.25/30)*(-360+BT$5+BT$3),VLOOKUP($F33,Puntos,7,FALSE)-VLOOKUP($E33,Puntos,7,FALSE)&gt;=(1.25/30)*(-360-BT$5+BT$3)),VLOOKUP($F33,Puntos,7,FALSE)-VLOOKUP($E33,Puntos,7,FALSE)+(360-BT$3)/24,"No"))))&lt;0,(-1)*(IF(AND(VLOOKUP($E33,Puntos,7,FALSE)-VLOOKUP($F33,Puntos,7,FALSE)&lt;=(1.25/30)*(BT$5+BT$3),VLOOKUP($E33,Puntos,7,FALSE)-VLOOKUP($F33,Puntos,7,FALSE)&gt;=(1.25/30)*(-BT$5+BT$3)),VLOOKUP($E33,Puntos,7,FALSE)-VLOOKUP($F33,Puntos,7,FALSE)-(1.25/30)*(BT$3),IF(AND(VLOOKUP($F33,Puntos,7,FALSE)-VLOOKUP($E33,Puntos,7,FALSE)&lt;=(1.25/30)*(BT$5+BT$3),VLOOKUP($F33,Puntos,7,FALSE)-VLOOKUP($E33,Puntos,7,FALSE)&gt;=(1.25/30)*(-BT$5+BT$3)),VLOOKUP($F33,Puntos,7,FALSE)-VLOOKUP($E33,Puntos,7,FALSE)-(1.25/30)*(BT$3),IF(AND(VLOOKUP($E33,Puntos,7,FALSE)-VLOOKUP($F33,Puntos,7,FALSE)&lt;=(1.25/30)*(-360+BT$5+BT$3),VLOOKUP($E33,Puntos,7,FALSE)-VLOOKUP($F33,Puntos,7,FALSE)&gt;=(1.25/30)*(-360-BT$5+BT$3)),VLOOKUP($E33,Puntos,7,FALSE)-VLOOKUP($F33,Puntos,7,FALSE)+(360-BT$3)/24,IF(AND(VLOOKUP($F33,Puntos,7,FALSE)-VLOOKUP($E33,Puntos,7,FALSE)&lt;=(1.25/30)*(-360+BT$5+BT$3),VLOOKUP($F33,Puntos,7,FALSE)-VLOOKUP($E33,Puntos,7,FALSE)&gt;=(1.25/30)*(-360-BT$5+BT$3)),VLOOKUP($F33,Puntos,7,FALSE)-VLOOKUP($E33,Puntos,7,FALSE)+(360-BT$3)/24,"No"))))),(IF(AND(VLOOKUP($E33,Puntos,7,FALSE)-VLOOKUP($F33,Puntos,7,FALSE)&lt;=(1.25/30)*(BT$5+BT$3),VLOOKUP($E33,Puntos,7,FALSE)-VLOOKUP($F33,Puntos,7,FALSE)&gt;=(1.25/30)*(-BT$5+BT$3)),VLOOKUP($E33,Puntos,7,FALSE)-VLOOKUP($F33,Puntos,7,FALSE)-(1.25/30)*(BT$3),IF(AND(VLOOKUP($F33,Puntos,7,FALSE)-VLOOKUP($E33,Puntos,7,FALSE)&lt;=(1.25/30)*(BT$5+BT$3),VLOOKUP($F33,Puntos,7,FALSE)-VLOOKUP($E33,Puntos,7,FALSE)&gt;=(1.25/30)*(-BT$5+BT$3)),VLOOKUP($F33,Puntos,7,FALSE)-VLOOKUP($E33,Puntos,7,FALSE)-(1.25/30)*(BT$3),IF(AND(VLOOKUP($E33,Puntos,7,FALSE)-VLOOKUP($F33,Puntos,7,FALSE)&lt;=(1.25/30)*(-360+BT$5+BT$3),VLOOKUP($E33,Puntos,7,FALSE)-VLOOKUP($F33,Puntos,7,FALSE)&gt;=(1.25/30)*(-360-BT$5+BT$3)),VLOOKUP($E33,Puntos,7,FALSE)-VLOOKUP($F33,Puntos,7,FALSE)+(360-BT$3)/24,IF(AND(VLOOKUP($F33,Puntos,7,FALSE)-VLOOKUP($E33,Puntos,7,FALSE)&lt;=(1.25/30)*(-360+BT$5+BT$3),VLOOKUP($F33,Puntos,7,FALSE)-VLOOKUP($E33,Puntos,7,FALSE)&gt;=(1.25/30)*(-360-BT$5+BT$3)),VLOOKUP($F33,Puntos,7,FALSE)-VLOOKUP($E33,Puntos,7,FALSE)+(360-BT$3)/24,"No"))))))</f>
        <v>No</v>
      </c>
      <c r="BU33" s="3" t="str">
        <f t="shared" si="23"/>
        <v>No</v>
      </c>
      <c r="BV33" s="5" t="str">
        <f t="shared" si="24"/>
        <v>No</v>
      </c>
      <c r="BW33" s="3" t="str">
        <f t="shared" si="23"/>
        <v>No</v>
      </c>
      <c r="BX33" s="5" t="str">
        <f t="shared" si="24"/>
        <v>No</v>
      </c>
      <c r="BY33" s="3" t="str">
        <f t="shared" si="23"/>
        <v>No</v>
      </c>
      <c r="BZ33" s="5" t="str">
        <f t="shared" si="24"/>
        <v>No</v>
      </c>
      <c r="CA33" s="3" t="str">
        <f t="shared" si="23"/>
        <v>No</v>
      </c>
      <c r="CB33" s="5" t="str">
        <f t="shared" si="24"/>
        <v>No</v>
      </c>
      <c r="CC33" s="3" t="str">
        <f t="shared" si="23"/>
        <v>No</v>
      </c>
      <c r="CD33" s="5" t="str">
        <f t="shared" si="24"/>
        <v>No</v>
      </c>
      <c r="CE33" s="3" t="str">
        <f t="shared" si="23"/>
        <v>No</v>
      </c>
      <c r="CF33" s="5" t="str">
        <f t="shared" si="24"/>
        <v>No</v>
      </c>
      <c r="CG33" s="3" t="str">
        <f t="shared" si="23"/>
        <v>No</v>
      </c>
      <c r="CH33" s="5" t="str">
        <f t="shared" si="24"/>
        <v>No</v>
      </c>
      <c r="CI33" s="3" t="str">
        <f t="shared" si="23"/>
        <v>No</v>
      </c>
      <c r="CJ33" s="5" t="str">
        <f t="shared" si="24"/>
        <v>No</v>
      </c>
      <c r="CK33" s="3" t="str">
        <f t="shared" si="23"/>
        <v>No</v>
      </c>
      <c r="CL33" s="5" t="str">
        <f t="shared" si="24"/>
        <v>No</v>
      </c>
      <c r="CM33" s="3" t="str">
        <f t="shared" si="23"/>
        <v>No</v>
      </c>
      <c r="CN33" s="5" t="str">
        <f t="shared" si="24"/>
        <v>No</v>
      </c>
      <c r="CO33" s="3" t="str">
        <f t="shared" si="23"/>
        <v>No</v>
      </c>
      <c r="CP33" s="5" t="str">
        <f t="shared" si="24"/>
        <v>No</v>
      </c>
      <c r="CQ33" s="3" t="str">
        <f t="shared" si="23"/>
        <v>No</v>
      </c>
      <c r="CR33" s="5" t="str">
        <f t="shared" si="24"/>
        <v>No</v>
      </c>
      <c r="CS33" s="3" t="str">
        <f t="shared" si="23"/>
        <v>No</v>
      </c>
      <c r="CT33" s="5" t="str">
        <f t="shared" si="24"/>
        <v>No</v>
      </c>
      <c r="CU33" s="3" t="str">
        <f t="shared" si="23"/>
        <v>No</v>
      </c>
      <c r="CV33" s="5" t="str">
        <f t="shared" si="24"/>
        <v>No</v>
      </c>
      <c r="CW33" s="3" t="str">
        <f t="shared" si="23"/>
        <v>No</v>
      </c>
      <c r="CX33" s="5" t="str">
        <f t="shared" si="24"/>
        <v>No</v>
      </c>
      <c r="CY33" s="3" t="str">
        <f t="shared" si="23"/>
        <v>No</v>
      </c>
      <c r="CZ33" s="5" t="str">
        <f t="shared" si="24"/>
        <v>No</v>
      </c>
    </row>
    <row r="34" spans="4:104" x14ac:dyDescent="0.3">
      <c r="D34" s="3">
        <v>26</v>
      </c>
      <c r="E34" s="3" t="str">
        <f t="shared" si="14"/>
        <v>Sol</v>
      </c>
      <c r="F34" s="3" t="str">
        <f>'Datos de la CN'!B25</f>
        <v>Plutón</v>
      </c>
      <c r="G34" s="3" t="str">
        <f t="shared" si="15"/>
        <v>Conjunción</v>
      </c>
      <c r="H34" s="5">
        <f t="shared" si="16"/>
        <v>0</v>
      </c>
      <c r="I34" s="3" t="str">
        <f t="shared" ref="I34:BS41" si="25">IF(AND(VLOOKUP($E34,Puntos,7,FALSE)-VLOOKUP($F34,Puntos,7,FALSE)&lt;=(1.25/30)*(I$5+I$3),VLOOKUP($E34,Puntos,7,FALSE)-VLOOKUP($F34,Puntos,7,FALSE)&gt;=(1.25/30)*(-I$5+I$3)),I$2,IF(AND(VLOOKUP($F34,Puntos,7,FALSE)-VLOOKUP($E34,Puntos,7,FALSE)&lt;=(1.25/30)*(I$5+I$3),VLOOKUP($F34,Puntos,7,FALSE)-VLOOKUP($E34,Puntos,7,FALSE)&gt;=(1.25/30)*(-I$5+I$3)),I$2,IF(AND(VLOOKUP($E34,Puntos,7,FALSE)-VLOOKUP($F34,Puntos,7,FALSE)&lt;=(1.25/30)*(-360+I$5+I$3),VLOOKUP($E34,Puntos,7,FALSE)-VLOOKUP($F34,Puntos,7,FALSE)&gt;=(1.25/30)*(-360-I$5+I$3)),I$2,IF(AND(VLOOKUP($F34,Puntos,7,FALSE)-VLOOKUP($E34,Puntos,7,FALSE)&lt;=(1.25/30)*(-360+I$5+I$3),VLOOKUP($F34,Puntos,7,FALSE)-VLOOKUP($E34,Puntos,7,FALSE)&gt;=(1.25/30)*(-360-I$5+I$3)),I$2,"No"))))</f>
        <v>No</v>
      </c>
      <c r="J34" s="5" t="str">
        <f t="shared" ref="J34:BT41" si="26">IF(IF(AND(VLOOKUP($E34,Puntos,7,FALSE)-VLOOKUP($F34,Puntos,7,FALSE)&lt;=(1.25/30)*(J$5+J$3),VLOOKUP($E34,Puntos,7,FALSE)-VLOOKUP($F34,Puntos,7,FALSE)&gt;=(1.25/30)*(-J$5+J$3)),VLOOKUP($E34,Puntos,7,FALSE)-VLOOKUP($F34,Puntos,7,FALSE)-(1.25/30)*(J$3),IF(AND(VLOOKUP($F34,Puntos,7,FALSE)-VLOOKUP($E34,Puntos,7,FALSE)&lt;=(1.25/30)*(J$5+J$3),VLOOKUP($F34,Puntos,7,FALSE)-VLOOKUP($E34,Puntos,7,FALSE)&gt;=(1.25/30)*(-J$5+J$3)),VLOOKUP($F34,Puntos,7,FALSE)-VLOOKUP($E34,Puntos,7,FALSE)-(1.25/30)*(J$3),IF(AND(VLOOKUP($E34,Puntos,7,FALSE)-VLOOKUP($F34,Puntos,7,FALSE)&lt;=(1.25/30)*(-360+J$5+J$3),VLOOKUP($E34,Puntos,7,FALSE)-VLOOKUP($F34,Puntos,7,FALSE)&gt;=(1.25/30)*(-360-J$5+J$3)),VLOOKUP($E34,Puntos,7,FALSE)-VLOOKUP($F34,Puntos,7,FALSE)+(360-J$3)/24,IF(AND(VLOOKUP($F34,Puntos,7,FALSE)-VLOOKUP($E34,Puntos,7,FALSE)&lt;=(1.25/30)*(-360+J$5+J$3),VLOOKUP($F34,Puntos,7,FALSE)-VLOOKUP($E34,Puntos,7,FALSE)&gt;=(1.25/30)*(-360-J$5+J$3)),VLOOKUP($F34,Puntos,7,FALSE)-VLOOKUP($E34,Puntos,7,FALSE)+(360-J$3)/24,"No"))))&lt;0,(-1)*(IF(AND(VLOOKUP($E34,Puntos,7,FALSE)-VLOOKUP($F34,Puntos,7,FALSE)&lt;=(1.25/30)*(J$5+J$3),VLOOKUP($E34,Puntos,7,FALSE)-VLOOKUP($F34,Puntos,7,FALSE)&gt;=(1.25/30)*(-J$5+J$3)),VLOOKUP($E34,Puntos,7,FALSE)-VLOOKUP($F34,Puntos,7,FALSE)-(1.25/30)*(J$3),IF(AND(VLOOKUP($F34,Puntos,7,FALSE)-VLOOKUP($E34,Puntos,7,FALSE)&lt;=(1.25/30)*(J$5+J$3),VLOOKUP($F34,Puntos,7,FALSE)-VLOOKUP($E34,Puntos,7,FALSE)&gt;=(1.25/30)*(-J$5+J$3)),VLOOKUP($F34,Puntos,7,FALSE)-VLOOKUP($E34,Puntos,7,FALSE)-(1.25/30)*(J$3),IF(AND(VLOOKUP($E34,Puntos,7,FALSE)-VLOOKUP($F34,Puntos,7,FALSE)&lt;=(1.25/30)*(-360+J$5+J$3),VLOOKUP($E34,Puntos,7,FALSE)-VLOOKUP($F34,Puntos,7,FALSE)&gt;=(1.25/30)*(-360-J$5+J$3)),VLOOKUP($E34,Puntos,7,FALSE)-VLOOKUP($F34,Puntos,7,FALSE)+(360-J$3)/24,IF(AND(VLOOKUP($F34,Puntos,7,FALSE)-VLOOKUP($E34,Puntos,7,FALSE)&lt;=(1.25/30)*(-360+J$5+J$3),VLOOKUP($F34,Puntos,7,FALSE)-VLOOKUP($E34,Puntos,7,FALSE)&gt;=(1.25/30)*(-360-J$5+J$3)),VLOOKUP($F34,Puntos,7,FALSE)-VLOOKUP($E34,Puntos,7,FALSE)+(360-J$3)/24,"No"))))),(IF(AND(VLOOKUP($E34,Puntos,7,FALSE)-VLOOKUP($F34,Puntos,7,FALSE)&lt;=(1.25/30)*(J$5+J$3),VLOOKUP($E34,Puntos,7,FALSE)-VLOOKUP($F34,Puntos,7,FALSE)&gt;=(1.25/30)*(-J$5+J$3)),VLOOKUP($E34,Puntos,7,FALSE)-VLOOKUP($F34,Puntos,7,FALSE)-(1.25/30)*(J$3),IF(AND(VLOOKUP($F34,Puntos,7,FALSE)-VLOOKUP($E34,Puntos,7,FALSE)&lt;=(1.25/30)*(J$5+J$3),VLOOKUP($F34,Puntos,7,FALSE)-VLOOKUP($E34,Puntos,7,FALSE)&gt;=(1.25/30)*(-J$5+J$3)),VLOOKUP($F34,Puntos,7,FALSE)-VLOOKUP($E34,Puntos,7,FALSE)-(1.25/30)*(J$3),IF(AND(VLOOKUP($E34,Puntos,7,FALSE)-VLOOKUP($F34,Puntos,7,FALSE)&lt;=(1.25/30)*(-360+J$5+J$3),VLOOKUP($E34,Puntos,7,FALSE)-VLOOKUP($F34,Puntos,7,FALSE)&gt;=(1.25/30)*(-360-J$5+J$3)),VLOOKUP($E34,Puntos,7,FALSE)-VLOOKUP($F34,Puntos,7,FALSE)+(360-J$3)/24,IF(AND(VLOOKUP($F34,Puntos,7,FALSE)-VLOOKUP($E34,Puntos,7,FALSE)&lt;=(1.25/30)*(-360+J$5+J$3),VLOOKUP($F34,Puntos,7,FALSE)-VLOOKUP($E34,Puntos,7,FALSE)&gt;=(1.25/30)*(-360-J$5+J$3)),VLOOKUP($F34,Puntos,7,FALSE)-VLOOKUP($E34,Puntos,7,FALSE)+(360-J$3)/24,"No"))))))</f>
        <v>No</v>
      </c>
      <c r="K34" s="3" t="str">
        <f t="shared" si="25"/>
        <v>No</v>
      </c>
      <c r="L34" s="5" t="str">
        <f t="shared" si="26"/>
        <v>No</v>
      </c>
      <c r="M34" s="3" t="str">
        <f t="shared" si="25"/>
        <v>No</v>
      </c>
      <c r="N34" s="5" t="str">
        <f t="shared" si="26"/>
        <v>No</v>
      </c>
      <c r="O34" s="3" t="str">
        <f t="shared" si="25"/>
        <v>No</v>
      </c>
      <c r="P34" s="5" t="str">
        <f t="shared" si="26"/>
        <v>No</v>
      </c>
      <c r="Q34" s="3" t="str">
        <f t="shared" si="25"/>
        <v>No</v>
      </c>
      <c r="R34" s="5" t="str">
        <f t="shared" si="26"/>
        <v>No</v>
      </c>
      <c r="S34" s="3" t="str">
        <f t="shared" si="25"/>
        <v>No</v>
      </c>
      <c r="T34" s="5" t="str">
        <f t="shared" si="26"/>
        <v>No</v>
      </c>
      <c r="U34" s="3" t="str">
        <f t="shared" si="25"/>
        <v>No</v>
      </c>
      <c r="V34" s="5" t="str">
        <f t="shared" si="26"/>
        <v>No</v>
      </c>
      <c r="W34" s="3" t="str">
        <f t="shared" si="25"/>
        <v>No</v>
      </c>
      <c r="X34" s="5" t="str">
        <f t="shared" si="26"/>
        <v>No</v>
      </c>
      <c r="Y34" s="3" t="str">
        <f t="shared" si="25"/>
        <v>No</v>
      </c>
      <c r="Z34" s="5" t="str">
        <f t="shared" si="26"/>
        <v>No</v>
      </c>
      <c r="AA34" s="3" t="str">
        <f t="shared" si="25"/>
        <v>No</v>
      </c>
      <c r="AB34" s="5" t="str">
        <f t="shared" si="26"/>
        <v>No</v>
      </c>
      <c r="AC34" s="3" t="str">
        <f t="shared" si="25"/>
        <v>No</v>
      </c>
      <c r="AD34" s="5" t="str">
        <f t="shared" si="26"/>
        <v>No</v>
      </c>
      <c r="AE34" s="3" t="str">
        <f t="shared" si="25"/>
        <v>No</v>
      </c>
      <c r="AF34" s="5" t="str">
        <f t="shared" si="26"/>
        <v>No</v>
      </c>
      <c r="AG34" s="3" t="str">
        <f t="shared" si="25"/>
        <v>No</v>
      </c>
      <c r="AH34" s="5" t="str">
        <f t="shared" si="26"/>
        <v>No</v>
      </c>
      <c r="AI34" s="3" t="str">
        <f t="shared" si="25"/>
        <v>No</v>
      </c>
      <c r="AJ34" s="5" t="str">
        <f t="shared" si="26"/>
        <v>No</v>
      </c>
      <c r="AK34" s="3" t="str">
        <f t="shared" si="25"/>
        <v>No</v>
      </c>
      <c r="AL34" s="5" t="str">
        <f t="shared" si="26"/>
        <v>No</v>
      </c>
      <c r="AM34" s="3" t="str">
        <f t="shared" si="25"/>
        <v>No</v>
      </c>
      <c r="AN34" s="5" t="str">
        <f t="shared" si="26"/>
        <v>No</v>
      </c>
      <c r="AO34" s="3" t="str">
        <f t="shared" si="25"/>
        <v>No</v>
      </c>
      <c r="AP34" s="5" t="str">
        <f t="shared" si="26"/>
        <v>No</v>
      </c>
      <c r="AQ34" s="3" t="str">
        <f t="shared" si="25"/>
        <v>No</v>
      </c>
      <c r="AR34" s="5" t="str">
        <f t="shared" si="26"/>
        <v>No</v>
      </c>
      <c r="AS34" s="3" t="str">
        <f t="shared" si="25"/>
        <v>No</v>
      </c>
      <c r="AT34" s="5" t="str">
        <f t="shared" si="26"/>
        <v>No</v>
      </c>
      <c r="AU34" s="3" t="str">
        <f t="shared" si="25"/>
        <v>No</v>
      </c>
      <c r="AV34" s="5" t="str">
        <f t="shared" si="26"/>
        <v>No</v>
      </c>
      <c r="AW34" s="3" t="str">
        <f t="shared" si="25"/>
        <v>No</v>
      </c>
      <c r="AX34" s="5" t="str">
        <f t="shared" si="26"/>
        <v>No</v>
      </c>
      <c r="AY34" s="3" t="str">
        <f t="shared" si="25"/>
        <v>No</v>
      </c>
      <c r="AZ34" s="5" t="str">
        <f t="shared" si="26"/>
        <v>No</v>
      </c>
      <c r="BA34" s="3" t="str">
        <f t="shared" si="25"/>
        <v>No</v>
      </c>
      <c r="BB34" s="5" t="str">
        <f t="shared" si="26"/>
        <v>No</v>
      </c>
      <c r="BC34" s="3" t="str">
        <f t="shared" si="25"/>
        <v>No</v>
      </c>
      <c r="BD34" s="5" t="str">
        <f t="shared" si="26"/>
        <v>No</v>
      </c>
      <c r="BE34" s="3" t="str">
        <f t="shared" si="25"/>
        <v>No</v>
      </c>
      <c r="BF34" s="5" t="str">
        <f t="shared" si="26"/>
        <v>No</v>
      </c>
      <c r="BG34" s="3" t="str">
        <f t="shared" si="25"/>
        <v>No</v>
      </c>
      <c r="BH34" s="5" t="str">
        <f t="shared" si="26"/>
        <v>No</v>
      </c>
      <c r="BI34" s="3" t="str">
        <f t="shared" si="25"/>
        <v>No</v>
      </c>
      <c r="BJ34" s="5" t="str">
        <f t="shared" si="26"/>
        <v>No</v>
      </c>
      <c r="BK34" s="3" t="str">
        <f t="shared" si="25"/>
        <v>No</v>
      </c>
      <c r="BL34" s="5" t="str">
        <f t="shared" si="26"/>
        <v>No</v>
      </c>
      <c r="BM34" s="3" t="str">
        <f t="shared" si="25"/>
        <v>No</v>
      </c>
      <c r="BN34" s="5" t="str">
        <f t="shared" si="26"/>
        <v>No</v>
      </c>
      <c r="BO34" s="3" t="str">
        <f t="shared" si="25"/>
        <v>No</v>
      </c>
      <c r="BP34" s="5" t="str">
        <f t="shared" si="26"/>
        <v>No</v>
      </c>
      <c r="BQ34" s="3" t="str">
        <f t="shared" si="25"/>
        <v>No</v>
      </c>
      <c r="BR34" s="5" t="str">
        <f t="shared" si="26"/>
        <v>No</v>
      </c>
      <c r="BS34" s="3" t="str">
        <f t="shared" si="25"/>
        <v>No</v>
      </c>
      <c r="BT34" s="5" t="str">
        <f t="shared" si="26"/>
        <v>No</v>
      </c>
      <c r="BU34" s="3" t="str">
        <f t="shared" si="23"/>
        <v>No</v>
      </c>
      <c r="BV34" s="5" t="str">
        <f t="shared" si="24"/>
        <v>No</v>
      </c>
      <c r="BW34" s="3" t="str">
        <f t="shared" si="23"/>
        <v>No</v>
      </c>
      <c r="BX34" s="5" t="str">
        <f t="shared" si="24"/>
        <v>No</v>
      </c>
      <c r="BY34" s="3" t="str">
        <f t="shared" si="23"/>
        <v>No</v>
      </c>
      <c r="BZ34" s="5" t="str">
        <f t="shared" si="24"/>
        <v>No</v>
      </c>
      <c r="CA34" s="3" t="str">
        <f t="shared" si="23"/>
        <v>No</v>
      </c>
      <c r="CB34" s="5" t="str">
        <f t="shared" si="24"/>
        <v>No</v>
      </c>
      <c r="CC34" s="3" t="str">
        <f t="shared" si="23"/>
        <v>No</v>
      </c>
      <c r="CD34" s="5" t="str">
        <f t="shared" si="24"/>
        <v>No</v>
      </c>
      <c r="CE34" s="3" t="str">
        <f t="shared" si="23"/>
        <v>No</v>
      </c>
      <c r="CF34" s="5" t="str">
        <f t="shared" si="24"/>
        <v>No</v>
      </c>
      <c r="CG34" s="3" t="str">
        <f t="shared" si="23"/>
        <v>No</v>
      </c>
      <c r="CH34" s="5" t="str">
        <f t="shared" si="24"/>
        <v>No</v>
      </c>
      <c r="CI34" s="3" t="str">
        <f t="shared" si="23"/>
        <v>No</v>
      </c>
      <c r="CJ34" s="5" t="str">
        <f t="shared" si="24"/>
        <v>No</v>
      </c>
      <c r="CK34" s="3" t="str">
        <f t="shared" si="23"/>
        <v>No</v>
      </c>
      <c r="CL34" s="5" t="str">
        <f t="shared" si="24"/>
        <v>No</v>
      </c>
      <c r="CM34" s="3" t="str">
        <f t="shared" si="23"/>
        <v>No</v>
      </c>
      <c r="CN34" s="5" t="str">
        <f t="shared" si="24"/>
        <v>No</v>
      </c>
      <c r="CO34" s="3" t="str">
        <f t="shared" si="23"/>
        <v>No</v>
      </c>
      <c r="CP34" s="5" t="str">
        <f t="shared" si="24"/>
        <v>No</v>
      </c>
      <c r="CQ34" s="3" t="str">
        <f t="shared" si="23"/>
        <v>No</v>
      </c>
      <c r="CR34" s="5" t="str">
        <f t="shared" si="24"/>
        <v>No</v>
      </c>
      <c r="CS34" s="3" t="str">
        <f t="shared" si="23"/>
        <v>No</v>
      </c>
      <c r="CT34" s="5" t="str">
        <f t="shared" si="24"/>
        <v>No</v>
      </c>
      <c r="CU34" s="3" t="str">
        <f t="shared" si="23"/>
        <v>No</v>
      </c>
      <c r="CV34" s="5" t="str">
        <f t="shared" si="24"/>
        <v>No</v>
      </c>
      <c r="CW34" s="3" t="str">
        <f t="shared" si="23"/>
        <v>No</v>
      </c>
      <c r="CX34" s="5" t="str">
        <f t="shared" si="24"/>
        <v>No</v>
      </c>
      <c r="CY34" s="3" t="str">
        <f t="shared" si="23"/>
        <v>No</v>
      </c>
      <c r="CZ34" s="5" t="str">
        <f t="shared" si="24"/>
        <v>No</v>
      </c>
    </row>
    <row r="35" spans="4:104" x14ac:dyDescent="0.3">
      <c r="D35" s="3">
        <v>27</v>
      </c>
      <c r="E35" s="3" t="str">
        <f t="shared" si="14"/>
        <v>Sol</v>
      </c>
      <c r="F35" s="3" t="str">
        <f>'Datos de la CN'!B26</f>
        <v>Nodo Norte Real</v>
      </c>
      <c r="G35" s="3" t="str">
        <f t="shared" si="15"/>
        <v>Conjunción</v>
      </c>
      <c r="H35" s="5">
        <f t="shared" si="16"/>
        <v>0</v>
      </c>
      <c r="I35" s="3" t="str">
        <f t="shared" si="25"/>
        <v>No</v>
      </c>
      <c r="J35" s="5" t="str">
        <f t="shared" si="26"/>
        <v>No</v>
      </c>
      <c r="K35" s="3" t="str">
        <f t="shared" si="25"/>
        <v>No</v>
      </c>
      <c r="L35" s="5" t="str">
        <f t="shared" si="26"/>
        <v>No</v>
      </c>
      <c r="M35" s="3" t="str">
        <f t="shared" si="25"/>
        <v>No</v>
      </c>
      <c r="N35" s="5" t="str">
        <f t="shared" si="26"/>
        <v>No</v>
      </c>
      <c r="O35" s="3" t="str">
        <f t="shared" si="25"/>
        <v>No</v>
      </c>
      <c r="P35" s="5" t="str">
        <f t="shared" si="26"/>
        <v>No</v>
      </c>
      <c r="Q35" s="3" t="str">
        <f t="shared" si="25"/>
        <v>No</v>
      </c>
      <c r="R35" s="5" t="str">
        <f t="shared" si="26"/>
        <v>No</v>
      </c>
      <c r="S35" s="3" t="str">
        <f t="shared" si="25"/>
        <v>No</v>
      </c>
      <c r="T35" s="5" t="str">
        <f t="shared" si="26"/>
        <v>No</v>
      </c>
      <c r="U35" s="3" t="str">
        <f t="shared" si="25"/>
        <v>No</v>
      </c>
      <c r="V35" s="5" t="str">
        <f t="shared" si="26"/>
        <v>No</v>
      </c>
      <c r="W35" s="3" t="str">
        <f t="shared" si="25"/>
        <v>No</v>
      </c>
      <c r="X35" s="5" t="str">
        <f t="shared" si="26"/>
        <v>No</v>
      </c>
      <c r="Y35" s="3" t="str">
        <f t="shared" si="25"/>
        <v>No</v>
      </c>
      <c r="Z35" s="5" t="str">
        <f t="shared" si="26"/>
        <v>No</v>
      </c>
      <c r="AA35" s="3" t="str">
        <f t="shared" si="25"/>
        <v>No</v>
      </c>
      <c r="AB35" s="5" t="str">
        <f t="shared" si="26"/>
        <v>No</v>
      </c>
      <c r="AC35" s="3" t="str">
        <f t="shared" si="25"/>
        <v>No</v>
      </c>
      <c r="AD35" s="5" t="str">
        <f t="shared" si="26"/>
        <v>No</v>
      </c>
      <c r="AE35" s="3" t="str">
        <f t="shared" si="25"/>
        <v>No</v>
      </c>
      <c r="AF35" s="5" t="str">
        <f t="shared" si="26"/>
        <v>No</v>
      </c>
      <c r="AG35" s="3" t="str">
        <f t="shared" si="25"/>
        <v>No</v>
      </c>
      <c r="AH35" s="5" t="str">
        <f t="shared" si="26"/>
        <v>No</v>
      </c>
      <c r="AI35" s="3" t="str">
        <f t="shared" si="25"/>
        <v>No</v>
      </c>
      <c r="AJ35" s="5" t="str">
        <f t="shared" si="26"/>
        <v>No</v>
      </c>
      <c r="AK35" s="3" t="str">
        <f t="shared" si="25"/>
        <v>No</v>
      </c>
      <c r="AL35" s="5" t="str">
        <f t="shared" si="26"/>
        <v>No</v>
      </c>
      <c r="AM35" s="3" t="str">
        <f t="shared" si="25"/>
        <v>No</v>
      </c>
      <c r="AN35" s="5" t="str">
        <f t="shared" si="26"/>
        <v>No</v>
      </c>
      <c r="AO35" s="3" t="str">
        <f t="shared" si="25"/>
        <v>No</v>
      </c>
      <c r="AP35" s="5" t="str">
        <f t="shared" si="26"/>
        <v>No</v>
      </c>
      <c r="AQ35" s="3" t="str">
        <f t="shared" si="25"/>
        <v>No</v>
      </c>
      <c r="AR35" s="5" t="str">
        <f t="shared" si="26"/>
        <v>No</v>
      </c>
      <c r="AS35" s="3" t="str">
        <f t="shared" si="25"/>
        <v>No</v>
      </c>
      <c r="AT35" s="5" t="str">
        <f t="shared" si="26"/>
        <v>No</v>
      </c>
      <c r="AU35" s="3" t="str">
        <f t="shared" si="25"/>
        <v>No</v>
      </c>
      <c r="AV35" s="5" t="str">
        <f t="shared" si="26"/>
        <v>No</v>
      </c>
      <c r="AW35" s="3" t="str">
        <f t="shared" si="25"/>
        <v>No</v>
      </c>
      <c r="AX35" s="5" t="str">
        <f t="shared" si="26"/>
        <v>No</v>
      </c>
      <c r="AY35" s="3" t="str">
        <f t="shared" si="25"/>
        <v>No</v>
      </c>
      <c r="AZ35" s="5" t="str">
        <f t="shared" si="26"/>
        <v>No</v>
      </c>
      <c r="BA35" s="3" t="str">
        <f t="shared" si="25"/>
        <v>No</v>
      </c>
      <c r="BB35" s="5" t="str">
        <f t="shared" si="26"/>
        <v>No</v>
      </c>
      <c r="BC35" s="3" t="str">
        <f t="shared" si="25"/>
        <v>No</v>
      </c>
      <c r="BD35" s="5" t="str">
        <f t="shared" si="26"/>
        <v>No</v>
      </c>
      <c r="BE35" s="3" t="str">
        <f t="shared" si="25"/>
        <v>No</v>
      </c>
      <c r="BF35" s="5" t="str">
        <f t="shared" si="26"/>
        <v>No</v>
      </c>
      <c r="BG35" s="3" t="str">
        <f t="shared" si="25"/>
        <v>No</v>
      </c>
      <c r="BH35" s="5" t="str">
        <f t="shared" si="26"/>
        <v>No</v>
      </c>
      <c r="BI35" s="3" t="str">
        <f t="shared" si="25"/>
        <v>No</v>
      </c>
      <c r="BJ35" s="5" t="str">
        <f t="shared" si="26"/>
        <v>No</v>
      </c>
      <c r="BK35" s="3" t="str">
        <f t="shared" si="25"/>
        <v>No</v>
      </c>
      <c r="BL35" s="5" t="str">
        <f t="shared" si="26"/>
        <v>No</v>
      </c>
      <c r="BM35" s="3" t="str">
        <f t="shared" si="25"/>
        <v>No</v>
      </c>
      <c r="BN35" s="5" t="str">
        <f t="shared" si="26"/>
        <v>No</v>
      </c>
      <c r="BO35" s="3" t="str">
        <f t="shared" si="25"/>
        <v>No</v>
      </c>
      <c r="BP35" s="5" t="str">
        <f t="shared" si="26"/>
        <v>No</v>
      </c>
      <c r="BQ35" s="3" t="str">
        <f t="shared" si="25"/>
        <v>No</v>
      </c>
      <c r="BR35" s="5" t="str">
        <f t="shared" si="26"/>
        <v>No</v>
      </c>
      <c r="BS35" s="3" t="str">
        <f t="shared" si="25"/>
        <v>No</v>
      </c>
      <c r="BT35" s="5" t="str">
        <f t="shared" si="26"/>
        <v>No</v>
      </c>
      <c r="BU35" s="3" t="str">
        <f t="shared" si="23"/>
        <v>No</v>
      </c>
      <c r="BV35" s="5" t="str">
        <f t="shared" si="24"/>
        <v>No</v>
      </c>
      <c r="BW35" s="3" t="str">
        <f t="shared" si="23"/>
        <v>No</v>
      </c>
      <c r="BX35" s="5" t="str">
        <f t="shared" si="24"/>
        <v>No</v>
      </c>
      <c r="BY35" s="3" t="str">
        <f t="shared" si="23"/>
        <v>No</v>
      </c>
      <c r="BZ35" s="5" t="str">
        <f t="shared" si="24"/>
        <v>No</v>
      </c>
      <c r="CA35" s="3" t="str">
        <f t="shared" si="23"/>
        <v>No</v>
      </c>
      <c r="CB35" s="5" t="str">
        <f t="shared" si="24"/>
        <v>No</v>
      </c>
      <c r="CC35" s="3" t="str">
        <f t="shared" si="23"/>
        <v>No</v>
      </c>
      <c r="CD35" s="5" t="str">
        <f t="shared" si="24"/>
        <v>No</v>
      </c>
      <c r="CE35" s="3" t="str">
        <f t="shared" si="23"/>
        <v>No</v>
      </c>
      <c r="CF35" s="5" t="str">
        <f t="shared" si="24"/>
        <v>No</v>
      </c>
      <c r="CG35" s="3" t="str">
        <f t="shared" si="23"/>
        <v>No</v>
      </c>
      <c r="CH35" s="5" t="str">
        <f t="shared" si="24"/>
        <v>No</v>
      </c>
      <c r="CI35" s="3" t="str">
        <f t="shared" si="23"/>
        <v>No</v>
      </c>
      <c r="CJ35" s="5" t="str">
        <f t="shared" si="24"/>
        <v>No</v>
      </c>
      <c r="CK35" s="3" t="str">
        <f t="shared" si="23"/>
        <v>No</v>
      </c>
      <c r="CL35" s="5" t="str">
        <f t="shared" si="24"/>
        <v>No</v>
      </c>
      <c r="CM35" s="3" t="str">
        <f t="shared" si="23"/>
        <v>No</v>
      </c>
      <c r="CN35" s="5" t="str">
        <f t="shared" si="24"/>
        <v>No</v>
      </c>
      <c r="CO35" s="3" t="str">
        <f t="shared" si="23"/>
        <v>No</v>
      </c>
      <c r="CP35" s="5" t="str">
        <f t="shared" si="24"/>
        <v>No</v>
      </c>
      <c r="CQ35" s="3" t="str">
        <f t="shared" si="23"/>
        <v>No</v>
      </c>
      <c r="CR35" s="5" t="str">
        <f t="shared" si="24"/>
        <v>No</v>
      </c>
      <c r="CS35" s="3" t="str">
        <f t="shared" si="23"/>
        <v>No</v>
      </c>
      <c r="CT35" s="5" t="str">
        <f t="shared" si="24"/>
        <v>No</v>
      </c>
      <c r="CU35" s="3" t="str">
        <f t="shared" si="23"/>
        <v>No</v>
      </c>
      <c r="CV35" s="5" t="str">
        <f t="shared" si="24"/>
        <v>No</v>
      </c>
      <c r="CW35" s="3" t="str">
        <f t="shared" si="23"/>
        <v>No</v>
      </c>
      <c r="CX35" s="5" t="str">
        <f t="shared" si="24"/>
        <v>No</v>
      </c>
      <c r="CY35" s="3" t="str">
        <f t="shared" si="23"/>
        <v>No</v>
      </c>
      <c r="CZ35" s="5" t="str">
        <f t="shared" si="24"/>
        <v>No</v>
      </c>
    </row>
    <row r="36" spans="4:104" x14ac:dyDescent="0.3">
      <c r="D36" s="3">
        <v>28</v>
      </c>
      <c r="E36" s="3" t="str">
        <f t="shared" si="14"/>
        <v>Sol</v>
      </c>
      <c r="F36" s="3" t="str">
        <f>'Datos de la CN'!B27</f>
        <v>Quirón</v>
      </c>
      <c r="G36" s="3" t="str">
        <f t="shared" si="15"/>
        <v>Conjunción</v>
      </c>
      <c r="H36" s="5">
        <f t="shared" si="16"/>
        <v>0</v>
      </c>
      <c r="I36" s="3" t="str">
        <f t="shared" si="25"/>
        <v>No</v>
      </c>
      <c r="J36" s="5" t="str">
        <f t="shared" si="26"/>
        <v>No</v>
      </c>
      <c r="K36" s="3" t="str">
        <f t="shared" si="25"/>
        <v>No</v>
      </c>
      <c r="L36" s="5" t="str">
        <f t="shared" si="26"/>
        <v>No</v>
      </c>
      <c r="M36" s="3" t="str">
        <f t="shared" si="25"/>
        <v>No</v>
      </c>
      <c r="N36" s="5" t="str">
        <f t="shared" si="26"/>
        <v>No</v>
      </c>
      <c r="O36" s="3" t="str">
        <f t="shared" si="25"/>
        <v>No</v>
      </c>
      <c r="P36" s="5" t="str">
        <f t="shared" si="26"/>
        <v>No</v>
      </c>
      <c r="Q36" s="3" t="str">
        <f t="shared" si="25"/>
        <v>No</v>
      </c>
      <c r="R36" s="5" t="str">
        <f t="shared" si="26"/>
        <v>No</v>
      </c>
      <c r="S36" s="3" t="str">
        <f t="shared" si="25"/>
        <v>No</v>
      </c>
      <c r="T36" s="5" t="str">
        <f t="shared" si="26"/>
        <v>No</v>
      </c>
      <c r="U36" s="3" t="str">
        <f t="shared" si="25"/>
        <v>No</v>
      </c>
      <c r="V36" s="5" t="str">
        <f t="shared" si="26"/>
        <v>No</v>
      </c>
      <c r="W36" s="3" t="str">
        <f t="shared" si="25"/>
        <v>No</v>
      </c>
      <c r="X36" s="5" t="str">
        <f t="shared" si="26"/>
        <v>No</v>
      </c>
      <c r="Y36" s="3" t="str">
        <f t="shared" si="25"/>
        <v>No</v>
      </c>
      <c r="Z36" s="5" t="str">
        <f t="shared" si="26"/>
        <v>No</v>
      </c>
      <c r="AA36" s="3" t="str">
        <f t="shared" si="25"/>
        <v>No</v>
      </c>
      <c r="AB36" s="5" t="str">
        <f t="shared" si="26"/>
        <v>No</v>
      </c>
      <c r="AC36" s="3" t="str">
        <f t="shared" si="25"/>
        <v>No</v>
      </c>
      <c r="AD36" s="5" t="str">
        <f t="shared" si="26"/>
        <v>No</v>
      </c>
      <c r="AE36" s="3" t="str">
        <f t="shared" si="25"/>
        <v>No</v>
      </c>
      <c r="AF36" s="5" t="str">
        <f t="shared" si="26"/>
        <v>No</v>
      </c>
      <c r="AG36" s="3" t="str">
        <f t="shared" si="25"/>
        <v>No</v>
      </c>
      <c r="AH36" s="5" t="str">
        <f t="shared" si="26"/>
        <v>No</v>
      </c>
      <c r="AI36" s="3" t="str">
        <f t="shared" si="25"/>
        <v>No</v>
      </c>
      <c r="AJ36" s="5" t="str">
        <f t="shared" si="26"/>
        <v>No</v>
      </c>
      <c r="AK36" s="3" t="str">
        <f t="shared" si="25"/>
        <v>No</v>
      </c>
      <c r="AL36" s="5" t="str">
        <f t="shared" si="26"/>
        <v>No</v>
      </c>
      <c r="AM36" s="3" t="str">
        <f t="shared" si="25"/>
        <v>No</v>
      </c>
      <c r="AN36" s="5" t="str">
        <f t="shared" si="26"/>
        <v>No</v>
      </c>
      <c r="AO36" s="3" t="str">
        <f t="shared" si="25"/>
        <v>No</v>
      </c>
      <c r="AP36" s="5" t="str">
        <f t="shared" si="26"/>
        <v>No</v>
      </c>
      <c r="AQ36" s="3" t="str">
        <f t="shared" si="25"/>
        <v>No</v>
      </c>
      <c r="AR36" s="5" t="str">
        <f t="shared" si="26"/>
        <v>No</v>
      </c>
      <c r="AS36" s="3" t="str">
        <f t="shared" si="25"/>
        <v>No</v>
      </c>
      <c r="AT36" s="5" t="str">
        <f t="shared" si="26"/>
        <v>No</v>
      </c>
      <c r="AU36" s="3" t="str">
        <f t="shared" si="25"/>
        <v>No</v>
      </c>
      <c r="AV36" s="5" t="str">
        <f t="shared" si="26"/>
        <v>No</v>
      </c>
      <c r="AW36" s="3" t="str">
        <f t="shared" si="25"/>
        <v>No</v>
      </c>
      <c r="AX36" s="5" t="str">
        <f t="shared" si="26"/>
        <v>No</v>
      </c>
      <c r="AY36" s="3" t="str">
        <f t="shared" si="25"/>
        <v>No</v>
      </c>
      <c r="AZ36" s="5" t="str">
        <f t="shared" si="26"/>
        <v>No</v>
      </c>
      <c r="BA36" s="3" t="str">
        <f t="shared" si="25"/>
        <v>No</v>
      </c>
      <c r="BB36" s="5" t="str">
        <f t="shared" si="26"/>
        <v>No</v>
      </c>
      <c r="BC36" s="3" t="str">
        <f t="shared" si="25"/>
        <v>No</v>
      </c>
      <c r="BD36" s="5" t="str">
        <f t="shared" si="26"/>
        <v>No</v>
      </c>
      <c r="BE36" s="3" t="str">
        <f t="shared" si="25"/>
        <v>No</v>
      </c>
      <c r="BF36" s="5" t="str">
        <f t="shared" si="26"/>
        <v>No</v>
      </c>
      <c r="BG36" s="3" t="str">
        <f t="shared" si="25"/>
        <v>No</v>
      </c>
      <c r="BH36" s="5" t="str">
        <f t="shared" si="26"/>
        <v>No</v>
      </c>
      <c r="BI36" s="3" t="str">
        <f t="shared" si="25"/>
        <v>No</v>
      </c>
      <c r="BJ36" s="5" t="str">
        <f t="shared" si="26"/>
        <v>No</v>
      </c>
      <c r="BK36" s="3" t="str">
        <f t="shared" si="25"/>
        <v>No</v>
      </c>
      <c r="BL36" s="5" t="str">
        <f t="shared" si="26"/>
        <v>No</v>
      </c>
      <c r="BM36" s="3" t="str">
        <f t="shared" si="25"/>
        <v>No</v>
      </c>
      <c r="BN36" s="5" t="str">
        <f t="shared" si="26"/>
        <v>No</v>
      </c>
      <c r="BO36" s="3" t="str">
        <f t="shared" si="25"/>
        <v>No</v>
      </c>
      <c r="BP36" s="5" t="str">
        <f t="shared" si="26"/>
        <v>No</v>
      </c>
      <c r="BQ36" s="3" t="str">
        <f t="shared" si="25"/>
        <v>No</v>
      </c>
      <c r="BR36" s="5" t="str">
        <f t="shared" si="26"/>
        <v>No</v>
      </c>
      <c r="BS36" s="3" t="str">
        <f t="shared" si="25"/>
        <v>No</v>
      </c>
      <c r="BT36" s="5" t="str">
        <f t="shared" si="26"/>
        <v>No</v>
      </c>
      <c r="BU36" s="3" t="str">
        <f t="shared" si="23"/>
        <v>No</v>
      </c>
      <c r="BV36" s="5" t="str">
        <f t="shared" si="24"/>
        <v>No</v>
      </c>
      <c r="BW36" s="3" t="str">
        <f t="shared" si="23"/>
        <v>No</v>
      </c>
      <c r="BX36" s="5" t="str">
        <f t="shared" si="24"/>
        <v>No</v>
      </c>
      <c r="BY36" s="3" t="str">
        <f t="shared" si="23"/>
        <v>No</v>
      </c>
      <c r="BZ36" s="5" t="str">
        <f t="shared" si="24"/>
        <v>No</v>
      </c>
      <c r="CA36" s="3" t="str">
        <f t="shared" si="23"/>
        <v>No</v>
      </c>
      <c r="CB36" s="5" t="str">
        <f t="shared" si="24"/>
        <v>No</v>
      </c>
      <c r="CC36" s="3" t="str">
        <f t="shared" si="23"/>
        <v>No</v>
      </c>
      <c r="CD36" s="5" t="str">
        <f t="shared" si="24"/>
        <v>No</v>
      </c>
      <c r="CE36" s="3" t="str">
        <f t="shared" si="23"/>
        <v>No</v>
      </c>
      <c r="CF36" s="5" t="str">
        <f t="shared" si="24"/>
        <v>No</v>
      </c>
      <c r="CG36" s="3" t="str">
        <f t="shared" si="23"/>
        <v>No</v>
      </c>
      <c r="CH36" s="5" t="str">
        <f t="shared" si="24"/>
        <v>No</v>
      </c>
      <c r="CI36" s="3" t="str">
        <f t="shared" si="23"/>
        <v>No</v>
      </c>
      <c r="CJ36" s="5" t="str">
        <f t="shared" si="24"/>
        <v>No</v>
      </c>
      <c r="CK36" s="3" t="str">
        <f t="shared" si="23"/>
        <v>No</v>
      </c>
      <c r="CL36" s="5" t="str">
        <f t="shared" si="24"/>
        <v>No</v>
      </c>
      <c r="CM36" s="3" t="str">
        <f t="shared" si="23"/>
        <v>No</v>
      </c>
      <c r="CN36" s="5" t="str">
        <f t="shared" si="24"/>
        <v>No</v>
      </c>
      <c r="CO36" s="3" t="str">
        <f t="shared" si="23"/>
        <v>No</v>
      </c>
      <c r="CP36" s="5" t="str">
        <f t="shared" si="24"/>
        <v>No</v>
      </c>
      <c r="CQ36" s="3" t="str">
        <f t="shared" si="23"/>
        <v>No</v>
      </c>
      <c r="CR36" s="5" t="str">
        <f t="shared" si="24"/>
        <v>No</v>
      </c>
      <c r="CS36" s="3" t="str">
        <f t="shared" si="23"/>
        <v>No</v>
      </c>
      <c r="CT36" s="5" t="str">
        <f t="shared" si="24"/>
        <v>No</v>
      </c>
      <c r="CU36" s="3" t="str">
        <f t="shared" si="23"/>
        <v>No</v>
      </c>
      <c r="CV36" s="5" t="str">
        <f t="shared" si="24"/>
        <v>No</v>
      </c>
      <c r="CW36" s="3" t="str">
        <f t="shared" si="23"/>
        <v>No</v>
      </c>
      <c r="CX36" s="5" t="str">
        <f t="shared" si="24"/>
        <v>No</v>
      </c>
      <c r="CY36" s="3" t="str">
        <f t="shared" si="23"/>
        <v>No</v>
      </c>
      <c r="CZ36" s="5" t="str">
        <f t="shared" si="24"/>
        <v>No</v>
      </c>
    </row>
    <row r="37" spans="4:104" x14ac:dyDescent="0.3">
      <c r="D37" s="3">
        <v>29</v>
      </c>
      <c r="E37" s="3" t="str">
        <f t="shared" si="14"/>
        <v>Sol</v>
      </c>
      <c r="F37" s="3" t="str">
        <f>'Datos de la CN'!B28</f>
        <v>Lilith</v>
      </c>
      <c r="G37" s="3" t="str">
        <f t="shared" si="15"/>
        <v>Conjunción</v>
      </c>
      <c r="H37" s="5">
        <f t="shared" si="16"/>
        <v>0</v>
      </c>
      <c r="I37" s="3" t="str">
        <f t="shared" si="25"/>
        <v>No</v>
      </c>
      <c r="J37" s="5" t="str">
        <f t="shared" si="26"/>
        <v>No</v>
      </c>
      <c r="K37" s="3" t="str">
        <f t="shared" si="25"/>
        <v>No</v>
      </c>
      <c r="L37" s="5" t="str">
        <f t="shared" si="26"/>
        <v>No</v>
      </c>
      <c r="M37" s="3" t="str">
        <f t="shared" si="25"/>
        <v>No</v>
      </c>
      <c r="N37" s="5" t="str">
        <f t="shared" si="26"/>
        <v>No</v>
      </c>
      <c r="O37" s="3" t="str">
        <f t="shared" si="25"/>
        <v>No</v>
      </c>
      <c r="P37" s="5" t="str">
        <f t="shared" si="26"/>
        <v>No</v>
      </c>
      <c r="Q37" s="3" t="str">
        <f t="shared" si="25"/>
        <v>No</v>
      </c>
      <c r="R37" s="5" t="str">
        <f t="shared" si="26"/>
        <v>No</v>
      </c>
      <c r="S37" s="3" t="str">
        <f t="shared" si="25"/>
        <v>No</v>
      </c>
      <c r="T37" s="5" t="str">
        <f t="shared" si="26"/>
        <v>No</v>
      </c>
      <c r="U37" s="3" t="str">
        <f t="shared" si="25"/>
        <v>No</v>
      </c>
      <c r="V37" s="5" t="str">
        <f t="shared" si="26"/>
        <v>No</v>
      </c>
      <c r="W37" s="3" t="str">
        <f t="shared" si="25"/>
        <v>No</v>
      </c>
      <c r="X37" s="5" t="str">
        <f t="shared" si="26"/>
        <v>No</v>
      </c>
      <c r="Y37" s="3" t="str">
        <f t="shared" si="25"/>
        <v>No</v>
      </c>
      <c r="Z37" s="5" t="str">
        <f t="shared" si="26"/>
        <v>No</v>
      </c>
      <c r="AA37" s="3" t="str">
        <f t="shared" si="25"/>
        <v>No</v>
      </c>
      <c r="AB37" s="5" t="str">
        <f t="shared" si="26"/>
        <v>No</v>
      </c>
      <c r="AC37" s="3" t="str">
        <f t="shared" si="25"/>
        <v>No</v>
      </c>
      <c r="AD37" s="5" t="str">
        <f t="shared" si="26"/>
        <v>No</v>
      </c>
      <c r="AE37" s="3" t="str">
        <f t="shared" si="25"/>
        <v>No</v>
      </c>
      <c r="AF37" s="5" t="str">
        <f t="shared" si="26"/>
        <v>No</v>
      </c>
      <c r="AG37" s="3" t="str">
        <f t="shared" si="25"/>
        <v>No</v>
      </c>
      <c r="AH37" s="5" t="str">
        <f t="shared" si="26"/>
        <v>No</v>
      </c>
      <c r="AI37" s="3" t="str">
        <f t="shared" si="25"/>
        <v>No</v>
      </c>
      <c r="AJ37" s="5" t="str">
        <f t="shared" si="26"/>
        <v>No</v>
      </c>
      <c r="AK37" s="3" t="str">
        <f t="shared" si="25"/>
        <v>No</v>
      </c>
      <c r="AL37" s="5" t="str">
        <f t="shared" si="26"/>
        <v>No</v>
      </c>
      <c r="AM37" s="3" t="str">
        <f t="shared" si="25"/>
        <v>No</v>
      </c>
      <c r="AN37" s="5" t="str">
        <f t="shared" si="26"/>
        <v>No</v>
      </c>
      <c r="AO37" s="3" t="str">
        <f t="shared" si="25"/>
        <v>No</v>
      </c>
      <c r="AP37" s="5" t="str">
        <f t="shared" si="26"/>
        <v>No</v>
      </c>
      <c r="AQ37" s="3" t="str">
        <f t="shared" si="25"/>
        <v>No</v>
      </c>
      <c r="AR37" s="5" t="str">
        <f t="shared" si="26"/>
        <v>No</v>
      </c>
      <c r="AS37" s="3" t="str">
        <f t="shared" si="25"/>
        <v>No</v>
      </c>
      <c r="AT37" s="5" t="str">
        <f t="shared" si="26"/>
        <v>No</v>
      </c>
      <c r="AU37" s="3" t="str">
        <f t="shared" si="25"/>
        <v>No</v>
      </c>
      <c r="AV37" s="5" t="str">
        <f t="shared" si="26"/>
        <v>No</v>
      </c>
      <c r="AW37" s="3" t="str">
        <f t="shared" si="25"/>
        <v>No</v>
      </c>
      <c r="AX37" s="5" t="str">
        <f t="shared" si="26"/>
        <v>No</v>
      </c>
      <c r="AY37" s="3" t="str">
        <f t="shared" si="25"/>
        <v>No</v>
      </c>
      <c r="AZ37" s="5" t="str">
        <f t="shared" si="26"/>
        <v>No</v>
      </c>
      <c r="BA37" s="3" t="str">
        <f t="shared" si="25"/>
        <v>No</v>
      </c>
      <c r="BB37" s="5" t="str">
        <f t="shared" si="26"/>
        <v>No</v>
      </c>
      <c r="BC37" s="3" t="str">
        <f t="shared" si="25"/>
        <v>No</v>
      </c>
      <c r="BD37" s="5" t="str">
        <f t="shared" si="26"/>
        <v>No</v>
      </c>
      <c r="BE37" s="3" t="str">
        <f t="shared" si="25"/>
        <v>No</v>
      </c>
      <c r="BF37" s="5" t="str">
        <f t="shared" si="26"/>
        <v>No</v>
      </c>
      <c r="BG37" s="3" t="str">
        <f t="shared" si="25"/>
        <v>No</v>
      </c>
      <c r="BH37" s="5" t="str">
        <f t="shared" si="26"/>
        <v>No</v>
      </c>
      <c r="BI37" s="3" t="str">
        <f t="shared" si="25"/>
        <v>No</v>
      </c>
      <c r="BJ37" s="5" t="str">
        <f t="shared" si="26"/>
        <v>No</v>
      </c>
      <c r="BK37" s="3" t="str">
        <f t="shared" si="25"/>
        <v>No</v>
      </c>
      <c r="BL37" s="5" t="str">
        <f t="shared" si="26"/>
        <v>No</v>
      </c>
      <c r="BM37" s="3" t="str">
        <f t="shared" si="25"/>
        <v>No</v>
      </c>
      <c r="BN37" s="5" t="str">
        <f t="shared" si="26"/>
        <v>No</v>
      </c>
      <c r="BO37" s="3" t="str">
        <f t="shared" si="25"/>
        <v>No</v>
      </c>
      <c r="BP37" s="5" t="str">
        <f t="shared" si="26"/>
        <v>No</v>
      </c>
      <c r="BQ37" s="3" t="str">
        <f t="shared" si="25"/>
        <v>No</v>
      </c>
      <c r="BR37" s="5" t="str">
        <f t="shared" si="26"/>
        <v>No</v>
      </c>
      <c r="BS37" s="3" t="str">
        <f t="shared" si="25"/>
        <v>No</v>
      </c>
      <c r="BT37" s="5" t="str">
        <f t="shared" si="26"/>
        <v>No</v>
      </c>
      <c r="BU37" s="3" t="str">
        <f t="shared" si="23"/>
        <v>No</v>
      </c>
      <c r="BV37" s="5" t="str">
        <f t="shared" si="24"/>
        <v>No</v>
      </c>
      <c r="BW37" s="3" t="str">
        <f t="shared" si="23"/>
        <v>No</v>
      </c>
      <c r="BX37" s="5" t="str">
        <f t="shared" si="24"/>
        <v>No</v>
      </c>
      <c r="BY37" s="3" t="str">
        <f t="shared" si="23"/>
        <v>No</v>
      </c>
      <c r="BZ37" s="5" t="str">
        <f t="shared" si="24"/>
        <v>No</v>
      </c>
      <c r="CA37" s="3" t="str">
        <f t="shared" si="23"/>
        <v>No</v>
      </c>
      <c r="CB37" s="5" t="str">
        <f t="shared" si="24"/>
        <v>No</v>
      </c>
      <c r="CC37" s="3" t="str">
        <f t="shared" si="23"/>
        <v>No</v>
      </c>
      <c r="CD37" s="5" t="str">
        <f t="shared" si="24"/>
        <v>No</v>
      </c>
      <c r="CE37" s="3" t="str">
        <f t="shared" si="23"/>
        <v>No</v>
      </c>
      <c r="CF37" s="5" t="str">
        <f t="shared" si="24"/>
        <v>No</v>
      </c>
      <c r="CG37" s="3" t="str">
        <f t="shared" si="23"/>
        <v>No</v>
      </c>
      <c r="CH37" s="5" t="str">
        <f t="shared" si="24"/>
        <v>No</v>
      </c>
      <c r="CI37" s="3" t="str">
        <f t="shared" si="23"/>
        <v>No</v>
      </c>
      <c r="CJ37" s="5" t="str">
        <f t="shared" si="24"/>
        <v>No</v>
      </c>
      <c r="CK37" s="3" t="str">
        <f t="shared" si="23"/>
        <v>No</v>
      </c>
      <c r="CL37" s="5" t="str">
        <f t="shared" si="24"/>
        <v>No</v>
      </c>
      <c r="CM37" s="3" t="str">
        <f t="shared" si="23"/>
        <v>No</v>
      </c>
      <c r="CN37" s="5" t="str">
        <f t="shared" si="24"/>
        <v>No</v>
      </c>
      <c r="CO37" s="3" t="str">
        <f t="shared" si="23"/>
        <v>No</v>
      </c>
      <c r="CP37" s="5" t="str">
        <f t="shared" si="24"/>
        <v>No</v>
      </c>
      <c r="CQ37" s="3" t="str">
        <f t="shared" si="23"/>
        <v>No</v>
      </c>
      <c r="CR37" s="5" t="str">
        <f t="shared" si="24"/>
        <v>No</v>
      </c>
      <c r="CS37" s="3" t="str">
        <f t="shared" si="23"/>
        <v>No</v>
      </c>
      <c r="CT37" s="5" t="str">
        <f t="shared" si="24"/>
        <v>No</v>
      </c>
      <c r="CU37" s="3" t="str">
        <f t="shared" si="23"/>
        <v>No</v>
      </c>
      <c r="CV37" s="5" t="str">
        <f t="shared" si="24"/>
        <v>No</v>
      </c>
      <c r="CW37" s="3" t="str">
        <f t="shared" si="23"/>
        <v>No</v>
      </c>
      <c r="CX37" s="5" t="str">
        <f t="shared" si="24"/>
        <v>No</v>
      </c>
      <c r="CY37" s="3" t="str">
        <f t="shared" si="23"/>
        <v>No</v>
      </c>
      <c r="CZ37" s="5" t="str">
        <f t="shared" si="24"/>
        <v>No</v>
      </c>
    </row>
    <row r="38" spans="4:104" x14ac:dyDescent="0.3">
      <c r="D38" s="3">
        <v>30</v>
      </c>
      <c r="E38" s="3" t="str">
        <f t="shared" si="14"/>
        <v>Sol</v>
      </c>
      <c r="F38" s="3" t="str">
        <f>'Datos de la CN'!B29</f>
        <v>Vertex</v>
      </c>
      <c r="G38" s="3" t="str">
        <f t="shared" si="15"/>
        <v>Conjunción</v>
      </c>
      <c r="H38" s="5">
        <f t="shared" si="16"/>
        <v>0</v>
      </c>
      <c r="I38" s="3" t="str">
        <f t="shared" si="25"/>
        <v>No</v>
      </c>
      <c r="J38" s="5" t="str">
        <f t="shared" si="26"/>
        <v>No</v>
      </c>
      <c r="K38" s="3" t="str">
        <f t="shared" si="25"/>
        <v>No</v>
      </c>
      <c r="L38" s="5" t="str">
        <f t="shared" si="26"/>
        <v>No</v>
      </c>
      <c r="M38" s="3" t="str">
        <f t="shared" si="25"/>
        <v>No</v>
      </c>
      <c r="N38" s="5" t="str">
        <f t="shared" si="26"/>
        <v>No</v>
      </c>
      <c r="O38" s="3" t="str">
        <f t="shared" si="25"/>
        <v>No</v>
      </c>
      <c r="P38" s="5" t="str">
        <f t="shared" si="26"/>
        <v>No</v>
      </c>
      <c r="Q38" s="3" t="str">
        <f t="shared" si="25"/>
        <v>No</v>
      </c>
      <c r="R38" s="5" t="str">
        <f t="shared" si="26"/>
        <v>No</v>
      </c>
      <c r="S38" s="3" t="str">
        <f t="shared" si="25"/>
        <v>No</v>
      </c>
      <c r="T38" s="5" t="str">
        <f t="shared" si="26"/>
        <v>No</v>
      </c>
      <c r="U38" s="3" t="str">
        <f t="shared" si="25"/>
        <v>No</v>
      </c>
      <c r="V38" s="5" t="str">
        <f t="shared" si="26"/>
        <v>No</v>
      </c>
      <c r="W38" s="3" t="str">
        <f t="shared" si="25"/>
        <v>No</v>
      </c>
      <c r="X38" s="5" t="str">
        <f t="shared" si="26"/>
        <v>No</v>
      </c>
      <c r="Y38" s="3" t="str">
        <f t="shared" si="25"/>
        <v>No</v>
      </c>
      <c r="Z38" s="5" t="str">
        <f t="shared" si="26"/>
        <v>No</v>
      </c>
      <c r="AA38" s="3" t="str">
        <f t="shared" si="25"/>
        <v>No</v>
      </c>
      <c r="AB38" s="5" t="str">
        <f t="shared" si="26"/>
        <v>No</v>
      </c>
      <c r="AC38" s="3" t="str">
        <f t="shared" si="25"/>
        <v>No</v>
      </c>
      <c r="AD38" s="5" t="str">
        <f t="shared" si="26"/>
        <v>No</v>
      </c>
      <c r="AE38" s="3" t="str">
        <f t="shared" si="25"/>
        <v>No</v>
      </c>
      <c r="AF38" s="5" t="str">
        <f t="shared" si="26"/>
        <v>No</v>
      </c>
      <c r="AG38" s="3" t="str">
        <f t="shared" si="25"/>
        <v>No</v>
      </c>
      <c r="AH38" s="5" t="str">
        <f t="shared" si="26"/>
        <v>No</v>
      </c>
      <c r="AI38" s="3" t="str">
        <f t="shared" si="25"/>
        <v>No</v>
      </c>
      <c r="AJ38" s="5" t="str">
        <f t="shared" si="26"/>
        <v>No</v>
      </c>
      <c r="AK38" s="3" t="str">
        <f t="shared" si="25"/>
        <v>No</v>
      </c>
      <c r="AL38" s="5" t="str">
        <f t="shared" si="26"/>
        <v>No</v>
      </c>
      <c r="AM38" s="3" t="str">
        <f t="shared" si="25"/>
        <v>No</v>
      </c>
      <c r="AN38" s="5" t="str">
        <f t="shared" si="26"/>
        <v>No</v>
      </c>
      <c r="AO38" s="3" t="str">
        <f t="shared" si="25"/>
        <v>No</v>
      </c>
      <c r="AP38" s="5" t="str">
        <f t="shared" si="26"/>
        <v>No</v>
      </c>
      <c r="AQ38" s="3" t="str">
        <f t="shared" si="25"/>
        <v>No</v>
      </c>
      <c r="AR38" s="5" t="str">
        <f t="shared" si="26"/>
        <v>No</v>
      </c>
      <c r="AS38" s="3" t="str">
        <f t="shared" si="25"/>
        <v>No</v>
      </c>
      <c r="AT38" s="5" t="str">
        <f t="shared" si="26"/>
        <v>No</v>
      </c>
      <c r="AU38" s="3" t="str">
        <f t="shared" si="25"/>
        <v>No</v>
      </c>
      <c r="AV38" s="5" t="str">
        <f t="shared" si="26"/>
        <v>No</v>
      </c>
      <c r="AW38" s="3" t="str">
        <f t="shared" si="25"/>
        <v>No</v>
      </c>
      <c r="AX38" s="5" t="str">
        <f t="shared" si="26"/>
        <v>No</v>
      </c>
      <c r="AY38" s="3" t="str">
        <f t="shared" si="25"/>
        <v>No</v>
      </c>
      <c r="AZ38" s="5" t="str">
        <f t="shared" si="26"/>
        <v>No</v>
      </c>
      <c r="BA38" s="3" t="str">
        <f t="shared" si="25"/>
        <v>No</v>
      </c>
      <c r="BB38" s="5" t="str">
        <f t="shared" si="26"/>
        <v>No</v>
      </c>
      <c r="BC38" s="3" t="str">
        <f t="shared" si="25"/>
        <v>No</v>
      </c>
      <c r="BD38" s="5" t="str">
        <f t="shared" si="26"/>
        <v>No</v>
      </c>
      <c r="BE38" s="3" t="str">
        <f t="shared" si="25"/>
        <v>No</v>
      </c>
      <c r="BF38" s="5" t="str">
        <f t="shared" si="26"/>
        <v>No</v>
      </c>
      <c r="BG38" s="3" t="str">
        <f t="shared" si="25"/>
        <v>No</v>
      </c>
      <c r="BH38" s="5" t="str">
        <f t="shared" si="26"/>
        <v>No</v>
      </c>
      <c r="BI38" s="3" t="str">
        <f t="shared" si="25"/>
        <v>No</v>
      </c>
      <c r="BJ38" s="5" t="str">
        <f t="shared" si="26"/>
        <v>No</v>
      </c>
      <c r="BK38" s="3" t="str">
        <f t="shared" si="25"/>
        <v>No</v>
      </c>
      <c r="BL38" s="5" t="str">
        <f t="shared" si="26"/>
        <v>No</v>
      </c>
      <c r="BM38" s="3" t="str">
        <f t="shared" si="25"/>
        <v>No</v>
      </c>
      <c r="BN38" s="5" t="str">
        <f t="shared" si="26"/>
        <v>No</v>
      </c>
      <c r="BO38" s="3" t="str">
        <f t="shared" si="25"/>
        <v>No</v>
      </c>
      <c r="BP38" s="5" t="str">
        <f t="shared" si="26"/>
        <v>No</v>
      </c>
      <c r="BQ38" s="3" t="str">
        <f t="shared" si="25"/>
        <v>No</v>
      </c>
      <c r="BR38" s="5" t="str">
        <f t="shared" si="26"/>
        <v>No</v>
      </c>
      <c r="BS38" s="3" t="str">
        <f t="shared" si="25"/>
        <v>No</v>
      </c>
      <c r="BT38" s="5" t="str">
        <f t="shared" si="26"/>
        <v>No</v>
      </c>
      <c r="BU38" s="3" t="str">
        <f t="shared" si="23"/>
        <v>No</v>
      </c>
      <c r="BV38" s="5" t="str">
        <f t="shared" si="24"/>
        <v>No</v>
      </c>
      <c r="BW38" s="3" t="str">
        <f t="shared" si="23"/>
        <v>No</v>
      </c>
      <c r="BX38" s="5" t="str">
        <f t="shared" si="24"/>
        <v>No</v>
      </c>
      <c r="BY38" s="3" t="str">
        <f t="shared" si="23"/>
        <v>No</v>
      </c>
      <c r="BZ38" s="5" t="str">
        <f t="shared" si="24"/>
        <v>No</v>
      </c>
      <c r="CA38" s="3" t="str">
        <f t="shared" si="23"/>
        <v>No</v>
      </c>
      <c r="CB38" s="5" t="str">
        <f t="shared" si="24"/>
        <v>No</v>
      </c>
      <c r="CC38" s="3" t="str">
        <f t="shared" si="23"/>
        <v>No</v>
      </c>
      <c r="CD38" s="5" t="str">
        <f t="shared" si="24"/>
        <v>No</v>
      </c>
      <c r="CE38" s="3" t="str">
        <f t="shared" si="23"/>
        <v>No</v>
      </c>
      <c r="CF38" s="5" t="str">
        <f t="shared" si="24"/>
        <v>No</v>
      </c>
      <c r="CG38" s="3" t="str">
        <f t="shared" si="23"/>
        <v>No</v>
      </c>
      <c r="CH38" s="5" t="str">
        <f t="shared" si="24"/>
        <v>No</v>
      </c>
      <c r="CI38" s="3" t="str">
        <f t="shared" si="23"/>
        <v>No</v>
      </c>
      <c r="CJ38" s="5" t="str">
        <f t="shared" si="24"/>
        <v>No</v>
      </c>
      <c r="CK38" s="3" t="str">
        <f t="shared" si="23"/>
        <v>No</v>
      </c>
      <c r="CL38" s="5" t="str">
        <f t="shared" si="24"/>
        <v>No</v>
      </c>
      <c r="CM38" s="3" t="str">
        <f t="shared" si="23"/>
        <v>No</v>
      </c>
      <c r="CN38" s="5" t="str">
        <f t="shared" si="24"/>
        <v>No</v>
      </c>
      <c r="CO38" s="3" t="str">
        <f t="shared" si="23"/>
        <v>No</v>
      </c>
      <c r="CP38" s="5" t="str">
        <f t="shared" si="24"/>
        <v>No</v>
      </c>
      <c r="CQ38" s="3" t="str">
        <f t="shared" si="23"/>
        <v>No</v>
      </c>
      <c r="CR38" s="5" t="str">
        <f t="shared" si="24"/>
        <v>No</v>
      </c>
      <c r="CS38" s="3" t="str">
        <f t="shared" si="23"/>
        <v>No</v>
      </c>
      <c r="CT38" s="5" t="str">
        <f t="shared" si="24"/>
        <v>No</v>
      </c>
      <c r="CU38" s="3" t="str">
        <f t="shared" si="23"/>
        <v>No</v>
      </c>
      <c r="CV38" s="5" t="str">
        <f t="shared" si="24"/>
        <v>No</v>
      </c>
      <c r="CW38" s="3" t="str">
        <f t="shared" si="23"/>
        <v>No</v>
      </c>
      <c r="CX38" s="5" t="str">
        <f t="shared" si="24"/>
        <v>No</v>
      </c>
      <c r="CY38" s="3" t="str">
        <f t="shared" si="23"/>
        <v>No</v>
      </c>
      <c r="CZ38" s="5" t="str">
        <f t="shared" si="24"/>
        <v>No</v>
      </c>
    </row>
    <row r="39" spans="4:104" x14ac:dyDescent="0.3">
      <c r="D39" s="3">
        <v>31</v>
      </c>
      <c r="E39" s="3" t="str">
        <f t="shared" si="14"/>
        <v>Sol</v>
      </c>
      <c r="F39" s="3" t="str">
        <f>'Datos de la CN'!B30</f>
        <v>Ceres</v>
      </c>
      <c r="G39" s="3" t="str">
        <f t="shared" si="15"/>
        <v>Conjunción</v>
      </c>
      <c r="H39" s="5">
        <f t="shared" si="16"/>
        <v>0</v>
      </c>
      <c r="I39" s="3" t="str">
        <f t="shared" si="25"/>
        <v>No</v>
      </c>
      <c r="J39" s="5" t="str">
        <f t="shared" si="26"/>
        <v>No</v>
      </c>
      <c r="K39" s="3" t="str">
        <f t="shared" si="25"/>
        <v>No</v>
      </c>
      <c r="L39" s="5" t="str">
        <f t="shared" si="26"/>
        <v>No</v>
      </c>
      <c r="M39" s="3" t="str">
        <f t="shared" si="25"/>
        <v>No</v>
      </c>
      <c r="N39" s="5" t="str">
        <f t="shared" si="26"/>
        <v>No</v>
      </c>
      <c r="O39" s="3" t="str">
        <f t="shared" si="25"/>
        <v>No</v>
      </c>
      <c r="P39" s="5" t="str">
        <f t="shared" si="26"/>
        <v>No</v>
      </c>
      <c r="Q39" s="3" t="str">
        <f t="shared" si="25"/>
        <v>No</v>
      </c>
      <c r="R39" s="5" t="str">
        <f t="shared" si="26"/>
        <v>No</v>
      </c>
      <c r="S39" s="3" t="str">
        <f t="shared" si="25"/>
        <v>No</v>
      </c>
      <c r="T39" s="5" t="str">
        <f t="shared" si="26"/>
        <v>No</v>
      </c>
      <c r="U39" s="3" t="str">
        <f t="shared" si="25"/>
        <v>No</v>
      </c>
      <c r="V39" s="5" t="str">
        <f t="shared" si="26"/>
        <v>No</v>
      </c>
      <c r="W39" s="3" t="str">
        <f t="shared" si="25"/>
        <v>No</v>
      </c>
      <c r="X39" s="5" t="str">
        <f t="shared" si="26"/>
        <v>No</v>
      </c>
      <c r="Y39" s="3" t="str">
        <f t="shared" si="25"/>
        <v>No</v>
      </c>
      <c r="Z39" s="5" t="str">
        <f t="shared" si="26"/>
        <v>No</v>
      </c>
      <c r="AA39" s="3" t="str">
        <f t="shared" si="25"/>
        <v>No</v>
      </c>
      <c r="AB39" s="5" t="str">
        <f t="shared" si="26"/>
        <v>No</v>
      </c>
      <c r="AC39" s="3" t="str">
        <f t="shared" si="25"/>
        <v>No</v>
      </c>
      <c r="AD39" s="5" t="str">
        <f t="shared" si="26"/>
        <v>No</v>
      </c>
      <c r="AE39" s="3" t="str">
        <f t="shared" si="25"/>
        <v>No</v>
      </c>
      <c r="AF39" s="5" t="str">
        <f t="shared" si="26"/>
        <v>No</v>
      </c>
      <c r="AG39" s="3" t="str">
        <f t="shared" si="25"/>
        <v>No</v>
      </c>
      <c r="AH39" s="5" t="str">
        <f t="shared" si="26"/>
        <v>No</v>
      </c>
      <c r="AI39" s="3" t="str">
        <f t="shared" si="25"/>
        <v>No</v>
      </c>
      <c r="AJ39" s="5" t="str">
        <f t="shared" si="26"/>
        <v>No</v>
      </c>
      <c r="AK39" s="3" t="str">
        <f t="shared" si="25"/>
        <v>No</v>
      </c>
      <c r="AL39" s="5" t="str">
        <f t="shared" si="26"/>
        <v>No</v>
      </c>
      <c r="AM39" s="3" t="str">
        <f t="shared" si="25"/>
        <v>No</v>
      </c>
      <c r="AN39" s="5" t="str">
        <f t="shared" si="26"/>
        <v>No</v>
      </c>
      <c r="AO39" s="3" t="str">
        <f t="shared" si="25"/>
        <v>No</v>
      </c>
      <c r="AP39" s="5" t="str">
        <f t="shared" si="26"/>
        <v>No</v>
      </c>
      <c r="AQ39" s="3" t="str">
        <f t="shared" si="25"/>
        <v>No</v>
      </c>
      <c r="AR39" s="5" t="str">
        <f t="shared" si="26"/>
        <v>No</v>
      </c>
      <c r="AS39" s="3" t="str">
        <f t="shared" si="25"/>
        <v>No</v>
      </c>
      <c r="AT39" s="5" t="str">
        <f t="shared" si="26"/>
        <v>No</v>
      </c>
      <c r="AU39" s="3" t="str">
        <f t="shared" si="25"/>
        <v>No</v>
      </c>
      <c r="AV39" s="5" t="str">
        <f t="shared" si="26"/>
        <v>No</v>
      </c>
      <c r="AW39" s="3" t="str">
        <f t="shared" si="25"/>
        <v>No</v>
      </c>
      <c r="AX39" s="5" t="str">
        <f t="shared" si="26"/>
        <v>No</v>
      </c>
      <c r="AY39" s="3" t="str">
        <f t="shared" si="25"/>
        <v>No</v>
      </c>
      <c r="AZ39" s="5" t="str">
        <f t="shared" si="26"/>
        <v>No</v>
      </c>
      <c r="BA39" s="3" t="str">
        <f t="shared" si="25"/>
        <v>No</v>
      </c>
      <c r="BB39" s="5" t="str">
        <f t="shared" si="26"/>
        <v>No</v>
      </c>
      <c r="BC39" s="3" t="str">
        <f t="shared" si="25"/>
        <v>No</v>
      </c>
      <c r="BD39" s="5" t="str">
        <f t="shared" si="26"/>
        <v>No</v>
      </c>
      <c r="BE39" s="3" t="str">
        <f t="shared" si="25"/>
        <v>No</v>
      </c>
      <c r="BF39" s="5" t="str">
        <f t="shared" si="26"/>
        <v>No</v>
      </c>
      <c r="BG39" s="3" t="str">
        <f t="shared" si="25"/>
        <v>No</v>
      </c>
      <c r="BH39" s="5" t="str">
        <f t="shared" si="26"/>
        <v>No</v>
      </c>
      <c r="BI39" s="3" t="str">
        <f t="shared" si="25"/>
        <v>No</v>
      </c>
      <c r="BJ39" s="5" t="str">
        <f t="shared" si="26"/>
        <v>No</v>
      </c>
      <c r="BK39" s="3" t="str">
        <f t="shared" si="25"/>
        <v>No</v>
      </c>
      <c r="BL39" s="5" t="str">
        <f t="shared" si="26"/>
        <v>No</v>
      </c>
      <c r="BM39" s="3" t="str">
        <f t="shared" si="25"/>
        <v>No</v>
      </c>
      <c r="BN39" s="5" t="str">
        <f t="shared" si="26"/>
        <v>No</v>
      </c>
      <c r="BO39" s="3" t="str">
        <f t="shared" si="25"/>
        <v>No</v>
      </c>
      <c r="BP39" s="5" t="str">
        <f t="shared" si="26"/>
        <v>No</v>
      </c>
      <c r="BQ39" s="3" t="str">
        <f t="shared" si="25"/>
        <v>No</v>
      </c>
      <c r="BR39" s="5" t="str">
        <f t="shared" si="26"/>
        <v>No</v>
      </c>
      <c r="BS39" s="3" t="str">
        <f t="shared" si="25"/>
        <v>No</v>
      </c>
      <c r="BT39" s="5" t="str">
        <f t="shared" si="26"/>
        <v>No</v>
      </c>
      <c r="BU39" s="3" t="str">
        <f t="shared" si="23"/>
        <v>No</v>
      </c>
      <c r="BV39" s="5" t="str">
        <f t="shared" si="24"/>
        <v>No</v>
      </c>
      <c r="BW39" s="3" t="str">
        <f t="shared" si="23"/>
        <v>No</v>
      </c>
      <c r="BX39" s="5" t="str">
        <f t="shared" si="24"/>
        <v>No</v>
      </c>
      <c r="BY39" s="3" t="str">
        <f t="shared" si="23"/>
        <v>No</v>
      </c>
      <c r="BZ39" s="5" t="str">
        <f t="shared" si="24"/>
        <v>No</v>
      </c>
      <c r="CA39" s="3" t="str">
        <f t="shared" si="23"/>
        <v>No</v>
      </c>
      <c r="CB39" s="5" t="str">
        <f t="shared" si="24"/>
        <v>No</v>
      </c>
      <c r="CC39" s="3" t="str">
        <f t="shared" si="23"/>
        <v>No</v>
      </c>
      <c r="CD39" s="5" t="str">
        <f t="shared" si="24"/>
        <v>No</v>
      </c>
      <c r="CE39" s="3" t="str">
        <f t="shared" si="23"/>
        <v>No</v>
      </c>
      <c r="CF39" s="5" t="str">
        <f t="shared" si="24"/>
        <v>No</v>
      </c>
      <c r="CG39" s="3" t="str">
        <f t="shared" si="23"/>
        <v>No</v>
      </c>
      <c r="CH39" s="5" t="str">
        <f t="shared" si="24"/>
        <v>No</v>
      </c>
      <c r="CI39" s="3" t="str">
        <f t="shared" si="23"/>
        <v>No</v>
      </c>
      <c r="CJ39" s="5" t="str">
        <f t="shared" si="24"/>
        <v>No</v>
      </c>
      <c r="CK39" s="3" t="str">
        <f t="shared" si="23"/>
        <v>No</v>
      </c>
      <c r="CL39" s="5" t="str">
        <f t="shared" si="24"/>
        <v>No</v>
      </c>
      <c r="CM39" s="3" t="str">
        <f t="shared" si="23"/>
        <v>No</v>
      </c>
      <c r="CN39" s="5" t="str">
        <f t="shared" si="24"/>
        <v>No</v>
      </c>
      <c r="CO39" s="3" t="str">
        <f t="shared" si="23"/>
        <v>No</v>
      </c>
      <c r="CP39" s="5" t="str">
        <f t="shared" si="24"/>
        <v>No</v>
      </c>
      <c r="CQ39" s="3" t="str">
        <f t="shared" si="23"/>
        <v>No</v>
      </c>
      <c r="CR39" s="5" t="str">
        <f t="shared" si="24"/>
        <v>No</v>
      </c>
      <c r="CS39" s="3" t="str">
        <f t="shared" si="23"/>
        <v>No</v>
      </c>
      <c r="CT39" s="5" t="str">
        <f t="shared" si="24"/>
        <v>No</v>
      </c>
      <c r="CU39" s="3" t="str">
        <f t="shared" si="23"/>
        <v>No</v>
      </c>
      <c r="CV39" s="5" t="str">
        <f t="shared" si="24"/>
        <v>No</v>
      </c>
      <c r="CW39" s="3" t="str">
        <f t="shared" si="23"/>
        <v>No</v>
      </c>
      <c r="CX39" s="5" t="str">
        <f t="shared" si="24"/>
        <v>No</v>
      </c>
      <c r="CY39" s="3" t="str">
        <f t="shared" si="23"/>
        <v>No</v>
      </c>
      <c r="CZ39" s="5" t="str">
        <f t="shared" si="24"/>
        <v>No</v>
      </c>
    </row>
    <row r="40" spans="4:104" x14ac:dyDescent="0.3">
      <c r="D40" s="3">
        <v>32</v>
      </c>
      <c r="E40" s="3" t="str">
        <f t="shared" si="14"/>
        <v>Sol</v>
      </c>
      <c r="F40" s="3" t="str">
        <f>'Datos de la CN'!B31</f>
        <v>Varuna</v>
      </c>
      <c r="G40" s="3" t="str">
        <f t="shared" si="15"/>
        <v>Conjunción</v>
      </c>
      <c r="H40" s="5">
        <f t="shared" si="16"/>
        <v>0</v>
      </c>
      <c r="I40" s="3" t="str">
        <f t="shared" si="25"/>
        <v>No</v>
      </c>
      <c r="J40" s="5" t="str">
        <f t="shared" si="26"/>
        <v>No</v>
      </c>
      <c r="K40" s="3" t="str">
        <f t="shared" si="25"/>
        <v>No</v>
      </c>
      <c r="L40" s="5" t="str">
        <f t="shared" si="26"/>
        <v>No</v>
      </c>
      <c r="M40" s="3" t="str">
        <f t="shared" si="25"/>
        <v>No</v>
      </c>
      <c r="N40" s="5" t="str">
        <f t="shared" si="26"/>
        <v>No</v>
      </c>
      <c r="O40" s="3" t="str">
        <f t="shared" si="25"/>
        <v>No</v>
      </c>
      <c r="P40" s="5" t="str">
        <f t="shared" si="26"/>
        <v>No</v>
      </c>
      <c r="Q40" s="3" t="str">
        <f t="shared" si="25"/>
        <v>No</v>
      </c>
      <c r="R40" s="5" t="str">
        <f t="shared" si="26"/>
        <v>No</v>
      </c>
      <c r="S40" s="3" t="str">
        <f t="shared" si="25"/>
        <v>No</v>
      </c>
      <c r="T40" s="5" t="str">
        <f t="shared" si="26"/>
        <v>No</v>
      </c>
      <c r="U40" s="3" t="str">
        <f t="shared" si="25"/>
        <v>No</v>
      </c>
      <c r="V40" s="5" t="str">
        <f t="shared" si="26"/>
        <v>No</v>
      </c>
      <c r="W40" s="3" t="str">
        <f t="shared" si="25"/>
        <v>No</v>
      </c>
      <c r="X40" s="5" t="str">
        <f t="shared" si="26"/>
        <v>No</v>
      </c>
      <c r="Y40" s="3" t="str">
        <f t="shared" si="25"/>
        <v>No</v>
      </c>
      <c r="Z40" s="5" t="str">
        <f t="shared" si="26"/>
        <v>No</v>
      </c>
      <c r="AA40" s="3" t="str">
        <f t="shared" si="25"/>
        <v>No</v>
      </c>
      <c r="AB40" s="5" t="str">
        <f t="shared" si="26"/>
        <v>No</v>
      </c>
      <c r="AC40" s="3" t="str">
        <f t="shared" si="25"/>
        <v>No</v>
      </c>
      <c r="AD40" s="5" t="str">
        <f t="shared" si="26"/>
        <v>No</v>
      </c>
      <c r="AE40" s="3" t="str">
        <f t="shared" si="25"/>
        <v>No</v>
      </c>
      <c r="AF40" s="5" t="str">
        <f t="shared" si="26"/>
        <v>No</v>
      </c>
      <c r="AG40" s="3" t="str">
        <f t="shared" si="25"/>
        <v>No</v>
      </c>
      <c r="AH40" s="5" t="str">
        <f t="shared" si="26"/>
        <v>No</v>
      </c>
      <c r="AI40" s="3" t="str">
        <f t="shared" si="25"/>
        <v>No</v>
      </c>
      <c r="AJ40" s="5" t="str">
        <f t="shared" si="26"/>
        <v>No</v>
      </c>
      <c r="AK40" s="3" t="str">
        <f t="shared" si="25"/>
        <v>No</v>
      </c>
      <c r="AL40" s="5" t="str">
        <f t="shared" si="26"/>
        <v>No</v>
      </c>
      <c r="AM40" s="3" t="str">
        <f t="shared" si="25"/>
        <v>No</v>
      </c>
      <c r="AN40" s="5" t="str">
        <f t="shared" si="26"/>
        <v>No</v>
      </c>
      <c r="AO40" s="3" t="str">
        <f t="shared" si="25"/>
        <v>No</v>
      </c>
      <c r="AP40" s="5" t="str">
        <f t="shared" si="26"/>
        <v>No</v>
      </c>
      <c r="AQ40" s="3" t="str">
        <f t="shared" si="25"/>
        <v>No</v>
      </c>
      <c r="AR40" s="5" t="str">
        <f t="shared" si="26"/>
        <v>No</v>
      </c>
      <c r="AS40" s="3" t="str">
        <f t="shared" si="25"/>
        <v>No</v>
      </c>
      <c r="AT40" s="5" t="str">
        <f t="shared" si="26"/>
        <v>No</v>
      </c>
      <c r="AU40" s="3" t="str">
        <f t="shared" si="25"/>
        <v>No</v>
      </c>
      <c r="AV40" s="5" t="str">
        <f t="shared" si="26"/>
        <v>No</v>
      </c>
      <c r="AW40" s="3" t="str">
        <f t="shared" si="25"/>
        <v>No</v>
      </c>
      <c r="AX40" s="5" t="str">
        <f t="shared" si="26"/>
        <v>No</v>
      </c>
      <c r="AY40" s="3" t="str">
        <f t="shared" si="25"/>
        <v>No</v>
      </c>
      <c r="AZ40" s="5" t="str">
        <f t="shared" si="26"/>
        <v>No</v>
      </c>
      <c r="BA40" s="3" t="str">
        <f t="shared" si="25"/>
        <v>No</v>
      </c>
      <c r="BB40" s="5" t="str">
        <f t="shared" si="26"/>
        <v>No</v>
      </c>
      <c r="BC40" s="3" t="str">
        <f t="shared" si="25"/>
        <v>No</v>
      </c>
      <c r="BD40" s="5" t="str">
        <f t="shared" si="26"/>
        <v>No</v>
      </c>
      <c r="BE40" s="3" t="str">
        <f t="shared" si="25"/>
        <v>No</v>
      </c>
      <c r="BF40" s="5" t="str">
        <f t="shared" si="26"/>
        <v>No</v>
      </c>
      <c r="BG40" s="3" t="str">
        <f t="shared" si="25"/>
        <v>No</v>
      </c>
      <c r="BH40" s="5" t="str">
        <f t="shared" si="26"/>
        <v>No</v>
      </c>
      <c r="BI40" s="3" t="str">
        <f t="shared" si="25"/>
        <v>No</v>
      </c>
      <c r="BJ40" s="5" t="str">
        <f t="shared" si="26"/>
        <v>No</v>
      </c>
      <c r="BK40" s="3" t="str">
        <f t="shared" si="25"/>
        <v>No</v>
      </c>
      <c r="BL40" s="5" t="str">
        <f t="shared" si="26"/>
        <v>No</v>
      </c>
      <c r="BM40" s="3" t="str">
        <f t="shared" si="25"/>
        <v>No</v>
      </c>
      <c r="BN40" s="5" t="str">
        <f t="shared" si="26"/>
        <v>No</v>
      </c>
      <c r="BO40" s="3" t="str">
        <f t="shared" si="25"/>
        <v>No</v>
      </c>
      <c r="BP40" s="5" t="str">
        <f t="shared" si="26"/>
        <v>No</v>
      </c>
      <c r="BQ40" s="3" t="str">
        <f t="shared" si="25"/>
        <v>No</v>
      </c>
      <c r="BR40" s="5" t="str">
        <f t="shared" si="26"/>
        <v>No</v>
      </c>
      <c r="BS40" s="3" t="str">
        <f t="shared" si="25"/>
        <v>No</v>
      </c>
      <c r="BT40" s="5" t="str">
        <f t="shared" si="26"/>
        <v>No</v>
      </c>
      <c r="BU40" s="3" t="str">
        <f t="shared" si="23"/>
        <v>No</v>
      </c>
      <c r="BV40" s="5" t="str">
        <f t="shared" si="24"/>
        <v>No</v>
      </c>
      <c r="BW40" s="3" t="str">
        <f t="shared" si="23"/>
        <v>No</v>
      </c>
      <c r="BX40" s="5" t="str">
        <f t="shared" si="24"/>
        <v>No</v>
      </c>
      <c r="BY40" s="3" t="str">
        <f t="shared" si="23"/>
        <v>No</v>
      </c>
      <c r="BZ40" s="5" t="str">
        <f t="shared" si="24"/>
        <v>No</v>
      </c>
      <c r="CA40" s="3" t="str">
        <f t="shared" si="23"/>
        <v>No</v>
      </c>
      <c r="CB40" s="5" t="str">
        <f t="shared" si="24"/>
        <v>No</v>
      </c>
      <c r="CC40" s="3" t="str">
        <f t="shared" si="23"/>
        <v>No</v>
      </c>
      <c r="CD40" s="5" t="str">
        <f t="shared" si="24"/>
        <v>No</v>
      </c>
      <c r="CE40" s="3" t="str">
        <f t="shared" si="23"/>
        <v>No</v>
      </c>
      <c r="CF40" s="5" t="str">
        <f t="shared" si="24"/>
        <v>No</v>
      </c>
      <c r="CG40" s="3" t="str">
        <f t="shared" si="23"/>
        <v>No</v>
      </c>
      <c r="CH40" s="5" t="str">
        <f t="shared" si="24"/>
        <v>No</v>
      </c>
      <c r="CI40" s="3" t="str">
        <f t="shared" si="23"/>
        <v>No</v>
      </c>
      <c r="CJ40" s="5" t="str">
        <f t="shared" si="24"/>
        <v>No</v>
      </c>
      <c r="CK40" s="3" t="str">
        <f t="shared" si="23"/>
        <v>No</v>
      </c>
      <c r="CL40" s="5" t="str">
        <f t="shared" si="24"/>
        <v>No</v>
      </c>
      <c r="CM40" s="3" t="str">
        <f t="shared" si="23"/>
        <v>No</v>
      </c>
      <c r="CN40" s="5" t="str">
        <f t="shared" si="24"/>
        <v>No</v>
      </c>
      <c r="CO40" s="3" t="str">
        <f t="shared" si="23"/>
        <v>No</v>
      </c>
      <c r="CP40" s="5" t="str">
        <f t="shared" si="24"/>
        <v>No</v>
      </c>
      <c r="CQ40" s="3" t="str">
        <f t="shared" si="23"/>
        <v>No</v>
      </c>
      <c r="CR40" s="5" t="str">
        <f t="shared" si="24"/>
        <v>No</v>
      </c>
      <c r="CS40" s="3" t="str">
        <f t="shared" si="23"/>
        <v>No</v>
      </c>
      <c r="CT40" s="5" t="str">
        <f t="shared" si="24"/>
        <v>No</v>
      </c>
      <c r="CU40" s="3" t="str">
        <f t="shared" si="23"/>
        <v>No</v>
      </c>
      <c r="CV40" s="5" t="str">
        <f t="shared" si="24"/>
        <v>No</v>
      </c>
      <c r="CW40" s="3" t="str">
        <f t="shared" si="23"/>
        <v>No</v>
      </c>
      <c r="CX40" s="5" t="str">
        <f t="shared" si="24"/>
        <v>No</v>
      </c>
      <c r="CY40" s="3" t="str">
        <f t="shared" si="23"/>
        <v>No</v>
      </c>
      <c r="CZ40" s="5" t="str">
        <f t="shared" si="24"/>
        <v>No</v>
      </c>
    </row>
    <row r="41" spans="4:104" x14ac:dyDescent="0.3">
      <c r="D41" s="3">
        <v>33</v>
      </c>
      <c r="E41" s="3" t="str">
        <f>$E$11</f>
        <v>Luna</v>
      </c>
      <c r="F41" s="3" t="s">
        <v>32</v>
      </c>
      <c r="G41" s="3" t="str">
        <f t="shared" si="15"/>
        <v>Conjunción</v>
      </c>
      <c r="H41" s="5">
        <f t="shared" si="16"/>
        <v>0</v>
      </c>
      <c r="I41" s="3" t="str">
        <f t="shared" si="25"/>
        <v>No</v>
      </c>
      <c r="J41" s="5" t="str">
        <f t="shared" si="26"/>
        <v>No</v>
      </c>
      <c r="K41" s="3" t="str">
        <f t="shared" si="25"/>
        <v>No</v>
      </c>
      <c r="L41" s="5" t="str">
        <f t="shared" si="26"/>
        <v>No</v>
      </c>
      <c r="M41" s="3" t="str">
        <f t="shared" si="25"/>
        <v>No</v>
      </c>
      <c r="N41" s="5" t="str">
        <f t="shared" si="26"/>
        <v>No</v>
      </c>
      <c r="O41" s="3" t="str">
        <f t="shared" si="25"/>
        <v>No</v>
      </c>
      <c r="P41" s="5" t="str">
        <f t="shared" si="26"/>
        <v>No</v>
      </c>
      <c r="Q41" s="3" t="str">
        <f t="shared" si="25"/>
        <v>No</v>
      </c>
      <c r="R41" s="5" t="str">
        <f t="shared" si="26"/>
        <v>No</v>
      </c>
      <c r="S41" s="3" t="str">
        <f t="shared" si="25"/>
        <v>No</v>
      </c>
      <c r="T41" s="5" t="str">
        <f t="shared" si="26"/>
        <v>No</v>
      </c>
      <c r="U41" s="3" t="str">
        <f t="shared" si="25"/>
        <v>No</v>
      </c>
      <c r="V41" s="5" t="str">
        <f t="shared" si="26"/>
        <v>No</v>
      </c>
      <c r="W41" s="3" t="str">
        <f t="shared" si="25"/>
        <v>No</v>
      </c>
      <c r="X41" s="5" t="str">
        <f t="shared" si="26"/>
        <v>No</v>
      </c>
      <c r="Y41" s="3" t="str">
        <f t="shared" si="25"/>
        <v>No</v>
      </c>
      <c r="Z41" s="5" t="str">
        <f t="shared" si="26"/>
        <v>No</v>
      </c>
      <c r="AA41" s="3" t="str">
        <f t="shared" si="25"/>
        <v>No</v>
      </c>
      <c r="AB41" s="5" t="str">
        <f t="shared" si="26"/>
        <v>No</v>
      </c>
      <c r="AC41" s="3" t="str">
        <f t="shared" si="25"/>
        <v>No</v>
      </c>
      <c r="AD41" s="5" t="str">
        <f t="shared" si="26"/>
        <v>No</v>
      </c>
      <c r="AE41" s="3" t="str">
        <f t="shared" si="25"/>
        <v>No</v>
      </c>
      <c r="AF41" s="5" t="str">
        <f t="shared" si="26"/>
        <v>No</v>
      </c>
      <c r="AG41" s="3" t="str">
        <f t="shared" si="25"/>
        <v>No</v>
      </c>
      <c r="AH41" s="5" t="str">
        <f t="shared" si="26"/>
        <v>No</v>
      </c>
      <c r="AI41" s="3" t="str">
        <f t="shared" si="25"/>
        <v>No</v>
      </c>
      <c r="AJ41" s="5" t="str">
        <f t="shared" si="26"/>
        <v>No</v>
      </c>
      <c r="AK41" s="3" t="str">
        <f t="shared" si="25"/>
        <v>No</v>
      </c>
      <c r="AL41" s="5" t="str">
        <f t="shared" si="26"/>
        <v>No</v>
      </c>
      <c r="AM41" s="3" t="str">
        <f t="shared" si="25"/>
        <v>No</v>
      </c>
      <c r="AN41" s="5" t="str">
        <f t="shared" si="26"/>
        <v>No</v>
      </c>
      <c r="AO41" s="3" t="str">
        <f t="shared" si="25"/>
        <v>No</v>
      </c>
      <c r="AP41" s="5" t="str">
        <f t="shared" si="26"/>
        <v>No</v>
      </c>
      <c r="AQ41" s="3" t="str">
        <f t="shared" si="25"/>
        <v>No</v>
      </c>
      <c r="AR41" s="5" t="str">
        <f t="shared" si="26"/>
        <v>No</v>
      </c>
      <c r="AS41" s="3" t="str">
        <f t="shared" si="25"/>
        <v>No</v>
      </c>
      <c r="AT41" s="5" t="str">
        <f t="shared" si="26"/>
        <v>No</v>
      </c>
      <c r="AU41" s="3" t="str">
        <f t="shared" si="25"/>
        <v>No</v>
      </c>
      <c r="AV41" s="5" t="str">
        <f t="shared" si="26"/>
        <v>No</v>
      </c>
      <c r="AW41" s="3" t="str">
        <f t="shared" si="25"/>
        <v>No</v>
      </c>
      <c r="AX41" s="5" t="str">
        <f t="shared" si="26"/>
        <v>No</v>
      </c>
      <c r="AY41" s="3" t="str">
        <f t="shared" si="25"/>
        <v>No</v>
      </c>
      <c r="AZ41" s="5" t="str">
        <f t="shared" si="26"/>
        <v>No</v>
      </c>
      <c r="BA41" s="3" t="str">
        <f t="shared" si="25"/>
        <v>No</v>
      </c>
      <c r="BB41" s="5" t="str">
        <f t="shared" si="26"/>
        <v>No</v>
      </c>
      <c r="BC41" s="3" t="str">
        <f t="shared" si="25"/>
        <v>No</v>
      </c>
      <c r="BD41" s="5" t="str">
        <f t="shared" si="26"/>
        <v>No</v>
      </c>
      <c r="BE41" s="3" t="str">
        <f t="shared" si="25"/>
        <v>No</v>
      </c>
      <c r="BF41" s="5" t="str">
        <f t="shared" si="26"/>
        <v>No</v>
      </c>
      <c r="BG41" s="3" t="str">
        <f t="shared" si="25"/>
        <v>No</v>
      </c>
      <c r="BH41" s="5" t="str">
        <f t="shared" si="26"/>
        <v>No</v>
      </c>
      <c r="BI41" s="3" t="str">
        <f t="shared" si="25"/>
        <v>No</v>
      </c>
      <c r="BJ41" s="5" t="str">
        <f t="shared" si="26"/>
        <v>No</v>
      </c>
      <c r="BK41" s="3" t="str">
        <f t="shared" si="25"/>
        <v>No</v>
      </c>
      <c r="BL41" s="5" t="str">
        <f t="shared" si="26"/>
        <v>No</v>
      </c>
      <c r="BM41" s="3" t="str">
        <f t="shared" si="25"/>
        <v>No</v>
      </c>
      <c r="BN41" s="5" t="str">
        <f t="shared" si="26"/>
        <v>No</v>
      </c>
      <c r="BO41" s="3" t="str">
        <f t="shared" si="25"/>
        <v>No</v>
      </c>
      <c r="BP41" s="5" t="str">
        <f t="shared" si="26"/>
        <v>No</v>
      </c>
      <c r="BQ41" s="3" t="str">
        <f t="shared" si="25"/>
        <v>No</v>
      </c>
      <c r="BR41" s="5" t="str">
        <f t="shared" si="26"/>
        <v>No</v>
      </c>
      <c r="BS41" s="3" t="str">
        <f t="shared" ref="BS41:CY47" si="27">IF(AND(VLOOKUP($E41,Puntos,7,FALSE)-VLOOKUP($F41,Puntos,7,FALSE)&lt;=(1.25/30)*(BS$5+BS$3),VLOOKUP($E41,Puntos,7,FALSE)-VLOOKUP($F41,Puntos,7,FALSE)&gt;=(1.25/30)*(-BS$5+BS$3)),BS$2,IF(AND(VLOOKUP($F41,Puntos,7,FALSE)-VLOOKUP($E41,Puntos,7,FALSE)&lt;=(1.25/30)*(BS$5+BS$3),VLOOKUP($F41,Puntos,7,FALSE)-VLOOKUP($E41,Puntos,7,FALSE)&gt;=(1.25/30)*(-BS$5+BS$3)),BS$2,IF(AND(VLOOKUP($E41,Puntos,7,FALSE)-VLOOKUP($F41,Puntos,7,FALSE)&lt;=(1.25/30)*(-360+BS$5+BS$3),VLOOKUP($E41,Puntos,7,FALSE)-VLOOKUP($F41,Puntos,7,FALSE)&gt;=(1.25/30)*(-360-BS$5+BS$3)),BS$2,IF(AND(VLOOKUP($F41,Puntos,7,FALSE)-VLOOKUP($E41,Puntos,7,FALSE)&lt;=(1.25/30)*(-360+BS$5+BS$3),VLOOKUP($F41,Puntos,7,FALSE)-VLOOKUP($E41,Puntos,7,FALSE)&gt;=(1.25/30)*(-360-BS$5+BS$3)),BS$2,"No"))))</f>
        <v>No</v>
      </c>
      <c r="BT41" s="5" t="str">
        <f t="shared" ref="BT41:CZ47" si="28">IF(IF(AND(VLOOKUP($E41,Puntos,7,FALSE)-VLOOKUP($F41,Puntos,7,FALSE)&lt;=(1.25/30)*(BT$5+BT$3),VLOOKUP($E41,Puntos,7,FALSE)-VLOOKUP($F41,Puntos,7,FALSE)&gt;=(1.25/30)*(-BT$5+BT$3)),VLOOKUP($E41,Puntos,7,FALSE)-VLOOKUP($F41,Puntos,7,FALSE)-(1.25/30)*(BT$3),IF(AND(VLOOKUP($F41,Puntos,7,FALSE)-VLOOKUP($E41,Puntos,7,FALSE)&lt;=(1.25/30)*(BT$5+BT$3),VLOOKUP($F41,Puntos,7,FALSE)-VLOOKUP($E41,Puntos,7,FALSE)&gt;=(1.25/30)*(-BT$5+BT$3)),VLOOKUP($F41,Puntos,7,FALSE)-VLOOKUP($E41,Puntos,7,FALSE)-(1.25/30)*(BT$3),IF(AND(VLOOKUP($E41,Puntos,7,FALSE)-VLOOKUP($F41,Puntos,7,FALSE)&lt;=(1.25/30)*(-360+BT$5+BT$3),VLOOKUP($E41,Puntos,7,FALSE)-VLOOKUP($F41,Puntos,7,FALSE)&gt;=(1.25/30)*(-360-BT$5+BT$3)),VLOOKUP($E41,Puntos,7,FALSE)-VLOOKUP($F41,Puntos,7,FALSE)+(360-BT$3)/24,IF(AND(VLOOKUP($F41,Puntos,7,FALSE)-VLOOKUP($E41,Puntos,7,FALSE)&lt;=(1.25/30)*(-360+BT$5+BT$3),VLOOKUP($F41,Puntos,7,FALSE)-VLOOKUP($E41,Puntos,7,FALSE)&gt;=(1.25/30)*(-360-BT$5+BT$3)),VLOOKUP($F41,Puntos,7,FALSE)-VLOOKUP($E41,Puntos,7,FALSE)+(360-BT$3)/24,"No"))))&lt;0,(-1)*(IF(AND(VLOOKUP($E41,Puntos,7,FALSE)-VLOOKUP($F41,Puntos,7,FALSE)&lt;=(1.25/30)*(BT$5+BT$3),VLOOKUP($E41,Puntos,7,FALSE)-VLOOKUP($F41,Puntos,7,FALSE)&gt;=(1.25/30)*(-BT$5+BT$3)),VLOOKUP($E41,Puntos,7,FALSE)-VLOOKUP($F41,Puntos,7,FALSE)-(1.25/30)*(BT$3),IF(AND(VLOOKUP($F41,Puntos,7,FALSE)-VLOOKUP($E41,Puntos,7,FALSE)&lt;=(1.25/30)*(BT$5+BT$3),VLOOKUP($F41,Puntos,7,FALSE)-VLOOKUP($E41,Puntos,7,FALSE)&gt;=(1.25/30)*(-BT$5+BT$3)),VLOOKUP($F41,Puntos,7,FALSE)-VLOOKUP($E41,Puntos,7,FALSE)-(1.25/30)*(BT$3),IF(AND(VLOOKUP($E41,Puntos,7,FALSE)-VLOOKUP($F41,Puntos,7,FALSE)&lt;=(1.25/30)*(-360+BT$5+BT$3),VLOOKUP($E41,Puntos,7,FALSE)-VLOOKUP($F41,Puntos,7,FALSE)&gt;=(1.25/30)*(-360-BT$5+BT$3)),VLOOKUP($E41,Puntos,7,FALSE)-VLOOKUP($F41,Puntos,7,FALSE)+(360-BT$3)/24,IF(AND(VLOOKUP($F41,Puntos,7,FALSE)-VLOOKUP($E41,Puntos,7,FALSE)&lt;=(1.25/30)*(-360+BT$5+BT$3),VLOOKUP($F41,Puntos,7,FALSE)-VLOOKUP($E41,Puntos,7,FALSE)&gt;=(1.25/30)*(-360-BT$5+BT$3)),VLOOKUP($F41,Puntos,7,FALSE)-VLOOKUP($E41,Puntos,7,FALSE)+(360-BT$3)/24,"No"))))),(IF(AND(VLOOKUP($E41,Puntos,7,FALSE)-VLOOKUP($F41,Puntos,7,FALSE)&lt;=(1.25/30)*(BT$5+BT$3),VLOOKUP($E41,Puntos,7,FALSE)-VLOOKUP($F41,Puntos,7,FALSE)&gt;=(1.25/30)*(-BT$5+BT$3)),VLOOKUP($E41,Puntos,7,FALSE)-VLOOKUP($F41,Puntos,7,FALSE)-(1.25/30)*(BT$3),IF(AND(VLOOKUP($F41,Puntos,7,FALSE)-VLOOKUP($E41,Puntos,7,FALSE)&lt;=(1.25/30)*(BT$5+BT$3),VLOOKUP($F41,Puntos,7,FALSE)-VLOOKUP($E41,Puntos,7,FALSE)&gt;=(1.25/30)*(-BT$5+BT$3)),VLOOKUP($F41,Puntos,7,FALSE)-VLOOKUP($E41,Puntos,7,FALSE)-(1.25/30)*(BT$3),IF(AND(VLOOKUP($E41,Puntos,7,FALSE)-VLOOKUP($F41,Puntos,7,FALSE)&lt;=(1.25/30)*(-360+BT$5+BT$3),VLOOKUP($E41,Puntos,7,FALSE)-VLOOKUP($F41,Puntos,7,FALSE)&gt;=(1.25/30)*(-360-BT$5+BT$3)),VLOOKUP($E41,Puntos,7,FALSE)-VLOOKUP($F41,Puntos,7,FALSE)+(360-BT$3)/24,IF(AND(VLOOKUP($F41,Puntos,7,FALSE)-VLOOKUP($E41,Puntos,7,FALSE)&lt;=(1.25/30)*(-360+BT$5+BT$3),VLOOKUP($F41,Puntos,7,FALSE)-VLOOKUP($E41,Puntos,7,FALSE)&gt;=(1.25/30)*(-360-BT$5+BT$3)),VLOOKUP($F41,Puntos,7,FALSE)-VLOOKUP($E41,Puntos,7,FALSE)+(360-BT$3)/24,"No"))))))</f>
        <v>No</v>
      </c>
      <c r="BU41" s="3" t="str">
        <f t="shared" si="27"/>
        <v>No</v>
      </c>
      <c r="BV41" s="5" t="str">
        <f t="shared" si="28"/>
        <v>No</v>
      </c>
      <c r="BW41" s="3" t="str">
        <f t="shared" si="27"/>
        <v>No</v>
      </c>
      <c r="BX41" s="5" t="str">
        <f t="shared" si="28"/>
        <v>No</v>
      </c>
      <c r="BY41" s="3" t="str">
        <f t="shared" si="27"/>
        <v>No</v>
      </c>
      <c r="BZ41" s="5" t="str">
        <f t="shared" si="28"/>
        <v>No</v>
      </c>
      <c r="CA41" s="3" t="str">
        <f t="shared" si="27"/>
        <v>No</v>
      </c>
      <c r="CB41" s="5" t="str">
        <f t="shared" si="28"/>
        <v>No</v>
      </c>
      <c r="CC41" s="3" t="str">
        <f t="shared" si="27"/>
        <v>No</v>
      </c>
      <c r="CD41" s="5" t="str">
        <f t="shared" si="28"/>
        <v>No</v>
      </c>
      <c r="CE41" s="3" t="str">
        <f t="shared" si="27"/>
        <v>No</v>
      </c>
      <c r="CF41" s="5" t="str">
        <f t="shared" si="28"/>
        <v>No</v>
      </c>
      <c r="CG41" s="3" t="str">
        <f t="shared" si="27"/>
        <v>No</v>
      </c>
      <c r="CH41" s="5" t="str">
        <f t="shared" si="28"/>
        <v>No</v>
      </c>
      <c r="CI41" s="3" t="str">
        <f t="shared" si="27"/>
        <v>No</v>
      </c>
      <c r="CJ41" s="5" t="str">
        <f t="shared" si="28"/>
        <v>No</v>
      </c>
      <c r="CK41" s="3" t="str">
        <f t="shared" si="27"/>
        <v>No</v>
      </c>
      <c r="CL41" s="5" t="str">
        <f t="shared" si="28"/>
        <v>No</v>
      </c>
      <c r="CM41" s="3" t="str">
        <f t="shared" si="27"/>
        <v>No</v>
      </c>
      <c r="CN41" s="5" t="str">
        <f t="shared" si="28"/>
        <v>No</v>
      </c>
      <c r="CO41" s="3" t="str">
        <f t="shared" si="27"/>
        <v>No</v>
      </c>
      <c r="CP41" s="5" t="str">
        <f t="shared" si="28"/>
        <v>No</v>
      </c>
      <c r="CQ41" s="3" t="str">
        <f t="shared" si="27"/>
        <v>No</v>
      </c>
      <c r="CR41" s="5" t="str">
        <f t="shared" si="28"/>
        <v>No</v>
      </c>
      <c r="CS41" s="3" t="str">
        <f t="shared" si="27"/>
        <v>No</v>
      </c>
      <c r="CT41" s="5" t="str">
        <f t="shared" si="28"/>
        <v>No</v>
      </c>
      <c r="CU41" s="3" t="str">
        <f t="shared" si="27"/>
        <v>No</v>
      </c>
      <c r="CV41" s="5" t="str">
        <f t="shared" si="28"/>
        <v>No</v>
      </c>
      <c r="CW41" s="3" t="str">
        <f t="shared" si="27"/>
        <v>No</v>
      </c>
      <c r="CX41" s="5" t="str">
        <f t="shared" si="28"/>
        <v>No</v>
      </c>
      <c r="CY41" s="3" t="str">
        <f t="shared" si="27"/>
        <v>No</v>
      </c>
      <c r="CZ41" s="5" t="str">
        <f t="shared" si="28"/>
        <v>No</v>
      </c>
    </row>
    <row r="42" spans="4:104" x14ac:dyDescent="0.3">
      <c r="D42" s="3">
        <v>35</v>
      </c>
      <c r="E42" s="3" t="str">
        <f t="shared" ref="E42:E55" si="29">$E$11</f>
        <v>Luna</v>
      </c>
      <c r="F42" s="3" t="str">
        <f t="shared" ref="F42:F56" si="30">F27</f>
        <v>Mercurio</v>
      </c>
      <c r="G42" s="3" t="str">
        <f t="shared" si="15"/>
        <v>Conjunción</v>
      </c>
      <c r="H42" s="5">
        <f t="shared" si="16"/>
        <v>0</v>
      </c>
      <c r="I42" s="3" t="str">
        <f t="shared" ref="I42:BS48" si="31">IF(AND(VLOOKUP($E42,Puntos,7,FALSE)-VLOOKUP($F42,Puntos,7,FALSE)&lt;=(1.25/30)*(I$5+I$3),VLOOKUP($E42,Puntos,7,FALSE)-VLOOKUP($F42,Puntos,7,FALSE)&gt;=(1.25/30)*(-I$5+I$3)),I$2,IF(AND(VLOOKUP($F42,Puntos,7,FALSE)-VLOOKUP($E42,Puntos,7,FALSE)&lt;=(1.25/30)*(I$5+I$3),VLOOKUP($F42,Puntos,7,FALSE)-VLOOKUP($E42,Puntos,7,FALSE)&gt;=(1.25/30)*(-I$5+I$3)),I$2,IF(AND(VLOOKUP($E42,Puntos,7,FALSE)-VLOOKUP($F42,Puntos,7,FALSE)&lt;=(1.25/30)*(-360+I$5+I$3),VLOOKUP($E42,Puntos,7,FALSE)-VLOOKUP($F42,Puntos,7,FALSE)&gt;=(1.25/30)*(-360-I$5+I$3)),I$2,IF(AND(VLOOKUP($F42,Puntos,7,FALSE)-VLOOKUP($E42,Puntos,7,FALSE)&lt;=(1.25/30)*(-360+I$5+I$3),VLOOKUP($F42,Puntos,7,FALSE)-VLOOKUP($E42,Puntos,7,FALSE)&gt;=(1.25/30)*(-360-I$5+I$3)),I$2,"No"))))</f>
        <v>No</v>
      </c>
      <c r="J42" s="5" t="str">
        <f t="shared" ref="J42:BT48" si="32">IF(IF(AND(VLOOKUP($E42,Puntos,7,FALSE)-VLOOKUP($F42,Puntos,7,FALSE)&lt;=(1.25/30)*(J$5+J$3),VLOOKUP($E42,Puntos,7,FALSE)-VLOOKUP($F42,Puntos,7,FALSE)&gt;=(1.25/30)*(-J$5+J$3)),VLOOKUP($E42,Puntos,7,FALSE)-VLOOKUP($F42,Puntos,7,FALSE)-(1.25/30)*(J$3),IF(AND(VLOOKUP($F42,Puntos,7,FALSE)-VLOOKUP($E42,Puntos,7,FALSE)&lt;=(1.25/30)*(J$5+J$3),VLOOKUP($F42,Puntos,7,FALSE)-VLOOKUP($E42,Puntos,7,FALSE)&gt;=(1.25/30)*(-J$5+J$3)),VLOOKUP($F42,Puntos,7,FALSE)-VLOOKUP($E42,Puntos,7,FALSE)-(1.25/30)*(J$3),IF(AND(VLOOKUP($E42,Puntos,7,FALSE)-VLOOKUP($F42,Puntos,7,FALSE)&lt;=(1.25/30)*(-360+J$5+J$3),VLOOKUP($E42,Puntos,7,FALSE)-VLOOKUP($F42,Puntos,7,FALSE)&gt;=(1.25/30)*(-360-J$5+J$3)),VLOOKUP($E42,Puntos,7,FALSE)-VLOOKUP($F42,Puntos,7,FALSE)+(360-J$3)/24,IF(AND(VLOOKUP($F42,Puntos,7,FALSE)-VLOOKUP($E42,Puntos,7,FALSE)&lt;=(1.25/30)*(-360+J$5+J$3),VLOOKUP($F42,Puntos,7,FALSE)-VLOOKUP($E42,Puntos,7,FALSE)&gt;=(1.25/30)*(-360-J$5+J$3)),VLOOKUP($F42,Puntos,7,FALSE)-VLOOKUP($E42,Puntos,7,FALSE)+(360-J$3)/24,"No"))))&lt;0,(-1)*(IF(AND(VLOOKUP($E42,Puntos,7,FALSE)-VLOOKUP($F42,Puntos,7,FALSE)&lt;=(1.25/30)*(J$5+J$3),VLOOKUP($E42,Puntos,7,FALSE)-VLOOKUP($F42,Puntos,7,FALSE)&gt;=(1.25/30)*(-J$5+J$3)),VLOOKUP($E42,Puntos,7,FALSE)-VLOOKUP($F42,Puntos,7,FALSE)-(1.25/30)*(J$3),IF(AND(VLOOKUP($F42,Puntos,7,FALSE)-VLOOKUP($E42,Puntos,7,FALSE)&lt;=(1.25/30)*(J$5+J$3),VLOOKUP($F42,Puntos,7,FALSE)-VLOOKUP($E42,Puntos,7,FALSE)&gt;=(1.25/30)*(-J$5+J$3)),VLOOKUP($F42,Puntos,7,FALSE)-VLOOKUP($E42,Puntos,7,FALSE)-(1.25/30)*(J$3),IF(AND(VLOOKUP($E42,Puntos,7,FALSE)-VLOOKUP($F42,Puntos,7,FALSE)&lt;=(1.25/30)*(-360+J$5+J$3),VLOOKUP($E42,Puntos,7,FALSE)-VLOOKUP($F42,Puntos,7,FALSE)&gt;=(1.25/30)*(-360-J$5+J$3)),VLOOKUP($E42,Puntos,7,FALSE)-VLOOKUP($F42,Puntos,7,FALSE)+(360-J$3)/24,IF(AND(VLOOKUP($F42,Puntos,7,FALSE)-VLOOKUP($E42,Puntos,7,FALSE)&lt;=(1.25/30)*(-360+J$5+J$3),VLOOKUP($F42,Puntos,7,FALSE)-VLOOKUP($E42,Puntos,7,FALSE)&gt;=(1.25/30)*(-360-J$5+J$3)),VLOOKUP($F42,Puntos,7,FALSE)-VLOOKUP($E42,Puntos,7,FALSE)+(360-J$3)/24,"No"))))),(IF(AND(VLOOKUP($E42,Puntos,7,FALSE)-VLOOKUP($F42,Puntos,7,FALSE)&lt;=(1.25/30)*(J$5+J$3),VLOOKUP($E42,Puntos,7,FALSE)-VLOOKUP($F42,Puntos,7,FALSE)&gt;=(1.25/30)*(-J$5+J$3)),VLOOKUP($E42,Puntos,7,FALSE)-VLOOKUP($F42,Puntos,7,FALSE)-(1.25/30)*(J$3),IF(AND(VLOOKUP($F42,Puntos,7,FALSE)-VLOOKUP($E42,Puntos,7,FALSE)&lt;=(1.25/30)*(J$5+J$3),VLOOKUP($F42,Puntos,7,FALSE)-VLOOKUP($E42,Puntos,7,FALSE)&gt;=(1.25/30)*(-J$5+J$3)),VLOOKUP($F42,Puntos,7,FALSE)-VLOOKUP($E42,Puntos,7,FALSE)-(1.25/30)*(J$3),IF(AND(VLOOKUP($E42,Puntos,7,FALSE)-VLOOKUP($F42,Puntos,7,FALSE)&lt;=(1.25/30)*(-360+J$5+J$3),VLOOKUP($E42,Puntos,7,FALSE)-VLOOKUP($F42,Puntos,7,FALSE)&gt;=(1.25/30)*(-360-J$5+J$3)),VLOOKUP($E42,Puntos,7,FALSE)-VLOOKUP($F42,Puntos,7,FALSE)+(360-J$3)/24,IF(AND(VLOOKUP($F42,Puntos,7,FALSE)-VLOOKUP($E42,Puntos,7,FALSE)&lt;=(1.25/30)*(-360+J$5+J$3),VLOOKUP($F42,Puntos,7,FALSE)-VLOOKUP($E42,Puntos,7,FALSE)&gt;=(1.25/30)*(-360-J$5+J$3)),VLOOKUP($F42,Puntos,7,FALSE)-VLOOKUP($E42,Puntos,7,FALSE)+(360-J$3)/24,"No"))))))</f>
        <v>No</v>
      </c>
      <c r="K42" s="3" t="str">
        <f t="shared" si="31"/>
        <v>No</v>
      </c>
      <c r="L42" s="5" t="str">
        <f t="shared" si="32"/>
        <v>No</v>
      </c>
      <c r="M42" s="3" t="str">
        <f t="shared" si="31"/>
        <v>No</v>
      </c>
      <c r="N42" s="5" t="str">
        <f t="shared" si="32"/>
        <v>No</v>
      </c>
      <c r="O42" s="3" t="str">
        <f t="shared" si="31"/>
        <v>No</v>
      </c>
      <c r="P42" s="5" t="str">
        <f t="shared" si="32"/>
        <v>No</v>
      </c>
      <c r="Q42" s="3" t="str">
        <f t="shared" si="31"/>
        <v>No</v>
      </c>
      <c r="R42" s="5" t="str">
        <f t="shared" si="32"/>
        <v>No</v>
      </c>
      <c r="S42" s="3" t="str">
        <f t="shared" si="31"/>
        <v>No</v>
      </c>
      <c r="T42" s="5" t="str">
        <f t="shared" si="32"/>
        <v>No</v>
      </c>
      <c r="U42" s="3" t="str">
        <f t="shared" si="31"/>
        <v>No</v>
      </c>
      <c r="V42" s="5" t="str">
        <f t="shared" si="32"/>
        <v>No</v>
      </c>
      <c r="W42" s="3" t="str">
        <f t="shared" si="31"/>
        <v>No</v>
      </c>
      <c r="X42" s="5" t="str">
        <f t="shared" si="32"/>
        <v>No</v>
      </c>
      <c r="Y42" s="3" t="str">
        <f t="shared" si="31"/>
        <v>No</v>
      </c>
      <c r="Z42" s="5" t="str">
        <f t="shared" si="32"/>
        <v>No</v>
      </c>
      <c r="AA42" s="3" t="str">
        <f t="shared" si="31"/>
        <v>No</v>
      </c>
      <c r="AB42" s="5" t="str">
        <f t="shared" si="32"/>
        <v>No</v>
      </c>
      <c r="AC42" s="3" t="str">
        <f t="shared" si="31"/>
        <v>No</v>
      </c>
      <c r="AD42" s="5" t="str">
        <f t="shared" si="32"/>
        <v>No</v>
      </c>
      <c r="AE42" s="3" t="str">
        <f t="shared" si="31"/>
        <v>No</v>
      </c>
      <c r="AF42" s="5" t="str">
        <f t="shared" si="32"/>
        <v>No</v>
      </c>
      <c r="AG42" s="3" t="str">
        <f t="shared" si="31"/>
        <v>No</v>
      </c>
      <c r="AH42" s="5" t="str">
        <f t="shared" si="32"/>
        <v>No</v>
      </c>
      <c r="AI42" s="3" t="str">
        <f t="shared" si="31"/>
        <v>No</v>
      </c>
      <c r="AJ42" s="5" t="str">
        <f t="shared" si="32"/>
        <v>No</v>
      </c>
      <c r="AK42" s="3" t="str">
        <f t="shared" si="31"/>
        <v>No</v>
      </c>
      <c r="AL42" s="5" t="str">
        <f t="shared" si="32"/>
        <v>No</v>
      </c>
      <c r="AM42" s="3" t="str">
        <f t="shared" si="31"/>
        <v>No</v>
      </c>
      <c r="AN42" s="5" t="str">
        <f t="shared" si="32"/>
        <v>No</v>
      </c>
      <c r="AO42" s="3" t="str">
        <f t="shared" si="31"/>
        <v>No</v>
      </c>
      <c r="AP42" s="5" t="str">
        <f t="shared" si="32"/>
        <v>No</v>
      </c>
      <c r="AQ42" s="3" t="str">
        <f t="shared" si="31"/>
        <v>No</v>
      </c>
      <c r="AR42" s="5" t="str">
        <f t="shared" si="32"/>
        <v>No</v>
      </c>
      <c r="AS42" s="3" t="str">
        <f t="shared" si="31"/>
        <v>No</v>
      </c>
      <c r="AT42" s="5" t="str">
        <f t="shared" si="32"/>
        <v>No</v>
      </c>
      <c r="AU42" s="3" t="str">
        <f t="shared" si="31"/>
        <v>No</v>
      </c>
      <c r="AV42" s="5" t="str">
        <f t="shared" si="32"/>
        <v>No</v>
      </c>
      <c r="AW42" s="3" t="str">
        <f t="shared" si="31"/>
        <v>No</v>
      </c>
      <c r="AX42" s="5" t="str">
        <f t="shared" si="32"/>
        <v>No</v>
      </c>
      <c r="AY42" s="3" t="str">
        <f t="shared" si="31"/>
        <v>No</v>
      </c>
      <c r="AZ42" s="5" t="str">
        <f t="shared" si="32"/>
        <v>No</v>
      </c>
      <c r="BA42" s="3" t="str">
        <f t="shared" si="31"/>
        <v>No</v>
      </c>
      <c r="BB42" s="5" t="str">
        <f t="shared" si="32"/>
        <v>No</v>
      </c>
      <c r="BC42" s="3" t="str">
        <f t="shared" si="31"/>
        <v>No</v>
      </c>
      <c r="BD42" s="5" t="str">
        <f t="shared" si="32"/>
        <v>No</v>
      </c>
      <c r="BE42" s="3" t="str">
        <f t="shared" si="31"/>
        <v>No</v>
      </c>
      <c r="BF42" s="5" t="str">
        <f t="shared" si="32"/>
        <v>No</v>
      </c>
      <c r="BG42" s="3" t="str">
        <f t="shared" si="31"/>
        <v>No</v>
      </c>
      <c r="BH42" s="5" t="str">
        <f t="shared" si="32"/>
        <v>No</v>
      </c>
      <c r="BI42" s="3" t="str">
        <f t="shared" si="31"/>
        <v>No</v>
      </c>
      <c r="BJ42" s="5" t="str">
        <f t="shared" si="32"/>
        <v>No</v>
      </c>
      <c r="BK42" s="3" t="str">
        <f t="shared" si="31"/>
        <v>No</v>
      </c>
      <c r="BL42" s="5" t="str">
        <f t="shared" si="32"/>
        <v>No</v>
      </c>
      <c r="BM42" s="3" t="str">
        <f t="shared" si="31"/>
        <v>No</v>
      </c>
      <c r="BN42" s="5" t="str">
        <f t="shared" si="32"/>
        <v>No</v>
      </c>
      <c r="BO42" s="3" t="str">
        <f t="shared" si="31"/>
        <v>No</v>
      </c>
      <c r="BP42" s="5" t="str">
        <f t="shared" si="32"/>
        <v>No</v>
      </c>
      <c r="BQ42" s="3" t="str">
        <f t="shared" si="31"/>
        <v>No</v>
      </c>
      <c r="BR42" s="5" t="str">
        <f t="shared" si="32"/>
        <v>No</v>
      </c>
      <c r="BS42" s="3" t="str">
        <f t="shared" si="31"/>
        <v>No</v>
      </c>
      <c r="BT42" s="5" t="str">
        <f t="shared" si="32"/>
        <v>No</v>
      </c>
      <c r="BU42" s="3" t="str">
        <f t="shared" si="27"/>
        <v>No</v>
      </c>
      <c r="BV42" s="5" t="str">
        <f t="shared" si="28"/>
        <v>No</v>
      </c>
      <c r="BW42" s="3" t="str">
        <f t="shared" si="27"/>
        <v>No</v>
      </c>
      <c r="BX42" s="5" t="str">
        <f t="shared" si="28"/>
        <v>No</v>
      </c>
      <c r="BY42" s="3" t="str">
        <f t="shared" si="27"/>
        <v>No</v>
      </c>
      <c r="BZ42" s="5" t="str">
        <f t="shared" si="28"/>
        <v>No</v>
      </c>
      <c r="CA42" s="3" t="str">
        <f t="shared" si="27"/>
        <v>No</v>
      </c>
      <c r="CB42" s="5" t="str">
        <f t="shared" si="28"/>
        <v>No</v>
      </c>
      <c r="CC42" s="3" t="str">
        <f t="shared" si="27"/>
        <v>No</v>
      </c>
      <c r="CD42" s="5" t="str">
        <f t="shared" si="28"/>
        <v>No</v>
      </c>
      <c r="CE42" s="3" t="str">
        <f t="shared" si="27"/>
        <v>No</v>
      </c>
      <c r="CF42" s="5" t="str">
        <f t="shared" si="28"/>
        <v>No</v>
      </c>
      <c r="CG42" s="3" t="str">
        <f t="shared" si="27"/>
        <v>No</v>
      </c>
      <c r="CH42" s="5" t="str">
        <f t="shared" si="28"/>
        <v>No</v>
      </c>
      <c r="CI42" s="3" t="str">
        <f t="shared" si="27"/>
        <v>No</v>
      </c>
      <c r="CJ42" s="5" t="str">
        <f t="shared" si="28"/>
        <v>No</v>
      </c>
      <c r="CK42" s="3" t="str">
        <f t="shared" si="27"/>
        <v>No</v>
      </c>
      <c r="CL42" s="5" t="str">
        <f t="shared" si="28"/>
        <v>No</v>
      </c>
      <c r="CM42" s="3" t="str">
        <f t="shared" si="27"/>
        <v>No</v>
      </c>
      <c r="CN42" s="5" t="str">
        <f t="shared" si="28"/>
        <v>No</v>
      </c>
      <c r="CO42" s="3" t="str">
        <f t="shared" si="27"/>
        <v>No</v>
      </c>
      <c r="CP42" s="5" t="str">
        <f t="shared" si="28"/>
        <v>No</v>
      </c>
      <c r="CQ42" s="3" t="str">
        <f t="shared" si="27"/>
        <v>No</v>
      </c>
      <c r="CR42" s="5" t="str">
        <f t="shared" si="28"/>
        <v>No</v>
      </c>
      <c r="CS42" s="3" t="str">
        <f t="shared" si="27"/>
        <v>No</v>
      </c>
      <c r="CT42" s="5" t="str">
        <f t="shared" si="28"/>
        <v>No</v>
      </c>
      <c r="CU42" s="3" t="str">
        <f t="shared" si="27"/>
        <v>No</v>
      </c>
      <c r="CV42" s="5" t="str">
        <f t="shared" si="28"/>
        <v>No</v>
      </c>
      <c r="CW42" s="3" t="str">
        <f t="shared" si="27"/>
        <v>No</v>
      </c>
      <c r="CX42" s="5" t="str">
        <f t="shared" si="28"/>
        <v>No</v>
      </c>
      <c r="CY42" s="3" t="str">
        <f t="shared" si="27"/>
        <v>No</v>
      </c>
      <c r="CZ42" s="5" t="str">
        <f t="shared" si="28"/>
        <v>No</v>
      </c>
    </row>
    <row r="43" spans="4:104" x14ac:dyDescent="0.3">
      <c r="D43" s="3">
        <v>36</v>
      </c>
      <c r="E43" s="3" t="str">
        <f t="shared" si="29"/>
        <v>Luna</v>
      </c>
      <c r="F43" s="3" t="str">
        <f t="shared" si="30"/>
        <v>Venus</v>
      </c>
      <c r="G43" s="3" t="str">
        <f t="shared" si="15"/>
        <v>Conjunción</v>
      </c>
      <c r="H43" s="5">
        <f t="shared" si="16"/>
        <v>0</v>
      </c>
      <c r="I43" s="3" t="str">
        <f t="shared" si="31"/>
        <v>No</v>
      </c>
      <c r="J43" s="5" t="str">
        <f t="shared" si="32"/>
        <v>No</v>
      </c>
      <c r="K43" s="3" t="str">
        <f t="shared" si="31"/>
        <v>No</v>
      </c>
      <c r="L43" s="5" t="str">
        <f t="shared" si="32"/>
        <v>No</v>
      </c>
      <c r="M43" s="3" t="str">
        <f t="shared" si="31"/>
        <v>No</v>
      </c>
      <c r="N43" s="5" t="str">
        <f t="shared" si="32"/>
        <v>No</v>
      </c>
      <c r="O43" s="3" t="str">
        <f t="shared" si="31"/>
        <v>No</v>
      </c>
      <c r="P43" s="5" t="str">
        <f t="shared" si="32"/>
        <v>No</v>
      </c>
      <c r="Q43" s="3" t="str">
        <f t="shared" si="31"/>
        <v>No</v>
      </c>
      <c r="R43" s="5" t="str">
        <f t="shared" si="32"/>
        <v>No</v>
      </c>
      <c r="S43" s="3" t="str">
        <f t="shared" si="31"/>
        <v>No</v>
      </c>
      <c r="T43" s="5" t="str">
        <f t="shared" si="32"/>
        <v>No</v>
      </c>
      <c r="U43" s="3" t="str">
        <f t="shared" si="31"/>
        <v>No</v>
      </c>
      <c r="V43" s="5" t="str">
        <f t="shared" si="32"/>
        <v>No</v>
      </c>
      <c r="W43" s="3" t="str">
        <f t="shared" si="31"/>
        <v>No</v>
      </c>
      <c r="X43" s="5" t="str">
        <f t="shared" si="32"/>
        <v>No</v>
      </c>
      <c r="Y43" s="3" t="str">
        <f t="shared" si="31"/>
        <v>No</v>
      </c>
      <c r="Z43" s="5" t="str">
        <f t="shared" si="32"/>
        <v>No</v>
      </c>
      <c r="AA43" s="3" t="str">
        <f t="shared" si="31"/>
        <v>No</v>
      </c>
      <c r="AB43" s="5" t="str">
        <f t="shared" si="32"/>
        <v>No</v>
      </c>
      <c r="AC43" s="3" t="str">
        <f t="shared" si="31"/>
        <v>No</v>
      </c>
      <c r="AD43" s="5" t="str">
        <f t="shared" si="32"/>
        <v>No</v>
      </c>
      <c r="AE43" s="3" t="str">
        <f t="shared" si="31"/>
        <v>No</v>
      </c>
      <c r="AF43" s="5" t="str">
        <f t="shared" si="32"/>
        <v>No</v>
      </c>
      <c r="AG43" s="3" t="str">
        <f t="shared" si="31"/>
        <v>No</v>
      </c>
      <c r="AH43" s="5" t="str">
        <f t="shared" si="32"/>
        <v>No</v>
      </c>
      <c r="AI43" s="3" t="str">
        <f t="shared" si="31"/>
        <v>No</v>
      </c>
      <c r="AJ43" s="5" t="str">
        <f t="shared" si="32"/>
        <v>No</v>
      </c>
      <c r="AK43" s="3" t="str">
        <f t="shared" si="31"/>
        <v>No</v>
      </c>
      <c r="AL43" s="5" t="str">
        <f t="shared" si="32"/>
        <v>No</v>
      </c>
      <c r="AM43" s="3" t="str">
        <f t="shared" si="31"/>
        <v>No</v>
      </c>
      <c r="AN43" s="5" t="str">
        <f t="shared" si="32"/>
        <v>No</v>
      </c>
      <c r="AO43" s="3" t="str">
        <f t="shared" si="31"/>
        <v>No</v>
      </c>
      <c r="AP43" s="5" t="str">
        <f t="shared" si="32"/>
        <v>No</v>
      </c>
      <c r="AQ43" s="3" t="str">
        <f t="shared" si="31"/>
        <v>No</v>
      </c>
      <c r="AR43" s="5" t="str">
        <f t="shared" si="32"/>
        <v>No</v>
      </c>
      <c r="AS43" s="3" t="str">
        <f t="shared" si="31"/>
        <v>No</v>
      </c>
      <c r="AT43" s="5" t="str">
        <f t="shared" si="32"/>
        <v>No</v>
      </c>
      <c r="AU43" s="3" t="str">
        <f t="shared" si="31"/>
        <v>No</v>
      </c>
      <c r="AV43" s="5" t="str">
        <f t="shared" si="32"/>
        <v>No</v>
      </c>
      <c r="AW43" s="3" t="str">
        <f t="shared" si="31"/>
        <v>No</v>
      </c>
      <c r="AX43" s="5" t="str">
        <f t="shared" si="32"/>
        <v>No</v>
      </c>
      <c r="AY43" s="3" t="str">
        <f t="shared" si="31"/>
        <v>No</v>
      </c>
      <c r="AZ43" s="5" t="str">
        <f t="shared" si="32"/>
        <v>No</v>
      </c>
      <c r="BA43" s="3" t="str">
        <f t="shared" si="31"/>
        <v>No</v>
      </c>
      <c r="BB43" s="5" t="str">
        <f t="shared" si="32"/>
        <v>No</v>
      </c>
      <c r="BC43" s="3" t="str">
        <f t="shared" si="31"/>
        <v>No</v>
      </c>
      <c r="BD43" s="5" t="str">
        <f t="shared" si="32"/>
        <v>No</v>
      </c>
      <c r="BE43" s="3" t="str">
        <f t="shared" si="31"/>
        <v>No</v>
      </c>
      <c r="BF43" s="5" t="str">
        <f t="shared" si="32"/>
        <v>No</v>
      </c>
      <c r="BG43" s="3" t="str">
        <f t="shared" si="31"/>
        <v>No</v>
      </c>
      <c r="BH43" s="5" t="str">
        <f t="shared" si="32"/>
        <v>No</v>
      </c>
      <c r="BI43" s="3" t="str">
        <f t="shared" si="31"/>
        <v>No</v>
      </c>
      <c r="BJ43" s="5" t="str">
        <f t="shared" si="32"/>
        <v>No</v>
      </c>
      <c r="BK43" s="3" t="str">
        <f t="shared" si="31"/>
        <v>No</v>
      </c>
      <c r="BL43" s="5" t="str">
        <f t="shared" si="32"/>
        <v>No</v>
      </c>
      <c r="BM43" s="3" t="str">
        <f t="shared" si="31"/>
        <v>No</v>
      </c>
      <c r="BN43" s="5" t="str">
        <f t="shared" si="32"/>
        <v>No</v>
      </c>
      <c r="BO43" s="3" t="str">
        <f t="shared" si="31"/>
        <v>No</v>
      </c>
      <c r="BP43" s="5" t="str">
        <f t="shared" si="32"/>
        <v>No</v>
      </c>
      <c r="BQ43" s="3" t="str">
        <f t="shared" si="31"/>
        <v>No</v>
      </c>
      <c r="BR43" s="5" t="str">
        <f t="shared" si="32"/>
        <v>No</v>
      </c>
      <c r="BS43" s="3" t="str">
        <f t="shared" si="31"/>
        <v>No</v>
      </c>
      <c r="BT43" s="5" t="str">
        <f t="shared" si="32"/>
        <v>No</v>
      </c>
      <c r="BU43" s="3" t="str">
        <f t="shared" si="27"/>
        <v>No</v>
      </c>
      <c r="BV43" s="5" t="str">
        <f t="shared" si="28"/>
        <v>No</v>
      </c>
      <c r="BW43" s="3" t="str">
        <f t="shared" si="27"/>
        <v>No</v>
      </c>
      <c r="BX43" s="5" t="str">
        <f t="shared" si="28"/>
        <v>No</v>
      </c>
      <c r="BY43" s="3" t="str">
        <f t="shared" si="27"/>
        <v>No</v>
      </c>
      <c r="BZ43" s="5" t="str">
        <f t="shared" si="28"/>
        <v>No</v>
      </c>
      <c r="CA43" s="3" t="str">
        <f t="shared" si="27"/>
        <v>No</v>
      </c>
      <c r="CB43" s="5" t="str">
        <f t="shared" si="28"/>
        <v>No</v>
      </c>
      <c r="CC43" s="3" t="str">
        <f t="shared" si="27"/>
        <v>No</v>
      </c>
      <c r="CD43" s="5" t="str">
        <f t="shared" si="28"/>
        <v>No</v>
      </c>
      <c r="CE43" s="3" t="str">
        <f t="shared" si="27"/>
        <v>No</v>
      </c>
      <c r="CF43" s="5" t="str">
        <f t="shared" si="28"/>
        <v>No</v>
      </c>
      <c r="CG43" s="3" t="str">
        <f t="shared" si="27"/>
        <v>No</v>
      </c>
      <c r="CH43" s="5" t="str">
        <f t="shared" si="28"/>
        <v>No</v>
      </c>
      <c r="CI43" s="3" t="str">
        <f t="shared" si="27"/>
        <v>No</v>
      </c>
      <c r="CJ43" s="5" t="str">
        <f t="shared" si="28"/>
        <v>No</v>
      </c>
      <c r="CK43" s="3" t="str">
        <f t="shared" si="27"/>
        <v>No</v>
      </c>
      <c r="CL43" s="5" t="str">
        <f t="shared" si="28"/>
        <v>No</v>
      </c>
      <c r="CM43" s="3" t="str">
        <f t="shared" si="27"/>
        <v>No</v>
      </c>
      <c r="CN43" s="5" t="str">
        <f t="shared" si="28"/>
        <v>No</v>
      </c>
      <c r="CO43" s="3" t="str">
        <f t="shared" si="27"/>
        <v>No</v>
      </c>
      <c r="CP43" s="5" t="str">
        <f t="shared" si="28"/>
        <v>No</v>
      </c>
      <c r="CQ43" s="3" t="str">
        <f t="shared" si="27"/>
        <v>No</v>
      </c>
      <c r="CR43" s="5" t="str">
        <f t="shared" si="28"/>
        <v>No</v>
      </c>
      <c r="CS43" s="3" t="str">
        <f t="shared" si="27"/>
        <v>No</v>
      </c>
      <c r="CT43" s="5" t="str">
        <f t="shared" si="28"/>
        <v>No</v>
      </c>
      <c r="CU43" s="3" t="str">
        <f t="shared" si="27"/>
        <v>No</v>
      </c>
      <c r="CV43" s="5" t="str">
        <f t="shared" si="28"/>
        <v>No</v>
      </c>
      <c r="CW43" s="3" t="str">
        <f t="shared" si="27"/>
        <v>No</v>
      </c>
      <c r="CX43" s="5" t="str">
        <f t="shared" si="28"/>
        <v>No</v>
      </c>
      <c r="CY43" s="3" t="str">
        <f t="shared" si="27"/>
        <v>No</v>
      </c>
      <c r="CZ43" s="5" t="str">
        <f t="shared" si="28"/>
        <v>No</v>
      </c>
    </row>
    <row r="44" spans="4:104" x14ac:dyDescent="0.3">
      <c r="D44" s="3">
        <v>37</v>
      </c>
      <c r="E44" s="3" t="str">
        <f t="shared" si="29"/>
        <v>Luna</v>
      </c>
      <c r="F44" s="3" t="str">
        <f t="shared" si="30"/>
        <v>Marte</v>
      </c>
      <c r="G44" s="3" t="str">
        <f t="shared" si="15"/>
        <v>Conjunción</v>
      </c>
      <c r="H44" s="5">
        <f t="shared" si="16"/>
        <v>0</v>
      </c>
      <c r="I44" s="3" t="str">
        <f t="shared" si="31"/>
        <v>No</v>
      </c>
      <c r="J44" s="5" t="str">
        <f t="shared" si="32"/>
        <v>No</v>
      </c>
      <c r="K44" s="3" t="str">
        <f t="shared" si="31"/>
        <v>No</v>
      </c>
      <c r="L44" s="5" t="str">
        <f t="shared" si="32"/>
        <v>No</v>
      </c>
      <c r="M44" s="3" t="str">
        <f t="shared" si="31"/>
        <v>No</v>
      </c>
      <c r="N44" s="5" t="str">
        <f t="shared" si="32"/>
        <v>No</v>
      </c>
      <c r="O44" s="3" t="str">
        <f t="shared" si="31"/>
        <v>No</v>
      </c>
      <c r="P44" s="5" t="str">
        <f t="shared" si="32"/>
        <v>No</v>
      </c>
      <c r="Q44" s="3" t="str">
        <f t="shared" si="31"/>
        <v>No</v>
      </c>
      <c r="R44" s="5" t="str">
        <f t="shared" si="32"/>
        <v>No</v>
      </c>
      <c r="S44" s="3" t="str">
        <f t="shared" si="31"/>
        <v>No</v>
      </c>
      <c r="T44" s="5" t="str">
        <f t="shared" si="32"/>
        <v>No</v>
      </c>
      <c r="U44" s="3" t="str">
        <f t="shared" si="31"/>
        <v>No</v>
      </c>
      <c r="V44" s="5" t="str">
        <f t="shared" si="32"/>
        <v>No</v>
      </c>
      <c r="W44" s="3" t="str">
        <f t="shared" si="31"/>
        <v>No</v>
      </c>
      <c r="X44" s="5" t="str">
        <f t="shared" si="32"/>
        <v>No</v>
      </c>
      <c r="Y44" s="3" t="str">
        <f t="shared" si="31"/>
        <v>No</v>
      </c>
      <c r="Z44" s="5" t="str">
        <f t="shared" si="32"/>
        <v>No</v>
      </c>
      <c r="AA44" s="3" t="str">
        <f t="shared" si="31"/>
        <v>No</v>
      </c>
      <c r="AB44" s="5" t="str">
        <f t="shared" si="32"/>
        <v>No</v>
      </c>
      <c r="AC44" s="3" t="str">
        <f t="shared" si="31"/>
        <v>No</v>
      </c>
      <c r="AD44" s="5" t="str">
        <f t="shared" si="32"/>
        <v>No</v>
      </c>
      <c r="AE44" s="3" t="str">
        <f t="shared" si="31"/>
        <v>No</v>
      </c>
      <c r="AF44" s="5" t="str">
        <f t="shared" si="32"/>
        <v>No</v>
      </c>
      <c r="AG44" s="3" t="str">
        <f t="shared" si="31"/>
        <v>No</v>
      </c>
      <c r="AH44" s="5" t="str">
        <f t="shared" si="32"/>
        <v>No</v>
      </c>
      <c r="AI44" s="3" t="str">
        <f t="shared" si="31"/>
        <v>No</v>
      </c>
      <c r="AJ44" s="5" t="str">
        <f t="shared" si="32"/>
        <v>No</v>
      </c>
      <c r="AK44" s="3" t="str">
        <f t="shared" si="31"/>
        <v>No</v>
      </c>
      <c r="AL44" s="5" t="str">
        <f t="shared" si="32"/>
        <v>No</v>
      </c>
      <c r="AM44" s="3" t="str">
        <f t="shared" si="31"/>
        <v>No</v>
      </c>
      <c r="AN44" s="5" t="str">
        <f t="shared" si="32"/>
        <v>No</v>
      </c>
      <c r="AO44" s="3" t="str">
        <f t="shared" si="31"/>
        <v>No</v>
      </c>
      <c r="AP44" s="5" t="str">
        <f t="shared" si="32"/>
        <v>No</v>
      </c>
      <c r="AQ44" s="3" t="str">
        <f t="shared" si="31"/>
        <v>No</v>
      </c>
      <c r="AR44" s="5" t="str">
        <f t="shared" si="32"/>
        <v>No</v>
      </c>
      <c r="AS44" s="3" t="str">
        <f t="shared" si="31"/>
        <v>No</v>
      </c>
      <c r="AT44" s="5" t="str">
        <f t="shared" si="32"/>
        <v>No</v>
      </c>
      <c r="AU44" s="3" t="str">
        <f t="shared" si="31"/>
        <v>No</v>
      </c>
      <c r="AV44" s="5" t="str">
        <f t="shared" si="32"/>
        <v>No</v>
      </c>
      <c r="AW44" s="3" t="str">
        <f t="shared" si="31"/>
        <v>No</v>
      </c>
      <c r="AX44" s="5" t="str">
        <f t="shared" si="32"/>
        <v>No</v>
      </c>
      <c r="AY44" s="3" t="str">
        <f t="shared" si="31"/>
        <v>No</v>
      </c>
      <c r="AZ44" s="5" t="str">
        <f t="shared" si="32"/>
        <v>No</v>
      </c>
      <c r="BA44" s="3" t="str">
        <f t="shared" si="31"/>
        <v>No</v>
      </c>
      <c r="BB44" s="5" t="str">
        <f t="shared" si="32"/>
        <v>No</v>
      </c>
      <c r="BC44" s="3" t="str">
        <f t="shared" si="31"/>
        <v>No</v>
      </c>
      <c r="BD44" s="5" t="str">
        <f t="shared" si="32"/>
        <v>No</v>
      </c>
      <c r="BE44" s="3" t="str">
        <f t="shared" si="31"/>
        <v>No</v>
      </c>
      <c r="BF44" s="5" t="str">
        <f t="shared" si="32"/>
        <v>No</v>
      </c>
      <c r="BG44" s="3" t="str">
        <f t="shared" si="31"/>
        <v>No</v>
      </c>
      <c r="BH44" s="5" t="str">
        <f t="shared" si="32"/>
        <v>No</v>
      </c>
      <c r="BI44" s="3" t="str">
        <f t="shared" si="31"/>
        <v>No</v>
      </c>
      <c r="BJ44" s="5" t="str">
        <f t="shared" si="32"/>
        <v>No</v>
      </c>
      <c r="BK44" s="3" t="str">
        <f t="shared" si="31"/>
        <v>No</v>
      </c>
      <c r="BL44" s="5" t="str">
        <f t="shared" si="32"/>
        <v>No</v>
      </c>
      <c r="BM44" s="3" t="str">
        <f t="shared" si="31"/>
        <v>No</v>
      </c>
      <c r="BN44" s="5" t="str">
        <f t="shared" si="32"/>
        <v>No</v>
      </c>
      <c r="BO44" s="3" t="str">
        <f t="shared" si="31"/>
        <v>No</v>
      </c>
      <c r="BP44" s="5" t="str">
        <f t="shared" si="32"/>
        <v>No</v>
      </c>
      <c r="BQ44" s="3" t="str">
        <f t="shared" si="31"/>
        <v>No</v>
      </c>
      <c r="BR44" s="5" t="str">
        <f t="shared" si="32"/>
        <v>No</v>
      </c>
      <c r="BS44" s="3" t="str">
        <f t="shared" si="31"/>
        <v>No</v>
      </c>
      <c r="BT44" s="5" t="str">
        <f t="shared" si="32"/>
        <v>No</v>
      </c>
      <c r="BU44" s="3" t="str">
        <f t="shared" si="27"/>
        <v>No</v>
      </c>
      <c r="BV44" s="5" t="str">
        <f t="shared" si="28"/>
        <v>No</v>
      </c>
      <c r="BW44" s="3" t="str">
        <f t="shared" si="27"/>
        <v>No</v>
      </c>
      <c r="BX44" s="5" t="str">
        <f t="shared" si="28"/>
        <v>No</v>
      </c>
      <c r="BY44" s="3" t="str">
        <f t="shared" si="27"/>
        <v>No</v>
      </c>
      <c r="BZ44" s="5" t="str">
        <f t="shared" si="28"/>
        <v>No</v>
      </c>
      <c r="CA44" s="3" t="str">
        <f t="shared" si="27"/>
        <v>No</v>
      </c>
      <c r="CB44" s="5" t="str">
        <f t="shared" si="28"/>
        <v>No</v>
      </c>
      <c r="CC44" s="3" t="str">
        <f t="shared" si="27"/>
        <v>No</v>
      </c>
      <c r="CD44" s="5" t="str">
        <f t="shared" si="28"/>
        <v>No</v>
      </c>
      <c r="CE44" s="3" t="str">
        <f t="shared" si="27"/>
        <v>No</v>
      </c>
      <c r="CF44" s="5" t="str">
        <f t="shared" si="28"/>
        <v>No</v>
      </c>
      <c r="CG44" s="3" t="str">
        <f t="shared" si="27"/>
        <v>No</v>
      </c>
      <c r="CH44" s="5" t="str">
        <f t="shared" si="28"/>
        <v>No</v>
      </c>
      <c r="CI44" s="3" t="str">
        <f t="shared" si="27"/>
        <v>No</v>
      </c>
      <c r="CJ44" s="5" t="str">
        <f t="shared" si="28"/>
        <v>No</v>
      </c>
      <c r="CK44" s="3" t="str">
        <f t="shared" si="27"/>
        <v>No</v>
      </c>
      <c r="CL44" s="5" t="str">
        <f t="shared" si="28"/>
        <v>No</v>
      </c>
      <c r="CM44" s="3" t="str">
        <f t="shared" si="27"/>
        <v>No</v>
      </c>
      <c r="CN44" s="5" t="str">
        <f t="shared" si="28"/>
        <v>No</v>
      </c>
      <c r="CO44" s="3" t="str">
        <f t="shared" si="27"/>
        <v>No</v>
      </c>
      <c r="CP44" s="5" t="str">
        <f t="shared" si="28"/>
        <v>No</v>
      </c>
      <c r="CQ44" s="3" t="str">
        <f t="shared" si="27"/>
        <v>No</v>
      </c>
      <c r="CR44" s="5" t="str">
        <f t="shared" si="28"/>
        <v>No</v>
      </c>
      <c r="CS44" s="3" t="str">
        <f t="shared" si="27"/>
        <v>No</v>
      </c>
      <c r="CT44" s="5" t="str">
        <f t="shared" si="28"/>
        <v>No</v>
      </c>
      <c r="CU44" s="3" t="str">
        <f t="shared" si="27"/>
        <v>No</v>
      </c>
      <c r="CV44" s="5" t="str">
        <f t="shared" si="28"/>
        <v>No</v>
      </c>
      <c r="CW44" s="3" t="str">
        <f t="shared" si="27"/>
        <v>No</v>
      </c>
      <c r="CX44" s="5" t="str">
        <f t="shared" si="28"/>
        <v>No</v>
      </c>
      <c r="CY44" s="3" t="str">
        <f t="shared" si="27"/>
        <v>No</v>
      </c>
      <c r="CZ44" s="5" t="str">
        <f t="shared" si="28"/>
        <v>No</v>
      </c>
    </row>
    <row r="45" spans="4:104" x14ac:dyDescent="0.3">
      <c r="D45" s="3">
        <v>38</v>
      </c>
      <c r="E45" s="3" t="str">
        <f t="shared" si="29"/>
        <v>Luna</v>
      </c>
      <c r="F45" s="3" t="str">
        <f t="shared" si="30"/>
        <v>Júpiter</v>
      </c>
      <c r="G45" s="3" t="str">
        <f t="shared" si="15"/>
        <v>Conjunción</v>
      </c>
      <c r="H45" s="5">
        <f t="shared" si="16"/>
        <v>0</v>
      </c>
      <c r="I45" s="3" t="str">
        <f t="shared" si="31"/>
        <v>No</v>
      </c>
      <c r="J45" s="5" t="str">
        <f t="shared" si="32"/>
        <v>No</v>
      </c>
      <c r="K45" s="3" t="str">
        <f t="shared" si="31"/>
        <v>No</v>
      </c>
      <c r="L45" s="5" t="str">
        <f t="shared" si="32"/>
        <v>No</v>
      </c>
      <c r="M45" s="3" t="str">
        <f t="shared" si="31"/>
        <v>No</v>
      </c>
      <c r="N45" s="5" t="str">
        <f t="shared" si="32"/>
        <v>No</v>
      </c>
      <c r="O45" s="3" t="str">
        <f t="shared" si="31"/>
        <v>No</v>
      </c>
      <c r="P45" s="5" t="str">
        <f t="shared" si="32"/>
        <v>No</v>
      </c>
      <c r="Q45" s="3" t="str">
        <f t="shared" si="31"/>
        <v>No</v>
      </c>
      <c r="R45" s="5" t="str">
        <f t="shared" si="32"/>
        <v>No</v>
      </c>
      <c r="S45" s="3" t="str">
        <f t="shared" si="31"/>
        <v>No</v>
      </c>
      <c r="T45" s="5" t="str">
        <f t="shared" si="32"/>
        <v>No</v>
      </c>
      <c r="U45" s="3" t="str">
        <f t="shared" si="31"/>
        <v>No</v>
      </c>
      <c r="V45" s="5" t="str">
        <f t="shared" si="32"/>
        <v>No</v>
      </c>
      <c r="W45" s="3" t="str">
        <f t="shared" si="31"/>
        <v>No</v>
      </c>
      <c r="X45" s="5" t="str">
        <f t="shared" si="32"/>
        <v>No</v>
      </c>
      <c r="Y45" s="3" t="str">
        <f t="shared" si="31"/>
        <v>No</v>
      </c>
      <c r="Z45" s="5" t="str">
        <f t="shared" si="32"/>
        <v>No</v>
      </c>
      <c r="AA45" s="3" t="str">
        <f t="shared" si="31"/>
        <v>No</v>
      </c>
      <c r="AB45" s="5" t="str">
        <f t="shared" si="32"/>
        <v>No</v>
      </c>
      <c r="AC45" s="3" t="str">
        <f t="shared" si="31"/>
        <v>No</v>
      </c>
      <c r="AD45" s="5" t="str">
        <f t="shared" si="32"/>
        <v>No</v>
      </c>
      <c r="AE45" s="3" t="str">
        <f t="shared" si="31"/>
        <v>No</v>
      </c>
      <c r="AF45" s="5" t="str">
        <f t="shared" si="32"/>
        <v>No</v>
      </c>
      <c r="AG45" s="3" t="str">
        <f t="shared" si="31"/>
        <v>No</v>
      </c>
      <c r="AH45" s="5" t="str">
        <f t="shared" si="32"/>
        <v>No</v>
      </c>
      <c r="AI45" s="3" t="str">
        <f t="shared" si="31"/>
        <v>No</v>
      </c>
      <c r="AJ45" s="5" t="str">
        <f t="shared" si="32"/>
        <v>No</v>
      </c>
      <c r="AK45" s="3" t="str">
        <f t="shared" si="31"/>
        <v>No</v>
      </c>
      <c r="AL45" s="5" t="str">
        <f t="shared" si="32"/>
        <v>No</v>
      </c>
      <c r="AM45" s="3" t="str">
        <f t="shared" si="31"/>
        <v>No</v>
      </c>
      <c r="AN45" s="5" t="str">
        <f t="shared" si="32"/>
        <v>No</v>
      </c>
      <c r="AO45" s="3" t="str">
        <f t="shared" si="31"/>
        <v>No</v>
      </c>
      <c r="AP45" s="5" t="str">
        <f t="shared" si="32"/>
        <v>No</v>
      </c>
      <c r="AQ45" s="3" t="str">
        <f t="shared" si="31"/>
        <v>No</v>
      </c>
      <c r="AR45" s="5" t="str">
        <f t="shared" si="32"/>
        <v>No</v>
      </c>
      <c r="AS45" s="3" t="str">
        <f t="shared" si="31"/>
        <v>No</v>
      </c>
      <c r="AT45" s="5" t="str">
        <f t="shared" si="32"/>
        <v>No</v>
      </c>
      <c r="AU45" s="3" t="str">
        <f t="shared" si="31"/>
        <v>No</v>
      </c>
      <c r="AV45" s="5" t="str">
        <f t="shared" si="32"/>
        <v>No</v>
      </c>
      <c r="AW45" s="3" t="str">
        <f t="shared" si="31"/>
        <v>No</v>
      </c>
      <c r="AX45" s="5" t="str">
        <f t="shared" si="32"/>
        <v>No</v>
      </c>
      <c r="AY45" s="3" t="str">
        <f t="shared" si="31"/>
        <v>No</v>
      </c>
      <c r="AZ45" s="5" t="str">
        <f t="shared" si="32"/>
        <v>No</v>
      </c>
      <c r="BA45" s="3" t="str">
        <f t="shared" si="31"/>
        <v>No</v>
      </c>
      <c r="BB45" s="5" t="str">
        <f t="shared" si="32"/>
        <v>No</v>
      </c>
      <c r="BC45" s="3" t="str">
        <f t="shared" si="31"/>
        <v>No</v>
      </c>
      <c r="BD45" s="5" t="str">
        <f t="shared" si="32"/>
        <v>No</v>
      </c>
      <c r="BE45" s="3" t="str">
        <f t="shared" si="31"/>
        <v>No</v>
      </c>
      <c r="BF45" s="5" t="str">
        <f t="shared" si="32"/>
        <v>No</v>
      </c>
      <c r="BG45" s="3" t="str">
        <f t="shared" si="31"/>
        <v>No</v>
      </c>
      <c r="BH45" s="5" t="str">
        <f t="shared" si="32"/>
        <v>No</v>
      </c>
      <c r="BI45" s="3" t="str">
        <f t="shared" si="31"/>
        <v>No</v>
      </c>
      <c r="BJ45" s="5" t="str">
        <f t="shared" si="32"/>
        <v>No</v>
      </c>
      <c r="BK45" s="3" t="str">
        <f t="shared" si="31"/>
        <v>No</v>
      </c>
      <c r="BL45" s="5" t="str">
        <f t="shared" si="32"/>
        <v>No</v>
      </c>
      <c r="BM45" s="3" t="str">
        <f t="shared" si="31"/>
        <v>No</v>
      </c>
      <c r="BN45" s="5" t="str">
        <f t="shared" si="32"/>
        <v>No</v>
      </c>
      <c r="BO45" s="3" t="str">
        <f t="shared" si="31"/>
        <v>No</v>
      </c>
      <c r="BP45" s="5" t="str">
        <f t="shared" si="32"/>
        <v>No</v>
      </c>
      <c r="BQ45" s="3" t="str">
        <f t="shared" si="31"/>
        <v>No</v>
      </c>
      <c r="BR45" s="5" t="str">
        <f t="shared" si="32"/>
        <v>No</v>
      </c>
      <c r="BS45" s="3" t="str">
        <f t="shared" si="31"/>
        <v>No</v>
      </c>
      <c r="BT45" s="5" t="str">
        <f t="shared" si="32"/>
        <v>No</v>
      </c>
      <c r="BU45" s="3" t="str">
        <f t="shared" si="27"/>
        <v>No</v>
      </c>
      <c r="BV45" s="5" t="str">
        <f t="shared" si="28"/>
        <v>No</v>
      </c>
      <c r="BW45" s="3" t="str">
        <f t="shared" si="27"/>
        <v>No</v>
      </c>
      <c r="BX45" s="5" t="str">
        <f t="shared" si="28"/>
        <v>No</v>
      </c>
      <c r="BY45" s="3" t="str">
        <f t="shared" si="27"/>
        <v>No</v>
      </c>
      <c r="BZ45" s="5" t="str">
        <f t="shared" si="28"/>
        <v>No</v>
      </c>
      <c r="CA45" s="3" t="str">
        <f t="shared" si="27"/>
        <v>No</v>
      </c>
      <c r="CB45" s="5" t="str">
        <f t="shared" si="28"/>
        <v>No</v>
      </c>
      <c r="CC45" s="3" t="str">
        <f t="shared" si="27"/>
        <v>No</v>
      </c>
      <c r="CD45" s="5" t="str">
        <f t="shared" si="28"/>
        <v>No</v>
      </c>
      <c r="CE45" s="3" t="str">
        <f t="shared" si="27"/>
        <v>No</v>
      </c>
      <c r="CF45" s="5" t="str">
        <f t="shared" si="28"/>
        <v>No</v>
      </c>
      <c r="CG45" s="3" t="str">
        <f t="shared" si="27"/>
        <v>No</v>
      </c>
      <c r="CH45" s="5" t="str">
        <f t="shared" si="28"/>
        <v>No</v>
      </c>
      <c r="CI45" s="3" t="str">
        <f t="shared" si="27"/>
        <v>No</v>
      </c>
      <c r="CJ45" s="5" t="str">
        <f t="shared" si="28"/>
        <v>No</v>
      </c>
      <c r="CK45" s="3" t="str">
        <f t="shared" si="27"/>
        <v>No</v>
      </c>
      <c r="CL45" s="5" t="str">
        <f t="shared" si="28"/>
        <v>No</v>
      </c>
      <c r="CM45" s="3" t="str">
        <f t="shared" si="27"/>
        <v>No</v>
      </c>
      <c r="CN45" s="5" t="str">
        <f t="shared" si="28"/>
        <v>No</v>
      </c>
      <c r="CO45" s="3" t="str">
        <f t="shared" si="27"/>
        <v>No</v>
      </c>
      <c r="CP45" s="5" t="str">
        <f t="shared" si="28"/>
        <v>No</v>
      </c>
      <c r="CQ45" s="3" t="str">
        <f t="shared" si="27"/>
        <v>No</v>
      </c>
      <c r="CR45" s="5" t="str">
        <f t="shared" si="28"/>
        <v>No</v>
      </c>
      <c r="CS45" s="3" t="str">
        <f t="shared" si="27"/>
        <v>No</v>
      </c>
      <c r="CT45" s="5" t="str">
        <f t="shared" si="28"/>
        <v>No</v>
      </c>
      <c r="CU45" s="3" t="str">
        <f t="shared" si="27"/>
        <v>No</v>
      </c>
      <c r="CV45" s="5" t="str">
        <f t="shared" si="28"/>
        <v>No</v>
      </c>
      <c r="CW45" s="3" t="str">
        <f t="shared" si="27"/>
        <v>No</v>
      </c>
      <c r="CX45" s="5" t="str">
        <f t="shared" si="28"/>
        <v>No</v>
      </c>
      <c r="CY45" s="3" t="str">
        <f t="shared" si="27"/>
        <v>No</v>
      </c>
      <c r="CZ45" s="5" t="str">
        <f t="shared" si="28"/>
        <v>No</v>
      </c>
    </row>
    <row r="46" spans="4:104" x14ac:dyDescent="0.3">
      <c r="D46" s="3">
        <v>39</v>
      </c>
      <c r="E46" s="3" t="str">
        <f t="shared" si="29"/>
        <v>Luna</v>
      </c>
      <c r="F46" s="3" t="str">
        <f t="shared" si="30"/>
        <v>Saturno</v>
      </c>
      <c r="G46" s="3" t="str">
        <f t="shared" si="15"/>
        <v>Conjunción</v>
      </c>
      <c r="H46" s="5">
        <f t="shared" si="16"/>
        <v>0</v>
      </c>
      <c r="I46" s="3" t="str">
        <f t="shared" si="31"/>
        <v>No</v>
      </c>
      <c r="J46" s="5" t="str">
        <f t="shared" si="32"/>
        <v>No</v>
      </c>
      <c r="K46" s="3" t="str">
        <f t="shared" si="31"/>
        <v>No</v>
      </c>
      <c r="L46" s="5" t="str">
        <f t="shared" si="32"/>
        <v>No</v>
      </c>
      <c r="M46" s="3" t="str">
        <f t="shared" si="31"/>
        <v>No</v>
      </c>
      <c r="N46" s="5" t="str">
        <f t="shared" si="32"/>
        <v>No</v>
      </c>
      <c r="O46" s="3" t="str">
        <f t="shared" si="31"/>
        <v>No</v>
      </c>
      <c r="P46" s="5" t="str">
        <f t="shared" si="32"/>
        <v>No</v>
      </c>
      <c r="Q46" s="3" t="str">
        <f t="shared" si="31"/>
        <v>No</v>
      </c>
      <c r="R46" s="5" t="str">
        <f t="shared" si="32"/>
        <v>No</v>
      </c>
      <c r="S46" s="3" t="str">
        <f t="shared" si="31"/>
        <v>No</v>
      </c>
      <c r="T46" s="5" t="str">
        <f t="shared" si="32"/>
        <v>No</v>
      </c>
      <c r="U46" s="3" t="str">
        <f t="shared" si="31"/>
        <v>No</v>
      </c>
      <c r="V46" s="5" t="str">
        <f t="shared" si="32"/>
        <v>No</v>
      </c>
      <c r="W46" s="3" t="str">
        <f t="shared" si="31"/>
        <v>No</v>
      </c>
      <c r="X46" s="5" t="str">
        <f t="shared" si="32"/>
        <v>No</v>
      </c>
      <c r="Y46" s="3" t="str">
        <f t="shared" si="31"/>
        <v>No</v>
      </c>
      <c r="Z46" s="5" t="str">
        <f t="shared" si="32"/>
        <v>No</v>
      </c>
      <c r="AA46" s="3" t="str">
        <f t="shared" si="31"/>
        <v>No</v>
      </c>
      <c r="AB46" s="5" t="str">
        <f t="shared" si="32"/>
        <v>No</v>
      </c>
      <c r="AC46" s="3" t="str">
        <f t="shared" si="31"/>
        <v>No</v>
      </c>
      <c r="AD46" s="5" t="str">
        <f t="shared" si="32"/>
        <v>No</v>
      </c>
      <c r="AE46" s="3" t="str">
        <f t="shared" si="31"/>
        <v>No</v>
      </c>
      <c r="AF46" s="5" t="str">
        <f t="shared" si="32"/>
        <v>No</v>
      </c>
      <c r="AG46" s="3" t="str">
        <f t="shared" si="31"/>
        <v>No</v>
      </c>
      <c r="AH46" s="5" t="str">
        <f t="shared" si="32"/>
        <v>No</v>
      </c>
      <c r="AI46" s="3" t="str">
        <f t="shared" si="31"/>
        <v>No</v>
      </c>
      <c r="AJ46" s="5" t="str">
        <f t="shared" si="32"/>
        <v>No</v>
      </c>
      <c r="AK46" s="3" t="str">
        <f t="shared" si="31"/>
        <v>No</v>
      </c>
      <c r="AL46" s="5" t="str">
        <f t="shared" si="32"/>
        <v>No</v>
      </c>
      <c r="AM46" s="3" t="str">
        <f t="shared" si="31"/>
        <v>No</v>
      </c>
      <c r="AN46" s="5" t="str">
        <f t="shared" si="32"/>
        <v>No</v>
      </c>
      <c r="AO46" s="3" t="str">
        <f t="shared" si="31"/>
        <v>No</v>
      </c>
      <c r="AP46" s="5" t="str">
        <f t="shared" si="32"/>
        <v>No</v>
      </c>
      <c r="AQ46" s="3" t="str">
        <f t="shared" si="31"/>
        <v>No</v>
      </c>
      <c r="AR46" s="5" t="str">
        <f t="shared" si="32"/>
        <v>No</v>
      </c>
      <c r="AS46" s="3" t="str">
        <f t="shared" si="31"/>
        <v>No</v>
      </c>
      <c r="AT46" s="5" t="str">
        <f t="shared" si="32"/>
        <v>No</v>
      </c>
      <c r="AU46" s="3" t="str">
        <f t="shared" si="31"/>
        <v>No</v>
      </c>
      <c r="AV46" s="5" t="str">
        <f t="shared" si="32"/>
        <v>No</v>
      </c>
      <c r="AW46" s="3" t="str">
        <f t="shared" si="31"/>
        <v>No</v>
      </c>
      <c r="AX46" s="5" t="str">
        <f t="shared" si="32"/>
        <v>No</v>
      </c>
      <c r="AY46" s="3" t="str">
        <f t="shared" si="31"/>
        <v>No</v>
      </c>
      <c r="AZ46" s="5" t="str">
        <f t="shared" si="32"/>
        <v>No</v>
      </c>
      <c r="BA46" s="3" t="str">
        <f t="shared" si="31"/>
        <v>No</v>
      </c>
      <c r="BB46" s="5" t="str">
        <f t="shared" si="32"/>
        <v>No</v>
      </c>
      <c r="BC46" s="3" t="str">
        <f t="shared" si="31"/>
        <v>No</v>
      </c>
      <c r="BD46" s="5" t="str">
        <f t="shared" si="32"/>
        <v>No</v>
      </c>
      <c r="BE46" s="3" t="str">
        <f t="shared" si="31"/>
        <v>No</v>
      </c>
      <c r="BF46" s="5" t="str">
        <f t="shared" si="32"/>
        <v>No</v>
      </c>
      <c r="BG46" s="3" t="str">
        <f t="shared" si="31"/>
        <v>No</v>
      </c>
      <c r="BH46" s="5" t="str">
        <f t="shared" si="32"/>
        <v>No</v>
      </c>
      <c r="BI46" s="3" t="str">
        <f t="shared" si="31"/>
        <v>No</v>
      </c>
      <c r="BJ46" s="5" t="str">
        <f t="shared" si="32"/>
        <v>No</v>
      </c>
      <c r="BK46" s="3" t="str">
        <f t="shared" si="31"/>
        <v>No</v>
      </c>
      <c r="BL46" s="5" t="str">
        <f t="shared" si="32"/>
        <v>No</v>
      </c>
      <c r="BM46" s="3" t="str">
        <f t="shared" si="31"/>
        <v>No</v>
      </c>
      <c r="BN46" s="5" t="str">
        <f t="shared" si="32"/>
        <v>No</v>
      </c>
      <c r="BO46" s="3" t="str">
        <f t="shared" si="31"/>
        <v>No</v>
      </c>
      <c r="BP46" s="5" t="str">
        <f t="shared" si="32"/>
        <v>No</v>
      </c>
      <c r="BQ46" s="3" t="str">
        <f t="shared" si="31"/>
        <v>No</v>
      </c>
      <c r="BR46" s="5" t="str">
        <f t="shared" si="32"/>
        <v>No</v>
      </c>
      <c r="BS46" s="3" t="str">
        <f t="shared" si="31"/>
        <v>No</v>
      </c>
      <c r="BT46" s="5" t="str">
        <f t="shared" si="32"/>
        <v>No</v>
      </c>
      <c r="BU46" s="3" t="str">
        <f t="shared" si="27"/>
        <v>No</v>
      </c>
      <c r="BV46" s="5" t="str">
        <f t="shared" si="28"/>
        <v>No</v>
      </c>
      <c r="BW46" s="3" t="str">
        <f t="shared" si="27"/>
        <v>No</v>
      </c>
      <c r="BX46" s="5" t="str">
        <f t="shared" si="28"/>
        <v>No</v>
      </c>
      <c r="BY46" s="3" t="str">
        <f t="shared" si="27"/>
        <v>No</v>
      </c>
      <c r="BZ46" s="5" t="str">
        <f t="shared" si="28"/>
        <v>No</v>
      </c>
      <c r="CA46" s="3" t="str">
        <f t="shared" si="27"/>
        <v>No</v>
      </c>
      <c r="CB46" s="5" t="str">
        <f t="shared" si="28"/>
        <v>No</v>
      </c>
      <c r="CC46" s="3" t="str">
        <f t="shared" si="27"/>
        <v>No</v>
      </c>
      <c r="CD46" s="5" t="str">
        <f t="shared" si="28"/>
        <v>No</v>
      </c>
      <c r="CE46" s="3" t="str">
        <f t="shared" si="27"/>
        <v>No</v>
      </c>
      <c r="CF46" s="5" t="str">
        <f t="shared" si="28"/>
        <v>No</v>
      </c>
      <c r="CG46" s="3" t="str">
        <f t="shared" si="27"/>
        <v>No</v>
      </c>
      <c r="CH46" s="5" t="str">
        <f t="shared" si="28"/>
        <v>No</v>
      </c>
      <c r="CI46" s="3" t="str">
        <f t="shared" si="27"/>
        <v>No</v>
      </c>
      <c r="CJ46" s="5" t="str">
        <f t="shared" si="28"/>
        <v>No</v>
      </c>
      <c r="CK46" s="3" t="str">
        <f t="shared" si="27"/>
        <v>No</v>
      </c>
      <c r="CL46" s="5" t="str">
        <f t="shared" si="28"/>
        <v>No</v>
      </c>
      <c r="CM46" s="3" t="str">
        <f t="shared" si="27"/>
        <v>No</v>
      </c>
      <c r="CN46" s="5" t="str">
        <f t="shared" si="28"/>
        <v>No</v>
      </c>
      <c r="CO46" s="3" t="str">
        <f t="shared" si="27"/>
        <v>No</v>
      </c>
      <c r="CP46" s="5" t="str">
        <f t="shared" si="28"/>
        <v>No</v>
      </c>
      <c r="CQ46" s="3" t="str">
        <f t="shared" si="27"/>
        <v>No</v>
      </c>
      <c r="CR46" s="5" t="str">
        <f t="shared" si="28"/>
        <v>No</v>
      </c>
      <c r="CS46" s="3" t="str">
        <f t="shared" si="27"/>
        <v>No</v>
      </c>
      <c r="CT46" s="5" t="str">
        <f t="shared" si="28"/>
        <v>No</v>
      </c>
      <c r="CU46" s="3" t="str">
        <f t="shared" si="27"/>
        <v>No</v>
      </c>
      <c r="CV46" s="5" t="str">
        <f t="shared" si="28"/>
        <v>No</v>
      </c>
      <c r="CW46" s="3" t="str">
        <f t="shared" si="27"/>
        <v>No</v>
      </c>
      <c r="CX46" s="5" t="str">
        <f t="shared" si="28"/>
        <v>No</v>
      </c>
      <c r="CY46" s="3" t="str">
        <f t="shared" si="27"/>
        <v>No</v>
      </c>
      <c r="CZ46" s="5" t="str">
        <f t="shared" si="28"/>
        <v>No</v>
      </c>
    </row>
    <row r="47" spans="4:104" x14ac:dyDescent="0.3">
      <c r="D47" s="3">
        <v>40</v>
      </c>
      <c r="E47" s="3" t="str">
        <f t="shared" si="29"/>
        <v>Luna</v>
      </c>
      <c r="F47" s="3" t="str">
        <f t="shared" si="30"/>
        <v>Urano</v>
      </c>
      <c r="G47" s="3" t="str">
        <f t="shared" si="15"/>
        <v>Conjunción</v>
      </c>
      <c r="H47" s="5">
        <f t="shared" si="16"/>
        <v>0</v>
      </c>
      <c r="I47" s="3" t="str">
        <f t="shared" si="31"/>
        <v>No</v>
      </c>
      <c r="J47" s="5" t="str">
        <f t="shared" si="32"/>
        <v>No</v>
      </c>
      <c r="K47" s="3" t="str">
        <f t="shared" si="31"/>
        <v>No</v>
      </c>
      <c r="L47" s="5" t="str">
        <f t="shared" si="32"/>
        <v>No</v>
      </c>
      <c r="M47" s="3" t="str">
        <f t="shared" si="31"/>
        <v>No</v>
      </c>
      <c r="N47" s="5" t="str">
        <f t="shared" si="32"/>
        <v>No</v>
      </c>
      <c r="O47" s="3" t="str">
        <f t="shared" si="31"/>
        <v>No</v>
      </c>
      <c r="P47" s="5" t="str">
        <f t="shared" si="32"/>
        <v>No</v>
      </c>
      <c r="Q47" s="3" t="str">
        <f t="shared" si="31"/>
        <v>No</v>
      </c>
      <c r="R47" s="5" t="str">
        <f t="shared" si="32"/>
        <v>No</v>
      </c>
      <c r="S47" s="3" t="str">
        <f t="shared" si="31"/>
        <v>No</v>
      </c>
      <c r="T47" s="5" t="str">
        <f t="shared" si="32"/>
        <v>No</v>
      </c>
      <c r="U47" s="3" t="str">
        <f t="shared" si="31"/>
        <v>No</v>
      </c>
      <c r="V47" s="5" t="str">
        <f t="shared" si="32"/>
        <v>No</v>
      </c>
      <c r="W47" s="3" t="str">
        <f t="shared" si="31"/>
        <v>No</v>
      </c>
      <c r="X47" s="5" t="str">
        <f t="shared" si="32"/>
        <v>No</v>
      </c>
      <c r="Y47" s="3" t="str">
        <f t="shared" si="31"/>
        <v>No</v>
      </c>
      <c r="Z47" s="5" t="str">
        <f t="shared" si="32"/>
        <v>No</v>
      </c>
      <c r="AA47" s="3" t="str">
        <f t="shared" si="31"/>
        <v>No</v>
      </c>
      <c r="AB47" s="5" t="str">
        <f t="shared" si="32"/>
        <v>No</v>
      </c>
      <c r="AC47" s="3" t="str">
        <f t="shared" si="31"/>
        <v>No</v>
      </c>
      <c r="AD47" s="5" t="str">
        <f t="shared" si="32"/>
        <v>No</v>
      </c>
      <c r="AE47" s="3" t="str">
        <f t="shared" si="31"/>
        <v>No</v>
      </c>
      <c r="AF47" s="5" t="str">
        <f t="shared" si="32"/>
        <v>No</v>
      </c>
      <c r="AG47" s="3" t="str">
        <f t="shared" si="31"/>
        <v>No</v>
      </c>
      <c r="AH47" s="5" t="str">
        <f t="shared" si="32"/>
        <v>No</v>
      </c>
      <c r="AI47" s="3" t="str">
        <f t="shared" si="31"/>
        <v>No</v>
      </c>
      <c r="AJ47" s="5" t="str">
        <f t="shared" si="32"/>
        <v>No</v>
      </c>
      <c r="AK47" s="3" t="str">
        <f t="shared" si="31"/>
        <v>No</v>
      </c>
      <c r="AL47" s="5" t="str">
        <f t="shared" si="32"/>
        <v>No</v>
      </c>
      <c r="AM47" s="3" t="str">
        <f t="shared" si="31"/>
        <v>No</v>
      </c>
      <c r="AN47" s="5" t="str">
        <f t="shared" si="32"/>
        <v>No</v>
      </c>
      <c r="AO47" s="3" t="str">
        <f t="shared" si="31"/>
        <v>No</v>
      </c>
      <c r="AP47" s="5" t="str">
        <f t="shared" si="32"/>
        <v>No</v>
      </c>
      <c r="AQ47" s="3" t="str">
        <f t="shared" si="31"/>
        <v>No</v>
      </c>
      <c r="AR47" s="5" t="str">
        <f t="shared" si="32"/>
        <v>No</v>
      </c>
      <c r="AS47" s="3" t="str">
        <f t="shared" si="31"/>
        <v>No</v>
      </c>
      <c r="AT47" s="5" t="str">
        <f t="shared" si="32"/>
        <v>No</v>
      </c>
      <c r="AU47" s="3" t="str">
        <f t="shared" si="31"/>
        <v>No</v>
      </c>
      <c r="AV47" s="5" t="str">
        <f t="shared" si="32"/>
        <v>No</v>
      </c>
      <c r="AW47" s="3" t="str">
        <f t="shared" si="31"/>
        <v>No</v>
      </c>
      <c r="AX47" s="5" t="str">
        <f t="shared" si="32"/>
        <v>No</v>
      </c>
      <c r="AY47" s="3" t="str">
        <f t="shared" si="31"/>
        <v>No</v>
      </c>
      <c r="AZ47" s="5" t="str">
        <f t="shared" si="32"/>
        <v>No</v>
      </c>
      <c r="BA47" s="3" t="str">
        <f t="shared" si="31"/>
        <v>No</v>
      </c>
      <c r="BB47" s="5" t="str">
        <f t="shared" si="32"/>
        <v>No</v>
      </c>
      <c r="BC47" s="3" t="str">
        <f t="shared" si="31"/>
        <v>No</v>
      </c>
      <c r="BD47" s="5" t="str">
        <f t="shared" si="32"/>
        <v>No</v>
      </c>
      <c r="BE47" s="3" t="str">
        <f t="shared" si="31"/>
        <v>No</v>
      </c>
      <c r="BF47" s="5" t="str">
        <f t="shared" si="32"/>
        <v>No</v>
      </c>
      <c r="BG47" s="3" t="str">
        <f t="shared" si="31"/>
        <v>No</v>
      </c>
      <c r="BH47" s="5" t="str">
        <f t="shared" si="32"/>
        <v>No</v>
      </c>
      <c r="BI47" s="3" t="str">
        <f t="shared" si="31"/>
        <v>No</v>
      </c>
      <c r="BJ47" s="5" t="str">
        <f t="shared" si="32"/>
        <v>No</v>
      </c>
      <c r="BK47" s="3" t="str">
        <f t="shared" si="31"/>
        <v>No</v>
      </c>
      <c r="BL47" s="5" t="str">
        <f t="shared" si="32"/>
        <v>No</v>
      </c>
      <c r="BM47" s="3" t="str">
        <f t="shared" si="31"/>
        <v>No</v>
      </c>
      <c r="BN47" s="5" t="str">
        <f t="shared" si="32"/>
        <v>No</v>
      </c>
      <c r="BO47" s="3" t="str">
        <f t="shared" si="31"/>
        <v>No</v>
      </c>
      <c r="BP47" s="5" t="str">
        <f t="shared" si="32"/>
        <v>No</v>
      </c>
      <c r="BQ47" s="3" t="str">
        <f t="shared" si="31"/>
        <v>No</v>
      </c>
      <c r="BR47" s="5" t="str">
        <f t="shared" si="32"/>
        <v>No</v>
      </c>
      <c r="BS47" s="3" t="str">
        <f t="shared" si="31"/>
        <v>No</v>
      </c>
      <c r="BT47" s="5" t="str">
        <f t="shared" si="32"/>
        <v>No</v>
      </c>
      <c r="BU47" s="3" t="str">
        <f t="shared" si="27"/>
        <v>No</v>
      </c>
      <c r="BV47" s="5" t="str">
        <f t="shared" si="28"/>
        <v>No</v>
      </c>
      <c r="BW47" s="3" t="str">
        <f t="shared" si="27"/>
        <v>No</v>
      </c>
      <c r="BX47" s="5" t="str">
        <f t="shared" si="28"/>
        <v>No</v>
      </c>
      <c r="BY47" s="3" t="str">
        <f t="shared" si="27"/>
        <v>No</v>
      </c>
      <c r="BZ47" s="5" t="str">
        <f t="shared" si="28"/>
        <v>No</v>
      </c>
      <c r="CA47" s="3" t="str">
        <f t="shared" si="27"/>
        <v>No</v>
      </c>
      <c r="CB47" s="5" t="str">
        <f t="shared" si="28"/>
        <v>No</v>
      </c>
      <c r="CC47" s="3" t="str">
        <f t="shared" si="27"/>
        <v>No</v>
      </c>
      <c r="CD47" s="5" t="str">
        <f t="shared" si="28"/>
        <v>No</v>
      </c>
      <c r="CE47" s="3" t="str">
        <f t="shared" si="27"/>
        <v>No</v>
      </c>
      <c r="CF47" s="5" t="str">
        <f t="shared" si="28"/>
        <v>No</v>
      </c>
      <c r="CG47" s="3" t="str">
        <f t="shared" si="27"/>
        <v>No</v>
      </c>
      <c r="CH47" s="5" t="str">
        <f t="shared" si="28"/>
        <v>No</v>
      </c>
      <c r="CI47" s="3" t="str">
        <f t="shared" si="27"/>
        <v>No</v>
      </c>
      <c r="CJ47" s="5" t="str">
        <f t="shared" si="28"/>
        <v>No</v>
      </c>
      <c r="CK47" s="3" t="str">
        <f t="shared" si="27"/>
        <v>No</v>
      </c>
      <c r="CL47" s="5" t="str">
        <f t="shared" si="28"/>
        <v>No</v>
      </c>
      <c r="CM47" s="3" t="str">
        <f t="shared" si="27"/>
        <v>No</v>
      </c>
      <c r="CN47" s="5" t="str">
        <f t="shared" si="28"/>
        <v>No</v>
      </c>
      <c r="CO47" s="3" t="str">
        <f t="shared" si="27"/>
        <v>No</v>
      </c>
      <c r="CP47" s="5" t="str">
        <f t="shared" si="28"/>
        <v>No</v>
      </c>
      <c r="CQ47" s="3" t="str">
        <f t="shared" si="27"/>
        <v>No</v>
      </c>
      <c r="CR47" s="5" t="str">
        <f t="shared" si="28"/>
        <v>No</v>
      </c>
      <c r="CS47" s="3" t="str">
        <f t="shared" si="27"/>
        <v>No</v>
      </c>
      <c r="CT47" s="5" t="str">
        <f t="shared" si="28"/>
        <v>No</v>
      </c>
      <c r="CU47" s="3" t="str">
        <f t="shared" si="27"/>
        <v>No</v>
      </c>
      <c r="CV47" s="5" t="str">
        <f t="shared" si="28"/>
        <v>No</v>
      </c>
      <c r="CW47" s="3" t="str">
        <f t="shared" si="27"/>
        <v>No</v>
      </c>
      <c r="CX47" s="5" t="str">
        <f t="shared" si="28"/>
        <v>No</v>
      </c>
      <c r="CY47" s="3" t="str">
        <f t="shared" si="27"/>
        <v>No</v>
      </c>
      <c r="CZ47" s="5" t="str">
        <f t="shared" si="28"/>
        <v>No</v>
      </c>
    </row>
    <row r="48" spans="4:104" x14ac:dyDescent="0.3">
      <c r="D48" s="3">
        <v>41</v>
      </c>
      <c r="E48" s="3" t="str">
        <f t="shared" si="29"/>
        <v>Luna</v>
      </c>
      <c r="F48" s="3" t="str">
        <f t="shared" si="30"/>
        <v>Neptuno</v>
      </c>
      <c r="G48" s="3" t="str">
        <f t="shared" si="15"/>
        <v>Conjunción</v>
      </c>
      <c r="H48" s="5">
        <f t="shared" si="16"/>
        <v>0</v>
      </c>
      <c r="I48" s="3" t="str">
        <f t="shared" si="31"/>
        <v>No</v>
      </c>
      <c r="J48" s="5" t="str">
        <f t="shared" si="32"/>
        <v>No</v>
      </c>
      <c r="K48" s="3" t="str">
        <f t="shared" si="31"/>
        <v>No</v>
      </c>
      <c r="L48" s="5" t="str">
        <f t="shared" si="32"/>
        <v>No</v>
      </c>
      <c r="M48" s="3" t="str">
        <f t="shared" si="31"/>
        <v>No</v>
      </c>
      <c r="N48" s="5" t="str">
        <f t="shared" si="32"/>
        <v>No</v>
      </c>
      <c r="O48" s="3" t="str">
        <f t="shared" si="31"/>
        <v>No</v>
      </c>
      <c r="P48" s="5" t="str">
        <f t="shared" si="32"/>
        <v>No</v>
      </c>
      <c r="Q48" s="3" t="str">
        <f t="shared" si="31"/>
        <v>No</v>
      </c>
      <c r="R48" s="5" t="str">
        <f t="shared" si="32"/>
        <v>No</v>
      </c>
      <c r="S48" s="3" t="str">
        <f t="shared" si="31"/>
        <v>No</v>
      </c>
      <c r="T48" s="5" t="str">
        <f t="shared" si="32"/>
        <v>No</v>
      </c>
      <c r="U48" s="3" t="str">
        <f t="shared" si="31"/>
        <v>No</v>
      </c>
      <c r="V48" s="5" t="str">
        <f t="shared" si="32"/>
        <v>No</v>
      </c>
      <c r="W48" s="3" t="str">
        <f t="shared" si="31"/>
        <v>No</v>
      </c>
      <c r="X48" s="5" t="str">
        <f t="shared" si="32"/>
        <v>No</v>
      </c>
      <c r="Y48" s="3" t="str">
        <f t="shared" si="31"/>
        <v>No</v>
      </c>
      <c r="Z48" s="5" t="str">
        <f t="shared" si="32"/>
        <v>No</v>
      </c>
      <c r="AA48" s="3" t="str">
        <f t="shared" si="31"/>
        <v>No</v>
      </c>
      <c r="AB48" s="5" t="str">
        <f t="shared" si="32"/>
        <v>No</v>
      </c>
      <c r="AC48" s="3" t="str">
        <f t="shared" si="31"/>
        <v>No</v>
      </c>
      <c r="AD48" s="5" t="str">
        <f t="shared" si="32"/>
        <v>No</v>
      </c>
      <c r="AE48" s="3" t="str">
        <f t="shared" si="31"/>
        <v>No</v>
      </c>
      <c r="AF48" s="5" t="str">
        <f t="shared" si="32"/>
        <v>No</v>
      </c>
      <c r="AG48" s="3" t="str">
        <f t="shared" si="31"/>
        <v>No</v>
      </c>
      <c r="AH48" s="5" t="str">
        <f t="shared" si="32"/>
        <v>No</v>
      </c>
      <c r="AI48" s="3" t="str">
        <f t="shared" si="31"/>
        <v>No</v>
      </c>
      <c r="AJ48" s="5" t="str">
        <f t="shared" si="32"/>
        <v>No</v>
      </c>
      <c r="AK48" s="3" t="str">
        <f t="shared" si="31"/>
        <v>No</v>
      </c>
      <c r="AL48" s="5" t="str">
        <f t="shared" si="32"/>
        <v>No</v>
      </c>
      <c r="AM48" s="3" t="str">
        <f t="shared" si="31"/>
        <v>No</v>
      </c>
      <c r="AN48" s="5" t="str">
        <f t="shared" si="32"/>
        <v>No</v>
      </c>
      <c r="AO48" s="3" t="str">
        <f t="shared" si="31"/>
        <v>No</v>
      </c>
      <c r="AP48" s="5" t="str">
        <f t="shared" si="32"/>
        <v>No</v>
      </c>
      <c r="AQ48" s="3" t="str">
        <f t="shared" si="31"/>
        <v>No</v>
      </c>
      <c r="AR48" s="5" t="str">
        <f t="shared" si="32"/>
        <v>No</v>
      </c>
      <c r="AS48" s="3" t="str">
        <f t="shared" si="31"/>
        <v>No</v>
      </c>
      <c r="AT48" s="5" t="str">
        <f t="shared" si="32"/>
        <v>No</v>
      </c>
      <c r="AU48" s="3" t="str">
        <f t="shared" si="31"/>
        <v>No</v>
      </c>
      <c r="AV48" s="5" t="str">
        <f t="shared" si="32"/>
        <v>No</v>
      </c>
      <c r="AW48" s="3" t="str">
        <f t="shared" si="31"/>
        <v>No</v>
      </c>
      <c r="AX48" s="5" t="str">
        <f t="shared" si="32"/>
        <v>No</v>
      </c>
      <c r="AY48" s="3" t="str">
        <f t="shared" si="31"/>
        <v>No</v>
      </c>
      <c r="AZ48" s="5" t="str">
        <f t="shared" si="32"/>
        <v>No</v>
      </c>
      <c r="BA48" s="3" t="str">
        <f t="shared" si="31"/>
        <v>No</v>
      </c>
      <c r="BB48" s="5" t="str">
        <f t="shared" si="32"/>
        <v>No</v>
      </c>
      <c r="BC48" s="3" t="str">
        <f t="shared" si="31"/>
        <v>No</v>
      </c>
      <c r="BD48" s="5" t="str">
        <f t="shared" si="32"/>
        <v>No</v>
      </c>
      <c r="BE48" s="3" t="str">
        <f t="shared" si="31"/>
        <v>No</v>
      </c>
      <c r="BF48" s="5" t="str">
        <f t="shared" si="32"/>
        <v>No</v>
      </c>
      <c r="BG48" s="3" t="str">
        <f t="shared" si="31"/>
        <v>No</v>
      </c>
      <c r="BH48" s="5" t="str">
        <f t="shared" si="32"/>
        <v>No</v>
      </c>
      <c r="BI48" s="3" t="str">
        <f t="shared" si="31"/>
        <v>No</v>
      </c>
      <c r="BJ48" s="5" t="str">
        <f t="shared" si="32"/>
        <v>No</v>
      </c>
      <c r="BK48" s="3" t="str">
        <f t="shared" si="31"/>
        <v>No</v>
      </c>
      <c r="BL48" s="5" t="str">
        <f t="shared" si="32"/>
        <v>No</v>
      </c>
      <c r="BM48" s="3" t="str">
        <f t="shared" si="31"/>
        <v>No</v>
      </c>
      <c r="BN48" s="5" t="str">
        <f t="shared" si="32"/>
        <v>No</v>
      </c>
      <c r="BO48" s="3" t="str">
        <f t="shared" si="31"/>
        <v>No</v>
      </c>
      <c r="BP48" s="5" t="str">
        <f t="shared" si="32"/>
        <v>No</v>
      </c>
      <c r="BQ48" s="3" t="str">
        <f t="shared" si="31"/>
        <v>No</v>
      </c>
      <c r="BR48" s="5" t="str">
        <f t="shared" si="32"/>
        <v>No</v>
      </c>
      <c r="BS48" s="3" t="str">
        <f t="shared" ref="BS48:CY55" si="33">IF(AND(VLOOKUP($E48,Puntos,7,FALSE)-VLOOKUP($F48,Puntos,7,FALSE)&lt;=(1.25/30)*(BS$5+BS$3),VLOOKUP($E48,Puntos,7,FALSE)-VLOOKUP($F48,Puntos,7,FALSE)&gt;=(1.25/30)*(-BS$5+BS$3)),BS$2,IF(AND(VLOOKUP($F48,Puntos,7,FALSE)-VLOOKUP($E48,Puntos,7,FALSE)&lt;=(1.25/30)*(BS$5+BS$3),VLOOKUP($F48,Puntos,7,FALSE)-VLOOKUP($E48,Puntos,7,FALSE)&gt;=(1.25/30)*(-BS$5+BS$3)),BS$2,IF(AND(VLOOKUP($E48,Puntos,7,FALSE)-VLOOKUP($F48,Puntos,7,FALSE)&lt;=(1.25/30)*(-360+BS$5+BS$3),VLOOKUP($E48,Puntos,7,FALSE)-VLOOKUP($F48,Puntos,7,FALSE)&gt;=(1.25/30)*(-360-BS$5+BS$3)),BS$2,IF(AND(VLOOKUP($F48,Puntos,7,FALSE)-VLOOKUP($E48,Puntos,7,FALSE)&lt;=(1.25/30)*(-360+BS$5+BS$3),VLOOKUP($F48,Puntos,7,FALSE)-VLOOKUP($E48,Puntos,7,FALSE)&gt;=(1.25/30)*(-360-BS$5+BS$3)),BS$2,"No"))))</f>
        <v>No</v>
      </c>
      <c r="BT48" s="5" t="str">
        <f t="shared" ref="BT48:CZ55" si="34">IF(IF(AND(VLOOKUP($E48,Puntos,7,FALSE)-VLOOKUP($F48,Puntos,7,FALSE)&lt;=(1.25/30)*(BT$5+BT$3),VLOOKUP($E48,Puntos,7,FALSE)-VLOOKUP($F48,Puntos,7,FALSE)&gt;=(1.25/30)*(-BT$5+BT$3)),VLOOKUP($E48,Puntos,7,FALSE)-VLOOKUP($F48,Puntos,7,FALSE)-(1.25/30)*(BT$3),IF(AND(VLOOKUP($F48,Puntos,7,FALSE)-VLOOKUP($E48,Puntos,7,FALSE)&lt;=(1.25/30)*(BT$5+BT$3),VLOOKUP($F48,Puntos,7,FALSE)-VLOOKUP($E48,Puntos,7,FALSE)&gt;=(1.25/30)*(-BT$5+BT$3)),VLOOKUP($F48,Puntos,7,FALSE)-VLOOKUP($E48,Puntos,7,FALSE)-(1.25/30)*(BT$3),IF(AND(VLOOKUP($E48,Puntos,7,FALSE)-VLOOKUP($F48,Puntos,7,FALSE)&lt;=(1.25/30)*(-360+BT$5+BT$3),VLOOKUP($E48,Puntos,7,FALSE)-VLOOKUP($F48,Puntos,7,FALSE)&gt;=(1.25/30)*(-360-BT$5+BT$3)),VLOOKUP($E48,Puntos,7,FALSE)-VLOOKUP($F48,Puntos,7,FALSE)+(360-BT$3)/24,IF(AND(VLOOKUP($F48,Puntos,7,FALSE)-VLOOKUP($E48,Puntos,7,FALSE)&lt;=(1.25/30)*(-360+BT$5+BT$3),VLOOKUP($F48,Puntos,7,FALSE)-VLOOKUP($E48,Puntos,7,FALSE)&gt;=(1.25/30)*(-360-BT$5+BT$3)),VLOOKUP($F48,Puntos,7,FALSE)-VLOOKUP($E48,Puntos,7,FALSE)+(360-BT$3)/24,"No"))))&lt;0,(-1)*(IF(AND(VLOOKUP($E48,Puntos,7,FALSE)-VLOOKUP($F48,Puntos,7,FALSE)&lt;=(1.25/30)*(BT$5+BT$3),VLOOKUP($E48,Puntos,7,FALSE)-VLOOKUP($F48,Puntos,7,FALSE)&gt;=(1.25/30)*(-BT$5+BT$3)),VLOOKUP($E48,Puntos,7,FALSE)-VLOOKUP($F48,Puntos,7,FALSE)-(1.25/30)*(BT$3),IF(AND(VLOOKUP($F48,Puntos,7,FALSE)-VLOOKUP($E48,Puntos,7,FALSE)&lt;=(1.25/30)*(BT$5+BT$3),VLOOKUP($F48,Puntos,7,FALSE)-VLOOKUP($E48,Puntos,7,FALSE)&gt;=(1.25/30)*(-BT$5+BT$3)),VLOOKUP($F48,Puntos,7,FALSE)-VLOOKUP($E48,Puntos,7,FALSE)-(1.25/30)*(BT$3),IF(AND(VLOOKUP($E48,Puntos,7,FALSE)-VLOOKUP($F48,Puntos,7,FALSE)&lt;=(1.25/30)*(-360+BT$5+BT$3),VLOOKUP($E48,Puntos,7,FALSE)-VLOOKUP($F48,Puntos,7,FALSE)&gt;=(1.25/30)*(-360-BT$5+BT$3)),VLOOKUP($E48,Puntos,7,FALSE)-VLOOKUP($F48,Puntos,7,FALSE)+(360-BT$3)/24,IF(AND(VLOOKUP($F48,Puntos,7,FALSE)-VLOOKUP($E48,Puntos,7,FALSE)&lt;=(1.25/30)*(-360+BT$5+BT$3),VLOOKUP($F48,Puntos,7,FALSE)-VLOOKUP($E48,Puntos,7,FALSE)&gt;=(1.25/30)*(-360-BT$5+BT$3)),VLOOKUP($F48,Puntos,7,FALSE)-VLOOKUP($E48,Puntos,7,FALSE)+(360-BT$3)/24,"No"))))),(IF(AND(VLOOKUP($E48,Puntos,7,FALSE)-VLOOKUP($F48,Puntos,7,FALSE)&lt;=(1.25/30)*(BT$5+BT$3),VLOOKUP($E48,Puntos,7,FALSE)-VLOOKUP($F48,Puntos,7,FALSE)&gt;=(1.25/30)*(-BT$5+BT$3)),VLOOKUP($E48,Puntos,7,FALSE)-VLOOKUP($F48,Puntos,7,FALSE)-(1.25/30)*(BT$3),IF(AND(VLOOKUP($F48,Puntos,7,FALSE)-VLOOKUP($E48,Puntos,7,FALSE)&lt;=(1.25/30)*(BT$5+BT$3),VLOOKUP($F48,Puntos,7,FALSE)-VLOOKUP($E48,Puntos,7,FALSE)&gt;=(1.25/30)*(-BT$5+BT$3)),VLOOKUP($F48,Puntos,7,FALSE)-VLOOKUP($E48,Puntos,7,FALSE)-(1.25/30)*(BT$3),IF(AND(VLOOKUP($E48,Puntos,7,FALSE)-VLOOKUP($F48,Puntos,7,FALSE)&lt;=(1.25/30)*(-360+BT$5+BT$3),VLOOKUP($E48,Puntos,7,FALSE)-VLOOKUP($F48,Puntos,7,FALSE)&gt;=(1.25/30)*(-360-BT$5+BT$3)),VLOOKUP($E48,Puntos,7,FALSE)-VLOOKUP($F48,Puntos,7,FALSE)+(360-BT$3)/24,IF(AND(VLOOKUP($F48,Puntos,7,FALSE)-VLOOKUP($E48,Puntos,7,FALSE)&lt;=(1.25/30)*(-360+BT$5+BT$3),VLOOKUP($F48,Puntos,7,FALSE)-VLOOKUP($E48,Puntos,7,FALSE)&gt;=(1.25/30)*(-360-BT$5+BT$3)),VLOOKUP($F48,Puntos,7,FALSE)-VLOOKUP($E48,Puntos,7,FALSE)+(360-BT$3)/24,"No"))))))</f>
        <v>No</v>
      </c>
      <c r="BU48" s="3" t="str">
        <f t="shared" si="33"/>
        <v>No</v>
      </c>
      <c r="BV48" s="5" t="str">
        <f t="shared" si="34"/>
        <v>No</v>
      </c>
      <c r="BW48" s="3" t="str">
        <f t="shared" si="33"/>
        <v>No</v>
      </c>
      <c r="BX48" s="5" t="str">
        <f t="shared" si="34"/>
        <v>No</v>
      </c>
      <c r="BY48" s="3" t="str">
        <f t="shared" si="33"/>
        <v>No</v>
      </c>
      <c r="BZ48" s="5" t="str">
        <f t="shared" si="34"/>
        <v>No</v>
      </c>
      <c r="CA48" s="3" t="str">
        <f t="shared" si="33"/>
        <v>No</v>
      </c>
      <c r="CB48" s="5" t="str">
        <f t="shared" si="34"/>
        <v>No</v>
      </c>
      <c r="CC48" s="3" t="str">
        <f t="shared" si="33"/>
        <v>No</v>
      </c>
      <c r="CD48" s="5" t="str">
        <f t="shared" si="34"/>
        <v>No</v>
      </c>
      <c r="CE48" s="3" t="str">
        <f t="shared" si="33"/>
        <v>No</v>
      </c>
      <c r="CF48" s="5" t="str">
        <f t="shared" si="34"/>
        <v>No</v>
      </c>
      <c r="CG48" s="3" t="str">
        <f t="shared" si="33"/>
        <v>No</v>
      </c>
      <c r="CH48" s="5" t="str">
        <f t="shared" si="34"/>
        <v>No</v>
      </c>
      <c r="CI48" s="3" t="str">
        <f t="shared" si="33"/>
        <v>No</v>
      </c>
      <c r="CJ48" s="5" t="str">
        <f t="shared" si="34"/>
        <v>No</v>
      </c>
      <c r="CK48" s="3" t="str">
        <f t="shared" si="33"/>
        <v>No</v>
      </c>
      <c r="CL48" s="5" t="str">
        <f t="shared" si="34"/>
        <v>No</v>
      </c>
      <c r="CM48" s="3" t="str">
        <f t="shared" si="33"/>
        <v>No</v>
      </c>
      <c r="CN48" s="5" t="str">
        <f t="shared" si="34"/>
        <v>No</v>
      </c>
      <c r="CO48" s="3" t="str">
        <f t="shared" si="33"/>
        <v>No</v>
      </c>
      <c r="CP48" s="5" t="str">
        <f t="shared" si="34"/>
        <v>No</v>
      </c>
      <c r="CQ48" s="3" t="str">
        <f t="shared" si="33"/>
        <v>No</v>
      </c>
      <c r="CR48" s="5" t="str">
        <f t="shared" si="34"/>
        <v>No</v>
      </c>
      <c r="CS48" s="3" t="str">
        <f t="shared" si="33"/>
        <v>No</v>
      </c>
      <c r="CT48" s="5" t="str">
        <f t="shared" si="34"/>
        <v>No</v>
      </c>
      <c r="CU48" s="3" t="str">
        <f t="shared" si="33"/>
        <v>No</v>
      </c>
      <c r="CV48" s="5" t="str">
        <f t="shared" si="34"/>
        <v>No</v>
      </c>
      <c r="CW48" s="3" t="str">
        <f t="shared" si="33"/>
        <v>No</v>
      </c>
      <c r="CX48" s="5" t="str">
        <f t="shared" si="34"/>
        <v>No</v>
      </c>
      <c r="CY48" s="3" t="str">
        <f t="shared" si="33"/>
        <v>No</v>
      </c>
      <c r="CZ48" s="5" t="str">
        <f t="shared" si="34"/>
        <v>No</v>
      </c>
    </row>
    <row r="49" spans="4:104" x14ac:dyDescent="0.3">
      <c r="D49" s="3">
        <v>42</v>
      </c>
      <c r="E49" s="3" t="str">
        <f t="shared" si="29"/>
        <v>Luna</v>
      </c>
      <c r="F49" s="3" t="str">
        <f t="shared" si="30"/>
        <v>Plutón</v>
      </c>
      <c r="G49" s="3" t="str">
        <f t="shared" si="15"/>
        <v>Conjunción</v>
      </c>
      <c r="H49" s="5">
        <f t="shared" si="16"/>
        <v>0</v>
      </c>
      <c r="I49" s="3" t="str">
        <f t="shared" ref="I49:BS56" si="35">IF(AND(VLOOKUP($E49,Puntos,7,FALSE)-VLOOKUP($F49,Puntos,7,FALSE)&lt;=(1.25/30)*(I$5+I$3),VLOOKUP($E49,Puntos,7,FALSE)-VLOOKUP($F49,Puntos,7,FALSE)&gt;=(1.25/30)*(-I$5+I$3)),I$2,IF(AND(VLOOKUP($F49,Puntos,7,FALSE)-VLOOKUP($E49,Puntos,7,FALSE)&lt;=(1.25/30)*(I$5+I$3),VLOOKUP($F49,Puntos,7,FALSE)-VLOOKUP($E49,Puntos,7,FALSE)&gt;=(1.25/30)*(-I$5+I$3)),I$2,IF(AND(VLOOKUP($E49,Puntos,7,FALSE)-VLOOKUP($F49,Puntos,7,FALSE)&lt;=(1.25/30)*(-360+I$5+I$3),VLOOKUP($E49,Puntos,7,FALSE)-VLOOKUP($F49,Puntos,7,FALSE)&gt;=(1.25/30)*(-360-I$5+I$3)),I$2,IF(AND(VLOOKUP($F49,Puntos,7,FALSE)-VLOOKUP($E49,Puntos,7,FALSE)&lt;=(1.25/30)*(-360+I$5+I$3),VLOOKUP($F49,Puntos,7,FALSE)-VLOOKUP($E49,Puntos,7,FALSE)&gt;=(1.25/30)*(-360-I$5+I$3)),I$2,"No"))))</f>
        <v>No</v>
      </c>
      <c r="J49" s="5" t="str">
        <f t="shared" ref="J49:BT56" si="36">IF(IF(AND(VLOOKUP($E49,Puntos,7,FALSE)-VLOOKUP($F49,Puntos,7,FALSE)&lt;=(1.25/30)*(J$5+J$3),VLOOKUP($E49,Puntos,7,FALSE)-VLOOKUP($F49,Puntos,7,FALSE)&gt;=(1.25/30)*(-J$5+J$3)),VLOOKUP($E49,Puntos,7,FALSE)-VLOOKUP($F49,Puntos,7,FALSE)-(1.25/30)*(J$3),IF(AND(VLOOKUP($F49,Puntos,7,FALSE)-VLOOKUP($E49,Puntos,7,FALSE)&lt;=(1.25/30)*(J$5+J$3),VLOOKUP($F49,Puntos,7,FALSE)-VLOOKUP($E49,Puntos,7,FALSE)&gt;=(1.25/30)*(-J$5+J$3)),VLOOKUP($F49,Puntos,7,FALSE)-VLOOKUP($E49,Puntos,7,FALSE)-(1.25/30)*(J$3),IF(AND(VLOOKUP($E49,Puntos,7,FALSE)-VLOOKUP($F49,Puntos,7,FALSE)&lt;=(1.25/30)*(-360+J$5+J$3),VLOOKUP($E49,Puntos,7,FALSE)-VLOOKUP($F49,Puntos,7,FALSE)&gt;=(1.25/30)*(-360-J$5+J$3)),VLOOKUP($E49,Puntos,7,FALSE)-VLOOKUP($F49,Puntos,7,FALSE)+(360-J$3)/24,IF(AND(VLOOKUP($F49,Puntos,7,FALSE)-VLOOKUP($E49,Puntos,7,FALSE)&lt;=(1.25/30)*(-360+J$5+J$3),VLOOKUP($F49,Puntos,7,FALSE)-VLOOKUP($E49,Puntos,7,FALSE)&gt;=(1.25/30)*(-360-J$5+J$3)),VLOOKUP($F49,Puntos,7,FALSE)-VLOOKUP($E49,Puntos,7,FALSE)+(360-J$3)/24,"No"))))&lt;0,(-1)*(IF(AND(VLOOKUP($E49,Puntos,7,FALSE)-VLOOKUP($F49,Puntos,7,FALSE)&lt;=(1.25/30)*(J$5+J$3),VLOOKUP($E49,Puntos,7,FALSE)-VLOOKUP($F49,Puntos,7,FALSE)&gt;=(1.25/30)*(-J$5+J$3)),VLOOKUP($E49,Puntos,7,FALSE)-VLOOKUP($F49,Puntos,7,FALSE)-(1.25/30)*(J$3),IF(AND(VLOOKUP($F49,Puntos,7,FALSE)-VLOOKUP($E49,Puntos,7,FALSE)&lt;=(1.25/30)*(J$5+J$3),VLOOKUP($F49,Puntos,7,FALSE)-VLOOKUP($E49,Puntos,7,FALSE)&gt;=(1.25/30)*(-J$5+J$3)),VLOOKUP($F49,Puntos,7,FALSE)-VLOOKUP($E49,Puntos,7,FALSE)-(1.25/30)*(J$3),IF(AND(VLOOKUP($E49,Puntos,7,FALSE)-VLOOKUP($F49,Puntos,7,FALSE)&lt;=(1.25/30)*(-360+J$5+J$3),VLOOKUP($E49,Puntos,7,FALSE)-VLOOKUP($F49,Puntos,7,FALSE)&gt;=(1.25/30)*(-360-J$5+J$3)),VLOOKUP($E49,Puntos,7,FALSE)-VLOOKUP($F49,Puntos,7,FALSE)+(360-J$3)/24,IF(AND(VLOOKUP($F49,Puntos,7,FALSE)-VLOOKUP($E49,Puntos,7,FALSE)&lt;=(1.25/30)*(-360+J$5+J$3),VLOOKUP($F49,Puntos,7,FALSE)-VLOOKUP($E49,Puntos,7,FALSE)&gt;=(1.25/30)*(-360-J$5+J$3)),VLOOKUP($F49,Puntos,7,FALSE)-VLOOKUP($E49,Puntos,7,FALSE)+(360-J$3)/24,"No"))))),(IF(AND(VLOOKUP($E49,Puntos,7,FALSE)-VLOOKUP($F49,Puntos,7,FALSE)&lt;=(1.25/30)*(J$5+J$3),VLOOKUP($E49,Puntos,7,FALSE)-VLOOKUP($F49,Puntos,7,FALSE)&gt;=(1.25/30)*(-J$5+J$3)),VLOOKUP($E49,Puntos,7,FALSE)-VLOOKUP($F49,Puntos,7,FALSE)-(1.25/30)*(J$3),IF(AND(VLOOKUP($F49,Puntos,7,FALSE)-VLOOKUP($E49,Puntos,7,FALSE)&lt;=(1.25/30)*(J$5+J$3),VLOOKUP($F49,Puntos,7,FALSE)-VLOOKUP($E49,Puntos,7,FALSE)&gt;=(1.25/30)*(-J$5+J$3)),VLOOKUP($F49,Puntos,7,FALSE)-VLOOKUP($E49,Puntos,7,FALSE)-(1.25/30)*(J$3),IF(AND(VLOOKUP($E49,Puntos,7,FALSE)-VLOOKUP($F49,Puntos,7,FALSE)&lt;=(1.25/30)*(-360+J$5+J$3),VLOOKUP($E49,Puntos,7,FALSE)-VLOOKUP($F49,Puntos,7,FALSE)&gt;=(1.25/30)*(-360-J$5+J$3)),VLOOKUP($E49,Puntos,7,FALSE)-VLOOKUP($F49,Puntos,7,FALSE)+(360-J$3)/24,IF(AND(VLOOKUP($F49,Puntos,7,FALSE)-VLOOKUP($E49,Puntos,7,FALSE)&lt;=(1.25/30)*(-360+J$5+J$3),VLOOKUP($F49,Puntos,7,FALSE)-VLOOKUP($E49,Puntos,7,FALSE)&gt;=(1.25/30)*(-360-J$5+J$3)),VLOOKUP($F49,Puntos,7,FALSE)-VLOOKUP($E49,Puntos,7,FALSE)+(360-J$3)/24,"No"))))))</f>
        <v>No</v>
      </c>
      <c r="K49" s="3" t="str">
        <f t="shared" si="35"/>
        <v>No</v>
      </c>
      <c r="L49" s="5" t="str">
        <f t="shared" si="36"/>
        <v>No</v>
      </c>
      <c r="M49" s="3" t="str">
        <f t="shared" si="35"/>
        <v>No</v>
      </c>
      <c r="N49" s="5" t="str">
        <f t="shared" si="36"/>
        <v>No</v>
      </c>
      <c r="O49" s="3" t="str">
        <f t="shared" si="35"/>
        <v>No</v>
      </c>
      <c r="P49" s="5" t="str">
        <f t="shared" si="36"/>
        <v>No</v>
      </c>
      <c r="Q49" s="3" t="str">
        <f t="shared" si="35"/>
        <v>No</v>
      </c>
      <c r="R49" s="5" t="str">
        <f t="shared" si="36"/>
        <v>No</v>
      </c>
      <c r="S49" s="3" t="str">
        <f t="shared" si="35"/>
        <v>No</v>
      </c>
      <c r="T49" s="5" t="str">
        <f t="shared" si="36"/>
        <v>No</v>
      </c>
      <c r="U49" s="3" t="str">
        <f t="shared" si="35"/>
        <v>No</v>
      </c>
      <c r="V49" s="5" t="str">
        <f t="shared" si="36"/>
        <v>No</v>
      </c>
      <c r="W49" s="3" t="str">
        <f t="shared" si="35"/>
        <v>No</v>
      </c>
      <c r="X49" s="5" t="str">
        <f t="shared" si="36"/>
        <v>No</v>
      </c>
      <c r="Y49" s="3" t="str">
        <f t="shared" si="35"/>
        <v>No</v>
      </c>
      <c r="Z49" s="5" t="str">
        <f t="shared" si="36"/>
        <v>No</v>
      </c>
      <c r="AA49" s="3" t="str">
        <f t="shared" si="35"/>
        <v>No</v>
      </c>
      <c r="AB49" s="5" t="str">
        <f t="shared" si="36"/>
        <v>No</v>
      </c>
      <c r="AC49" s="3" t="str">
        <f t="shared" si="35"/>
        <v>No</v>
      </c>
      <c r="AD49" s="5" t="str">
        <f t="shared" si="36"/>
        <v>No</v>
      </c>
      <c r="AE49" s="3" t="str">
        <f t="shared" si="35"/>
        <v>No</v>
      </c>
      <c r="AF49" s="5" t="str">
        <f t="shared" si="36"/>
        <v>No</v>
      </c>
      <c r="AG49" s="3" t="str">
        <f t="shared" si="35"/>
        <v>No</v>
      </c>
      <c r="AH49" s="5" t="str">
        <f t="shared" si="36"/>
        <v>No</v>
      </c>
      <c r="AI49" s="3" t="str">
        <f t="shared" si="35"/>
        <v>No</v>
      </c>
      <c r="AJ49" s="5" t="str">
        <f t="shared" si="36"/>
        <v>No</v>
      </c>
      <c r="AK49" s="3" t="str">
        <f t="shared" si="35"/>
        <v>No</v>
      </c>
      <c r="AL49" s="5" t="str">
        <f t="shared" si="36"/>
        <v>No</v>
      </c>
      <c r="AM49" s="3" t="str">
        <f t="shared" si="35"/>
        <v>No</v>
      </c>
      <c r="AN49" s="5" t="str">
        <f t="shared" si="36"/>
        <v>No</v>
      </c>
      <c r="AO49" s="3" t="str">
        <f t="shared" si="35"/>
        <v>No</v>
      </c>
      <c r="AP49" s="5" t="str">
        <f t="shared" si="36"/>
        <v>No</v>
      </c>
      <c r="AQ49" s="3" t="str">
        <f t="shared" si="35"/>
        <v>No</v>
      </c>
      <c r="AR49" s="5" t="str">
        <f t="shared" si="36"/>
        <v>No</v>
      </c>
      <c r="AS49" s="3" t="str">
        <f t="shared" si="35"/>
        <v>No</v>
      </c>
      <c r="AT49" s="5" t="str">
        <f t="shared" si="36"/>
        <v>No</v>
      </c>
      <c r="AU49" s="3" t="str">
        <f t="shared" si="35"/>
        <v>No</v>
      </c>
      <c r="AV49" s="5" t="str">
        <f t="shared" si="36"/>
        <v>No</v>
      </c>
      <c r="AW49" s="3" t="str">
        <f t="shared" si="35"/>
        <v>No</v>
      </c>
      <c r="AX49" s="5" t="str">
        <f t="shared" si="36"/>
        <v>No</v>
      </c>
      <c r="AY49" s="3" t="str">
        <f t="shared" si="35"/>
        <v>No</v>
      </c>
      <c r="AZ49" s="5" t="str">
        <f t="shared" si="36"/>
        <v>No</v>
      </c>
      <c r="BA49" s="3" t="str">
        <f t="shared" si="35"/>
        <v>No</v>
      </c>
      <c r="BB49" s="5" t="str">
        <f t="shared" si="36"/>
        <v>No</v>
      </c>
      <c r="BC49" s="3" t="str">
        <f t="shared" si="35"/>
        <v>No</v>
      </c>
      <c r="BD49" s="5" t="str">
        <f t="shared" si="36"/>
        <v>No</v>
      </c>
      <c r="BE49" s="3" t="str">
        <f t="shared" si="35"/>
        <v>No</v>
      </c>
      <c r="BF49" s="5" t="str">
        <f t="shared" si="36"/>
        <v>No</v>
      </c>
      <c r="BG49" s="3" t="str">
        <f t="shared" si="35"/>
        <v>No</v>
      </c>
      <c r="BH49" s="5" t="str">
        <f t="shared" si="36"/>
        <v>No</v>
      </c>
      <c r="BI49" s="3" t="str">
        <f t="shared" si="35"/>
        <v>No</v>
      </c>
      <c r="BJ49" s="5" t="str">
        <f t="shared" si="36"/>
        <v>No</v>
      </c>
      <c r="BK49" s="3" t="str">
        <f t="shared" si="35"/>
        <v>No</v>
      </c>
      <c r="BL49" s="5" t="str">
        <f t="shared" si="36"/>
        <v>No</v>
      </c>
      <c r="BM49" s="3" t="str">
        <f t="shared" si="35"/>
        <v>No</v>
      </c>
      <c r="BN49" s="5" t="str">
        <f t="shared" si="36"/>
        <v>No</v>
      </c>
      <c r="BO49" s="3" t="str">
        <f t="shared" si="35"/>
        <v>No</v>
      </c>
      <c r="BP49" s="5" t="str">
        <f t="shared" si="36"/>
        <v>No</v>
      </c>
      <c r="BQ49" s="3" t="str">
        <f t="shared" si="35"/>
        <v>No</v>
      </c>
      <c r="BR49" s="5" t="str">
        <f t="shared" si="36"/>
        <v>No</v>
      </c>
      <c r="BS49" s="3" t="str">
        <f t="shared" si="35"/>
        <v>No</v>
      </c>
      <c r="BT49" s="5" t="str">
        <f t="shared" si="36"/>
        <v>No</v>
      </c>
      <c r="BU49" s="3" t="str">
        <f t="shared" si="33"/>
        <v>No</v>
      </c>
      <c r="BV49" s="5" t="str">
        <f t="shared" si="34"/>
        <v>No</v>
      </c>
      <c r="BW49" s="3" t="str">
        <f t="shared" si="33"/>
        <v>No</v>
      </c>
      <c r="BX49" s="5" t="str">
        <f t="shared" si="34"/>
        <v>No</v>
      </c>
      <c r="BY49" s="3" t="str">
        <f t="shared" si="33"/>
        <v>No</v>
      </c>
      <c r="BZ49" s="5" t="str">
        <f t="shared" si="34"/>
        <v>No</v>
      </c>
      <c r="CA49" s="3" t="str">
        <f t="shared" si="33"/>
        <v>No</v>
      </c>
      <c r="CB49" s="5" t="str">
        <f t="shared" si="34"/>
        <v>No</v>
      </c>
      <c r="CC49" s="3" t="str">
        <f t="shared" si="33"/>
        <v>No</v>
      </c>
      <c r="CD49" s="5" t="str">
        <f t="shared" si="34"/>
        <v>No</v>
      </c>
      <c r="CE49" s="3" t="str">
        <f t="shared" si="33"/>
        <v>No</v>
      </c>
      <c r="CF49" s="5" t="str">
        <f t="shared" si="34"/>
        <v>No</v>
      </c>
      <c r="CG49" s="3" t="str">
        <f t="shared" si="33"/>
        <v>No</v>
      </c>
      <c r="CH49" s="5" t="str">
        <f t="shared" si="34"/>
        <v>No</v>
      </c>
      <c r="CI49" s="3" t="str">
        <f t="shared" si="33"/>
        <v>No</v>
      </c>
      <c r="CJ49" s="5" t="str">
        <f t="shared" si="34"/>
        <v>No</v>
      </c>
      <c r="CK49" s="3" t="str">
        <f t="shared" si="33"/>
        <v>No</v>
      </c>
      <c r="CL49" s="5" t="str">
        <f t="shared" si="34"/>
        <v>No</v>
      </c>
      <c r="CM49" s="3" t="str">
        <f t="shared" si="33"/>
        <v>No</v>
      </c>
      <c r="CN49" s="5" t="str">
        <f t="shared" si="34"/>
        <v>No</v>
      </c>
      <c r="CO49" s="3" t="str">
        <f t="shared" si="33"/>
        <v>No</v>
      </c>
      <c r="CP49" s="5" t="str">
        <f t="shared" si="34"/>
        <v>No</v>
      </c>
      <c r="CQ49" s="3" t="str">
        <f t="shared" si="33"/>
        <v>No</v>
      </c>
      <c r="CR49" s="5" t="str">
        <f t="shared" si="34"/>
        <v>No</v>
      </c>
      <c r="CS49" s="3" t="str">
        <f t="shared" si="33"/>
        <v>No</v>
      </c>
      <c r="CT49" s="5" t="str">
        <f t="shared" si="34"/>
        <v>No</v>
      </c>
      <c r="CU49" s="3" t="str">
        <f t="shared" si="33"/>
        <v>No</v>
      </c>
      <c r="CV49" s="5" t="str">
        <f t="shared" si="34"/>
        <v>No</v>
      </c>
      <c r="CW49" s="3" t="str">
        <f t="shared" si="33"/>
        <v>No</v>
      </c>
      <c r="CX49" s="5" t="str">
        <f t="shared" si="34"/>
        <v>No</v>
      </c>
      <c r="CY49" s="3" t="str">
        <f t="shared" si="33"/>
        <v>No</v>
      </c>
      <c r="CZ49" s="5" t="str">
        <f t="shared" si="34"/>
        <v>No</v>
      </c>
    </row>
    <row r="50" spans="4:104" x14ac:dyDescent="0.3">
      <c r="D50" s="3">
        <v>43</v>
      </c>
      <c r="E50" s="3" t="str">
        <f t="shared" si="29"/>
        <v>Luna</v>
      </c>
      <c r="F50" s="3" t="str">
        <f t="shared" si="30"/>
        <v>Nodo Norte Real</v>
      </c>
      <c r="G50" s="3" t="str">
        <f t="shared" si="15"/>
        <v>Conjunción</v>
      </c>
      <c r="H50" s="5">
        <f t="shared" si="16"/>
        <v>0</v>
      </c>
      <c r="I50" s="3" t="str">
        <f t="shared" si="35"/>
        <v>No</v>
      </c>
      <c r="J50" s="5" t="str">
        <f t="shared" si="36"/>
        <v>No</v>
      </c>
      <c r="K50" s="3" t="str">
        <f t="shared" si="35"/>
        <v>No</v>
      </c>
      <c r="L50" s="5" t="str">
        <f t="shared" si="36"/>
        <v>No</v>
      </c>
      <c r="M50" s="3" t="str">
        <f t="shared" si="35"/>
        <v>No</v>
      </c>
      <c r="N50" s="5" t="str">
        <f t="shared" si="36"/>
        <v>No</v>
      </c>
      <c r="O50" s="3" t="str">
        <f t="shared" si="35"/>
        <v>No</v>
      </c>
      <c r="P50" s="5" t="str">
        <f t="shared" si="36"/>
        <v>No</v>
      </c>
      <c r="Q50" s="3" t="str">
        <f t="shared" si="35"/>
        <v>No</v>
      </c>
      <c r="R50" s="5" t="str">
        <f t="shared" si="36"/>
        <v>No</v>
      </c>
      <c r="S50" s="3" t="str">
        <f t="shared" si="35"/>
        <v>No</v>
      </c>
      <c r="T50" s="5" t="str">
        <f t="shared" si="36"/>
        <v>No</v>
      </c>
      <c r="U50" s="3" t="str">
        <f t="shared" si="35"/>
        <v>No</v>
      </c>
      <c r="V50" s="5" t="str">
        <f t="shared" si="36"/>
        <v>No</v>
      </c>
      <c r="W50" s="3" t="str">
        <f t="shared" si="35"/>
        <v>No</v>
      </c>
      <c r="X50" s="5" t="str">
        <f t="shared" si="36"/>
        <v>No</v>
      </c>
      <c r="Y50" s="3" t="str">
        <f t="shared" si="35"/>
        <v>No</v>
      </c>
      <c r="Z50" s="5" t="str">
        <f t="shared" si="36"/>
        <v>No</v>
      </c>
      <c r="AA50" s="3" t="str">
        <f t="shared" si="35"/>
        <v>No</v>
      </c>
      <c r="AB50" s="5" t="str">
        <f t="shared" si="36"/>
        <v>No</v>
      </c>
      <c r="AC50" s="3" t="str">
        <f t="shared" si="35"/>
        <v>No</v>
      </c>
      <c r="AD50" s="5" t="str">
        <f t="shared" si="36"/>
        <v>No</v>
      </c>
      <c r="AE50" s="3" t="str">
        <f t="shared" si="35"/>
        <v>No</v>
      </c>
      <c r="AF50" s="5" t="str">
        <f t="shared" si="36"/>
        <v>No</v>
      </c>
      <c r="AG50" s="3" t="str">
        <f t="shared" si="35"/>
        <v>No</v>
      </c>
      <c r="AH50" s="5" t="str">
        <f t="shared" si="36"/>
        <v>No</v>
      </c>
      <c r="AI50" s="3" t="str">
        <f t="shared" si="35"/>
        <v>No</v>
      </c>
      <c r="AJ50" s="5" t="str">
        <f t="shared" si="36"/>
        <v>No</v>
      </c>
      <c r="AK50" s="3" t="str">
        <f t="shared" si="35"/>
        <v>No</v>
      </c>
      <c r="AL50" s="5" t="str">
        <f t="shared" si="36"/>
        <v>No</v>
      </c>
      <c r="AM50" s="3" t="str">
        <f t="shared" si="35"/>
        <v>No</v>
      </c>
      <c r="AN50" s="5" t="str">
        <f t="shared" si="36"/>
        <v>No</v>
      </c>
      <c r="AO50" s="3" t="str">
        <f t="shared" si="35"/>
        <v>No</v>
      </c>
      <c r="AP50" s="5" t="str">
        <f t="shared" si="36"/>
        <v>No</v>
      </c>
      <c r="AQ50" s="3" t="str">
        <f t="shared" si="35"/>
        <v>No</v>
      </c>
      <c r="AR50" s="5" t="str">
        <f t="shared" si="36"/>
        <v>No</v>
      </c>
      <c r="AS50" s="3" t="str">
        <f t="shared" si="35"/>
        <v>No</v>
      </c>
      <c r="AT50" s="5" t="str">
        <f t="shared" si="36"/>
        <v>No</v>
      </c>
      <c r="AU50" s="3" t="str">
        <f t="shared" si="35"/>
        <v>No</v>
      </c>
      <c r="AV50" s="5" t="str">
        <f t="shared" si="36"/>
        <v>No</v>
      </c>
      <c r="AW50" s="3" t="str">
        <f t="shared" si="35"/>
        <v>No</v>
      </c>
      <c r="AX50" s="5" t="str">
        <f t="shared" si="36"/>
        <v>No</v>
      </c>
      <c r="AY50" s="3" t="str">
        <f t="shared" si="35"/>
        <v>No</v>
      </c>
      <c r="AZ50" s="5" t="str">
        <f t="shared" si="36"/>
        <v>No</v>
      </c>
      <c r="BA50" s="3" t="str">
        <f t="shared" si="35"/>
        <v>No</v>
      </c>
      <c r="BB50" s="5" t="str">
        <f t="shared" si="36"/>
        <v>No</v>
      </c>
      <c r="BC50" s="3" t="str">
        <f t="shared" si="35"/>
        <v>No</v>
      </c>
      <c r="BD50" s="5" t="str">
        <f t="shared" si="36"/>
        <v>No</v>
      </c>
      <c r="BE50" s="3" t="str">
        <f t="shared" si="35"/>
        <v>No</v>
      </c>
      <c r="BF50" s="5" t="str">
        <f t="shared" si="36"/>
        <v>No</v>
      </c>
      <c r="BG50" s="3" t="str">
        <f t="shared" si="35"/>
        <v>No</v>
      </c>
      <c r="BH50" s="5" t="str">
        <f t="shared" si="36"/>
        <v>No</v>
      </c>
      <c r="BI50" s="3" t="str">
        <f t="shared" si="35"/>
        <v>No</v>
      </c>
      <c r="BJ50" s="5" t="str">
        <f t="shared" si="36"/>
        <v>No</v>
      </c>
      <c r="BK50" s="3" t="str">
        <f t="shared" si="35"/>
        <v>No</v>
      </c>
      <c r="BL50" s="5" t="str">
        <f t="shared" si="36"/>
        <v>No</v>
      </c>
      <c r="BM50" s="3" t="str">
        <f t="shared" si="35"/>
        <v>No</v>
      </c>
      <c r="BN50" s="5" t="str">
        <f t="shared" si="36"/>
        <v>No</v>
      </c>
      <c r="BO50" s="3" t="str">
        <f t="shared" si="35"/>
        <v>No</v>
      </c>
      <c r="BP50" s="5" t="str">
        <f t="shared" si="36"/>
        <v>No</v>
      </c>
      <c r="BQ50" s="3" t="str">
        <f t="shared" si="35"/>
        <v>No</v>
      </c>
      <c r="BR50" s="5" t="str">
        <f t="shared" si="36"/>
        <v>No</v>
      </c>
      <c r="BS50" s="3" t="str">
        <f t="shared" si="35"/>
        <v>No</v>
      </c>
      <c r="BT50" s="5" t="str">
        <f t="shared" si="36"/>
        <v>No</v>
      </c>
      <c r="BU50" s="3" t="str">
        <f t="shared" si="33"/>
        <v>No</v>
      </c>
      <c r="BV50" s="5" t="str">
        <f t="shared" si="34"/>
        <v>No</v>
      </c>
      <c r="BW50" s="3" t="str">
        <f t="shared" si="33"/>
        <v>No</v>
      </c>
      <c r="BX50" s="5" t="str">
        <f t="shared" si="34"/>
        <v>No</v>
      </c>
      <c r="BY50" s="3" t="str">
        <f t="shared" si="33"/>
        <v>No</v>
      </c>
      <c r="BZ50" s="5" t="str">
        <f t="shared" si="34"/>
        <v>No</v>
      </c>
      <c r="CA50" s="3" t="str">
        <f t="shared" si="33"/>
        <v>No</v>
      </c>
      <c r="CB50" s="5" t="str">
        <f t="shared" si="34"/>
        <v>No</v>
      </c>
      <c r="CC50" s="3" t="str">
        <f t="shared" si="33"/>
        <v>No</v>
      </c>
      <c r="CD50" s="5" t="str">
        <f t="shared" si="34"/>
        <v>No</v>
      </c>
      <c r="CE50" s="3" t="str">
        <f t="shared" si="33"/>
        <v>No</v>
      </c>
      <c r="CF50" s="5" t="str">
        <f t="shared" si="34"/>
        <v>No</v>
      </c>
      <c r="CG50" s="3" t="str">
        <f t="shared" si="33"/>
        <v>No</v>
      </c>
      <c r="CH50" s="5" t="str">
        <f t="shared" si="34"/>
        <v>No</v>
      </c>
      <c r="CI50" s="3" t="str">
        <f t="shared" si="33"/>
        <v>No</v>
      </c>
      <c r="CJ50" s="5" t="str">
        <f t="shared" si="34"/>
        <v>No</v>
      </c>
      <c r="CK50" s="3" t="str">
        <f t="shared" si="33"/>
        <v>No</v>
      </c>
      <c r="CL50" s="5" t="str">
        <f t="shared" si="34"/>
        <v>No</v>
      </c>
      <c r="CM50" s="3" t="str">
        <f t="shared" si="33"/>
        <v>No</v>
      </c>
      <c r="CN50" s="5" t="str">
        <f t="shared" si="34"/>
        <v>No</v>
      </c>
      <c r="CO50" s="3" t="str">
        <f t="shared" si="33"/>
        <v>No</v>
      </c>
      <c r="CP50" s="5" t="str">
        <f t="shared" si="34"/>
        <v>No</v>
      </c>
      <c r="CQ50" s="3" t="str">
        <f t="shared" si="33"/>
        <v>No</v>
      </c>
      <c r="CR50" s="5" t="str">
        <f t="shared" si="34"/>
        <v>No</v>
      </c>
      <c r="CS50" s="3" t="str">
        <f t="shared" si="33"/>
        <v>No</v>
      </c>
      <c r="CT50" s="5" t="str">
        <f t="shared" si="34"/>
        <v>No</v>
      </c>
      <c r="CU50" s="3" t="str">
        <f t="shared" si="33"/>
        <v>No</v>
      </c>
      <c r="CV50" s="5" t="str">
        <f t="shared" si="34"/>
        <v>No</v>
      </c>
      <c r="CW50" s="3" t="str">
        <f t="shared" si="33"/>
        <v>No</v>
      </c>
      <c r="CX50" s="5" t="str">
        <f t="shared" si="34"/>
        <v>No</v>
      </c>
      <c r="CY50" s="3" t="str">
        <f t="shared" si="33"/>
        <v>No</v>
      </c>
      <c r="CZ50" s="5" t="str">
        <f t="shared" si="34"/>
        <v>No</v>
      </c>
    </row>
    <row r="51" spans="4:104" x14ac:dyDescent="0.3">
      <c r="D51" s="3">
        <v>44</v>
      </c>
      <c r="E51" s="3" t="str">
        <f t="shared" si="29"/>
        <v>Luna</v>
      </c>
      <c r="F51" s="3" t="str">
        <f t="shared" si="30"/>
        <v>Quirón</v>
      </c>
      <c r="G51" s="3" t="str">
        <f t="shared" si="15"/>
        <v>Conjunción</v>
      </c>
      <c r="H51" s="5">
        <f t="shared" si="16"/>
        <v>0</v>
      </c>
      <c r="I51" s="3" t="str">
        <f t="shared" si="35"/>
        <v>No</v>
      </c>
      <c r="J51" s="5" t="str">
        <f t="shared" si="36"/>
        <v>No</v>
      </c>
      <c r="K51" s="3" t="str">
        <f t="shared" si="35"/>
        <v>No</v>
      </c>
      <c r="L51" s="5" t="str">
        <f t="shared" si="36"/>
        <v>No</v>
      </c>
      <c r="M51" s="3" t="str">
        <f t="shared" si="35"/>
        <v>No</v>
      </c>
      <c r="N51" s="5" t="str">
        <f t="shared" si="36"/>
        <v>No</v>
      </c>
      <c r="O51" s="3" t="str">
        <f t="shared" si="35"/>
        <v>No</v>
      </c>
      <c r="P51" s="5" t="str">
        <f t="shared" si="36"/>
        <v>No</v>
      </c>
      <c r="Q51" s="3" t="str">
        <f t="shared" si="35"/>
        <v>No</v>
      </c>
      <c r="R51" s="5" t="str">
        <f t="shared" si="36"/>
        <v>No</v>
      </c>
      <c r="S51" s="3" t="str">
        <f t="shared" si="35"/>
        <v>No</v>
      </c>
      <c r="T51" s="5" t="str">
        <f t="shared" si="36"/>
        <v>No</v>
      </c>
      <c r="U51" s="3" t="str">
        <f t="shared" si="35"/>
        <v>No</v>
      </c>
      <c r="V51" s="5" t="str">
        <f t="shared" si="36"/>
        <v>No</v>
      </c>
      <c r="W51" s="3" t="str">
        <f t="shared" si="35"/>
        <v>No</v>
      </c>
      <c r="X51" s="5" t="str">
        <f t="shared" si="36"/>
        <v>No</v>
      </c>
      <c r="Y51" s="3" t="str">
        <f t="shared" si="35"/>
        <v>No</v>
      </c>
      <c r="Z51" s="5" t="str">
        <f t="shared" si="36"/>
        <v>No</v>
      </c>
      <c r="AA51" s="3" t="str">
        <f t="shared" si="35"/>
        <v>No</v>
      </c>
      <c r="AB51" s="5" t="str">
        <f t="shared" si="36"/>
        <v>No</v>
      </c>
      <c r="AC51" s="3" t="str">
        <f t="shared" si="35"/>
        <v>No</v>
      </c>
      <c r="AD51" s="5" t="str">
        <f t="shared" si="36"/>
        <v>No</v>
      </c>
      <c r="AE51" s="3" t="str">
        <f t="shared" si="35"/>
        <v>No</v>
      </c>
      <c r="AF51" s="5" t="str">
        <f t="shared" si="36"/>
        <v>No</v>
      </c>
      <c r="AG51" s="3" t="str">
        <f t="shared" si="35"/>
        <v>No</v>
      </c>
      <c r="AH51" s="5" t="str">
        <f t="shared" si="36"/>
        <v>No</v>
      </c>
      <c r="AI51" s="3" t="str">
        <f t="shared" si="35"/>
        <v>No</v>
      </c>
      <c r="AJ51" s="5" t="str">
        <f t="shared" si="36"/>
        <v>No</v>
      </c>
      <c r="AK51" s="3" t="str">
        <f t="shared" si="35"/>
        <v>No</v>
      </c>
      <c r="AL51" s="5" t="str">
        <f t="shared" si="36"/>
        <v>No</v>
      </c>
      <c r="AM51" s="3" t="str">
        <f t="shared" si="35"/>
        <v>No</v>
      </c>
      <c r="AN51" s="5" t="str">
        <f t="shared" si="36"/>
        <v>No</v>
      </c>
      <c r="AO51" s="3" t="str">
        <f t="shared" si="35"/>
        <v>No</v>
      </c>
      <c r="AP51" s="5" t="str">
        <f t="shared" si="36"/>
        <v>No</v>
      </c>
      <c r="AQ51" s="3" t="str">
        <f t="shared" si="35"/>
        <v>No</v>
      </c>
      <c r="AR51" s="5" t="str">
        <f t="shared" si="36"/>
        <v>No</v>
      </c>
      <c r="AS51" s="3" t="str">
        <f t="shared" si="35"/>
        <v>No</v>
      </c>
      <c r="AT51" s="5" t="str">
        <f t="shared" si="36"/>
        <v>No</v>
      </c>
      <c r="AU51" s="3" t="str">
        <f t="shared" si="35"/>
        <v>No</v>
      </c>
      <c r="AV51" s="5" t="str">
        <f t="shared" si="36"/>
        <v>No</v>
      </c>
      <c r="AW51" s="3" t="str">
        <f t="shared" si="35"/>
        <v>No</v>
      </c>
      <c r="AX51" s="5" t="str">
        <f t="shared" si="36"/>
        <v>No</v>
      </c>
      <c r="AY51" s="3" t="str">
        <f t="shared" si="35"/>
        <v>No</v>
      </c>
      <c r="AZ51" s="5" t="str">
        <f t="shared" si="36"/>
        <v>No</v>
      </c>
      <c r="BA51" s="3" t="str">
        <f t="shared" si="35"/>
        <v>No</v>
      </c>
      <c r="BB51" s="5" t="str">
        <f t="shared" si="36"/>
        <v>No</v>
      </c>
      <c r="BC51" s="3" t="str">
        <f t="shared" si="35"/>
        <v>No</v>
      </c>
      <c r="BD51" s="5" t="str">
        <f t="shared" si="36"/>
        <v>No</v>
      </c>
      <c r="BE51" s="3" t="str">
        <f t="shared" si="35"/>
        <v>No</v>
      </c>
      <c r="BF51" s="5" t="str">
        <f t="shared" si="36"/>
        <v>No</v>
      </c>
      <c r="BG51" s="3" t="str">
        <f t="shared" si="35"/>
        <v>No</v>
      </c>
      <c r="BH51" s="5" t="str">
        <f t="shared" si="36"/>
        <v>No</v>
      </c>
      <c r="BI51" s="3" t="str">
        <f t="shared" si="35"/>
        <v>No</v>
      </c>
      <c r="BJ51" s="5" t="str">
        <f t="shared" si="36"/>
        <v>No</v>
      </c>
      <c r="BK51" s="3" t="str">
        <f t="shared" si="35"/>
        <v>No</v>
      </c>
      <c r="BL51" s="5" t="str">
        <f t="shared" si="36"/>
        <v>No</v>
      </c>
      <c r="BM51" s="3" t="str">
        <f t="shared" si="35"/>
        <v>No</v>
      </c>
      <c r="BN51" s="5" t="str">
        <f t="shared" si="36"/>
        <v>No</v>
      </c>
      <c r="BO51" s="3" t="str">
        <f t="shared" si="35"/>
        <v>No</v>
      </c>
      <c r="BP51" s="5" t="str">
        <f t="shared" si="36"/>
        <v>No</v>
      </c>
      <c r="BQ51" s="3" t="str">
        <f t="shared" si="35"/>
        <v>No</v>
      </c>
      <c r="BR51" s="5" t="str">
        <f t="shared" si="36"/>
        <v>No</v>
      </c>
      <c r="BS51" s="3" t="str">
        <f t="shared" si="35"/>
        <v>No</v>
      </c>
      <c r="BT51" s="5" t="str">
        <f t="shared" si="36"/>
        <v>No</v>
      </c>
      <c r="BU51" s="3" t="str">
        <f t="shared" si="33"/>
        <v>No</v>
      </c>
      <c r="BV51" s="5" t="str">
        <f t="shared" si="34"/>
        <v>No</v>
      </c>
      <c r="BW51" s="3" t="str">
        <f t="shared" si="33"/>
        <v>No</v>
      </c>
      <c r="BX51" s="5" t="str">
        <f t="shared" si="34"/>
        <v>No</v>
      </c>
      <c r="BY51" s="3" t="str">
        <f t="shared" si="33"/>
        <v>No</v>
      </c>
      <c r="BZ51" s="5" t="str">
        <f t="shared" si="34"/>
        <v>No</v>
      </c>
      <c r="CA51" s="3" t="str">
        <f t="shared" si="33"/>
        <v>No</v>
      </c>
      <c r="CB51" s="5" t="str">
        <f t="shared" si="34"/>
        <v>No</v>
      </c>
      <c r="CC51" s="3" t="str">
        <f t="shared" si="33"/>
        <v>No</v>
      </c>
      <c r="CD51" s="5" t="str">
        <f t="shared" si="34"/>
        <v>No</v>
      </c>
      <c r="CE51" s="3" t="str">
        <f t="shared" si="33"/>
        <v>No</v>
      </c>
      <c r="CF51" s="5" t="str">
        <f t="shared" si="34"/>
        <v>No</v>
      </c>
      <c r="CG51" s="3" t="str">
        <f t="shared" si="33"/>
        <v>No</v>
      </c>
      <c r="CH51" s="5" t="str">
        <f t="shared" si="34"/>
        <v>No</v>
      </c>
      <c r="CI51" s="3" t="str">
        <f t="shared" si="33"/>
        <v>No</v>
      </c>
      <c r="CJ51" s="5" t="str">
        <f t="shared" si="34"/>
        <v>No</v>
      </c>
      <c r="CK51" s="3" t="str">
        <f t="shared" si="33"/>
        <v>No</v>
      </c>
      <c r="CL51" s="5" t="str">
        <f t="shared" si="34"/>
        <v>No</v>
      </c>
      <c r="CM51" s="3" t="str">
        <f t="shared" si="33"/>
        <v>No</v>
      </c>
      <c r="CN51" s="5" t="str">
        <f t="shared" si="34"/>
        <v>No</v>
      </c>
      <c r="CO51" s="3" t="str">
        <f t="shared" si="33"/>
        <v>No</v>
      </c>
      <c r="CP51" s="5" t="str">
        <f t="shared" si="34"/>
        <v>No</v>
      </c>
      <c r="CQ51" s="3" t="str">
        <f t="shared" si="33"/>
        <v>No</v>
      </c>
      <c r="CR51" s="5" t="str">
        <f t="shared" si="34"/>
        <v>No</v>
      </c>
      <c r="CS51" s="3" t="str">
        <f t="shared" si="33"/>
        <v>No</v>
      </c>
      <c r="CT51" s="5" t="str">
        <f t="shared" si="34"/>
        <v>No</v>
      </c>
      <c r="CU51" s="3" t="str">
        <f t="shared" si="33"/>
        <v>No</v>
      </c>
      <c r="CV51" s="5" t="str">
        <f t="shared" si="34"/>
        <v>No</v>
      </c>
      <c r="CW51" s="3" t="str">
        <f t="shared" si="33"/>
        <v>No</v>
      </c>
      <c r="CX51" s="5" t="str">
        <f t="shared" si="34"/>
        <v>No</v>
      </c>
      <c r="CY51" s="3" t="str">
        <f t="shared" si="33"/>
        <v>No</v>
      </c>
      <c r="CZ51" s="5" t="str">
        <f t="shared" si="34"/>
        <v>No</v>
      </c>
    </row>
    <row r="52" spans="4:104" x14ac:dyDescent="0.3">
      <c r="D52" s="3">
        <v>45</v>
      </c>
      <c r="E52" s="3" t="str">
        <f t="shared" si="29"/>
        <v>Luna</v>
      </c>
      <c r="F52" s="3" t="str">
        <f t="shared" si="30"/>
        <v>Lilith</v>
      </c>
      <c r="G52" s="3" t="str">
        <f t="shared" si="15"/>
        <v>Conjunción</v>
      </c>
      <c r="H52" s="5">
        <f t="shared" si="16"/>
        <v>0</v>
      </c>
      <c r="I52" s="3" t="str">
        <f t="shared" si="35"/>
        <v>No</v>
      </c>
      <c r="J52" s="5" t="str">
        <f t="shared" si="36"/>
        <v>No</v>
      </c>
      <c r="K52" s="3" t="str">
        <f t="shared" si="35"/>
        <v>No</v>
      </c>
      <c r="L52" s="5" t="str">
        <f t="shared" si="36"/>
        <v>No</v>
      </c>
      <c r="M52" s="3" t="str">
        <f t="shared" si="35"/>
        <v>No</v>
      </c>
      <c r="N52" s="5" t="str">
        <f t="shared" si="36"/>
        <v>No</v>
      </c>
      <c r="O52" s="3" t="str">
        <f t="shared" si="35"/>
        <v>No</v>
      </c>
      <c r="P52" s="5" t="str">
        <f t="shared" si="36"/>
        <v>No</v>
      </c>
      <c r="Q52" s="3" t="str">
        <f t="shared" si="35"/>
        <v>No</v>
      </c>
      <c r="R52" s="5" t="str">
        <f t="shared" si="36"/>
        <v>No</v>
      </c>
      <c r="S52" s="3" t="str">
        <f t="shared" si="35"/>
        <v>No</v>
      </c>
      <c r="T52" s="5" t="str">
        <f t="shared" si="36"/>
        <v>No</v>
      </c>
      <c r="U52" s="3" t="str">
        <f t="shared" si="35"/>
        <v>No</v>
      </c>
      <c r="V52" s="5" t="str">
        <f t="shared" si="36"/>
        <v>No</v>
      </c>
      <c r="W52" s="3" t="str">
        <f t="shared" si="35"/>
        <v>No</v>
      </c>
      <c r="X52" s="5" t="str">
        <f t="shared" si="36"/>
        <v>No</v>
      </c>
      <c r="Y52" s="3" t="str">
        <f t="shared" si="35"/>
        <v>No</v>
      </c>
      <c r="Z52" s="5" t="str">
        <f t="shared" si="36"/>
        <v>No</v>
      </c>
      <c r="AA52" s="3" t="str">
        <f t="shared" si="35"/>
        <v>No</v>
      </c>
      <c r="AB52" s="5" t="str">
        <f t="shared" si="36"/>
        <v>No</v>
      </c>
      <c r="AC52" s="3" t="str">
        <f t="shared" si="35"/>
        <v>No</v>
      </c>
      <c r="AD52" s="5" t="str">
        <f t="shared" si="36"/>
        <v>No</v>
      </c>
      <c r="AE52" s="3" t="str">
        <f t="shared" si="35"/>
        <v>No</v>
      </c>
      <c r="AF52" s="5" t="str">
        <f t="shared" si="36"/>
        <v>No</v>
      </c>
      <c r="AG52" s="3" t="str">
        <f t="shared" si="35"/>
        <v>No</v>
      </c>
      <c r="AH52" s="5" t="str">
        <f t="shared" si="36"/>
        <v>No</v>
      </c>
      <c r="AI52" s="3" t="str">
        <f t="shared" si="35"/>
        <v>No</v>
      </c>
      <c r="AJ52" s="5" t="str">
        <f t="shared" si="36"/>
        <v>No</v>
      </c>
      <c r="AK52" s="3" t="str">
        <f t="shared" si="35"/>
        <v>No</v>
      </c>
      <c r="AL52" s="5" t="str">
        <f t="shared" si="36"/>
        <v>No</v>
      </c>
      <c r="AM52" s="3" t="str">
        <f t="shared" si="35"/>
        <v>No</v>
      </c>
      <c r="AN52" s="5" t="str">
        <f t="shared" si="36"/>
        <v>No</v>
      </c>
      <c r="AO52" s="3" t="str">
        <f t="shared" si="35"/>
        <v>No</v>
      </c>
      <c r="AP52" s="5" t="str">
        <f t="shared" si="36"/>
        <v>No</v>
      </c>
      <c r="AQ52" s="3" t="str">
        <f t="shared" si="35"/>
        <v>No</v>
      </c>
      <c r="AR52" s="5" t="str">
        <f t="shared" si="36"/>
        <v>No</v>
      </c>
      <c r="AS52" s="3" t="str">
        <f t="shared" si="35"/>
        <v>No</v>
      </c>
      <c r="AT52" s="5" t="str">
        <f t="shared" si="36"/>
        <v>No</v>
      </c>
      <c r="AU52" s="3" t="str">
        <f t="shared" si="35"/>
        <v>No</v>
      </c>
      <c r="AV52" s="5" t="str">
        <f t="shared" si="36"/>
        <v>No</v>
      </c>
      <c r="AW52" s="3" t="str">
        <f t="shared" si="35"/>
        <v>No</v>
      </c>
      <c r="AX52" s="5" t="str">
        <f t="shared" si="36"/>
        <v>No</v>
      </c>
      <c r="AY52" s="3" t="str">
        <f t="shared" si="35"/>
        <v>No</v>
      </c>
      <c r="AZ52" s="5" t="str">
        <f t="shared" si="36"/>
        <v>No</v>
      </c>
      <c r="BA52" s="3" t="str">
        <f t="shared" si="35"/>
        <v>No</v>
      </c>
      <c r="BB52" s="5" t="str">
        <f t="shared" si="36"/>
        <v>No</v>
      </c>
      <c r="BC52" s="3" t="str">
        <f t="shared" si="35"/>
        <v>No</v>
      </c>
      <c r="BD52" s="5" t="str">
        <f t="shared" si="36"/>
        <v>No</v>
      </c>
      <c r="BE52" s="3" t="str">
        <f t="shared" si="35"/>
        <v>No</v>
      </c>
      <c r="BF52" s="5" t="str">
        <f t="shared" si="36"/>
        <v>No</v>
      </c>
      <c r="BG52" s="3" t="str">
        <f t="shared" si="35"/>
        <v>No</v>
      </c>
      <c r="BH52" s="5" t="str">
        <f t="shared" si="36"/>
        <v>No</v>
      </c>
      <c r="BI52" s="3" t="str">
        <f t="shared" si="35"/>
        <v>No</v>
      </c>
      <c r="BJ52" s="5" t="str">
        <f t="shared" si="36"/>
        <v>No</v>
      </c>
      <c r="BK52" s="3" t="str">
        <f t="shared" si="35"/>
        <v>No</v>
      </c>
      <c r="BL52" s="5" t="str">
        <f t="shared" si="36"/>
        <v>No</v>
      </c>
      <c r="BM52" s="3" t="str">
        <f t="shared" si="35"/>
        <v>No</v>
      </c>
      <c r="BN52" s="5" t="str">
        <f t="shared" si="36"/>
        <v>No</v>
      </c>
      <c r="BO52" s="3" t="str">
        <f t="shared" si="35"/>
        <v>No</v>
      </c>
      <c r="BP52" s="5" t="str">
        <f t="shared" si="36"/>
        <v>No</v>
      </c>
      <c r="BQ52" s="3" t="str">
        <f t="shared" si="35"/>
        <v>No</v>
      </c>
      <c r="BR52" s="5" t="str">
        <f t="shared" si="36"/>
        <v>No</v>
      </c>
      <c r="BS52" s="3" t="str">
        <f t="shared" si="35"/>
        <v>No</v>
      </c>
      <c r="BT52" s="5" t="str">
        <f t="shared" si="36"/>
        <v>No</v>
      </c>
      <c r="BU52" s="3" t="str">
        <f t="shared" si="33"/>
        <v>No</v>
      </c>
      <c r="BV52" s="5" t="str">
        <f t="shared" si="34"/>
        <v>No</v>
      </c>
      <c r="BW52" s="3" t="str">
        <f t="shared" si="33"/>
        <v>No</v>
      </c>
      <c r="BX52" s="5" t="str">
        <f t="shared" si="34"/>
        <v>No</v>
      </c>
      <c r="BY52" s="3" t="str">
        <f t="shared" si="33"/>
        <v>No</v>
      </c>
      <c r="BZ52" s="5" t="str">
        <f t="shared" si="34"/>
        <v>No</v>
      </c>
      <c r="CA52" s="3" t="str">
        <f t="shared" si="33"/>
        <v>No</v>
      </c>
      <c r="CB52" s="5" t="str">
        <f t="shared" si="34"/>
        <v>No</v>
      </c>
      <c r="CC52" s="3" t="str">
        <f t="shared" si="33"/>
        <v>No</v>
      </c>
      <c r="CD52" s="5" t="str">
        <f t="shared" si="34"/>
        <v>No</v>
      </c>
      <c r="CE52" s="3" t="str">
        <f t="shared" si="33"/>
        <v>No</v>
      </c>
      <c r="CF52" s="5" t="str">
        <f t="shared" si="34"/>
        <v>No</v>
      </c>
      <c r="CG52" s="3" t="str">
        <f t="shared" si="33"/>
        <v>No</v>
      </c>
      <c r="CH52" s="5" t="str">
        <f t="shared" si="34"/>
        <v>No</v>
      </c>
      <c r="CI52" s="3" t="str">
        <f t="shared" si="33"/>
        <v>No</v>
      </c>
      <c r="CJ52" s="5" t="str">
        <f t="shared" si="34"/>
        <v>No</v>
      </c>
      <c r="CK52" s="3" t="str">
        <f t="shared" si="33"/>
        <v>No</v>
      </c>
      <c r="CL52" s="5" t="str">
        <f t="shared" si="34"/>
        <v>No</v>
      </c>
      <c r="CM52" s="3" t="str">
        <f t="shared" si="33"/>
        <v>No</v>
      </c>
      <c r="CN52" s="5" t="str">
        <f t="shared" si="34"/>
        <v>No</v>
      </c>
      <c r="CO52" s="3" t="str">
        <f t="shared" si="33"/>
        <v>No</v>
      </c>
      <c r="CP52" s="5" t="str">
        <f t="shared" si="34"/>
        <v>No</v>
      </c>
      <c r="CQ52" s="3" t="str">
        <f t="shared" si="33"/>
        <v>No</v>
      </c>
      <c r="CR52" s="5" t="str">
        <f t="shared" si="34"/>
        <v>No</v>
      </c>
      <c r="CS52" s="3" t="str">
        <f t="shared" si="33"/>
        <v>No</v>
      </c>
      <c r="CT52" s="5" t="str">
        <f t="shared" si="34"/>
        <v>No</v>
      </c>
      <c r="CU52" s="3" t="str">
        <f t="shared" si="33"/>
        <v>No</v>
      </c>
      <c r="CV52" s="5" t="str">
        <f t="shared" si="34"/>
        <v>No</v>
      </c>
      <c r="CW52" s="3" t="str">
        <f t="shared" si="33"/>
        <v>No</v>
      </c>
      <c r="CX52" s="5" t="str">
        <f t="shared" si="34"/>
        <v>No</v>
      </c>
      <c r="CY52" s="3" t="str">
        <f t="shared" si="33"/>
        <v>No</v>
      </c>
      <c r="CZ52" s="5" t="str">
        <f t="shared" si="34"/>
        <v>No</v>
      </c>
    </row>
    <row r="53" spans="4:104" x14ac:dyDescent="0.3">
      <c r="D53" s="3">
        <v>46</v>
      </c>
      <c r="E53" s="3" t="str">
        <f t="shared" si="29"/>
        <v>Luna</v>
      </c>
      <c r="F53" s="3" t="str">
        <f t="shared" si="30"/>
        <v>Vertex</v>
      </c>
      <c r="G53" s="3" t="str">
        <f t="shared" si="15"/>
        <v>Conjunción</v>
      </c>
      <c r="H53" s="5">
        <f t="shared" si="16"/>
        <v>0</v>
      </c>
      <c r="I53" s="3" t="str">
        <f t="shared" si="35"/>
        <v>No</v>
      </c>
      <c r="J53" s="5" t="str">
        <f t="shared" si="36"/>
        <v>No</v>
      </c>
      <c r="K53" s="3" t="str">
        <f t="shared" si="35"/>
        <v>No</v>
      </c>
      <c r="L53" s="5" t="str">
        <f t="shared" si="36"/>
        <v>No</v>
      </c>
      <c r="M53" s="3" t="str">
        <f t="shared" si="35"/>
        <v>No</v>
      </c>
      <c r="N53" s="5" t="str">
        <f t="shared" si="36"/>
        <v>No</v>
      </c>
      <c r="O53" s="3" t="str">
        <f t="shared" si="35"/>
        <v>No</v>
      </c>
      <c r="P53" s="5" t="str">
        <f t="shared" si="36"/>
        <v>No</v>
      </c>
      <c r="Q53" s="3" t="str">
        <f t="shared" si="35"/>
        <v>No</v>
      </c>
      <c r="R53" s="5" t="str">
        <f t="shared" si="36"/>
        <v>No</v>
      </c>
      <c r="S53" s="3" t="str">
        <f t="shared" si="35"/>
        <v>No</v>
      </c>
      <c r="T53" s="5" t="str">
        <f t="shared" si="36"/>
        <v>No</v>
      </c>
      <c r="U53" s="3" t="str">
        <f t="shared" si="35"/>
        <v>No</v>
      </c>
      <c r="V53" s="5" t="str">
        <f t="shared" si="36"/>
        <v>No</v>
      </c>
      <c r="W53" s="3" t="str">
        <f t="shared" si="35"/>
        <v>No</v>
      </c>
      <c r="X53" s="5" t="str">
        <f t="shared" si="36"/>
        <v>No</v>
      </c>
      <c r="Y53" s="3" t="str">
        <f t="shared" si="35"/>
        <v>No</v>
      </c>
      <c r="Z53" s="5" t="str">
        <f t="shared" si="36"/>
        <v>No</v>
      </c>
      <c r="AA53" s="3" t="str">
        <f t="shared" si="35"/>
        <v>No</v>
      </c>
      <c r="AB53" s="5" t="str">
        <f t="shared" si="36"/>
        <v>No</v>
      </c>
      <c r="AC53" s="3" t="str">
        <f t="shared" si="35"/>
        <v>No</v>
      </c>
      <c r="AD53" s="5" t="str">
        <f t="shared" si="36"/>
        <v>No</v>
      </c>
      <c r="AE53" s="3" t="str">
        <f t="shared" si="35"/>
        <v>No</v>
      </c>
      <c r="AF53" s="5" t="str">
        <f t="shared" si="36"/>
        <v>No</v>
      </c>
      <c r="AG53" s="3" t="str">
        <f t="shared" si="35"/>
        <v>No</v>
      </c>
      <c r="AH53" s="5" t="str">
        <f t="shared" si="36"/>
        <v>No</v>
      </c>
      <c r="AI53" s="3" t="str">
        <f t="shared" si="35"/>
        <v>No</v>
      </c>
      <c r="AJ53" s="5" t="str">
        <f t="shared" si="36"/>
        <v>No</v>
      </c>
      <c r="AK53" s="3" t="str">
        <f t="shared" si="35"/>
        <v>No</v>
      </c>
      <c r="AL53" s="5" t="str">
        <f t="shared" si="36"/>
        <v>No</v>
      </c>
      <c r="AM53" s="3" t="str">
        <f t="shared" si="35"/>
        <v>No</v>
      </c>
      <c r="AN53" s="5" t="str">
        <f t="shared" si="36"/>
        <v>No</v>
      </c>
      <c r="AO53" s="3" t="str">
        <f t="shared" si="35"/>
        <v>No</v>
      </c>
      <c r="AP53" s="5" t="str">
        <f t="shared" si="36"/>
        <v>No</v>
      </c>
      <c r="AQ53" s="3" t="str">
        <f t="shared" si="35"/>
        <v>No</v>
      </c>
      <c r="AR53" s="5" t="str">
        <f t="shared" si="36"/>
        <v>No</v>
      </c>
      <c r="AS53" s="3" t="str">
        <f t="shared" si="35"/>
        <v>No</v>
      </c>
      <c r="AT53" s="5" t="str">
        <f t="shared" si="36"/>
        <v>No</v>
      </c>
      <c r="AU53" s="3" t="str">
        <f t="shared" si="35"/>
        <v>No</v>
      </c>
      <c r="AV53" s="5" t="str">
        <f t="shared" si="36"/>
        <v>No</v>
      </c>
      <c r="AW53" s="3" t="str">
        <f t="shared" si="35"/>
        <v>No</v>
      </c>
      <c r="AX53" s="5" t="str">
        <f t="shared" si="36"/>
        <v>No</v>
      </c>
      <c r="AY53" s="3" t="str">
        <f t="shared" si="35"/>
        <v>No</v>
      </c>
      <c r="AZ53" s="5" t="str">
        <f t="shared" si="36"/>
        <v>No</v>
      </c>
      <c r="BA53" s="3" t="str">
        <f t="shared" si="35"/>
        <v>No</v>
      </c>
      <c r="BB53" s="5" t="str">
        <f t="shared" si="36"/>
        <v>No</v>
      </c>
      <c r="BC53" s="3" t="str">
        <f t="shared" si="35"/>
        <v>No</v>
      </c>
      <c r="BD53" s="5" t="str">
        <f t="shared" si="36"/>
        <v>No</v>
      </c>
      <c r="BE53" s="3" t="str">
        <f t="shared" si="35"/>
        <v>No</v>
      </c>
      <c r="BF53" s="5" t="str">
        <f t="shared" si="36"/>
        <v>No</v>
      </c>
      <c r="BG53" s="3" t="str">
        <f t="shared" si="35"/>
        <v>No</v>
      </c>
      <c r="BH53" s="5" t="str">
        <f t="shared" si="36"/>
        <v>No</v>
      </c>
      <c r="BI53" s="3" t="str">
        <f t="shared" si="35"/>
        <v>No</v>
      </c>
      <c r="BJ53" s="5" t="str">
        <f t="shared" si="36"/>
        <v>No</v>
      </c>
      <c r="BK53" s="3" t="str">
        <f t="shared" si="35"/>
        <v>No</v>
      </c>
      <c r="BL53" s="5" t="str">
        <f t="shared" si="36"/>
        <v>No</v>
      </c>
      <c r="BM53" s="3" t="str">
        <f t="shared" si="35"/>
        <v>No</v>
      </c>
      <c r="BN53" s="5" t="str">
        <f t="shared" si="36"/>
        <v>No</v>
      </c>
      <c r="BO53" s="3" t="str">
        <f t="shared" si="35"/>
        <v>No</v>
      </c>
      <c r="BP53" s="5" t="str">
        <f t="shared" si="36"/>
        <v>No</v>
      </c>
      <c r="BQ53" s="3" t="str">
        <f t="shared" si="35"/>
        <v>No</v>
      </c>
      <c r="BR53" s="5" t="str">
        <f t="shared" si="36"/>
        <v>No</v>
      </c>
      <c r="BS53" s="3" t="str">
        <f t="shared" si="35"/>
        <v>No</v>
      </c>
      <c r="BT53" s="5" t="str">
        <f t="shared" si="36"/>
        <v>No</v>
      </c>
      <c r="BU53" s="3" t="str">
        <f t="shared" si="33"/>
        <v>No</v>
      </c>
      <c r="BV53" s="5" t="str">
        <f t="shared" si="34"/>
        <v>No</v>
      </c>
      <c r="BW53" s="3" t="str">
        <f t="shared" si="33"/>
        <v>No</v>
      </c>
      <c r="BX53" s="5" t="str">
        <f t="shared" si="34"/>
        <v>No</v>
      </c>
      <c r="BY53" s="3" t="str">
        <f t="shared" si="33"/>
        <v>No</v>
      </c>
      <c r="BZ53" s="5" t="str">
        <f t="shared" si="34"/>
        <v>No</v>
      </c>
      <c r="CA53" s="3" t="str">
        <f t="shared" si="33"/>
        <v>No</v>
      </c>
      <c r="CB53" s="5" t="str">
        <f t="shared" si="34"/>
        <v>No</v>
      </c>
      <c r="CC53" s="3" t="str">
        <f t="shared" si="33"/>
        <v>No</v>
      </c>
      <c r="CD53" s="5" t="str">
        <f t="shared" si="34"/>
        <v>No</v>
      </c>
      <c r="CE53" s="3" t="str">
        <f t="shared" si="33"/>
        <v>No</v>
      </c>
      <c r="CF53" s="5" t="str">
        <f t="shared" si="34"/>
        <v>No</v>
      </c>
      <c r="CG53" s="3" t="str">
        <f t="shared" si="33"/>
        <v>No</v>
      </c>
      <c r="CH53" s="5" t="str">
        <f t="shared" si="34"/>
        <v>No</v>
      </c>
      <c r="CI53" s="3" t="str">
        <f t="shared" si="33"/>
        <v>No</v>
      </c>
      <c r="CJ53" s="5" t="str">
        <f t="shared" si="34"/>
        <v>No</v>
      </c>
      <c r="CK53" s="3" t="str">
        <f t="shared" si="33"/>
        <v>No</v>
      </c>
      <c r="CL53" s="5" t="str">
        <f t="shared" si="34"/>
        <v>No</v>
      </c>
      <c r="CM53" s="3" t="str">
        <f t="shared" si="33"/>
        <v>No</v>
      </c>
      <c r="CN53" s="5" t="str">
        <f t="shared" si="34"/>
        <v>No</v>
      </c>
      <c r="CO53" s="3" t="str">
        <f t="shared" si="33"/>
        <v>No</v>
      </c>
      <c r="CP53" s="5" t="str">
        <f t="shared" si="34"/>
        <v>No</v>
      </c>
      <c r="CQ53" s="3" t="str">
        <f t="shared" si="33"/>
        <v>No</v>
      </c>
      <c r="CR53" s="5" t="str">
        <f t="shared" si="34"/>
        <v>No</v>
      </c>
      <c r="CS53" s="3" t="str">
        <f t="shared" si="33"/>
        <v>No</v>
      </c>
      <c r="CT53" s="5" t="str">
        <f t="shared" si="34"/>
        <v>No</v>
      </c>
      <c r="CU53" s="3" t="str">
        <f t="shared" si="33"/>
        <v>No</v>
      </c>
      <c r="CV53" s="5" t="str">
        <f t="shared" si="34"/>
        <v>No</v>
      </c>
      <c r="CW53" s="3" t="str">
        <f t="shared" si="33"/>
        <v>No</v>
      </c>
      <c r="CX53" s="5" t="str">
        <f t="shared" si="34"/>
        <v>No</v>
      </c>
      <c r="CY53" s="3" t="str">
        <f t="shared" si="33"/>
        <v>No</v>
      </c>
      <c r="CZ53" s="5" t="str">
        <f t="shared" si="34"/>
        <v>No</v>
      </c>
    </row>
    <row r="54" spans="4:104" x14ac:dyDescent="0.3">
      <c r="D54" s="3">
        <v>47</v>
      </c>
      <c r="E54" s="3" t="str">
        <f t="shared" si="29"/>
        <v>Luna</v>
      </c>
      <c r="F54" s="3" t="str">
        <f t="shared" si="30"/>
        <v>Ceres</v>
      </c>
      <c r="G54" s="3" t="str">
        <f t="shared" si="15"/>
        <v>Conjunción</v>
      </c>
      <c r="H54" s="5">
        <f t="shared" si="16"/>
        <v>0</v>
      </c>
      <c r="I54" s="3" t="str">
        <f t="shared" si="35"/>
        <v>No</v>
      </c>
      <c r="J54" s="5" t="str">
        <f t="shared" si="36"/>
        <v>No</v>
      </c>
      <c r="K54" s="3" t="str">
        <f t="shared" si="35"/>
        <v>No</v>
      </c>
      <c r="L54" s="5" t="str">
        <f t="shared" si="36"/>
        <v>No</v>
      </c>
      <c r="M54" s="3" t="str">
        <f t="shared" si="35"/>
        <v>No</v>
      </c>
      <c r="N54" s="5" t="str">
        <f t="shared" si="36"/>
        <v>No</v>
      </c>
      <c r="O54" s="3" t="str">
        <f t="shared" si="35"/>
        <v>No</v>
      </c>
      <c r="P54" s="5" t="str">
        <f t="shared" si="36"/>
        <v>No</v>
      </c>
      <c r="Q54" s="3" t="str">
        <f t="shared" si="35"/>
        <v>No</v>
      </c>
      <c r="R54" s="5" t="str">
        <f t="shared" si="36"/>
        <v>No</v>
      </c>
      <c r="S54" s="3" t="str">
        <f t="shared" si="35"/>
        <v>No</v>
      </c>
      <c r="T54" s="5" t="str">
        <f t="shared" si="36"/>
        <v>No</v>
      </c>
      <c r="U54" s="3" t="str">
        <f t="shared" si="35"/>
        <v>No</v>
      </c>
      <c r="V54" s="5" t="str">
        <f t="shared" si="36"/>
        <v>No</v>
      </c>
      <c r="W54" s="3" t="str">
        <f t="shared" si="35"/>
        <v>No</v>
      </c>
      <c r="X54" s="5" t="str">
        <f t="shared" si="36"/>
        <v>No</v>
      </c>
      <c r="Y54" s="3" t="str">
        <f t="shared" si="35"/>
        <v>No</v>
      </c>
      <c r="Z54" s="5" t="str">
        <f t="shared" si="36"/>
        <v>No</v>
      </c>
      <c r="AA54" s="3" t="str">
        <f t="shared" si="35"/>
        <v>No</v>
      </c>
      <c r="AB54" s="5" t="str">
        <f t="shared" si="36"/>
        <v>No</v>
      </c>
      <c r="AC54" s="3" t="str">
        <f t="shared" si="35"/>
        <v>No</v>
      </c>
      <c r="AD54" s="5" t="str">
        <f t="shared" si="36"/>
        <v>No</v>
      </c>
      <c r="AE54" s="3" t="str">
        <f t="shared" si="35"/>
        <v>No</v>
      </c>
      <c r="AF54" s="5" t="str">
        <f t="shared" si="36"/>
        <v>No</v>
      </c>
      <c r="AG54" s="3" t="str">
        <f t="shared" si="35"/>
        <v>No</v>
      </c>
      <c r="AH54" s="5" t="str">
        <f t="shared" si="36"/>
        <v>No</v>
      </c>
      <c r="AI54" s="3" t="str">
        <f t="shared" si="35"/>
        <v>No</v>
      </c>
      <c r="AJ54" s="5" t="str">
        <f t="shared" si="36"/>
        <v>No</v>
      </c>
      <c r="AK54" s="3" t="str">
        <f t="shared" si="35"/>
        <v>No</v>
      </c>
      <c r="AL54" s="5" t="str">
        <f t="shared" si="36"/>
        <v>No</v>
      </c>
      <c r="AM54" s="3" t="str">
        <f t="shared" si="35"/>
        <v>No</v>
      </c>
      <c r="AN54" s="5" t="str">
        <f t="shared" si="36"/>
        <v>No</v>
      </c>
      <c r="AO54" s="3" t="str">
        <f t="shared" si="35"/>
        <v>No</v>
      </c>
      <c r="AP54" s="5" t="str">
        <f t="shared" si="36"/>
        <v>No</v>
      </c>
      <c r="AQ54" s="3" t="str">
        <f t="shared" si="35"/>
        <v>No</v>
      </c>
      <c r="AR54" s="5" t="str">
        <f t="shared" si="36"/>
        <v>No</v>
      </c>
      <c r="AS54" s="3" t="str">
        <f t="shared" si="35"/>
        <v>No</v>
      </c>
      <c r="AT54" s="5" t="str">
        <f t="shared" si="36"/>
        <v>No</v>
      </c>
      <c r="AU54" s="3" t="str">
        <f t="shared" si="35"/>
        <v>No</v>
      </c>
      <c r="AV54" s="5" t="str">
        <f t="shared" si="36"/>
        <v>No</v>
      </c>
      <c r="AW54" s="3" t="str">
        <f t="shared" si="35"/>
        <v>No</v>
      </c>
      <c r="AX54" s="5" t="str">
        <f t="shared" si="36"/>
        <v>No</v>
      </c>
      <c r="AY54" s="3" t="str">
        <f t="shared" si="35"/>
        <v>No</v>
      </c>
      <c r="AZ54" s="5" t="str">
        <f t="shared" si="36"/>
        <v>No</v>
      </c>
      <c r="BA54" s="3" t="str">
        <f t="shared" si="35"/>
        <v>No</v>
      </c>
      <c r="BB54" s="5" t="str">
        <f t="shared" si="36"/>
        <v>No</v>
      </c>
      <c r="BC54" s="3" t="str">
        <f t="shared" si="35"/>
        <v>No</v>
      </c>
      <c r="BD54" s="5" t="str">
        <f t="shared" si="36"/>
        <v>No</v>
      </c>
      <c r="BE54" s="3" t="str">
        <f t="shared" si="35"/>
        <v>No</v>
      </c>
      <c r="BF54" s="5" t="str">
        <f t="shared" si="36"/>
        <v>No</v>
      </c>
      <c r="BG54" s="3" t="str">
        <f t="shared" si="35"/>
        <v>No</v>
      </c>
      <c r="BH54" s="5" t="str">
        <f t="shared" si="36"/>
        <v>No</v>
      </c>
      <c r="BI54" s="3" t="str">
        <f t="shared" si="35"/>
        <v>No</v>
      </c>
      <c r="BJ54" s="5" t="str">
        <f t="shared" si="36"/>
        <v>No</v>
      </c>
      <c r="BK54" s="3" t="str">
        <f t="shared" si="35"/>
        <v>No</v>
      </c>
      <c r="BL54" s="5" t="str">
        <f t="shared" si="36"/>
        <v>No</v>
      </c>
      <c r="BM54" s="3" t="str">
        <f t="shared" si="35"/>
        <v>No</v>
      </c>
      <c r="BN54" s="5" t="str">
        <f t="shared" si="36"/>
        <v>No</v>
      </c>
      <c r="BO54" s="3" t="str">
        <f t="shared" si="35"/>
        <v>No</v>
      </c>
      <c r="BP54" s="5" t="str">
        <f t="shared" si="36"/>
        <v>No</v>
      </c>
      <c r="BQ54" s="3" t="str">
        <f t="shared" si="35"/>
        <v>No</v>
      </c>
      <c r="BR54" s="5" t="str">
        <f t="shared" si="36"/>
        <v>No</v>
      </c>
      <c r="BS54" s="3" t="str">
        <f t="shared" si="35"/>
        <v>No</v>
      </c>
      <c r="BT54" s="5" t="str">
        <f t="shared" si="36"/>
        <v>No</v>
      </c>
      <c r="BU54" s="3" t="str">
        <f t="shared" si="33"/>
        <v>No</v>
      </c>
      <c r="BV54" s="5" t="str">
        <f t="shared" si="34"/>
        <v>No</v>
      </c>
      <c r="BW54" s="3" t="str">
        <f t="shared" si="33"/>
        <v>No</v>
      </c>
      <c r="BX54" s="5" t="str">
        <f t="shared" si="34"/>
        <v>No</v>
      </c>
      <c r="BY54" s="3" t="str">
        <f t="shared" si="33"/>
        <v>No</v>
      </c>
      <c r="BZ54" s="5" t="str">
        <f t="shared" si="34"/>
        <v>No</v>
      </c>
      <c r="CA54" s="3" t="str">
        <f t="shared" si="33"/>
        <v>No</v>
      </c>
      <c r="CB54" s="5" t="str">
        <f t="shared" si="34"/>
        <v>No</v>
      </c>
      <c r="CC54" s="3" t="str">
        <f t="shared" si="33"/>
        <v>No</v>
      </c>
      <c r="CD54" s="5" t="str">
        <f t="shared" si="34"/>
        <v>No</v>
      </c>
      <c r="CE54" s="3" t="str">
        <f t="shared" si="33"/>
        <v>No</v>
      </c>
      <c r="CF54" s="5" t="str">
        <f t="shared" si="34"/>
        <v>No</v>
      </c>
      <c r="CG54" s="3" t="str">
        <f t="shared" si="33"/>
        <v>No</v>
      </c>
      <c r="CH54" s="5" t="str">
        <f t="shared" si="34"/>
        <v>No</v>
      </c>
      <c r="CI54" s="3" t="str">
        <f t="shared" si="33"/>
        <v>No</v>
      </c>
      <c r="CJ54" s="5" t="str">
        <f t="shared" si="34"/>
        <v>No</v>
      </c>
      <c r="CK54" s="3" t="str">
        <f t="shared" si="33"/>
        <v>No</v>
      </c>
      <c r="CL54" s="5" t="str">
        <f t="shared" si="34"/>
        <v>No</v>
      </c>
      <c r="CM54" s="3" t="str">
        <f t="shared" si="33"/>
        <v>No</v>
      </c>
      <c r="CN54" s="5" t="str">
        <f t="shared" si="34"/>
        <v>No</v>
      </c>
      <c r="CO54" s="3" t="str">
        <f t="shared" si="33"/>
        <v>No</v>
      </c>
      <c r="CP54" s="5" t="str">
        <f t="shared" si="34"/>
        <v>No</v>
      </c>
      <c r="CQ54" s="3" t="str">
        <f t="shared" si="33"/>
        <v>No</v>
      </c>
      <c r="CR54" s="5" t="str">
        <f t="shared" si="34"/>
        <v>No</v>
      </c>
      <c r="CS54" s="3" t="str">
        <f t="shared" si="33"/>
        <v>No</v>
      </c>
      <c r="CT54" s="5" t="str">
        <f t="shared" si="34"/>
        <v>No</v>
      </c>
      <c r="CU54" s="3" t="str">
        <f t="shared" si="33"/>
        <v>No</v>
      </c>
      <c r="CV54" s="5" t="str">
        <f t="shared" si="34"/>
        <v>No</v>
      </c>
      <c r="CW54" s="3" t="str">
        <f t="shared" si="33"/>
        <v>No</v>
      </c>
      <c r="CX54" s="5" t="str">
        <f t="shared" si="34"/>
        <v>No</v>
      </c>
      <c r="CY54" s="3" t="str">
        <f t="shared" si="33"/>
        <v>No</v>
      </c>
      <c r="CZ54" s="5" t="str">
        <f t="shared" si="34"/>
        <v>No</v>
      </c>
    </row>
    <row r="55" spans="4:104" x14ac:dyDescent="0.3">
      <c r="D55" s="3">
        <v>48</v>
      </c>
      <c r="E55" s="3" t="str">
        <f t="shared" si="29"/>
        <v>Luna</v>
      </c>
      <c r="F55" s="3" t="str">
        <f t="shared" si="30"/>
        <v>Varuna</v>
      </c>
      <c r="G55" s="3" t="str">
        <f t="shared" si="15"/>
        <v>Conjunción</v>
      </c>
      <c r="H55" s="5">
        <f t="shared" si="16"/>
        <v>0</v>
      </c>
      <c r="I55" s="3" t="str">
        <f t="shared" si="35"/>
        <v>No</v>
      </c>
      <c r="J55" s="5" t="str">
        <f t="shared" si="36"/>
        <v>No</v>
      </c>
      <c r="K55" s="3" t="str">
        <f t="shared" si="35"/>
        <v>No</v>
      </c>
      <c r="L55" s="5" t="str">
        <f t="shared" si="36"/>
        <v>No</v>
      </c>
      <c r="M55" s="3" t="str">
        <f t="shared" si="35"/>
        <v>No</v>
      </c>
      <c r="N55" s="5" t="str">
        <f t="shared" si="36"/>
        <v>No</v>
      </c>
      <c r="O55" s="3" t="str">
        <f t="shared" si="35"/>
        <v>No</v>
      </c>
      <c r="P55" s="5" t="str">
        <f t="shared" si="36"/>
        <v>No</v>
      </c>
      <c r="Q55" s="3" t="str">
        <f t="shared" si="35"/>
        <v>No</v>
      </c>
      <c r="R55" s="5" t="str">
        <f t="shared" si="36"/>
        <v>No</v>
      </c>
      <c r="S55" s="3" t="str">
        <f t="shared" si="35"/>
        <v>No</v>
      </c>
      <c r="T55" s="5" t="str">
        <f t="shared" si="36"/>
        <v>No</v>
      </c>
      <c r="U55" s="3" t="str">
        <f t="shared" si="35"/>
        <v>No</v>
      </c>
      <c r="V55" s="5" t="str">
        <f t="shared" si="36"/>
        <v>No</v>
      </c>
      <c r="W55" s="3" t="str">
        <f t="shared" si="35"/>
        <v>No</v>
      </c>
      <c r="X55" s="5" t="str">
        <f t="shared" si="36"/>
        <v>No</v>
      </c>
      <c r="Y55" s="3" t="str">
        <f t="shared" si="35"/>
        <v>No</v>
      </c>
      <c r="Z55" s="5" t="str">
        <f t="shared" si="36"/>
        <v>No</v>
      </c>
      <c r="AA55" s="3" t="str">
        <f t="shared" si="35"/>
        <v>No</v>
      </c>
      <c r="AB55" s="5" t="str">
        <f t="shared" si="36"/>
        <v>No</v>
      </c>
      <c r="AC55" s="3" t="str">
        <f t="shared" si="35"/>
        <v>No</v>
      </c>
      <c r="AD55" s="5" t="str">
        <f t="shared" si="36"/>
        <v>No</v>
      </c>
      <c r="AE55" s="3" t="str">
        <f t="shared" si="35"/>
        <v>No</v>
      </c>
      <c r="AF55" s="5" t="str">
        <f t="shared" si="36"/>
        <v>No</v>
      </c>
      <c r="AG55" s="3" t="str">
        <f t="shared" si="35"/>
        <v>No</v>
      </c>
      <c r="AH55" s="5" t="str">
        <f t="shared" si="36"/>
        <v>No</v>
      </c>
      <c r="AI55" s="3" t="str">
        <f t="shared" si="35"/>
        <v>No</v>
      </c>
      <c r="AJ55" s="5" t="str">
        <f t="shared" si="36"/>
        <v>No</v>
      </c>
      <c r="AK55" s="3" t="str">
        <f t="shared" si="35"/>
        <v>No</v>
      </c>
      <c r="AL55" s="5" t="str">
        <f t="shared" si="36"/>
        <v>No</v>
      </c>
      <c r="AM55" s="3" t="str">
        <f t="shared" si="35"/>
        <v>No</v>
      </c>
      <c r="AN55" s="5" t="str">
        <f t="shared" si="36"/>
        <v>No</v>
      </c>
      <c r="AO55" s="3" t="str">
        <f t="shared" si="35"/>
        <v>No</v>
      </c>
      <c r="AP55" s="5" t="str">
        <f t="shared" si="36"/>
        <v>No</v>
      </c>
      <c r="AQ55" s="3" t="str">
        <f t="shared" si="35"/>
        <v>No</v>
      </c>
      <c r="AR55" s="5" t="str">
        <f t="shared" si="36"/>
        <v>No</v>
      </c>
      <c r="AS55" s="3" t="str">
        <f t="shared" si="35"/>
        <v>No</v>
      </c>
      <c r="AT55" s="5" t="str">
        <f t="shared" si="36"/>
        <v>No</v>
      </c>
      <c r="AU55" s="3" t="str">
        <f t="shared" si="35"/>
        <v>No</v>
      </c>
      <c r="AV55" s="5" t="str">
        <f t="shared" si="36"/>
        <v>No</v>
      </c>
      <c r="AW55" s="3" t="str">
        <f t="shared" si="35"/>
        <v>No</v>
      </c>
      <c r="AX55" s="5" t="str">
        <f t="shared" si="36"/>
        <v>No</v>
      </c>
      <c r="AY55" s="3" t="str">
        <f t="shared" si="35"/>
        <v>No</v>
      </c>
      <c r="AZ55" s="5" t="str">
        <f t="shared" si="36"/>
        <v>No</v>
      </c>
      <c r="BA55" s="3" t="str">
        <f t="shared" si="35"/>
        <v>No</v>
      </c>
      <c r="BB55" s="5" t="str">
        <f t="shared" si="36"/>
        <v>No</v>
      </c>
      <c r="BC55" s="3" t="str">
        <f t="shared" si="35"/>
        <v>No</v>
      </c>
      <c r="BD55" s="5" t="str">
        <f t="shared" si="36"/>
        <v>No</v>
      </c>
      <c r="BE55" s="3" t="str">
        <f t="shared" si="35"/>
        <v>No</v>
      </c>
      <c r="BF55" s="5" t="str">
        <f t="shared" si="36"/>
        <v>No</v>
      </c>
      <c r="BG55" s="3" t="str">
        <f t="shared" si="35"/>
        <v>No</v>
      </c>
      <c r="BH55" s="5" t="str">
        <f t="shared" si="36"/>
        <v>No</v>
      </c>
      <c r="BI55" s="3" t="str">
        <f t="shared" si="35"/>
        <v>No</v>
      </c>
      <c r="BJ55" s="5" t="str">
        <f t="shared" si="36"/>
        <v>No</v>
      </c>
      <c r="BK55" s="3" t="str">
        <f t="shared" si="35"/>
        <v>No</v>
      </c>
      <c r="BL55" s="5" t="str">
        <f t="shared" si="36"/>
        <v>No</v>
      </c>
      <c r="BM55" s="3" t="str">
        <f t="shared" si="35"/>
        <v>No</v>
      </c>
      <c r="BN55" s="5" t="str">
        <f t="shared" si="36"/>
        <v>No</v>
      </c>
      <c r="BO55" s="3" t="str">
        <f t="shared" si="35"/>
        <v>No</v>
      </c>
      <c r="BP55" s="5" t="str">
        <f t="shared" si="36"/>
        <v>No</v>
      </c>
      <c r="BQ55" s="3" t="str">
        <f t="shared" si="35"/>
        <v>No</v>
      </c>
      <c r="BR55" s="5" t="str">
        <f t="shared" si="36"/>
        <v>No</v>
      </c>
      <c r="BS55" s="3" t="str">
        <f t="shared" si="35"/>
        <v>No</v>
      </c>
      <c r="BT55" s="5" t="str">
        <f t="shared" si="36"/>
        <v>No</v>
      </c>
      <c r="BU55" s="3" t="str">
        <f t="shared" si="33"/>
        <v>No</v>
      </c>
      <c r="BV55" s="5" t="str">
        <f t="shared" si="34"/>
        <v>No</v>
      </c>
      <c r="BW55" s="3" t="str">
        <f t="shared" si="33"/>
        <v>No</v>
      </c>
      <c r="BX55" s="5" t="str">
        <f t="shared" si="34"/>
        <v>No</v>
      </c>
      <c r="BY55" s="3" t="str">
        <f t="shared" si="33"/>
        <v>No</v>
      </c>
      <c r="BZ55" s="5" t="str">
        <f t="shared" si="34"/>
        <v>No</v>
      </c>
      <c r="CA55" s="3" t="str">
        <f t="shared" si="33"/>
        <v>No</v>
      </c>
      <c r="CB55" s="5" t="str">
        <f t="shared" si="34"/>
        <v>No</v>
      </c>
      <c r="CC55" s="3" t="str">
        <f t="shared" si="33"/>
        <v>No</v>
      </c>
      <c r="CD55" s="5" t="str">
        <f t="shared" si="34"/>
        <v>No</v>
      </c>
      <c r="CE55" s="3" t="str">
        <f t="shared" si="33"/>
        <v>No</v>
      </c>
      <c r="CF55" s="5" t="str">
        <f t="shared" si="34"/>
        <v>No</v>
      </c>
      <c r="CG55" s="3" t="str">
        <f t="shared" si="33"/>
        <v>No</v>
      </c>
      <c r="CH55" s="5" t="str">
        <f t="shared" si="34"/>
        <v>No</v>
      </c>
      <c r="CI55" s="3" t="str">
        <f t="shared" si="33"/>
        <v>No</v>
      </c>
      <c r="CJ55" s="5" t="str">
        <f t="shared" si="34"/>
        <v>No</v>
      </c>
      <c r="CK55" s="3" t="str">
        <f t="shared" si="33"/>
        <v>No</v>
      </c>
      <c r="CL55" s="5" t="str">
        <f t="shared" si="34"/>
        <v>No</v>
      </c>
      <c r="CM55" s="3" t="str">
        <f t="shared" si="33"/>
        <v>No</v>
      </c>
      <c r="CN55" s="5" t="str">
        <f t="shared" si="34"/>
        <v>No</v>
      </c>
      <c r="CO55" s="3" t="str">
        <f t="shared" si="33"/>
        <v>No</v>
      </c>
      <c r="CP55" s="5" t="str">
        <f t="shared" si="34"/>
        <v>No</v>
      </c>
      <c r="CQ55" s="3" t="str">
        <f t="shared" si="33"/>
        <v>No</v>
      </c>
      <c r="CR55" s="5" t="str">
        <f t="shared" si="34"/>
        <v>No</v>
      </c>
      <c r="CS55" s="3" t="str">
        <f t="shared" si="33"/>
        <v>No</v>
      </c>
      <c r="CT55" s="5" t="str">
        <f t="shared" si="34"/>
        <v>No</v>
      </c>
      <c r="CU55" s="3" t="str">
        <f t="shared" si="33"/>
        <v>No</v>
      </c>
      <c r="CV55" s="5" t="str">
        <f t="shared" si="34"/>
        <v>No</v>
      </c>
      <c r="CW55" s="3" t="str">
        <f t="shared" si="33"/>
        <v>No</v>
      </c>
      <c r="CX55" s="5" t="str">
        <f t="shared" si="34"/>
        <v>No</v>
      </c>
      <c r="CY55" s="3" t="str">
        <f t="shared" si="33"/>
        <v>No</v>
      </c>
      <c r="CZ55" s="5" t="str">
        <f t="shared" si="34"/>
        <v>No</v>
      </c>
    </row>
    <row r="56" spans="4:104" x14ac:dyDescent="0.3">
      <c r="D56" s="3">
        <v>49</v>
      </c>
      <c r="E56" s="3" t="str">
        <f>$E$12</f>
        <v>Mercurio</v>
      </c>
      <c r="F56" s="3" t="str">
        <f t="shared" si="30"/>
        <v>Sol</v>
      </c>
      <c r="G56" s="3" t="str">
        <f t="shared" si="15"/>
        <v>Conjunción</v>
      </c>
      <c r="H56" s="5">
        <f t="shared" si="16"/>
        <v>0</v>
      </c>
      <c r="I56" s="3" t="str">
        <f t="shared" si="35"/>
        <v>No</v>
      </c>
      <c r="J56" s="5" t="str">
        <f t="shared" si="36"/>
        <v>No</v>
      </c>
      <c r="K56" s="3" t="str">
        <f t="shared" si="35"/>
        <v>No</v>
      </c>
      <c r="L56" s="5" t="str">
        <f t="shared" si="36"/>
        <v>No</v>
      </c>
      <c r="M56" s="3" t="str">
        <f t="shared" si="35"/>
        <v>No</v>
      </c>
      <c r="N56" s="5" t="str">
        <f t="shared" si="36"/>
        <v>No</v>
      </c>
      <c r="O56" s="3" t="str">
        <f t="shared" si="35"/>
        <v>No</v>
      </c>
      <c r="P56" s="5" t="str">
        <f t="shared" si="36"/>
        <v>No</v>
      </c>
      <c r="Q56" s="3" t="str">
        <f t="shared" si="35"/>
        <v>No</v>
      </c>
      <c r="R56" s="5" t="str">
        <f t="shared" si="36"/>
        <v>No</v>
      </c>
      <c r="S56" s="3" t="str">
        <f t="shared" si="35"/>
        <v>No</v>
      </c>
      <c r="T56" s="5" t="str">
        <f t="shared" si="36"/>
        <v>No</v>
      </c>
      <c r="U56" s="3" t="str">
        <f t="shared" si="35"/>
        <v>No</v>
      </c>
      <c r="V56" s="5" t="str">
        <f t="shared" si="36"/>
        <v>No</v>
      </c>
      <c r="W56" s="3" t="str">
        <f t="shared" si="35"/>
        <v>No</v>
      </c>
      <c r="X56" s="5" t="str">
        <f t="shared" si="36"/>
        <v>No</v>
      </c>
      <c r="Y56" s="3" t="str">
        <f t="shared" si="35"/>
        <v>No</v>
      </c>
      <c r="Z56" s="5" t="str">
        <f t="shared" si="36"/>
        <v>No</v>
      </c>
      <c r="AA56" s="3" t="str">
        <f t="shared" si="35"/>
        <v>No</v>
      </c>
      <c r="AB56" s="5" t="str">
        <f t="shared" si="36"/>
        <v>No</v>
      </c>
      <c r="AC56" s="3" t="str">
        <f t="shared" si="35"/>
        <v>No</v>
      </c>
      <c r="AD56" s="5" t="str">
        <f t="shared" si="36"/>
        <v>No</v>
      </c>
      <c r="AE56" s="3" t="str">
        <f t="shared" si="35"/>
        <v>No</v>
      </c>
      <c r="AF56" s="5" t="str">
        <f t="shared" si="36"/>
        <v>No</v>
      </c>
      <c r="AG56" s="3" t="str">
        <f t="shared" si="35"/>
        <v>No</v>
      </c>
      <c r="AH56" s="5" t="str">
        <f t="shared" si="36"/>
        <v>No</v>
      </c>
      <c r="AI56" s="3" t="str">
        <f t="shared" si="35"/>
        <v>No</v>
      </c>
      <c r="AJ56" s="5" t="str">
        <f t="shared" si="36"/>
        <v>No</v>
      </c>
      <c r="AK56" s="3" t="str">
        <f t="shared" si="35"/>
        <v>No</v>
      </c>
      <c r="AL56" s="5" t="str">
        <f t="shared" si="36"/>
        <v>No</v>
      </c>
      <c r="AM56" s="3" t="str">
        <f t="shared" si="35"/>
        <v>No</v>
      </c>
      <c r="AN56" s="5" t="str">
        <f t="shared" si="36"/>
        <v>No</v>
      </c>
      <c r="AO56" s="3" t="str">
        <f t="shared" si="35"/>
        <v>No</v>
      </c>
      <c r="AP56" s="5" t="str">
        <f t="shared" si="36"/>
        <v>No</v>
      </c>
      <c r="AQ56" s="3" t="str">
        <f t="shared" si="35"/>
        <v>No</v>
      </c>
      <c r="AR56" s="5" t="str">
        <f t="shared" si="36"/>
        <v>No</v>
      </c>
      <c r="AS56" s="3" t="str">
        <f t="shared" si="35"/>
        <v>No</v>
      </c>
      <c r="AT56" s="5" t="str">
        <f t="shared" si="36"/>
        <v>No</v>
      </c>
      <c r="AU56" s="3" t="str">
        <f t="shared" si="35"/>
        <v>No</v>
      </c>
      <c r="AV56" s="5" t="str">
        <f t="shared" si="36"/>
        <v>No</v>
      </c>
      <c r="AW56" s="3" t="str">
        <f t="shared" si="35"/>
        <v>No</v>
      </c>
      <c r="AX56" s="5" t="str">
        <f t="shared" si="36"/>
        <v>No</v>
      </c>
      <c r="AY56" s="3" t="str">
        <f t="shared" si="35"/>
        <v>No</v>
      </c>
      <c r="AZ56" s="5" t="str">
        <f t="shared" si="36"/>
        <v>No</v>
      </c>
      <c r="BA56" s="3" t="str">
        <f t="shared" si="35"/>
        <v>No</v>
      </c>
      <c r="BB56" s="5" t="str">
        <f t="shared" si="36"/>
        <v>No</v>
      </c>
      <c r="BC56" s="3" t="str">
        <f t="shared" si="35"/>
        <v>No</v>
      </c>
      <c r="BD56" s="5" t="str">
        <f t="shared" si="36"/>
        <v>No</v>
      </c>
      <c r="BE56" s="3" t="str">
        <f t="shared" si="35"/>
        <v>No</v>
      </c>
      <c r="BF56" s="5" t="str">
        <f t="shared" si="36"/>
        <v>No</v>
      </c>
      <c r="BG56" s="3" t="str">
        <f t="shared" si="35"/>
        <v>No</v>
      </c>
      <c r="BH56" s="5" t="str">
        <f t="shared" si="36"/>
        <v>No</v>
      </c>
      <c r="BI56" s="3" t="str">
        <f t="shared" si="35"/>
        <v>No</v>
      </c>
      <c r="BJ56" s="5" t="str">
        <f t="shared" si="36"/>
        <v>No</v>
      </c>
      <c r="BK56" s="3" t="str">
        <f t="shared" si="35"/>
        <v>No</v>
      </c>
      <c r="BL56" s="5" t="str">
        <f t="shared" si="36"/>
        <v>No</v>
      </c>
      <c r="BM56" s="3" t="str">
        <f t="shared" si="35"/>
        <v>No</v>
      </c>
      <c r="BN56" s="5" t="str">
        <f t="shared" si="36"/>
        <v>No</v>
      </c>
      <c r="BO56" s="3" t="str">
        <f t="shared" si="35"/>
        <v>No</v>
      </c>
      <c r="BP56" s="5" t="str">
        <f t="shared" si="36"/>
        <v>No</v>
      </c>
      <c r="BQ56" s="3" t="str">
        <f t="shared" si="35"/>
        <v>No</v>
      </c>
      <c r="BR56" s="5" t="str">
        <f t="shared" si="36"/>
        <v>No</v>
      </c>
      <c r="BS56" s="3" t="str">
        <f t="shared" ref="BS56:CY62" si="37">IF(AND(VLOOKUP($E56,Puntos,7,FALSE)-VLOOKUP($F56,Puntos,7,FALSE)&lt;=(1.25/30)*(BS$5+BS$3),VLOOKUP($E56,Puntos,7,FALSE)-VLOOKUP($F56,Puntos,7,FALSE)&gt;=(1.25/30)*(-BS$5+BS$3)),BS$2,IF(AND(VLOOKUP($F56,Puntos,7,FALSE)-VLOOKUP($E56,Puntos,7,FALSE)&lt;=(1.25/30)*(BS$5+BS$3),VLOOKUP($F56,Puntos,7,FALSE)-VLOOKUP($E56,Puntos,7,FALSE)&gt;=(1.25/30)*(-BS$5+BS$3)),BS$2,IF(AND(VLOOKUP($E56,Puntos,7,FALSE)-VLOOKUP($F56,Puntos,7,FALSE)&lt;=(1.25/30)*(-360+BS$5+BS$3),VLOOKUP($E56,Puntos,7,FALSE)-VLOOKUP($F56,Puntos,7,FALSE)&gt;=(1.25/30)*(-360-BS$5+BS$3)),BS$2,IF(AND(VLOOKUP($F56,Puntos,7,FALSE)-VLOOKUP($E56,Puntos,7,FALSE)&lt;=(1.25/30)*(-360+BS$5+BS$3),VLOOKUP($F56,Puntos,7,FALSE)-VLOOKUP($E56,Puntos,7,FALSE)&gt;=(1.25/30)*(-360-BS$5+BS$3)),BS$2,"No"))))</f>
        <v>No</v>
      </c>
      <c r="BT56" s="5" t="str">
        <f t="shared" ref="BT56:CZ62" si="38">IF(IF(AND(VLOOKUP($E56,Puntos,7,FALSE)-VLOOKUP($F56,Puntos,7,FALSE)&lt;=(1.25/30)*(BT$5+BT$3),VLOOKUP($E56,Puntos,7,FALSE)-VLOOKUP($F56,Puntos,7,FALSE)&gt;=(1.25/30)*(-BT$5+BT$3)),VLOOKUP($E56,Puntos,7,FALSE)-VLOOKUP($F56,Puntos,7,FALSE)-(1.25/30)*(BT$3),IF(AND(VLOOKUP($F56,Puntos,7,FALSE)-VLOOKUP($E56,Puntos,7,FALSE)&lt;=(1.25/30)*(BT$5+BT$3),VLOOKUP($F56,Puntos,7,FALSE)-VLOOKUP($E56,Puntos,7,FALSE)&gt;=(1.25/30)*(-BT$5+BT$3)),VLOOKUP($F56,Puntos,7,FALSE)-VLOOKUP($E56,Puntos,7,FALSE)-(1.25/30)*(BT$3),IF(AND(VLOOKUP($E56,Puntos,7,FALSE)-VLOOKUP($F56,Puntos,7,FALSE)&lt;=(1.25/30)*(-360+BT$5+BT$3),VLOOKUP($E56,Puntos,7,FALSE)-VLOOKUP($F56,Puntos,7,FALSE)&gt;=(1.25/30)*(-360-BT$5+BT$3)),VLOOKUP($E56,Puntos,7,FALSE)-VLOOKUP($F56,Puntos,7,FALSE)+(360-BT$3)/24,IF(AND(VLOOKUP($F56,Puntos,7,FALSE)-VLOOKUP($E56,Puntos,7,FALSE)&lt;=(1.25/30)*(-360+BT$5+BT$3),VLOOKUP($F56,Puntos,7,FALSE)-VLOOKUP($E56,Puntos,7,FALSE)&gt;=(1.25/30)*(-360-BT$5+BT$3)),VLOOKUP($F56,Puntos,7,FALSE)-VLOOKUP($E56,Puntos,7,FALSE)+(360-BT$3)/24,"No"))))&lt;0,(-1)*(IF(AND(VLOOKUP($E56,Puntos,7,FALSE)-VLOOKUP($F56,Puntos,7,FALSE)&lt;=(1.25/30)*(BT$5+BT$3),VLOOKUP($E56,Puntos,7,FALSE)-VLOOKUP($F56,Puntos,7,FALSE)&gt;=(1.25/30)*(-BT$5+BT$3)),VLOOKUP($E56,Puntos,7,FALSE)-VLOOKUP($F56,Puntos,7,FALSE)-(1.25/30)*(BT$3),IF(AND(VLOOKUP($F56,Puntos,7,FALSE)-VLOOKUP($E56,Puntos,7,FALSE)&lt;=(1.25/30)*(BT$5+BT$3),VLOOKUP($F56,Puntos,7,FALSE)-VLOOKUP($E56,Puntos,7,FALSE)&gt;=(1.25/30)*(-BT$5+BT$3)),VLOOKUP($F56,Puntos,7,FALSE)-VLOOKUP($E56,Puntos,7,FALSE)-(1.25/30)*(BT$3),IF(AND(VLOOKUP($E56,Puntos,7,FALSE)-VLOOKUP($F56,Puntos,7,FALSE)&lt;=(1.25/30)*(-360+BT$5+BT$3),VLOOKUP($E56,Puntos,7,FALSE)-VLOOKUP($F56,Puntos,7,FALSE)&gt;=(1.25/30)*(-360-BT$5+BT$3)),VLOOKUP($E56,Puntos,7,FALSE)-VLOOKUP($F56,Puntos,7,FALSE)+(360-BT$3)/24,IF(AND(VLOOKUP($F56,Puntos,7,FALSE)-VLOOKUP($E56,Puntos,7,FALSE)&lt;=(1.25/30)*(-360+BT$5+BT$3),VLOOKUP($F56,Puntos,7,FALSE)-VLOOKUP($E56,Puntos,7,FALSE)&gt;=(1.25/30)*(-360-BT$5+BT$3)),VLOOKUP($F56,Puntos,7,FALSE)-VLOOKUP($E56,Puntos,7,FALSE)+(360-BT$3)/24,"No"))))),(IF(AND(VLOOKUP($E56,Puntos,7,FALSE)-VLOOKUP($F56,Puntos,7,FALSE)&lt;=(1.25/30)*(BT$5+BT$3),VLOOKUP($E56,Puntos,7,FALSE)-VLOOKUP($F56,Puntos,7,FALSE)&gt;=(1.25/30)*(-BT$5+BT$3)),VLOOKUP($E56,Puntos,7,FALSE)-VLOOKUP($F56,Puntos,7,FALSE)-(1.25/30)*(BT$3),IF(AND(VLOOKUP($F56,Puntos,7,FALSE)-VLOOKUP($E56,Puntos,7,FALSE)&lt;=(1.25/30)*(BT$5+BT$3),VLOOKUP($F56,Puntos,7,FALSE)-VLOOKUP($E56,Puntos,7,FALSE)&gt;=(1.25/30)*(-BT$5+BT$3)),VLOOKUP($F56,Puntos,7,FALSE)-VLOOKUP($E56,Puntos,7,FALSE)-(1.25/30)*(BT$3),IF(AND(VLOOKUP($E56,Puntos,7,FALSE)-VLOOKUP($F56,Puntos,7,FALSE)&lt;=(1.25/30)*(-360+BT$5+BT$3),VLOOKUP($E56,Puntos,7,FALSE)-VLOOKUP($F56,Puntos,7,FALSE)&gt;=(1.25/30)*(-360-BT$5+BT$3)),VLOOKUP($E56,Puntos,7,FALSE)-VLOOKUP($F56,Puntos,7,FALSE)+(360-BT$3)/24,IF(AND(VLOOKUP($F56,Puntos,7,FALSE)-VLOOKUP($E56,Puntos,7,FALSE)&lt;=(1.25/30)*(-360+BT$5+BT$3),VLOOKUP($F56,Puntos,7,FALSE)-VLOOKUP($E56,Puntos,7,FALSE)&gt;=(1.25/30)*(-360-BT$5+BT$3)),VLOOKUP($F56,Puntos,7,FALSE)-VLOOKUP($E56,Puntos,7,FALSE)+(360-BT$3)/24,"No"))))))</f>
        <v>No</v>
      </c>
      <c r="BU56" s="3" t="str">
        <f t="shared" si="37"/>
        <v>No</v>
      </c>
      <c r="BV56" s="5" t="str">
        <f t="shared" si="38"/>
        <v>No</v>
      </c>
      <c r="BW56" s="3" t="str">
        <f t="shared" si="37"/>
        <v>No</v>
      </c>
      <c r="BX56" s="5" t="str">
        <f t="shared" si="38"/>
        <v>No</v>
      </c>
      <c r="BY56" s="3" t="str">
        <f t="shared" si="37"/>
        <v>No</v>
      </c>
      <c r="BZ56" s="5" t="str">
        <f t="shared" si="38"/>
        <v>No</v>
      </c>
      <c r="CA56" s="3" t="str">
        <f t="shared" si="37"/>
        <v>No</v>
      </c>
      <c r="CB56" s="5" t="str">
        <f t="shared" si="38"/>
        <v>No</v>
      </c>
      <c r="CC56" s="3" t="str">
        <f t="shared" si="37"/>
        <v>No</v>
      </c>
      <c r="CD56" s="5" t="str">
        <f t="shared" si="38"/>
        <v>No</v>
      </c>
      <c r="CE56" s="3" t="str">
        <f t="shared" si="37"/>
        <v>No</v>
      </c>
      <c r="CF56" s="5" t="str">
        <f t="shared" si="38"/>
        <v>No</v>
      </c>
      <c r="CG56" s="3" t="str">
        <f t="shared" si="37"/>
        <v>No</v>
      </c>
      <c r="CH56" s="5" t="str">
        <f t="shared" si="38"/>
        <v>No</v>
      </c>
      <c r="CI56" s="3" t="str">
        <f t="shared" si="37"/>
        <v>No</v>
      </c>
      <c r="CJ56" s="5" t="str">
        <f t="shared" si="38"/>
        <v>No</v>
      </c>
      <c r="CK56" s="3" t="str">
        <f t="shared" si="37"/>
        <v>No</v>
      </c>
      <c r="CL56" s="5" t="str">
        <f t="shared" si="38"/>
        <v>No</v>
      </c>
      <c r="CM56" s="3" t="str">
        <f t="shared" si="37"/>
        <v>No</v>
      </c>
      <c r="CN56" s="5" t="str">
        <f t="shared" si="38"/>
        <v>No</v>
      </c>
      <c r="CO56" s="3" t="str">
        <f t="shared" si="37"/>
        <v>No</v>
      </c>
      <c r="CP56" s="5" t="str">
        <f t="shared" si="38"/>
        <v>No</v>
      </c>
      <c r="CQ56" s="3" t="str">
        <f t="shared" si="37"/>
        <v>No</v>
      </c>
      <c r="CR56" s="5" t="str">
        <f t="shared" si="38"/>
        <v>No</v>
      </c>
      <c r="CS56" s="3" t="str">
        <f t="shared" si="37"/>
        <v>No</v>
      </c>
      <c r="CT56" s="5" t="str">
        <f t="shared" si="38"/>
        <v>No</v>
      </c>
      <c r="CU56" s="3" t="str">
        <f t="shared" si="37"/>
        <v>No</v>
      </c>
      <c r="CV56" s="5" t="str">
        <f t="shared" si="38"/>
        <v>No</v>
      </c>
      <c r="CW56" s="3" t="str">
        <f t="shared" si="37"/>
        <v>No</v>
      </c>
      <c r="CX56" s="5" t="str">
        <f t="shared" si="38"/>
        <v>No</v>
      </c>
      <c r="CY56" s="3" t="str">
        <f t="shared" si="37"/>
        <v>No</v>
      </c>
      <c r="CZ56" s="5" t="str">
        <f t="shared" si="38"/>
        <v>No</v>
      </c>
    </row>
    <row r="57" spans="4:104" x14ac:dyDescent="0.3">
      <c r="D57" s="3">
        <v>50</v>
      </c>
      <c r="E57" s="3" t="str">
        <f t="shared" ref="E57:E70" si="39">$E$12</f>
        <v>Mercurio</v>
      </c>
      <c r="F57" s="3" t="s">
        <v>33</v>
      </c>
      <c r="G57" s="3" t="str">
        <f t="shared" si="15"/>
        <v>Conjunción</v>
      </c>
      <c r="H57" s="5">
        <f t="shared" si="16"/>
        <v>0</v>
      </c>
      <c r="I57" s="3" t="str">
        <f t="shared" ref="I57:BS63" si="40">IF(AND(VLOOKUP($E57,Puntos,7,FALSE)-VLOOKUP($F57,Puntos,7,FALSE)&lt;=(1.25/30)*(I$5+I$3),VLOOKUP($E57,Puntos,7,FALSE)-VLOOKUP($F57,Puntos,7,FALSE)&gt;=(1.25/30)*(-I$5+I$3)),I$2,IF(AND(VLOOKUP($F57,Puntos,7,FALSE)-VLOOKUP($E57,Puntos,7,FALSE)&lt;=(1.25/30)*(I$5+I$3),VLOOKUP($F57,Puntos,7,FALSE)-VLOOKUP($E57,Puntos,7,FALSE)&gt;=(1.25/30)*(-I$5+I$3)),I$2,IF(AND(VLOOKUP($E57,Puntos,7,FALSE)-VLOOKUP($F57,Puntos,7,FALSE)&lt;=(1.25/30)*(-360+I$5+I$3),VLOOKUP($E57,Puntos,7,FALSE)-VLOOKUP($F57,Puntos,7,FALSE)&gt;=(1.25/30)*(-360-I$5+I$3)),I$2,IF(AND(VLOOKUP($F57,Puntos,7,FALSE)-VLOOKUP($E57,Puntos,7,FALSE)&lt;=(1.25/30)*(-360+I$5+I$3),VLOOKUP($F57,Puntos,7,FALSE)-VLOOKUP($E57,Puntos,7,FALSE)&gt;=(1.25/30)*(-360-I$5+I$3)),I$2,"No"))))</f>
        <v>No</v>
      </c>
      <c r="J57" s="5" t="str">
        <f t="shared" ref="J57:BT63" si="41">IF(IF(AND(VLOOKUP($E57,Puntos,7,FALSE)-VLOOKUP($F57,Puntos,7,FALSE)&lt;=(1.25/30)*(J$5+J$3),VLOOKUP($E57,Puntos,7,FALSE)-VLOOKUP($F57,Puntos,7,FALSE)&gt;=(1.25/30)*(-J$5+J$3)),VLOOKUP($E57,Puntos,7,FALSE)-VLOOKUP($F57,Puntos,7,FALSE)-(1.25/30)*(J$3),IF(AND(VLOOKUP($F57,Puntos,7,FALSE)-VLOOKUP($E57,Puntos,7,FALSE)&lt;=(1.25/30)*(J$5+J$3),VLOOKUP($F57,Puntos,7,FALSE)-VLOOKUP($E57,Puntos,7,FALSE)&gt;=(1.25/30)*(-J$5+J$3)),VLOOKUP($F57,Puntos,7,FALSE)-VLOOKUP($E57,Puntos,7,FALSE)-(1.25/30)*(J$3),IF(AND(VLOOKUP($E57,Puntos,7,FALSE)-VLOOKUP($F57,Puntos,7,FALSE)&lt;=(1.25/30)*(-360+J$5+J$3),VLOOKUP($E57,Puntos,7,FALSE)-VLOOKUP($F57,Puntos,7,FALSE)&gt;=(1.25/30)*(-360-J$5+J$3)),VLOOKUP($E57,Puntos,7,FALSE)-VLOOKUP($F57,Puntos,7,FALSE)+(360-J$3)/24,IF(AND(VLOOKUP($F57,Puntos,7,FALSE)-VLOOKUP($E57,Puntos,7,FALSE)&lt;=(1.25/30)*(-360+J$5+J$3),VLOOKUP($F57,Puntos,7,FALSE)-VLOOKUP($E57,Puntos,7,FALSE)&gt;=(1.25/30)*(-360-J$5+J$3)),VLOOKUP($F57,Puntos,7,FALSE)-VLOOKUP($E57,Puntos,7,FALSE)+(360-J$3)/24,"No"))))&lt;0,(-1)*(IF(AND(VLOOKUP($E57,Puntos,7,FALSE)-VLOOKUP($F57,Puntos,7,FALSE)&lt;=(1.25/30)*(J$5+J$3),VLOOKUP($E57,Puntos,7,FALSE)-VLOOKUP($F57,Puntos,7,FALSE)&gt;=(1.25/30)*(-J$5+J$3)),VLOOKUP($E57,Puntos,7,FALSE)-VLOOKUP($F57,Puntos,7,FALSE)-(1.25/30)*(J$3),IF(AND(VLOOKUP($F57,Puntos,7,FALSE)-VLOOKUP($E57,Puntos,7,FALSE)&lt;=(1.25/30)*(J$5+J$3),VLOOKUP($F57,Puntos,7,FALSE)-VLOOKUP($E57,Puntos,7,FALSE)&gt;=(1.25/30)*(-J$5+J$3)),VLOOKUP($F57,Puntos,7,FALSE)-VLOOKUP($E57,Puntos,7,FALSE)-(1.25/30)*(J$3),IF(AND(VLOOKUP($E57,Puntos,7,FALSE)-VLOOKUP($F57,Puntos,7,FALSE)&lt;=(1.25/30)*(-360+J$5+J$3),VLOOKUP($E57,Puntos,7,FALSE)-VLOOKUP($F57,Puntos,7,FALSE)&gt;=(1.25/30)*(-360-J$5+J$3)),VLOOKUP($E57,Puntos,7,FALSE)-VLOOKUP($F57,Puntos,7,FALSE)+(360-J$3)/24,IF(AND(VLOOKUP($F57,Puntos,7,FALSE)-VLOOKUP($E57,Puntos,7,FALSE)&lt;=(1.25/30)*(-360+J$5+J$3),VLOOKUP($F57,Puntos,7,FALSE)-VLOOKUP($E57,Puntos,7,FALSE)&gt;=(1.25/30)*(-360-J$5+J$3)),VLOOKUP($F57,Puntos,7,FALSE)-VLOOKUP($E57,Puntos,7,FALSE)+(360-J$3)/24,"No"))))),(IF(AND(VLOOKUP($E57,Puntos,7,FALSE)-VLOOKUP($F57,Puntos,7,FALSE)&lt;=(1.25/30)*(J$5+J$3),VLOOKUP($E57,Puntos,7,FALSE)-VLOOKUP($F57,Puntos,7,FALSE)&gt;=(1.25/30)*(-J$5+J$3)),VLOOKUP($E57,Puntos,7,FALSE)-VLOOKUP($F57,Puntos,7,FALSE)-(1.25/30)*(J$3),IF(AND(VLOOKUP($F57,Puntos,7,FALSE)-VLOOKUP($E57,Puntos,7,FALSE)&lt;=(1.25/30)*(J$5+J$3),VLOOKUP($F57,Puntos,7,FALSE)-VLOOKUP($E57,Puntos,7,FALSE)&gt;=(1.25/30)*(-J$5+J$3)),VLOOKUP($F57,Puntos,7,FALSE)-VLOOKUP($E57,Puntos,7,FALSE)-(1.25/30)*(J$3),IF(AND(VLOOKUP($E57,Puntos,7,FALSE)-VLOOKUP($F57,Puntos,7,FALSE)&lt;=(1.25/30)*(-360+J$5+J$3),VLOOKUP($E57,Puntos,7,FALSE)-VLOOKUP($F57,Puntos,7,FALSE)&gt;=(1.25/30)*(-360-J$5+J$3)),VLOOKUP($E57,Puntos,7,FALSE)-VLOOKUP($F57,Puntos,7,FALSE)+(360-J$3)/24,IF(AND(VLOOKUP($F57,Puntos,7,FALSE)-VLOOKUP($E57,Puntos,7,FALSE)&lt;=(1.25/30)*(-360+J$5+J$3),VLOOKUP($F57,Puntos,7,FALSE)-VLOOKUP($E57,Puntos,7,FALSE)&gt;=(1.25/30)*(-360-J$5+J$3)),VLOOKUP($F57,Puntos,7,FALSE)-VLOOKUP($E57,Puntos,7,FALSE)+(360-J$3)/24,"No"))))))</f>
        <v>No</v>
      </c>
      <c r="K57" s="3" t="str">
        <f t="shared" si="40"/>
        <v>No</v>
      </c>
      <c r="L57" s="5" t="str">
        <f t="shared" si="41"/>
        <v>No</v>
      </c>
      <c r="M57" s="3" t="str">
        <f t="shared" si="40"/>
        <v>No</v>
      </c>
      <c r="N57" s="5" t="str">
        <f t="shared" si="41"/>
        <v>No</v>
      </c>
      <c r="O57" s="3" t="str">
        <f t="shared" si="40"/>
        <v>No</v>
      </c>
      <c r="P57" s="5" t="str">
        <f t="shared" si="41"/>
        <v>No</v>
      </c>
      <c r="Q57" s="3" t="str">
        <f t="shared" si="40"/>
        <v>No</v>
      </c>
      <c r="R57" s="5" t="str">
        <f t="shared" si="41"/>
        <v>No</v>
      </c>
      <c r="S57" s="3" t="str">
        <f t="shared" si="40"/>
        <v>No</v>
      </c>
      <c r="T57" s="5" t="str">
        <f t="shared" si="41"/>
        <v>No</v>
      </c>
      <c r="U57" s="3" t="str">
        <f t="shared" si="40"/>
        <v>No</v>
      </c>
      <c r="V57" s="5" t="str">
        <f t="shared" si="41"/>
        <v>No</v>
      </c>
      <c r="W57" s="3" t="str">
        <f t="shared" si="40"/>
        <v>No</v>
      </c>
      <c r="X57" s="5" t="str">
        <f t="shared" si="41"/>
        <v>No</v>
      </c>
      <c r="Y57" s="3" t="str">
        <f t="shared" si="40"/>
        <v>No</v>
      </c>
      <c r="Z57" s="5" t="str">
        <f t="shared" si="41"/>
        <v>No</v>
      </c>
      <c r="AA57" s="3" t="str">
        <f t="shared" si="40"/>
        <v>No</v>
      </c>
      <c r="AB57" s="5" t="str">
        <f t="shared" si="41"/>
        <v>No</v>
      </c>
      <c r="AC57" s="3" t="str">
        <f t="shared" si="40"/>
        <v>No</v>
      </c>
      <c r="AD57" s="5" t="str">
        <f t="shared" si="41"/>
        <v>No</v>
      </c>
      <c r="AE57" s="3" t="str">
        <f t="shared" si="40"/>
        <v>No</v>
      </c>
      <c r="AF57" s="5" t="str">
        <f t="shared" si="41"/>
        <v>No</v>
      </c>
      <c r="AG57" s="3" t="str">
        <f t="shared" si="40"/>
        <v>No</v>
      </c>
      <c r="AH57" s="5" t="str">
        <f t="shared" si="41"/>
        <v>No</v>
      </c>
      <c r="AI57" s="3" t="str">
        <f t="shared" si="40"/>
        <v>No</v>
      </c>
      <c r="AJ57" s="5" t="str">
        <f t="shared" si="41"/>
        <v>No</v>
      </c>
      <c r="AK57" s="3" t="str">
        <f t="shared" si="40"/>
        <v>No</v>
      </c>
      <c r="AL57" s="5" t="str">
        <f t="shared" si="41"/>
        <v>No</v>
      </c>
      <c r="AM57" s="3" t="str">
        <f t="shared" si="40"/>
        <v>No</v>
      </c>
      <c r="AN57" s="5" t="str">
        <f t="shared" si="41"/>
        <v>No</v>
      </c>
      <c r="AO57" s="3" t="str">
        <f t="shared" si="40"/>
        <v>No</v>
      </c>
      <c r="AP57" s="5" t="str">
        <f t="shared" si="41"/>
        <v>No</v>
      </c>
      <c r="AQ57" s="3" t="str">
        <f t="shared" si="40"/>
        <v>No</v>
      </c>
      <c r="AR57" s="5" t="str">
        <f t="shared" si="41"/>
        <v>No</v>
      </c>
      <c r="AS57" s="3" t="str">
        <f t="shared" si="40"/>
        <v>No</v>
      </c>
      <c r="AT57" s="5" t="str">
        <f t="shared" si="41"/>
        <v>No</v>
      </c>
      <c r="AU57" s="3" t="str">
        <f t="shared" si="40"/>
        <v>No</v>
      </c>
      <c r="AV57" s="5" t="str">
        <f t="shared" si="41"/>
        <v>No</v>
      </c>
      <c r="AW57" s="3" t="str">
        <f t="shared" si="40"/>
        <v>No</v>
      </c>
      <c r="AX57" s="5" t="str">
        <f t="shared" si="41"/>
        <v>No</v>
      </c>
      <c r="AY57" s="3" t="str">
        <f t="shared" si="40"/>
        <v>No</v>
      </c>
      <c r="AZ57" s="5" t="str">
        <f t="shared" si="41"/>
        <v>No</v>
      </c>
      <c r="BA57" s="3" t="str">
        <f t="shared" si="40"/>
        <v>No</v>
      </c>
      <c r="BB57" s="5" t="str">
        <f t="shared" si="41"/>
        <v>No</v>
      </c>
      <c r="BC57" s="3" t="str">
        <f t="shared" si="40"/>
        <v>No</v>
      </c>
      <c r="BD57" s="5" t="str">
        <f t="shared" si="41"/>
        <v>No</v>
      </c>
      <c r="BE57" s="3" t="str">
        <f t="shared" si="40"/>
        <v>No</v>
      </c>
      <c r="BF57" s="5" t="str">
        <f t="shared" si="41"/>
        <v>No</v>
      </c>
      <c r="BG57" s="3" t="str">
        <f t="shared" si="40"/>
        <v>No</v>
      </c>
      <c r="BH57" s="5" t="str">
        <f t="shared" si="41"/>
        <v>No</v>
      </c>
      <c r="BI57" s="3" t="str">
        <f t="shared" si="40"/>
        <v>No</v>
      </c>
      <c r="BJ57" s="5" t="str">
        <f t="shared" si="41"/>
        <v>No</v>
      </c>
      <c r="BK57" s="3" t="str">
        <f t="shared" si="40"/>
        <v>No</v>
      </c>
      <c r="BL57" s="5" t="str">
        <f t="shared" si="41"/>
        <v>No</v>
      </c>
      <c r="BM57" s="3" t="str">
        <f t="shared" si="40"/>
        <v>No</v>
      </c>
      <c r="BN57" s="5" t="str">
        <f t="shared" si="41"/>
        <v>No</v>
      </c>
      <c r="BO57" s="3" t="str">
        <f t="shared" si="40"/>
        <v>No</v>
      </c>
      <c r="BP57" s="5" t="str">
        <f t="shared" si="41"/>
        <v>No</v>
      </c>
      <c r="BQ57" s="3" t="str">
        <f t="shared" si="40"/>
        <v>No</v>
      </c>
      <c r="BR57" s="5" t="str">
        <f t="shared" si="41"/>
        <v>No</v>
      </c>
      <c r="BS57" s="3" t="str">
        <f t="shared" si="40"/>
        <v>No</v>
      </c>
      <c r="BT57" s="5" t="str">
        <f t="shared" si="41"/>
        <v>No</v>
      </c>
      <c r="BU57" s="3" t="str">
        <f t="shared" si="37"/>
        <v>No</v>
      </c>
      <c r="BV57" s="5" t="str">
        <f t="shared" si="38"/>
        <v>No</v>
      </c>
      <c r="BW57" s="3" t="str">
        <f t="shared" si="37"/>
        <v>No</v>
      </c>
      <c r="BX57" s="5" t="str">
        <f t="shared" si="38"/>
        <v>No</v>
      </c>
      <c r="BY57" s="3" t="str">
        <f t="shared" si="37"/>
        <v>No</v>
      </c>
      <c r="BZ57" s="5" t="str">
        <f t="shared" si="38"/>
        <v>No</v>
      </c>
      <c r="CA57" s="3" t="str">
        <f t="shared" si="37"/>
        <v>No</v>
      </c>
      <c r="CB57" s="5" t="str">
        <f t="shared" si="38"/>
        <v>No</v>
      </c>
      <c r="CC57" s="3" t="str">
        <f t="shared" si="37"/>
        <v>No</v>
      </c>
      <c r="CD57" s="5" t="str">
        <f t="shared" si="38"/>
        <v>No</v>
      </c>
      <c r="CE57" s="3" t="str">
        <f t="shared" si="37"/>
        <v>No</v>
      </c>
      <c r="CF57" s="5" t="str">
        <f t="shared" si="38"/>
        <v>No</v>
      </c>
      <c r="CG57" s="3" t="str">
        <f t="shared" si="37"/>
        <v>No</v>
      </c>
      <c r="CH57" s="5" t="str">
        <f t="shared" si="38"/>
        <v>No</v>
      </c>
      <c r="CI57" s="3" t="str">
        <f t="shared" si="37"/>
        <v>No</v>
      </c>
      <c r="CJ57" s="5" t="str">
        <f t="shared" si="38"/>
        <v>No</v>
      </c>
      <c r="CK57" s="3" t="str">
        <f t="shared" si="37"/>
        <v>No</v>
      </c>
      <c r="CL57" s="5" t="str">
        <f t="shared" si="38"/>
        <v>No</v>
      </c>
      <c r="CM57" s="3" t="str">
        <f t="shared" si="37"/>
        <v>No</v>
      </c>
      <c r="CN57" s="5" t="str">
        <f t="shared" si="38"/>
        <v>No</v>
      </c>
      <c r="CO57" s="3" t="str">
        <f t="shared" si="37"/>
        <v>No</v>
      </c>
      <c r="CP57" s="5" t="str">
        <f t="shared" si="38"/>
        <v>No</v>
      </c>
      <c r="CQ57" s="3" t="str">
        <f t="shared" si="37"/>
        <v>No</v>
      </c>
      <c r="CR57" s="5" t="str">
        <f t="shared" si="38"/>
        <v>No</v>
      </c>
      <c r="CS57" s="3" t="str">
        <f t="shared" si="37"/>
        <v>No</v>
      </c>
      <c r="CT57" s="5" t="str">
        <f t="shared" si="38"/>
        <v>No</v>
      </c>
      <c r="CU57" s="3" t="str">
        <f t="shared" si="37"/>
        <v>No</v>
      </c>
      <c r="CV57" s="5" t="str">
        <f t="shared" si="38"/>
        <v>No</v>
      </c>
      <c r="CW57" s="3" t="str">
        <f t="shared" si="37"/>
        <v>No</v>
      </c>
      <c r="CX57" s="5" t="str">
        <f t="shared" si="38"/>
        <v>No</v>
      </c>
      <c r="CY57" s="3" t="str">
        <f t="shared" si="37"/>
        <v>No</v>
      </c>
      <c r="CZ57" s="5" t="str">
        <f t="shared" si="38"/>
        <v>No</v>
      </c>
    </row>
    <row r="58" spans="4:104" x14ac:dyDescent="0.3">
      <c r="D58" s="3">
        <v>52</v>
      </c>
      <c r="E58" s="3" t="str">
        <f t="shared" si="39"/>
        <v>Mercurio</v>
      </c>
      <c r="F58" s="3" t="str">
        <f t="shared" ref="F58:F72" si="42">F43</f>
        <v>Venus</v>
      </c>
      <c r="G58" s="3" t="str">
        <f t="shared" si="15"/>
        <v>Conjunción</v>
      </c>
      <c r="H58" s="5">
        <f t="shared" si="16"/>
        <v>0</v>
      </c>
      <c r="I58" s="3" t="str">
        <f t="shared" si="40"/>
        <v>No</v>
      </c>
      <c r="J58" s="5" t="str">
        <f t="shared" si="41"/>
        <v>No</v>
      </c>
      <c r="K58" s="3" t="str">
        <f t="shared" si="40"/>
        <v>No</v>
      </c>
      <c r="L58" s="5" t="str">
        <f t="shared" si="41"/>
        <v>No</v>
      </c>
      <c r="M58" s="3" t="str">
        <f t="shared" si="40"/>
        <v>No</v>
      </c>
      <c r="N58" s="5" t="str">
        <f t="shared" si="41"/>
        <v>No</v>
      </c>
      <c r="O58" s="3" t="str">
        <f t="shared" si="40"/>
        <v>No</v>
      </c>
      <c r="P58" s="5" t="str">
        <f t="shared" si="41"/>
        <v>No</v>
      </c>
      <c r="Q58" s="3" t="str">
        <f t="shared" si="40"/>
        <v>No</v>
      </c>
      <c r="R58" s="5" t="str">
        <f t="shared" si="41"/>
        <v>No</v>
      </c>
      <c r="S58" s="3" t="str">
        <f t="shared" si="40"/>
        <v>No</v>
      </c>
      <c r="T58" s="5" t="str">
        <f t="shared" si="41"/>
        <v>No</v>
      </c>
      <c r="U58" s="3" t="str">
        <f t="shared" si="40"/>
        <v>No</v>
      </c>
      <c r="V58" s="5" t="str">
        <f t="shared" si="41"/>
        <v>No</v>
      </c>
      <c r="W58" s="3" t="str">
        <f t="shared" si="40"/>
        <v>No</v>
      </c>
      <c r="X58" s="5" t="str">
        <f t="shared" si="41"/>
        <v>No</v>
      </c>
      <c r="Y58" s="3" t="str">
        <f t="shared" si="40"/>
        <v>No</v>
      </c>
      <c r="Z58" s="5" t="str">
        <f t="shared" si="41"/>
        <v>No</v>
      </c>
      <c r="AA58" s="3" t="str">
        <f t="shared" si="40"/>
        <v>No</v>
      </c>
      <c r="AB58" s="5" t="str">
        <f t="shared" si="41"/>
        <v>No</v>
      </c>
      <c r="AC58" s="3" t="str">
        <f t="shared" si="40"/>
        <v>No</v>
      </c>
      <c r="AD58" s="5" t="str">
        <f t="shared" si="41"/>
        <v>No</v>
      </c>
      <c r="AE58" s="3" t="str">
        <f t="shared" si="40"/>
        <v>No</v>
      </c>
      <c r="AF58" s="5" t="str">
        <f t="shared" si="41"/>
        <v>No</v>
      </c>
      <c r="AG58" s="3" t="str">
        <f t="shared" si="40"/>
        <v>No</v>
      </c>
      <c r="AH58" s="5" t="str">
        <f t="shared" si="41"/>
        <v>No</v>
      </c>
      <c r="AI58" s="3" t="str">
        <f t="shared" si="40"/>
        <v>No</v>
      </c>
      <c r="AJ58" s="5" t="str">
        <f t="shared" si="41"/>
        <v>No</v>
      </c>
      <c r="AK58" s="3" t="str">
        <f t="shared" si="40"/>
        <v>No</v>
      </c>
      <c r="AL58" s="5" t="str">
        <f t="shared" si="41"/>
        <v>No</v>
      </c>
      <c r="AM58" s="3" t="str">
        <f t="shared" si="40"/>
        <v>No</v>
      </c>
      <c r="AN58" s="5" t="str">
        <f t="shared" si="41"/>
        <v>No</v>
      </c>
      <c r="AO58" s="3" t="str">
        <f t="shared" si="40"/>
        <v>No</v>
      </c>
      <c r="AP58" s="5" t="str">
        <f t="shared" si="41"/>
        <v>No</v>
      </c>
      <c r="AQ58" s="3" t="str">
        <f t="shared" si="40"/>
        <v>No</v>
      </c>
      <c r="AR58" s="5" t="str">
        <f t="shared" si="41"/>
        <v>No</v>
      </c>
      <c r="AS58" s="3" t="str">
        <f t="shared" si="40"/>
        <v>No</v>
      </c>
      <c r="AT58" s="5" t="str">
        <f t="shared" si="41"/>
        <v>No</v>
      </c>
      <c r="AU58" s="3" t="str">
        <f t="shared" si="40"/>
        <v>No</v>
      </c>
      <c r="AV58" s="5" t="str">
        <f t="shared" si="41"/>
        <v>No</v>
      </c>
      <c r="AW58" s="3" t="str">
        <f t="shared" si="40"/>
        <v>No</v>
      </c>
      <c r="AX58" s="5" t="str">
        <f t="shared" si="41"/>
        <v>No</v>
      </c>
      <c r="AY58" s="3" t="str">
        <f t="shared" si="40"/>
        <v>No</v>
      </c>
      <c r="AZ58" s="5" t="str">
        <f t="shared" si="41"/>
        <v>No</v>
      </c>
      <c r="BA58" s="3" t="str">
        <f t="shared" si="40"/>
        <v>No</v>
      </c>
      <c r="BB58" s="5" t="str">
        <f t="shared" si="41"/>
        <v>No</v>
      </c>
      <c r="BC58" s="3" t="str">
        <f t="shared" si="40"/>
        <v>No</v>
      </c>
      <c r="BD58" s="5" t="str">
        <f t="shared" si="41"/>
        <v>No</v>
      </c>
      <c r="BE58" s="3" t="str">
        <f t="shared" si="40"/>
        <v>No</v>
      </c>
      <c r="BF58" s="5" t="str">
        <f t="shared" si="41"/>
        <v>No</v>
      </c>
      <c r="BG58" s="3" t="str">
        <f t="shared" si="40"/>
        <v>No</v>
      </c>
      <c r="BH58" s="5" t="str">
        <f t="shared" si="41"/>
        <v>No</v>
      </c>
      <c r="BI58" s="3" t="str">
        <f t="shared" si="40"/>
        <v>No</v>
      </c>
      <c r="BJ58" s="5" t="str">
        <f t="shared" si="41"/>
        <v>No</v>
      </c>
      <c r="BK58" s="3" t="str">
        <f t="shared" si="40"/>
        <v>No</v>
      </c>
      <c r="BL58" s="5" t="str">
        <f t="shared" si="41"/>
        <v>No</v>
      </c>
      <c r="BM58" s="3" t="str">
        <f t="shared" si="40"/>
        <v>No</v>
      </c>
      <c r="BN58" s="5" t="str">
        <f t="shared" si="41"/>
        <v>No</v>
      </c>
      <c r="BO58" s="3" t="str">
        <f t="shared" si="40"/>
        <v>No</v>
      </c>
      <c r="BP58" s="5" t="str">
        <f t="shared" si="41"/>
        <v>No</v>
      </c>
      <c r="BQ58" s="3" t="str">
        <f t="shared" si="40"/>
        <v>No</v>
      </c>
      <c r="BR58" s="5" t="str">
        <f t="shared" si="41"/>
        <v>No</v>
      </c>
      <c r="BS58" s="3" t="str">
        <f t="shared" si="40"/>
        <v>No</v>
      </c>
      <c r="BT58" s="5" t="str">
        <f t="shared" si="41"/>
        <v>No</v>
      </c>
      <c r="BU58" s="3" t="str">
        <f t="shared" si="37"/>
        <v>No</v>
      </c>
      <c r="BV58" s="5" t="str">
        <f t="shared" si="38"/>
        <v>No</v>
      </c>
      <c r="BW58" s="3" t="str">
        <f t="shared" si="37"/>
        <v>No</v>
      </c>
      <c r="BX58" s="5" t="str">
        <f t="shared" si="38"/>
        <v>No</v>
      </c>
      <c r="BY58" s="3" t="str">
        <f t="shared" si="37"/>
        <v>No</v>
      </c>
      <c r="BZ58" s="5" t="str">
        <f t="shared" si="38"/>
        <v>No</v>
      </c>
      <c r="CA58" s="3" t="str">
        <f t="shared" si="37"/>
        <v>No</v>
      </c>
      <c r="CB58" s="5" t="str">
        <f t="shared" si="38"/>
        <v>No</v>
      </c>
      <c r="CC58" s="3" t="str">
        <f t="shared" si="37"/>
        <v>No</v>
      </c>
      <c r="CD58" s="5" t="str">
        <f t="shared" si="38"/>
        <v>No</v>
      </c>
      <c r="CE58" s="3" t="str">
        <f t="shared" si="37"/>
        <v>No</v>
      </c>
      <c r="CF58" s="5" t="str">
        <f t="shared" si="38"/>
        <v>No</v>
      </c>
      <c r="CG58" s="3" t="str">
        <f t="shared" si="37"/>
        <v>No</v>
      </c>
      <c r="CH58" s="5" t="str">
        <f t="shared" si="38"/>
        <v>No</v>
      </c>
      <c r="CI58" s="3" t="str">
        <f t="shared" si="37"/>
        <v>No</v>
      </c>
      <c r="CJ58" s="5" t="str">
        <f t="shared" si="38"/>
        <v>No</v>
      </c>
      <c r="CK58" s="3" t="str">
        <f t="shared" si="37"/>
        <v>No</v>
      </c>
      <c r="CL58" s="5" t="str">
        <f t="shared" si="38"/>
        <v>No</v>
      </c>
      <c r="CM58" s="3" t="str">
        <f t="shared" si="37"/>
        <v>No</v>
      </c>
      <c r="CN58" s="5" t="str">
        <f t="shared" si="38"/>
        <v>No</v>
      </c>
      <c r="CO58" s="3" t="str">
        <f t="shared" si="37"/>
        <v>No</v>
      </c>
      <c r="CP58" s="5" t="str">
        <f t="shared" si="38"/>
        <v>No</v>
      </c>
      <c r="CQ58" s="3" t="str">
        <f t="shared" si="37"/>
        <v>No</v>
      </c>
      <c r="CR58" s="5" t="str">
        <f t="shared" si="38"/>
        <v>No</v>
      </c>
      <c r="CS58" s="3" t="str">
        <f t="shared" si="37"/>
        <v>No</v>
      </c>
      <c r="CT58" s="5" t="str">
        <f t="shared" si="38"/>
        <v>No</v>
      </c>
      <c r="CU58" s="3" t="str">
        <f t="shared" si="37"/>
        <v>No</v>
      </c>
      <c r="CV58" s="5" t="str">
        <f t="shared" si="38"/>
        <v>No</v>
      </c>
      <c r="CW58" s="3" t="str">
        <f t="shared" si="37"/>
        <v>No</v>
      </c>
      <c r="CX58" s="5" t="str">
        <f t="shared" si="38"/>
        <v>No</v>
      </c>
      <c r="CY58" s="3" t="str">
        <f t="shared" si="37"/>
        <v>No</v>
      </c>
      <c r="CZ58" s="5" t="str">
        <f t="shared" si="38"/>
        <v>No</v>
      </c>
    </row>
    <row r="59" spans="4:104" x14ac:dyDescent="0.3">
      <c r="D59" s="3">
        <v>53</v>
      </c>
      <c r="E59" s="3" t="str">
        <f t="shared" si="39"/>
        <v>Mercurio</v>
      </c>
      <c r="F59" s="3" t="str">
        <f t="shared" si="42"/>
        <v>Marte</v>
      </c>
      <c r="G59" s="3" t="str">
        <f t="shared" si="15"/>
        <v>Conjunción</v>
      </c>
      <c r="H59" s="5">
        <f t="shared" si="16"/>
        <v>0</v>
      </c>
      <c r="I59" s="3" t="str">
        <f t="shared" si="40"/>
        <v>No</v>
      </c>
      <c r="J59" s="5" t="str">
        <f t="shared" si="41"/>
        <v>No</v>
      </c>
      <c r="K59" s="3" t="str">
        <f t="shared" si="40"/>
        <v>No</v>
      </c>
      <c r="L59" s="5" t="str">
        <f t="shared" si="41"/>
        <v>No</v>
      </c>
      <c r="M59" s="3" t="str">
        <f t="shared" si="40"/>
        <v>No</v>
      </c>
      <c r="N59" s="5" t="str">
        <f t="shared" si="41"/>
        <v>No</v>
      </c>
      <c r="O59" s="3" t="str">
        <f t="shared" si="40"/>
        <v>No</v>
      </c>
      <c r="P59" s="5" t="str">
        <f t="shared" si="41"/>
        <v>No</v>
      </c>
      <c r="Q59" s="3" t="str">
        <f t="shared" si="40"/>
        <v>No</v>
      </c>
      <c r="R59" s="5" t="str">
        <f t="shared" si="41"/>
        <v>No</v>
      </c>
      <c r="S59" s="3" t="str">
        <f t="shared" si="40"/>
        <v>No</v>
      </c>
      <c r="T59" s="5" t="str">
        <f t="shared" si="41"/>
        <v>No</v>
      </c>
      <c r="U59" s="3" t="str">
        <f t="shared" si="40"/>
        <v>No</v>
      </c>
      <c r="V59" s="5" t="str">
        <f t="shared" si="41"/>
        <v>No</v>
      </c>
      <c r="W59" s="3" t="str">
        <f t="shared" si="40"/>
        <v>No</v>
      </c>
      <c r="X59" s="5" t="str">
        <f t="shared" si="41"/>
        <v>No</v>
      </c>
      <c r="Y59" s="3" t="str">
        <f t="shared" si="40"/>
        <v>No</v>
      </c>
      <c r="Z59" s="5" t="str">
        <f t="shared" si="41"/>
        <v>No</v>
      </c>
      <c r="AA59" s="3" t="str">
        <f t="shared" si="40"/>
        <v>No</v>
      </c>
      <c r="AB59" s="5" t="str">
        <f t="shared" si="41"/>
        <v>No</v>
      </c>
      <c r="AC59" s="3" t="str">
        <f t="shared" si="40"/>
        <v>No</v>
      </c>
      <c r="AD59" s="5" t="str">
        <f t="shared" si="41"/>
        <v>No</v>
      </c>
      <c r="AE59" s="3" t="str">
        <f t="shared" si="40"/>
        <v>No</v>
      </c>
      <c r="AF59" s="5" t="str">
        <f t="shared" si="41"/>
        <v>No</v>
      </c>
      <c r="AG59" s="3" t="str">
        <f t="shared" si="40"/>
        <v>No</v>
      </c>
      <c r="AH59" s="5" t="str">
        <f t="shared" si="41"/>
        <v>No</v>
      </c>
      <c r="AI59" s="3" t="str">
        <f t="shared" si="40"/>
        <v>No</v>
      </c>
      <c r="AJ59" s="5" t="str">
        <f t="shared" si="41"/>
        <v>No</v>
      </c>
      <c r="AK59" s="3" t="str">
        <f t="shared" si="40"/>
        <v>No</v>
      </c>
      <c r="AL59" s="5" t="str">
        <f t="shared" si="41"/>
        <v>No</v>
      </c>
      <c r="AM59" s="3" t="str">
        <f t="shared" si="40"/>
        <v>No</v>
      </c>
      <c r="AN59" s="5" t="str">
        <f t="shared" si="41"/>
        <v>No</v>
      </c>
      <c r="AO59" s="3" t="str">
        <f t="shared" si="40"/>
        <v>No</v>
      </c>
      <c r="AP59" s="5" t="str">
        <f t="shared" si="41"/>
        <v>No</v>
      </c>
      <c r="AQ59" s="3" t="str">
        <f t="shared" si="40"/>
        <v>No</v>
      </c>
      <c r="AR59" s="5" t="str">
        <f t="shared" si="41"/>
        <v>No</v>
      </c>
      <c r="AS59" s="3" t="str">
        <f t="shared" si="40"/>
        <v>No</v>
      </c>
      <c r="AT59" s="5" t="str">
        <f t="shared" si="41"/>
        <v>No</v>
      </c>
      <c r="AU59" s="3" t="str">
        <f t="shared" si="40"/>
        <v>No</v>
      </c>
      <c r="AV59" s="5" t="str">
        <f t="shared" si="41"/>
        <v>No</v>
      </c>
      <c r="AW59" s="3" t="str">
        <f t="shared" si="40"/>
        <v>No</v>
      </c>
      <c r="AX59" s="5" t="str">
        <f t="shared" si="41"/>
        <v>No</v>
      </c>
      <c r="AY59" s="3" t="str">
        <f t="shared" si="40"/>
        <v>No</v>
      </c>
      <c r="AZ59" s="5" t="str">
        <f t="shared" si="41"/>
        <v>No</v>
      </c>
      <c r="BA59" s="3" t="str">
        <f t="shared" si="40"/>
        <v>No</v>
      </c>
      <c r="BB59" s="5" t="str">
        <f t="shared" si="41"/>
        <v>No</v>
      </c>
      <c r="BC59" s="3" t="str">
        <f t="shared" si="40"/>
        <v>No</v>
      </c>
      <c r="BD59" s="5" t="str">
        <f t="shared" si="41"/>
        <v>No</v>
      </c>
      <c r="BE59" s="3" t="str">
        <f t="shared" si="40"/>
        <v>No</v>
      </c>
      <c r="BF59" s="5" t="str">
        <f t="shared" si="41"/>
        <v>No</v>
      </c>
      <c r="BG59" s="3" t="str">
        <f t="shared" si="40"/>
        <v>No</v>
      </c>
      <c r="BH59" s="5" t="str">
        <f t="shared" si="41"/>
        <v>No</v>
      </c>
      <c r="BI59" s="3" t="str">
        <f t="shared" si="40"/>
        <v>No</v>
      </c>
      <c r="BJ59" s="5" t="str">
        <f t="shared" si="41"/>
        <v>No</v>
      </c>
      <c r="BK59" s="3" t="str">
        <f t="shared" si="40"/>
        <v>No</v>
      </c>
      <c r="BL59" s="5" t="str">
        <f t="shared" si="41"/>
        <v>No</v>
      </c>
      <c r="BM59" s="3" t="str">
        <f t="shared" si="40"/>
        <v>No</v>
      </c>
      <c r="BN59" s="5" t="str">
        <f t="shared" si="41"/>
        <v>No</v>
      </c>
      <c r="BO59" s="3" t="str">
        <f t="shared" si="40"/>
        <v>No</v>
      </c>
      <c r="BP59" s="5" t="str">
        <f t="shared" si="41"/>
        <v>No</v>
      </c>
      <c r="BQ59" s="3" t="str">
        <f t="shared" si="40"/>
        <v>No</v>
      </c>
      <c r="BR59" s="5" t="str">
        <f t="shared" si="41"/>
        <v>No</v>
      </c>
      <c r="BS59" s="3" t="str">
        <f t="shared" si="40"/>
        <v>No</v>
      </c>
      <c r="BT59" s="5" t="str">
        <f t="shared" si="41"/>
        <v>No</v>
      </c>
      <c r="BU59" s="3" t="str">
        <f t="shared" si="37"/>
        <v>No</v>
      </c>
      <c r="BV59" s="5" t="str">
        <f t="shared" si="38"/>
        <v>No</v>
      </c>
      <c r="BW59" s="3" t="str">
        <f t="shared" si="37"/>
        <v>No</v>
      </c>
      <c r="BX59" s="5" t="str">
        <f t="shared" si="38"/>
        <v>No</v>
      </c>
      <c r="BY59" s="3" t="str">
        <f t="shared" si="37"/>
        <v>No</v>
      </c>
      <c r="BZ59" s="5" t="str">
        <f t="shared" si="38"/>
        <v>No</v>
      </c>
      <c r="CA59" s="3" t="str">
        <f t="shared" si="37"/>
        <v>No</v>
      </c>
      <c r="CB59" s="5" t="str">
        <f t="shared" si="38"/>
        <v>No</v>
      </c>
      <c r="CC59" s="3" t="str">
        <f t="shared" si="37"/>
        <v>No</v>
      </c>
      <c r="CD59" s="5" t="str">
        <f t="shared" si="38"/>
        <v>No</v>
      </c>
      <c r="CE59" s="3" t="str">
        <f t="shared" si="37"/>
        <v>No</v>
      </c>
      <c r="CF59" s="5" t="str">
        <f t="shared" si="38"/>
        <v>No</v>
      </c>
      <c r="CG59" s="3" t="str">
        <f t="shared" si="37"/>
        <v>No</v>
      </c>
      <c r="CH59" s="5" t="str">
        <f t="shared" si="38"/>
        <v>No</v>
      </c>
      <c r="CI59" s="3" t="str">
        <f t="shared" si="37"/>
        <v>No</v>
      </c>
      <c r="CJ59" s="5" t="str">
        <f t="shared" si="38"/>
        <v>No</v>
      </c>
      <c r="CK59" s="3" t="str">
        <f t="shared" si="37"/>
        <v>No</v>
      </c>
      <c r="CL59" s="5" t="str">
        <f t="shared" si="38"/>
        <v>No</v>
      </c>
      <c r="CM59" s="3" t="str">
        <f t="shared" si="37"/>
        <v>No</v>
      </c>
      <c r="CN59" s="5" t="str">
        <f t="shared" si="38"/>
        <v>No</v>
      </c>
      <c r="CO59" s="3" t="str">
        <f t="shared" si="37"/>
        <v>No</v>
      </c>
      <c r="CP59" s="5" t="str">
        <f t="shared" si="38"/>
        <v>No</v>
      </c>
      <c r="CQ59" s="3" t="str">
        <f t="shared" si="37"/>
        <v>No</v>
      </c>
      <c r="CR59" s="5" t="str">
        <f t="shared" si="38"/>
        <v>No</v>
      </c>
      <c r="CS59" s="3" t="str">
        <f t="shared" si="37"/>
        <v>No</v>
      </c>
      <c r="CT59" s="5" t="str">
        <f t="shared" si="38"/>
        <v>No</v>
      </c>
      <c r="CU59" s="3" t="str">
        <f t="shared" si="37"/>
        <v>No</v>
      </c>
      <c r="CV59" s="5" t="str">
        <f t="shared" si="38"/>
        <v>No</v>
      </c>
      <c r="CW59" s="3" t="str">
        <f t="shared" si="37"/>
        <v>No</v>
      </c>
      <c r="CX59" s="5" t="str">
        <f t="shared" si="38"/>
        <v>No</v>
      </c>
      <c r="CY59" s="3" t="str">
        <f t="shared" si="37"/>
        <v>No</v>
      </c>
      <c r="CZ59" s="5" t="str">
        <f t="shared" si="38"/>
        <v>No</v>
      </c>
    </row>
    <row r="60" spans="4:104" x14ac:dyDescent="0.3">
      <c r="D60" s="3">
        <v>54</v>
      </c>
      <c r="E60" s="3" t="str">
        <f t="shared" si="39"/>
        <v>Mercurio</v>
      </c>
      <c r="F60" s="3" t="str">
        <f t="shared" si="42"/>
        <v>Júpiter</v>
      </c>
      <c r="G60" s="3" t="str">
        <f t="shared" si="15"/>
        <v>Conjunción</v>
      </c>
      <c r="H60" s="5">
        <f t="shared" si="16"/>
        <v>0</v>
      </c>
      <c r="I60" s="3" t="str">
        <f t="shared" si="40"/>
        <v>No</v>
      </c>
      <c r="J60" s="5" t="str">
        <f t="shared" si="41"/>
        <v>No</v>
      </c>
      <c r="K60" s="3" t="str">
        <f t="shared" si="40"/>
        <v>No</v>
      </c>
      <c r="L60" s="5" t="str">
        <f t="shared" si="41"/>
        <v>No</v>
      </c>
      <c r="M60" s="3" t="str">
        <f t="shared" si="40"/>
        <v>No</v>
      </c>
      <c r="N60" s="5" t="str">
        <f t="shared" si="41"/>
        <v>No</v>
      </c>
      <c r="O60" s="3" t="str">
        <f t="shared" si="40"/>
        <v>No</v>
      </c>
      <c r="P60" s="5" t="str">
        <f t="shared" si="41"/>
        <v>No</v>
      </c>
      <c r="Q60" s="3" t="str">
        <f t="shared" si="40"/>
        <v>No</v>
      </c>
      <c r="R60" s="5" t="str">
        <f t="shared" si="41"/>
        <v>No</v>
      </c>
      <c r="S60" s="3" t="str">
        <f t="shared" si="40"/>
        <v>No</v>
      </c>
      <c r="T60" s="5" t="str">
        <f t="shared" si="41"/>
        <v>No</v>
      </c>
      <c r="U60" s="3" t="str">
        <f t="shared" si="40"/>
        <v>No</v>
      </c>
      <c r="V60" s="5" t="str">
        <f t="shared" si="41"/>
        <v>No</v>
      </c>
      <c r="W60" s="3" t="str">
        <f t="shared" si="40"/>
        <v>No</v>
      </c>
      <c r="X60" s="5" t="str">
        <f t="shared" si="41"/>
        <v>No</v>
      </c>
      <c r="Y60" s="3" t="str">
        <f t="shared" si="40"/>
        <v>No</v>
      </c>
      <c r="Z60" s="5" t="str">
        <f t="shared" si="41"/>
        <v>No</v>
      </c>
      <c r="AA60" s="3" t="str">
        <f t="shared" si="40"/>
        <v>No</v>
      </c>
      <c r="AB60" s="5" t="str">
        <f t="shared" si="41"/>
        <v>No</v>
      </c>
      <c r="AC60" s="3" t="str">
        <f t="shared" si="40"/>
        <v>No</v>
      </c>
      <c r="AD60" s="5" t="str">
        <f t="shared" si="41"/>
        <v>No</v>
      </c>
      <c r="AE60" s="3" t="str">
        <f t="shared" si="40"/>
        <v>No</v>
      </c>
      <c r="AF60" s="5" t="str">
        <f t="shared" si="41"/>
        <v>No</v>
      </c>
      <c r="AG60" s="3" t="str">
        <f t="shared" si="40"/>
        <v>No</v>
      </c>
      <c r="AH60" s="5" t="str">
        <f t="shared" si="41"/>
        <v>No</v>
      </c>
      <c r="AI60" s="3" t="str">
        <f t="shared" si="40"/>
        <v>No</v>
      </c>
      <c r="AJ60" s="5" t="str">
        <f t="shared" si="41"/>
        <v>No</v>
      </c>
      <c r="AK60" s="3" t="str">
        <f t="shared" si="40"/>
        <v>No</v>
      </c>
      <c r="AL60" s="5" t="str">
        <f t="shared" si="41"/>
        <v>No</v>
      </c>
      <c r="AM60" s="3" t="str">
        <f t="shared" si="40"/>
        <v>No</v>
      </c>
      <c r="AN60" s="5" t="str">
        <f t="shared" si="41"/>
        <v>No</v>
      </c>
      <c r="AO60" s="3" t="str">
        <f t="shared" si="40"/>
        <v>No</v>
      </c>
      <c r="AP60" s="5" t="str">
        <f t="shared" si="41"/>
        <v>No</v>
      </c>
      <c r="AQ60" s="3" t="str">
        <f t="shared" si="40"/>
        <v>No</v>
      </c>
      <c r="AR60" s="5" t="str">
        <f t="shared" si="41"/>
        <v>No</v>
      </c>
      <c r="AS60" s="3" t="str">
        <f t="shared" si="40"/>
        <v>No</v>
      </c>
      <c r="AT60" s="5" t="str">
        <f t="shared" si="41"/>
        <v>No</v>
      </c>
      <c r="AU60" s="3" t="str">
        <f t="shared" si="40"/>
        <v>No</v>
      </c>
      <c r="AV60" s="5" t="str">
        <f t="shared" si="41"/>
        <v>No</v>
      </c>
      <c r="AW60" s="3" t="str">
        <f t="shared" si="40"/>
        <v>No</v>
      </c>
      <c r="AX60" s="5" t="str">
        <f t="shared" si="41"/>
        <v>No</v>
      </c>
      <c r="AY60" s="3" t="str">
        <f t="shared" si="40"/>
        <v>No</v>
      </c>
      <c r="AZ60" s="5" t="str">
        <f t="shared" si="41"/>
        <v>No</v>
      </c>
      <c r="BA60" s="3" t="str">
        <f t="shared" si="40"/>
        <v>No</v>
      </c>
      <c r="BB60" s="5" t="str">
        <f t="shared" si="41"/>
        <v>No</v>
      </c>
      <c r="BC60" s="3" t="str">
        <f t="shared" si="40"/>
        <v>No</v>
      </c>
      <c r="BD60" s="5" t="str">
        <f t="shared" si="41"/>
        <v>No</v>
      </c>
      <c r="BE60" s="3" t="str">
        <f t="shared" si="40"/>
        <v>No</v>
      </c>
      <c r="BF60" s="5" t="str">
        <f t="shared" si="41"/>
        <v>No</v>
      </c>
      <c r="BG60" s="3" t="str">
        <f t="shared" si="40"/>
        <v>No</v>
      </c>
      <c r="BH60" s="5" t="str">
        <f t="shared" si="41"/>
        <v>No</v>
      </c>
      <c r="BI60" s="3" t="str">
        <f t="shared" si="40"/>
        <v>No</v>
      </c>
      <c r="BJ60" s="5" t="str">
        <f t="shared" si="41"/>
        <v>No</v>
      </c>
      <c r="BK60" s="3" t="str">
        <f t="shared" si="40"/>
        <v>No</v>
      </c>
      <c r="BL60" s="5" t="str">
        <f t="shared" si="41"/>
        <v>No</v>
      </c>
      <c r="BM60" s="3" t="str">
        <f t="shared" si="40"/>
        <v>No</v>
      </c>
      <c r="BN60" s="5" t="str">
        <f t="shared" si="41"/>
        <v>No</v>
      </c>
      <c r="BO60" s="3" t="str">
        <f t="shared" si="40"/>
        <v>No</v>
      </c>
      <c r="BP60" s="5" t="str">
        <f t="shared" si="41"/>
        <v>No</v>
      </c>
      <c r="BQ60" s="3" t="str">
        <f t="shared" si="40"/>
        <v>No</v>
      </c>
      <c r="BR60" s="5" t="str">
        <f t="shared" si="41"/>
        <v>No</v>
      </c>
      <c r="BS60" s="3" t="str">
        <f t="shared" si="40"/>
        <v>No</v>
      </c>
      <c r="BT60" s="5" t="str">
        <f t="shared" si="41"/>
        <v>No</v>
      </c>
      <c r="BU60" s="3" t="str">
        <f t="shared" si="37"/>
        <v>No</v>
      </c>
      <c r="BV60" s="5" t="str">
        <f t="shared" si="38"/>
        <v>No</v>
      </c>
      <c r="BW60" s="3" t="str">
        <f t="shared" si="37"/>
        <v>No</v>
      </c>
      <c r="BX60" s="5" t="str">
        <f t="shared" si="38"/>
        <v>No</v>
      </c>
      <c r="BY60" s="3" t="str">
        <f t="shared" si="37"/>
        <v>No</v>
      </c>
      <c r="BZ60" s="5" t="str">
        <f t="shared" si="38"/>
        <v>No</v>
      </c>
      <c r="CA60" s="3" t="str">
        <f t="shared" si="37"/>
        <v>No</v>
      </c>
      <c r="CB60" s="5" t="str">
        <f t="shared" si="38"/>
        <v>No</v>
      </c>
      <c r="CC60" s="3" t="str">
        <f t="shared" si="37"/>
        <v>No</v>
      </c>
      <c r="CD60" s="5" t="str">
        <f t="shared" si="38"/>
        <v>No</v>
      </c>
      <c r="CE60" s="3" t="str">
        <f t="shared" si="37"/>
        <v>No</v>
      </c>
      <c r="CF60" s="5" t="str">
        <f t="shared" si="38"/>
        <v>No</v>
      </c>
      <c r="CG60" s="3" t="str">
        <f t="shared" si="37"/>
        <v>No</v>
      </c>
      <c r="CH60" s="5" t="str">
        <f t="shared" si="38"/>
        <v>No</v>
      </c>
      <c r="CI60" s="3" t="str">
        <f t="shared" si="37"/>
        <v>No</v>
      </c>
      <c r="CJ60" s="5" t="str">
        <f t="shared" si="38"/>
        <v>No</v>
      </c>
      <c r="CK60" s="3" t="str">
        <f t="shared" si="37"/>
        <v>No</v>
      </c>
      <c r="CL60" s="5" t="str">
        <f t="shared" si="38"/>
        <v>No</v>
      </c>
      <c r="CM60" s="3" t="str">
        <f t="shared" si="37"/>
        <v>No</v>
      </c>
      <c r="CN60" s="5" t="str">
        <f t="shared" si="38"/>
        <v>No</v>
      </c>
      <c r="CO60" s="3" t="str">
        <f t="shared" si="37"/>
        <v>No</v>
      </c>
      <c r="CP60" s="5" t="str">
        <f t="shared" si="38"/>
        <v>No</v>
      </c>
      <c r="CQ60" s="3" t="str">
        <f t="shared" si="37"/>
        <v>No</v>
      </c>
      <c r="CR60" s="5" t="str">
        <f t="shared" si="38"/>
        <v>No</v>
      </c>
      <c r="CS60" s="3" t="str">
        <f t="shared" si="37"/>
        <v>No</v>
      </c>
      <c r="CT60" s="5" t="str">
        <f t="shared" si="38"/>
        <v>No</v>
      </c>
      <c r="CU60" s="3" t="str">
        <f t="shared" si="37"/>
        <v>No</v>
      </c>
      <c r="CV60" s="5" t="str">
        <f t="shared" si="38"/>
        <v>No</v>
      </c>
      <c r="CW60" s="3" t="str">
        <f t="shared" si="37"/>
        <v>No</v>
      </c>
      <c r="CX60" s="5" t="str">
        <f t="shared" si="38"/>
        <v>No</v>
      </c>
      <c r="CY60" s="3" t="str">
        <f t="shared" si="37"/>
        <v>No</v>
      </c>
      <c r="CZ60" s="5" t="str">
        <f t="shared" si="38"/>
        <v>No</v>
      </c>
    </row>
    <row r="61" spans="4:104" x14ac:dyDescent="0.3">
      <c r="D61" s="3">
        <v>55</v>
      </c>
      <c r="E61" s="3" t="str">
        <f t="shared" si="39"/>
        <v>Mercurio</v>
      </c>
      <c r="F61" s="3" t="str">
        <f t="shared" si="42"/>
        <v>Saturno</v>
      </c>
      <c r="G61" s="3" t="str">
        <f t="shared" si="15"/>
        <v>Conjunción</v>
      </c>
      <c r="H61" s="5">
        <f t="shared" si="16"/>
        <v>0</v>
      </c>
      <c r="I61" s="3" t="str">
        <f t="shared" si="40"/>
        <v>No</v>
      </c>
      <c r="J61" s="5" t="str">
        <f t="shared" si="41"/>
        <v>No</v>
      </c>
      <c r="K61" s="3" t="str">
        <f t="shared" si="40"/>
        <v>No</v>
      </c>
      <c r="L61" s="5" t="str">
        <f t="shared" si="41"/>
        <v>No</v>
      </c>
      <c r="M61" s="3" t="str">
        <f t="shared" si="40"/>
        <v>No</v>
      </c>
      <c r="N61" s="5" t="str">
        <f t="shared" si="41"/>
        <v>No</v>
      </c>
      <c r="O61" s="3" t="str">
        <f t="shared" si="40"/>
        <v>No</v>
      </c>
      <c r="P61" s="5" t="str">
        <f t="shared" si="41"/>
        <v>No</v>
      </c>
      <c r="Q61" s="3" t="str">
        <f t="shared" si="40"/>
        <v>No</v>
      </c>
      <c r="R61" s="5" t="str">
        <f t="shared" si="41"/>
        <v>No</v>
      </c>
      <c r="S61" s="3" t="str">
        <f t="shared" si="40"/>
        <v>No</v>
      </c>
      <c r="T61" s="5" t="str">
        <f t="shared" si="41"/>
        <v>No</v>
      </c>
      <c r="U61" s="3" t="str">
        <f t="shared" si="40"/>
        <v>No</v>
      </c>
      <c r="V61" s="5" t="str">
        <f t="shared" si="41"/>
        <v>No</v>
      </c>
      <c r="W61" s="3" t="str">
        <f t="shared" si="40"/>
        <v>No</v>
      </c>
      <c r="X61" s="5" t="str">
        <f t="shared" si="41"/>
        <v>No</v>
      </c>
      <c r="Y61" s="3" t="str">
        <f t="shared" si="40"/>
        <v>No</v>
      </c>
      <c r="Z61" s="5" t="str">
        <f t="shared" si="41"/>
        <v>No</v>
      </c>
      <c r="AA61" s="3" t="str">
        <f t="shared" si="40"/>
        <v>No</v>
      </c>
      <c r="AB61" s="5" t="str">
        <f t="shared" si="41"/>
        <v>No</v>
      </c>
      <c r="AC61" s="3" t="str">
        <f t="shared" si="40"/>
        <v>No</v>
      </c>
      <c r="AD61" s="5" t="str">
        <f t="shared" si="41"/>
        <v>No</v>
      </c>
      <c r="AE61" s="3" t="str">
        <f t="shared" si="40"/>
        <v>No</v>
      </c>
      <c r="AF61" s="5" t="str">
        <f t="shared" si="41"/>
        <v>No</v>
      </c>
      <c r="AG61" s="3" t="str">
        <f t="shared" si="40"/>
        <v>No</v>
      </c>
      <c r="AH61" s="5" t="str">
        <f t="shared" si="41"/>
        <v>No</v>
      </c>
      <c r="AI61" s="3" t="str">
        <f t="shared" si="40"/>
        <v>No</v>
      </c>
      <c r="AJ61" s="5" t="str">
        <f t="shared" si="41"/>
        <v>No</v>
      </c>
      <c r="AK61" s="3" t="str">
        <f t="shared" si="40"/>
        <v>No</v>
      </c>
      <c r="AL61" s="5" t="str">
        <f t="shared" si="41"/>
        <v>No</v>
      </c>
      <c r="AM61" s="3" t="str">
        <f t="shared" si="40"/>
        <v>No</v>
      </c>
      <c r="AN61" s="5" t="str">
        <f t="shared" si="41"/>
        <v>No</v>
      </c>
      <c r="AO61" s="3" t="str">
        <f t="shared" si="40"/>
        <v>No</v>
      </c>
      <c r="AP61" s="5" t="str">
        <f t="shared" si="41"/>
        <v>No</v>
      </c>
      <c r="AQ61" s="3" t="str">
        <f t="shared" si="40"/>
        <v>No</v>
      </c>
      <c r="AR61" s="5" t="str">
        <f t="shared" si="41"/>
        <v>No</v>
      </c>
      <c r="AS61" s="3" t="str">
        <f t="shared" si="40"/>
        <v>No</v>
      </c>
      <c r="AT61" s="5" t="str">
        <f t="shared" si="41"/>
        <v>No</v>
      </c>
      <c r="AU61" s="3" t="str">
        <f t="shared" si="40"/>
        <v>No</v>
      </c>
      <c r="AV61" s="5" t="str">
        <f t="shared" si="41"/>
        <v>No</v>
      </c>
      <c r="AW61" s="3" t="str">
        <f t="shared" si="40"/>
        <v>No</v>
      </c>
      <c r="AX61" s="5" t="str">
        <f t="shared" si="41"/>
        <v>No</v>
      </c>
      <c r="AY61" s="3" t="str">
        <f t="shared" si="40"/>
        <v>No</v>
      </c>
      <c r="AZ61" s="5" t="str">
        <f t="shared" si="41"/>
        <v>No</v>
      </c>
      <c r="BA61" s="3" t="str">
        <f t="shared" si="40"/>
        <v>No</v>
      </c>
      <c r="BB61" s="5" t="str">
        <f t="shared" si="41"/>
        <v>No</v>
      </c>
      <c r="BC61" s="3" t="str">
        <f t="shared" si="40"/>
        <v>No</v>
      </c>
      <c r="BD61" s="5" t="str">
        <f t="shared" si="41"/>
        <v>No</v>
      </c>
      <c r="BE61" s="3" t="str">
        <f t="shared" si="40"/>
        <v>No</v>
      </c>
      <c r="BF61" s="5" t="str">
        <f t="shared" si="41"/>
        <v>No</v>
      </c>
      <c r="BG61" s="3" t="str">
        <f t="shared" si="40"/>
        <v>No</v>
      </c>
      <c r="BH61" s="5" t="str">
        <f t="shared" si="41"/>
        <v>No</v>
      </c>
      <c r="BI61" s="3" t="str">
        <f t="shared" si="40"/>
        <v>No</v>
      </c>
      <c r="BJ61" s="5" t="str">
        <f t="shared" si="41"/>
        <v>No</v>
      </c>
      <c r="BK61" s="3" t="str">
        <f t="shared" si="40"/>
        <v>No</v>
      </c>
      <c r="BL61" s="5" t="str">
        <f t="shared" si="41"/>
        <v>No</v>
      </c>
      <c r="BM61" s="3" t="str">
        <f t="shared" si="40"/>
        <v>No</v>
      </c>
      <c r="BN61" s="5" t="str">
        <f t="shared" si="41"/>
        <v>No</v>
      </c>
      <c r="BO61" s="3" t="str">
        <f t="shared" si="40"/>
        <v>No</v>
      </c>
      <c r="BP61" s="5" t="str">
        <f t="shared" si="41"/>
        <v>No</v>
      </c>
      <c r="BQ61" s="3" t="str">
        <f t="shared" si="40"/>
        <v>No</v>
      </c>
      <c r="BR61" s="5" t="str">
        <f t="shared" si="41"/>
        <v>No</v>
      </c>
      <c r="BS61" s="3" t="str">
        <f t="shared" si="40"/>
        <v>No</v>
      </c>
      <c r="BT61" s="5" t="str">
        <f t="shared" si="41"/>
        <v>No</v>
      </c>
      <c r="BU61" s="3" t="str">
        <f t="shared" si="37"/>
        <v>No</v>
      </c>
      <c r="BV61" s="5" t="str">
        <f t="shared" si="38"/>
        <v>No</v>
      </c>
      <c r="BW61" s="3" t="str">
        <f t="shared" si="37"/>
        <v>No</v>
      </c>
      <c r="BX61" s="5" t="str">
        <f t="shared" si="38"/>
        <v>No</v>
      </c>
      <c r="BY61" s="3" t="str">
        <f t="shared" si="37"/>
        <v>No</v>
      </c>
      <c r="BZ61" s="5" t="str">
        <f t="shared" si="38"/>
        <v>No</v>
      </c>
      <c r="CA61" s="3" t="str">
        <f t="shared" si="37"/>
        <v>No</v>
      </c>
      <c r="CB61" s="5" t="str">
        <f t="shared" si="38"/>
        <v>No</v>
      </c>
      <c r="CC61" s="3" t="str">
        <f t="shared" si="37"/>
        <v>No</v>
      </c>
      <c r="CD61" s="5" t="str">
        <f t="shared" si="38"/>
        <v>No</v>
      </c>
      <c r="CE61" s="3" t="str">
        <f t="shared" si="37"/>
        <v>No</v>
      </c>
      <c r="CF61" s="5" t="str">
        <f t="shared" si="38"/>
        <v>No</v>
      </c>
      <c r="CG61" s="3" t="str">
        <f t="shared" si="37"/>
        <v>No</v>
      </c>
      <c r="CH61" s="5" t="str">
        <f t="shared" si="38"/>
        <v>No</v>
      </c>
      <c r="CI61" s="3" t="str">
        <f t="shared" si="37"/>
        <v>No</v>
      </c>
      <c r="CJ61" s="5" t="str">
        <f t="shared" si="38"/>
        <v>No</v>
      </c>
      <c r="CK61" s="3" t="str">
        <f t="shared" si="37"/>
        <v>No</v>
      </c>
      <c r="CL61" s="5" t="str">
        <f t="shared" si="38"/>
        <v>No</v>
      </c>
      <c r="CM61" s="3" t="str">
        <f t="shared" si="37"/>
        <v>No</v>
      </c>
      <c r="CN61" s="5" t="str">
        <f t="shared" si="38"/>
        <v>No</v>
      </c>
      <c r="CO61" s="3" t="str">
        <f t="shared" si="37"/>
        <v>No</v>
      </c>
      <c r="CP61" s="5" t="str">
        <f t="shared" si="38"/>
        <v>No</v>
      </c>
      <c r="CQ61" s="3" t="str">
        <f t="shared" si="37"/>
        <v>No</v>
      </c>
      <c r="CR61" s="5" t="str">
        <f t="shared" si="38"/>
        <v>No</v>
      </c>
      <c r="CS61" s="3" t="str">
        <f t="shared" si="37"/>
        <v>No</v>
      </c>
      <c r="CT61" s="5" t="str">
        <f t="shared" si="38"/>
        <v>No</v>
      </c>
      <c r="CU61" s="3" t="str">
        <f t="shared" si="37"/>
        <v>No</v>
      </c>
      <c r="CV61" s="5" t="str">
        <f t="shared" si="38"/>
        <v>No</v>
      </c>
      <c r="CW61" s="3" t="str">
        <f t="shared" si="37"/>
        <v>No</v>
      </c>
      <c r="CX61" s="5" t="str">
        <f t="shared" si="38"/>
        <v>No</v>
      </c>
      <c r="CY61" s="3" t="str">
        <f t="shared" si="37"/>
        <v>No</v>
      </c>
      <c r="CZ61" s="5" t="str">
        <f t="shared" si="38"/>
        <v>No</v>
      </c>
    </row>
    <row r="62" spans="4:104" x14ac:dyDescent="0.3">
      <c r="D62" s="3">
        <v>56</v>
      </c>
      <c r="E62" s="3" t="str">
        <f t="shared" si="39"/>
        <v>Mercurio</v>
      </c>
      <c r="F62" s="3" t="str">
        <f t="shared" si="42"/>
        <v>Urano</v>
      </c>
      <c r="G62" s="3" t="str">
        <f t="shared" si="15"/>
        <v>Conjunción</v>
      </c>
      <c r="H62" s="5">
        <f t="shared" si="16"/>
        <v>0</v>
      </c>
      <c r="I62" s="3" t="str">
        <f t="shared" si="40"/>
        <v>No</v>
      </c>
      <c r="J62" s="5" t="str">
        <f t="shared" si="41"/>
        <v>No</v>
      </c>
      <c r="K62" s="3" t="str">
        <f t="shared" si="40"/>
        <v>No</v>
      </c>
      <c r="L62" s="5" t="str">
        <f t="shared" si="41"/>
        <v>No</v>
      </c>
      <c r="M62" s="3" t="str">
        <f t="shared" si="40"/>
        <v>No</v>
      </c>
      <c r="N62" s="5" t="str">
        <f t="shared" si="41"/>
        <v>No</v>
      </c>
      <c r="O62" s="3" t="str">
        <f t="shared" si="40"/>
        <v>No</v>
      </c>
      <c r="P62" s="5" t="str">
        <f t="shared" si="41"/>
        <v>No</v>
      </c>
      <c r="Q62" s="3" t="str">
        <f t="shared" si="40"/>
        <v>No</v>
      </c>
      <c r="R62" s="5" t="str">
        <f t="shared" si="41"/>
        <v>No</v>
      </c>
      <c r="S62" s="3" t="str">
        <f t="shared" si="40"/>
        <v>No</v>
      </c>
      <c r="T62" s="5" t="str">
        <f t="shared" si="41"/>
        <v>No</v>
      </c>
      <c r="U62" s="3" t="str">
        <f t="shared" si="40"/>
        <v>No</v>
      </c>
      <c r="V62" s="5" t="str">
        <f t="shared" si="41"/>
        <v>No</v>
      </c>
      <c r="W62" s="3" t="str">
        <f t="shared" si="40"/>
        <v>No</v>
      </c>
      <c r="X62" s="5" t="str">
        <f t="shared" si="41"/>
        <v>No</v>
      </c>
      <c r="Y62" s="3" t="str">
        <f t="shared" si="40"/>
        <v>No</v>
      </c>
      <c r="Z62" s="5" t="str">
        <f t="shared" si="41"/>
        <v>No</v>
      </c>
      <c r="AA62" s="3" t="str">
        <f t="shared" si="40"/>
        <v>No</v>
      </c>
      <c r="AB62" s="5" t="str">
        <f t="shared" si="41"/>
        <v>No</v>
      </c>
      <c r="AC62" s="3" t="str">
        <f t="shared" si="40"/>
        <v>No</v>
      </c>
      <c r="AD62" s="5" t="str">
        <f t="shared" si="41"/>
        <v>No</v>
      </c>
      <c r="AE62" s="3" t="str">
        <f t="shared" si="40"/>
        <v>No</v>
      </c>
      <c r="AF62" s="5" t="str">
        <f t="shared" si="41"/>
        <v>No</v>
      </c>
      <c r="AG62" s="3" t="str">
        <f t="shared" si="40"/>
        <v>No</v>
      </c>
      <c r="AH62" s="5" t="str">
        <f t="shared" si="41"/>
        <v>No</v>
      </c>
      <c r="AI62" s="3" t="str">
        <f t="shared" si="40"/>
        <v>No</v>
      </c>
      <c r="AJ62" s="5" t="str">
        <f t="shared" si="41"/>
        <v>No</v>
      </c>
      <c r="AK62" s="3" t="str">
        <f t="shared" si="40"/>
        <v>No</v>
      </c>
      <c r="AL62" s="5" t="str">
        <f t="shared" si="41"/>
        <v>No</v>
      </c>
      <c r="AM62" s="3" t="str">
        <f t="shared" si="40"/>
        <v>No</v>
      </c>
      <c r="AN62" s="5" t="str">
        <f t="shared" si="41"/>
        <v>No</v>
      </c>
      <c r="AO62" s="3" t="str">
        <f t="shared" si="40"/>
        <v>No</v>
      </c>
      <c r="AP62" s="5" t="str">
        <f t="shared" si="41"/>
        <v>No</v>
      </c>
      <c r="AQ62" s="3" t="str">
        <f t="shared" si="40"/>
        <v>No</v>
      </c>
      <c r="AR62" s="5" t="str">
        <f t="shared" si="41"/>
        <v>No</v>
      </c>
      <c r="AS62" s="3" t="str">
        <f t="shared" si="40"/>
        <v>No</v>
      </c>
      <c r="AT62" s="5" t="str">
        <f t="shared" si="41"/>
        <v>No</v>
      </c>
      <c r="AU62" s="3" t="str">
        <f t="shared" si="40"/>
        <v>No</v>
      </c>
      <c r="AV62" s="5" t="str">
        <f t="shared" si="41"/>
        <v>No</v>
      </c>
      <c r="AW62" s="3" t="str">
        <f t="shared" si="40"/>
        <v>No</v>
      </c>
      <c r="AX62" s="5" t="str">
        <f t="shared" si="41"/>
        <v>No</v>
      </c>
      <c r="AY62" s="3" t="str">
        <f t="shared" si="40"/>
        <v>No</v>
      </c>
      <c r="AZ62" s="5" t="str">
        <f t="shared" si="41"/>
        <v>No</v>
      </c>
      <c r="BA62" s="3" t="str">
        <f t="shared" si="40"/>
        <v>No</v>
      </c>
      <c r="BB62" s="5" t="str">
        <f t="shared" si="41"/>
        <v>No</v>
      </c>
      <c r="BC62" s="3" t="str">
        <f t="shared" si="40"/>
        <v>No</v>
      </c>
      <c r="BD62" s="5" t="str">
        <f t="shared" si="41"/>
        <v>No</v>
      </c>
      <c r="BE62" s="3" t="str">
        <f t="shared" si="40"/>
        <v>No</v>
      </c>
      <c r="BF62" s="5" t="str">
        <f t="shared" si="41"/>
        <v>No</v>
      </c>
      <c r="BG62" s="3" t="str">
        <f t="shared" si="40"/>
        <v>No</v>
      </c>
      <c r="BH62" s="5" t="str">
        <f t="shared" si="41"/>
        <v>No</v>
      </c>
      <c r="BI62" s="3" t="str">
        <f t="shared" si="40"/>
        <v>No</v>
      </c>
      <c r="BJ62" s="5" t="str">
        <f t="shared" si="41"/>
        <v>No</v>
      </c>
      <c r="BK62" s="3" t="str">
        <f t="shared" si="40"/>
        <v>No</v>
      </c>
      <c r="BL62" s="5" t="str">
        <f t="shared" si="41"/>
        <v>No</v>
      </c>
      <c r="BM62" s="3" t="str">
        <f t="shared" si="40"/>
        <v>No</v>
      </c>
      <c r="BN62" s="5" t="str">
        <f t="shared" si="41"/>
        <v>No</v>
      </c>
      <c r="BO62" s="3" t="str">
        <f t="shared" si="40"/>
        <v>No</v>
      </c>
      <c r="BP62" s="5" t="str">
        <f t="shared" si="41"/>
        <v>No</v>
      </c>
      <c r="BQ62" s="3" t="str">
        <f t="shared" si="40"/>
        <v>No</v>
      </c>
      <c r="BR62" s="5" t="str">
        <f t="shared" si="41"/>
        <v>No</v>
      </c>
      <c r="BS62" s="3" t="str">
        <f t="shared" si="40"/>
        <v>No</v>
      </c>
      <c r="BT62" s="5" t="str">
        <f t="shared" si="41"/>
        <v>No</v>
      </c>
      <c r="BU62" s="3" t="str">
        <f t="shared" si="37"/>
        <v>No</v>
      </c>
      <c r="BV62" s="5" t="str">
        <f t="shared" si="38"/>
        <v>No</v>
      </c>
      <c r="BW62" s="3" t="str">
        <f t="shared" si="37"/>
        <v>No</v>
      </c>
      <c r="BX62" s="5" t="str">
        <f t="shared" si="38"/>
        <v>No</v>
      </c>
      <c r="BY62" s="3" t="str">
        <f t="shared" si="37"/>
        <v>No</v>
      </c>
      <c r="BZ62" s="5" t="str">
        <f t="shared" si="38"/>
        <v>No</v>
      </c>
      <c r="CA62" s="3" t="str">
        <f t="shared" si="37"/>
        <v>No</v>
      </c>
      <c r="CB62" s="5" t="str">
        <f t="shared" si="38"/>
        <v>No</v>
      </c>
      <c r="CC62" s="3" t="str">
        <f t="shared" si="37"/>
        <v>No</v>
      </c>
      <c r="CD62" s="5" t="str">
        <f t="shared" si="38"/>
        <v>No</v>
      </c>
      <c r="CE62" s="3" t="str">
        <f t="shared" si="37"/>
        <v>No</v>
      </c>
      <c r="CF62" s="5" t="str">
        <f t="shared" si="38"/>
        <v>No</v>
      </c>
      <c r="CG62" s="3" t="str">
        <f t="shared" si="37"/>
        <v>No</v>
      </c>
      <c r="CH62" s="5" t="str">
        <f t="shared" si="38"/>
        <v>No</v>
      </c>
      <c r="CI62" s="3" t="str">
        <f t="shared" si="37"/>
        <v>No</v>
      </c>
      <c r="CJ62" s="5" t="str">
        <f t="shared" si="38"/>
        <v>No</v>
      </c>
      <c r="CK62" s="3" t="str">
        <f t="shared" si="37"/>
        <v>No</v>
      </c>
      <c r="CL62" s="5" t="str">
        <f t="shared" si="38"/>
        <v>No</v>
      </c>
      <c r="CM62" s="3" t="str">
        <f t="shared" si="37"/>
        <v>No</v>
      </c>
      <c r="CN62" s="5" t="str">
        <f t="shared" si="38"/>
        <v>No</v>
      </c>
      <c r="CO62" s="3" t="str">
        <f t="shared" si="37"/>
        <v>No</v>
      </c>
      <c r="CP62" s="5" t="str">
        <f t="shared" si="38"/>
        <v>No</v>
      </c>
      <c r="CQ62" s="3" t="str">
        <f t="shared" si="37"/>
        <v>No</v>
      </c>
      <c r="CR62" s="5" t="str">
        <f t="shared" si="38"/>
        <v>No</v>
      </c>
      <c r="CS62" s="3" t="str">
        <f t="shared" si="37"/>
        <v>No</v>
      </c>
      <c r="CT62" s="5" t="str">
        <f t="shared" si="38"/>
        <v>No</v>
      </c>
      <c r="CU62" s="3" t="str">
        <f t="shared" si="37"/>
        <v>No</v>
      </c>
      <c r="CV62" s="5" t="str">
        <f t="shared" si="38"/>
        <v>No</v>
      </c>
      <c r="CW62" s="3" t="str">
        <f t="shared" si="37"/>
        <v>No</v>
      </c>
      <c r="CX62" s="5" t="str">
        <f t="shared" si="38"/>
        <v>No</v>
      </c>
      <c r="CY62" s="3" t="str">
        <f t="shared" si="37"/>
        <v>No</v>
      </c>
      <c r="CZ62" s="5" t="str">
        <f t="shared" si="38"/>
        <v>No</v>
      </c>
    </row>
    <row r="63" spans="4:104" x14ac:dyDescent="0.3">
      <c r="D63" s="3">
        <v>57</v>
      </c>
      <c r="E63" s="3" t="str">
        <f t="shared" si="39"/>
        <v>Mercurio</v>
      </c>
      <c r="F63" s="3" t="str">
        <f t="shared" si="42"/>
        <v>Neptuno</v>
      </c>
      <c r="G63" s="3" t="str">
        <f t="shared" si="15"/>
        <v>Conjunción</v>
      </c>
      <c r="H63" s="5">
        <f t="shared" si="16"/>
        <v>0</v>
      </c>
      <c r="I63" s="3" t="str">
        <f t="shared" si="40"/>
        <v>No</v>
      </c>
      <c r="J63" s="5" t="str">
        <f t="shared" si="41"/>
        <v>No</v>
      </c>
      <c r="K63" s="3" t="str">
        <f t="shared" si="40"/>
        <v>No</v>
      </c>
      <c r="L63" s="5" t="str">
        <f t="shared" si="41"/>
        <v>No</v>
      </c>
      <c r="M63" s="3" t="str">
        <f t="shared" si="40"/>
        <v>No</v>
      </c>
      <c r="N63" s="5" t="str">
        <f t="shared" si="41"/>
        <v>No</v>
      </c>
      <c r="O63" s="3" t="str">
        <f t="shared" si="40"/>
        <v>No</v>
      </c>
      <c r="P63" s="5" t="str">
        <f t="shared" si="41"/>
        <v>No</v>
      </c>
      <c r="Q63" s="3" t="str">
        <f t="shared" si="40"/>
        <v>No</v>
      </c>
      <c r="R63" s="5" t="str">
        <f t="shared" si="41"/>
        <v>No</v>
      </c>
      <c r="S63" s="3" t="str">
        <f t="shared" si="40"/>
        <v>No</v>
      </c>
      <c r="T63" s="5" t="str">
        <f t="shared" si="41"/>
        <v>No</v>
      </c>
      <c r="U63" s="3" t="str">
        <f t="shared" si="40"/>
        <v>No</v>
      </c>
      <c r="V63" s="5" t="str">
        <f t="shared" si="41"/>
        <v>No</v>
      </c>
      <c r="W63" s="3" t="str">
        <f t="shared" si="40"/>
        <v>No</v>
      </c>
      <c r="X63" s="5" t="str">
        <f t="shared" si="41"/>
        <v>No</v>
      </c>
      <c r="Y63" s="3" t="str">
        <f t="shared" si="40"/>
        <v>No</v>
      </c>
      <c r="Z63" s="5" t="str">
        <f t="shared" si="41"/>
        <v>No</v>
      </c>
      <c r="AA63" s="3" t="str">
        <f t="shared" si="40"/>
        <v>No</v>
      </c>
      <c r="AB63" s="5" t="str">
        <f t="shared" si="41"/>
        <v>No</v>
      </c>
      <c r="AC63" s="3" t="str">
        <f t="shared" si="40"/>
        <v>No</v>
      </c>
      <c r="AD63" s="5" t="str">
        <f t="shared" si="41"/>
        <v>No</v>
      </c>
      <c r="AE63" s="3" t="str">
        <f t="shared" si="40"/>
        <v>No</v>
      </c>
      <c r="AF63" s="5" t="str">
        <f t="shared" si="41"/>
        <v>No</v>
      </c>
      <c r="AG63" s="3" t="str">
        <f t="shared" si="40"/>
        <v>No</v>
      </c>
      <c r="AH63" s="5" t="str">
        <f t="shared" si="41"/>
        <v>No</v>
      </c>
      <c r="AI63" s="3" t="str">
        <f t="shared" si="40"/>
        <v>No</v>
      </c>
      <c r="AJ63" s="5" t="str">
        <f t="shared" si="41"/>
        <v>No</v>
      </c>
      <c r="AK63" s="3" t="str">
        <f t="shared" si="40"/>
        <v>No</v>
      </c>
      <c r="AL63" s="5" t="str">
        <f t="shared" si="41"/>
        <v>No</v>
      </c>
      <c r="AM63" s="3" t="str">
        <f t="shared" si="40"/>
        <v>No</v>
      </c>
      <c r="AN63" s="5" t="str">
        <f t="shared" si="41"/>
        <v>No</v>
      </c>
      <c r="AO63" s="3" t="str">
        <f t="shared" si="40"/>
        <v>No</v>
      </c>
      <c r="AP63" s="5" t="str">
        <f t="shared" si="41"/>
        <v>No</v>
      </c>
      <c r="AQ63" s="3" t="str">
        <f t="shared" si="40"/>
        <v>No</v>
      </c>
      <c r="AR63" s="5" t="str">
        <f t="shared" si="41"/>
        <v>No</v>
      </c>
      <c r="AS63" s="3" t="str">
        <f t="shared" si="40"/>
        <v>No</v>
      </c>
      <c r="AT63" s="5" t="str">
        <f t="shared" si="41"/>
        <v>No</v>
      </c>
      <c r="AU63" s="3" t="str">
        <f t="shared" si="40"/>
        <v>No</v>
      </c>
      <c r="AV63" s="5" t="str">
        <f t="shared" si="41"/>
        <v>No</v>
      </c>
      <c r="AW63" s="3" t="str">
        <f t="shared" si="40"/>
        <v>No</v>
      </c>
      <c r="AX63" s="5" t="str">
        <f t="shared" si="41"/>
        <v>No</v>
      </c>
      <c r="AY63" s="3" t="str">
        <f t="shared" si="40"/>
        <v>No</v>
      </c>
      <c r="AZ63" s="5" t="str">
        <f t="shared" si="41"/>
        <v>No</v>
      </c>
      <c r="BA63" s="3" t="str">
        <f t="shared" si="40"/>
        <v>No</v>
      </c>
      <c r="BB63" s="5" t="str">
        <f t="shared" si="41"/>
        <v>No</v>
      </c>
      <c r="BC63" s="3" t="str">
        <f t="shared" si="40"/>
        <v>No</v>
      </c>
      <c r="BD63" s="5" t="str">
        <f t="shared" si="41"/>
        <v>No</v>
      </c>
      <c r="BE63" s="3" t="str">
        <f t="shared" si="40"/>
        <v>No</v>
      </c>
      <c r="BF63" s="5" t="str">
        <f t="shared" si="41"/>
        <v>No</v>
      </c>
      <c r="BG63" s="3" t="str">
        <f t="shared" si="40"/>
        <v>No</v>
      </c>
      <c r="BH63" s="5" t="str">
        <f t="shared" si="41"/>
        <v>No</v>
      </c>
      <c r="BI63" s="3" t="str">
        <f t="shared" si="40"/>
        <v>No</v>
      </c>
      <c r="BJ63" s="5" t="str">
        <f t="shared" si="41"/>
        <v>No</v>
      </c>
      <c r="BK63" s="3" t="str">
        <f t="shared" si="40"/>
        <v>No</v>
      </c>
      <c r="BL63" s="5" t="str">
        <f t="shared" si="41"/>
        <v>No</v>
      </c>
      <c r="BM63" s="3" t="str">
        <f t="shared" si="40"/>
        <v>No</v>
      </c>
      <c r="BN63" s="5" t="str">
        <f t="shared" si="41"/>
        <v>No</v>
      </c>
      <c r="BO63" s="3" t="str">
        <f t="shared" si="40"/>
        <v>No</v>
      </c>
      <c r="BP63" s="5" t="str">
        <f t="shared" si="41"/>
        <v>No</v>
      </c>
      <c r="BQ63" s="3" t="str">
        <f t="shared" si="40"/>
        <v>No</v>
      </c>
      <c r="BR63" s="5" t="str">
        <f t="shared" si="41"/>
        <v>No</v>
      </c>
      <c r="BS63" s="3" t="str">
        <f t="shared" ref="BS63:CY70" si="43">IF(AND(VLOOKUP($E63,Puntos,7,FALSE)-VLOOKUP($F63,Puntos,7,FALSE)&lt;=(1.25/30)*(BS$5+BS$3),VLOOKUP($E63,Puntos,7,FALSE)-VLOOKUP($F63,Puntos,7,FALSE)&gt;=(1.25/30)*(-BS$5+BS$3)),BS$2,IF(AND(VLOOKUP($F63,Puntos,7,FALSE)-VLOOKUP($E63,Puntos,7,FALSE)&lt;=(1.25/30)*(BS$5+BS$3),VLOOKUP($F63,Puntos,7,FALSE)-VLOOKUP($E63,Puntos,7,FALSE)&gt;=(1.25/30)*(-BS$5+BS$3)),BS$2,IF(AND(VLOOKUP($E63,Puntos,7,FALSE)-VLOOKUP($F63,Puntos,7,FALSE)&lt;=(1.25/30)*(-360+BS$5+BS$3),VLOOKUP($E63,Puntos,7,FALSE)-VLOOKUP($F63,Puntos,7,FALSE)&gt;=(1.25/30)*(-360-BS$5+BS$3)),BS$2,IF(AND(VLOOKUP($F63,Puntos,7,FALSE)-VLOOKUP($E63,Puntos,7,FALSE)&lt;=(1.25/30)*(-360+BS$5+BS$3),VLOOKUP($F63,Puntos,7,FALSE)-VLOOKUP($E63,Puntos,7,FALSE)&gt;=(1.25/30)*(-360-BS$5+BS$3)),BS$2,"No"))))</f>
        <v>No</v>
      </c>
      <c r="BT63" s="5" t="str">
        <f t="shared" ref="BT63:CZ70" si="44">IF(IF(AND(VLOOKUP($E63,Puntos,7,FALSE)-VLOOKUP($F63,Puntos,7,FALSE)&lt;=(1.25/30)*(BT$5+BT$3),VLOOKUP($E63,Puntos,7,FALSE)-VLOOKUP($F63,Puntos,7,FALSE)&gt;=(1.25/30)*(-BT$5+BT$3)),VLOOKUP($E63,Puntos,7,FALSE)-VLOOKUP($F63,Puntos,7,FALSE)-(1.25/30)*(BT$3),IF(AND(VLOOKUP($F63,Puntos,7,FALSE)-VLOOKUP($E63,Puntos,7,FALSE)&lt;=(1.25/30)*(BT$5+BT$3),VLOOKUP($F63,Puntos,7,FALSE)-VLOOKUP($E63,Puntos,7,FALSE)&gt;=(1.25/30)*(-BT$5+BT$3)),VLOOKUP($F63,Puntos,7,FALSE)-VLOOKUP($E63,Puntos,7,FALSE)-(1.25/30)*(BT$3),IF(AND(VLOOKUP($E63,Puntos,7,FALSE)-VLOOKUP($F63,Puntos,7,FALSE)&lt;=(1.25/30)*(-360+BT$5+BT$3),VLOOKUP($E63,Puntos,7,FALSE)-VLOOKUP($F63,Puntos,7,FALSE)&gt;=(1.25/30)*(-360-BT$5+BT$3)),VLOOKUP($E63,Puntos,7,FALSE)-VLOOKUP($F63,Puntos,7,FALSE)+(360-BT$3)/24,IF(AND(VLOOKUP($F63,Puntos,7,FALSE)-VLOOKUP($E63,Puntos,7,FALSE)&lt;=(1.25/30)*(-360+BT$5+BT$3),VLOOKUP($F63,Puntos,7,FALSE)-VLOOKUP($E63,Puntos,7,FALSE)&gt;=(1.25/30)*(-360-BT$5+BT$3)),VLOOKUP($F63,Puntos,7,FALSE)-VLOOKUP($E63,Puntos,7,FALSE)+(360-BT$3)/24,"No"))))&lt;0,(-1)*(IF(AND(VLOOKUP($E63,Puntos,7,FALSE)-VLOOKUP($F63,Puntos,7,FALSE)&lt;=(1.25/30)*(BT$5+BT$3),VLOOKUP($E63,Puntos,7,FALSE)-VLOOKUP($F63,Puntos,7,FALSE)&gt;=(1.25/30)*(-BT$5+BT$3)),VLOOKUP($E63,Puntos,7,FALSE)-VLOOKUP($F63,Puntos,7,FALSE)-(1.25/30)*(BT$3),IF(AND(VLOOKUP($F63,Puntos,7,FALSE)-VLOOKUP($E63,Puntos,7,FALSE)&lt;=(1.25/30)*(BT$5+BT$3),VLOOKUP($F63,Puntos,7,FALSE)-VLOOKUP($E63,Puntos,7,FALSE)&gt;=(1.25/30)*(-BT$5+BT$3)),VLOOKUP($F63,Puntos,7,FALSE)-VLOOKUP($E63,Puntos,7,FALSE)-(1.25/30)*(BT$3),IF(AND(VLOOKUP($E63,Puntos,7,FALSE)-VLOOKUP($F63,Puntos,7,FALSE)&lt;=(1.25/30)*(-360+BT$5+BT$3),VLOOKUP($E63,Puntos,7,FALSE)-VLOOKUP($F63,Puntos,7,FALSE)&gt;=(1.25/30)*(-360-BT$5+BT$3)),VLOOKUP($E63,Puntos,7,FALSE)-VLOOKUP($F63,Puntos,7,FALSE)+(360-BT$3)/24,IF(AND(VLOOKUP($F63,Puntos,7,FALSE)-VLOOKUP($E63,Puntos,7,FALSE)&lt;=(1.25/30)*(-360+BT$5+BT$3),VLOOKUP($F63,Puntos,7,FALSE)-VLOOKUP($E63,Puntos,7,FALSE)&gt;=(1.25/30)*(-360-BT$5+BT$3)),VLOOKUP($F63,Puntos,7,FALSE)-VLOOKUP($E63,Puntos,7,FALSE)+(360-BT$3)/24,"No"))))),(IF(AND(VLOOKUP($E63,Puntos,7,FALSE)-VLOOKUP($F63,Puntos,7,FALSE)&lt;=(1.25/30)*(BT$5+BT$3),VLOOKUP($E63,Puntos,7,FALSE)-VLOOKUP($F63,Puntos,7,FALSE)&gt;=(1.25/30)*(-BT$5+BT$3)),VLOOKUP($E63,Puntos,7,FALSE)-VLOOKUP($F63,Puntos,7,FALSE)-(1.25/30)*(BT$3),IF(AND(VLOOKUP($F63,Puntos,7,FALSE)-VLOOKUP($E63,Puntos,7,FALSE)&lt;=(1.25/30)*(BT$5+BT$3),VLOOKUP($F63,Puntos,7,FALSE)-VLOOKUP($E63,Puntos,7,FALSE)&gt;=(1.25/30)*(-BT$5+BT$3)),VLOOKUP($F63,Puntos,7,FALSE)-VLOOKUP($E63,Puntos,7,FALSE)-(1.25/30)*(BT$3),IF(AND(VLOOKUP($E63,Puntos,7,FALSE)-VLOOKUP($F63,Puntos,7,FALSE)&lt;=(1.25/30)*(-360+BT$5+BT$3),VLOOKUP($E63,Puntos,7,FALSE)-VLOOKUP($F63,Puntos,7,FALSE)&gt;=(1.25/30)*(-360-BT$5+BT$3)),VLOOKUP($E63,Puntos,7,FALSE)-VLOOKUP($F63,Puntos,7,FALSE)+(360-BT$3)/24,IF(AND(VLOOKUP($F63,Puntos,7,FALSE)-VLOOKUP($E63,Puntos,7,FALSE)&lt;=(1.25/30)*(-360+BT$5+BT$3),VLOOKUP($F63,Puntos,7,FALSE)-VLOOKUP($E63,Puntos,7,FALSE)&gt;=(1.25/30)*(-360-BT$5+BT$3)),VLOOKUP($F63,Puntos,7,FALSE)-VLOOKUP($E63,Puntos,7,FALSE)+(360-BT$3)/24,"No"))))))</f>
        <v>No</v>
      </c>
      <c r="BU63" s="3" t="str">
        <f t="shared" si="43"/>
        <v>No</v>
      </c>
      <c r="BV63" s="5" t="str">
        <f t="shared" si="44"/>
        <v>No</v>
      </c>
      <c r="BW63" s="3" t="str">
        <f t="shared" si="43"/>
        <v>No</v>
      </c>
      <c r="BX63" s="5" t="str">
        <f t="shared" si="44"/>
        <v>No</v>
      </c>
      <c r="BY63" s="3" t="str">
        <f t="shared" si="43"/>
        <v>No</v>
      </c>
      <c r="BZ63" s="5" t="str">
        <f t="shared" si="44"/>
        <v>No</v>
      </c>
      <c r="CA63" s="3" t="str">
        <f t="shared" si="43"/>
        <v>No</v>
      </c>
      <c r="CB63" s="5" t="str">
        <f t="shared" si="44"/>
        <v>No</v>
      </c>
      <c r="CC63" s="3" t="str">
        <f t="shared" si="43"/>
        <v>No</v>
      </c>
      <c r="CD63" s="5" t="str">
        <f t="shared" si="44"/>
        <v>No</v>
      </c>
      <c r="CE63" s="3" t="str">
        <f t="shared" si="43"/>
        <v>No</v>
      </c>
      <c r="CF63" s="5" t="str">
        <f t="shared" si="44"/>
        <v>No</v>
      </c>
      <c r="CG63" s="3" t="str">
        <f t="shared" si="43"/>
        <v>No</v>
      </c>
      <c r="CH63" s="5" t="str">
        <f t="shared" si="44"/>
        <v>No</v>
      </c>
      <c r="CI63" s="3" t="str">
        <f t="shared" si="43"/>
        <v>No</v>
      </c>
      <c r="CJ63" s="5" t="str">
        <f t="shared" si="44"/>
        <v>No</v>
      </c>
      <c r="CK63" s="3" t="str">
        <f t="shared" si="43"/>
        <v>No</v>
      </c>
      <c r="CL63" s="5" t="str">
        <f t="shared" si="44"/>
        <v>No</v>
      </c>
      <c r="CM63" s="3" t="str">
        <f t="shared" si="43"/>
        <v>No</v>
      </c>
      <c r="CN63" s="5" t="str">
        <f t="shared" si="44"/>
        <v>No</v>
      </c>
      <c r="CO63" s="3" t="str">
        <f t="shared" si="43"/>
        <v>No</v>
      </c>
      <c r="CP63" s="5" t="str">
        <f t="shared" si="44"/>
        <v>No</v>
      </c>
      <c r="CQ63" s="3" t="str">
        <f t="shared" si="43"/>
        <v>No</v>
      </c>
      <c r="CR63" s="5" t="str">
        <f t="shared" si="44"/>
        <v>No</v>
      </c>
      <c r="CS63" s="3" t="str">
        <f t="shared" si="43"/>
        <v>No</v>
      </c>
      <c r="CT63" s="5" t="str">
        <f t="shared" si="44"/>
        <v>No</v>
      </c>
      <c r="CU63" s="3" t="str">
        <f t="shared" si="43"/>
        <v>No</v>
      </c>
      <c r="CV63" s="5" t="str">
        <f t="shared" si="44"/>
        <v>No</v>
      </c>
      <c r="CW63" s="3" t="str">
        <f t="shared" si="43"/>
        <v>No</v>
      </c>
      <c r="CX63" s="5" t="str">
        <f t="shared" si="44"/>
        <v>No</v>
      </c>
      <c r="CY63" s="3" t="str">
        <f t="shared" si="43"/>
        <v>No</v>
      </c>
      <c r="CZ63" s="5" t="str">
        <f t="shared" si="44"/>
        <v>No</v>
      </c>
    </row>
    <row r="64" spans="4:104" x14ac:dyDescent="0.3">
      <c r="D64" s="3">
        <v>58</v>
      </c>
      <c r="E64" s="3" t="str">
        <f t="shared" si="39"/>
        <v>Mercurio</v>
      </c>
      <c r="F64" s="3" t="str">
        <f t="shared" si="42"/>
        <v>Plutón</v>
      </c>
      <c r="G64" s="3" t="str">
        <f t="shared" si="15"/>
        <v>Conjunción</v>
      </c>
      <c r="H64" s="5">
        <f t="shared" si="16"/>
        <v>0</v>
      </c>
      <c r="I64" s="3" t="str">
        <f t="shared" ref="I64:BS71" si="45">IF(AND(VLOOKUP($E64,Puntos,7,FALSE)-VLOOKUP($F64,Puntos,7,FALSE)&lt;=(1.25/30)*(I$5+I$3),VLOOKUP($E64,Puntos,7,FALSE)-VLOOKUP($F64,Puntos,7,FALSE)&gt;=(1.25/30)*(-I$5+I$3)),I$2,IF(AND(VLOOKUP($F64,Puntos,7,FALSE)-VLOOKUP($E64,Puntos,7,FALSE)&lt;=(1.25/30)*(I$5+I$3),VLOOKUP($F64,Puntos,7,FALSE)-VLOOKUP($E64,Puntos,7,FALSE)&gt;=(1.25/30)*(-I$5+I$3)),I$2,IF(AND(VLOOKUP($E64,Puntos,7,FALSE)-VLOOKUP($F64,Puntos,7,FALSE)&lt;=(1.25/30)*(-360+I$5+I$3),VLOOKUP($E64,Puntos,7,FALSE)-VLOOKUP($F64,Puntos,7,FALSE)&gt;=(1.25/30)*(-360-I$5+I$3)),I$2,IF(AND(VLOOKUP($F64,Puntos,7,FALSE)-VLOOKUP($E64,Puntos,7,FALSE)&lt;=(1.25/30)*(-360+I$5+I$3),VLOOKUP($F64,Puntos,7,FALSE)-VLOOKUP($E64,Puntos,7,FALSE)&gt;=(1.25/30)*(-360-I$5+I$3)),I$2,"No"))))</f>
        <v>No</v>
      </c>
      <c r="J64" s="5" t="str">
        <f t="shared" ref="J64:BT71" si="46">IF(IF(AND(VLOOKUP($E64,Puntos,7,FALSE)-VLOOKUP($F64,Puntos,7,FALSE)&lt;=(1.25/30)*(J$5+J$3),VLOOKUP($E64,Puntos,7,FALSE)-VLOOKUP($F64,Puntos,7,FALSE)&gt;=(1.25/30)*(-J$5+J$3)),VLOOKUP($E64,Puntos,7,FALSE)-VLOOKUP($F64,Puntos,7,FALSE)-(1.25/30)*(J$3),IF(AND(VLOOKUP($F64,Puntos,7,FALSE)-VLOOKUP($E64,Puntos,7,FALSE)&lt;=(1.25/30)*(J$5+J$3),VLOOKUP($F64,Puntos,7,FALSE)-VLOOKUP($E64,Puntos,7,FALSE)&gt;=(1.25/30)*(-J$5+J$3)),VLOOKUP($F64,Puntos,7,FALSE)-VLOOKUP($E64,Puntos,7,FALSE)-(1.25/30)*(J$3),IF(AND(VLOOKUP($E64,Puntos,7,FALSE)-VLOOKUP($F64,Puntos,7,FALSE)&lt;=(1.25/30)*(-360+J$5+J$3),VLOOKUP($E64,Puntos,7,FALSE)-VLOOKUP($F64,Puntos,7,FALSE)&gt;=(1.25/30)*(-360-J$5+J$3)),VLOOKUP($E64,Puntos,7,FALSE)-VLOOKUP($F64,Puntos,7,FALSE)+(360-J$3)/24,IF(AND(VLOOKUP($F64,Puntos,7,FALSE)-VLOOKUP($E64,Puntos,7,FALSE)&lt;=(1.25/30)*(-360+J$5+J$3),VLOOKUP($F64,Puntos,7,FALSE)-VLOOKUP($E64,Puntos,7,FALSE)&gt;=(1.25/30)*(-360-J$5+J$3)),VLOOKUP($F64,Puntos,7,FALSE)-VLOOKUP($E64,Puntos,7,FALSE)+(360-J$3)/24,"No"))))&lt;0,(-1)*(IF(AND(VLOOKUP($E64,Puntos,7,FALSE)-VLOOKUP($F64,Puntos,7,FALSE)&lt;=(1.25/30)*(J$5+J$3),VLOOKUP($E64,Puntos,7,FALSE)-VLOOKUP($F64,Puntos,7,FALSE)&gt;=(1.25/30)*(-J$5+J$3)),VLOOKUP($E64,Puntos,7,FALSE)-VLOOKUP($F64,Puntos,7,FALSE)-(1.25/30)*(J$3),IF(AND(VLOOKUP($F64,Puntos,7,FALSE)-VLOOKUP($E64,Puntos,7,FALSE)&lt;=(1.25/30)*(J$5+J$3),VLOOKUP($F64,Puntos,7,FALSE)-VLOOKUP($E64,Puntos,7,FALSE)&gt;=(1.25/30)*(-J$5+J$3)),VLOOKUP($F64,Puntos,7,FALSE)-VLOOKUP($E64,Puntos,7,FALSE)-(1.25/30)*(J$3),IF(AND(VLOOKUP($E64,Puntos,7,FALSE)-VLOOKUP($F64,Puntos,7,FALSE)&lt;=(1.25/30)*(-360+J$5+J$3),VLOOKUP($E64,Puntos,7,FALSE)-VLOOKUP($F64,Puntos,7,FALSE)&gt;=(1.25/30)*(-360-J$5+J$3)),VLOOKUP($E64,Puntos,7,FALSE)-VLOOKUP($F64,Puntos,7,FALSE)+(360-J$3)/24,IF(AND(VLOOKUP($F64,Puntos,7,FALSE)-VLOOKUP($E64,Puntos,7,FALSE)&lt;=(1.25/30)*(-360+J$5+J$3),VLOOKUP($F64,Puntos,7,FALSE)-VLOOKUP($E64,Puntos,7,FALSE)&gt;=(1.25/30)*(-360-J$5+J$3)),VLOOKUP($F64,Puntos,7,FALSE)-VLOOKUP($E64,Puntos,7,FALSE)+(360-J$3)/24,"No"))))),(IF(AND(VLOOKUP($E64,Puntos,7,FALSE)-VLOOKUP($F64,Puntos,7,FALSE)&lt;=(1.25/30)*(J$5+J$3),VLOOKUP($E64,Puntos,7,FALSE)-VLOOKUP($F64,Puntos,7,FALSE)&gt;=(1.25/30)*(-J$5+J$3)),VLOOKUP($E64,Puntos,7,FALSE)-VLOOKUP($F64,Puntos,7,FALSE)-(1.25/30)*(J$3),IF(AND(VLOOKUP($F64,Puntos,7,FALSE)-VLOOKUP($E64,Puntos,7,FALSE)&lt;=(1.25/30)*(J$5+J$3),VLOOKUP($F64,Puntos,7,FALSE)-VLOOKUP($E64,Puntos,7,FALSE)&gt;=(1.25/30)*(-J$5+J$3)),VLOOKUP($F64,Puntos,7,FALSE)-VLOOKUP($E64,Puntos,7,FALSE)-(1.25/30)*(J$3),IF(AND(VLOOKUP($E64,Puntos,7,FALSE)-VLOOKUP($F64,Puntos,7,FALSE)&lt;=(1.25/30)*(-360+J$5+J$3),VLOOKUP($E64,Puntos,7,FALSE)-VLOOKUP($F64,Puntos,7,FALSE)&gt;=(1.25/30)*(-360-J$5+J$3)),VLOOKUP($E64,Puntos,7,FALSE)-VLOOKUP($F64,Puntos,7,FALSE)+(360-J$3)/24,IF(AND(VLOOKUP($F64,Puntos,7,FALSE)-VLOOKUP($E64,Puntos,7,FALSE)&lt;=(1.25/30)*(-360+J$5+J$3),VLOOKUP($F64,Puntos,7,FALSE)-VLOOKUP($E64,Puntos,7,FALSE)&gt;=(1.25/30)*(-360-J$5+J$3)),VLOOKUP($F64,Puntos,7,FALSE)-VLOOKUP($E64,Puntos,7,FALSE)+(360-J$3)/24,"No"))))))</f>
        <v>No</v>
      </c>
      <c r="K64" s="3" t="str">
        <f t="shared" si="45"/>
        <v>No</v>
      </c>
      <c r="L64" s="5" t="str">
        <f t="shared" si="46"/>
        <v>No</v>
      </c>
      <c r="M64" s="3" t="str">
        <f t="shared" si="45"/>
        <v>No</v>
      </c>
      <c r="N64" s="5" t="str">
        <f t="shared" si="46"/>
        <v>No</v>
      </c>
      <c r="O64" s="3" t="str">
        <f t="shared" si="45"/>
        <v>No</v>
      </c>
      <c r="P64" s="5" t="str">
        <f t="shared" si="46"/>
        <v>No</v>
      </c>
      <c r="Q64" s="3" t="str">
        <f t="shared" si="45"/>
        <v>No</v>
      </c>
      <c r="R64" s="5" t="str">
        <f t="shared" si="46"/>
        <v>No</v>
      </c>
      <c r="S64" s="3" t="str">
        <f t="shared" si="45"/>
        <v>No</v>
      </c>
      <c r="T64" s="5" t="str">
        <f t="shared" si="46"/>
        <v>No</v>
      </c>
      <c r="U64" s="3" t="str">
        <f t="shared" si="45"/>
        <v>No</v>
      </c>
      <c r="V64" s="5" t="str">
        <f t="shared" si="46"/>
        <v>No</v>
      </c>
      <c r="W64" s="3" t="str">
        <f t="shared" si="45"/>
        <v>No</v>
      </c>
      <c r="X64" s="5" t="str">
        <f t="shared" si="46"/>
        <v>No</v>
      </c>
      <c r="Y64" s="3" t="str">
        <f t="shared" si="45"/>
        <v>No</v>
      </c>
      <c r="Z64" s="5" t="str">
        <f t="shared" si="46"/>
        <v>No</v>
      </c>
      <c r="AA64" s="3" t="str">
        <f t="shared" si="45"/>
        <v>No</v>
      </c>
      <c r="AB64" s="5" t="str">
        <f t="shared" si="46"/>
        <v>No</v>
      </c>
      <c r="AC64" s="3" t="str">
        <f t="shared" si="45"/>
        <v>No</v>
      </c>
      <c r="AD64" s="5" t="str">
        <f t="shared" si="46"/>
        <v>No</v>
      </c>
      <c r="AE64" s="3" t="str">
        <f t="shared" si="45"/>
        <v>No</v>
      </c>
      <c r="AF64" s="5" t="str">
        <f t="shared" si="46"/>
        <v>No</v>
      </c>
      <c r="AG64" s="3" t="str">
        <f t="shared" si="45"/>
        <v>No</v>
      </c>
      <c r="AH64" s="5" t="str">
        <f t="shared" si="46"/>
        <v>No</v>
      </c>
      <c r="AI64" s="3" t="str">
        <f t="shared" si="45"/>
        <v>No</v>
      </c>
      <c r="AJ64" s="5" t="str">
        <f t="shared" si="46"/>
        <v>No</v>
      </c>
      <c r="AK64" s="3" t="str">
        <f t="shared" si="45"/>
        <v>No</v>
      </c>
      <c r="AL64" s="5" t="str">
        <f t="shared" si="46"/>
        <v>No</v>
      </c>
      <c r="AM64" s="3" t="str">
        <f t="shared" si="45"/>
        <v>No</v>
      </c>
      <c r="AN64" s="5" t="str">
        <f t="shared" si="46"/>
        <v>No</v>
      </c>
      <c r="AO64" s="3" t="str">
        <f t="shared" si="45"/>
        <v>No</v>
      </c>
      <c r="AP64" s="5" t="str">
        <f t="shared" si="46"/>
        <v>No</v>
      </c>
      <c r="AQ64" s="3" t="str">
        <f t="shared" si="45"/>
        <v>No</v>
      </c>
      <c r="AR64" s="5" t="str">
        <f t="shared" si="46"/>
        <v>No</v>
      </c>
      <c r="AS64" s="3" t="str">
        <f t="shared" si="45"/>
        <v>No</v>
      </c>
      <c r="AT64" s="5" t="str">
        <f t="shared" si="46"/>
        <v>No</v>
      </c>
      <c r="AU64" s="3" t="str">
        <f t="shared" si="45"/>
        <v>No</v>
      </c>
      <c r="AV64" s="5" t="str">
        <f t="shared" si="46"/>
        <v>No</v>
      </c>
      <c r="AW64" s="3" t="str">
        <f t="shared" si="45"/>
        <v>No</v>
      </c>
      <c r="AX64" s="5" t="str">
        <f t="shared" si="46"/>
        <v>No</v>
      </c>
      <c r="AY64" s="3" t="str">
        <f t="shared" si="45"/>
        <v>No</v>
      </c>
      <c r="AZ64" s="5" t="str">
        <f t="shared" si="46"/>
        <v>No</v>
      </c>
      <c r="BA64" s="3" t="str">
        <f t="shared" si="45"/>
        <v>No</v>
      </c>
      <c r="BB64" s="5" t="str">
        <f t="shared" si="46"/>
        <v>No</v>
      </c>
      <c r="BC64" s="3" t="str">
        <f t="shared" si="45"/>
        <v>No</v>
      </c>
      <c r="BD64" s="5" t="str">
        <f t="shared" si="46"/>
        <v>No</v>
      </c>
      <c r="BE64" s="3" t="str">
        <f t="shared" si="45"/>
        <v>No</v>
      </c>
      <c r="BF64" s="5" t="str">
        <f t="shared" si="46"/>
        <v>No</v>
      </c>
      <c r="BG64" s="3" t="str">
        <f t="shared" si="45"/>
        <v>No</v>
      </c>
      <c r="BH64" s="5" t="str">
        <f t="shared" si="46"/>
        <v>No</v>
      </c>
      <c r="BI64" s="3" t="str">
        <f t="shared" si="45"/>
        <v>No</v>
      </c>
      <c r="BJ64" s="5" t="str">
        <f t="shared" si="46"/>
        <v>No</v>
      </c>
      <c r="BK64" s="3" t="str">
        <f t="shared" si="45"/>
        <v>No</v>
      </c>
      <c r="BL64" s="5" t="str">
        <f t="shared" si="46"/>
        <v>No</v>
      </c>
      <c r="BM64" s="3" t="str">
        <f t="shared" si="45"/>
        <v>No</v>
      </c>
      <c r="BN64" s="5" t="str">
        <f t="shared" si="46"/>
        <v>No</v>
      </c>
      <c r="BO64" s="3" t="str">
        <f t="shared" si="45"/>
        <v>No</v>
      </c>
      <c r="BP64" s="5" t="str">
        <f t="shared" si="46"/>
        <v>No</v>
      </c>
      <c r="BQ64" s="3" t="str">
        <f t="shared" si="45"/>
        <v>No</v>
      </c>
      <c r="BR64" s="5" t="str">
        <f t="shared" si="46"/>
        <v>No</v>
      </c>
      <c r="BS64" s="3" t="str">
        <f t="shared" si="45"/>
        <v>No</v>
      </c>
      <c r="BT64" s="5" t="str">
        <f t="shared" si="46"/>
        <v>No</v>
      </c>
      <c r="BU64" s="3" t="str">
        <f t="shared" si="43"/>
        <v>No</v>
      </c>
      <c r="BV64" s="5" t="str">
        <f t="shared" si="44"/>
        <v>No</v>
      </c>
      <c r="BW64" s="3" t="str">
        <f t="shared" si="43"/>
        <v>No</v>
      </c>
      <c r="BX64" s="5" t="str">
        <f t="shared" si="44"/>
        <v>No</v>
      </c>
      <c r="BY64" s="3" t="str">
        <f t="shared" si="43"/>
        <v>No</v>
      </c>
      <c r="BZ64" s="5" t="str">
        <f t="shared" si="44"/>
        <v>No</v>
      </c>
      <c r="CA64" s="3" t="str">
        <f t="shared" si="43"/>
        <v>No</v>
      </c>
      <c r="CB64" s="5" t="str">
        <f t="shared" si="44"/>
        <v>No</v>
      </c>
      <c r="CC64" s="3" t="str">
        <f t="shared" si="43"/>
        <v>No</v>
      </c>
      <c r="CD64" s="5" t="str">
        <f t="shared" si="44"/>
        <v>No</v>
      </c>
      <c r="CE64" s="3" t="str">
        <f t="shared" si="43"/>
        <v>No</v>
      </c>
      <c r="CF64" s="5" t="str">
        <f t="shared" si="44"/>
        <v>No</v>
      </c>
      <c r="CG64" s="3" t="str">
        <f t="shared" si="43"/>
        <v>No</v>
      </c>
      <c r="CH64" s="5" t="str">
        <f t="shared" si="44"/>
        <v>No</v>
      </c>
      <c r="CI64" s="3" t="str">
        <f t="shared" si="43"/>
        <v>No</v>
      </c>
      <c r="CJ64" s="5" t="str">
        <f t="shared" si="44"/>
        <v>No</v>
      </c>
      <c r="CK64" s="3" t="str">
        <f t="shared" si="43"/>
        <v>No</v>
      </c>
      <c r="CL64" s="5" t="str">
        <f t="shared" si="44"/>
        <v>No</v>
      </c>
      <c r="CM64" s="3" t="str">
        <f t="shared" si="43"/>
        <v>No</v>
      </c>
      <c r="CN64" s="5" t="str">
        <f t="shared" si="44"/>
        <v>No</v>
      </c>
      <c r="CO64" s="3" t="str">
        <f t="shared" si="43"/>
        <v>No</v>
      </c>
      <c r="CP64" s="5" t="str">
        <f t="shared" si="44"/>
        <v>No</v>
      </c>
      <c r="CQ64" s="3" t="str">
        <f t="shared" si="43"/>
        <v>No</v>
      </c>
      <c r="CR64" s="5" t="str">
        <f t="shared" si="44"/>
        <v>No</v>
      </c>
      <c r="CS64" s="3" t="str">
        <f t="shared" si="43"/>
        <v>No</v>
      </c>
      <c r="CT64" s="5" t="str">
        <f t="shared" si="44"/>
        <v>No</v>
      </c>
      <c r="CU64" s="3" t="str">
        <f t="shared" si="43"/>
        <v>No</v>
      </c>
      <c r="CV64" s="5" t="str">
        <f t="shared" si="44"/>
        <v>No</v>
      </c>
      <c r="CW64" s="3" t="str">
        <f t="shared" si="43"/>
        <v>No</v>
      </c>
      <c r="CX64" s="5" t="str">
        <f t="shared" si="44"/>
        <v>No</v>
      </c>
      <c r="CY64" s="3" t="str">
        <f t="shared" si="43"/>
        <v>No</v>
      </c>
      <c r="CZ64" s="5" t="str">
        <f t="shared" si="44"/>
        <v>No</v>
      </c>
    </row>
    <row r="65" spans="4:104" x14ac:dyDescent="0.3">
      <c r="D65" s="3">
        <v>59</v>
      </c>
      <c r="E65" s="3" t="str">
        <f t="shared" si="39"/>
        <v>Mercurio</v>
      </c>
      <c r="F65" s="3" t="str">
        <f t="shared" si="42"/>
        <v>Nodo Norte Real</v>
      </c>
      <c r="G65" s="3" t="str">
        <f t="shared" si="15"/>
        <v>Conjunción</v>
      </c>
      <c r="H65" s="5">
        <f t="shared" si="16"/>
        <v>0</v>
      </c>
      <c r="I65" s="3" t="str">
        <f t="shared" si="45"/>
        <v>No</v>
      </c>
      <c r="J65" s="5" t="str">
        <f t="shared" si="46"/>
        <v>No</v>
      </c>
      <c r="K65" s="3" t="str">
        <f t="shared" si="45"/>
        <v>No</v>
      </c>
      <c r="L65" s="5" t="str">
        <f t="shared" si="46"/>
        <v>No</v>
      </c>
      <c r="M65" s="3" t="str">
        <f t="shared" si="45"/>
        <v>No</v>
      </c>
      <c r="N65" s="5" t="str">
        <f t="shared" si="46"/>
        <v>No</v>
      </c>
      <c r="O65" s="3" t="str">
        <f t="shared" si="45"/>
        <v>No</v>
      </c>
      <c r="P65" s="5" t="str">
        <f t="shared" si="46"/>
        <v>No</v>
      </c>
      <c r="Q65" s="3" t="str">
        <f t="shared" si="45"/>
        <v>No</v>
      </c>
      <c r="R65" s="5" t="str">
        <f t="shared" si="46"/>
        <v>No</v>
      </c>
      <c r="S65" s="3" t="str">
        <f t="shared" si="45"/>
        <v>No</v>
      </c>
      <c r="T65" s="5" t="str">
        <f t="shared" si="46"/>
        <v>No</v>
      </c>
      <c r="U65" s="3" t="str">
        <f t="shared" si="45"/>
        <v>No</v>
      </c>
      <c r="V65" s="5" t="str">
        <f t="shared" si="46"/>
        <v>No</v>
      </c>
      <c r="W65" s="3" t="str">
        <f t="shared" si="45"/>
        <v>No</v>
      </c>
      <c r="X65" s="5" t="str">
        <f t="shared" si="46"/>
        <v>No</v>
      </c>
      <c r="Y65" s="3" t="str">
        <f t="shared" si="45"/>
        <v>No</v>
      </c>
      <c r="Z65" s="5" t="str">
        <f t="shared" si="46"/>
        <v>No</v>
      </c>
      <c r="AA65" s="3" t="str">
        <f t="shared" si="45"/>
        <v>No</v>
      </c>
      <c r="AB65" s="5" t="str">
        <f t="shared" si="46"/>
        <v>No</v>
      </c>
      <c r="AC65" s="3" t="str">
        <f t="shared" si="45"/>
        <v>No</v>
      </c>
      <c r="AD65" s="5" t="str">
        <f t="shared" si="46"/>
        <v>No</v>
      </c>
      <c r="AE65" s="3" t="str">
        <f t="shared" si="45"/>
        <v>No</v>
      </c>
      <c r="AF65" s="5" t="str">
        <f t="shared" si="46"/>
        <v>No</v>
      </c>
      <c r="AG65" s="3" t="str">
        <f t="shared" si="45"/>
        <v>No</v>
      </c>
      <c r="AH65" s="5" t="str">
        <f t="shared" si="46"/>
        <v>No</v>
      </c>
      <c r="AI65" s="3" t="str">
        <f t="shared" si="45"/>
        <v>No</v>
      </c>
      <c r="AJ65" s="5" t="str">
        <f t="shared" si="46"/>
        <v>No</v>
      </c>
      <c r="AK65" s="3" t="str">
        <f t="shared" si="45"/>
        <v>No</v>
      </c>
      <c r="AL65" s="5" t="str">
        <f t="shared" si="46"/>
        <v>No</v>
      </c>
      <c r="AM65" s="3" t="str">
        <f t="shared" si="45"/>
        <v>No</v>
      </c>
      <c r="AN65" s="5" t="str">
        <f t="shared" si="46"/>
        <v>No</v>
      </c>
      <c r="AO65" s="3" t="str">
        <f t="shared" si="45"/>
        <v>No</v>
      </c>
      <c r="AP65" s="5" t="str">
        <f t="shared" si="46"/>
        <v>No</v>
      </c>
      <c r="AQ65" s="3" t="str">
        <f t="shared" si="45"/>
        <v>No</v>
      </c>
      <c r="AR65" s="5" t="str">
        <f t="shared" si="46"/>
        <v>No</v>
      </c>
      <c r="AS65" s="3" t="str">
        <f t="shared" si="45"/>
        <v>No</v>
      </c>
      <c r="AT65" s="5" t="str">
        <f t="shared" si="46"/>
        <v>No</v>
      </c>
      <c r="AU65" s="3" t="str">
        <f t="shared" si="45"/>
        <v>No</v>
      </c>
      <c r="AV65" s="5" t="str">
        <f t="shared" si="46"/>
        <v>No</v>
      </c>
      <c r="AW65" s="3" t="str">
        <f t="shared" si="45"/>
        <v>No</v>
      </c>
      <c r="AX65" s="5" t="str">
        <f t="shared" si="46"/>
        <v>No</v>
      </c>
      <c r="AY65" s="3" t="str">
        <f t="shared" si="45"/>
        <v>No</v>
      </c>
      <c r="AZ65" s="5" t="str">
        <f t="shared" si="46"/>
        <v>No</v>
      </c>
      <c r="BA65" s="3" t="str">
        <f t="shared" si="45"/>
        <v>No</v>
      </c>
      <c r="BB65" s="5" t="str">
        <f t="shared" si="46"/>
        <v>No</v>
      </c>
      <c r="BC65" s="3" t="str">
        <f t="shared" si="45"/>
        <v>No</v>
      </c>
      <c r="BD65" s="5" t="str">
        <f t="shared" si="46"/>
        <v>No</v>
      </c>
      <c r="BE65" s="3" t="str">
        <f t="shared" si="45"/>
        <v>No</v>
      </c>
      <c r="BF65" s="5" t="str">
        <f t="shared" si="46"/>
        <v>No</v>
      </c>
      <c r="BG65" s="3" t="str">
        <f t="shared" si="45"/>
        <v>No</v>
      </c>
      <c r="BH65" s="5" t="str">
        <f t="shared" si="46"/>
        <v>No</v>
      </c>
      <c r="BI65" s="3" t="str">
        <f t="shared" si="45"/>
        <v>No</v>
      </c>
      <c r="BJ65" s="5" t="str">
        <f t="shared" si="46"/>
        <v>No</v>
      </c>
      <c r="BK65" s="3" t="str">
        <f t="shared" si="45"/>
        <v>No</v>
      </c>
      <c r="BL65" s="5" t="str">
        <f t="shared" si="46"/>
        <v>No</v>
      </c>
      <c r="BM65" s="3" t="str">
        <f t="shared" si="45"/>
        <v>No</v>
      </c>
      <c r="BN65" s="5" t="str">
        <f t="shared" si="46"/>
        <v>No</v>
      </c>
      <c r="BO65" s="3" t="str">
        <f t="shared" si="45"/>
        <v>No</v>
      </c>
      <c r="BP65" s="5" t="str">
        <f t="shared" si="46"/>
        <v>No</v>
      </c>
      <c r="BQ65" s="3" t="str">
        <f t="shared" si="45"/>
        <v>No</v>
      </c>
      <c r="BR65" s="5" t="str">
        <f t="shared" si="46"/>
        <v>No</v>
      </c>
      <c r="BS65" s="3" t="str">
        <f t="shared" si="45"/>
        <v>No</v>
      </c>
      <c r="BT65" s="5" t="str">
        <f t="shared" si="46"/>
        <v>No</v>
      </c>
      <c r="BU65" s="3" t="str">
        <f t="shared" si="43"/>
        <v>No</v>
      </c>
      <c r="BV65" s="5" t="str">
        <f t="shared" si="44"/>
        <v>No</v>
      </c>
      <c r="BW65" s="3" t="str">
        <f t="shared" si="43"/>
        <v>No</v>
      </c>
      <c r="BX65" s="5" t="str">
        <f t="shared" si="44"/>
        <v>No</v>
      </c>
      <c r="BY65" s="3" t="str">
        <f t="shared" si="43"/>
        <v>No</v>
      </c>
      <c r="BZ65" s="5" t="str">
        <f t="shared" si="44"/>
        <v>No</v>
      </c>
      <c r="CA65" s="3" t="str">
        <f t="shared" si="43"/>
        <v>No</v>
      </c>
      <c r="CB65" s="5" t="str">
        <f t="shared" si="44"/>
        <v>No</v>
      </c>
      <c r="CC65" s="3" t="str">
        <f t="shared" si="43"/>
        <v>No</v>
      </c>
      <c r="CD65" s="5" t="str">
        <f t="shared" si="44"/>
        <v>No</v>
      </c>
      <c r="CE65" s="3" t="str">
        <f t="shared" si="43"/>
        <v>No</v>
      </c>
      <c r="CF65" s="5" t="str">
        <f t="shared" si="44"/>
        <v>No</v>
      </c>
      <c r="CG65" s="3" t="str">
        <f t="shared" si="43"/>
        <v>No</v>
      </c>
      <c r="CH65" s="5" t="str">
        <f t="shared" si="44"/>
        <v>No</v>
      </c>
      <c r="CI65" s="3" t="str">
        <f t="shared" si="43"/>
        <v>No</v>
      </c>
      <c r="CJ65" s="5" t="str">
        <f t="shared" si="44"/>
        <v>No</v>
      </c>
      <c r="CK65" s="3" t="str">
        <f t="shared" si="43"/>
        <v>No</v>
      </c>
      <c r="CL65" s="5" t="str">
        <f t="shared" si="44"/>
        <v>No</v>
      </c>
      <c r="CM65" s="3" t="str">
        <f t="shared" si="43"/>
        <v>No</v>
      </c>
      <c r="CN65" s="5" t="str">
        <f t="shared" si="44"/>
        <v>No</v>
      </c>
      <c r="CO65" s="3" t="str">
        <f t="shared" si="43"/>
        <v>No</v>
      </c>
      <c r="CP65" s="5" t="str">
        <f t="shared" si="44"/>
        <v>No</v>
      </c>
      <c r="CQ65" s="3" t="str">
        <f t="shared" si="43"/>
        <v>No</v>
      </c>
      <c r="CR65" s="5" t="str">
        <f t="shared" si="44"/>
        <v>No</v>
      </c>
      <c r="CS65" s="3" t="str">
        <f t="shared" si="43"/>
        <v>No</v>
      </c>
      <c r="CT65" s="5" t="str">
        <f t="shared" si="44"/>
        <v>No</v>
      </c>
      <c r="CU65" s="3" t="str">
        <f t="shared" si="43"/>
        <v>No</v>
      </c>
      <c r="CV65" s="5" t="str">
        <f t="shared" si="44"/>
        <v>No</v>
      </c>
      <c r="CW65" s="3" t="str">
        <f t="shared" si="43"/>
        <v>No</v>
      </c>
      <c r="CX65" s="5" t="str">
        <f t="shared" si="44"/>
        <v>No</v>
      </c>
      <c r="CY65" s="3" t="str">
        <f t="shared" si="43"/>
        <v>No</v>
      </c>
      <c r="CZ65" s="5" t="str">
        <f t="shared" si="44"/>
        <v>No</v>
      </c>
    </row>
    <row r="66" spans="4:104" x14ac:dyDescent="0.3">
      <c r="D66" s="3">
        <v>60</v>
      </c>
      <c r="E66" s="3" t="str">
        <f t="shared" si="39"/>
        <v>Mercurio</v>
      </c>
      <c r="F66" s="3" t="str">
        <f t="shared" si="42"/>
        <v>Quirón</v>
      </c>
      <c r="G66" s="3" t="str">
        <f t="shared" si="15"/>
        <v>Conjunción</v>
      </c>
      <c r="H66" s="5">
        <f t="shared" si="16"/>
        <v>0</v>
      </c>
      <c r="I66" s="3" t="str">
        <f t="shared" si="45"/>
        <v>No</v>
      </c>
      <c r="J66" s="5" t="str">
        <f t="shared" si="46"/>
        <v>No</v>
      </c>
      <c r="K66" s="3" t="str">
        <f t="shared" si="45"/>
        <v>No</v>
      </c>
      <c r="L66" s="5" t="str">
        <f t="shared" si="46"/>
        <v>No</v>
      </c>
      <c r="M66" s="3" t="str">
        <f t="shared" si="45"/>
        <v>No</v>
      </c>
      <c r="N66" s="5" t="str">
        <f t="shared" si="46"/>
        <v>No</v>
      </c>
      <c r="O66" s="3" t="str">
        <f t="shared" si="45"/>
        <v>No</v>
      </c>
      <c r="P66" s="5" t="str">
        <f t="shared" si="46"/>
        <v>No</v>
      </c>
      <c r="Q66" s="3" t="str">
        <f t="shared" si="45"/>
        <v>No</v>
      </c>
      <c r="R66" s="5" t="str">
        <f t="shared" si="46"/>
        <v>No</v>
      </c>
      <c r="S66" s="3" t="str">
        <f t="shared" si="45"/>
        <v>No</v>
      </c>
      <c r="T66" s="5" t="str">
        <f t="shared" si="46"/>
        <v>No</v>
      </c>
      <c r="U66" s="3" t="str">
        <f t="shared" si="45"/>
        <v>No</v>
      </c>
      <c r="V66" s="5" t="str">
        <f t="shared" si="46"/>
        <v>No</v>
      </c>
      <c r="W66" s="3" t="str">
        <f t="shared" si="45"/>
        <v>No</v>
      </c>
      <c r="X66" s="5" t="str">
        <f t="shared" si="46"/>
        <v>No</v>
      </c>
      <c r="Y66" s="3" t="str">
        <f t="shared" si="45"/>
        <v>No</v>
      </c>
      <c r="Z66" s="5" t="str">
        <f t="shared" si="46"/>
        <v>No</v>
      </c>
      <c r="AA66" s="3" t="str">
        <f t="shared" si="45"/>
        <v>No</v>
      </c>
      <c r="AB66" s="5" t="str">
        <f t="shared" si="46"/>
        <v>No</v>
      </c>
      <c r="AC66" s="3" t="str">
        <f t="shared" si="45"/>
        <v>No</v>
      </c>
      <c r="AD66" s="5" t="str">
        <f t="shared" si="46"/>
        <v>No</v>
      </c>
      <c r="AE66" s="3" t="str">
        <f t="shared" si="45"/>
        <v>No</v>
      </c>
      <c r="AF66" s="5" t="str">
        <f t="shared" si="46"/>
        <v>No</v>
      </c>
      <c r="AG66" s="3" t="str">
        <f t="shared" si="45"/>
        <v>No</v>
      </c>
      <c r="AH66" s="5" t="str">
        <f t="shared" si="46"/>
        <v>No</v>
      </c>
      <c r="AI66" s="3" t="str">
        <f t="shared" si="45"/>
        <v>No</v>
      </c>
      <c r="AJ66" s="5" t="str">
        <f t="shared" si="46"/>
        <v>No</v>
      </c>
      <c r="AK66" s="3" t="str">
        <f t="shared" si="45"/>
        <v>No</v>
      </c>
      <c r="AL66" s="5" t="str">
        <f t="shared" si="46"/>
        <v>No</v>
      </c>
      <c r="AM66" s="3" t="str">
        <f t="shared" si="45"/>
        <v>No</v>
      </c>
      <c r="AN66" s="5" t="str">
        <f t="shared" si="46"/>
        <v>No</v>
      </c>
      <c r="AO66" s="3" t="str">
        <f t="shared" si="45"/>
        <v>No</v>
      </c>
      <c r="AP66" s="5" t="str">
        <f t="shared" si="46"/>
        <v>No</v>
      </c>
      <c r="AQ66" s="3" t="str">
        <f t="shared" si="45"/>
        <v>No</v>
      </c>
      <c r="AR66" s="5" t="str">
        <f t="shared" si="46"/>
        <v>No</v>
      </c>
      <c r="AS66" s="3" t="str">
        <f t="shared" si="45"/>
        <v>No</v>
      </c>
      <c r="AT66" s="5" t="str">
        <f t="shared" si="46"/>
        <v>No</v>
      </c>
      <c r="AU66" s="3" t="str">
        <f t="shared" si="45"/>
        <v>No</v>
      </c>
      <c r="AV66" s="5" t="str">
        <f t="shared" si="46"/>
        <v>No</v>
      </c>
      <c r="AW66" s="3" t="str">
        <f t="shared" si="45"/>
        <v>No</v>
      </c>
      <c r="AX66" s="5" t="str">
        <f t="shared" si="46"/>
        <v>No</v>
      </c>
      <c r="AY66" s="3" t="str">
        <f t="shared" si="45"/>
        <v>No</v>
      </c>
      <c r="AZ66" s="5" t="str">
        <f t="shared" si="46"/>
        <v>No</v>
      </c>
      <c r="BA66" s="3" t="str">
        <f t="shared" si="45"/>
        <v>No</v>
      </c>
      <c r="BB66" s="5" t="str">
        <f t="shared" si="46"/>
        <v>No</v>
      </c>
      <c r="BC66" s="3" t="str">
        <f t="shared" si="45"/>
        <v>No</v>
      </c>
      <c r="BD66" s="5" t="str">
        <f t="shared" si="46"/>
        <v>No</v>
      </c>
      <c r="BE66" s="3" t="str">
        <f t="shared" si="45"/>
        <v>No</v>
      </c>
      <c r="BF66" s="5" t="str">
        <f t="shared" si="46"/>
        <v>No</v>
      </c>
      <c r="BG66" s="3" t="str">
        <f t="shared" si="45"/>
        <v>No</v>
      </c>
      <c r="BH66" s="5" t="str">
        <f t="shared" si="46"/>
        <v>No</v>
      </c>
      <c r="BI66" s="3" t="str">
        <f t="shared" si="45"/>
        <v>No</v>
      </c>
      <c r="BJ66" s="5" t="str">
        <f t="shared" si="46"/>
        <v>No</v>
      </c>
      <c r="BK66" s="3" t="str">
        <f t="shared" si="45"/>
        <v>No</v>
      </c>
      <c r="BL66" s="5" t="str">
        <f t="shared" si="46"/>
        <v>No</v>
      </c>
      <c r="BM66" s="3" t="str">
        <f t="shared" si="45"/>
        <v>No</v>
      </c>
      <c r="BN66" s="5" t="str">
        <f t="shared" si="46"/>
        <v>No</v>
      </c>
      <c r="BO66" s="3" t="str">
        <f t="shared" si="45"/>
        <v>No</v>
      </c>
      <c r="BP66" s="5" t="str">
        <f t="shared" si="46"/>
        <v>No</v>
      </c>
      <c r="BQ66" s="3" t="str">
        <f t="shared" si="45"/>
        <v>No</v>
      </c>
      <c r="BR66" s="5" t="str">
        <f t="shared" si="46"/>
        <v>No</v>
      </c>
      <c r="BS66" s="3" t="str">
        <f t="shared" si="45"/>
        <v>No</v>
      </c>
      <c r="BT66" s="5" t="str">
        <f t="shared" si="46"/>
        <v>No</v>
      </c>
      <c r="BU66" s="3" t="str">
        <f t="shared" si="43"/>
        <v>No</v>
      </c>
      <c r="BV66" s="5" t="str">
        <f t="shared" si="44"/>
        <v>No</v>
      </c>
      <c r="BW66" s="3" t="str">
        <f t="shared" si="43"/>
        <v>No</v>
      </c>
      <c r="BX66" s="5" t="str">
        <f t="shared" si="44"/>
        <v>No</v>
      </c>
      <c r="BY66" s="3" t="str">
        <f t="shared" si="43"/>
        <v>No</v>
      </c>
      <c r="BZ66" s="5" t="str">
        <f t="shared" si="44"/>
        <v>No</v>
      </c>
      <c r="CA66" s="3" t="str">
        <f t="shared" si="43"/>
        <v>No</v>
      </c>
      <c r="CB66" s="5" t="str">
        <f t="shared" si="44"/>
        <v>No</v>
      </c>
      <c r="CC66" s="3" t="str">
        <f t="shared" si="43"/>
        <v>No</v>
      </c>
      <c r="CD66" s="5" t="str">
        <f t="shared" si="44"/>
        <v>No</v>
      </c>
      <c r="CE66" s="3" t="str">
        <f t="shared" si="43"/>
        <v>No</v>
      </c>
      <c r="CF66" s="5" t="str">
        <f t="shared" si="44"/>
        <v>No</v>
      </c>
      <c r="CG66" s="3" t="str">
        <f t="shared" si="43"/>
        <v>No</v>
      </c>
      <c r="CH66" s="5" t="str">
        <f t="shared" si="44"/>
        <v>No</v>
      </c>
      <c r="CI66" s="3" t="str">
        <f t="shared" si="43"/>
        <v>No</v>
      </c>
      <c r="CJ66" s="5" t="str">
        <f t="shared" si="44"/>
        <v>No</v>
      </c>
      <c r="CK66" s="3" t="str">
        <f t="shared" si="43"/>
        <v>No</v>
      </c>
      <c r="CL66" s="5" t="str">
        <f t="shared" si="44"/>
        <v>No</v>
      </c>
      <c r="CM66" s="3" t="str">
        <f t="shared" si="43"/>
        <v>No</v>
      </c>
      <c r="CN66" s="5" t="str">
        <f t="shared" si="44"/>
        <v>No</v>
      </c>
      <c r="CO66" s="3" t="str">
        <f t="shared" si="43"/>
        <v>No</v>
      </c>
      <c r="CP66" s="5" t="str">
        <f t="shared" si="44"/>
        <v>No</v>
      </c>
      <c r="CQ66" s="3" t="str">
        <f t="shared" si="43"/>
        <v>No</v>
      </c>
      <c r="CR66" s="5" t="str">
        <f t="shared" si="44"/>
        <v>No</v>
      </c>
      <c r="CS66" s="3" t="str">
        <f t="shared" si="43"/>
        <v>No</v>
      </c>
      <c r="CT66" s="5" t="str">
        <f t="shared" si="44"/>
        <v>No</v>
      </c>
      <c r="CU66" s="3" t="str">
        <f t="shared" si="43"/>
        <v>No</v>
      </c>
      <c r="CV66" s="5" t="str">
        <f t="shared" si="44"/>
        <v>No</v>
      </c>
      <c r="CW66" s="3" t="str">
        <f t="shared" si="43"/>
        <v>No</v>
      </c>
      <c r="CX66" s="5" t="str">
        <f t="shared" si="44"/>
        <v>No</v>
      </c>
      <c r="CY66" s="3" t="str">
        <f t="shared" si="43"/>
        <v>No</v>
      </c>
      <c r="CZ66" s="5" t="str">
        <f t="shared" si="44"/>
        <v>No</v>
      </c>
    </row>
    <row r="67" spans="4:104" x14ac:dyDescent="0.3">
      <c r="D67" s="3">
        <v>61</v>
      </c>
      <c r="E67" s="3" t="str">
        <f t="shared" si="39"/>
        <v>Mercurio</v>
      </c>
      <c r="F67" s="3" t="str">
        <f t="shared" si="42"/>
        <v>Lilith</v>
      </c>
      <c r="G67" s="3" t="str">
        <f t="shared" si="15"/>
        <v>Conjunción</v>
      </c>
      <c r="H67" s="5">
        <f t="shared" si="16"/>
        <v>0</v>
      </c>
      <c r="I67" s="3" t="str">
        <f t="shared" si="45"/>
        <v>No</v>
      </c>
      <c r="J67" s="5" t="str">
        <f t="shared" si="46"/>
        <v>No</v>
      </c>
      <c r="K67" s="3" t="str">
        <f t="shared" si="45"/>
        <v>No</v>
      </c>
      <c r="L67" s="5" t="str">
        <f t="shared" si="46"/>
        <v>No</v>
      </c>
      <c r="M67" s="3" t="str">
        <f t="shared" si="45"/>
        <v>No</v>
      </c>
      <c r="N67" s="5" t="str">
        <f t="shared" si="46"/>
        <v>No</v>
      </c>
      <c r="O67" s="3" t="str">
        <f t="shared" si="45"/>
        <v>No</v>
      </c>
      <c r="P67" s="5" t="str">
        <f t="shared" si="46"/>
        <v>No</v>
      </c>
      <c r="Q67" s="3" t="str">
        <f t="shared" si="45"/>
        <v>No</v>
      </c>
      <c r="R67" s="5" t="str">
        <f t="shared" si="46"/>
        <v>No</v>
      </c>
      <c r="S67" s="3" t="str">
        <f t="shared" si="45"/>
        <v>No</v>
      </c>
      <c r="T67" s="5" t="str">
        <f t="shared" si="46"/>
        <v>No</v>
      </c>
      <c r="U67" s="3" t="str">
        <f t="shared" si="45"/>
        <v>No</v>
      </c>
      <c r="V67" s="5" t="str">
        <f t="shared" si="46"/>
        <v>No</v>
      </c>
      <c r="W67" s="3" t="str">
        <f t="shared" si="45"/>
        <v>No</v>
      </c>
      <c r="X67" s="5" t="str">
        <f t="shared" si="46"/>
        <v>No</v>
      </c>
      <c r="Y67" s="3" t="str">
        <f t="shared" si="45"/>
        <v>No</v>
      </c>
      <c r="Z67" s="5" t="str">
        <f t="shared" si="46"/>
        <v>No</v>
      </c>
      <c r="AA67" s="3" t="str">
        <f t="shared" si="45"/>
        <v>No</v>
      </c>
      <c r="AB67" s="5" t="str">
        <f t="shared" si="46"/>
        <v>No</v>
      </c>
      <c r="AC67" s="3" t="str">
        <f t="shared" si="45"/>
        <v>No</v>
      </c>
      <c r="AD67" s="5" t="str">
        <f t="shared" si="46"/>
        <v>No</v>
      </c>
      <c r="AE67" s="3" t="str">
        <f t="shared" si="45"/>
        <v>No</v>
      </c>
      <c r="AF67" s="5" t="str">
        <f t="shared" si="46"/>
        <v>No</v>
      </c>
      <c r="AG67" s="3" t="str">
        <f t="shared" si="45"/>
        <v>No</v>
      </c>
      <c r="AH67" s="5" t="str">
        <f t="shared" si="46"/>
        <v>No</v>
      </c>
      <c r="AI67" s="3" t="str">
        <f t="shared" si="45"/>
        <v>No</v>
      </c>
      <c r="AJ67" s="5" t="str">
        <f t="shared" si="46"/>
        <v>No</v>
      </c>
      <c r="AK67" s="3" t="str">
        <f t="shared" si="45"/>
        <v>No</v>
      </c>
      <c r="AL67" s="5" t="str">
        <f t="shared" si="46"/>
        <v>No</v>
      </c>
      <c r="AM67" s="3" t="str">
        <f t="shared" si="45"/>
        <v>No</v>
      </c>
      <c r="AN67" s="5" t="str">
        <f t="shared" si="46"/>
        <v>No</v>
      </c>
      <c r="AO67" s="3" t="str">
        <f t="shared" si="45"/>
        <v>No</v>
      </c>
      <c r="AP67" s="5" t="str">
        <f t="shared" si="46"/>
        <v>No</v>
      </c>
      <c r="AQ67" s="3" t="str">
        <f t="shared" si="45"/>
        <v>No</v>
      </c>
      <c r="AR67" s="5" t="str">
        <f t="shared" si="46"/>
        <v>No</v>
      </c>
      <c r="AS67" s="3" t="str">
        <f t="shared" si="45"/>
        <v>No</v>
      </c>
      <c r="AT67" s="5" t="str">
        <f t="shared" si="46"/>
        <v>No</v>
      </c>
      <c r="AU67" s="3" t="str">
        <f t="shared" si="45"/>
        <v>No</v>
      </c>
      <c r="AV67" s="5" t="str">
        <f t="shared" si="46"/>
        <v>No</v>
      </c>
      <c r="AW67" s="3" t="str">
        <f t="shared" si="45"/>
        <v>No</v>
      </c>
      <c r="AX67" s="5" t="str">
        <f t="shared" si="46"/>
        <v>No</v>
      </c>
      <c r="AY67" s="3" t="str">
        <f t="shared" si="45"/>
        <v>No</v>
      </c>
      <c r="AZ67" s="5" t="str">
        <f t="shared" si="46"/>
        <v>No</v>
      </c>
      <c r="BA67" s="3" t="str">
        <f t="shared" si="45"/>
        <v>No</v>
      </c>
      <c r="BB67" s="5" t="str">
        <f t="shared" si="46"/>
        <v>No</v>
      </c>
      <c r="BC67" s="3" t="str">
        <f t="shared" si="45"/>
        <v>No</v>
      </c>
      <c r="BD67" s="5" t="str">
        <f t="shared" si="46"/>
        <v>No</v>
      </c>
      <c r="BE67" s="3" t="str">
        <f t="shared" si="45"/>
        <v>No</v>
      </c>
      <c r="BF67" s="5" t="str">
        <f t="shared" si="46"/>
        <v>No</v>
      </c>
      <c r="BG67" s="3" t="str">
        <f t="shared" si="45"/>
        <v>No</v>
      </c>
      <c r="BH67" s="5" t="str">
        <f t="shared" si="46"/>
        <v>No</v>
      </c>
      <c r="BI67" s="3" t="str">
        <f t="shared" si="45"/>
        <v>No</v>
      </c>
      <c r="BJ67" s="5" t="str">
        <f t="shared" si="46"/>
        <v>No</v>
      </c>
      <c r="BK67" s="3" t="str">
        <f t="shared" si="45"/>
        <v>No</v>
      </c>
      <c r="BL67" s="5" t="str">
        <f t="shared" si="46"/>
        <v>No</v>
      </c>
      <c r="BM67" s="3" t="str">
        <f t="shared" si="45"/>
        <v>No</v>
      </c>
      <c r="BN67" s="5" t="str">
        <f t="shared" si="46"/>
        <v>No</v>
      </c>
      <c r="BO67" s="3" t="str">
        <f t="shared" si="45"/>
        <v>No</v>
      </c>
      <c r="BP67" s="5" t="str">
        <f t="shared" si="46"/>
        <v>No</v>
      </c>
      <c r="BQ67" s="3" t="str">
        <f t="shared" si="45"/>
        <v>No</v>
      </c>
      <c r="BR67" s="5" t="str">
        <f t="shared" si="46"/>
        <v>No</v>
      </c>
      <c r="BS67" s="3" t="str">
        <f t="shared" si="45"/>
        <v>No</v>
      </c>
      <c r="BT67" s="5" t="str">
        <f t="shared" si="46"/>
        <v>No</v>
      </c>
      <c r="BU67" s="3" t="str">
        <f t="shared" si="43"/>
        <v>No</v>
      </c>
      <c r="BV67" s="5" t="str">
        <f t="shared" si="44"/>
        <v>No</v>
      </c>
      <c r="BW67" s="3" t="str">
        <f t="shared" si="43"/>
        <v>No</v>
      </c>
      <c r="BX67" s="5" t="str">
        <f t="shared" si="44"/>
        <v>No</v>
      </c>
      <c r="BY67" s="3" t="str">
        <f t="shared" si="43"/>
        <v>No</v>
      </c>
      <c r="BZ67" s="5" t="str">
        <f t="shared" si="44"/>
        <v>No</v>
      </c>
      <c r="CA67" s="3" t="str">
        <f t="shared" si="43"/>
        <v>No</v>
      </c>
      <c r="CB67" s="5" t="str">
        <f t="shared" si="44"/>
        <v>No</v>
      </c>
      <c r="CC67" s="3" t="str">
        <f t="shared" si="43"/>
        <v>No</v>
      </c>
      <c r="CD67" s="5" t="str">
        <f t="shared" si="44"/>
        <v>No</v>
      </c>
      <c r="CE67" s="3" t="str">
        <f t="shared" si="43"/>
        <v>No</v>
      </c>
      <c r="CF67" s="5" t="str">
        <f t="shared" si="44"/>
        <v>No</v>
      </c>
      <c r="CG67" s="3" t="str">
        <f t="shared" si="43"/>
        <v>No</v>
      </c>
      <c r="CH67" s="5" t="str">
        <f t="shared" si="44"/>
        <v>No</v>
      </c>
      <c r="CI67" s="3" t="str">
        <f t="shared" si="43"/>
        <v>No</v>
      </c>
      <c r="CJ67" s="5" t="str">
        <f t="shared" si="44"/>
        <v>No</v>
      </c>
      <c r="CK67" s="3" t="str">
        <f t="shared" si="43"/>
        <v>No</v>
      </c>
      <c r="CL67" s="5" t="str">
        <f t="shared" si="44"/>
        <v>No</v>
      </c>
      <c r="CM67" s="3" t="str">
        <f t="shared" si="43"/>
        <v>No</v>
      </c>
      <c r="CN67" s="5" t="str">
        <f t="shared" si="44"/>
        <v>No</v>
      </c>
      <c r="CO67" s="3" t="str">
        <f t="shared" si="43"/>
        <v>No</v>
      </c>
      <c r="CP67" s="5" t="str">
        <f t="shared" si="44"/>
        <v>No</v>
      </c>
      <c r="CQ67" s="3" t="str">
        <f t="shared" si="43"/>
        <v>No</v>
      </c>
      <c r="CR67" s="5" t="str">
        <f t="shared" si="44"/>
        <v>No</v>
      </c>
      <c r="CS67" s="3" t="str">
        <f t="shared" si="43"/>
        <v>No</v>
      </c>
      <c r="CT67" s="5" t="str">
        <f t="shared" si="44"/>
        <v>No</v>
      </c>
      <c r="CU67" s="3" t="str">
        <f t="shared" si="43"/>
        <v>No</v>
      </c>
      <c r="CV67" s="5" t="str">
        <f t="shared" si="44"/>
        <v>No</v>
      </c>
      <c r="CW67" s="3" t="str">
        <f t="shared" si="43"/>
        <v>No</v>
      </c>
      <c r="CX67" s="5" t="str">
        <f t="shared" si="44"/>
        <v>No</v>
      </c>
      <c r="CY67" s="3" t="str">
        <f t="shared" si="43"/>
        <v>No</v>
      </c>
      <c r="CZ67" s="5" t="str">
        <f t="shared" si="44"/>
        <v>No</v>
      </c>
    </row>
    <row r="68" spans="4:104" x14ac:dyDescent="0.3">
      <c r="D68" s="3">
        <v>62</v>
      </c>
      <c r="E68" s="3" t="str">
        <f t="shared" si="39"/>
        <v>Mercurio</v>
      </c>
      <c r="F68" s="3" t="str">
        <f t="shared" si="42"/>
        <v>Vertex</v>
      </c>
      <c r="G68" s="3" t="str">
        <f t="shared" si="15"/>
        <v>Conjunción</v>
      </c>
      <c r="H68" s="5">
        <f t="shared" si="16"/>
        <v>0</v>
      </c>
      <c r="I68" s="3" t="str">
        <f t="shared" si="45"/>
        <v>No</v>
      </c>
      <c r="J68" s="5" t="str">
        <f t="shared" si="46"/>
        <v>No</v>
      </c>
      <c r="K68" s="3" t="str">
        <f t="shared" si="45"/>
        <v>No</v>
      </c>
      <c r="L68" s="5" t="str">
        <f t="shared" si="46"/>
        <v>No</v>
      </c>
      <c r="M68" s="3" t="str">
        <f t="shared" si="45"/>
        <v>No</v>
      </c>
      <c r="N68" s="5" t="str">
        <f t="shared" si="46"/>
        <v>No</v>
      </c>
      <c r="O68" s="3" t="str">
        <f t="shared" si="45"/>
        <v>No</v>
      </c>
      <c r="P68" s="5" t="str">
        <f t="shared" si="46"/>
        <v>No</v>
      </c>
      <c r="Q68" s="3" t="str">
        <f t="shared" si="45"/>
        <v>No</v>
      </c>
      <c r="R68" s="5" t="str">
        <f t="shared" si="46"/>
        <v>No</v>
      </c>
      <c r="S68" s="3" t="str">
        <f t="shared" si="45"/>
        <v>No</v>
      </c>
      <c r="T68" s="5" t="str">
        <f t="shared" si="46"/>
        <v>No</v>
      </c>
      <c r="U68" s="3" t="str">
        <f t="shared" si="45"/>
        <v>No</v>
      </c>
      <c r="V68" s="5" t="str">
        <f t="shared" si="46"/>
        <v>No</v>
      </c>
      <c r="W68" s="3" t="str">
        <f t="shared" si="45"/>
        <v>No</v>
      </c>
      <c r="X68" s="5" t="str">
        <f t="shared" si="46"/>
        <v>No</v>
      </c>
      <c r="Y68" s="3" t="str">
        <f t="shared" si="45"/>
        <v>No</v>
      </c>
      <c r="Z68" s="5" t="str">
        <f t="shared" si="46"/>
        <v>No</v>
      </c>
      <c r="AA68" s="3" t="str">
        <f t="shared" si="45"/>
        <v>No</v>
      </c>
      <c r="AB68" s="5" t="str">
        <f t="shared" si="46"/>
        <v>No</v>
      </c>
      <c r="AC68" s="3" t="str">
        <f t="shared" si="45"/>
        <v>No</v>
      </c>
      <c r="AD68" s="5" t="str">
        <f t="shared" si="46"/>
        <v>No</v>
      </c>
      <c r="AE68" s="3" t="str">
        <f t="shared" si="45"/>
        <v>No</v>
      </c>
      <c r="AF68" s="5" t="str">
        <f t="shared" si="46"/>
        <v>No</v>
      </c>
      <c r="AG68" s="3" t="str">
        <f t="shared" si="45"/>
        <v>No</v>
      </c>
      <c r="AH68" s="5" t="str">
        <f t="shared" si="46"/>
        <v>No</v>
      </c>
      <c r="AI68" s="3" t="str">
        <f t="shared" si="45"/>
        <v>No</v>
      </c>
      <c r="AJ68" s="5" t="str">
        <f t="shared" si="46"/>
        <v>No</v>
      </c>
      <c r="AK68" s="3" t="str">
        <f t="shared" si="45"/>
        <v>No</v>
      </c>
      <c r="AL68" s="5" t="str">
        <f t="shared" si="46"/>
        <v>No</v>
      </c>
      <c r="AM68" s="3" t="str">
        <f t="shared" si="45"/>
        <v>No</v>
      </c>
      <c r="AN68" s="5" t="str">
        <f t="shared" si="46"/>
        <v>No</v>
      </c>
      <c r="AO68" s="3" t="str">
        <f t="shared" si="45"/>
        <v>No</v>
      </c>
      <c r="AP68" s="5" t="str">
        <f t="shared" si="46"/>
        <v>No</v>
      </c>
      <c r="AQ68" s="3" t="str">
        <f t="shared" si="45"/>
        <v>No</v>
      </c>
      <c r="AR68" s="5" t="str">
        <f t="shared" si="46"/>
        <v>No</v>
      </c>
      <c r="AS68" s="3" t="str">
        <f t="shared" si="45"/>
        <v>No</v>
      </c>
      <c r="AT68" s="5" t="str">
        <f t="shared" si="46"/>
        <v>No</v>
      </c>
      <c r="AU68" s="3" t="str">
        <f t="shared" si="45"/>
        <v>No</v>
      </c>
      <c r="AV68" s="5" t="str">
        <f t="shared" si="46"/>
        <v>No</v>
      </c>
      <c r="AW68" s="3" t="str">
        <f t="shared" si="45"/>
        <v>No</v>
      </c>
      <c r="AX68" s="5" t="str">
        <f t="shared" si="46"/>
        <v>No</v>
      </c>
      <c r="AY68" s="3" t="str">
        <f t="shared" si="45"/>
        <v>No</v>
      </c>
      <c r="AZ68" s="5" t="str">
        <f t="shared" si="46"/>
        <v>No</v>
      </c>
      <c r="BA68" s="3" t="str">
        <f t="shared" si="45"/>
        <v>No</v>
      </c>
      <c r="BB68" s="5" t="str">
        <f t="shared" si="46"/>
        <v>No</v>
      </c>
      <c r="BC68" s="3" t="str">
        <f t="shared" si="45"/>
        <v>No</v>
      </c>
      <c r="BD68" s="5" t="str">
        <f t="shared" si="46"/>
        <v>No</v>
      </c>
      <c r="BE68" s="3" t="str">
        <f t="shared" si="45"/>
        <v>No</v>
      </c>
      <c r="BF68" s="5" t="str">
        <f t="shared" si="46"/>
        <v>No</v>
      </c>
      <c r="BG68" s="3" t="str">
        <f t="shared" si="45"/>
        <v>No</v>
      </c>
      <c r="BH68" s="5" t="str">
        <f t="shared" si="46"/>
        <v>No</v>
      </c>
      <c r="BI68" s="3" t="str">
        <f t="shared" si="45"/>
        <v>No</v>
      </c>
      <c r="BJ68" s="5" t="str">
        <f t="shared" si="46"/>
        <v>No</v>
      </c>
      <c r="BK68" s="3" t="str">
        <f t="shared" si="45"/>
        <v>No</v>
      </c>
      <c r="BL68" s="5" t="str">
        <f t="shared" si="46"/>
        <v>No</v>
      </c>
      <c r="BM68" s="3" t="str">
        <f t="shared" si="45"/>
        <v>No</v>
      </c>
      <c r="BN68" s="5" t="str">
        <f t="shared" si="46"/>
        <v>No</v>
      </c>
      <c r="BO68" s="3" t="str">
        <f t="shared" si="45"/>
        <v>No</v>
      </c>
      <c r="BP68" s="5" t="str">
        <f t="shared" si="46"/>
        <v>No</v>
      </c>
      <c r="BQ68" s="3" t="str">
        <f t="shared" si="45"/>
        <v>No</v>
      </c>
      <c r="BR68" s="5" t="str">
        <f t="shared" si="46"/>
        <v>No</v>
      </c>
      <c r="BS68" s="3" t="str">
        <f t="shared" si="45"/>
        <v>No</v>
      </c>
      <c r="BT68" s="5" t="str">
        <f t="shared" si="46"/>
        <v>No</v>
      </c>
      <c r="BU68" s="3" t="str">
        <f t="shared" si="43"/>
        <v>No</v>
      </c>
      <c r="BV68" s="5" t="str">
        <f t="shared" si="44"/>
        <v>No</v>
      </c>
      <c r="BW68" s="3" t="str">
        <f t="shared" si="43"/>
        <v>No</v>
      </c>
      <c r="BX68" s="5" t="str">
        <f t="shared" si="44"/>
        <v>No</v>
      </c>
      <c r="BY68" s="3" t="str">
        <f t="shared" si="43"/>
        <v>No</v>
      </c>
      <c r="BZ68" s="5" t="str">
        <f t="shared" si="44"/>
        <v>No</v>
      </c>
      <c r="CA68" s="3" t="str">
        <f t="shared" si="43"/>
        <v>No</v>
      </c>
      <c r="CB68" s="5" t="str">
        <f t="shared" si="44"/>
        <v>No</v>
      </c>
      <c r="CC68" s="3" t="str">
        <f t="shared" si="43"/>
        <v>No</v>
      </c>
      <c r="CD68" s="5" t="str">
        <f t="shared" si="44"/>
        <v>No</v>
      </c>
      <c r="CE68" s="3" t="str">
        <f t="shared" si="43"/>
        <v>No</v>
      </c>
      <c r="CF68" s="5" t="str">
        <f t="shared" si="44"/>
        <v>No</v>
      </c>
      <c r="CG68" s="3" t="str">
        <f t="shared" si="43"/>
        <v>No</v>
      </c>
      <c r="CH68" s="5" t="str">
        <f t="shared" si="44"/>
        <v>No</v>
      </c>
      <c r="CI68" s="3" t="str">
        <f t="shared" si="43"/>
        <v>No</v>
      </c>
      <c r="CJ68" s="5" t="str">
        <f t="shared" si="44"/>
        <v>No</v>
      </c>
      <c r="CK68" s="3" t="str">
        <f t="shared" si="43"/>
        <v>No</v>
      </c>
      <c r="CL68" s="5" t="str">
        <f t="shared" si="44"/>
        <v>No</v>
      </c>
      <c r="CM68" s="3" t="str">
        <f t="shared" si="43"/>
        <v>No</v>
      </c>
      <c r="CN68" s="5" t="str">
        <f t="shared" si="44"/>
        <v>No</v>
      </c>
      <c r="CO68" s="3" t="str">
        <f t="shared" si="43"/>
        <v>No</v>
      </c>
      <c r="CP68" s="5" t="str">
        <f t="shared" si="44"/>
        <v>No</v>
      </c>
      <c r="CQ68" s="3" t="str">
        <f t="shared" si="43"/>
        <v>No</v>
      </c>
      <c r="CR68" s="5" t="str">
        <f t="shared" si="44"/>
        <v>No</v>
      </c>
      <c r="CS68" s="3" t="str">
        <f t="shared" si="43"/>
        <v>No</v>
      </c>
      <c r="CT68" s="5" t="str">
        <f t="shared" si="44"/>
        <v>No</v>
      </c>
      <c r="CU68" s="3" t="str">
        <f t="shared" si="43"/>
        <v>No</v>
      </c>
      <c r="CV68" s="5" t="str">
        <f t="shared" si="44"/>
        <v>No</v>
      </c>
      <c r="CW68" s="3" t="str">
        <f t="shared" si="43"/>
        <v>No</v>
      </c>
      <c r="CX68" s="5" t="str">
        <f t="shared" si="44"/>
        <v>No</v>
      </c>
      <c r="CY68" s="3" t="str">
        <f t="shared" si="43"/>
        <v>No</v>
      </c>
      <c r="CZ68" s="5" t="str">
        <f t="shared" si="44"/>
        <v>No</v>
      </c>
    </row>
    <row r="69" spans="4:104" x14ac:dyDescent="0.3">
      <c r="D69" s="3">
        <v>63</v>
      </c>
      <c r="E69" s="3" t="str">
        <f t="shared" si="39"/>
        <v>Mercurio</v>
      </c>
      <c r="F69" s="3" t="str">
        <f t="shared" si="42"/>
        <v>Ceres</v>
      </c>
      <c r="G69" s="3" t="str">
        <f t="shared" si="15"/>
        <v>Conjunción</v>
      </c>
      <c r="H69" s="5">
        <f t="shared" si="16"/>
        <v>0</v>
      </c>
      <c r="I69" s="3" t="str">
        <f t="shared" si="45"/>
        <v>No</v>
      </c>
      <c r="J69" s="5" t="str">
        <f t="shared" si="46"/>
        <v>No</v>
      </c>
      <c r="K69" s="3" t="str">
        <f t="shared" si="45"/>
        <v>No</v>
      </c>
      <c r="L69" s="5" t="str">
        <f t="shared" si="46"/>
        <v>No</v>
      </c>
      <c r="M69" s="3" t="str">
        <f t="shared" si="45"/>
        <v>No</v>
      </c>
      <c r="N69" s="5" t="str">
        <f t="shared" si="46"/>
        <v>No</v>
      </c>
      <c r="O69" s="3" t="str">
        <f t="shared" si="45"/>
        <v>No</v>
      </c>
      <c r="P69" s="5" t="str">
        <f t="shared" si="46"/>
        <v>No</v>
      </c>
      <c r="Q69" s="3" t="str">
        <f t="shared" si="45"/>
        <v>No</v>
      </c>
      <c r="R69" s="5" t="str">
        <f t="shared" si="46"/>
        <v>No</v>
      </c>
      <c r="S69" s="3" t="str">
        <f t="shared" si="45"/>
        <v>No</v>
      </c>
      <c r="T69" s="5" t="str">
        <f t="shared" si="46"/>
        <v>No</v>
      </c>
      <c r="U69" s="3" t="str">
        <f t="shared" si="45"/>
        <v>No</v>
      </c>
      <c r="V69" s="5" t="str">
        <f t="shared" si="46"/>
        <v>No</v>
      </c>
      <c r="W69" s="3" t="str">
        <f t="shared" si="45"/>
        <v>No</v>
      </c>
      <c r="X69" s="5" t="str">
        <f t="shared" si="46"/>
        <v>No</v>
      </c>
      <c r="Y69" s="3" t="str">
        <f t="shared" si="45"/>
        <v>No</v>
      </c>
      <c r="Z69" s="5" t="str">
        <f t="shared" si="46"/>
        <v>No</v>
      </c>
      <c r="AA69" s="3" t="str">
        <f t="shared" si="45"/>
        <v>No</v>
      </c>
      <c r="AB69" s="5" t="str">
        <f t="shared" si="46"/>
        <v>No</v>
      </c>
      <c r="AC69" s="3" t="str">
        <f t="shared" si="45"/>
        <v>No</v>
      </c>
      <c r="AD69" s="5" t="str">
        <f t="shared" si="46"/>
        <v>No</v>
      </c>
      <c r="AE69" s="3" t="str">
        <f t="shared" si="45"/>
        <v>No</v>
      </c>
      <c r="AF69" s="5" t="str">
        <f t="shared" si="46"/>
        <v>No</v>
      </c>
      <c r="AG69" s="3" t="str">
        <f t="shared" si="45"/>
        <v>No</v>
      </c>
      <c r="AH69" s="5" t="str">
        <f t="shared" si="46"/>
        <v>No</v>
      </c>
      <c r="AI69" s="3" t="str">
        <f t="shared" si="45"/>
        <v>No</v>
      </c>
      <c r="AJ69" s="5" t="str">
        <f t="shared" si="46"/>
        <v>No</v>
      </c>
      <c r="AK69" s="3" t="str">
        <f t="shared" si="45"/>
        <v>No</v>
      </c>
      <c r="AL69" s="5" t="str">
        <f t="shared" si="46"/>
        <v>No</v>
      </c>
      <c r="AM69" s="3" t="str">
        <f t="shared" si="45"/>
        <v>No</v>
      </c>
      <c r="AN69" s="5" t="str">
        <f t="shared" si="46"/>
        <v>No</v>
      </c>
      <c r="AO69" s="3" t="str">
        <f t="shared" si="45"/>
        <v>No</v>
      </c>
      <c r="AP69" s="5" t="str">
        <f t="shared" si="46"/>
        <v>No</v>
      </c>
      <c r="AQ69" s="3" t="str">
        <f t="shared" si="45"/>
        <v>No</v>
      </c>
      <c r="AR69" s="5" t="str">
        <f t="shared" si="46"/>
        <v>No</v>
      </c>
      <c r="AS69" s="3" t="str">
        <f t="shared" si="45"/>
        <v>No</v>
      </c>
      <c r="AT69" s="5" t="str">
        <f t="shared" si="46"/>
        <v>No</v>
      </c>
      <c r="AU69" s="3" t="str">
        <f t="shared" si="45"/>
        <v>No</v>
      </c>
      <c r="AV69" s="5" t="str">
        <f t="shared" si="46"/>
        <v>No</v>
      </c>
      <c r="AW69" s="3" t="str">
        <f t="shared" si="45"/>
        <v>No</v>
      </c>
      <c r="AX69" s="5" t="str">
        <f t="shared" si="46"/>
        <v>No</v>
      </c>
      <c r="AY69" s="3" t="str">
        <f t="shared" si="45"/>
        <v>No</v>
      </c>
      <c r="AZ69" s="5" t="str">
        <f t="shared" si="46"/>
        <v>No</v>
      </c>
      <c r="BA69" s="3" t="str">
        <f t="shared" si="45"/>
        <v>No</v>
      </c>
      <c r="BB69" s="5" t="str">
        <f t="shared" si="46"/>
        <v>No</v>
      </c>
      <c r="BC69" s="3" t="str">
        <f t="shared" si="45"/>
        <v>No</v>
      </c>
      <c r="BD69" s="5" t="str">
        <f t="shared" si="46"/>
        <v>No</v>
      </c>
      <c r="BE69" s="3" t="str">
        <f t="shared" si="45"/>
        <v>No</v>
      </c>
      <c r="BF69" s="5" t="str">
        <f t="shared" si="46"/>
        <v>No</v>
      </c>
      <c r="BG69" s="3" t="str">
        <f t="shared" si="45"/>
        <v>No</v>
      </c>
      <c r="BH69" s="5" t="str">
        <f t="shared" si="46"/>
        <v>No</v>
      </c>
      <c r="BI69" s="3" t="str">
        <f t="shared" si="45"/>
        <v>No</v>
      </c>
      <c r="BJ69" s="5" t="str">
        <f t="shared" si="46"/>
        <v>No</v>
      </c>
      <c r="BK69" s="3" t="str">
        <f t="shared" si="45"/>
        <v>No</v>
      </c>
      <c r="BL69" s="5" t="str">
        <f t="shared" si="46"/>
        <v>No</v>
      </c>
      <c r="BM69" s="3" t="str">
        <f t="shared" si="45"/>
        <v>No</v>
      </c>
      <c r="BN69" s="5" t="str">
        <f t="shared" si="46"/>
        <v>No</v>
      </c>
      <c r="BO69" s="3" t="str">
        <f t="shared" si="45"/>
        <v>No</v>
      </c>
      <c r="BP69" s="5" t="str">
        <f t="shared" si="46"/>
        <v>No</v>
      </c>
      <c r="BQ69" s="3" t="str">
        <f t="shared" si="45"/>
        <v>No</v>
      </c>
      <c r="BR69" s="5" t="str">
        <f t="shared" si="46"/>
        <v>No</v>
      </c>
      <c r="BS69" s="3" t="str">
        <f t="shared" si="45"/>
        <v>No</v>
      </c>
      <c r="BT69" s="5" t="str">
        <f t="shared" si="46"/>
        <v>No</v>
      </c>
      <c r="BU69" s="3" t="str">
        <f t="shared" si="43"/>
        <v>No</v>
      </c>
      <c r="BV69" s="5" t="str">
        <f t="shared" si="44"/>
        <v>No</v>
      </c>
      <c r="BW69" s="3" t="str">
        <f t="shared" si="43"/>
        <v>No</v>
      </c>
      <c r="BX69" s="5" t="str">
        <f t="shared" si="44"/>
        <v>No</v>
      </c>
      <c r="BY69" s="3" t="str">
        <f t="shared" si="43"/>
        <v>No</v>
      </c>
      <c r="BZ69" s="5" t="str">
        <f t="shared" si="44"/>
        <v>No</v>
      </c>
      <c r="CA69" s="3" t="str">
        <f t="shared" si="43"/>
        <v>No</v>
      </c>
      <c r="CB69" s="5" t="str">
        <f t="shared" si="44"/>
        <v>No</v>
      </c>
      <c r="CC69" s="3" t="str">
        <f t="shared" si="43"/>
        <v>No</v>
      </c>
      <c r="CD69" s="5" t="str">
        <f t="shared" si="44"/>
        <v>No</v>
      </c>
      <c r="CE69" s="3" t="str">
        <f t="shared" si="43"/>
        <v>No</v>
      </c>
      <c r="CF69" s="5" t="str">
        <f t="shared" si="44"/>
        <v>No</v>
      </c>
      <c r="CG69" s="3" t="str">
        <f t="shared" si="43"/>
        <v>No</v>
      </c>
      <c r="CH69" s="5" t="str">
        <f t="shared" si="44"/>
        <v>No</v>
      </c>
      <c r="CI69" s="3" t="str">
        <f t="shared" si="43"/>
        <v>No</v>
      </c>
      <c r="CJ69" s="5" t="str">
        <f t="shared" si="44"/>
        <v>No</v>
      </c>
      <c r="CK69" s="3" t="str">
        <f t="shared" si="43"/>
        <v>No</v>
      </c>
      <c r="CL69" s="5" t="str">
        <f t="shared" si="44"/>
        <v>No</v>
      </c>
      <c r="CM69" s="3" t="str">
        <f t="shared" si="43"/>
        <v>No</v>
      </c>
      <c r="CN69" s="5" t="str">
        <f t="shared" si="44"/>
        <v>No</v>
      </c>
      <c r="CO69" s="3" t="str">
        <f t="shared" si="43"/>
        <v>No</v>
      </c>
      <c r="CP69" s="5" t="str">
        <f t="shared" si="44"/>
        <v>No</v>
      </c>
      <c r="CQ69" s="3" t="str">
        <f t="shared" si="43"/>
        <v>No</v>
      </c>
      <c r="CR69" s="5" t="str">
        <f t="shared" si="44"/>
        <v>No</v>
      </c>
      <c r="CS69" s="3" t="str">
        <f t="shared" si="43"/>
        <v>No</v>
      </c>
      <c r="CT69" s="5" t="str">
        <f t="shared" si="44"/>
        <v>No</v>
      </c>
      <c r="CU69" s="3" t="str">
        <f t="shared" si="43"/>
        <v>No</v>
      </c>
      <c r="CV69" s="5" t="str">
        <f t="shared" si="44"/>
        <v>No</v>
      </c>
      <c r="CW69" s="3" t="str">
        <f t="shared" si="43"/>
        <v>No</v>
      </c>
      <c r="CX69" s="5" t="str">
        <f t="shared" si="44"/>
        <v>No</v>
      </c>
      <c r="CY69" s="3" t="str">
        <f t="shared" si="43"/>
        <v>No</v>
      </c>
      <c r="CZ69" s="5" t="str">
        <f t="shared" si="44"/>
        <v>No</v>
      </c>
    </row>
    <row r="70" spans="4:104" x14ac:dyDescent="0.3">
      <c r="D70" s="3">
        <v>64</v>
      </c>
      <c r="E70" s="3" t="str">
        <f t="shared" si="39"/>
        <v>Mercurio</v>
      </c>
      <c r="F70" s="3" t="str">
        <f t="shared" si="42"/>
        <v>Varuna</v>
      </c>
      <c r="G70" s="3" t="str">
        <f t="shared" si="15"/>
        <v>Conjunción</v>
      </c>
      <c r="H70" s="5">
        <f t="shared" si="16"/>
        <v>0</v>
      </c>
      <c r="I70" s="3" t="str">
        <f t="shared" si="45"/>
        <v>No</v>
      </c>
      <c r="J70" s="5" t="str">
        <f t="shared" si="46"/>
        <v>No</v>
      </c>
      <c r="K70" s="3" t="str">
        <f t="shared" si="45"/>
        <v>No</v>
      </c>
      <c r="L70" s="5" t="str">
        <f t="shared" si="46"/>
        <v>No</v>
      </c>
      <c r="M70" s="3" t="str">
        <f t="shared" si="45"/>
        <v>No</v>
      </c>
      <c r="N70" s="5" t="str">
        <f t="shared" si="46"/>
        <v>No</v>
      </c>
      <c r="O70" s="3" t="str">
        <f t="shared" si="45"/>
        <v>No</v>
      </c>
      <c r="P70" s="5" t="str">
        <f t="shared" si="46"/>
        <v>No</v>
      </c>
      <c r="Q70" s="3" t="str">
        <f t="shared" si="45"/>
        <v>No</v>
      </c>
      <c r="R70" s="5" t="str">
        <f t="shared" si="46"/>
        <v>No</v>
      </c>
      <c r="S70" s="3" t="str">
        <f t="shared" si="45"/>
        <v>No</v>
      </c>
      <c r="T70" s="5" t="str">
        <f t="shared" si="46"/>
        <v>No</v>
      </c>
      <c r="U70" s="3" t="str">
        <f t="shared" si="45"/>
        <v>No</v>
      </c>
      <c r="V70" s="5" t="str">
        <f t="shared" si="46"/>
        <v>No</v>
      </c>
      <c r="W70" s="3" t="str">
        <f t="shared" si="45"/>
        <v>No</v>
      </c>
      <c r="X70" s="5" t="str">
        <f t="shared" si="46"/>
        <v>No</v>
      </c>
      <c r="Y70" s="3" t="str">
        <f t="shared" si="45"/>
        <v>No</v>
      </c>
      <c r="Z70" s="5" t="str">
        <f t="shared" si="46"/>
        <v>No</v>
      </c>
      <c r="AA70" s="3" t="str">
        <f t="shared" si="45"/>
        <v>No</v>
      </c>
      <c r="AB70" s="5" t="str">
        <f t="shared" si="46"/>
        <v>No</v>
      </c>
      <c r="AC70" s="3" t="str">
        <f t="shared" si="45"/>
        <v>No</v>
      </c>
      <c r="AD70" s="5" t="str">
        <f t="shared" si="46"/>
        <v>No</v>
      </c>
      <c r="AE70" s="3" t="str">
        <f t="shared" si="45"/>
        <v>No</v>
      </c>
      <c r="AF70" s="5" t="str">
        <f t="shared" si="46"/>
        <v>No</v>
      </c>
      <c r="AG70" s="3" t="str">
        <f t="shared" si="45"/>
        <v>No</v>
      </c>
      <c r="AH70" s="5" t="str">
        <f t="shared" si="46"/>
        <v>No</v>
      </c>
      <c r="AI70" s="3" t="str">
        <f t="shared" si="45"/>
        <v>No</v>
      </c>
      <c r="AJ70" s="5" t="str">
        <f t="shared" si="46"/>
        <v>No</v>
      </c>
      <c r="AK70" s="3" t="str">
        <f t="shared" si="45"/>
        <v>No</v>
      </c>
      <c r="AL70" s="5" t="str">
        <f t="shared" si="46"/>
        <v>No</v>
      </c>
      <c r="AM70" s="3" t="str">
        <f t="shared" si="45"/>
        <v>No</v>
      </c>
      <c r="AN70" s="5" t="str">
        <f t="shared" si="46"/>
        <v>No</v>
      </c>
      <c r="AO70" s="3" t="str">
        <f t="shared" si="45"/>
        <v>No</v>
      </c>
      <c r="AP70" s="5" t="str">
        <f t="shared" si="46"/>
        <v>No</v>
      </c>
      <c r="AQ70" s="3" t="str">
        <f t="shared" si="45"/>
        <v>No</v>
      </c>
      <c r="AR70" s="5" t="str">
        <f t="shared" si="46"/>
        <v>No</v>
      </c>
      <c r="AS70" s="3" t="str">
        <f t="shared" si="45"/>
        <v>No</v>
      </c>
      <c r="AT70" s="5" t="str">
        <f t="shared" si="46"/>
        <v>No</v>
      </c>
      <c r="AU70" s="3" t="str">
        <f t="shared" si="45"/>
        <v>No</v>
      </c>
      <c r="AV70" s="5" t="str">
        <f t="shared" si="46"/>
        <v>No</v>
      </c>
      <c r="AW70" s="3" t="str">
        <f t="shared" si="45"/>
        <v>No</v>
      </c>
      <c r="AX70" s="5" t="str">
        <f t="shared" si="46"/>
        <v>No</v>
      </c>
      <c r="AY70" s="3" t="str">
        <f t="shared" si="45"/>
        <v>No</v>
      </c>
      <c r="AZ70" s="5" t="str">
        <f t="shared" si="46"/>
        <v>No</v>
      </c>
      <c r="BA70" s="3" t="str">
        <f t="shared" si="45"/>
        <v>No</v>
      </c>
      <c r="BB70" s="5" t="str">
        <f t="shared" si="46"/>
        <v>No</v>
      </c>
      <c r="BC70" s="3" t="str">
        <f t="shared" si="45"/>
        <v>No</v>
      </c>
      <c r="BD70" s="5" t="str">
        <f t="shared" si="46"/>
        <v>No</v>
      </c>
      <c r="BE70" s="3" t="str">
        <f t="shared" si="45"/>
        <v>No</v>
      </c>
      <c r="BF70" s="5" t="str">
        <f t="shared" si="46"/>
        <v>No</v>
      </c>
      <c r="BG70" s="3" t="str">
        <f t="shared" si="45"/>
        <v>No</v>
      </c>
      <c r="BH70" s="5" t="str">
        <f t="shared" si="46"/>
        <v>No</v>
      </c>
      <c r="BI70" s="3" t="str">
        <f t="shared" si="45"/>
        <v>No</v>
      </c>
      <c r="BJ70" s="5" t="str">
        <f t="shared" si="46"/>
        <v>No</v>
      </c>
      <c r="BK70" s="3" t="str">
        <f t="shared" si="45"/>
        <v>No</v>
      </c>
      <c r="BL70" s="5" t="str">
        <f t="shared" si="46"/>
        <v>No</v>
      </c>
      <c r="BM70" s="3" t="str">
        <f t="shared" si="45"/>
        <v>No</v>
      </c>
      <c r="BN70" s="5" t="str">
        <f t="shared" si="46"/>
        <v>No</v>
      </c>
      <c r="BO70" s="3" t="str">
        <f t="shared" si="45"/>
        <v>No</v>
      </c>
      <c r="BP70" s="5" t="str">
        <f t="shared" si="46"/>
        <v>No</v>
      </c>
      <c r="BQ70" s="3" t="str">
        <f t="shared" si="45"/>
        <v>No</v>
      </c>
      <c r="BR70" s="5" t="str">
        <f t="shared" si="46"/>
        <v>No</v>
      </c>
      <c r="BS70" s="3" t="str">
        <f t="shared" si="45"/>
        <v>No</v>
      </c>
      <c r="BT70" s="5" t="str">
        <f t="shared" si="46"/>
        <v>No</v>
      </c>
      <c r="BU70" s="3" t="str">
        <f t="shared" si="43"/>
        <v>No</v>
      </c>
      <c r="BV70" s="5" t="str">
        <f t="shared" si="44"/>
        <v>No</v>
      </c>
      <c r="BW70" s="3" t="str">
        <f t="shared" si="43"/>
        <v>No</v>
      </c>
      <c r="BX70" s="5" t="str">
        <f t="shared" si="44"/>
        <v>No</v>
      </c>
      <c r="BY70" s="3" t="str">
        <f t="shared" si="43"/>
        <v>No</v>
      </c>
      <c r="BZ70" s="5" t="str">
        <f t="shared" si="44"/>
        <v>No</v>
      </c>
      <c r="CA70" s="3" t="str">
        <f t="shared" si="43"/>
        <v>No</v>
      </c>
      <c r="CB70" s="5" t="str">
        <f t="shared" si="44"/>
        <v>No</v>
      </c>
      <c r="CC70" s="3" t="str">
        <f t="shared" si="43"/>
        <v>No</v>
      </c>
      <c r="CD70" s="5" t="str">
        <f t="shared" si="44"/>
        <v>No</v>
      </c>
      <c r="CE70" s="3" t="str">
        <f t="shared" si="43"/>
        <v>No</v>
      </c>
      <c r="CF70" s="5" t="str">
        <f t="shared" si="44"/>
        <v>No</v>
      </c>
      <c r="CG70" s="3" t="str">
        <f t="shared" si="43"/>
        <v>No</v>
      </c>
      <c r="CH70" s="5" t="str">
        <f t="shared" si="44"/>
        <v>No</v>
      </c>
      <c r="CI70" s="3" t="str">
        <f t="shared" si="43"/>
        <v>No</v>
      </c>
      <c r="CJ70" s="5" t="str">
        <f t="shared" si="44"/>
        <v>No</v>
      </c>
      <c r="CK70" s="3" t="str">
        <f t="shared" si="43"/>
        <v>No</v>
      </c>
      <c r="CL70" s="5" t="str">
        <f t="shared" si="44"/>
        <v>No</v>
      </c>
      <c r="CM70" s="3" t="str">
        <f t="shared" si="43"/>
        <v>No</v>
      </c>
      <c r="CN70" s="5" t="str">
        <f t="shared" si="44"/>
        <v>No</v>
      </c>
      <c r="CO70" s="3" t="str">
        <f t="shared" si="43"/>
        <v>No</v>
      </c>
      <c r="CP70" s="5" t="str">
        <f t="shared" si="44"/>
        <v>No</v>
      </c>
      <c r="CQ70" s="3" t="str">
        <f t="shared" si="43"/>
        <v>No</v>
      </c>
      <c r="CR70" s="5" t="str">
        <f t="shared" si="44"/>
        <v>No</v>
      </c>
      <c r="CS70" s="3" t="str">
        <f t="shared" si="43"/>
        <v>No</v>
      </c>
      <c r="CT70" s="5" t="str">
        <f t="shared" si="44"/>
        <v>No</v>
      </c>
      <c r="CU70" s="3" t="str">
        <f t="shared" si="43"/>
        <v>No</v>
      </c>
      <c r="CV70" s="5" t="str">
        <f t="shared" si="44"/>
        <v>No</v>
      </c>
      <c r="CW70" s="3" t="str">
        <f t="shared" si="43"/>
        <v>No</v>
      </c>
      <c r="CX70" s="5" t="str">
        <f t="shared" si="44"/>
        <v>No</v>
      </c>
      <c r="CY70" s="3" t="str">
        <f t="shared" si="43"/>
        <v>No</v>
      </c>
      <c r="CZ70" s="5" t="str">
        <f t="shared" si="44"/>
        <v>No</v>
      </c>
    </row>
    <row r="71" spans="4:104" x14ac:dyDescent="0.3">
      <c r="D71" s="3">
        <v>65</v>
      </c>
      <c r="E71" s="3" t="str">
        <f>$E$13</f>
        <v>Venus</v>
      </c>
      <c r="F71" s="3" t="str">
        <f t="shared" si="42"/>
        <v>Sol</v>
      </c>
      <c r="G71" s="3" t="str">
        <f t="shared" si="15"/>
        <v>Conjunción</v>
      </c>
      <c r="H71" s="5">
        <f t="shared" si="16"/>
        <v>0</v>
      </c>
      <c r="I71" s="3" t="str">
        <f t="shared" si="45"/>
        <v>No</v>
      </c>
      <c r="J71" s="5" t="str">
        <f t="shared" si="46"/>
        <v>No</v>
      </c>
      <c r="K71" s="3" t="str">
        <f t="shared" si="45"/>
        <v>No</v>
      </c>
      <c r="L71" s="5" t="str">
        <f t="shared" si="46"/>
        <v>No</v>
      </c>
      <c r="M71" s="3" t="str">
        <f t="shared" si="45"/>
        <v>No</v>
      </c>
      <c r="N71" s="5" t="str">
        <f t="shared" si="46"/>
        <v>No</v>
      </c>
      <c r="O71" s="3" t="str">
        <f t="shared" si="45"/>
        <v>No</v>
      </c>
      <c r="P71" s="5" t="str">
        <f t="shared" si="46"/>
        <v>No</v>
      </c>
      <c r="Q71" s="3" t="str">
        <f t="shared" si="45"/>
        <v>No</v>
      </c>
      <c r="R71" s="5" t="str">
        <f t="shared" si="46"/>
        <v>No</v>
      </c>
      <c r="S71" s="3" t="str">
        <f t="shared" si="45"/>
        <v>No</v>
      </c>
      <c r="T71" s="5" t="str">
        <f t="shared" si="46"/>
        <v>No</v>
      </c>
      <c r="U71" s="3" t="str">
        <f t="shared" si="45"/>
        <v>No</v>
      </c>
      <c r="V71" s="5" t="str">
        <f t="shared" si="46"/>
        <v>No</v>
      </c>
      <c r="W71" s="3" t="str">
        <f t="shared" si="45"/>
        <v>No</v>
      </c>
      <c r="X71" s="5" t="str">
        <f t="shared" si="46"/>
        <v>No</v>
      </c>
      <c r="Y71" s="3" t="str">
        <f t="shared" si="45"/>
        <v>No</v>
      </c>
      <c r="Z71" s="5" t="str">
        <f t="shared" si="46"/>
        <v>No</v>
      </c>
      <c r="AA71" s="3" t="str">
        <f t="shared" si="45"/>
        <v>No</v>
      </c>
      <c r="AB71" s="5" t="str">
        <f t="shared" si="46"/>
        <v>No</v>
      </c>
      <c r="AC71" s="3" t="str">
        <f t="shared" si="45"/>
        <v>No</v>
      </c>
      <c r="AD71" s="5" t="str">
        <f t="shared" si="46"/>
        <v>No</v>
      </c>
      <c r="AE71" s="3" t="str">
        <f t="shared" si="45"/>
        <v>No</v>
      </c>
      <c r="AF71" s="5" t="str">
        <f t="shared" si="46"/>
        <v>No</v>
      </c>
      <c r="AG71" s="3" t="str">
        <f t="shared" si="45"/>
        <v>No</v>
      </c>
      <c r="AH71" s="5" t="str">
        <f t="shared" si="46"/>
        <v>No</v>
      </c>
      <c r="AI71" s="3" t="str">
        <f t="shared" si="45"/>
        <v>No</v>
      </c>
      <c r="AJ71" s="5" t="str">
        <f t="shared" si="46"/>
        <v>No</v>
      </c>
      <c r="AK71" s="3" t="str">
        <f t="shared" si="45"/>
        <v>No</v>
      </c>
      <c r="AL71" s="5" t="str">
        <f t="shared" si="46"/>
        <v>No</v>
      </c>
      <c r="AM71" s="3" t="str">
        <f t="shared" si="45"/>
        <v>No</v>
      </c>
      <c r="AN71" s="5" t="str">
        <f t="shared" si="46"/>
        <v>No</v>
      </c>
      <c r="AO71" s="3" t="str">
        <f t="shared" si="45"/>
        <v>No</v>
      </c>
      <c r="AP71" s="5" t="str">
        <f t="shared" si="46"/>
        <v>No</v>
      </c>
      <c r="AQ71" s="3" t="str">
        <f t="shared" si="45"/>
        <v>No</v>
      </c>
      <c r="AR71" s="5" t="str">
        <f t="shared" si="46"/>
        <v>No</v>
      </c>
      <c r="AS71" s="3" t="str">
        <f t="shared" si="45"/>
        <v>No</v>
      </c>
      <c r="AT71" s="5" t="str">
        <f t="shared" si="46"/>
        <v>No</v>
      </c>
      <c r="AU71" s="3" t="str">
        <f t="shared" si="45"/>
        <v>No</v>
      </c>
      <c r="AV71" s="5" t="str">
        <f t="shared" si="46"/>
        <v>No</v>
      </c>
      <c r="AW71" s="3" t="str">
        <f t="shared" si="45"/>
        <v>No</v>
      </c>
      <c r="AX71" s="5" t="str">
        <f t="shared" si="46"/>
        <v>No</v>
      </c>
      <c r="AY71" s="3" t="str">
        <f t="shared" si="45"/>
        <v>No</v>
      </c>
      <c r="AZ71" s="5" t="str">
        <f t="shared" si="46"/>
        <v>No</v>
      </c>
      <c r="BA71" s="3" t="str">
        <f t="shared" si="45"/>
        <v>No</v>
      </c>
      <c r="BB71" s="5" t="str">
        <f t="shared" si="46"/>
        <v>No</v>
      </c>
      <c r="BC71" s="3" t="str">
        <f t="shared" si="45"/>
        <v>No</v>
      </c>
      <c r="BD71" s="5" t="str">
        <f t="shared" si="46"/>
        <v>No</v>
      </c>
      <c r="BE71" s="3" t="str">
        <f t="shared" si="45"/>
        <v>No</v>
      </c>
      <c r="BF71" s="5" t="str">
        <f t="shared" si="46"/>
        <v>No</v>
      </c>
      <c r="BG71" s="3" t="str">
        <f t="shared" si="45"/>
        <v>No</v>
      </c>
      <c r="BH71" s="5" t="str">
        <f t="shared" si="46"/>
        <v>No</v>
      </c>
      <c r="BI71" s="3" t="str">
        <f t="shared" si="45"/>
        <v>No</v>
      </c>
      <c r="BJ71" s="5" t="str">
        <f t="shared" si="46"/>
        <v>No</v>
      </c>
      <c r="BK71" s="3" t="str">
        <f t="shared" si="45"/>
        <v>No</v>
      </c>
      <c r="BL71" s="5" t="str">
        <f t="shared" si="46"/>
        <v>No</v>
      </c>
      <c r="BM71" s="3" t="str">
        <f t="shared" si="45"/>
        <v>No</v>
      </c>
      <c r="BN71" s="5" t="str">
        <f t="shared" si="46"/>
        <v>No</v>
      </c>
      <c r="BO71" s="3" t="str">
        <f t="shared" si="45"/>
        <v>No</v>
      </c>
      <c r="BP71" s="5" t="str">
        <f t="shared" si="46"/>
        <v>No</v>
      </c>
      <c r="BQ71" s="3" t="str">
        <f t="shared" si="45"/>
        <v>No</v>
      </c>
      <c r="BR71" s="5" t="str">
        <f t="shared" si="46"/>
        <v>No</v>
      </c>
      <c r="BS71" s="3" t="str">
        <f t="shared" ref="BS71:CY77" si="47">IF(AND(VLOOKUP($E71,Puntos,7,FALSE)-VLOOKUP($F71,Puntos,7,FALSE)&lt;=(1.25/30)*(BS$5+BS$3),VLOOKUP($E71,Puntos,7,FALSE)-VLOOKUP($F71,Puntos,7,FALSE)&gt;=(1.25/30)*(-BS$5+BS$3)),BS$2,IF(AND(VLOOKUP($F71,Puntos,7,FALSE)-VLOOKUP($E71,Puntos,7,FALSE)&lt;=(1.25/30)*(BS$5+BS$3),VLOOKUP($F71,Puntos,7,FALSE)-VLOOKUP($E71,Puntos,7,FALSE)&gt;=(1.25/30)*(-BS$5+BS$3)),BS$2,IF(AND(VLOOKUP($E71,Puntos,7,FALSE)-VLOOKUP($F71,Puntos,7,FALSE)&lt;=(1.25/30)*(-360+BS$5+BS$3),VLOOKUP($E71,Puntos,7,FALSE)-VLOOKUP($F71,Puntos,7,FALSE)&gt;=(1.25/30)*(-360-BS$5+BS$3)),BS$2,IF(AND(VLOOKUP($F71,Puntos,7,FALSE)-VLOOKUP($E71,Puntos,7,FALSE)&lt;=(1.25/30)*(-360+BS$5+BS$3),VLOOKUP($F71,Puntos,7,FALSE)-VLOOKUP($E71,Puntos,7,FALSE)&gt;=(1.25/30)*(-360-BS$5+BS$3)),BS$2,"No"))))</f>
        <v>No</v>
      </c>
      <c r="BT71" s="5" t="str">
        <f t="shared" ref="BT71:CZ77" si="48">IF(IF(AND(VLOOKUP($E71,Puntos,7,FALSE)-VLOOKUP($F71,Puntos,7,FALSE)&lt;=(1.25/30)*(BT$5+BT$3),VLOOKUP($E71,Puntos,7,FALSE)-VLOOKUP($F71,Puntos,7,FALSE)&gt;=(1.25/30)*(-BT$5+BT$3)),VLOOKUP($E71,Puntos,7,FALSE)-VLOOKUP($F71,Puntos,7,FALSE)-(1.25/30)*(BT$3),IF(AND(VLOOKUP($F71,Puntos,7,FALSE)-VLOOKUP($E71,Puntos,7,FALSE)&lt;=(1.25/30)*(BT$5+BT$3),VLOOKUP($F71,Puntos,7,FALSE)-VLOOKUP($E71,Puntos,7,FALSE)&gt;=(1.25/30)*(-BT$5+BT$3)),VLOOKUP($F71,Puntos,7,FALSE)-VLOOKUP($E71,Puntos,7,FALSE)-(1.25/30)*(BT$3),IF(AND(VLOOKUP($E71,Puntos,7,FALSE)-VLOOKUP($F71,Puntos,7,FALSE)&lt;=(1.25/30)*(-360+BT$5+BT$3),VLOOKUP($E71,Puntos,7,FALSE)-VLOOKUP($F71,Puntos,7,FALSE)&gt;=(1.25/30)*(-360-BT$5+BT$3)),VLOOKUP($E71,Puntos,7,FALSE)-VLOOKUP($F71,Puntos,7,FALSE)+(360-BT$3)/24,IF(AND(VLOOKUP($F71,Puntos,7,FALSE)-VLOOKUP($E71,Puntos,7,FALSE)&lt;=(1.25/30)*(-360+BT$5+BT$3),VLOOKUP($F71,Puntos,7,FALSE)-VLOOKUP($E71,Puntos,7,FALSE)&gt;=(1.25/30)*(-360-BT$5+BT$3)),VLOOKUP($F71,Puntos,7,FALSE)-VLOOKUP($E71,Puntos,7,FALSE)+(360-BT$3)/24,"No"))))&lt;0,(-1)*(IF(AND(VLOOKUP($E71,Puntos,7,FALSE)-VLOOKUP($F71,Puntos,7,FALSE)&lt;=(1.25/30)*(BT$5+BT$3),VLOOKUP($E71,Puntos,7,FALSE)-VLOOKUP($F71,Puntos,7,FALSE)&gt;=(1.25/30)*(-BT$5+BT$3)),VLOOKUP($E71,Puntos,7,FALSE)-VLOOKUP($F71,Puntos,7,FALSE)-(1.25/30)*(BT$3),IF(AND(VLOOKUP($F71,Puntos,7,FALSE)-VLOOKUP($E71,Puntos,7,FALSE)&lt;=(1.25/30)*(BT$5+BT$3),VLOOKUP($F71,Puntos,7,FALSE)-VLOOKUP($E71,Puntos,7,FALSE)&gt;=(1.25/30)*(-BT$5+BT$3)),VLOOKUP($F71,Puntos,7,FALSE)-VLOOKUP($E71,Puntos,7,FALSE)-(1.25/30)*(BT$3),IF(AND(VLOOKUP($E71,Puntos,7,FALSE)-VLOOKUP($F71,Puntos,7,FALSE)&lt;=(1.25/30)*(-360+BT$5+BT$3),VLOOKUP($E71,Puntos,7,FALSE)-VLOOKUP($F71,Puntos,7,FALSE)&gt;=(1.25/30)*(-360-BT$5+BT$3)),VLOOKUP($E71,Puntos,7,FALSE)-VLOOKUP($F71,Puntos,7,FALSE)+(360-BT$3)/24,IF(AND(VLOOKUP($F71,Puntos,7,FALSE)-VLOOKUP($E71,Puntos,7,FALSE)&lt;=(1.25/30)*(-360+BT$5+BT$3),VLOOKUP($F71,Puntos,7,FALSE)-VLOOKUP($E71,Puntos,7,FALSE)&gt;=(1.25/30)*(-360-BT$5+BT$3)),VLOOKUP($F71,Puntos,7,FALSE)-VLOOKUP($E71,Puntos,7,FALSE)+(360-BT$3)/24,"No"))))),(IF(AND(VLOOKUP($E71,Puntos,7,FALSE)-VLOOKUP($F71,Puntos,7,FALSE)&lt;=(1.25/30)*(BT$5+BT$3),VLOOKUP($E71,Puntos,7,FALSE)-VLOOKUP($F71,Puntos,7,FALSE)&gt;=(1.25/30)*(-BT$5+BT$3)),VLOOKUP($E71,Puntos,7,FALSE)-VLOOKUP($F71,Puntos,7,FALSE)-(1.25/30)*(BT$3),IF(AND(VLOOKUP($F71,Puntos,7,FALSE)-VLOOKUP($E71,Puntos,7,FALSE)&lt;=(1.25/30)*(BT$5+BT$3),VLOOKUP($F71,Puntos,7,FALSE)-VLOOKUP($E71,Puntos,7,FALSE)&gt;=(1.25/30)*(-BT$5+BT$3)),VLOOKUP($F71,Puntos,7,FALSE)-VLOOKUP($E71,Puntos,7,FALSE)-(1.25/30)*(BT$3),IF(AND(VLOOKUP($E71,Puntos,7,FALSE)-VLOOKUP($F71,Puntos,7,FALSE)&lt;=(1.25/30)*(-360+BT$5+BT$3),VLOOKUP($E71,Puntos,7,FALSE)-VLOOKUP($F71,Puntos,7,FALSE)&gt;=(1.25/30)*(-360-BT$5+BT$3)),VLOOKUP($E71,Puntos,7,FALSE)-VLOOKUP($F71,Puntos,7,FALSE)+(360-BT$3)/24,IF(AND(VLOOKUP($F71,Puntos,7,FALSE)-VLOOKUP($E71,Puntos,7,FALSE)&lt;=(1.25/30)*(-360+BT$5+BT$3),VLOOKUP($F71,Puntos,7,FALSE)-VLOOKUP($E71,Puntos,7,FALSE)&gt;=(1.25/30)*(-360-BT$5+BT$3)),VLOOKUP($F71,Puntos,7,FALSE)-VLOOKUP($E71,Puntos,7,FALSE)+(360-BT$3)/24,"No"))))))</f>
        <v>No</v>
      </c>
      <c r="BU71" s="3" t="str">
        <f t="shared" si="47"/>
        <v>No</v>
      </c>
      <c r="BV71" s="5" t="str">
        <f t="shared" si="48"/>
        <v>No</v>
      </c>
      <c r="BW71" s="3" t="str">
        <f t="shared" si="47"/>
        <v>No</v>
      </c>
      <c r="BX71" s="5" t="str">
        <f t="shared" si="48"/>
        <v>No</v>
      </c>
      <c r="BY71" s="3" t="str">
        <f t="shared" si="47"/>
        <v>No</v>
      </c>
      <c r="BZ71" s="5" t="str">
        <f t="shared" si="48"/>
        <v>No</v>
      </c>
      <c r="CA71" s="3" t="str">
        <f t="shared" si="47"/>
        <v>No</v>
      </c>
      <c r="CB71" s="5" t="str">
        <f t="shared" si="48"/>
        <v>No</v>
      </c>
      <c r="CC71" s="3" t="str">
        <f t="shared" si="47"/>
        <v>No</v>
      </c>
      <c r="CD71" s="5" t="str">
        <f t="shared" si="48"/>
        <v>No</v>
      </c>
      <c r="CE71" s="3" t="str">
        <f t="shared" si="47"/>
        <v>No</v>
      </c>
      <c r="CF71" s="5" t="str">
        <f t="shared" si="48"/>
        <v>No</v>
      </c>
      <c r="CG71" s="3" t="str">
        <f t="shared" si="47"/>
        <v>No</v>
      </c>
      <c r="CH71" s="5" t="str">
        <f t="shared" si="48"/>
        <v>No</v>
      </c>
      <c r="CI71" s="3" t="str">
        <f t="shared" si="47"/>
        <v>No</v>
      </c>
      <c r="CJ71" s="5" t="str">
        <f t="shared" si="48"/>
        <v>No</v>
      </c>
      <c r="CK71" s="3" t="str">
        <f t="shared" si="47"/>
        <v>No</v>
      </c>
      <c r="CL71" s="5" t="str">
        <f t="shared" si="48"/>
        <v>No</v>
      </c>
      <c r="CM71" s="3" t="str">
        <f t="shared" si="47"/>
        <v>No</v>
      </c>
      <c r="CN71" s="5" t="str">
        <f t="shared" si="48"/>
        <v>No</v>
      </c>
      <c r="CO71" s="3" t="str">
        <f t="shared" si="47"/>
        <v>No</v>
      </c>
      <c r="CP71" s="5" t="str">
        <f t="shared" si="48"/>
        <v>No</v>
      </c>
      <c r="CQ71" s="3" t="str">
        <f t="shared" si="47"/>
        <v>No</v>
      </c>
      <c r="CR71" s="5" t="str">
        <f t="shared" si="48"/>
        <v>No</v>
      </c>
      <c r="CS71" s="3" t="str">
        <f t="shared" si="47"/>
        <v>No</v>
      </c>
      <c r="CT71" s="5" t="str">
        <f t="shared" si="48"/>
        <v>No</v>
      </c>
      <c r="CU71" s="3" t="str">
        <f t="shared" si="47"/>
        <v>No</v>
      </c>
      <c r="CV71" s="5" t="str">
        <f t="shared" si="48"/>
        <v>No</v>
      </c>
      <c r="CW71" s="3" t="str">
        <f t="shared" si="47"/>
        <v>No</v>
      </c>
      <c r="CX71" s="5" t="str">
        <f t="shared" si="48"/>
        <v>No</v>
      </c>
      <c r="CY71" s="3" t="str">
        <f t="shared" si="47"/>
        <v>No</v>
      </c>
      <c r="CZ71" s="5" t="str">
        <f t="shared" si="48"/>
        <v>No</v>
      </c>
    </row>
    <row r="72" spans="4:104" x14ac:dyDescent="0.3">
      <c r="D72" s="3">
        <v>66</v>
      </c>
      <c r="E72" s="3" t="str">
        <f t="shared" ref="E72:E85" si="49">$E$13</f>
        <v>Venus</v>
      </c>
      <c r="F72" s="3" t="str">
        <f t="shared" si="42"/>
        <v>Luna</v>
      </c>
      <c r="G72" s="3" t="str">
        <f t="shared" si="15"/>
        <v>Conjunción</v>
      </c>
      <c r="H72" s="5">
        <f t="shared" si="16"/>
        <v>0</v>
      </c>
      <c r="I72" s="3" t="str">
        <f t="shared" ref="I72:BS78" si="50">IF(AND(VLOOKUP($E72,Puntos,7,FALSE)-VLOOKUP($F72,Puntos,7,FALSE)&lt;=(1.25/30)*(I$5+I$3),VLOOKUP($E72,Puntos,7,FALSE)-VLOOKUP($F72,Puntos,7,FALSE)&gt;=(1.25/30)*(-I$5+I$3)),I$2,IF(AND(VLOOKUP($F72,Puntos,7,FALSE)-VLOOKUP($E72,Puntos,7,FALSE)&lt;=(1.25/30)*(I$5+I$3),VLOOKUP($F72,Puntos,7,FALSE)-VLOOKUP($E72,Puntos,7,FALSE)&gt;=(1.25/30)*(-I$5+I$3)),I$2,IF(AND(VLOOKUP($E72,Puntos,7,FALSE)-VLOOKUP($F72,Puntos,7,FALSE)&lt;=(1.25/30)*(-360+I$5+I$3),VLOOKUP($E72,Puntos,7,FALSE)-VLOOKUP($F72,Puntos,7,FALSE)&gt;=(1.25/30)*(-360-I$5+I$3)),I$2,IF(AND(VLOOKUP($F72,Puntos,7,FALSE)-VLOOKUP($E72,Puntos,7,FALSE)&lt;=(1.25/30)*(-360+I$5+I$3),VLOOKUP($F72,Puntos,7,FALSE)-VLOOKUP($E72,Puntos,7,FALSE)&gt;=(1.25/30)*(-360-I$5+I$3)),I$2,"No"))))</f>
        <v>No</v>
      </c>
      <c r="J72" s="5" t="str">
        <f t="shared" ref="J72:BT78" si="51">IF(IF(AND(VLOOKUP($E72,Puntos,7,FALSE)-VLOOKUP($F72,Puntos,7,FALSE)&lt;=(1.25/30)*(J$5+J$3),VLOOKUP($E72,Puntos,7,FALSE)-VLOOKUP($F72,Puntos,7,FALSE)&gt;=(1.25/30)*(-J$5+J$3)),VLOOKUP($E72,Puntos,7,FALSE)-VLOOKUP($F72,Puntos,7,FALSE)-(1.25/30)*(J$3),IF(AND(VLOOKUP($F72,Puntos,7,FALSE)-VLOOKUP($E72,Puntos,7,FALSE)&lt;=(1.25/30)*(J$5+J$3),VLOOKUP($F72,Puntos,7,FALSE)-VLOOKUP($E72,Puntos,7,FALSE)&gt;=(1.25/30)*(-J$5+J$3)),VLOOKUP($F72,Puntos,7,FALSE)-VLOOKUP($E72,Puntos,7,FALSE)-(1.25/30)*(J$3),IF(AND(VLOOKUP($E72,Puntos,7,FALSE)-VLOOKUP($F72,Puntos,7,FALSE)&lt;=(1.25/30)*(-360+J$5+J$3),VLOOKUP($E72,Puntos,7,FALSE)-VLOOKUP($F72,Puntos,7,FALSE)&gt;=(1.25/30)*(-360-J$5+J$3)),VLOOKUP($E72,Puntos,7,FALSE)-VLOOKUP($F72,Puntos,7,FALSE)+(360-J$3)/24,IF(AND(VLOOKUP($F72,Puntos,7,FALSE)-VLOOKUP($E72,Puntos,7,FALSE)&lt;=(1.25/30)*(-360+J$5+J$3),VLOOKUP($F72,Puntos,7,FALSE)-VLOOKUP($E72,Puntos,7,FALSE)&gt;=(1.25/30)*(-360-J$5+J$3)),VLOOKUP($F72,Puntos,7,FALSE)-VLOOKUP($E72,Puntos,7,FALSE)+(360-J$3)/24,"No"))))&lt;0,(-1)*(IF(AND(VLOOKUP($E72,Puntos,7,FALSE)-VLOOKUP($F72,Puntos,7,FALSE)&lt;=(1.25/30)*(J$5+J$3),VLOOKUP($E72,Puntos,7,FALSE)-VLOOKUP($F72,Puntos,7,FALSE)&gt;=(1.25/30)*(-J$5+J$3)),VLOOKUP($E72,Puntos,7,FALSE)-VLOOKUP($F72,Puntos,7,FALSE)-(1.25/30)*(J$3),IF(AND(VLOOKUP($F72,Puntos,7,FALSE)-VLOOKUP($E72,Puntos,7,FALSE)&lt;=(1.25/30)*(J$5+J$3),VLOOKUP($F72,Puntos,7,FALSE)-VLOOKUP($E72,Puntos,7,FALSE)&gt;=(1.25/30)*(-J$5+J$3)),VLOOKUP($F72,Puntos,7,FALSE)-VLOOKUP($E72,Puntos,7,FALSE)-(1.25/30)*(J$3),IF(AND(VLOOKUP($E72,Puntos,7,FALSE)-VLOOKUP($F72,Puntos,7,FALSE)&lt;=(1.25/30)*(-360+J$5+J$3),VLOOKUP($E72,Puntos,7,FALSE)-VLOOKUP($F72,Puntos,7,FALSE)&gt;=(1.25/30)*(-360-J$5+J$3)),VLOOKUP($E72,Puntos,7,FALSE)-VLOOKUP($F72,Puntos,7,FALSE)+(360-J$3)/24,IF(AND(VLOOKUP($F72,Puntos,7,FALSE)-VLOOKUP($E72,Puntos,7,FALSE)&lt;=(1.25/30)*(-360+J$5+J$3),VLOOKUP($F72,Puntos,7,FALSE)-VLOOKUP($E72,Puntos,7,FALSE)&gt;=(1.25/30)*(-360-J$5+J$3)),VLOOKUP($F72,Puntos,7,FALSE)-VLOOKUP($E72,Puntos,7,FALSE)+(360-J$3)/24,"No"))))),(IF(AND(VLOOKUP($E72,Puntos,7,FALSE)-VLOOKUP($F72,Puntos,7,FALSE)&lt;=(1.25/30)*(J$5+J$3),VLOOKUP($E72,Puntos,7,FALSE)-VLOOKUP($F72,Puntos,7,FALSE)&gt;=(1.25/30)*(-J$5+J$3)),VLOOKUP($E72,Puntos,7,FALSE)-VLOOKUP($F72,Puntos,7,FALSE)-(1.25/30)*(J$3),IF(AND(VLOOKUP($F72,Puntos,7,FALSE)-VLOOKUP($E72,Puntos,7,FALSE)&lt;=(1.25/30)*(J$5+J$3),VLOOKUP($F72,Puntos,7,FALSE)-VLOOKUP($E72,Puntos,7,FALSE)&gt;=(1.25/30)*(-J$5+J$3)),VLOOKUP($F72,Puntos,7,FALSE)-VLOOKUP($E72,Puntos,7,FALSE)-(1.25/30)*(J$3),IF(AND(VLOOKUP($E72,Puntos,7,FALSE)-VLOOKUP($F72,Puntos,7,FALSE)&lt;=(1.25/30)*(-360+J$5+J$3),VLOOKUP($E72,Puntos,7,FALSE)-VLOOKUP($F72,Puntos,7,FALSE)&gt;=(1.25/30)*(-360-J$5+J$3)),VLOOKUP($E72,Puntos,7,FALSE)-VLOOKUP($F72,Puntos,7,FALSE)+(360-J$3)/24,IF(AND(VLOOKUP($F72,Puntos,7,FALSE)-VLOOKUP($E72,Puntos,7,FALSE)&lt;=(1.25/30)*(-360+J$5+J$3),VLOOKUP($F72,Puntos,7,FALSE)-VLOOKUP($E72,Puntos,7,FALSE)&gt;=(1.25/30)*(-360-J$5+J$3)),VLOOKUP($F72,Puntos,7,FALSE)-VLOOKUP($E72,Puntos,7,FALSE)+(360-J$3)/24,"No"))))))</f>
        <v>No</v>
      </c>
      <c r="K72" s="3" t="str">
        <f t="shared" si="50"/>
        <v>No</v>
      </c>
      <c r="L72" s="5" t="str">
        <f t="shared" si="51"/>
        <v>No</v>
      </c>
      <c r="M72" s="3" t="str">
        <f t="shared" si="50"/>
        <v>No</v>
      </c>
      <c r="N72" s="5" t="str">
        <f t="shared" si="51"/>
        <v>No</v>
      </c>
      <c r="O72" s="3" t="str">
        <f t="shared" si="50"/>
        <v>No</v>
      </c>
      <c r="P72" s="5" t="str">
        <f t="shared" si="51"/>
        <v>No</v>
      </c>
      <c r="Q72" s="3" t="str">
        <f t="shared" si="50"/>
        <v>No</v>
      </c>
      <c r="R72" s="5" t="str">
        <f t="shared" si="51"/>
        <v>No</v>
      </c>
      <c r="S72" s="3" t="str">
        <f t="shared" si="50"/>
        <v>No</v>
      </c>
      <c r="T72" s="5" t="str">
        <f t="shared" si="51"/>
        <v>No</v>
      </c>
      <c r="U72" s="3" t="str">
        <f t="shared" si="50"/>
        <v>No</v>
      </c>
      <c r="V72" s="5" t="str">
        <f t="shared" si="51"/>
        <v>No</v>
      </c>
      <c r="W72" s="3" t="str">
        <f t="shared" si="50"/>
        <v>No</v>
      </c>
      <c r="X72" s="5" t="str">
        <f t="shared" si="51"/>
        <v>No</v>
      </c>
      <c r="Y72" s="3" t="str">
        <f t="shared" si="50"/>
        <v>No</v>
      </c>
      <c r="Z72" s="5" t="str">
        <f t="shared" si="51"/>
        <v>No</v>
      </c>
      <c r="AA72" s="3" t="str">
        <f t="shared" si="50"/>
        <v>No</v>
      </c>
      <c r="AB72" s="5" t="str">
        <f t="shared" si="51"/>
        <v>No</v>
      </c>
      <c r="AC72" s="3" t="str">
        <f t="shared" si="50"/>
        <v>No</v>
      </c>
      <c r="AD72" s="5" t="str">
        <f t="shared" si="51"/>
        <v>No</v>
      </c>
      <c r="AE72" s="3" t="str">
        <f t="shared" si="50"/>
        <v>No</v>
      </c>
      <c r="AF72" s="5" t="str">
        <f t="shared" si="51"/>
        <v>No</v>
      </c>
      <c r="AG72" s="3" t="str">
        <f t="shared" si="50"/>
        <v>No</v>
      </c>
      <c r="AH72" s="5" t="str">
        <f t="shared" si="51"/>
        <v>No</v>
      </c>
      <c r="AI72" s="3" t="str">
        <f t="shared" si="50"/>
        <v>No</v>
      </c>
      <c r="AJ72" s="5" t="str">
        <f t="shared" si="51"/>
        <v>No</v>
      </c>
      <c r="AK72" s="3" t="str">
        <f t="shared" si="50"/>
        <v>No</v>
      </c>
      <c r="AL72" s="5" t="str">
        <f t="shared" si="51"/>
        <v>No</v>
      </c>
      <c r="AM72" s="3" t="str">
        <f t="shared" si="50"/>
        <v>No</v>
      </c>
      <c r="AN72" s="5" t="str">
        <f t="shared" si="51"/>
        <v>No</v>
      </c>
      <c r="AO72" s="3" t="str">
        <f t="shared" si="50"/>
        <v>No</v>
      </c>
      <c r="AP72" s="5" t="str">
        <f t="shared" si="51"/>
        <v>No</v>
      </c>
      <c r="AQ72" s="3" t="str">
        <f t="shared" si="50"/>
        <v>No</v>
      </c>
      <c r="AR72" s="5" t="str">
        <f t="shared" si="51"/>
        <v>No</v>
      </c>
      <c r="AS72" s="3" t="str">
        <f t="shared" si="50"/>
        <v>No</v>
      </c>
      <c r="AT72" s="5" t="str">
        <f t="shared" si="51"/>
        <v>No</v>
      </c>
      <c r="AU72" s="3" t="str">
        <f t="shared" si="50"/>
        <v>No</v>
      </c>
      <c r="AV72" s="5" t="str">
        <f t="shared" si="51"/>
        <v>No</v>
      </c>
      <c r="AW72" s="3" t="str">
        <f t="shared" si="50"/>
        <v>No</v>
      </c>
      <c r="AX72" s="5" t="str">
        <f t="shared" si="51"/>
        <v>No</v>
      </c>
      <c r="AY72" s="3" t="str">
        <f t="shared" si="50"/>
        <v>No</v>
      </c>
      <c r="AZ72" s="5" t="str">
        <f t="shared" si="51"/>
        <v>No</v>
      </c>
      <c r="BA72" s="3" t="str">
        <f t="shared" si="50"/>
        <v>No</v>
      </c>
      <c r="BB72" s="5" t="str">
        <f t="shared" si="51"/>
        <v>No</v>
      </c>
      <c r="BC72" s="3" t="str">
        <f t="shared" si="50"/>
        <v>No</v>
      </c>
      <c r="BD72" s="5" t="str">
        <f t="shared" si="51"/>
        <v>No</v>
      </c>
      <c r="BE72" s="3" t="str">
        <f t="shared" si="50"/>
        <v>No</v>
      </c>
      <c r="BF72" s="5" t="str">
        <f t="shared" si="51"/>
        <v>No</v>
      </c>
      <c r="BG72" s="3" t="str">
        <f t="shared" si="50"/>
        <v>No</v>
      </c>
      <c r="BH72" s="5" t="str">
        <f t="shared" si="51"/>
        <v>No</v>
      </c>
      <c r="BI72" s="3" t="str">
        <f t="shared" si="50"/>
        <v>No</v>
      </c>
      <c r="BJ72" s="5" t="str">
        <f t="shared" si="51"/>
        <v>No</v>
      </c>
      <c r="BK72" s="3" t="str">
        <f t="shared" si="50"/>
        <v>No</v>
      </c>
      <c r="BL72" s="5" t="str">
        <f t="shared" si="51"/>
        <v>No</v>
      </c>
      <c r="BM72" s="3" t="str">
        <f t="shared" si="50"/>
        <v>No</v>
      </c>
      <c r="BN72" s="5" t="str">
        <f t="shared" si="51"/>
        <v>No</v>
      </c>
      <c r="BO72" s="3" t="str">
        <f t="shared" si="50"/>
        <v>No</v>
      </c>
      <c r="BP72" s="5" t="str">
        <f t="shared" si="51"/>
        <v>No</v>
      </c>
      <c r="BQ72" s="3" t="str">
        <f t="shared" si="50"/>
        <v>No</v>
      </c>
      <c r="BR72" s="5" t="str">
        <f t="shared" si="51"/>
        <v>No</v>
      </c>
      <c r="BS72" s="3" t="str">
        <f t="shared" si="50"/>
        <v>No</v>
      </c>
      <c r="BT72" s="5" t="str">
        <f t="shared" si="51"/>
        <v>No</v>
      </c>
      <c r="BU72" s="3" t="str">
        <f t="shared" si="47"/>
        <v>No</v>
      </c>
      <c r="BV72" s="5" t="str">
        <f t="shared" si="48"/>
        <v>No</v>
      </c>
      <c r="BW72" s="3" t="str">
        <f t="shared" si="47"/>
        <v>No</v>
      </c>
      <c r="BX72" s="5" t="str">
        <f t="shared" si="48"/>
        <v>No</v>
      </c>
      <c r="BY72" s="3" t="str">
        <f t="shared" si="47"/>
        <v>No</v>
      </c>
      <c r="BZ72" s="5" t="str">
        <f t="shared" si="48"/>
        <v>No</v>
      </c>
      <c r="CA72" s="3" t="str">
        <f t="shared" si="47"/>
        <v>No</v>
      </c>
      <c r="CB72" s="5" t="str">
        <f t="shared" si="48"/>
        <v>No</v>
      </c>
      <c r="CC72" s="3" t="str">
        <f t="shared" si="47"/>
        <v>No</v>
      </c>
      <c r="CD72" s="5" t="str">
        <f t="shared" si="48"/>
        <v>No</v>
      </c>
      <c r="CE72" s="3" t="str">
        <f t="shared" si="47"/>
        <v>No</v>
      </c>
      <c r="CF72" s="5" t="str">
        <f t="shared" si="48"/>
        <v>No</v>
      </c>
      <c r="CG72" s="3" t="str">
        <f t="shared" si="47"/>
        <v>No</v>
      </c>
      <c r="CH72" s="5" t="str">
        <f t="shared" si="48"/>
        <v>No</v>
      </c>
      <c r="CI72" s="3" t="str">
        <f t="shared" si="47"/>
        <v>No</v>
      </c>
      <c r="CJ72" s="5" t="str">
        <f t="shared" si="48"/>
        <v>No</v>
      </c>
      <c r="CK72" s="3" t="str">
        <f t="shared" si="47"/>
        <v>No</v>
      </c>
      <c r="CL72" s="5" t="str">
        <f t="shared" si="48"/>
        <v>No</v>
      </c>
      <c r="CM72" s="3" t="str">
        <f t="shared" si="47"/>
        <v>No</v>
      </c>
      <c r="CN72" s="5" t="str">
        <f t="shared" si="48"/>
        <v>No</v>
      </c>
      <c r="CO72" s="3" t="str">
        <f t="shared" si="47"/>
        <v>No</v>
      </c>
      <c r="CP72" s="5" t="str">
        <f t="shared" si="48"/>
        <v>No</v>
      </c>
      <c r="CQ72" s="3" t="str">
        <f t="shared" si="47"/>
        <v>No</v>
      </c>
      <c r="CR72" s="5" t="str">
        <f t="shared" si="48"/>
        <v>No</v>
      </c>
      <c r="CS72" s="3" t="str">
        <f t="shared" si="47"/>
        <v>No</v>
      </c>
      <c r="CT72" s="5" t="str">
        <f t="shared" si="48"/>
        <v>No</v>
      </c>
      <c r="CU72" s="3" t="str">
        <f t="shared" si="47"/>
        <v>No</v>
      </c>
      <c r="CV72" s="5" t="str">
        <f t="shared" si="48"/>
        <v>No</v>
      </c>
      <c r="CW72" s="3" t="str">
        <f t="shared" si="47"/>
        <v>No</v>
      </c>
      <c r="CX72" s="5" t="str">
        <f t="shared" si="48"/>
        <v>No</v>
      </c>
      <c r="CY72" s="3" t="str">
        <f t="shared" si="47"/>
        <v>No</v>
      </c>
      <c r="CZ72" s="5" t="str">
        <f t="shared" si="48"/>
        <v>No</v>
      </c>
    </row>
    <row r="73" spans="4:104" x14ac:dyDescent="0.3">
      <c r="D73" s="3">
        <v>67</v>
      </c>
      <c r="E73" s="3" t="str">
        <f t="shared" si="49"/>
        <v>Venus</v>
      </c>
      <c r="F73" s="3" t="s">
        <v>34</v>
      </c>
      <c r="G73" s="3" t="str">
        <f t="shared" si="15"/>
        <v>Conjunción</v>
      </c>
      <c r="H73" s="5">
        <f t="shared" si="16"/>
        <v>0</v>
      </c>
      <c r="I73" s="3" t="str">
        <f t="shared" si="50"/>
        <v>No</v>
      </c>
      <c r="J73" s="5" t="str">
        <f t="shared" si="51"/>
        <v>No</v>
      </c>
      <c r="K73" s="3" t="str">
        <f t="shared" si="50"/>
        <v>No</v>
      </c>
      <c r="L73" s="5" t="str">
        <f t="shared" si="51"/>
        <v>No</v>
      </c>
      <c r="M73" s="3" t="str">
        <f t="shared" si="50"/>
        <v>No</v>
      </c>
      <c r="N73" s="5" t="str">
        <f t="shared" si="51"/>
        <v>No</v>
      </c>
      <c r="O73" s="3" t="str">
        <f t="shared" si="50"/>
        <v>No</v>
      </c>
      <c r="P73" s="5" t="str">
        <f t="shared" si="51"/>
        <v>No</v>
      </c>
      <c r="Q73" s="3" t="str">
        <f t="shared" si="50"/>
        <v>No</v>
      </c>
      <c r="R73" s="5" t="str">
        <f t="shared" si="51"/>
        <v>No</v>
      </c>
      <c r="S73" s="3" t="str">
        <f t="shared" si="50"/>
        <v>No</v>
      </c>
      <c r="T73" s="5" t="str">
        <f t="shared" si="51"/>
        <v>No</v>
      </c>
      <c r="U73" s="3" t="str">
        <f t="shared" si="50"/>
        <v>No</v>
      </c>
      <c r="V73" s="5" t="str">
        <f t="shared" si="51"/>
        <v>No</v>
      </c>
      <c r="W73" s="3" t="str">
        <f t="shared" si="50"/>
        <v>No</v>
      </c>
      <c r="X73" s="5" t="str">
        <f t="shared" si="51"/>
        <v>No</v>
      </c>
      <c r="Y73" s="3" t="str">
        <f t="shared" si="50"/>
        <v>No</v>
      </c>
      <c r="Z73" s="5" t="str">
        <f t="shared" si="51"/>
        <v>No</v>
      </c>
      <c r="AA73" s="3" t="str">
        <f t="shared" si="50"/>
        <v>No</v>
      </c>
      <c r="AB73" s="5" t="str">
        <f t="shared" si="51"/>
        <v>No</v>
      </c>
      <c r="AC73" s="3" t="str">
        <f t="shared" si="50"/>
        <v>No</v>
      </c>
      <c r="AD73" s="5" t="str">
        <f t="shared" si="51"/>
        <v>No</v>
      </c>
      <c r="AE73" s="3" t="str">
        <f t="shared" si="50"/>
        <v>No</v>
      </c>
      <c r="AF73" s="5" t="str">
        <f t="shared" si="51"/>
        <v>No</v>
      </c>
      <c r="AG73" s="3" t="str">
        <f t="shared" si="50"/>
        <v>No</v>
      </c>
      <c r="AH73" s="5" t="str">
        <f t="shared" si="51"/>
        <v>No</v>
      </c>
      <c r="AI73" s="3" t="str">
        <f t="shared" si="50"/>
        <v>No</v>
      </c>
      <c r="AJ73" s="5" t="str">
        <f t="shared" si="51"/>
        <v>No</v>
      </c>
      <c r="AK73" s="3" t="str">
        <f t="shared" si="50"/>
        <v>No</v>
      </c>
      <c r="AL73" s="5" t="str">
        <f t="shared" si="51"/>
        <v>No</v>
      </c>
      <c r="AM73" s="3" t="str">
        <f t="shared" si="50"/>
        <v>No</v>
      </c>
      <c r="AN73" s="5" t="str">
        <f t="shared" si="51"/>
        <v>No</v>
      </c>
      <c r="AO73" s="3" t="str">
        <f t="shared" si="50"/>
        <v>No</v>
      </c>
      <c r="AP73" s="5" t="str">
        <f t="shared" si="51"/>
        <v>No</v>
      </c>
      <c r="AQ73" s="3" t="str">
        <f t="shared" si="50"/>
        <v>No</v>
      </c>
      <c r="AR73" s="5" t="str">
        <f t="shared" si="51"/>
        <v>No</v>
      </c>
      <c r="AS73" s="3" t="str">
        <f t="shared" si="50"/>
        <v>No</v>
      </c>
      <c r="AT73" s="5" t="str">
        <f t="shared" si="51"/>
        <v>No</v>
      </c>
      <c r="AU73" s="3" t="str">
        <f t="shared" si="50"/>
        <v>No</v>
      </c>
      <c r="AV73" s="5" t="str">
        <f t="shared" si="51"/>
        <v>No</v>
      </c>
      <c r="AW73" s="3" t="str">
        <f t="shared" si="50"/>
        <v>No</v>
      </c>
      <c r="AX73" s="5" t="str">
        <f t="shared" si="51"/>
        <v>No</v>
      </c>
      <c r="AY73" s="3" t="str">
        <f t="shared" si="50"/>
        <v>No</v>
      </c>
      <c r="AZ73" s="5" t="str">
        <f t="shared" si="51"/>
        <v>No</v>
      </c>
      <c r="BA73" s="3" t="str">
        <f t="shared" si="50"/>
        <v>No</v>
      </c>
      <c r="BB73" s="5" t="str">
        <f t="shared" si="51"/>
        <v>No</v>
      </c>
      <c r="BC73" s="3" t="str">
        <f t="shared" si="50"/>
        <v>No</v>
      </c>
      <c r="BD73" s="5" t="str">
        <f t="shared" si="51"/>
        <v>No</v>
      </c>
      <c r="BE73" s="3" t="str">
        <f t="shared" si="50"/>
        <v>No</v>
      </c>
      <c r="BF73" s="5" t="str">
        <f t="shared" si="51"/>
        <v>No</v>
      </c>
      <c r="BG73" s="3" t="str">
        <f t="shared" si="50"/>
        <v>No</v>
      </c>
      <c r="BH73" s="5" t="str">
        <f t="shared" si="51"/>
        <v>No</v>
      </c>
      <c r="BI73" s="3" t="str">
        <f t="shared" si="50"/>
        <v>No</v>
      </c>
      <c r="BJ73" s="5" t="str">
        <f t="shared" si="51"/>
        <v>No</v>
      </c>
      <c r="BK73" s="3" t="str">
        <f t="shared" si="50"/>
        <v>No</v>
      </c>
      <c r="BL73" s="5" t="str">
        <f t="shared" si="51"/>
        <v>No</v>
      </c>
      <c r="BM73" s="3" t="str">
        <f t="shared" si="50"/>
        <v>No</v>
      </c>
      <c r="BN73" s="5" t="str">
        <f t="shared" si="51"/>
        <v>No</v>
      </c>
      <c r="BO73" s="3" t="str">
        <f t="shared" si="50"/>
        <v>No</v>
      </c>
      <c r="BP73" s="5" t="str">
        <f t="shared" si="51"/>
        <v>No</v>
      </c>
      <c r="BQ73" s="3" t="str">
        <f t="shared" si="50"/>
        <v>No</v>
      </c>
      <c r="BR73" s="5" t="str">
        <f t="shared" si="51"/>
        <v>No</v>
      </c>
      <c r="BS73" s="3" t="str">
        <f t="shared" si="50"/>
        <v>No</v>
      </c>
      <c r="BT73" s="5" t="str">
        <f t="shared" si="51"/>
        <v>No</v>
      </c>
      <c r="BU73" s="3" t="str">
        <f t="shared" si="47"/>
        <v>No</v>
      </c>
      <c r="BV73" s="5" t="str">
        <f t="shared" si="48"/>
        <v>No</v>
      </c>
      <c r="BW73" s="3" t="str">
        <f t="shared" si="47"/>
        <v>No</v>
      </c>
      <c r="BX73" s="5" t="str">
        <f t="shared" si="48"/>
        <v>No</v>
      </c>
      <c r="BY73" s="3" t="str">
        <f t="shared" si="47"/>
        <v>No</v>
      </c>
      <c r="BZ73" s="5" t="str">
        <f t="shared" si="48"/>
        <v>No</v>
      </c>
      <c r="CA73" s="3" t="str">
        <f t="shared" si="47"/>
        <v>No</v>
      </c>
      <c r="CB73" s="5" t="str">
        <f t="shared" si="48"/>
        <v>No</v>
      </c>
      <c r="CC73" s="3" t="str">
        <f t="shared" si="47"/>
        <v>No</v>
      </c>
      <c r="CD73" s="5" t="str">
        <f t="shared" si="48"/>
        <v>No</v>
      </c>
      <c r="CE73" s="3" t="str">
        <f t="shared" si="47"/>
        <v>No</v>
      </c>
      <c r="CF73" s="5" t="str">
        <f t="shared" si="48"/>
        <v>No</v>
      </c>
      <c r="CG73" s="3" t="str">
        <f t="shared" si="47"/>
        <v>No</v>
      </c>
      <c r="CH73" s="5" t="str">
        <f t="shared" si="48"/>
        <v>No</v>
      </c>
      <c r="CI73" s="3" t="str">
        <f t="shared" si="47"/>
        <v>No</v>
      </c>
      <c r="CJ73" s="5" t="str">
        <f t="shared" si="48"/>
        <v>No</v>
      </c>
      <c r="CK73" s="3" t="str">
        <f t="shared" si="47"/>
        <v>No</v>
      </c>
      <c r="CL73" s="5" t="str">
        <f t="shared" si="48"/>
        <v>No</v>
      </c>
      <c r="CM73" s="3" t="str">
        <f t="shared" si="47"/>
        <v>No</v>
      </c>
      <c r="CN73" s="5" t="str">
        <f t="shared" si="48"/>
        <v>No</v>
      </c>
      <c r="CO73" s="3" t="str">
        <f t="shared" si="47"/>
        <v>No</v>
      </c>
      <c r="CP73" s="5" t="str">
        <f t="shared" si="48"/>
        <v>No</v>
      </c>
      <c r="CQ73" s="3" t="str">
        <f t="shared" si="47"/>
        <v>No</v>
      </c>
      <c r="CR73" s="5" t="str">
        <f t="shared" si="48"/>
        <v>No</v>
      </c>
      <c r="CS73" s="3" t="str">
        <f t="shared" si="47"/>
        <v>No</v>
      </c>
      <c r="CT73" s="5" t="str">
        <f t="shared" si="48"/>
        <v>No</v>
      </c>
      <c r="CU73" s="3" t="str">
        <f t="shared" si="47"/>
        <v>No</v>
      </c>
      <c r="CV73" s="5" t="str">
        <f t="shared" si="48"/>
        <v>No</v>
      </c>
      <c r="CW73" s="3" t="str">
        <f t="shared" si="47"/>
        <v>No</v>
      </c>
      <c r="CX73" s="5" t="str">
        <f t="shared" si="48"/>
        <v>No</v>
      </c>
      <c r="CY73" s="3" t="str">
        <f t="shared" si="47"/>
        <v>No</v>
      </c>
      <c r="CZ73" s="5" t="str">
        <f t="shared" si="48"/>
        <v>No</v>
      </c>
    </row>
    <row r="74" spans="4:104" x14ac:dyDescent="0.3">
      <c r="D74" s="3">
        <v>69</v>
      </c>
      <c r="E74" s="3" t="str">
        <f t="shared" si="49"/>
        <v>Venus</v>
      </c>
      <c r="F74" s="3" t="str">
        <f t="shared" ref="F74:F88" si="52">F59</f>
        <v>Marte</v>
      </c>
      <c r="G74" s="3" t="str">
        <f t="shared" si="15"/>
        <v>Conjunción</v>
      </c>
      <c r="H74" s="5">
        <f t="shared" si="16"/>
        <v>0</v>
      </c>
      <c r="I74" s="3" t="str">
        <f t="shared" si="50"/>
        <v>No</v>
      </c>
      <c r="J74" s="5" t="str">
        <f t="shared" si="51"/>
        <v>No</v>
      </c>
      <c r="K74" s="3" t="str">
        <f t="shared" si="50"/>
        <v>No</v>
      </c>
      <c r="L74" s="5" t="str">
        <f t="shared" si="51"/>
        <v>No</v>
      </c>
      <c r="M74" s="3" t="str">
        <f t="shared" si="50"/>
        <v>No</v>
      </c>
      <c r="N74" s="5" t="str">
        <f t="shared" si="51"/>
        <v>No</v>
      </c>
      <c r="O74" s="3" t="str">
        <f t="shared" si="50"/>
        <v>No</v>
      </c>
      <c r="P74" s="5" t="str">
        <f t="shared" si="51"/>
        <v>No</v>
      </c>
      <c r="Q74" s="3" t="str">
        <f t="shared" si="50"/>
        <v>No</v>
      </c>
      <c r="R74" s="5" t="str">
        <f t="shared" si="51"/>
        <v>No</v>
      </c>
      <c r="S74" s="3" t="str">
        <f t="shared" si="50"/>
        <v>No</v>
      </c>
      <c r="T74" s="5" t="str">
        <f t="shared" si="51"/>
        <v>No</v>
      </c>
      <c r="U74" s="3" t="str">
        <f t="shared" si="50"/>
        <v>No</v>
      </c>
      <c r="V74" s="5" t="str">
        <f t="shared" si="51"/>
        <v>No</v>
      </c>
      <c r="W74" s="3" t="str">
        <f t="shared" si="50"/>
        <v>No</v>
      </c>
      <c r="X74" s="5" t="str">
        <f t="shared" si="51"/>
        <v>No</v>
      </c>
      <c r="Y74" s="3" t="str">
        <f t="shared" si="50"/>
        <v>No</v>
      </c>
      <c r="Z74" s="5" t="str">
        <f t="shared" si="51"/>
        <v>No</v>
      </c>
      <c r="AA74" s="3" t="str">
        <f t="shared" si="50"/>
        <v>No</v>
      </c>
      <c r="AB74" s="5" t="str">
        <f t="shared" si="51"/>
        <v>No</v>
      </c>
      <c r="AC74" s="3" t="str">
        <f t="shared" si="50"/>
        <v>No</v>
      </c>
      <c r="AD74" s="5" t="str">
        <f t="shared" si="51"/>
        <v>No</v>
      </c>
      <c r="AE74" s="3" t="str">
        <f t="shared" si="50"/>
        <v>No</v>
      </c>
      <c r="AF74" s="5" t="str">
        <f t="shared" si="51"/>
        <v>No</v>
      </c>
      <c r="AG74" s="3" t="str">
        <f t="shared" si="50"/>
        <v>No</v>
      </c>
      <c r="AH74" s="5" t="str">
        <f t="shared" si="51"/>
        <v>No</v>
      </c>
      <c r="AI74" s="3" t="str">
        <f t="shared" si="50"/>
        <v>No</v>
      </c>
      <c r="AJ74" s="5" t="str">
        <f t="shared" si="51"/>
        <v>No</v>
      </c>
      <c r="AK74" s="3" t="str">
        <f t="shared" si="50"/>
        <v>No</v>
      </c>
      <c r="AL74" s="5" t="str">
        <f t="shared" si="51"/>
        <v>No</v>
      </c>
      <c r="AM74" s="3" t="str">
        <f t="shared" si="50"/>
        <v>No</v>
      </c>
      <c r="AN74" s="5" t="str">
        <f t="shared" si="51"/>
        <v>No</v>
      </c>
      <c r="AO74" s="3" t="str">
        <f t="shared" si="50"/>
        <v>No</v>
      </c>
      <c r="AP74" s="5" t="str">
        <f t="shared" si="51"/>
        <v>No</v>
      </c>
      <c r="AQ74" s="3" t="str">
        <f t="shared" si="50"/>
        <v>No</v>
      </c>
      <c r="AR74" s="5" t="str">
        <f t="shared" si="51"/>
        <v>No</v>
      </c>
      <c r="AS74" s="3" t="str">
        <f t="shared" si="50"/>
        <v>No</v>
      </c>
      <c r="AT74" s="5" t="str">
        <f t="shared" si="51"/>
        <v>No</v>
      </c>
      <c r="AU74" s="3" t="str">
        <f t="shared" si="50"/>
        <v>No</v>
      </c>
      <c r="AV74" s="5" t="str">
        <f t="shared" si="51"/>
        <v>No</v>
      </c>
      <c r="AW74" s="3" t="str">
        <f t="shared" si="50"/>
        <v>No</v>
      </c>
      <c r="AX74" s="5" t="str">
        <f t="shared" si="51"/>
        <v>No</v>
      </c>
      <c r="AY74" s="3" t="str">
        <f t="shared" si="50"/>
        <v>No</v>
      </c>
      <c r="AZ74" s="5" t="str">
        <f t="shared" si="51"/>
        <v>No</v>
      </c>
      <c r="BA74" s="3" t="str">
        <f t="shared" si="50"/>
        <v>No</v>
      </c>
      <c r="BB74" s="5" t="str">
        <f t="shared" si="51"/>
        <v>No</v>
      </c>
      <c r="BC74" s="3" t="str">
        <f t="shared" si="50"/>
        <v>No</v>
      </c>
      <c r="BD74" s="5" t="str">
        <f t="shared" si="51"/>
        <v>No</v>
      </c>
      <c r="BE74" s="3" t="str">
        <f t="shared" si="50"/>
        <v>No</v>
      </c>
      <c r="BF74" s="5" t="str">
        <f t="shared" si="51"/>
        <v>No</v>
      </c>
      <c r="BG74" s="3" t="str">
        <f t="shared" si="50"/>
        <v>No</v>
      </c>
      <c r="BH74" s="5" t="str">
        <f t="shared" si="51"/>
        <v>No</v>
      </c>
      <c r="BI74" s="3" t="str">
        <f t="shared" si="50"/>
        <v>No</v>
      </c>
      <c r="BJ74" s="5" t="str">
        <f t="shared" si="51"/>
        <v>No</v>
      </c>
      <c r="BK74" s="3" t="str">
        <f t="shared" si="50"/>
        <v>No</v>
      </c>
      <c r="BL74" s="5" t="str">
        <f t="shared" si="51"/>
        <v>No</v>
      </c>
      <c r="BM74" s="3" t="str">
        <f t="shared" si="50"/>
        <v>No</v>
      </c>
      <c r="BN74" s="5" t="str">
        <f t="shared" si="51"/>
        <v>No</v>
      </c>
      <c r="BO74" s="3" t="str">
        <f t="shared" si="50"/>
        <v>No</v>
      </c>
      <c r="BP74" s="5" t="str">
        <f t="shared" si="51"/>
        <v>No</v>
      </c>
      <c r="BQ74" s="3" t="str">
        <f t="shared" si="50"/>
        <v>No</v>
      </c>
      <c r="BR74" s="5" t="str">
        <f t="shared" si="51"/>
        <v>No</v>
      </c>
      <c r="BS74" s="3" t="str">
        <f t="shared" si="50"/>
        <v>No</v>
      </c>
      <c r="BT74" s="5" t="str">
        <f t="shared" si="51"/>
        <v>No</v>
      </c>
      <c r="BU74" s="3" t="str">
        <f t="shared" si="47"/>
        <v>No</v>
      </c>
      <c r="BV74" s="5" t="str">
        <f t="shared" si="48"/>
        <v>No</v>
      </c>
      <c r="BW74" s="3" t="str">
        <f t="shared" si="47"/>
        <v>No</v>
      </c>
      <c r="BX74" s="5" t="str">
        <f t="shared" si="48"/>
        <v>No</v>
      </c>
      <c r="BY74" s="3" t="str">
        <f t="shared" si="47"/>
        <v>No</v>
      </c>
      <c r="BZ74" s="5" t="str">
        <f t="shared" si="48"/>
        <v>No</v>
      </c>
      <c r="CA74" s="3" t="str">
        <f t="shared" si="47"/>
        <v>No</v>
      </c>
      <c r="CB74" s="5" t="str">
        <f t="shared" si="48"/>
        <v>No</v>
      </c>
      <c r="CC74" s="3" t="str">
        <f t="shared" si="47"/>
        <v>No</v>
      </c>
      <c r="CD74" s="5" t="str">
        <f t="shared" si="48"/>
        <v>No</v>
      </c>
      <c r="CE74" s="3" t="str">
        <f t="shared" si="47"/>
        <v>No</v>
      </c>
      <c r="CF74" s="5" t="str">
        <f t="shared" si="48"/>
        <v>No</v>
      </c>
      <c r="CG74" s="3" t="str">
        <f t="shared" si="47"/>
        <v>No</v>
      </c>
      <c r="CH74" s="5" t="str">
        <f t="shared" si="48"/>
        <v>No</v>
      </c>
      <c r="CI74" s="3" t="str">
        <f t="shared" si="47"/>
        <v>No</v>
      </c>
      <c r="CJ74" s="5" t="str">
        <f t="shared" si="48"/>
        <v>No</v>
      </c>
      <c r="CK74" s="3" t="str">
        <f t="shared" si="47"/>
        <v>No</v>
      </c>
      <c r="CL74" s="5" t="str">
        <f t="shared" si="48"/>
        <v>No</v>
      </c>
      <c r="CM74" s="3" t="str">
        <f t="shared" si="47"/>
        <v>No</v>
      </c>
      <c r="CN74" s="5" t="str">
        <f t="shared" si="48"/>
        <v>No</v>
      </c>
      <c r="CO74" s="3" t="str">
        <f t="shared" si="47"/>
        <v>No</v>
      </c>
      <c r="CP74" s="5" t="str">
        <f t="shared" si="48"/>
        <v>No</v>
      </c>
      <c r="CQ74" s="3" t="str">
        <f t="shared" si="47"/>
        <v>No</v>
      </c>
      <c r="CR74" s="5" t="str">
        <f t="shared" si="48"/>
        <v>No</v>
      </c>
      <c r="CS74" s="3" t="str">
        <f t="shared" si="47"/>
        <v>No</v>
      </c>
      <c r="CT74" s="5" t="str">
        <f t="shared" si="48"/>
        <v>No</v>
      </c>
      <c r="CU74" s="3" t="str">
        <f t="shared" si="47"/>
        <v>No</v>
      </c>
      <c r="CV74" s="5" t="str">
        <f t="shared" si="48"/>
        <v>No</v>
      </c>
      <c r="CW74" s="3" t="str">
        <f t="shared" si="47"/>
        <v>No</v>
      </c>
      <c r="CX74" s="5" t="str">
        <f t="shared" si="48"/>
        <v>No</v>
      </c>
      <c r="CY74" s="3" t="str">
        <f t="shared" si="47"/>
        <v>No</v>
      </c>
      <c r="CZ74" s="5" t="str">
        <f t="shared" si="48"/>
        <v>No</v>
      </c>
    </row>
    <row r="75" spans="4:104" x14ac:dyDescent="0.3">
      <c r="D75" s="3">
        <v>70</v>
      </c>
      <c r="E75" s="3" t="str">
        <f t="shared" si="49"/>
        <v>Venus</v>
      </c>
      <c r="F75" s="3" t="str">
        <f t="shared" si="52"/>
        <v>Júpiter</v>
      </c>
      <c r="G75" s="3" t="str">
        <f t="shared" si="15"/>
        <v>Conjunción</v>
      </c>
      <c r="H75" s="5">
        <f t="shared" si="16"/>
        <v>0</v>
      </c>
      <c r="I75" s="3" t="str">
        <f t="shared" si="50"/>
        <v>No</v>
      </c>
      <c r="J75" s="5" t="str">
        <f t="shared" si="51"/>
        <v>No</v>
      </c>
      <c r="K75" s="3" t="str">
        <f t="shared" si="50"/>
        <v>No</v>
      </c>
      <c r="L75" s="5" t="str">
        <f t="shared" si="51"/>
        <v>No</v>
      </c>
      <c r="M75" s="3" t="str">
        <f t="shared" si="50"/>
        <v>No</v>
      </c>
      <c r="N75" s="5" t="str">
        <f t="shared" si="51"/>
        <v>No</v>
      </c>
      <c r="O75" s="3" t="str">
        <f t="shared" si="50"/>
        <v>No</v>
      </c>
      <c r="P75" s="5" t="str">
        <f t="shared" si="51"/>
        <v>No</v>
      </c>
      <c r="Q75" s="3" t="str">
        <f t="shared" si="50"/>
        <v>No</v>
      </c>
      <c r="R75" s="5" t="str">
        <f t="shared" si="51"/>
        <v>No</v>
      </c>
      <c r="S75" s="3" t="str">
        <f t="shared" si="50"/>
        <v>No</v>
      </c>
      <c r="T75" s="5" t="str">
        <f t="shared" si="51"/>
        <v>No</v>
      </c>
      <c r="U75" s="3" t="str">
        <f t="shared" si="50"/>
        <v>No</v>
      </c>
      <c r="V75" s="5" t="str">
        <f t="shared" si="51"/>
        <v>No</v>
      </c>
      <c r="W75" s="3" t="str">
        <f t="shared" si="50"/>
        <v>No</v>
      </c>
      <c r="X75" s="5" t="str">
        <f t="shared" si="51"/>
        <v>No</v>
      </c>
      <c r="Y75" s="3" t="str">
        <f t="shared" si="50"/>
        <v>No</v>
      </c>
      <c r="Z75" s="5" t="str">
        <f t="shared" si="51"/>
        <v>No</v>
      </c>
      <c r="AA75" s="3" t="str">
        <f t="shared" si="50"/>
        <v>No</v>
      </c>
      <c r="AB75" s="5" t="str">
        <f t="shared" si="51"/>
        <v>No</v>
      </c>
      <c r="AC75" s="3" t="str">
        <f t="shared" si="50"/>
        <v>No</v>
      </c>
      <c r="AD75" s="5" t="str">
        <f t="shared" si="51"/>
        <v>No</v>
      </c>
      <c r="AE75" s="3" t="str">
        <f t="shared" si="50"/>
        <v>No</v>
      </c>
      <c r="AF75" s="5" t="str">
        <f t="shared" si="51"/>
        <v>No</v>
      </c>
      <c r="AG75" s="3" t="str">
        <f t="shared" si="50"/>
        <v>No</v>
      </c>
      <c r="AH75" s="5" t="str">
        <f t="shared" si="51"/>
        <v>No</v>
      </c>
      <c r="AI75" s="3" t="str">
        <f t="shared" si="50"/>
        <v>No</v>
      </c>
      <c r="AJ75" s="5" t="str">
        <f t="shared" si="51"/>
        <v>No</v>
      </c>
      <c r="AK75" s="3" t="str">
        <f t="shared" si="50"/>
        <v>No</v>
      </c>
      <c r="AL75" s="5" t="str">
        <f t="shared" si="51"/>
        <v>No</v>
      </c>
      <c r="AM75" s="3" t="str">
        <f t="shared" si="50"/>
        <v>No</v>
      </c>
      <c r="AN75" s="5" t="str">
        <f t="shared" si="51"/>
        <v>No</v>
      </c>
      <c r="AO75" s="3" t="str">
        <f t="shared" si="50"/>
        <v>No</v>
      </c>
      <c r="AP75" s="5" t="str">
        <f t="shared" si="51"/>
        <v>No</v>
      </c>
      <c r="AQ75" s="3" t="str">
        <f t="shared" si="50"/>
        <v>No</v>
      </c>
      <c r="AR75" s="5" t="str">
        <f t="shared" si="51"/>
        <v>No</v>
      </c>
      <c r="AS75" s="3" t="str">
        <f t="shared" si="50"/>
        <v>No</v>
      </c>
      <c r="AT75" s="5" t="str">
        <f t="shared" si="51"/>
        <v>No</v>
      </c>
      <c r="AU75" s="3" t="str">
        <f t="shared" si="50"/>
        <v>No</v>
      </c>
      <c r="AV75" s="5" t="str">
        <f t="shared" si="51"/>
        <v>No</v>
      </c>
      <c r="AW75" s="3" t="str">
        <f t="shared" si="50"/>
        <v>No</v>
      </c>
      <c r="AX75" s="5" t="str">
        <f t="shared" si="51"/>
        <v>No</v>
      </c>
      <c r="AY75" s="3" t="str">
        <f t="shared" si="50"/>
        <v>No</v>
      </c>
      <c r="AZ75" s="5" t="str">
        <f t="shared" si="51"/>
        <v>No</v>
      </c>
      <c r="BA75" s="3" t="str">
        <f t="shared" si="50"/>
        <v>No</v>
      </c>
      <c r="BB75" s="5" t="str">
        <f t="shared" si="51"/>
        <v>No</v>
      </c>
      <c r="BC75" s="3" t="str">
        <f t="shared" si="50"/>
        <v>No</v>
      </c>
      <c r="BD75" s="5" t="str">
        <f t="shared" si="51"/>
        <v>No</v>
      </c>
      <c r="BE75" s="3" t="str">
        <f t="shared" si="50"/>
        <v>No</v>
      </c>
      <c r="BF75" s="5" t="str">
        <f t="shared" si="51"/>
        <v>No</v>
      </c>
      <c r="BG75" s="3" t="str">
        <f t="shared" si="50"/>
        <v>No</v>
      </c>
      <c r="BH75" s="5" t="str">
        <f t="shared" si="51"/>
        <v>No</v>
      </c>
      <c r="BI75" s="3" t="str">
        <f t="shared" si="50"/>
        <v>No</v>
      </c>
      <c r="BJ75" s="5" t="str">
        <f t="shared" si="51"/>
        <v>No</v>
      </c>
      <c r="BK75" s="3" t="str">
        <f t="shared" si="50"/>
        <v>No</v>
      </c>
      <c r="BL75" s="5" t="str">
        <f t="shared" si="51"/>
        <v>No</v>
      </c>
      <c r="BM75" s="3" t="str">
        <f t="shared" si="50"/>
        <v>No</v>
      </c>
      <c r="BN75" s="5" t="str">
        <f t="shared" si="51"/>
        <v>No</v>
      </c>
      <c r="BO75" s="3" t="str">
        <f t="shared" si="50"/>
        <v>No</v>
      </c>
      <c r="BP75" s="5" t="str">
        <f t="shared" si="51"/>
        <v>No</v>
      </c>
      <c r="BQ75" s="3" t="str">
        <f t="shared" si="50"/>
        <v>No</v>
      </c>
      <c r="BR75" s="5" t="str">
        <f t="shared" si="51"/>
        <v>No</v>
      </c>
      <c r="BS75" s="3" t="str">
        <f t="shared" si="50"/>
        <v>No</v>
      </c>
      <c r="BT75" s="5" t="str">
        <f t="shared" si="51"/>
        <v>No</v>
      </c>
      <c r="BU75" s="3" t="str">
        <f t="shared" si="47"/>
        <v>No</v>
      </c>
      <c r="BV75" s="5" t="str">
        <f t="shared" si="48"/>
        <v>No</v>
      </c>
      <c r="BW75" s="3" t="str">
        <f t="shared" si="47"/>
        <v>No</v>
      </c>
      <c r="BX75" s="5" t="str">
        <f t="shared" si="48"/>
        <v>No</v>
      </c>
      <c r="BY75" s="3" t="str">
        <f t="shared" si="47"/>
        <v>No</v>
      </c>
      <c r="BZ75" s="5" t="str">
        <f t="shared" si="48"/>
        <v>No</v>
      </c>
      <c r="CA75" s="3" t="str">
        <f t="shared" si="47"/>
        <v>No</v>
      </c>
      <c r="CB75" s="5" t="str">
        <f t="shared" si="48"/>
        <v>No</v>
      </c>
      <c r="CC75" s="3" t="str">
        <f t="shared" si="47"/>
        <v>No</v>
      </c>
      <c r="CD75" s="5" t="str">
        <f t="shared" si="48"/>
        <v>No</v>
      </c>
      <c r="CE75" s="3" t="str">
        <f t="shared" si="47"/>
        <v>No</v>
      </c>
      <c r="CF75" s="5" t="str">
        <f t="shared" si="48"/>
        <v>No</v>
      </c>
      <c r="CG75" s="3" t="str">
        <f t="shared" si="47"/>
        <v>No</v>
      </c>
      <c r="CH75" s="5" t="str">
        <f t="shared" si="48"/>
        <v>No</v>
      </c>
      <c r="CI75" s="3" t="str">
        <f t="shared" si="47"/>
        <v>No</v>
      </c>
      <c r="CJ75" s="5" t="str">
        <f t="shared" si="48"/>
        <v>No</v>
      </c>
      <c r="CK75" s="3" t="str">
        <f t="shared" si="47"/>
        <v>No</v>
      </c>
      <c r="CL75" s="5" t="str">
        <f t="shared" si="48"/>
        <v>No</v>
      </c>
      <c r="CM75" s="3" t="str">
        <f t="shared" si="47"/>
        <v>No</v>
      </c>
      <c r="CN75" s="5" t="str">
        <f t="shared" si="48"/>
        <v>No</v>
      </c>
      <c r="CO75" s="3" t="str">
        <f t="shared" si="47"/>
        <v>No</v>
      </c>
      <c r="CP75" s="5" t="str">
        <f t="shared" si="48"/>
        <v>No</v>
      </c>
      <c r="CQ75" s="3" t="str">
        <f t="shared" si="47"/>
        <v>No</v>
      </c>
      <c r="CR75" s="5" t="str">
        <f t="shared" si="48"/>
        <v>No</v>
      </c>
      <c r="CS75" s="3" t="str">
        <f t="shared" si="47"/>
        <v>No</v>
      </c>
      <c r="CT75" s="5" t="str">
        <f t="shared" si="48"/>
        <v>No</v>
      </c>
      <c r="CU75" s="3" t="str">
        <f t="shared" si="47"/>
        <v>No</v>
      </c>
      <c r="CV75" s="5" t="str">
        <f t="shared" si="48"/>
        <v>No</v>
      </c>
      <c r="CW75" s="3" t="str">
        <f t="shared" si="47"/>
        <v>No</v>
      </c>
      <c r="CX75" s="5" t="str">
        <f t="shared" si="48"/>
        <v>No</v>
      </c>
      <c r="CY75" s="3" t="str">
        <f t="shared" si="47"/>
        <v>No</v>
      </c>
      <c r="CZ75" s="5" t="str">
        <f t="shared" si="48"/>
        <v>No</v>
      </c>
    </row>
    <row r="76" spans="4:104" x14ac:dyDescent="0.3">
      <c r="D76" s="3">
        <v>71</v>
      </c>
      <c r="E76" s="3" t="str">
        <f t="shared" si="49"/>
        <v>Venus</v>
      </c>
      <c r="F76" s="3" t="str">
        <f t="shared" si="52"/>
        <v>Saturno</v>
      </c>
      <c r="G76" s="3" t="str">
        <f t="shared" si="15"/>
        <v>Conjunción</v>
      </c>
      <c r="H76" s="5">
        <f t="shared" si="16"/>
        <v>0</v>
      </c>
      <c r="I76" s="3" t="str">
        <f t="shared" si="50"/>
        <v>No</v>
      </c>
      <c r="J76" s="5" t="str">
        <f t="shared" si="51"/>
        <v>No</v>
      </c>
      <c r="K76" s="3" t="str">
        <f t="shared" si="50"/>
        <v>No</v>
      </c>
      <c r="L76" s="5" t="str">
        <f t="shared" si="51"/>
        <v>No</v>
      </c>
      <c r="M76" s="3" t="str">
        <f t="shared" si="50"/>
        <v>No</v>
      </c>
      <c r="N76" s="5" t="str">
        <f t="shared" si="51"/>
        <v>No</v>
      </c>
      <c r="O76" s="3" t="str">
        <f t="shared" si="50"/>
        <v>No</v>
      </c>
      <c r="P76" s="5" t="str">
        <f t="shared" si="51"/>
        <v>No</v>
      </c>
      <c r="Q76" s="3" t="str">
        <f t="shared" si="50"/>
        <v>No</v>
      </c>
      <c r="R76" s="5" t="str">
        <f t="shared" si="51"/>
        <v>No</v>
      </c>
      <c r="S76" s="3" t="str">
        <f t="shared" si="50"/>
        <v>No</v>
      </c>
      <c r="T76" s="5" t="str">
        <f t="shared" si="51"/>
        <v>No</v>
      </c>
      <c r="U76" s="3" t="str">
        <f t="shared" si="50"/>
        <v>No</v>
      </c>
      <c r="V76" s="5" t="str">
        <f t="shared" si="51"/>
        <v>No</v>
      </c>
      <c r="W76" s="3" t="str">
        <f t="shared" si="50"/>
        <v>No</v>
      </c>
      <c r="X76" s="5" t="str">
        <f t="shared" si="51"/>
        <v>No</v>
      </c>
      <c r="Y76" s="3" t="str">
        <f t="shared" si="50"/>
        <v>No</v>
      </c>
      <c r="Z76" s="5" t="str">
        <f t="shared" si="51"/>
        <v>No</v>
      </c>
      <c r="AA76" s="3" t="str">
        <f t="shared" si="50"/>
        <v>No</v>
      </c>
      <c r="AB76" s="5" t="str">
        <f t="shared" si="51"/>
        <v>No</v>
      </c>
      <c r="AC76" s="3" t="str">
        <f t="shared" si="50"/>
        <v>No</v>
      </c>
      <c r="AD76" s="5" t="str">
        <f t="shared" si="51"/>
        <v>No</v>
      </c>
      <c r="AE76" s="3" t="str">
        <f t="shared" si="50"/>
        <v>No</v>
      </c>
      <c r="AF76" s="5" t="str">
        <f t="shared" si="51"/>
        <v>No</v>
      </c>
      <c r="AG76" s="3" t="str">
        <f t="shared" si="50"/>
        <v>No</v>
      </c>
      <c r="AH76" s="5" t="str">
        <f t="shared" si="51"/>
        <v>No</v>
      </c>
      <c r="AI76" s="3" t="str">
        <f t="shared" si="50"/>
        <v>No</v>
      </c>
      <c r="AJ76" s="5" t="str">
        <f t="shared" si="51"/>
        <v>No</v>
      </c>
      <c r="AK76" s="3" t="str">
        <f t="shared" si="50"/>
        <v>No</v>
      </c>
      <c r="AL76" s="5" t="str">
        <f t="shared" si="51"/>
        <v>No</v>
      </c>
      <c r="AM76" s="3" t="str">
        <f t="shared" si="50"/>
        <v>No</v>
      </c>
      <c r="AN76" s="5" t="str">
        <f t="shared" si="51"/>
        <v>No</v>
      </c>
      <c r="AO76" s="3" t="str">
        <f t="shared" si="50"/>
        <v>No</v>
      </c>
      <c r="AP76" s="5" t="str">
        <f t="shared" si="51"/>
        <v>No</v>
      </c>
      <c r="AQ76" s="3" t="str">
        <f t="shared" si="50"/>
        <v>No</v>
      </c>
      <c r="AR76" s="5" t="str">
        <f t="shared" si="51"/>
        <v>No</v>
      </c>
      <c r="AS76" s="3" t="str">
        <f t="shared" si="50"/>
        <v>No</v>
      </c>
      <c r="AT76" s="5" t="str">
        <f t="shared" si="51"/>
        <v>No</v>
      </c>
      <c r="AU76" s="3" t="str">
        <f t="shared" si="50"/>
        <v>No</v>
      </c>
      <c r="AV76" s="5" t="str">
        <f t="shared" si="51"/>
        <v>No</v>
      </c>
      <c r="AW76" s="3" t="str">
        <f t="shared" si="50"/>
        <v>No</v>
      </c>
      <c r="AX76" s="5" t="str">
        <f t="shared" si="51"/>
        <v>No</v>
      </c>
      <c r="AY76" s="3" t="str">
        <f t="shared" si="50"/>
        <v>No</v>
      </c>
      <c r="AZ76" s="5" t="str">
        <f t="shared" si="51"/>
        <v>No</v>
      </c>
      <c r="BA76" s="3" t="str">
        <f t="shared" si="50"/>
        <v>No</v>
      </c>
      <c r="BB76" s="5" t="str">
        <f t="shared" si="51"/>
        <v>No</v>
      </c>
      <c r="BC76" s="3" t="str">
        <f t="shared" si="50"/>
        <v>No</v>
      </c>
      <c r="BD76" s="5" t="str">
        <f t="shared" si="51"/>
        <v>No</v>
      </c>
      <c r="BE76" s="3" t="str">
        <f t="shared" si="50"/>
        <v>No</v>
      </c>
      <c r="BF76" s="5" t="str">
        <f t="shared" si="51"/>
        <v>No</v>
      </c>
      <c r="BG76" s="3" t="str">
        <f t="shared" si="50"/>
        <v>No</v>
      </c>
      <c r="BH76" s="5" t="str">
        <f t="shared" si="51"/>
        <v>No</v>
      </c>
      <c r="BI76" s="3" t="str">
        <f t="shared" si="50"/>
        <v>No</v>
      </c>
      <c r="BJ76" s="5" t="str">
        <f t="shared" si="51"/>
        <v>No</v>
      </c>
      <c r="BK76" s="3" t="str">
        <f t="shared" si="50"/>
        <v>No</v>
      </c>
      <c r="BL76" s="5" t="str">
        <f t="shared" si="51"/>
        <v>No</v>
      </c>
      <c r="BM76" s="3" t="str">
        <f t="shared" si="50"/>
        <v>No</v>
      </c>
      <c r="BN76" s="5" t="str">
        <f t="shared" si="51"/>
        <v>No</v>
      </c>
      <c r="BO76" s="3" t="str">
        <f t="shared" si="50"/>
        <v>No</v>
      </c>
      <c r="BP76" s="5" t="str">
        <f t="shared" si="51"/>
        <v>No</v>
      </c>
      <c r="BQ76" s="3" t="str">
        <f t="shared" si="50"/>
        <v>No</v>
      </c>
      <c r="BR76" s="5" t="str">
        <f t="shared" si="51"/>
        <v>No</v>
      </c>
      <c r="BS76" s="3" t="str">
        <f t="shared" si="50"/>
        <v>No</v>
      </c>
      <c r="BT76" s="5" t="str">
        <f t="shared" si="51"/>
        <v>No</v>
      </c>
      <c r="BU76" s="3" t="str">
        <f t="shared" si="47"/>
        <v>No</v>
      </c>
      <c r="BV76" s="5" t="str">
        <f t="shared" si="48"/>
        <v>No</v>
      </c>
      <c r="BW76" s="3" t="str">
        <f t="shared" si="47"/>
        <v>No</v>
      </c>
      <c r="BX76" s="5" t="str">
        <f t="shared" si="48"/>
        <v>No</v>
      </c>
      <c r="BY76" s="3" t="str">
        <f t="shared" si="47"/>
        <v>No</v>
      </c>
      <c r="BZ76" s="5" t="str">
        <f t="shared" si="48"/>
        <v>No</v>
      </c>
      <c r="CA76" s="3" t="str">
        <f t="shared" si="47"/>
        <v>No</v>
      </c>
      <c r="CB76" s="5" t="str">
        <f t="shared" si="48"/>
        <v>No</v>
      </c>
      <c r="CC76" s="3" t="str">
        <f t="shared" si="47"/>
        <v>No</v>
      </c>
      <c r="CD76" s="5" t="str">
        <f t="shared" si="48"/>
        <v>No</v>
      </c>
      <c r="CE76" s="3" t="str">
        <f t="shared" si="47"/>
        <v>No</v>
      </c>
      <c r="CF76" s="5" t="str">
        <f t="shared" si="48"/>
        <v>No</v>
      </c>
      <c r="CG76" s="3" t="str">
        <f t="shared" si="47"/>
        <v>No</v>
      </c>
      <c r="CH76" s="5" t="str">
        <f t="shared" si="48"/>
        <v>No</v>
      </c>
      <c r="CI76" s="3" t="str">
        <f t="shared" si="47"/>
        <v>No</v>
      </c>
      <c r="CJ76" s="5" t="str">
        <f t="shared" si="48"/>
        <v>No</v>
      </c>
      <c r="CK76" s="3" t="str">
        <f t="shared" si="47"/>
        <v>No</v>
      </c>
      <c r="CL76" s="5" t="str">
        <f t="shared" si="48"/>
        <v>No</v>
      </c>
      <c r="CM76" s="3" t="str">
        <f t="shared" si="47"/>
        <v>No</v>
      </c>
      <c r="CN76" s="5" t="str">
        <f t="shared" si="48"/>
        <v>No</v>
      </c>
      <c r="CO76" s="3" t="str">
        <f t="shared" si="47"/>
        <v>No</v>
      </c>
      <c r="CP76" s="5" t="str">
        <f t="shared" si="48"/>
        <v>No</v>
      </c>
      <c r="CQ76" s="3" t="str">
        <f t="shared" si="47"/>
        <v>No</v>
      </c>
      <c r="CR76" s="5" t="str">
        <f t="shared" si="48"/>
        <v>No</v>
      </c>
      <c r="CS76" s="3" t="str">
        <f t="shared" si="47"/>
        <v>No</v>
      </c>
      <c r="CT76" s="5" t="str">
        <f t="shared" si="48"/>
        <v>No</v>
      </c>
      <c r="CU76" s="3" t="str">
        <f t="shared" si="47"/>
        <v>No</v>
      </c>
      <c r="CV76" s="5" t="str">
        <f t="shared" si="48"/>
        <v>No</v>
      </c>
      <c r="CW76" s="3" t="str">
        <f t="shared" si="47"/>
        <v>No</v>
      </c>
      <c r="CX76" s="5" t="str">
        <f t="shared" si="48"/>
        <v>No</v>
      </c>
      <c r="CY76" s="3" t="str">
        <f t="shared" si="47"/>
        <v>No</v>
      </c>
      <c r="CZ76" s="5" t="str">
        <f t="shared" si="48"/>
        <v>No</v>
      </c>
    </row>
    <row r="77" spans="4:104" x14ac:dyDescent="0.3">
      <c r="D77" s="3">
        <v>72</v>
      </c>
      <c r="E77" s="3" t="str">
        <f t="shared" si="49"/>
        <v>Venus</v>
      </c>
      <c r="F77" s="3" t="str">
        <f t="shared" si="52"/>
        <v>Urano</v>
      </c>
      <c r="G77" s="3" t="str">
        <f t="shared" si="15"/>
        <v>Conjunción</v>
      </c>
      <c r="H77" s="5">
        <f t="shared" si="16"/>
        <v>0</v>
      </c>
      <c r="I77" s="3" t="str">
        <f t="shared" si="50"/>
        <v>No</v>
      </c>
      <c r="J77" s="5" t="str">
        <f t="shared" si="51"/>
        <v>No</v>
      </c>
      <c r="K77" s="3" t="str">
        <f t="shared" si="50"/>
        <v>No</v>
      </c>
      <c r="L77" s="5" t="str">
        <f t="shared" si="51"/>
        <v>No</v>
      </c>
      <c r="M77" s="3" t="str">
        <f t="shared" si="50"/>
        <v>No</v>
      </c>
      <c r="N77" s="5" t="str">
        <f t="shared" si="51"/>
        <v>No</v>
      </c>
      <c r="O77" s="3" t="str">
        <f t="shared" si="50"/>
        <v>No</v>
      </c>
      <c r="P77" s="5" t="str">
        <f t="shared" si="51"/>
        <v>No</v>
      </c>
      <c r="Q77" s="3" t="str">
        <f t="shared" si="50"/>
        <v>No</v>
      </c>
      <c r="R77" s="5" t="str">
        <f t="shared" si="51"/>
        <v>No</v>
      </c>
      <c r="S77" s="3" t="str">
        <f t="shared" si="50"/>
        <v>No</v>
      </c>
      <c r="T77" s="5" t="str">
        <f t="shared" si="51"/>
        <v>No</v>
      </c>
      <c r="U77" s="3" t="str">
        <f t="shared" si="50"/>
        <v>No</v>
      </c>
      <c r="V77" s="5" t="str">
        <f t="shared" si="51"/>
        <v>No</v>
      </c>
      <c r="W77" s="3" t="str">
        <f t="shared" si="50"/>
        <v>No</v>
      </c>
      <c r="X77" s="5" t="str">
        <f t="shared" si="51"/>
        <v>No</v>
      </c>
      <c r="Y77" s="3" t="str">
        <f t="shared" si="50"/>
        <v>No</v>
      </c>
      <c r="Z77" s="5" t="str">
        <f t="shared" si="51"/>
        <v>No</v>
      </c>
      <c r="AA77" s="3" t="str">
        <f t="shared" si="50"/>
        <v>No</v>
      </c>
      <c r="AB77" s="5" t="str">
        <f t="shared" si="51"/>
        <v>No</v>
      </c>
      <c r="AC77" s="3" t="str">
        <f t="shared" si="50"/>
        <v>No</v>
      </c>
      <c r="AD77" s="5" t="str">
        <f t="shared" si="51"/>
        <v>No</v>
      </c>
      <c r="AE77" s="3" t="str">
        <f t="shared" si="50"/>
        <v>No</v>
      </c>
      <c r="AF77" s="5" t="str">
        <f t="shared" si="51"/>
        <v>No</v>
      </c>
      <c r="AG77" s="3" t="str">
        <f t="shared" si="50"/>
        <v>No</v>
      </c>
      <c r="AH77" s="5" t="str">
        <f t="shared" si="51"/>
        <v>No</v>
      </c>
      <c r="AI77" s="3" t="str">
        <f t="shared" si="50"/>
        <v>No</v>
      </c>
      <c r="AJ77" s="5" t="str">
        <f t="shared" si="51"/>
        <v>No</v>
      </c>
      <c r="AK77" s="3" t="str">
        <f t="shared" si="50"/>
        <v>No</v>
      </c>
      <c r="AL77" s="5" t="str">
        <f t="shared" si="51"/>
        <v>No</v>
      </c>
      <c r="AM77" s="3" t="str">
        <f t="shared" si="50"/>
        <v>No</v>
      </c>
      <c r="AN77" s="5" t="str">
        <f t="shared" si="51"/>
        <v>No</v>
      </c>
      <c r="AO77" s="3" t="str">
        <f t="shared" si="50"/>
        <v>No</v>
      </c>
      <c r="AP77" s="5" t="str">
        <f t="shared" si="51"/>
        <v>No</v>
      </c>
      <c r="AQ77" s="3" t="str">
        <f t="shared" si="50"/>
        <v>No</v>
      </c>
      <c r="AR77" s="5" t="str">
        <f t="shared" si="51"/>
        <v>No</v>
      </c>
      <c r="AS77" s="3" t="str">
        <f t="shared" si="50"/>
        <v>No</v>
      </c>
      <c r="AT77" s="5" t="str">
        <f t="shared" si="51"/>
        <v>No</v>
      </c>
      <c r="AU77" s="3" t="str">
        <f t="shared" si="50"/>
        <v>No</v>
      </c>
      <c r="AV77" s="5" t="str">
        <f t="shared" si="51"/>
        <v>No</v>
      </c>
      <c r="AW77" s="3" t="str">
        <f t="shared" si="50"/>
        <v>No</v>
      </c>
      <c r="AX77" s="5" t="str">
        <f t="shared" si="51"/>
        <v>No</v>
      </c>
      <c r="AY77" s="3" t="str">
        <f t="shared" si="50"/>
        <v>No</v>
      </c>
      <c r="AZ77" s="5" t="str">
        <f t="shared" si="51"/>
        <v>No</v>
      </c>
      <c r="BA77" s="3" t="str">
        <f t="shared" si="50"/>
        <v>No</v>
      </c>
      <c r="BB77" s="5" t="str">
        <f t="shared" si="51"/>
        <v>No</v>
      </c>
      <c r="BC77" s="3" t="str">
        <f t="shared" si="50"/>
        <v>No</v>
      </c>
      <c r="BD77" s="5" t="str">
        <f t="shared" si="51"/>
        <v>No</v>
      </c>
      <c r="BE77" s="3" t="str">
        <f t="shared" si="50"/>
        <v>No</v>
      </c>
      <c r="BF77" s="5" t="str">
        <f t="shared" si="51"/>
        <v>No</v>
      </c>
      <c r="BG77" s="3" t="str">
        <f t="shared" si="50"/>
        <v>No</v>
      </c>
      <c r="BH77" s="5" t="str">
        <f t="shared" si="51"/>
        <v>No</v>
      </c>
      <c r="BI77" s="3" t="str">
        <f t="shared" si="50"/>
        <v>No</v>
      </c>
      <c r="BJ77" s="5" t="str">
        <f t="shared" si="51"/>
        <v>No</v>
      </c>
      <c r="BK77" s="3" t="str">
        <f t="shared" si="50"/>
        <v>No</v>
      </c>
      <c r="BL77" s="5" t="str">
        <f t="shared" si="51"/>
        <v>No</v>
      </c>
      <c r="BM77" s="3" t="str">
        <f t="shared" si="50"/>
        <v>No</v>
      </c>
      <c r="BN77" s="5" t="str">
        <f t="shared" si="51"/>
        <v>No</v>
      </c>
      <c r="BO77" s="3" t="str">
        <f t="shared" si="50"/>
        <v>No</v>
      </c>
      <c r="BP77" s="5" t="str">
        <f t="shared" si="51"/>
        <v>No</v>
      </c>
      <c r="BQ77" s="3" t="str">
        <f t="shared" si="50"/>
        <v>No</v>
      </c>
      <c r="BR77" s="5" t="str">
        <f t="shared" si="51"/>
        <v>No</v>
      </c>
      <c r="BS77" s="3" t="str">
        <f t="shared" si="50"/>
        <v>No</v>
      </c>
      <c r="BT77" s="5" t="str">
        <f t="shared" si="51"/>
        <v>No</v>
      </c>
      <c r="BU77" s="3" t="str">
        <f t="shared" si="47"/>
        <v>No</v>
      </c>
      <c r="BV77" s="5" t="str">
        <f t="shared" si="48"/>
        <v>No</v>
      </c>
      <c r="BW77" s="3" t="str">
        <f t="shared" si="47"/>
        <v>No</v>
      </c>
      <c r="BX77" s="5" t="str">
        <f t="shared" si="48"/>
        <v>No</v>
      </c>
      <c r="BY77" s="3" t="str">
        <f t="shared" si="47"/>
        <v>No</v>
      </c>
      <c r="BZ77" s="5" t="str">
        <f t="shared" si="48"/>
        <v>No</v>
      </c>
      <c r="CA77" s="3" t="str">
        <f t="shared" si="47"/>
        <v>No</v>
      </c>
      <c r="CB77" s="5" t="str">
        <f t="shared" si="48"/>
        <v>No</v>
      </c>
      <c r="CC77" s="3" t="str">
        <f t="shared" si="47"/>
        <v>No</v>
      </c>
      <c r="CD77" s="5" t="str">
        <f t="shared" si="48"/>
        <v>No</v>
      </c>
      <c r="CE77" s="3" t="str">
        <f t="shared" si="47"/>
        <v>No</v>
      </c>
      <c r="CF77" s="5" t="str">
        <f t="shared" si="48"/>
        <v>No</v>
      </c>
      <c r="CG77" s="3" t="str">
        <f t="shared" si="47"/>
        <v>No</v>
      </c>
      <c r="CH77" s="5" t="str">
        <f t="shared" si="48"/>
        <v>No</v>
      </c>
      <c r="CI77" s="3" t="str">
        <f t="shared" si="47"/>
        <v>No</v>
      </c>
      <c r="CJ77" s="5" t="str">
        <f t="shared" si="48"/>
        <v>No</v>
      </c>
      <c r="CK77" s="3" t="str">
        <f t="shared" si="47"/>
        <v>No</v>
      </c>
      <c r="CL77" s="5" t="str">
        <f t="shared" si="48"/>
        <v>No</v>
      </c>
      <c r="CM77" s="3" t="str">
        <f t="shared" si="47"/>
        <v>No</v>
      </c>
      <c r="CN77" s="5" t="str">
        <f t="shared" si="48"/>
        <v>No</v>
      </c>
      <c r="CO77" s="3" t="str">
        <f t="shared" si="47"/>
        <v>No</v>
      </c>
      <c r="CP77" s="5" t="str">
        <f t="shared" si="48"/>
        <v>No</v>
      </c>
      <c r="CQ77" s="3" t="str">
        <f t="shared" si="47"/>
        <v>No</v>
      </c>
      <c r="CR77" s="5" t="str">
        <f t="shared" si="48"/>
        <v>No</v>
      </c>
      <c r="CS77" s="3" t="str">
        <f t="shared" si="47"/>
        <v>No</v>
      </c>
      <c r="CT77" s="5" t="str">
        <f t="shared" si="48"/>
        <v>No</v>
      </c>
      <c r="CU77" s="3" t="str">
        <f t="shared" si="47"/>
        <v>No</v>
      </c>
      <c r="CV77" s="5" t="str">
        <f t="shared" si="48"/>
        <v>No</v>
      </c>
      <c r="CW77" s="3" t="str">
        <f t="shared" si="47"/>
        <v>No</v>
      </c>
      <c r="CX77" s="5" t="str">
        <f t="shared" si="48"/>
        <v>No</v>
      </c>
      <c r="CY77" s="3" t="str">
        <f t="shared" si="47"/>
        <v>No</v>
      </c>
      <c r="CZ77" s="5" t="str">
        <f t="shared" si="48"/>
        <v>No</v>
      </c>
    </row>
    <row r="78" spans="4:104" x14ac:dyDescent="0.3">
      <c r="D78" s="3">
        <v>73</v>
      </c>
      <c r="E78" s="3" t="str">
        <f t="shared" si="49"/>
        <v>Venus</v>
      </c>
      <c r="F78" s="3" t="str">
        <f t="shared" si="52"/>
        <v>Neptuno</v>
      </c>
      <c r="G78" s="3" t="str">
        <f t="shared" si="15"/>
        <v>Conjunción</v>
      </c>
      <c r="H78" s="5">
        <f t="shared" si="16"/>
        <v>0</v>
      </c>
      <c r="I78" s="3" t="str">
        <f t="shared" si="50"/>
        <v>No</v>
      </c>
      <c r="J78" s="5" t="str">
        <f t="shared" si="51"/>
        <v>No</v>
      </c>
      <c r="K78" s="3" t="str">
        <f t="shared" si="50"/>
        <v>No</v>
      </c>
      <c r="L78" s="5" t="str">
        <f t="shared" si="51"/>
        <v>No</v>
      </c>
      <c r="M78" s="3" t="str">
        <f t="shared" si="50"/>
        <v>No</v>
      </c>
      <c r="N78" s="5" t="str">
        <f t="shared" si="51"/>
        <v>No</v>
      </c>
      <c r="O78" s="3" t="str">
        <f t="shared" si="50"/>
        <v>No</v>
      </c>
      <c r="P78" s="5" t="str">
        <f t="shared" si="51"/>
        <v>No</v>
      </c>
      <c r="Q78" s="3" t="str">
        <f t="shared" si="50"/>
        <v>No</v>
      </c>
      <c r="R78" s="5" t="str">
        <f t="shared" si="51"/>
        <v>No</v>
      </c>
      <c r="S78" s="3" t="str">
        <f t="shared" si="50"/>
        <v>No</v>
      </c>
      <c r="T78" s="5" t="str">
        <f t="shared" si="51"/>
        <v>No</v>
      </c>
      <c r="U78" s="3" t="str">
        <f t="shared" si="50"/>
        <v>No</v>
      </c>
      <c r="V78" s="5" t="str">
        <f t="shared" si="51"/>
        <v>No</v>
      </c>
      <c r="W78" s="3" t="str">
        <f t="shared" si="50"/>
        <v>No</v>
      </c>
      <c r="X78" s="5" t="str">
        <f t="shared" si="51"/>
        <v>No</v>
      </c>
      <c r="Y78" s="3" t="str">
        <f t="shared" si="50"/>
        <v>No</v>
      </c>
      <c r="Z78" s="5" t="str">
        <f t="shared" si="51"/>
        <v>No</v>
      </c>
      <c r="AA78" s="3" t="str">
        <f t="shared" si="50"/>
        <v>No</v>
      </c>
      <c r="AB78" s="5" t="str">
        <f t="shared" si="51"/>
        <v>No</v>
      </c>
      <c r="AC78" s="3" t="str">
        <f t="shared" si="50"/>
        <v>No</v>
      </c>
      <c r="AD78" s="5" t="str">
        <f t="shared" si="51"/>
        <v>No</v>
      </c>
      <c r="AE78" s="3" t="str">
        <f t="shared" si="50"/>
        <v>No</v>
      </c>
      <c r="AF78" s="5" t="str">
        <f t="shared" si="51"/>
        <v>No</v>
      </c>
      <c r="AG78" s="3" t="str">
        <f t="shared" si="50"/>
        <v>No</v>
      </c>
      <c r="AH78" s="5" t="str">
        <f t="shared" si="51"/>
        <v>No</v>
      </c>
      <c r="AI78" s="3" t="str">
        <f t="shared" si="50"/>
        <v>No</v>
      </c>
      <c r="AJ78" s="5" t="str">
        <f t="shared" si="51"/>
        <v>No</v>
      </c>
      <c r="AK78" s="3" t="str">
        <f t="shared" si="50"/>
        <v>No</v>
      </c>
      <c r="AL78" s="5" t="str">
        <f t="shared" si="51"/>
        <v>No</v>
      </c>
      <c r="AM78" s="3" t="str">
        <f t="shared" si="50"/>
        <v>No</v>
      </c>
      <c r="AN78" s="5" t="str">
        <f t="shared" si="51"/>
        <v>No</v>
      </c>
      <c r="AO78" s="3" t="str">
        <f t="shared" si="50"/>
        <v>No</v>
      </c>
      <c r="AP78" s="5" t="str">
        <f t="shared" si="51"/>
        <v>No</v>
      </c>
      <c r="AQ78" s="3" t="str">
        <f t="shared" si="50"/>
        <v>No</v>
      </c>
      <c r="AR78" s="5" t="str">
        <f t="shared" si="51"/>
        <v>No</v>
      </c>
      <c r="AS78" s="3" t="str">
        <f t="shared" si="50"/>
        <v>No</v>
      </c>
      <c r="AT78" s="5" t="str">
        <f t="shared" si="51"/>
        <v>No</v>
      </c>
      <c r="AU78" s="3" t="str">
        <f t="shared" si="50"/>
        <v>No</v>
      </c>
      <c r="AV78" s="5" t="str">
        <f t="shared" si="51"/>
        <v>No</v>
      </c>
      <c r="AW78" s="3" t="str">
        <f t="shared" si="50"/>
        <v>No</v>
      </c>
      <c r="AX78" s="5" t="str">
        <f t="shared" si="51"/>
        <v>No</v>
      </c>
      <c r="AY78" s="3" t="str">
        <f t="shared" si="50"/>
        <v>No</v>
      </c>
      <c r="AZ78" s="5" t="str">
        <f t="shared" si="51"/>
        <v>No</v>
      </c>
      <c r="BA78" s="3" t="str">
        <f t="shared" si="50"/>
        <v>No</v>
      </c>
      <c r="BB78" s="5" t="str">
        <f t="shared" si="51"/>
        <v>No</v>
      </c>
      <c r="BC78" s="3" t="str">
        <f t="shared" si="50"/>
        <v>No</v>
      </c>
      <c r="BD78" s="5" t="str">
        <f t="shared" si="51"/>
        <v>No</v>
      </c>
      <c r="BE78" s="3" t="str">
        <f t="shared" si="50"/>
        <v>No</v>
      </c>
      <c r="BF78" s="5" t="str">
        <f t="shared" si="51"/>
        <v>No</v>
      </c>
      <c r="BG78" s="3" t="str">
        <f t="shared" si="50"/>
        <v>No</v>
      </c>
      <c r="BH78" s="5" t="str">
        <f t="shared" si="51"/>
        <v>No</v>
      </c>
      <c r="BI78" s="3" t="str">
        <f t="shared" si="50"/>
        <v>No</v>
      </c>
      <c r="BJ78" s="5" t="str">
        <f t="shared" si="51"/>
        <v>No</v>
      </c>
      <c r="BK78" s="3" t="str">
        <f t="shared" si="50"/>
        <v>No</v>
      </c>
      <c r="BL78" s="5" t="str">
        <f t="shared" si="51"/>
        <v>No</v>
      </c>
      <c r="BM78" s="3" t="str">
        <f t="shared" si="50"/>
        <v>No</v>
      </c>
      <c r="BN78" s="5" t="str">
        <f t="shared" si="51"/>
        <v>No</v>
      </c>
      <c r="BO78" s="3" t="str">
        <f t="shared" si="50"/>
        <v>No</v>
      </c>
      <c r="BP78" s="5" t="str">
        <f t="shared" si="51"/>
        <v>No</v>
      </c>
      <c r="BQ78" s="3" t="str">
        <f t="shared" si="50"/>
        <v>No</v>
      </c>
      <c r="BR78" s="5" t="str">
        <f t="shared" si="51"/>
        <v>No</v>
      </c>
      <c r="BS78" s="3" t="str">
        <f t="shared" ref="BS78:CY92" si="53">IF(AND(VLOOKUP($E78,Puntos,7,FALSE)-VLOOKUP($F78,Puntos,7,FALSE)&lt;=(1.25/30)*(BS$5+BS$3),VLOOKUP($E78,Puntos,7,FALSE)-VLOOKUP($F78,Puntos,7,FALSE)&gt;=(1.25/30)*(-BS$5+BS$3)),BS$2,IF(AND(VLOOKUP($F78,Puntos,7,FALSE)-VLOOKUP($E78,Puntos,7,FALSE)&lt;=(1.25/30)*(BS$5+BS$3),VLOOKUP($F78,Puntos,7,FALSE)-VLOOKUP($E78,Puntos,7,FALSE)&gt;=(1.25/30)*(-BS$5+BS$3)),BS$2,IF(AND(VLOOKUP($E78,Puntos,7,FALSE)-VLOOKUP($F78,Puntos,7,FALSE)&lt;=(1.25/30)*(-360+BS$5+BS$3),VLOOKUP($E78,Puntos,7,FALSE)-VLOOKUP($F78,Puntos,7,FALSE)&gt;=(1.25/30)*(-360-BS$5+BS$3)),BS$2,IF(AND(VLOOKUP($F78,Puntos,7,FALSE)-VLOOKUP($E78,Puntos,7,FALSE)&lt;=(1.25/30)*(-360+BS$5+BS$3),VLOOKUP($F78,Puntos,7,FALSE)-VLOOKUP($E78,Puntos,7,FALSE)&gt;=(1.25/30)*(-360-BS$5+BS$3)),BS$2,"No"))))</f>
        <v>No</v>
      </c>
      <c r="BT78" s="5" t="str">
        <f t="shared" ref="BT78:CZ92" si="54">IF(IF(AND(VLOOKUP($E78,Puntos,7,FALSE)-VLOOKUP($F78,Puntos,7,FALSE)&lt;=(1.25/30)*(BT$5+BT$3),VLOOKUP($E78,Puntos,7,FALSE)-VLOOKUP($F78,Puntos,7,FALSE)&gt;=(1.25/30)*(-BT$5+BT$3)),VLOOKUP($E78,Puntos,7,FALSE)-VLOOKUP($F78,Puntos,7,FALSE)-(1.25/30)*(BT$3),IF(AND(VLOOKUP($F78,Puntos,7,FALSE)-VLOOKUP($E78,Puntos,7,FALSE)&lt;=(1.25/30)*(BT$5+BT$3),VLOOKUP($F78,Puntos,7,FALSE)-VLOOKUP($E78,Puntos,7,FALSE)&gt;=(1.25/30)*(-BT$5+BT$3)),VLOOKUP($F78,Puntos,7,FALSE)-VLOOKUP($E78,Puntos,7,FALSE)-(1.25/30)*(BT$3),IF(AND(VLOOKUP($E78,Puntos,7,FALSE)-VLOOKUP($F78,Puntos,7,FALSE)&lt;=(1.25/30)*(-360+BT$5+BT$3),VLOOKUP($E78,Puntos,7,FALSE)-VLOOKUP($F78,Puntos,7,FALSE)&gt;=(1.25/30)*(-360-BT$5+BT$3)),VLOOKUP($E78,Puntos,7,FALSE)-VLOOKUP($F78,Puntos,7,FALSE)+(360-BT$3)/24,IF(AND(VLOOKUP($F78,Puntos,7,FALSE)-VLOOKUP($E78,Puntos,7,FALSE)&lt;=(1.25/30)*(-360+BT$5+BT$3),VLOOKUP($F78,Puntos,7,FALSE)-VLOOKUP($E78,Puntos,7,FALSE)&gt;=(1.25/30)*(-360-BT$5+BT$3)),VLOOKUP($F78,Puntos,7,FALSE)-VLOOKUP($E78,Puntos,7,FALSE)+(360-BT$3)/24,"No"))))&lt;0,(-1)*(IF(AND(VLOOKUP($E78,Puntos,7,FALSE)-VLOOKUP($F78,Puntos,7,FALSE)&lt;=(1.25/30)*(BT$5+BT$3),VLOOKUP($E78,Puntos,7,FALSE)-VLOOKUP($F78,Puntos,7,FALSE)&gt;=(1.25/30)*(-BT$5+BT$3)),VLOOKUP($E78,Puntos,7,FALSE)-VLOOKUP($F78,Puntos,7,FALSE)-(1.25/30)*(BT$3),IF(AND(VLOOKUP($F78,Puntos,7,FALSE)-VLOOKUP($E78,Puntos,7,FALSE)&lt;=(1.25/30)*(BT$5+BT$3),VLOOKUP($F78,Puntos,7,FALSE)-VLOOKUP($E78,Puntos,7,FALSE)&gt;=(1.25/30)*(-BT$5+BT$3)),VLOOKUP($F78,Puntos,7,FALSE)-VLOOKUP($E78,Puntos,7,FALSE)-(1.25/30)*(BT$3),IF(AND(VLOOKUP($E78,Puntos,7,FALSE)-VLOOKUP($F78,Puntos,7,FALSE)&lt;=(1.25/30)*(-360+BT$5+BT$3),VLOOKUP($E78,Puntos,7,FALSE)-VLOOKUP($F78,Puntos,7,FALSE)&gt;=(1.25/30)*(-360-BT$5+BT$3)),VLOOKUP($E78,Puntos,7,FALSE)-VLOOKUP($F78,Puntos,7,FALSE)+(360-BT$3)/24,IF(AND(VLOOKUP($F78,Puntos,7,FALSE)-VLOOKUP($E78,Puntos,7,FALSE)&lt;=(1.25/30)*(-360+BT$5+BT$3),VLOOKUP($F78,Puntos,7,FALSE)-VLOOKUP($E78,Puntos,7,FALSE)&gt;=(1.25/30)*(-360-BT$5+BT$3)),VLOOKUP($F78,Puntos,7,FALSE)-VLOOKUP($E78,Puntos,7,FALSE)+(360-BT$3)/24,"No"))))),(IF(AND(VLOOKUP($E78,Puntos,7,FALSE)-VLOOKUP($F78,Puntos,7,FALSE)&lt;=(1.25/30)*(BT$5+BT$3),VLOOKUP($E78,Puntos,7,FALSE)-VLOOKUP($F78,Puntos,7,FALSE)&gt;=(1.25/30)*(-BT$5+BT$3)),VLOOKUP($E78,Puntos,7,FALSE)-VLOOKUP($F78,Puntos,7,FALSE)-(1.25/30)*(BT$3),IF(AND(VLOOKUP($F78,Puntos,7,FALSE)-VLOOKUP($E78,Puntos,7,FALSE)&lt;=(1.25/30)*(BT$5+BT$3),VLOOKUP($F78,Puntos,7,FALSE)-VLOOKUP($E78,Puntos,7,FALSE)&gt;=(1.25/30)*(-BT$5+BT$3)),VLOOKUP($F78,Puntos,7,FALSE)-VLOOKUP($E78,Puntos,7,FALSE)-(1.25/30)*(BT$3),IF(AND(VLOOKUP($E78,Puntos,7,FALSE)-VLOOKUP($F78,Puntos,7,FALSE)&lt;=(1.25/30)*(-360+BT$5+BT$3),VLOOKUP($E78,Puntos,7,FALSE)-VLOOKUP($F78,Puntos,7,FALSE)&gt;=(1.25/30)*(-360-BT$5+BT$3)),VLOOKUP($E78,Puntos,7,FALSE)-VLOOKUP($F78,Puntos,7,FALSE)+(360-BT$3)/24,IF(AND(VLOOKUP($F78,Puntos,7,FALSE)-VLOOKUP($E78,Puntos,7,FALSE)&lt;=(1.25/30)*(-360+BT$5+BT$3),VLOOKUP($F78,Puntos,7,FALSE)-VLOOKUP($E78,Puntos,7,FALSE)&gt;=(1.25/30)*(-360-BT$5+BT$3)),VLOOKUP($F78,Puntos,7,FALSE)-VLOOKUP($E78,Puntos,7,FALSE)+(360-BT$3)/24,"No"))))))</f>
        <v>No</v>
      </c>
      <c r="BU78" s="3" t="str">
        <f t="shared" si="53"/>
        <v>No</v>
      </c>
      <c r="BV78" s="5" t="str">
        <f t="shared" si="54"/>
        <v>No</v>
      </c>
      <c r="BW78" s="3" t="str">
        <f t="shared" si="53"/>
        <v>No</v>
      </c>
      <c r="BX78" s="5" t="str">
        <f t="shared" si="54"/>
        <v>No</v>
      </c>
      <c r="BY78" s="3" t="str">
        <f t="shared" si="53"/>
        <v>No</v>
      </c>
      <c r="BZ78" s="5" t="str">
        <f t="shared" si="54"/>
        <v>No</v>
      </c>
      <c r="CA78" s="3" t="str">
        <f t="shared" si="53"/>
        <v>No</v>
      </c>
      <c r="CB78" s="5" t="str">
        <f t="shared" si="54"/>
        <v>No</v>
      </c>
      <c r="CC78" s="3" t="str">
        <f t="shared" si="53"/>
        <v>No</v>
      </c>
      <c r="CD78" s="5" t="str">
        <f t="shared" si="54"/>
        <v>No</v>
      </c>
      <c r="CE78" s="3" t="str">
        <f t="shared" si="53"/>
        <v>No</v>
      </c>
      <c r="CF78" s="5" t="str">
        <f t="shared" si="54"/>
        <v>No</v>
      </c>
      <c r="CG78" s="3" t="str">
        <f t="shared" si="53"/>
        <v>No</v>
      </c>
      <c r="CH78" s="5" t="str">
        <f t="shared" si="54"/>
        <v>No</v>
      </c>
      <c r="CI78" s="3" t="str">
        <f t="shared" si="53"/>
        <v>No</v>
      </c>
      <c r="CJ78" s="5" t="str">
        <f t="shared" si="54"/>
        <v>No</v>
      </c>
      <c r="CK78" s="3" t="str">
        <f t="shared" si="53"/>
        <v>No</v>
      </c>
      <c r="CL78" s="5" t="str">
        <f t="shared" si="54"/>
        <v>No</v>
      </c>
      <c r="CM78" s="3" t="str">
        <f t="shared" si="53"/>
        <v>No</v>
      </c>
      <c r="CN78" s="5" t="str">
        <f t="shared" si="54"/>
        <v>No</v>
      </c>
      <c r="CO78" s="3" t="str">
        <f t="shared" si="53"/>
        <v>No</v>
      </c>
      <c r="CP78" s="5" t="str">
        <f t="shared" si="54"/>
        <v>No</v>
      </c>
      <c r="CQ78" s="3" t="str">
        <f t="shared" si="53"/>
        <v>No</v>
      </c>
      <c r="CR78" s="5" t="str">
        <f t="shared" si="54"/>
        <v>No</v>
      </c>
      <c r="CS78" s="3" t="str">
        <f t="shared" si="53"/>
        <v>No</v>
      </c>
      <c r="CT78" s="5" t="str">
        <f t="shared" si="54"/>
        <v>No</v>
      </c>
      <c r="CU78" s="3" t="str">
        <f t="shared" si="53"/>
        <v>No</v>
      </c>
      <c r="CV78" s="5" t="str">
        <f t="shared" si="54"/>
        <v>No</v>
      </c>
      <c r="CW78" s="3" t="str">
        <f t="shared" si="53"/>
        <v>No</v>
      </c>
      <c r="CX78" s="5" t="str">
        <f t="shared" si="54"/>
        <v>No</v>
      </c>
      <c r="CY78" s="3" t="str">
        <f t="shared" si="53"/>
        <v>No</v>
      </c>
      <c r="CZ78" s="5" t="str">
        <f t="shared" si="54"/>
        <v>No</v>
      </c>
    </row>
    <row r="79" spans="4:104" x14ac:dyDescent="0.3">
      <c r="D79" s="3">
        <v>74</v>
      </c>
      <c r="E79" s="3" t="str">
        <f t="shared" si="49"/>
        <v>Venus</v>
      </c>
      <c r="F79" s="3" t="str">
        <f t="shared" si="52"/>
        <v>Plutón</v>
      </c>
      <c r="G79" s="3" t="str">
        <f t="shared" si="15"/>
        <v>Conjunción</v>
      </c>
      <c r="H79" s="5">
        <f t="shared" si="16"/>
        <v>0</v>
      </c>
      <c r="I79" s="3" t="str">
        <f t="shared" ref="I79:BS86" si="55">IF(AND(VLOOKUP($E79,Puntos,7,FALSE)-VLOOKUP($F79,Puntos,7,FALSE)&lt;=(1.25/30)*(I$5+I$3),VLOOKUP($E79,Puntos,7,FALSE)-VLOOKUP($F79,Puntos,7,FALSE)&gt;=(1.25/30)*(-I$5+I$3)),I$2,IF(AND(VLOOKUP($F79,Puntos,7,FALSE)-VLOOKUP($E79,Puntos,7,FALSE)&lt;=(1.25/30)*(I$5+I$3),VLOOKUP($F79,Puntos,7,FALSE)-VLOOKUP($E79,Puntos,7,FALSE)&gt;=(1.25/30)*(-I$5+I$3)),I$2,IF(AND(VLOOKUP($E79,Puntos,7,FALSE)-VLOOKUP($F79,Puntos,7,FALSE)&lt;=(1.25/30)*(-360+I$5+I$3),VLOOKUP($E79,Puntos,7,FALSE)-VLOOKUP($F79,Puntos,7,FALSE)&gt;=(1.25/30)*(-360-I$5+I$3)),I$2,IF(AND(VLOOKUP($F79,Puntos,7,FALSE)-VLOOKUP($E79,Puntos,7,FALSE)&lt;=(1.25/30)*(-360+I$5+I$3),VLOOKUP($F79,Puntos,7,FALSE)-VLOOKUP($E79,Puntos,7,FALSE)&gt;=(1.25/30)*(-360-I$5+I$3)),I$2,"No"))))</f>
        <v>No</v>
      </c>
      <c r="J79" s="5" t="str">
        <f t="shared" ref="J79:BT86" si="56">IF(IF(AND(VLOOKUP($E79,Puntos,7,FALSE)-VLOOKUP($F79,Puntos,7,FALSE)&lt;=(1.25/30)*(J$5+J$3),VLOOKUP($E79,Puntos,7,FALSE)-VLOOKUP($F79,Puntos,7,FALSE)&gt;=(1.25/30)*(-J$5+J$3)),VLOOKUP($E79,Puntos,7,FALSE)-VLOOKUP($F79,Puntos,7,FALSE)-(1.25/30)*(J$3),IF(AND(VLOOKUP($F79,Puntos,7,FALSE)-VLOOKUP($E79,Puntos,7,FALSE)&lt;=(1.25/30)*(J$5+J$3),VLOOKUP($F79,Puntos,7,FALSE)-VLOOKUP($E79,Puntos,7,FALSE)&gt;=(1.25/30)*(-J$5+J$3)),VLOOKUP($F79,Puntos,7,FALSE)-VLOOKUP($E79,Puntos,7,FALSE)-(1.25/30)*(J$3),IF(AND(VLOOKUP($E79,Puntos,7,FALSE)-VLOOKUP($F79,Puntos,7,FALSE)&lt;=(1.25/30)*(-360+J$5+J$3),VLOOKUP($E79,Puntos,7,FALSE)-VLOOKUP($F79,Puntos,7,FALSE)&gt;=(1.25/30)*(-360-J$5+J$3)),VLOOKUP($E79,Puntos,7,FALSE)-VLOOKUP($F79,Puntos,7,FALSE)+(360-J$3)/24,IF(AND(VLOOKUP($F79,Puntos,7,FALSE)-VLOOKUP($E79,Puntos,7,FALSE)&lt;=(1.25/30)*(-360+J$5+J$3),VLOOKUP($F79,Puntos,7,FALSE)-VLOOKUP($E79,Puntos,7,FALSE)&gt;=(1.25/30)*(-360-J$5+J$3)),VLOOKUP($F79,Puntos,7,FALSE)-VLOOKUP($E79,Puntos,7,FALSE)+(360-J$3)/24,"No"))))&lt;0,(-1)*(IF(AND(VLOOKUP($E79,Puntos,7,FALSE)-VLOOKUP($F79,Puntos,7,FALSE)&lt;=(1.25/30)*(J$5+J$3),VLOOKUP($E79,Puntos,7,FALSE)-VLOOKUP($F79,Puntos,7,FALSE)&gt;=(1.25/30)*(-J$5+J$3)),VLOOKUP($E79,Puntos,7,FALSE)-VLOOKUP($F79,Puntos,7,FALSE)-(1.25/30)*(J$3),IF(AND(VLOOKUP($F79,Puntos,7,FALSE)-VLOOKUP($E79,Puntos,7,FALSE)&lt;=(1.25/30)*(J$5+J$3),VLOOKUP($F79,Puntos,7,FALSE)-VLOOKUP($E79,Puntos,7,FALSE)&gt;=(1.25/30)*(-J$5+J$3)),VLOOKUP($F79,Puntos,7,FALSE)-VLOOKUP($E79,Puntos,7,FALSE)-(1.25/30)*(J$3),IF(AND(VLOOKUP($E79,Puntos,7,FALSE)-VLOOKUP($F79,Puntos,7,FALSE)&lt;=(1.25/30)*(-360+J$5+J$3),VLOOKUP($E79,Puntos,7,FALSE)-VLOOKUP($F79,Puntos,7,FALSE)&gt;=(1.25/30)*(-360-J$5+J$3)),VLOOKUP($E79,Puntos,7,FALSE)-VLOOKUP($F79,Puntos,7,FALSE)+(360-J$3)/24,IF(AND(VLOOKUP($F79,Puntos,7,FALSE)-VLOOKUP($E79,Puntos,7,FALSE)&lt;=(1.25/30)*(-360+J$5+J$3),VLOOKUP($F79,Puntos,7,FALSE)-VLOOKUP($E79,Puntos,7,FALSE)&gt;=(1.25/30)*(-360-J$5+J$3)),VLOOKUP($F79,Puntos,7,FALSE)-VLOOKUP($E79,Puntos,7,FALSE)+(360-J$3)/24,"No"))))),(IF(AND(VLOOKUP($E79,Puntos,7,FALSE)-VLOOKUP($F79,Puntos,7,FALSE)&lt;=(1.25/30)*(J$5+J$3),VLOOKUP($E79,Puntos,7,FALSE)-VLOOKUP($F79,Puntos,7,FALSE)&gt;=(1.25/30)*(-J$5+J$3)),VLOOKUP($E79,Puntos,7,FALSE)-VLOOKUP($F79,Puntos,7,FALSE)-(1.25/30)*(J$3),IF(AND(VLOOKUP($F79,Puntos,7,FALSE)-VLOOKUP($E79,Puntos,7,FALSE)&lt;=(1.25/30)*(J$5+J$3),VLOOKUP($F79,Puntos,7,FALSE)-VLOOKUP($E79,Puntos,7,FALSE)&gt;=(1.25/30)*(-J$5+J$3)),VLOOKUP($F79,Puntos,7,FALSE)-VLOOKUP($E79,Puntos,7,FALSE)-(1.25/30)*(J$3),IF(AND(VLOOKUP($E79,Puntos,7,FALSE)-VLOOKUP($F79,Puntos,7,FALSE)&lt;=(1.25/30)*(-360+J$5+J$3),VLOOKUP($E79,Puntos,7,FALSE)-VLOOKUP($F79,Puntos,7,FALSE)&gt;=(1.25/30)*(-360-J$5+J$3)),VLOOKUP($E79,Puntos,7,FALSE)-VLOOKUP($F79,Puntos,7,FALSE)+(360-J$3)/24,IF(AND(VLOOKUP($F79,Puntos,7,FALSE)-VLOOKUP($E79,Puntos,7,FALSE)&lt;=(1.25/30)*(-360+J$5+J$3),VLOOKUP($F79,Puntos,7,FALSE)-VLOOKUP($E79,Puntos,7,FALSE)&gt;=(1.25/30)*(-360-J$5+J$3)),VLOOKUP($F79,Puntos,7,FALSE)-VLOOKUP($E79,Puntos,7,FALSE)+(360-J$3)/24,"No"))))))</f>
        <v>No</v>
      </c>
      <c r="K79" s="3" t="str">
        <f t="shared" si="55"/>
        <v>No</v>
      </c>
      <c r="L79" s="5" t="str">
        <f t="shared" si="56"/>
        <v>No</v>
      </c>
      <c r="M79" s="3" t="str">
        <f t="shared" si="55"/>
        <v>No</v>
      </c>
      <c r="N79" s="5" t="str">
        <f t="shared" si="56"/>
        <v>No</v>
      </c>
      <c r="O79" s="3" t="str">
        <f t="shared" si="55"/>
        <v>No</v>
      </c>
      <c r="P79" s="5" t="str">
        <f t="shared" si="56"/>
        <v>No</v>
      </c>
      <c r="Q79" s="3" t="str">
        <f t="shared" si="55"/>
        <v>No</v>
      </c>
      <c r="R79" s="5" t="str">
        <f t="shared" si="56"/>
        <v>No</v>
      </c>
      <c r="S79" s="3" t="str">
        <f t="shared" si="55"/>
        <v>No</v>
      </c>
      <c r="T79" s="5" t="str">
        <f t="shared" si="56"/>
        <v>No</v>
      </c>
      <c r="U79" s="3" t="str">
        <f t="shared" si="55"/>
        <v>No</v>
      </c>
      <c r="V79" s="5" t="str">
        <f t="shared" si="56"/>
        <v>No</v>
      </c>
      <c r="W79" s="3" t="str">
        <f t="shared" si="55"/>
        <v>No</v>
      </c>
      <c r="X79" s="5" t="str">
        <f t="shared" si="56"/>
        <v>No</v>
      </c>
      <c r="Y79" s="3" t="str">
        <f t="shared" si="55"/>
        <v>No</v>
      </c>
      <c r="Z79" s="5" t="str">
        <f t="shared" si="56"/>
        <v>No</v>
      </c>
      <c r="AA79" s="3" t="str">
        <f t="shared" si="55"/>
        <v>No</v>
      </c>
      <c r="AB79" s="5" t="str">
        <f t="shared" si="56"/>
        <v>No</v>
      </c>
      <c r="AC79" s="3" t="str">
        <f t="shared" si="55"/>
        <v>No</v>
      </c>
      <c r="AD79" s="5" t="str">
        <f t="shared" si="56"/>
        <v>No</v>
      </c>
      <c r="AE79" s="3" t="str">
        <f t="shared" si="55"/>
        <v>No</v>
      </c>
      <c r="AF79" s="5" t="str">
        <f t="shared" si="56"/>
        <v>No</v>
      </c>
      <c r="AG79" s="3" t="str">
        <f t="shared" si="55"/>
        <v>No</v>
      </c>
      <c r="AH79" s="5" t="str">
        <f t="shared" si="56"/>
        <v>No</v>
      </c>
      <c r="AI79" s="3" t="str">
        <f t="shared" si="55"/>
        <v>No</v>
      </c>
      <c r="AJ79" s="5" t="str">
        <f t="shared" si="56"/>
        <v>No</v>
      </c>
      <c r="AK79" s="3" t="str">
        <f t="shared" si="55"/>
        <v>No</v>
      </c>
      <c r="AL79" s="5" t="str">
        <f t="shared" si="56"/>
        <v>No</v>
      </c>
      <c r="AM79" s="3" t="str">
        <f t="shared" si="55"/>
        <v>No</v>
      </c>
      <c r="AN79" s="5" t="str">
        <f t="shared" si="56"/>
        <v>No</v>
      </c>
      <c r="AO79" s="3" t="str">
        <f t="shared" si="55"/>
        <v>No</v>
      </c>
      <c r="AP79" s="5" t="str">
        <f t="shared" si="56"/>
        <v>No</v>
      </c>
      <c r="AQ79" s="3" t="str">
        <f t="shared" si="55"/>
        <v>No</v>
      </c>
      <c r="AR79" s="5" t="str">
        <f t="shared" si="56"/>
        <v>No</v>
      </c>
      <c r="AS79" s="3" t="str">
        <f t="shared" si="55"/>
        <v>No</v>
      </c>
      <c r="AT79" s="5" t="str">
        <f t="shared" si="56"/>
        <v>No</v>
      </c>
      <c r="AU79" s="3" t="str">
        <f t="shared" si="55"/>
        <v>No</v>
      </c>
      <c r="AV79" s="5" t="str">
        <f t="shared" si="56"/>
        <v>No</v>
      </c>
      <c r="AW79" s="3" t="str">
        <f t="shared" si="55"/>
        <v>No</v>
      </c>
      <c r="AX79" s="5" t="str">
        <f t="shared" si="56"/>
        <v>No</v>
      </c>
      <c r="AY79" s="3" t="str">
        <f t="shared" si="55"/>
        <v>No</v>
      </c>
      <c r="AZ79" s="5" t="str">
        <f t="shared" si="56"/>
        <v>No</v>
      </c>
      <c r="BA79" s="3" t="str">
        <f t="shared" si="55"/>
        <v>No</v>
      </c>
      <c r="BB79" s="5" t="str">
        <f t="shared" si="56"/>
        <v>No</v>
      </c>
      <c r="BC79" s="3" t="str">
        <f t="shared" si="55"/>
        <v>No</v>
      </c>
      <c r="BD79" s="5" t="str">
        <f t="shared" si="56"/>
        <v>No</v>
      </c>
      <c r="BE79" s="3" t="str">
        <f t="shared" si="55"/>
        <v>No</v>
      </c>
      <c r="BF79" s="5" t="str">
        <f t="shared" si="56"/>
        <v>No</v>
      </c>
      <c r="BG79" s="3" t="str">
        <f t="shared" si="55"/>
        <v>No</v>
      </c>
      <c r="BH79" s="5" t="str">
        <f t="shared" si="56"/>
        <v>No</v>
      </c>
      <c r="BI79" s="3" t="str">
        <f t="shared" si="55"/>
        <v>No</v>
      </c>
      <c r="BJ79" s="5" t="str">
        <f t="shared" si="56"/>
        <v>No</v>
      </c>
      <c r="BK79" s="3" t="str">
        <f t="shared" si="55"/>
        <v>No</v>
      </c>
      <c r="BL79" s="5" t="str">
        <f t="shared" si="56"/>
        <v>No</v>
      </c>
      <c r="BM79" s="3" t="str">
        <f t="shared" si="55"/>
        <v>No</v>
      </c>
      <c r="BN79" s="5" t="str">
        <f t="shared" si="56"/>
        <v>No</v>
      </c>
      <c r="BO79" s="3" t="str">
        <f t="shared" si="55"/>
        <v>No</v>
      </c>
      <c r="BP79" s="5" t="str">
        <f t="shared" si="56"/>
        <v>No</v>
      </c>
      <c r="BQ79" s="3" t="str">
        <f t="shared" si="55"/>
        <v>No</v>
      </c>
      <c r="BR79" s="5" t="str">
        <f t="shared" si="56"/>
        <v>No</v>
      </c>
      <c r="BS79" s="3" t="str">
        <f t="shared" si="55"/>
        <v>No</v>
      </c>
      <c r="BT79" s="5" t="str">
        <f t="shared" si="56"/>
        <v>No</v>
      </c>
      <c r="BU79" s="3" t="str">
        <f t="shared" si="53"/>
        <v>No</v>
      </c>
      <c r="BV79" s="5" t="str">
        <f t="shared" si="54"/>
        <v>No</v>
      </c>
      <c r="BW79" s="3" t="str">
        <f t="shared" si="53"/>
        <v>No</v>
      </c>
      <c r="BX79" s="5" t="str">
        <f t="shared" si="54"/>
        <v>No</v>
      </c>
      <c r="BY79" s="3" t="str">
        <f t="shared" si="53"/>
        <v>No</v>
      </c>
      <c r="BZ79" s="5" t="str">
        <f t="shared" si="54"/>
        <v>No</v>
      </c>
      <c r="CA79" s="3" t="str">
        <f t="shared" si="53"/>
        <v>No</v>
      </c>
      <c r="CB79" s="5" t="str">
        <f t="shared" si="54"/>
        <v>No</v>
      </c>
      <c r="CC79" s="3" t="str">
        <f t="shared" si="53"/>
        <v>No</v>
      </c>
      <c r="CD79" s="5" t="str">
        <f t="shared" si="54"/>
        <v>No</v>
      </c>
      <c r="CE79" s="3" t="str">
        <f t="shared" si="53"/>
        <v>No</v>
      </c>
      <c r="CF79" s="5" t="str">
        <f t="shared" si="54"/>
        <v>No</v>
      </c>
      <c r="CG79" s="3" t="str">
        <f t="shared" si="53"/>
        <v>No</v>
      </c>
      <c r="CH79" s="5" t="str">
        <f t="shared" si="54"/>
        <v>No</v>
      </c>
      <c r="CI79" s="3" t="str">
        <f t="shared" si="53"/>
        <v>No</v>
      </c>
      <c r="CJ79" s="5" t="str">
        <f t="shared" si="54"/>
        <v>No</v>
      </c>
      <c r="CK79" s="3" t="str">
        <f t="shared" si="53"/>
        <v>No</v>
      </c>
      <c r="CL79" s="5" t="str">
        <f t="shared" si="54"/>
        <v>No</v>
      </c>
      <c r="CM79" s="3" t="str">
        <f t="shared" si="53"/>
        <v>No</v>
      </c>
      <c r="CN79" s="5" t="str">
        <f t="shared" si="54"/>
        <v>No</v>
      </c>
      <c r="CO79" s="3" t="str">
        <f t="shared" si="53"/>
        <v>No</v>
      </c>
      <c r="CP79" s="5" t="str">
        <f t="shared" si="54"/>
        <v>No</v>
      </c>
      <c r="CQ79" s="3" t="str">
        <f t="shared" si="53"/>
        <v>No</v>
      </c>
      <c r="CR79" s="5" t="str">
        <f t="shared" si="54"/>
        <v>No</v>
      </c>
      <c r="CS79" s="3" t="str">
        <f t="shared" si="53"/>
        <v>No</v>
      </c>
      <c r="CT79" s="5" t="str">
        <f t="shared" si="54"/>
        <v>No</v>
      </c>
      <c r="CU79" s="3" t="str">
        <f t="shared" si="53"/>
        <v>No</v>
      </c>
      <c r="CV79" s="5" t="str">
        <f t="shared" si="54"/>
        <v>No</v>
      </c>
      <c r="CW79" s="3" t="str">
        <f t="shared" si="53"/>
        <v>No</v>
      </c>
      <c r="CX79" s="5" t="str">
        <f t="shared" si="54"/>
        <v>No</v>
      </c>
      <c r="CY79" s="3" t="str">
        <f t="shared" si="53"/>
        <v>No</v>
      </c>
      <c r="CZ79" s="5" t="str">
        <f t="shared" si="54"/>
        <v>No</v>
      </c>
    </row>
    <row r="80" spans="4:104" x14ac:dyDescent="0.3">
      <c r="D80" s="3">
        <v>75</v>
      </c>
      <c r="E80" s="3" t="str">
        <f t="shared" si="49"/>
        <v>Venus</v>
      </c>
      <c r="F80" s="3" t="str">
        <f t="shared" si="52"/>
        <v>Nodo Norte Real</v>
      </c>
      <c r="G80" s="3" t="str">
        <f t="shared" si="15"/>
        <v>Conjunción</v>
      </c>
      <c r="H80" s="5">
        <f t="shared" si="16"/>
        <v>0</v>
      </c>
      <c r="I80" s="3" t="str">
        <f t="shared" si="55"/>
        <v>No</v>
      </c>
      <c r="J80" s="5" t="str">
        <f t="shared" si="56"/>
        <v>No</v>
      </c>
      <c r="K80" s="3" t="str">
        <f t="shared" si="55"/>
        <v>No</v>
      </c>
      <c r="L80" s="5" t="str">
        <f t="shared" si="56"/>
        <v>No</v>
      </c>
      <c r="M80" s="3" t="str">
        <f t="shared" si="55"/>
        <v>No</v>
      </c>
      <c r="N80" s="5" t="str">
        <f t="shared" si="56"/>
        <v>No</v>
      </c>
      <c r="O80" s="3" t="str">
        <f t="shared" si="55"/>
        <v>No</v>
      </c>
      <c r="P80" s="5" t="str">
        <f t="shared" si="56"/>
        <v>No</v>
      </c>
      <c r="Q80" s="3" t="str">
        <f t="shared" si="55"/>
        <v>No</v>
      </c>
      <c r="R80" s="5" t="str">
        <f t="shared" si="56"/>
        <v>No</v>
      </c>
      <c r="S80" s="3" t="str">
        <f t="shared" si="55"/>
        <v>No</v>
      </c>
      <c r="T80" s="5" t="str">
        <f t="shared" si="56"/>
        <v>No</v>
      </c>
      <c r="U80" s="3" t="str">
        <f t="shared" si="55"/>
        <v>No</v>
      </c>
      <c r="V80" s="5" t="str">
        <f t="shared" si="56"/>
        <v>No</v>
      </c>
      <c r="W80" s="3" t="str">
        <f t="shared" si="55"/>
        <v>No</v>
      </c>
      <c r="X80" s="5" t="str">
        <f t="shared" si="56"/>
        <v>No</v>
      </c>
      <c r="Y80" s="3" t="str">
        <f t="shared" si="55"/>
        <v>No</v>
      </c>
      <c r="Z80" s="5" t="str">
        <f t="shared" si="56"/>
        <v>No</v>
      </c>
      <c r="AA80" s="3" t="str">
        <f t="shared" si="55"/>
        <v>No</v>
      </c>
      <c r="AB80" s="5" t="str">
        <f t="shared" si="56"/>
        <v>No</v>
      </c>
      <c r="AC80" s="3" t="str">
        <f t="shared" si="55"/>
        <v>No</v>
      </c>
      <c r="AD80" s="5" t="str">
        <f t="shared" si="56"/>
        <v>No</v>
      </c>
      <c r="AE80" s="3" t="str">
        <f t="shared" si="55"/>
        <v>No</v>
      </c>
      <c r="AF80" s="5" t="str">
        <f t="shared" si="56"/>
        <v>No</v>
      </c>
      <c r="AG80" s="3" t="str">
        <f t="shared" si="55"/>
        <v>No</v>
      </c>
      <c r="AH80" s="5" t="str">
        <f t="shared" si="56"/>
        <v>No</v>
      </c>
      <c r="AI80" s="3" t="str">
        <f t="shared" si="55"/>
        <v>No</v>
      </c>
      <c r="AJ80" s="5" t="str">
        <f t="shared" si="56"/>
        <v>No</v>
      </c>
      <c r="AK80" s="3" t="str">
        <f t="shared" si="55"/>
        <v>No</v>
      </c>
      <c r="AL80" s="5" t="str">
        <f t="shared" si="56"/>
        <v>No</v>
      </c>
      <c r="AM80" s="3" t="str">
        <f t="shared" si="55"/>
        <v>No</v>
      </c>
      <c r="AN80" s="5" t="str">
        <f t="shared" si="56"/>
        <v>No</v>
      </c>
      <c r="AO80" s="3" t="str">
        <f t="shared" si="55"/>
        <v>No</v>
      </c>
      <c r="AP80" s="5" t="str">
        <f t="shared" si="56"/>
        <v>No</v>
      </c>
      <c r="AQ80" s="3" t="str">
        <f t="shared" si="55"/>
        <v>No</v>
      </c>
      <c r="AR80" s="5" t="str">
        <f t="shared" si="56"/>
        <v>No</v>
      </c>
      <c r="AS80" s="3" t="str">
        <f t="shared" si="55"/>
        <v>No</v>
      </c>
      <c r="AT80" s="5" t="str">
        <f t="shared" si="56"/>
        <v>No</v>
      </c>
      <c r="AU80" s="3" t="str">
        <f t="shared" si="55"/>
        <v>No</v>
      </c>
      <c r="AV80" s="5" t="str">
        <f t="shared" si="56"/>
        <v>No</v>
      </c>
      <c r="AW80" s="3" t="str">
        <f t="shared" si="55"/>
        <v>No</v>
      </c>
      <c r="AX80" s="5" t="str">
        <f t="shared" si="56"/>
        <v>No</v>
      </c>
      <c r="AY80" s="3" t="str">
        <f t="shared" si="55"/>
        <v>No</v>
      </c>
      <c r="AZ80" s="5" t="str">
        <f t="shared" si="56"/>
        <v>No</v>
      </c>
      <c r="BA80" s="3" t="str">
        <f t="shared" si="55"/>
        <v>No</v>
      </c>
      <c r="BB80" s="5" t="str">
        <f t="shared" si="56"/>
        <v>No</v>
      </c>
      <c r="BC80" s="3" t="str">
        <f t="shared" si="55"/>
        <v>No</v>
      </c>
      <c r="BD80" s="5" t="str">
        <f t="shared" si="56"/>
        <v>No</v>
      </c>
      <c r="BE80" s="3" t="str">
        <f t="shared" si="55"/>
        <v>No</v>
      </c>
      <c r="BF80" s="5" t="str">
        <f t="shared" si="56"/>
        <v>No</v>
      </c>
      <c r="BG80" s="3" t="str">
        <f t="shared" si="55"/>
        <v>No</v>
      </c>
      <c r="BH80" s="5" t="str">
        <f t="shared" si="56"/>
        <v>No</v>
      </c>
      <c r="BI80" s="3" t="str">
        <f t="shared" si="55"/>
        <v>No</v>
      </c>
      <c r="BJ80" s="5" t="str">
        <f t="shared" si="56"/>
        <v>No</v>
      </c>
      <c r="BK80" s="3" t="str">
        <f t="shared" si="55"/>
        <v>No</v>
      </c>
      <c r="BL80" s="5" t="str">
        <f t="shared" si="56"/>
        <v>No</v>
      </c>
      <c r="BM80" s="3" t="str">
        <f t="shared" si="55"/>
        <v>No</v>
      </c>
      <c r="BN80" s="5" t="str">
        <f t="shared" si="56"/>
        <v>No</v>
      </c>
      <c r="BO80" s="3" t="str">
        <f t="shared" si="55"/>
        <v>No</v>
      </c>
      <c r="BP80" s="5" t="str">
        <f t="shared" si="56"/>
        <v>No</v>
      </c>
      <c r="BQ80" s="3" t="str">
        <f t="shared" si="55"/>
        <v>No</v>
      </c>
      <c r="BR80" s="5" t="str">
        <f t="shared" si="56"/>
        <v>No</v>
      </c>
      <c r="BS80" s="3" t="str">
        <f t="shared" si="55"/>
        <v>No</v>
      </c>
      <c r="BT80" s="5" t="str">
        <f t="shared" si="56"/>
        <v>No</v>
      </c>
      <c r="BU80" s="3" t="str">
        <f t="shared" si="53"/>
        <v>No</v>
      </c>
      <c r="BV80" s="5" t="str">
        <f t="shared" si="54"/>
        <v>No</v>
      </c>
      <c r="BW80" s="3" t="str">
        <f t="shared" si="53"/>
        <v>No</v>
      </c>
      <c r="BX80" s="5" t="str">
        <f t="shared" si="54"/>
        <v>No</v>
      </c>
      <c r="BY80" s="3" t="str">
        <f t="shared" si="53"/>
        <v>No</v>
      </c>
      <c r="BZ80" s="5" t="str">
        <f t="shared" si="54"/>
        <v>No</v>
      </c>
      <c r="CA80" s="3" t="str">
        <f t="shared" si="53"/>
        <v>No</v>
      </c>
      <c r="CB80" s="5" t="str">
        <f t="shared" si="54"/>
        <v>No</v>
      </c>
      <c r="CC80" s="3" t="str">
        <f t="shared" si="53"/>
        <v>No</v>
      </c>
      <c r="CD80" s="5" t="str">
        <f t="shared" si="54"/>
        <v>No</v>
      </c>
      <c r="CE80" s="3" t="str">
        <f t="shared" si="53"/>
        <v>No</v>
      </c>
      <c r="CF80" s="5" t="str">
        <f t="shared" si="54"/>
        <v>No</v>
      </c>
      <c r="CG80" s="3" t="str">
        <f t="shared" si="53"/>
        <v>No</v>
      </c>
      <c r="CH80" s="5" t="str">
        <f t="shared" si="54"/>
        <v>No</v>
      </c>
      <c r="CI80" s="3" t="str">
        <f t="shared" si="53"/>
        <v>No</v>
      </c>
      <c r="CJ80" s="5" t="str">
        <f t="shared" si="54"/>
        <v>No</v>
      </c>
      <c r="CK80" s="3" t="str">
        <f t="shared" si="53"/>
        <v>No</v>
      </c>
      <c r="CL80" s="5" t="str">
        <f t="shared" si="54"/>
        <v>No</v>
      </c>
      <c r="CM80" s="3" t="str">
        <f t="shared" si="53"/>
        <v>No</v>
      </c>
      <c r="CN80" s="5" t="str">
        <f t="shared" si="54"/>
        <v>No</v>
      </c>
      <c r="CO80" s="3" t="str">
        <f t="shared" si="53"/>
        <v>No</v>
      </c>
      <c r="CP80" s="5" t="str">
        <f t="shared" si="54"/>
        <v>No</v>
      </c>
      <c r="CQ80" s="3" t="str">
        <f t="shared" si="53"/>
        <v>No</v>
      </c>
      <c r="CR80" s="5" t="str">
        <f t="shared" si="54"/>
        <v>No</v>
      </c>
      <c r="CS80" s="3" t="str">
        <f t="shared" si="53"/>
        <v>No</v>
      </c>
      <c r="CT80" s="5" t="str">
        <f t="shared" si="54"/>
        <v>No</v>
      </c>
      <c r="CU80" s="3" t="str">
        <f t="shared" si="53"/>
        <v>No</v>
      </c>
      <c r="CV80" s="5" t="str">
        <f t="shared" si="54"/>
        <v>No</v>
      </c>
      <c r="CW80" s="3" t="str">
        <f t="shared" si="53"/>
        <v>No</v>
      </c>
      <c r="CX80" s="5" t="str">
        <f t="shared" si="54"/>
        <v>No</v>
      </c>
      <c r="CY80" s="3" t="str">
        <f t="shared" si="53"/>
        <v>No</v>
      </c>
      <c r="CZ80" s="5" t="str">
        <f t="shared" si="54"/>
        <v>No</v>
      </c>
    </row>
    <row r="81" spans="4:104" x14ac:dyDescent="0.3">
      <c r="D81" s="3">
        <v>76</v>
      </c>
      <c r="E81" s="3" t="str">
        <f t="shared" si="49"/>
        <v>Venus</v>
      </c>
      <c r="F81" s="3" t="str">
        <f t="shared" si="52"/>
        <v>Quirón</v>
      </c>
      <c r="G81" s="3" t="str">
        <f t="shared" si="15"/>
        <v>Conjunción</v>
      </c>
      <c r="H81" s="5">
        <f t="shared" si="16"/>
        <v>0</v>
      </c>
      <c r="I81" s="3" t="str">
        <f t="shared" si="55"/>
        <v>No</v>
      </c>
      <c r="J81" s="5" t="str">
        <f t="shared" si="56"/>
        <v>No</v>
      </c>
      <c r="K81" s="3" t="str">
        <f t="shared" si="55"/>
        <v>No</v>
      </c>
      <c r="L81" s="5" t="str">
        <f t="shared" si="56"/>
        <v>No</v>
      </c>
      <c r="M81" s="3" t="str">
        <f t="shared" si="55"/>
        <v>No</v>
      </c>
      <c r="N81" s="5" t="str">
        <f t="shared" si="56"/>
        <v>No</v>
      </c>
      <c r="O81" s="3" t="str">
        <f t="shared" si="55"/>
        <v>No</v>
      </c>
      <c r="P81" s="5" t="str">
        <f t="shared" si="56"/>
        <v>No</v>
      </c>
      <c r="Q81" s="3" t="str">
        <f t="shared" si="55"/>
        <v>No</v>
      </c>
      <c r="R81" s="5" t="str">
        <f t="shared" si="56"/>
        <v>No</v>
      </c>
      <c r="S81" s="3" t="str">
        <f t="shared" si="55"/>
        <v>No</v>
      </c>
      <c r="T81" s="5" t="str">
        <f t="shared" si="56"/>
        <v>No</v>
      </c>
      <c r="U81" s="3" t="str">
        <f t="shared" si="55"/>
        <v>No</v>
      </c>
      <c r="V81" s="5" t="str">
        <f t="shared" si="56"/>
        <v>No</v>
      </c>
      <c r="W81" s="3" t="str">
        <f t="shared" si="55"/>
        <v>No</v>
      </c>
      <c r="X81" s="5" t="str">
        <f t="shared" si="56"/>
        <v>No</v>
      </c>
      <c r="Y81" s="3" t="str">
        <f t="shared" si="55"/>
        <v>No</v>
      </c>
      <c r="Z81" s="5" t="str">
        <f t="shared" si="56"/>
        <v>No</v>
      </c>
      <c r="AA81" s="3" t="str">
        <f t="shared" si="55"/>
        <v>No</v>
      </c>
      <c r="AB81" s="5" t="str">
        <f t="shared" si="56"/>
        <v>No</v>
      </c>
      <c r="AC81" s="3" t="str">
        <f t="shared" si="55"/>
        <v>No</v>
      </c>
      <c r="AD81" s="5" t="str">
        <f t="shared" si="56"/>
        <v>No</v>
      </c>
      <c r="AE81" s="3" t="str">
        <f t="shared" si="55"/>
        <v>No</v>
      </c>
      <c r="AF81" s="5" t="str">
        <f t="shared" si="56"/>
        <v>No</v>
      </c>
      <c r="AG81" s="3" t="str">
        <f t="shared" si="55"/>
        <v>No</v>
      </c>
      <c r="AH81" s="5" t="str">
        <f t="shared" si="56"/>
        <v>No</v>
      </c>
      <c r="AI81" s="3" t="str">
        <f t="shared" si="55"/>
        <v>No</v>
      </c>
      <c r="AJ81" s="5" t="str">
        <f t="shared" si="56"/>
        <v>No</v>
      </c>
      <c r="AK81" s="3" t="str">
        <f t="shared" si="55"/>
        <v>No</v>
      </c>
      <c r="AL81" s="5" t="str">
        <f t="shared" si="56"/>
        <v>No</v>
      </c>
      <c r="AM81" s="3" t="str">
        <f t="shared" si="55"/>
        <v>No</v>
      </c>
      <c r="AN81" s="5" t="str">
        <f t="shared" si="56"/>
        <v>No</v>
      </c>
      <c r="AO81" s="3" t="str">
        <f t="shared" si="55"/>
        <v>No</v>
      </c>
      <c r="AP81" s="5" t="str">
        <f t="shared" si="56"/>
        <v>No</v>
      </c>
      <c r="AQ81" s="3" t="str">
        <f t="shared" si="55"/>
        <v>No</v>
      </c>
      <c r="AR81" s="5" t="str">
        <f t="shared" si="56"/>
        <v>No</v>
      </c>
      <c r="AS81" s="3" t="str">
        <f t="shared" si="55"/>
        <v>No</v>
      </c>
      <c r="AT81" s="5" t="str">
        <f t="shared" si="56"/>
        <v>No</v>
      </c>
      <c r="AU81" s="3" t="str">
        <f t="shared" si="55"/>
        <v>No</v>
      </c>
      <c r="AV81" s="5" t="str">
        <f t="shared" si="56"/>
        <v>No</v>
      </c>
      <c r="AW81" s="3" t="str">
        <f t="shared" si="55"/>
        <v>No</v>
      </c>
      <c r="AX81" s="5" t="str">
        <f t="shared" si="56"/>
        <v>No</v>
      </c>
      <c r="AY81" s="3" t="str">
        <f t="shared" si="55"/>
        <v>No</v>
      </c>
      <c r="AZ81" s="5" t="str">
        <f t="shared" si="56"/>
        <v>No</v>
      </c>
      <c r="BA81" s="3" t="str">
        <f t="shared" si="55"/>
        <v>No</v>
      </c>
      <c r="BB81" s="5" t="str">
        <f t="shared" si="56"/>
        <v>No</v>
      </c>
      <c r="BC81" s="3" t="str">
        <f t="shared" si="55"/>
        <v>No</v>
      </c>
      <c r="BD81" s="5" t="str">
        <f t="shared" si="56"/>
        <v>No</v>
      </c>
      <c r="BE81" s="3" t="str">
        <f t="shared" si="55"/>
        <v>No</v>
      </c>
      <c r="BF81" s="5" t="str">
        <f t="shared" si="56"/>
        <v>No</v>
      </c>
      <c r="BG81" s="3" t="str">
        <f t="shared" si="55"/>
        <v>No</v>
      </c>
      <c r="BH81" s="5" t="str">
        <f t="shared" si="56"/>
        <v>No</v>
      </c>
      <c r="BI81" s="3" t="str">
        <f t="shared" si="55"/>
        <v>No</v>
      </c>
      <c r="BJ81" s="5" t="str">
        <f t="shared" si="56"/>
        <v>No</v>
      </c>
      <c r="BK81" s="3" t="str">
        <f t="shared" si="55"/>
        <v>No</v>
      </c>
      <c r="BL81" s="5" t="str">
        <f t="shared" si="56"/>
        <v>No</v>
      </c>
      <c r="BM81" s="3" t="str">
        <f t="shared" si="55"/>
        <v>No</v>
      </c>
      <c r="BN81" s="5" t="str">
        <f t="shared" si="56"/>
        <v>No</v>
      </c>
      <c r="BO81" s="3" t="str">
        <f t="shared" si="55"/>
        <v>No</v>
      </c>
      <c r="BP81" s="5" t="str">
        <f t="shared" si="56"/>
        <v>No</v>
      </c>
      <c r="BQ81" s="3" t="str">
        <f t="shared" si="55"/>
        <v>No</v>
      </c>
      <c r="BR81" s="5" t="str">
        <f t="shared" si="56"/>
        <v>No</v>
      </c>
      <c r="BS81" s="3" t="str">
        <f t="shared" si="55"/>
        <v>No</v>
      </c>
      <c r="BT81" s="5" t="str">
        <f t="shared" si="56"/>
        <v>No</v>
      </c>
      <c r="BU81" s="3" t="str">
        <f t="shared" si="53"/>
        <v>No</v>
      </c>
      <c r="BV81" s="5" t="str">
        <f t="shared" si="54"/>
        <v>No</v>
      </c>
      <c r="BW81" s="3" t="str">
        <f t="shared" si="53"/>
        <v>No</v>
      </c>
      <c r="BX81" s="5" t="str">
        <f t="shared" si="54"/>
        <v>No</v>
      </c>
      <c r="BY81" s="3" t="str">
        <f t="shared" si="53"/>
        <v>No</v>
      </c>
      <c r="BZ81" s="5" t="str">
        <f t="shared" si="54"/>
        <v>No</v>
      </c>
      <c r="CA81" s="3" t="str">
        <f t="shared" si="53"/>
        <v>No</v>
      </c>
      <c r="CB81" s="5" t="str">
        <f t="shared" si="54"/>
        <v>No</v>
      </c>
      <c r="CC81" s="3" t="str">
        <f t="shared" si="53"/>
        <v>No</v>
      </c>
      <c r="CD81" s="5" t="str">
        <f t="shared" si="54"/>
        <v>No</v>
      </c>
      <c r="CE81" s="3" t="str">
        <f t="shared" si="53"/>
        <v>No</v>
      </c>
      <c r="CF81" s="5" t="str">
        <f t="shared" si="54"/>
        <v>No</v>
      </c>
      <c r="CG81" s="3" t="str">
        <f t="shared" si="53"/>
        <v>No</v>
      </c>
      <c r="CH81" s="5" t="str">
        <f t="shared" si="54"/>
        <v>No</v>
      </c>
      <c r="CI81" s="3" t="str">
        <f t="shared" si="53"/>
        <v>No</v>
      </c>
      <c r="CJ81" s="5" t="str">
        <f t="shared" si="54"/>
        <v>No</v>
      </c>
      <c r="CK81" s="3" t="str">
        <f t="shared" si="53"/>
        <v>No</v>
      </c>
      <c r="CL81" s="5" t="str">
        <f t="shared" si="54"/>
        <v>No</v>
      </c>
      <c r="CM81" s="3" t="str">
        <f t="shared" si="53"/>
        <v>No</v>
      </c>
      <c r="CN81" s="5" t="str">
        <f t="shared" si="54"/>
        <v>No</v>
      </c>
      <c r="CO81" s="3" t="str">
        <f t="shared" si="53"/>
        <v>No</v>
      </c>
      <c r="CP81" s="5" t="str">
        <f t="shared" si="54"/>
        <v>No</v>
      </c>
      <c r="CQ81" s="3" t="str">
        <f t="shared" si="53"/>
        <v>No</v>
      </c>
      <c r="CR81" s="5" t="str">
        <f t="shared" si="54"/>
        <v>No</v>
      </c>
      <c r="CS81" s="3" t="str">
        <f t="shared" si="53"/>
        <v>No</v>
      </c>
      <c r="CT81" s="5" t="str">
        <f t="shared" si="54"/>
        <v>No</v>
      </c>
      <c r="CU81" s="3" t="str">
        <f t="shared" si="53"/>
        <v>No</v>
      </c>
      <c r="CV81" s="5" t="str">
        <f t="shared" si="54"/>
        <v>No</v>
      </c>
      <c r="CW81" s="3" t="str">
        <f t="shared" si="53"/>
        <v>No</v>
      </c>
      <c r="CX81" s="5" t="str">
        <f t="shared" si="54"/>
        <v>No</v>
      </c>
      <c r="CY81" s="3" t="str">
        <f t="shared" si="53"/>
        <v>No</v>
      </c>
      <c r="CZ81" s="5" t="str">
        <f t="shared" si="54"/>
        <v>No</v>
      </c>
    </row>
    <row r="82" spans="4:104" x14ac:dyDescent="0.3">
      <c r="D82" s="3">
        <v>77</v>
      </c>
      <c r="E82" s="3" t="str">
        <f t="shared" si="49"/>
        <v>Venus</v>
      </c>
      <c r="F82" s="3" t="str">
        <f t="shared" si="52"/>
        <v>Lilith</v>
      </c>
      <c r="G82" s="3" t="str">
        <f t="shared" si="15"/>
        <v>Conjunción</v>
      </c>
      <c r="H82" s="5">
        <f t="shared" si="16"/>
        <v>0</v>
      </c>
      <c r="I82" s="3" t="str">
        <f t="shared" si="55"/>
        <v>No</v>
      </c>
      <c r="J82" s="5" t="str">
        <f t="shared" si="56"/>
        <v>No</v>
      </c>
      <c r="K82" s="3" t="str">
        <f t="shared" si="55"/>
        <v>No</v>
      </c>
      <c r="L82" s="5" t="str">
        <f t="shared" si="56"/>
        <v>No</v>
      </c>
      <c r="M82" s="3" t="str">
        <f t="shared" si="55"/>
        <v>No</v>
      </c>
      <c r="N82" s="5" t="str">
        <f t="shared" si="56"/>
        <v>No</v>
      </c>
      <c r="O82" s="3" t="str">
        <f t="shared" si="55"/>
        <v>No</v>
      </c>
      <c r="P82" s="5" t="str">
        <f t="shared" si="56"/>
        <v>No</v>
      </c>
      <c r="Q82" s="3" t="str">
        <f t="shared" si="55"/>
        <v>No</v>
      </c>
      <c r="R82" s="5" t="str">
        <f t="shared" si="56"/>
        <v>No</v>
      </c>
      <c r="S82" s="3" t="str">
        <f t="shared" si="55"/>
        <v>No</v>
      </c>
      <c r="T82" s="5" t="str">
        <f t="shared" si="56"/>
        <v>No</v>
      </c>
      <c r="U82" s="3" t="str">
        <f t="shared" si="55"/>
        <v>No</v>
      </c>
      <c r="V82" s="5" t="str">
        <f t="shared" si="56"/>
        <v>No</v>
      </c>
      <c r="W82" s="3" t="str">
        <f t="shared" si="55"/>
        <v>No</v>
      </c>
      <c r="X82" s="5" t="str">
        <f t="shared" si="56"/>
        <v>No</v>
      </c>
      <c r="Y82" s="3" t="str">
        <f t="shared" si="55"/>
        <v>No</v>
      </c>
      <c r="Z82" s="5" t="str">
        <f t="shared" si="56"/>
        <v>No</v>
      </c>
      <c r="AA82" s="3" t="str">
        <f t="shared" si="55"/>
        <v>No</v>
      </c>
      <c r="AB82" s="5" t="str">
        <f t="shared" si="56"/>
        <v>No</v>
      </c>
      <c r="AC82" s="3" t="str">
        <f t="shared" si="55"/>
        <v>No</v>
      </c>
      <c r="AD82" s="5" t="str">
        <f t="shared" si="56"/>
        <v>No</v>
      </c>
      <c r="AE82" s="3" t="str">
        <f t="shared" si="55"/>
        <v>No</v>
      </c>
      <c r="AF82" s="5" t="str">
        <f t="shared" si="56"/>
        <v>No</v>
      </c>
      <c r="AG82" s="3" t="str">
        <f t="shared" si="55"/>
        <v>No</v>
      </c>
      <c r="AH82" s="5" t="str">
        <f t="shared" si="56"/>
        <v>No</v>
      </c>
      <c r="AI82" s="3" t="str">
        <f t="shared" si="55"/>
        <v>No</v>
      </c>
      <c r="AJ82" s="5" t="str">
        <f t="shared" si="56"/>
        <v>No</v>
      </c>
      <c r="AK82" s="3" t="str">
        <f t="shared" si="55"/>
        <v>No</v>
      </c>
      <c r="AL82" s="5" t="str">
        <f t="shared" si="56"/>
        <v>No</v>
      </c>
      <c r="AM82" s="3" t="str">
        <f t="shared" si="55"/>
        <v>No</v>
      </c>
      <c r="AN82" s="5" t="str">
        <f t="shared" si="56"/>
        <v>No</v>
      </c>
      <c r="AO82" s="3" t="str">
        <f t="shared" si="55"/>
        <v>No</v>
      </c>
      <c r="AP82" s="5" t="str">
        <f t="shared" si="56"/>
        <v>No</v>
      </c>
      <c r="AQ82" s="3" t="str">
        <f t="shared" si="55"/>
        <v>No</v>
      </c>
      <c r="AR82" s="5" t="str">
        <f t="shared" si="56"/>
        <v>No</v>
      </c>
      <c r="AS82" s="3" t="str">
        <f t="shared" si="55"/>
        <v>No</v>
      </c>
      <c r="AT82" s="5" t="str">
        <f t="shared" si="56"/>
        <v>No</v>
      </c>
      <c r="AU82" s="3" t="str">
        <f t="shared" si="55"/>
        <v>No</v>
      </c>
      <c r="AV82" s="5" t="str">
        <f t="shared" si="56"/>
        <v>No</v>
      </c>
      <c r="AW82" s="3" t="str">
        <f t="shared" si="55"/>
        <v>No</v>
      </c>
      <c r="AX82" s="5" t="str">
        <f t="shared" si="56"/>
        <v>No</v>
      </c>
      <c r="AY82" s="3" t="str">
        <f t="shared" si="55"/>
        <v>No</v>
      </c>
      <c r="AZ82" s="5" t="str">
        <f t="shared" si="56"/>
        <v>No</v>
      </c>
      <c r="BA82" s="3" t="str">
        <f t="shared" si="55"/>
        <v>No</v>
      </c>
      <c r="BB82" s="5" t="str">
        <f t="shared" si="56"/>
        <v>No</v>
      </c>
      <c r="BC82" s="3" t="str">
        <f t="shared" si="55"/>
        <v>No</v>
      </c>
      <c r="BD82" s="5" t="str">
        <f t="shared" si="56"/>
        <v>No</v>
      </c>
      <c r="BE82" s="3" t="str">
        <f t="shared" si="55"/>
        <v>No</v>
      </c>
      <c r="BF82" s="5" t="str">
        <f t="shared" si="56"/>
        <v>No</v>
      </c>
      <c r="BG82" s="3" t="str">
        <f t="shared" si="55"/>
        <v>No</v>
      </c>
      <c r="BH82" s="5" t="str">
        <f t="shared" si="56"/>
        <v>No</v>
      </c>
      <c r="BI82" s="3" t="str">
        <f t="shared" si="55"/>
        <v>No</v>
      </c>
      <c r="BJ82" s="5" t="str">
        <f t="shared" si="56"/>
        <v>No</v>
      </c>
      <c r="BK82" s="3" t="str">
        <f t="shared" si="55"/>
        <v>No</v>
      </c>
      <c r="BL82" s="5" t="str">
        <f t="shared" si="56"/>
        <v>No</v>
      </c>
      <c r="BM82" s="3" t="str">
        <f t="shared" si="55"/>
        <v>No</v>
      </c>
      <c r="BN82" s="5" t="str">
        <f t="shared" si="56"/>
        <v>No</v>
      </c>
      <c r="BO82" s="3" t="str">
        <f t="shared" si="55"/>
        <v>No</v>
      </c>
      <c r="BP82" s="5" t="str">
        <f t="shared" si="56"/>
        <v>No</v>
      </c>
      <c r="BQ82" s="3" t="str">
        <f t="shared" si="55"/>
        <v>No</v>
      </c>
      <c r="BR82" s="5" t="str">
        <f t="shared" si="56"/>
        <v>No</v>
      </c>
      <c r="BS82" s="3" t="str">
        <f t="shared" si="55"/>
        <v>No</v>
      </c>
      <c r="BT82" s="5" t="str">
        <f t="shared" si="56"/>
        <v>No</v>
      </c>
      <c r="BU82" s="3" t="str">
        <f t="shared" si="53"/>
        <v>No</v>
      </c>
      <c r="BV82" s="5" t="str">
        <f t="shared" si="54"/>
        <v>No</v>
      </c>
      <c r="BW82" s="3" t="str">
        <f t="shared" si="53"/>
        <v>No</v>
      </c>
      <c r="BX82" s="5" t="str">
        <f t="shared" si="54"/>
        <v>No</v>
      </c>
      <c r="BY82" s="3" t="str">
        <f t="shared" si="53"/>
        <v>No</v>
      </c>
      <c r="BZ82" s="5" t="str">
        <f t="shared" si="54"/>
        <v>No</v>
      </c>
      <c r="CA82" s="3" t="str">
        <f t="shared" si="53"/>
        <v>No</v>
      </c>
      <c r="CB82" s="5" t="str">
        <f t="shared" si="54"/>
        <v>No</v>
      </c>
      <c r="CC82" s="3" t="str">
        <f t="shared" si="53"/>
        <v>No</v>
      </c>
      <c r="CD82" s="5" t="str">
        <f t="shared" si="54"/>
        <v>No</v>
      </c>
      <c r="CE82" s="3" t="str">
        <f t="shared" si="53"/>
        <v>No</v>
      </c>
      <c r="CF82" s="5" t="str">
        <f t="shared" si="54"/>
        <v>No</v>
      </c>
      <c r="CG82" s="3" t="str">
        <f t="shared" si="53"/>
        <v>No</v>
      </c>
      <c r="CH82" s="5" t="str">
        <f t="shared" si="54"/>
        <v>No</v>
      </c>
      <c r="CI82" s="3" t="str">
        <f t="shared" si="53"/>
        <v>No</v>
      </c>
      <c r="CJ82" s="5" t="str">
        <f t="shared" si="54"/>
        <v>No</v>
      </c>
      <c r="CK82" s="3" t="str">
        <f t="shared" si="53"/>
        <v>No</v>
      </c>
      <c r="CL82" s="5" t="str">
        <f t="shared" si="54"/>
        <v>No</v>
      </c>
      <c r="CM82" s="3" t="str">
        <f t="shared" si="53"/>
        <v>No</v>
      </c>
      <c r="CN82" s="5" t="str">
        <f t="shared" si="54"/>
        <v>No</v>
      </c>
      <c r="CO82" s="3" t="str">
        <f t="shared" si="53"/>
        <v>No</v>
      </c>
      <c r="CP82" s="5" t="str">
        <f t="shared" si="54"/>
        <v>No</v>
      </c>
      <c r="CQ82" s="3" t="str">
        <f t="shared" si="53"/>
        <v>No</v>
      </c>
      <c r="CR82" s="5" t="str">
        <f t="shared" si="54"/>
        <v>No</v>
      </c>
      <c r="CS82" s="3" t="str">
        <f t="shared" si="53"/>
        <v>No</v>
      </c>
      <c r="CT82" s="5" t="str">
        <f t="shared" si="54"/>
        <v>No</v>
      </c>
      <c r="CU82" s="3" t="str">
        <f t="shared" si="53"/>
        <v>No</v>
      </c>
      <c r="CV82" s="5" t="str">
        <f t="shared" si="54"/>
        <v>No</v>
      </c>
      <c r="CW82" s="3" t="str">
        <f t="shared" si="53"/>
        <v>No</v>
      </c>
      <c r="CX82" s="5" t="str">
        <f t="shared" si="54"/>
        <v>No</v>
      </c>
      <c r="CY82" s="3" t="str">
        <f t="shared" si="53"/>
        <v>No</v>
      </c>
      <c r="CZ82" s="5" t="str">
        <f t="shared" si="54"/>
        <v>No</v>
      </c>
    </row>
    <row r="83" spans="4:104" x14ac:dyDescent="0.3">
      <c r="D83" s="3">
        <v>78</v>
      </c>
      <c r="E83" s="3" t="str">
        <f t="shared" si="49"/>
        <v>Venus</v>
      </c>
      <c r="F83" s="3" t="str">
        <f t="shared" si="52"/>
        <v>Vertex</v>
      </c>
      <c r="G83" s="3" t="str">
        <f t="shared" si="15"/>
        <v>Conjunción</v>
      </c>
      <c r="H83" s="5">
        <f t="shared" si="16"/>
        <v>0</v>
      </c>
      <c r="I83" s="3" t="str">
        <f t="shared" si="55"/>
        <v>No</v>
      </c>
      <c r="J83" s="5" t="str">
        <f t="shared" si="56"/>
        <v>No</v>
      </c>
      <c r="K83" s="3" t="str">
        <f t="shared" si="55"/>
        <v>No</v>
      </c>
      <c r="L83" s="5" t="str">
        <f t="shared" si="56"/>
        <v>No</v>
      </c>
      <c r="M83" s="3" t="str">
        <f t="shared" si="55"/>
        <v>No</v>
      </c>
      <c r="N83" s="5" t="str">
        <f t="shared" si="56"/>
        <v>No</v>
      </c>
      <c r="O83" s="3" t="str">
        <f t="shared" si="55"/>
        <v>No</v>
      </c>
      <c r="P83" s="5" t="str">
        <f t="shared" si="56"/>
        <v>No</v>
      </c>
      <c r="Q83" s="3" t="str">
        <f t="shared" si="55"/>
        <v>No</v>
      </c>
      <c r="R83" s="5" t="str">
        <f t="shared" si="56"/>
        <v>No</v>
      </c>
      <c r="S83" s="3" t="str">
        <f t="shared" si="55"/>
        <v>No</v>
      </c>
      <c r="T83" s="5" t="str">
        <f t="shared" si="56"/>
        <v>No</v>
      </c>
      <c r="U83" s="3" t="str">
        <f t="shared" si="55"/>
        <v>No</v>
      </c>
      <c r="V83" s="5" t="str">
        <f t="shared" si="56"/>
        <v>No</v>
      </c>
      <c r="W83" s="3" t="str">
        <f t="shared" si="55"/>
        <v>No</v>
      </c>
      <c r="X83" s="5" t="str">
        <f t="shared" si="56"/>
        <v>No</v>
      </c>
      <c r="Y83" s="3" t="str">
        <f t="shared" si="55"/>
        <v>No</v>
      </c>
      <c r="Z83" s="5" t="str">
        <f t="shared" si="56"/>
        <v>No</v>
      </c>
      <c r="AA83" s="3" t="str">
        <f t="shared" si="55"/>
        <v>No</v>
      </c>
      <c r="AB83" s="5" t="str">
        <f t="shared" si="56"/>
        <v>No</v>
      </c>
      <c r="AC83" s="3" t="str">
        <f t="shared" si="55"/>
        <v>No</v>
      </c>
      <c r="AD83" s="5" t="str">
        <f t="shared" si="56"/>
        <v>No</v>
      </c>
      <c r="AE83" s="3" t="str">
        <f t="shared" si="55"/>
        <v>No</v>
      </c>
      <c r="AF83" s="5" t="str">
        <f t="shared" si="56"/>
        <v>No</v>
      </c>
      <c r="AG83" s="3" t="str">
        <f t="shared" si="55"/>
        <v>No</v>
      </c>
      <c r="AH83" s="5" t="str">
        <f t="shared" si="56"/>
        <v>No</v>
      </c>
      <c r="AI83" s="3" t="str">
        <f t="shared" si="55"/>
        <v>No</v>
      </c>
      <c r="AJ83" s="5" t="str">
        <f t="shared" si="56"/>
        <v>No</v>
      </c>
      <c r="AK83" s="3" t="str">
        <f t="shared" si="55"/>
        <v>No</v>
      </c>
      <c r="AL83" s="5" t="str">
        <f t="shared" si="56"/>
        <v>No</v>
      </c>
      <c r="AM83" s="3" t="str">
        <f t="shared" si="55"/>
        <v>No</v>
      </c>
      <c r="AN83" s="5" t="str">
        <f t="shared" si="56"/>
        <v>No</v>
      </c>
      <c r="AO83" s="3" t="str">
        <f t="shared" si="55"/>
        <v>No</v>
      </c>
      <c r="AP83" s="5" t="str">
        <f t="shared" si="56"/>
        <v>No</v>
      </c>
      <c r="AQ83" s="3" t="str">
        <f t="shared" si="55"/>
        <v>No</v>
      </c>
      <c r="AR83" s="5" t="str">
        <f t="shared" si="56"/>
        <v>No</v>
      </c>
      <c r="AS83" s="3" t="str">
        <f t="shared" si="55"/>
        <v>No</v>
      </c>
      <c r="AT83" s="5" t="str">
        <f t="shared" si="56"/>
        <v>No</v>
      </c>
      <c r="AU83" s="3" t="str">
        <f t="shared" si="55"/>
        <v>No</v>
      </c>
      <c r="AV83" s="5" t="str">
        <f t="shared" si="56"/>
        <v>No</v>
      </c>
      <c r="AW83" s="3" t="str">
        <f t="shared" si="55"/>
        <v>No</v>
      </c>
      <c r="AX83" s="5" t="str">
        <f t="shared" si="56"/>
        <v>No</v>
      </c>
      <c r="AY83" s="3" t="str">
        <f t="shared" si="55"/>
        <v>No</v>
      </c>
      <c r="AZ83" s="5" t="str">
        <f t="shared" si="56"/>
        <v>No</v>
      </c>
      <c r="BA83" s="3" t="str">
        <f t="shared" si="55"/>
        <v>No</v>
      </c>
      <c r="BB83" s="5" t="str">
        <f t="shared" si="56"/>
        <v>No</v>
      </c>
      <c r="BC83" s="3" t="str">
        <f t="shared" si="55"/>
        <v>No</v>
      </c>
      <c r="BD83" s="5" t="str">
        <f t="shared" si="56"/>
        <v>No</v>
      </c>
      <c r="BE83" s="3" t="str">
        <f t="shared" si="55"/>
        <v>No</v>
      </c>
      <c r="BF83" s="5" t="str">
        <f t="shared" si="56"/>
        <v>No</v>
      </c>
      <c r="BG83" s="3" t="str">
        <f t="shared" si="55"/>
        <v>No</v>
      </c>
      <c r="BH83" s="5" t="str">
        <f t="shared" si="56"/>
        <v>No</v>
      </c>
      <c r="BI83" s="3" t="str">
        <f t="shared" si="55"/>
        <v>No</v>
      </c>
      <c r="BJ83" s="5" t="str">
        <f t="shared" si="56"/>
        <v>No</v>
      </c>
      <c r="BK83" s="3" t="str">
        <f t="shared" si="55"/>
        <v>No</v>
      </c>
      <c r="BL83" s="5" t="str">
        <f t="shared" si="56"/>
        <v>No</v>
      </c>
      <c r="BM83" s="3" t="str">
        <f t="shared" si="55"/>
        <v>No</v>
      </c>
      <c r="BN83" s="5" t="str">
        <f t="shared" si="56"/>
        <v>No</v>
      </c>
      <c r="BO83" s="3" t="str">
        <f t="shared" si="55"/>
        <v>No</v>
      </c>
      <c r="BP83" s="5" t="str">
        <f t="shared" si="56"/>
        <v>No</v>
      </c>
      <c r="BQ83" s="3" t="str">
        <f t="shared" si="55"/>
        <v>No</v>
      </c>
      <c r="BR83" s="5" t="str">
        <f t="shared" si="56"/>
        <v>No</v>
      </c>
      <c r="BS83" s="3" t="str">
        <f t="shared" si="55"/>
        <v>No</v>
      </c>
      <c r="BT83" s="5" t="str">
        <f t="shared" si="56"/>
        <v>No</v>
      </c>
      <c r="BU83" s="3" t="str">
        <f t="shared" si="53"/>
        <v>No</v>
      </c>
      <c r="BV83" s="5" t="str">
        <f t="shared" si="54"/>
        <v>No</v>
      </c>
      <c r="BW83" s="3" t="str">
        <f t="shared" si="53"/>
        <v>No</v>
      </c>
      <c r="BX83" s="5" t="str">
        <f t="shared" si="54"/>
        <v>No</v>
      </c>
      <c r="BY83" s="3" t="str">
        <f t="shared" si="53"/>
        <v>No</v>
      </c>
      <c r="BZ83" s="5" t="str">
        <f t="shared" si="54"/>
        <v>No</v>
      </c>
      <c r="CA83" s="3" t="str">
        <f t="shared" si="53"/>
        <v>No</v>
      </c>
      <c r="CB83" s="5" t="str">
        <f t="shared" si="54"/>
        <v>No</v>
      </c>
      <c r="CC83" s="3" t="str">
        <f t="shared" si="53"/>
        <v>No</v>
      </c>
      <c r="CD83" s="5" t="str">
        <f t="shared" si="54"/>
        <v>No</v>
      </c>
      <c r="CE83" s="3" t="str">
        <f t="shared" si="53"/>
        <v>No</v>
      </c>
      <c r="CF83" s="5" t="str">
        <f t="shared" si="54"/>
        <v>No</v>
      </c>
      <c r="CG83" s="3" t="str">
        <f t="shared" si="53"/>
        <v>No</v>
      </c>
      <c r="CH83" s="5" t="str">
        <f t="shared" si="54"/>
        <v>No</v>
      </c>
      <c r="CI83" s="3" t="str">
        <f t="shared" si="53"/>
        <v>No</v>
      </c>
      <c r="CJ83" s="5" t="str">
        <f t="shared" si="54"/>
        <v>No</v>
      </c>
      <c r="CK83" s="3" t="str">
        <f t="shared" si="53"/>
        <v>No</v>
      </c>
      <c r="CL83" s="5" t="str">
        <f t="shared" si="54"/>
        <v>No</v>
      </c>
      <c r="CM83" s="3" t="str">
        <f t="shared" si="53"/>
        <v>No</v>
      </c>
      <c r="CN83" s="5" t="str">
        <f t="shared" si="54"/>
        <v>No</v>
      </c>
      <c r="CO83" s="3" t="str">
        <f t="shared" si="53"/>
        <v>No</v>
      </c>
      <c r="CP83" s="5" t="str">
        <f t="shared" si="54"/>
        <v>No</v>
      </c>
      <c r="CQ83" s="3" t="str">
        <f t="shared" si="53"/>
        <v>No</v>
      </c>
      <c r="CR83" s="5" t="str">
        <f t="shared" si="54"/>
        <v>No</v>
      </c>
      <c r="CS83" s="3" t="str">
        <f t="shared" si="53"/>
        <v>No</v>
      </c>
      <c r="CT83" s="5" t="str">
        <f t="shared" si="54"/>
        <v>No</v>
      </c>
      <c r="CU83" s="3" t="str">
        <f t="shared" si="53"/>
        <v>No</v>
      </c>
      <c r="CV83" s="5" t="str">
        <f t="shared" si="54"/>
        <v>No</v>
      </c>
      <c r="CW83" s="3" t="str">
        <f t="shared" si="53"/>
        <v>No</v>
      </c>
      <c r="CX83" s="5" t="str">
        <f t="shared" si="54"/>
        <v>No</v>
      </c>
      <c r="CY83" s="3" t="str">
        <f t="shared" si="53"/>
        <v>No</v>
      </c>
      <c r="CZ83" s="5" t="str">
        <f t="shared" si="54"/>
        <v>No</v>
      </c>
    </row>
    <row r="84" spans="4:104" x14ac:dyDescent="0.3">
      <c r="D84" s="3">
        <v>79</v>
      </c>
      <c r="E84" s="3" t="str">
        <f t="shared" si="49"/>
        <v>Venus</v>
      </c>
      <c r="F84" s="3" t="str">
        <f t="shared" si="52"/>
        <v>Ceres</v>
      </c>
      <c r="G84" s="3" t="str">
        <f t="shared" si="15"/>
        <v>Conjunción</v>
      </c>
      <c r="H84" s="5">
        <f t="shared" si="16"/>
        <v>0</v>
      </c>
      <c r="I84" s="3" t="str">
        <f t="shared" si="55"/>
        <v>No</v>
      </c>
      <c r="J84" s="5" t="str">
        <f t="shared" si="56"/>
        <v>No</v>
      </c>
      <c r="K84" s="3" t="str">
        <f t="shared" si="55"/>
        <v>No</v>
      </c>
      <c r="L84" s="5" t="str">
        <f t="shared" si="56"/>
        <v>No</v>
      </c>
      <c r="M84" s="3" t="str">
        <f t="shared" si="55"/>
        <v>No</v>
      </c>
      <c r="N84" s="5" t="str">
        <f t="shared" si="56"/>
        <v>No</v>
      </c>
      <c r="O84" s="3" t="str">
        <f t="shared" si="55"/>
        <v>No</v>
      </c>
      <c r="P84" s="5" t="str">
        <f t="shared" si="56"/>
        <v>No</v>
      </c>
      <c r="Q84" s="3" t="str">
        <f t="shared" si="55"/>
        <v>No</v>
      </c>
      <c r="R84" s="5" t="str">
        <f t="shared" si="56"/>
        <v>No</v>
      </c>
      <c r="S84" s="3" t="str">
        <f t="shared" si="55"/>
        <v>No</v>
      </c>
      <c r="T84" s="5" t="str">
        <f t="shared" si="56"/>
        <v>No</v>
      </c>
      <c r="U84" s="3" t="str">
        <f t="shared" si="55"/>
        <v>No</v>
      </c>
      <c r="V84" s="5" t="str">
        <f t="shared" si="56"/>
        <v>No</v>
      </c>
      <c r="W84" s="3" t="str">
        <f t="shared" si="55"/>
        <v>No</v>
      </c>
      <c r="X84" s="5" t="str">
        <f t="shared" si="56"/>
        <v>No</v>
      </c>
      <c r="Y84" s="3" t="str">
        <f t="shared" si="55"/>
        <v>No</v>
      </c>
      <c r="Z84" s="5" t="str">
        <f t="shared" si="56"/>
        <v>No</v>
      </c>
      <c r="AA84" s="3" t="str">
        <f t="shared" si="55"/>
        <v>No</v>
      </c>
      <c r="AB84" s="5" t="str">
        <f t="shared" si="56"/>
        <v>No</v>
      </c>
      <c r="AC84" s="3" t="str">
        <f t="shared" si="55"/>
        <v>No</v>
      </c>
      <c r="AD84" s="5" t="str">
        <f t="shared" si="56"/>
        <v>No</v>
      </c>
      <c r="AE84" s="3" t="str">
        <f t="shared" si="55"/>
        <v>No</v>
      </c>
      <c r="AF84" s="5" t="str">
        <f t="shared" si="56"/>
        <v>No</v>
      </c>
      <c r="AG84" s="3" t="str">
        <f t="shared" si="55"/>
        <v>No</v>
      </c>
      <c r="AH84" s="5" t="str">
        <f t="shared" si="56"/>
        <v>No</v>
      </c>
      <c r="AI84" s="3" t="str">
        <f t="shared" si="55"/>
        <v>No</v>
      </c>
      <c r="AJ84" s="5" t="str">
        <f t="shared" si="56"/>
        <v>No</v>
      </c>
      <c r="AK84" s="3" t="str">
        <f t="shared" si="55"/>
        <v>No</v>
      </c>
      <c r="AL84" s="5" t="str">
        <f t="shared" si="56"/>
        <v>No</v>
      </c>
      <c r="AM84" s="3" t="str">
        <f t="shared" si="55"/>
        <v>No</v>
      </c>
      <c r="AN84" s="5" t="str">
        <f t="shared" si="56"/>
        <v>No</v>
      </c>
      <c r="AO84" s="3" t="str">
        <f t="shared" si="55"/>
        <v>No</v>
      </c>
      <c r="AP84" s="5" t="str">
        <f t="shared" si="56"/>
        <v>No</v>
      </c>
      <c r="AQ84" s="3" t="str">
        <f t="shared" si="55"/>
        <v>No</v>
      </c>
      <c r="AR84" s="5" t="str">
        <f t="shared" si="56"/>
        <v>No</v>
      </c>
      <c r="AS84" s="3" t="str">
        <f t="shared" si="55"/>
        <v>No</v>
      </c>
      <c r="AT84" s="5" t="str">
        <f t="shared" si="56"/>
        <v>No</v>
      </c>
      <c r="AU84" s="3" t="str">
        <f t="shared" si="55"/>
        <v>No</v>
      </c>
      <c r="AV84" s="5" t="str">
        <f t="shared" si="56"/>
        <v>No</v>
      </c>
      <c r="AW84" s="3" t="str">
        <f t="shared" si="55"/>
        <v>No</v>
      </c>
      <c r="AX84" s="5" t="str">
        <f t="shared" si="56"/>
        <v>No</v>
      </c>
      <c r="AY84" s="3" t="str">
        <f t="shared" si="55"/>
        <v>No</v>
      </c>
      <c r="AZ84" s="5" t="str">
        <f t="shared" si="56"/>
        <v>No</v>
      </c>
      <c r="BA84" s="3" t="str">
        <f t="shared" si="55"/>
        <v>No</v>
      </c>
      <c r="BB84" s="5" t="str">
        <f t="shared" si="56"/>
        <v>No</v>
      </c>
      <c r="BC84" s="3" t="str">
        <f t="shared" si="55"/>
        <v>No</v>
      </c>
      <c r="BD84" s="5" t="str">
        <f t="shared" si="56"/>
        <v>No</v>
      </c>
      <c r="BE84" s="3" t="str">
        <f t="shared" si="55"/>
        <v>No</v>
      </c>
      <c r="BF84" s="5" t="str">
        <f t="shared" si="56"/>
        <v>No</v>
      </c>
      <c r="BG84" s="3" t="str">
        <f t="shared" si="55"/>
        <v>No</v>
      </c>
      <c r="BH84" s="5" t="str">
        <f t="shared" si="56"/>
        <v>No</v>
      </c>
      <c r="BI84" s="3" t="str">
        <f t="shared" si="55"/>
        <v>No</v>
      </c>
      <c r="BJ84" s="5" t="str">
        <f t="shared" si="56"/>
        <v>No</v>
      </c>
      <c r="BK84" s="3" t="str">
        <f t="shared" si="55"/>
        <v>No</v>
      </c>
      <c r="BL84" s="5" t="str">
        <f t="shared" si="56"/>
        <v>No</v>
      </c>
      <c r="BM84" s="3" t="str">
        <f t="shared" si="55"/>
        <v>No</v>
      </c>
      <c r="BN84" s="5" t="str">
        <f t="shared" si="56"/>
        <v>No</v>
      </c>
      <c r="BO84" s="3" t="str">
        <f t="shared" si="55"/>
        <v>No</v>
      </c>
      <c r="BP84" s="5" t="str">
        <f t="shared" si="56"/>
        <v>No</v>
      </c>
      <c r="BQ84" s="3" t="str">
        <f t="shared" si="55"/>
        <v>No</v>
      </c>
      <c r="BR84" s="5" t="str">
        <f t="shared" si="56"/>
        <v>No</v>
      </c>
      <c r="BS84" s="3" t="str">
        <f t="shared" si="55"/>
        <v>No</v>
      </c>
      <c r="BT84" s="5" t="str">
        <f t="shared" si="56"/>
        <v>No</v>
      </c>
      <c r="BU84" s="3" t="str">
        <f t="shared" si="53"/>
        <v>No</v>
      </c>
      <c r="BV84" s="5" t="str">
        <f t="shared" si="54"/>
        <v>No</v>
      </c>
      <c r="BW84" s="3" t="str">
        <f t="shared" si="53"/>
        <v>No</v>
      </c>
      <c r="BX84" s="5" t="str">
        <f t="shared" si="54"/>
        <v>No</v>
      </c>
      <c r="BY84" s="3" t="str">
        <f t="shared" si="53"/>
        <v>No</v>
      </c>
      <c r="BZ84" s="5" t="str">
        <f t="shared" si="54"/>
        <v>No</v>
      </c>
      <c r="CA84" s="3" t="str">
        <f t="shared" si="53"/>
        <v>No</v>
      </c>
      <c r="CB84" s="5" t="str">
        <f t="shared" si="54"/>
        <v>No</v>
      </c>
      <c r="CC84" s="3" t="str">
        <f t="shared" si="53"/>
        <v>No</v>
      </c>
      <c r="CD84" s="5" t="str">
        <f t="shared" si="54"/>
        <v>No</v>
      </c>
      <c r="CE84" s="3" t="str">
        <f t="shared" si="53"/>
        <v>No</v>
      </c>
      <c r="CF84" s="5" t="str">
        <f t="shared" si="54"/>
        <v>No</v>
      </c>
      <c r="CG84" s="3" t="str">
        <f t="shared" si="53"/>
        <v>No</v>
      </c>
      <c r="CH84" s="5" t="str">
        <f t="shared" si="54"/>
        <v>No</v>
      </c>
      <c r="CI84" s="3" t="str">
        <f t="shared" si="53"/>
        <v>No</v>
      </c>
      <c r="CJ84" s="5" t="str">
        <f t="shared" si="54"/>
        <v>No</v>
      </c>
      <c r="CK84" s="3" t="str">
        <f t="shared" si="53"/>
        <v>No</v>
      </c>
      <c r="CL84" s="5" t="str">
        <f t="shared" si="54"/>
        <v>No</v>
      </c>
      <c r="CM84" s="3" t="str">
        <f t="shared" si="53"/>
        <v>No</v>
      </c>
      <c r="CN84" s="5" t="str">
        <f t="shared" si="54"/>
        <v>No</v>
      </c>
      <c r="CO84" s="3" t="str">
        <f t="shared" si="53"/>
        <v>No</v>
      </c>
      <c r="CP84" s="5" t="str">
        <f t="shared" si="54"/>
        <v>No</v>
      </c>
      <c r="CQ84" s="3" t="str">
        <f t="shared" si="53"/>
        <v>No</v>
      </c>
      <c r="CR84" s="5" t="str">
        <f t="shared" si="54"/>
        <v>No</v>
      </c>
      <c r="CS84" s="3" t="str">
        <f t="shared" si="53"/>
        <v>No</v>
      </c>
      <c r="CT84" s="5" t="str">
        <f t="shared" si="54"/>
        <v>No</v>
      </c>
      <c r="CU84" s="3" t="str">
        <f t="shared" si="53"/>
        <v>No</v>
      </c>
      <c r="CV84" s="5" t="str">
        <f t="shared" si="54"/>
        <v>No</v>
      </c>
      <c r="CW84" s="3" t="str">
        <f t="shared" si="53"/>
        <v>No</v>
      </c>
      <c r="CX84" s="5" t="str">
        <f t="shared" si="54"/>
        <v>No</v>
      </c>
      <c r="CY84" s="3" t="str">
        <f t="shared" si="53"/>
        <v>No</v>
      </c>
      <c r="CZ84" s="5" t="str">
        <f t="shared" si="54"/>
        <v>No</v>
      </c>
    </row>
    <row r="85" spans="4:104" x14ac:dyDescent="0.3">
      <c r="D85" s="3">
        <v>80</v>
      </c>
      <c r="E85" s="3" t="str">
        <f t="shared" si="49"/>
        <v>Venus</v>
      </c>
      <c r="F85" s="3" t="str">
        <f t="shared" si="52"/>
        <v>Varuna</v>
      </c>
      <c r="G85" s="3" t="str">
        <f t="shared" si="15"/>
        <v>Conjunción</v>
      </c>
      <c r="H85" s="5">
        <f t="shared" si="16"/>
        <v>0</v>
      </c>
      <c r="I85" s="3" t="str">
        <f t="shared" si="55"/>
        <v>No</v>
      </c>
      <c r="J85" s="5" t="str">
        <f t="shared" si="56"/>
        <v>No</v>
      </c>
      <c r="K85" s="3" t="str">
        <f t="shared" si="55"/>
        <v>No</v>
      </c>
      <c r="L85" s="5" t="str">
        <f t="shared" si="56"/>
        <v>No</v>
      </c>
      <c r="M85" s="3" t="str">
        <f t="shared" si="55"/>
        <v>No</v>
      </c>
      <c r="N85" s="5" t="str">
        <f t="shared" si="56"/>
        <v>No</v>
      </c>
      <c r="O85" s="3" t="str">
        <f t="shared" si="55"/>
        <v>No</v>
      </c>
      <c r="P85" s="5" t="str">
        <f t="shared" si="56"/>
        <v>No</v>
      </c>
      <c r="Q85" s="3" t="str">
        <f t="shared" si="55"/>
        <v>No</v>
      </c>
      <c r="R85" s="5" t="str">
        <f t="shared" si="56"/>
        <v>No</v>
      </c>
      <c r="S85" s="3" t="str">
        <f t="shared" si="55"/>
        <v>No</v>
      </c>
      <c r="T85" s="5" t="str">
        <f t="shared" si="56"/>
        <v>No</v>
      </c>
      <c r="U85" s="3" t="str">
        <f t="shared" si="55"/>
        <v>No</v>
      </c>
      <c r="V85" s="5" t="str">
        <f t="shared" si="56"/>
        <v>No</v>
      </c>
      <c r="W85" s="3" t="str">
        <f t="shared" si="55"/>
        <v>No</v>
      </c>
      <c r="X85" s="5" t="str">
        <f t="shared" si="56"/>
        <v>No</v>
      </c>
      <c r="Y85" s="3" t="str">
        <f t="shared" si="55"/>
        <v>No</v>
      </c>
      <c r="Z85" s="5" t="str">
        <f t="shared" si="56"/>
        <v>No</v>
      </c>
      <c r="AA85" s="3" t="str">
        <f t="shared" si="55"/>
        <v>No</v>
      </c>
      <c r="AB85" s="5" t="str">
        <f t="shared" si="56"/>
        <v>No</v>
      </c>
      <c r="AC85" s="3" t="str">
        <f t="shared" si="55"/>
        <v>No</v>
      </c>
      <c r="AD85" s="5" t="str">
        <f t="shared" si="56"/>
        <v>No</v>
      </c>
      <c r="AE85" s="3" t="str">
        <f t="shared" si="55"/>
        <v>No</v>
      </c>
      <c r="AF85" s="5" t="str">
        <f t="shared" si="56"/>
        <v>No</v>
      </c>
      <c r="AG85" s="3" t="str">
        <f t="shared" si="55"/>
        <v>No</v>
      </c>
      <c r="AH85" s="5" t="str">
        <f t="shared" si="56"/>
        <v>No</v>
      </c>
      <c r="AI85" s="3" t="str">
        <f t="shared" si="55"/>
        <v>No</v>
      </c>
      <c r="AJ85" s="5" t="str">
        <f t="shared" si="56"/>
        <v>No</v>
      </c>
      <c r="AK85" s="3" t="str">
        <f t="shared" si="55"/>
        <v>No</v>
      </c>
      <c r="AL85" s="5" t="str">
        <f t="shared" si="56"/>
        <v>No</v>
      </c>
      <c r="AM85" s="3" t="str">
        <f t="shared" si="55"/>
        <v>No</v>
      </c>
      <c r="AN85" s="5" t="str">
        <f t="shared" si="56"/>
        <v>No</v>
      </c>
      <c r="AO85" s="3" t="str">
        <f t="shared" si="55"/>
        <v>No</v>
      </c>
      <c r="AP85" s="5" t="str">
        <f t="shared" si="56"/>
        <v>No</v>
      </c>
      <c r="AQ85" s="3" t="str">
        <f t="shared" si="55"/>
        <v>No</v>
      </c>
      <c r="AR85" s="5" t="str">
        <f t="shared" si="56"/>
        <v>No</v>
      </c>
      <c r="AS85" s="3" t="str">
        <f t="shared" si="55"/>
        <v>No</v>
      </c>
      <c r="AT85" s="5" t="str">
        <f t="shared" si="56"/>
        <v>No</v>
      </c>
      <c r="AU85" s="3" t="str">
        <f t="shared" si="55"/>
        <v>No</v>
      </c>
      <c r="AV85" s="5" t="str">
        <f t="shared" si="56"/>
        <v>No</v>
      </c>
      <c r="AW85" s="3" t="str">
        <f t="shared" si="55"/>
        <v>No</v>
      </c>
      <c r="AX85" s="5" t="str">
        <f t="shared" si="56"/>
        <v>No</v>
      </c>
      <c r="AY85" s="3" t="str">
        <f t="shared" si="55"/>
        <v>No</v>
      </c>
      <c r="AZ85" s="5" t="str">
        <f t="shared" si="56"/>
        <v>No</v>
      </c>
      <c r="BA85" s="3" t="str">
        <f t="shared" si="55"/>
        <v>No</v>
      </c>
      <c r="BB85" s="5" t="str">
        <f t="shared" si="56"/>
        <v>No</v>
      </c>
      <c r="BC85" s="3" t="str">
        <f t="shared" si="55"/>
        <v>No</v>
      </c>
      <c r="BD85" s="5" t="str">
        <f t="shared" si="56"/>
        <v>No</v>
      </c>
      <c r="BE85" s="3" t="str">
        <f t="shared" si="55"/>
        <v>No</v>
      </c>
      <c r="BF85" s="5" t="str">
        <f t="shared" si="56"/>
        <v>No</v>
      </c>
      <c r="BG85" s="3" t="str">
        <f t="shared" si="55"/>
        <v>No</v>
      </c>
      <c r="BH85" s="5" t="str">
        <f t="shared" si="56"/>
        <v>No</v>
      </c>
      <c r="BI85" s="3" t="str">
        <f t="shared" si="55"/>
        <v>No</v>
      </c>
      <c r="BJ85" s="5" t="str">
        <f t="shared" si="56"/>
        <v>No</v>
      </c>
      <c r="BK85" s="3" t="str">
        <f t="shared" si="55"/>
        <v>No</v>
      </c>
      <c r="BL85" s="5" t="str">
        <f t="shared" si="56"/>
        <v>No</v>
      </c>
      <c r="BM85" s="3" t="str">
        <f t="shared" si="55"/>
        <v>No</v>
      </c>
      <c r="BN85" s="5" t="str">
        <f t="shared" si="56"/>
        <v>No</v>
      </c>
      <c r="BO85" s="3" t="str">
        <f t="shared" si="55"/>
        <v>No</v>
      </c>
      <c r="BP85" s="5" t="str">
        <f t="shared" si="56"/>
        <v>No</v>
      </c>
      <c r="BQ85" s="3" t="str">
        <f t="shared" si="55"/>
        <v>No</v>
      </c>
      <c r="BR85" s="5" t="str">
        <f t="shared" si="56"/>
        <v>No</v>
      </c>
      <c r="BS85" s="3" t="str">
        <f t="shared" si="55"/>
        <v>No</v>
      </c>
      <c r="BT85" s="5" t="str">
        <f t="shared" si="56"/>
        <v>No</v>
      </c>
      <c r="BU85" s="3" t="str">
        <f t="shared" si="53"/>
        <v>No</v>
      </c>
      <c r="BV85" s="5" t="str">
        <f t="shared" si="54"/>
        <v>No</v>
      </c>
      <c r="BW85" s="3" t="str">
        <f t="shared" si="53"/>
        <v>No</v>
      </c>
      <c r="BX85" s="5" t="str">
        <f t="shared" si="54"/>
        <v>No</v>
      </c>
      <c r="BY85" s="3" t="str">
        <f t="shared" si="53"/>
        <v>No</v>
      </c>
      <c r="BZ85" s="5" t="str">
        <f t="shared" si="54"/>
        <v>No</v>
      </c>
      <c r="CA85" s="3" t="str">
        <f t="shared" si="53"/>
        <v>No</v>
      </c>
      <c r="CB85" s="5" t="str">
        <f t="shared" si="54"/>
        <v>No</v>
      </c>
      <c r="CC85" s="3" t="str">
        <f t="shared" si="53"/>
        <v>No</v>
      </c>
      <c r="CD85" s="5" t="str">
        <f t="shared" si="54"/>
        <v>No</v>
      </c>
      <c r="CE85" s="3" t="str">
        <f t="shared" si="53"/>
        <v>No</v>
      </c>
      <c r="CF85" s="5" t="str">
        <f t="shared" si="54"/>
        <v>No</v>
      </c>
      <c r="CG85" s="3" t="str">
        <f t="shared" si="53"/>
        <v>No</v>
      </c>
      <c r="CH85" s="5" t="str">
        <f t="shared" si="54"/>
        <v>No</v>
      </c>
      <c r="CI85" s="3" t="str">
        <f t="shared" si="53"/>
        <v>No</v>
      </c>
      <c r="CJ85" s="5" t="str">
        <f t="shared" si="54"/>
        <v>No</v>
      </c>
      <c r="CK85" s="3" t="str">
        <f t="shared" si="53"/>
        <v>No</v>
      </c>
      <c r="CL85" s="5" t="str">
        <f t="shared" si="54"/>
        <v>No</v>
      </c>
      <c r="CM85" s="3" t="str">
        <f t="shared" si="53"/>
        <v>No</v>
      </c>
      <c r="CN85" s="5" t="str">
        <f t="shared" si="54"/>
        <v>No</v>
      </c>
      <c r="CO85" s="3" t="str">
        <f t="shared" si="53"/>
        <v>No</v>
      </c>
      <c r="CP85" s="5" t="str">
        <f t="shared" si="54"/>
        <v>No</v>
      </c>
      <c r="CQ85" s="3" t="str">
        <f t="shared" si="53"/>
        <v>No</v>
      </c>
      <c r="CR85" s="5" t="str">
        <f t="shared" si="54"/>
        <v>No</v>
      </c>
      <c r="CS85" s="3" t="str">
        <f t="shared" si="53"/>
        <v>No</v>
      </c>
      <c r="CT85" s="5" t="str">
        <f t="shared" si="54"/>
        <v>No</v>
      </c>
      <c r="CU85" s="3" t="str">
        <f t="shared" si="53"/>
        <v>No</v>
      </c>
      <c r="CV85" s="5" t="str">
        <f t="shared" si="54"/>
        <v>No</v>
      </c>
      <c r="CW85" s="3" t="str">
        <f t="shared" si="53"/>
        <v>No</v>
      </c>
      <c r="CX85" s="5" t="str">
        <f t="shared" si="54"/>
        <v>No</v>
      </c>
      <c r="CY85" s="3" t="str">
        <f t="shared" si="53"/>
        <v>No</v>
      </c>
      <c r="CZ85" s="5" t="str">
        <f t="shared" si="54"/>
        <v>No</v>
      </c>
    </row>
    <row r="86" spans="4:104" x14ac:dyDescent="0.3">
      <c r="D86" s="3">
        <v>81</v>
      </c>
      <c r="E86" s="3" t="str">
        <f>$E$14</f>
        <v>Marte</v>
      </c>
      <c r="F86" s="3" t="str">
        <f t="shared" si="52"/>
        <v>Sol</v>
      </c>
      <c r="G86" s="3" t="str">
        <f t="shared" ref="G86:U145" si="57">IF(AND(VLOOKUP($E86,Puntos,7,FALSE)-VLOOKUP($F86,Puntos,7,FALSE)&lt;=(1.25/30)*(G$5+G$3),VLOOKUP($E86,Puntos,7,FALSE)-VLOOKUP($F86,Puntos,7,FALSE)&gt;=(1.25/30)*(-G$5+G$3)),G$2,IF(AND(VLOOKUP($F86,Puntos,7,FALSE)-VLOOKUP($E86,Puntos,7,FALSE)&lt;=(1.25/30)*(G$5+G$3),VLOOKUP($F86,Puntos,7,FALSE)-VLOOKUP($E86,Puntos,7,FALSE)&gt;=(1.25/30)*(-G$5+G$3)),G$2,IF(AND(VLOOKUP($E86,Puntos,7,FALSE)-VLOOKUP($F86,Puntos,7,FALSE)&lt;=(1.25/30)*(-360+G$5+G$3),VLOOKUP($E86,Puntos,7,FALSE)-VLOOKUP($F86,Puntos,7,FALSE)&gt;=(1.25/30)*(-360-G$5+G$3)),G$2,IF(AND(VLOOKUP($F86,Puntos,7,FALSE)-VLOOKUP($E86,Puntos,7,FALSE)&lt;=(1.25/30)*(-360+G$5+G$3),VLOOKUP($F86,Puntos,7,FALSE)-VLOOKUP($E86,Puntos,7,FALSE)&gt;=(1.25/30)*(-360-G$5+G$3)),G$2,"No"))))</f>
        <v>Conjunción</v>
      </c>
      <c r="H86" s="5">
        <f t="shared" ref="H86:V145" si="58">IF(IF(AND(VLOOKUP($E86,Puntos,7,FALSE)-VLOOKUP($F86,Puntos,7,FALSE)&lt;=(1.25/30)*(H$5+H$3),VLOOKUP($E86,Puntos,7,FALSE)-VLOOKUP($F86,Puntos,7,FALSE)&gt;=(1.25/30)*(-H$5+H$3)),VLOOKUP($E86,Puntos,7,FALSE)-VLOOKUP($F86,Puntos,7,FALSE)-(1.25/30)*(H$3),IF(AND(VLOOKUP($F86,Puntos,7,FALSE)-VLOOKUP($E86,Puntos,7,FALSE)&lt;=(1.25/30)*(H$5+H$3),VLOOKUP($F86,Puntos,7,FALSE)-VLOOKUP($E86,Puntos,7,FALSE)&gt;=(1.25/30)*(-H$5+H$3)),VLOOKUP($F86,Puntos,7,FALSE)-VLOOKUP($E86,Puntos,7,FALSE)-(1.25/30)*(H$3),IF(AND(VLOOKUP($E86,Puntos,7,FALSE)-VLOOKUP($F86,Puntos,7,FALSE)&lt;=(1.25/30)*(-360+H$5+H$3),VLOOKUP($E86,Puntos,7,FALSE)-VLOOKUP($F86,Puntos,7,FALSE)&gt;=(1.25/30)*(-360-H$5+H$3)),VLOOKUP($E86,Puntos,7,FALSE)-VLOOKUP($F86,Puntos,7,FALSE)+(360-H$3)/24,IF(AND(VLOOKUP($F86,Puntos,7,FALSE)-VLOOKUP($E86,Puntos,7,FALSE)&lt;=(1.25/30)*(-360+H$5+H$3),VLOOKUP($F86,Puntos,7,FALSE)-VLOOKUP($E86,Puntos,7,FALSE)&gt;=(1.25/30)*(-360-H$5+H$3)),VLOOKUP($F86,Puntos,7,FALSE)-VLOOKUP($E86,Puntos,7,FALSE)+(360-H$3)/24,"No"))))&lt;0,(-1)*(IF(AND(VLOOKUP($E86,Puntos,7,FALSE)-VLOOKUP($F86,Puntos,7,FALSE)&lt;=(1.25/30)*(H$5+H$3),VLOOKUP($E86,Puntos,7,FALSE)-VLOOKUP($F86,Puntos,7,FALSE)&gt;=(1.25/30)*(-H$5+H$3)),VLOOKUP($E86,Puntos,7,FALSE)-VLOOKUP($F86,Puntos,7,FALSE)-(1.25/30)*(H$3),IF(AND(VLOOKUP($F86,Puntos,7,FALSE)-VLOOKUP($E86,Puntos,7,FALSE)&lt;=(1.25/30)*(H$5+H$3),VLOOKUP($F86,Puntos,7,FALSE)-VLOOKUP($E86,Puntos,7,FALSE)&gt;=(1.25/30)*(-H$5+H$3)),VLOOKUP($F86,Puntos,7,FALSE)-VLOOKUP($E86,Puntos,7,FALSE)-(1.25/30)*(H$3),IF(AND(VLOOKUP($E86,Puntos,7,FALSE)-VLOOKUP($F86,Puntos,7,FALSE)&lt;=(1.25/30)*(-360+H$5+H$3),VLOOKUP($E86,Puntos,7,FALSE)-VLOOKUP($F86,Puntos,7,FALSE)&gt;=(1.25/30)*(-360-H$5+H$3)),VLOOKUP($E86,Puntos,7,FALSE)-VLOOKUP($F86,Puntos,7,FALSE)+(360-H$3)/24,IF(AND(VLOOKUP($F86,Puntos,7,FALSE)-VLOOKUP($E86,Puntos,7,FALSE)&lt;=(1.25/30)*(-360+H$5+H$3),VLOOKUP($F86,Puntos,7,FALSE)-VLOOKUP($E86,Puntos,7,FALSE)&gt;=(1.25/30)*(-360-H$5+H$3)),VLOOKUP($F86,Puntos,7,FALSE)-VLOOKUP($E86,Puntos,7,FALSE)+(360-H$3)/24,"No"))))),(IF(AND(VLOOKUP($E86,Puntos,7,FALSE)-VLOOKUP($F86,Puntos,7,FALSE)&lt;=(1.25/30)*(H$5+H$3),VLOOKUP($E86,Puntos,7,FALSE)-VLOOKUP($F86,Puntos,7,FALSE)&gt;=(1.25/30)*(-H$5+H$3)),VLOOKUP($E86,Puntos,7,FALSE)-VLOOKUP($F86,Puntos,7,FALSE)-(1.25/30)*(H$3),IF(AND(VLOOKUP($F86,Puntos,7,FALSE)-VLOOKUP($E86,Puntos,7,FALSE)&lt;=(1.25/30)*(H$5+H$3),VLOOKUP($F86,Puntos,7,FALSE)-VLOOKUP($E86,Puntos,7,FALSE)&gt;=(1.25/30)*(-H$5+H$3)),VLOOKUP($F86,Puntos,7,FALSE)-VLOOKUP($E86,Puntos,7,FALSE)-(1.25/30)*(H$3),IF(AND(VLOOKUP($E86,Puntos,7,FALSE)-VLOOKUP($F86,Puntos,7,FALSE)&lt;=(1.25/30)*(-360+H$5+H$3),VLOOKUP($E86,Puntos,7,FALSE)-VLOOKUP($F86,Puntos,7,FALSE)&gt;=(1.25/30)*(-360-H$5+H$3)),VLOOKUP($E86,Puntos,7,FALSE)-VLOOKUP($F86,Puntos,7,FALSE)+(360-H$3)/24,IF(AND(VLOOKUP($F86,Puntos,7,FALSE)-VLOOKUP($E86,Puntos,7,FALSE)&lt;=(1.25/30)*(-360+H$5+H$3),VLOOKUP($F86,Puntos,7,FALSE)-VLOOKUP($E86,Puntos,7,FALSE)&gt;=(1.25/30)*(-360-H$5+H$3)),VLOOKUP($F86,Puntos,7,FALSE)-VLOOKUP($E86,Puntos,7,FALSE)+(360-H$3)/24,"No"))))))</f>
        <v>0</v>
      </c>
      <c r="I86" s="3" t="str">
        <f t="shared" si="57"/>
        <v>No</v>
      </c>
      <c r="J86" s="5" t="str">
        <f t="shared" si="58"/>
        <v>No</v>
      </c>
      <c r="K86" s="3" t="str">
        <f t="shared" si="57"/>
        <v>No</v>
      </c>
      <c r="L86" s="5" t="str">
        <f t="shared" si="58"/>
        <v>No</v>
      </c>
      <c r="M86" s="3" t="str">
        <f t="shared" si="57"/>
        <v>No</v>
      </c>
      <c r="N86" s="5" t="str">
        <f t="shared" si="58"/>
        <v>No</v>
      </c>
      <c r="O86" s="3" t="str">
        <f t="shared" si="57"/>
        <v>No</v>
      </c>
      <c r="P86" s="5" t="str">
        <f t="shared" si="58"/>
        <v>No</v>
      </c>
      <c r="Q86" s="3" t="str">
        <f t="shared" si="57"/>
        <v>No</v>
      </c>
      <c r="R86" s="5" t="str">
        <f t="shared" si="58"/>
        <v>No</v>
      </c>
      <c r="S86" s="3" t="str">
        <f t="shared" si="57"/>
        <v>No</v>
      </c>
      <c r="T86" s="5" t="str">
        <f t="shared" si="58"/>
        <v>No</v>
      </c>
      <c r="U86" s="3" t="str">
        <f t="shared" si="57"/>
        <v>No</v>
      </c>
      <c r="V86" s="5" t="str">
        <f t="shared" si="58"/>
        <v>No</v>
      </c>
      <c r="W86" s="3" t="str">
        <f t="shared" si="55"/>
        <v>No</v>
      </c>
      <c r="X86" s="5" t="str">
        <f t="shared" si="56"/>
        <v>No</v>
      </c>
      <c r="Y86" s="3" t="str">
        <f t="shared" si="55"/>
        <v>No</v>
      </c>
      <c r="Z86" s="5" t="str">
        <f t="shared" si="56"/>
        <v>No</v>
      </c>
      <c r="AA86" s="3" t="str">
        <f t="shared" si="55"/>
        <v>No</v>
      </c>
      <c r="AB86" s="5" t="str">
        <f t="shared" si="56"/>
        <v>No</v>
      </c>
      <c r="AC86" s="3" t="str">
        <f t="shared" si="55"/>
        <v>No</v>
      </c>
      <c r="AD86" s="5" t="str">
        <f t="shared" si="56"/>
        <v>No</v>
      </c>
      <c r="AE86" s="3" t="str">
        <f t="shared" si="55"/>
        <v>No</v>
      </c>
      <c r="AF86" s="5" t="str">
        <f t="shared" si="56"/>
        <v>No</v>
      </c>
      <c r="AG86" s="3" t="str">
        <f t="shared" si="55"/>
        <v>No</v>
      </c>
      <c r="AH86" s="5" t="str">
        <f t="shared" si="56"/>
        <v>No</v>
      </c>
      <c r="AI86" s="3" t="str">
        <f t="shared" si="55"/>
        <v>No</v>
      </c>
      <c r="AJ86" s="5" t="str">
        <f t="shared" si="56"/>
        <v>No</v>
      </c>
      <c r="AK86" s="3" t="str">
        <f t="shared" si="55"/>
        <v>No</v>
      </c>
      <c r="AL86" s="5" t="str">
        <f t="shared" si="56"/>
        <v>No</v>
      </c>
      <c r="AM86" s="3" t="str">
        <f t="shared" si="55"/>
        <v>No</v>
      </c>
      <c r="AN86" s="5" t="str">
        <f t="shared" si="56"/>
        <v>No</v>
      </c>
      <c r="AO86" s="3" t="str">
        <f t="shared" si="55"/>
        <v>No</v>
      </c>
      <c r="AP86" s="5" t="str">
        <f t="shared" si="56"/>
        <v>No</v>
      </c>
      <c r="AQ86" s="3" t="str">
        <f t="shared" si="55"/>
        <v>No</v>
      </c>
      <c r="AR86" s="5" t="str">
        <f t="shared" si="56"/>
        <v>No</v>
      </c>
      <c r="AS86" s="3" t="str">
        <f t="shared" si="55"/>
        <v>No</v>
      </c>
      <c r="AT86" s="5" t="str">
        <f t="shared" si="56"/>
        <v>No</v>
      </c>
      <c r="AU86" s="3" t="str">
        <f t="shared" si="55"/>
        <v>No</v>
      </c>
      <c r="AV86" s="5" t="str">
        <f t="shared" si="56"/>
        <v>No</v>
      </c>
      <c r="AW86" s="3" t="str">
        <f t="shared" si="55"/>
        <v>No</v>
      </c>
      <c r="AX86" s="5" t="str">
        <f t="shared" si="56"/>
        <v>No</v>
      </c>
      <c r="AY86" s="3" t="str">
        <f t="shared" si="55"/>
        <v>No</v>
      </c>
      <c r="AZ86" s="5" t="str">
        <f t="shared" si="56"/>
        <v>No</v>
      </c>
      <c r="BA86" s="3" t="str">
        <f t="shared" si="55"/>
        <v>No</v>
      </c>
      <c r="BB86" s="5" t="str">
        <f t="shared" si="56"/>
        <v>No</v>
      </c>
      <c r="BC86" s="3" t="str">
        <f t="shared" si="55"/>
        <v>No</v>
      </c>
      <c r="BD86" s="5" t="str">
        <f t="shared" si="56"/>
        <v>No</v>
      </c>
      <c r="BE86" s="3" t="str">
        <f t="shared" si="55"/>
        <v>No</v>
      </c>
      <c r="BF86" s="5" t="str">
        <f t="shared" si="56"/>
        <v>No</v>
      </c>
      <c r="BG86" s="3" t="str">
        <f t="shared" si="55"/>
        <v>No</v>
      </c>
      <c r="BH86" s="5" t="str">
        <f t="shared" si="56"/>
        <v>No</v>
      </c>
      <c r="BI86" s="3" t="str">
        <f t="shared" si="55"/>
        <v>No</v>
      </c>
      <c r="BJ86" s="5" t="str">
        <f t="shared" si="56"/>
        <v>No</v>
      </c>
      <c r="BK86" s="3" t="str">
        <f t="shared" si="55"/>
        <v>No</v>
      </c>
      <c r="BL86" s="5" t="str">
        <f t="shared" si="56"/>
        <v>No</v>
      </c>
      <c r="BM86" s="3" t="str">
        <f t="shared" si="55"/>
        <v>No</v>
      </c>
      <c r="BN86" s="5" t="str">
        <f t="shared" si="56"/>
        <v>No</v>
      </c>
      <c r="BO86" s="3" t="str">
        <f t="shared" si="55"/>
        <v>No</v>
      </c>
      <c r="BP86" s="5" t="str">
        <f t="shared" si="56"/>
        <v>No</v>
      </c>
      <c r="BQ86" s="3" t="str">
        <f t="shared" si="55"/>
        <v>No</v>
      </c>
      <c r="BR86" s="5" t="str">
        <f t="shared" si="56"/>
        <v>No</v>
      </c>
      <c r="BS86" s="3" t="str">
        <f t="shared" si="55"/>
        <v>No</v>
      </c>
      <c r="BT86" s="5" t="str">
        <f t="shared" si="56"/>
        <v>No</v>
      </c>
      <c r="BU86" s="3" t="str">
        <f t="shared" si="53"/>
        <v>No</v>
      </c>
      <c r="BV86" s="5" t="str">
        <f t="shared" si="54"/>
        <v>No</v>
      </c>
      <c r="BW86" s="3" t="str">
        <f t="shared" si="53"/>
        <v>No</v>
      </c>
      <c r="BX86" s="5" t="str">
        <f t="shared" si="54"/>
        <v>No</v>
      </c>
      <c r="BY86" s="3" t="str">
        <f t="shared" si="53"/>
        <v>No</v>
      </c>
      <c r="BZ86" s="5" t="str">
        <f t="shared" si="54"/>
        <v>No</v>
      </c>
      <c r="CA86" s="3" t="str">
        <f t="shared" si="53"/>
        <v>No</v>
      </c>
      <c r="CB86" s="5" t="str">
        <f t="shared" si="54"/>
        <v>No</v>
      </c>
      <c r="CC86" s="3" t="str">
        <f t="shared" si="53"/>
        <v>No</v>
      </c>
      <c r="CD86" s="5" t="str">
        <f t="shared" si="54"/>
        <v>No</v>
      </c>
      <c r="CE86" s="3" t="str">
        <f t="shared" si="53"/>
        <v>No</v>
      </c>
      <c r="CF86" s="5" t="str">
        <f t="shared" si="54"/>
        <v>No</v>
      </c>
      <c r="CG86" s="3" t="str">
        <f t="shared" si="53"/>
        <v>No</v>
      </c>
      <c r="CH86" s="5" t="str">
        <f t="shared" si="54"/>
        <v>No</v>
      </c>
      <c r="CI86" s="3" t="str">
        <f t="shared" si="53"/>
        <v>No</v>
      </c>
      <c r="CJ86" s="5" t="str">
        <f t="shared" si="54"/>
        <v>No</v>
      </c>
      <c r="CK86" s="3" t="str">
        <f t="shared" si="53"/>
        <v>No</v>
      </c>
      <c r="CL86" s="5" t="str">
        <f t="shared" si="54"/>
        <v>No</v>
      </c>
      <c r="CM86" s="3" t="str">
        <f t="shared" si="53"/>
        <v>No</v>
      </c>
      <c r="CN86" s="5" t="str">
        <f t="shared" si="54"/>
        <v>No</v>
      </c>
      <c r="CO86" s="3" t="str">
        <f t="shared" si="53"/>
        <v>No</v>
      </c>
      <c r="CP86" s="5" t="str">
        <f t="shared" si="54"/>
        <v>No</v>
      </c>
      <c r="CQ86" s="3" t="str">
        <f t="shared" si="53"/>
        <v>No</v>
      </c>
      <c r="CR86" s="5" t="str">
        <f t="shared" si="54"/>
        <v>No</v>
      </c>
      <c r="CS86" s="3" t="str">
        <f t="shared" si="53"/>
        <v>No</v>
      </c>
      <c r="CT86" s="5" t="str">
        <f t="shared" si="54"/>
        <v>No</v>
      </c>
      <c r="CU86" s="3" t="str">
        <f t="shared" si="53"/>
        <v>No</v>
      </c>
      <c r="CV86" s="5" t="str">
        <f t="shared" si="54"/>
        <v>No</v>
      </c>
      <c r="CW86" s="3" t="str">
        <f t="shared" si="53"/>
        <v>No</v>
      </c>
      <c r="CX86" s="5" t="str">
        <f t="shared" si="54"/>
        <v>No</v>
      </c>
      <c r="CY86" s="3" t="str">
        <f t="shared" si="53"/>
        <v>No</v>
      </c>
      <c r="CZ86" s="5" t="str">
        <f t="shared" si="54"/>
        <v>No</v>
      </c>
    </row>
    <row r="87" spans="4:104" x14ac:dyDescent="0.3">
      <c r="D87" s="3">
        <v>82</v>
      </c>
      <c r="E87" s="3" t="str">
        <f t="shared" ref="E87:E100" si="59">$E$14</f>
        <v>Marte</v>
      </c>
      <c r="F87" s="3" t="str">
        <f t="shared" si="52"/>
        <v>Luna</v>
      </c>
      <c r="G87" s="3" t="str">
        <f t="shared" si="57"/>
        <v>Conjunción</v>
      </c>
      <c r="H87" s="5">
        <f t="shared" si="58"/>
        <v>0</v>
      </c>
      <c r="I87" s="3" t="str">
        <f t="shared" ref="I87:BS93" si="60">IF(AND(VLOOKUP($E87,Puntos,7,FALSE)-VLOOKUP($F87,Puntos,7,FALSE)&lt;=(1.25/30)*(I$5+I$3),VLOOKUP($E87,Puntos,7,FALSE)-VLOOKUP($F87,Puntos,7,FALSE)&gt;=(1.25/30)*(-I$5+I$3)),I$2,IF(AND(VLOOKUP($F87,Puntos,7,FALSE)-VLOOKUP($E87,Puntos,7,FALSE)&lt;=(1.25/30)*(I$5+I$3),VLOOKUP($F87,Puntos,7,FALSE)-VLOOKUP($E87,Puntos,7,FALSE)&gt;=(1.25/30)*(-I$5+I$3)),I$2,IF(AND(VLOOKUP($E87,Puntos,7,FALSE)-VLOOKUP($F87,Puntos,7,FALSE)&lt;=(1.25/30)*(-360+I$5+I$3),VLOOKUP($E87,Puntos,7,FALSE)-VLOOKUP($F87,Puntos,7,FALSE)&gt;=(1.25/30)*(-360-I$5+I$3)),I$2,IF(AND(VLOOKUP($F87,Puntos,7,FALSE)-VLOOKUP($E87,Puntos,7,FALSE)&lt;=(1.25/30)*(-360+I$5+I$3),VLOOKUP($F87,Puntos,7,FALSE)-VLOOKUP($E87,Puntos,7,FALSE)&gt;=(1.25/30)*(-360-I$5+I$3)),I$2,"No"))))</f>
        <v>No</v>
      </c>
      <c r="J87" s="5" t="str">
        <f t="shared" ref="J87:BT93" si="61">IF(IF(AND(VLOOKUP($E87,Puntos,7,FALSE)-VLOOKUP($F87,Puntos,7,FALSE)&lt;=(1.25/30)*(J$5+J$3),VLOOKUP($E87,Puntos,7,FALSE)-VLOOKUP($F87,Puntos,7,FALSE)&gt;=(1.25/30)*(-J$5+J$3)),VLOOKUP($E87,Puntos,7,FALSE)-VLOOKUP($F87,Puntos,7,FALSE)-(1.25/30)*(J$3),IF(AND(VLOOKUP($F87,Puntos,7,FALSE)-VLOOKUP($E87,Puntos,7,FALSE)&lt;=(1.25/30)*(J$5+J$3),VLOOKUP($F87,Puntos,7,FALSE)-VLOOKUP($E87,Puntos,7,FALSE)&gt;=(1.25/30)*(-J$5+J$3)),VLOOKUP($F87,Puntos,7,FALSE)-VLOOKUP($E87,Puntos,7,FALSE)-(1.25/30)*(J$3),IF(AND(VLOOKUP($E87,Puntos,7,FALSE)-VLOOKUP($F87,Puntos,7,FALSE)&lt;=(1.25/30)*(-360+J$5+J$3),VLOOKUP($E87,Puntos,7,FALSE)-VLOOKUP($F87,Puntos,7,FALSE)&gt;=(1.25/30)*(-360-J$5+J$3)),VLOOKUP($E87,Puntos,7,FALSE)-VLOOKUP($F87,Puntos,7,FALSE)+(360-J$3)/24,IF(AND(VLOOKUP($F87,Puntos,7,FALSE)-VLOOKUP($E87,Puntos,7,FALSE)&lt;=(1.25/30)*(-360+J$5+J$3),VLOOKUP($F87,Puntos,7,FALSE)-VLOOKUP($E87,Puntos,7,FALSE)&gt;=(1.25/30)*(-360-J$5+J$3)),VLOOKUP($F87,Puntos,7,FALSE)-VLOOKUP($E87,Puntos,7,FALSE)+(360-J$3)/24,"No"))))&lt;0,(-1)*(IF(AND(VLOOKUP($E87,Puntos,7,FALSE)-VLOOKUP($F87,Puntos,7,FALSE)&lt;=(1.25/30)*(J$5+J$3),VLOOKUP($E87,Puntos,7,FALSE)-VLOOKUP($F87,Puntos,7,FALSE)&gt;=(1.25/30)*(-J$5+J$3)),VLOOKUP($E87,Puntos,7,FALSE)-VLOOKUP($F87,Puntos,7,FALSE)-(1.25/30)*(J$3),IF(AND(VLOOKUP($F87,Puntos,7,FALSE)-VLOOKUP($E87,Puntos,7,FALSE)&lt;=(1.25/30)*(J$5+J$3),VLOOKUP($F87,Puntos,7,FALSE)-VLOOKUP($E87,Puntos,7,FALSE)&gt;=(1.25/30)*(-J$5+J$3)),VLOOKUP($F87,Puntos,7,FALSE)-VLOOKUP($E87,Puntos,7,FALSE)-(1.25/30)*(J$3),IF(AND(VLOOKUP($E87,Puntos,7,FALSE)-VLOOKUP($F87,Puntos,7,FALSE)&lt;=(1.25/30)*(-360+J$5+J$3),VLOOKUP($E87,Puntos,7,FALSE)-VLOOKUP($F87,Puntos,7,FALSE)&gt;=(1.25/30)*(-360-J$5+J$3)),VLOOKUP($E87,Puntos,7,FALSE)-VLOOKUP($F87,Puntos,7,FALSE)+(360-J$3)/24,IF(AND(VLOOKUP($F87,Puntos,7,FALSE)-VLOOKUP($E87,Puntos,7,FALSE)&lt;=(1.25/30)*(-360+J$5+J$3),VLOOKUP($F87,Puntos,7,FALSE)-VLOOKUP($E87,Puntos,7,FALSE)&gt;=(1.25/30)*(-360-J$5+J$3)),VLOOKUP($F87,Puntos,7,FALSE)-VLOOKUP($E87,Puntos,7,FALSE)+(360-J$3)/24,"No"))))),(IF(AND(VLOOKUP($E87,Puntos,7,FALSE)-VLOOKUP($F87,Puntos,7,FALSE)&lt;=(1.25/30)*(J$5+J$3),VLOOKUP($E87,Puntos,7,FALSE)-VLOOKUP($F87,Puntos,7,FALSE)&gt;=(1.25/30)*(-J$5+J$3)),VLOOKUP($E87,Puntos,7,FALSE)-VLOOKUP($F87,Puntos,7,FALSE)-(1.25/30)*(J$3),IF(AND(VLOOKUP($F87,Puntos,7,FALSE)-VLOOKUP($E87,Puntos,7,FALSE)&lt;=(1.25/30)*(J$5+J$3),VLOOKUP($F87,Puntos,7,FALSE)-VLOOKUP($E87,Puntos,7,FALSE)&gt;=(1.25/30)*(-J$5+J$3)),VLOOKUP($F87,Puntos,7,FALSE)-VLOOKUP($E87,Puntos,7,FALSE)-(1.25/30)*(J$3),IF(AND(VLOOKUP($E87,Puntos,7,FALSE)-VLOOKUP($F87,Puntos,7,FALSE)&lt;=(1.25/30)*(-360+J$5+J$3),VLOOKUP($E87,Puntos,7,FALSE)-VLOOKUP($F87,Puntos,7,FALSE)&gt;=(1.25/30)*(-360-J$5+J$3)),VLOOKUP($E87,Puntos,7,FALSE)-VLOOKUP($F87,Puntos,7,FALSE)+(360-J$3)/24,IF(AND(VLOOKUP($F87,Puntos,7,FALSE)-VLOOKUP($E87,Puntos,7,FALSE)&lt;=(1.25/30)*(-360+J$5+J$3),VLOOKUP($F87,Puntos,7,FALSE)-VLOOKUP($E87,Puntos,7,FALSE)&gt;=(1.25/30)*(-360-J$5+J$3)),VLOOKUP($F87,Puntos,7,FALSE)-VLOOKUP($E87,Puntos,7,FALSE)+(360-J$3)/24,"No"))))))</f>
        <v>No</v>
      </c>
      <c r="K87" s="3" t="str">
        <f t="shared" si="60"/>
        <v>No</v>
      </c>
      <c r="L87" s="5" t="str">
        <f t="shared" si="61"/>
        <v>No</v>
      </c>
      <c r="M87" s="3" t="str">
        <f t="shared" si="60"/>
        <v>No</v>
      </c>
      <c r="N87" s="5" t="str">
        <f t="shared" si="61"/>
        <v>No</v>
      </c>
      <c r="O87" s="3" t="str">
        <f t="shared" si="60"/>
        <v>No</v>
      </c>
      <c r="P87" s="5" t="str">
        <f t="shared" si="61"/>
        <v>No</v>
      </c>
      <c r="Q87" s="3" t="str">
        <f t="shared" si="60"/>
        <v>No</v>
      </c>
      <c r="R87" s="5" t="str">
        <f t="shared" si="61"/>
        <v>No</v>
      </c>
      <c r="S87" s="3" t="str">
        <f t="shared" si="60"/>
        <v>No</v>
      </c>
      <c r="T87" s="5" t="str">
        <f t="shared" si="61"/>
        <v>No</v>
      </c>
      <c r="U87" s="3" t="str">
        <f t="shared" si="60"/>
        <v>No</v>
      </c>
      <c r="V87" s="5" t="str">
        <f t="shared" si="61"/>
        <v>No</v>
      </c>
      <c r="W87" s="3" t="str">
        <f t="shared" si="60"/>
        <v>No</v>
      </c>
      <c r="X87" s="5" t="str">
        <f t="shared" si="61"/>
        <v>No</v>
      </c>
      <c r="Y87" s="3" t="str">
        <f t="shared" si="60"/>
        <v>No</v>
      </c>
      <c r="Z87" s="5" t="str">
        <f t="shared" si="61"/>
        <v>No</v>
      </c>
      <c r="AA87" s="3" t="str">
        <f t="shared" si="60"/>
        <v>No</v>
      </c>
      <c r="AB87" s="5" t="str">
        <f t="shared" si="61"/>
        <v>No</v>
      </c>
      <c r="AC87" s="3" t="str">
        <f t="shared" si="60"/>
        <v>No</v>
      </c>
      <c r="AD87" s="5" t="str">
        <f t="shared" si="61"/>
        <v>No</v>
      </c>
      <c r="AE87" s="3" t="str">
        <f t="shared" si="60"/>
        <v>No</v>
      </c>
      <c r="AF87" s="5" t="str">
        <f t="shared" si="61"/>
        <v>No</v>
      </c>
      <c r="AG87" s="3" t="str">
        <f t="shared" si="60"/>
        <v>No</v>
      </c>
      <c r="AH87" s="5" t="str">
        <f t="shared" si="61"/>
        <v>No</v>
      </c>
      <c r="AI87" s="3" t="str">
        <f t="shared" si="60"/>
        <v>No</v>
      </c>
      <c r="AJ87" s="5" t="str">
        <f t="shared" si="61"/>
        <v>No</v>
      </c>
      <c r="AK87" s="3" t="str">
        <f t="shared" si="60"/>
        <v>No</v>
      </c>
      <c r="AL87" s="5" t="str">
        <f t="shared" si="61"/>
        <v>No</v>
      </c>
      <c r="AM87" s="3" t="str">
        <f t="shared" si="60"/>
        <v>No</v>
      </c>
      <c r="AN87" s="5" t="str">
        <f t="shared" si="61"/>
        <v>No</v>
      </c>
      <c r="AO87" s="3" t="str">
        <f t="shared" si="60"/>
        <v>No</v>
      </c>
      <c r="AP87" s="5" t="str">
        <f t="shared" si="61"/>
        <v>No</v>
      </c>
      <c r="AQ87" s="3" t="str">
        <f t="shared" si="60"/>
        <v>No</v>
      </c>
      <c r="AR87" s="5" t="str">
        <f t="shared" si="61"/>
        <v>No</v>
      </c>
      <c r="AS87" s="3" t="str">
        <f t="shared" si="60"/>
        <v>No</v>
      </c>
      <c r="AT87" s="5" t="str">
        <f t="shared" si="61"/>
        <v>No</v>
      </c>
      <c r="AU87" s="3" t="str">
        <f t="shared" si="60"/>
        <v>No</v>
      </c>
      <c r="AV87" s="5" t="str">
        <f t="shared" si="61"/>
        <v>No</v>
      </c>
      <c r="AW87" s="3" t="str">
        <f t="shared" si="60"/>
        <v>No</v>
      </c>
      <c r="AX87" s="5" t="str">
        <f t="shared" si="61"/>
        <v>No</v>
      </c>
      <c r="AY87" s="3" t="str">
        <f t="shared" si="60"/>
        <v>No</v>
      </c>
      <c r="AZ87" s="5" t="str">
        <f t="shared" si="61"/>
        <v>No</v>
      </c>
      <c r="BA87" s="3" t="str">
        <f t="shared" si="60"/>
        <v>No</v>
      </c>
      <c r="BB87" s="5" t="str">
        <f t="shared" si="61"/>
        <v>No</v>
      </c>
      <c r="BC87" s="3" t="str">
        <f t="shared" si="60"/>
        <v>No</v>
      </c>
      <c r="BD87" s="5" t="str">
        <f t="shared" si="61"/>
        <v>No</v>
      </c>
      <c r="BE87" s="3" t="str">
        <f t="shared" si="60"/>
        <v>No</v>
      </c>
      <c r="BF87" s="5" t="str">
        <f t="shared" si="61"/>
        <v>No</v>
      </c>
      <c r="BG87" s="3" t="str">
        <f t="shared" si="60"/>
        <v>No</v>
      </c>
      <c r="BH87" s="5" t="str">
        <f t="shared" si="61"/>
        <v>No</v>
      </c>
      <c r="BI87" s="3" t="str">
        <f t="shared" si="60"/>
        <v>No</v>
      </c>
      <c r="BJ87" s="5" t="str">
        <f t="shared" si="61"/>
        <v>No</v>
      </c>
      <c r="BK87" s="3" t="str">
        <f t="shared" si="60"/>
        <v>No</v>
      </c>
      <c r="BL87" s="5" t="str">
        <f t="shared" si="61"/>
        <v>No</v>
      </c>
      <c r="BM87" s="3" t="str">
        <f t="shared" si="60"/>
        <v>No</v>
      </c>
      <c r="BN87" s="5" t="str">
        <f t="shared" si="61"/>
        <v>No</v>
      </c>
      <c r="BO87" s="3" t="str">
        <f t="shared" si="60"/>
        <v>No</v>
      </c>
      <c r="BP87" s="5" t="str">
        <f t="shared" si="61"/>
        <v>No</v>
      </c>
      <c r="BQ87" s="3" t="str">
        <f t="shared" si="60"/>
        <v>No</v>
      </c>
      <c r="BR87" s="5" t="str">
        <f t="shared" si="61"/>
        <v>No</v>
      </c>
      <c r="BS87" s="3" t="str">
        <f t="shared" si="60"/>
        <v>No</v>
      </c>
      <c r="BT87" s="5" t="str">
        <f t="shared" si="61"/>
        <v>No</v>
      </c>
      <c r="BU87" s="3" t="str">
        <f t="shared" si="53"/>
        <v>No</v>
      </c>
      <c r="BV87" s="5" t="str">
        <f t="shared" si="54"/>
        <v>No</v>
      </c>
      <c r="BW87" s="3" t="str">
        <f t="shared" si="53"/>
        <v>No</v>
      </c>
      <c r="BX87" s="5" t="str">
        <f t="shared" si="54"/>
        <v>No</v>
      </c>
      <c r="BY87" s="3" t="str">
        <f t="shared" si="53"/>
        <v>No</v>
      </c>
      <c r="BZ87" s="5" t="str">
        <f t="shared" si="54"/>
        <v>No</v>
      </c>
      <c r="CA87" s="3" t="str">
        <f t="shared" si="53"/>
        <v>No</v>
      </c>
      <c r="CB87" s="5" t="str">
        <f t="shared" si="54"/>
        <v>No</v>
      </c>
      <c r="CC87" s="3" t="str">
        <f t="shared" si="53"/>
        <v>No</v>
      </c>
      <c r="CD87" s="5" t="str">
        <f t="shared" si="54"/>
        <v>No</v>
      </c>
      <c r="CE87" s="3" t="str">
        <f t="shared" si="53"/>
        <v>No</v>
      </c>
      <c r="CF87" s="5" t="str">
        <f t="shared" si="54"/>
        <v>No</v>
      </c>
      <c r="CG87" s="3" t="str">
        <f t="shared" si="53"/>
        <v>No</v>
      </c>
      <c r="CH87" s="5" t="str">
        <f t="shared" si="54"/>
        <v>No</v>
      </c>
      <c r="CI87" s="3" t="str">
        <f t="shared" si="53"/>
        <v>No</v>
      </c>
      <c r="CJ87" s="5" t="str">
        <f t="shared" si="54"/>
        <v>No</v>
      </c>
      <c r="CK87" s="3" t="str">
        <f t="shared" si="53"/>
        <v>No</v>
      </c>
      <c r="CL87" s="5" t="str">
        <f t="shared" si="54"/>
        <v>No</v>
      </c>
      <c r="CM87" s="3" t="str">
        <f t="shared" si="53"/>
        <v>No</v>
      </c>
      <c r="CN87" s="5" t="str">
        <f t="shared" si="54"/>
        <v>No</v>
      </c>
      <c r="CO87" s="3" t="str">
        <f t="shared" si="53"/>
        <v>No</v>
      </c>
      <c r="CP87" s="5" t="str">
        <f t="shared" si="54"/>
        <v>No</v>
      </c>
      <c r="CQ87" s="3" t="str">
        <f t="shared" si="53"/>
        <v>No</v>
      </c>
      <c r="CR87" s="5" t="str">
        <f t="shared" si="54"/>
        <v>No</v>
      </c>
      <c r="CS87" s="3" t="str">
        <f t="shared" si="53"/>
        <v>No</v>
      </c>
      <c r="CT87" s="5" t="str">
        <f t="shared" si="54"/>
        <v>No</v>
      </c>
      <c r="CU87" s="3" t="str">
        <f t="shared" si="53"/>
        <v>No</v>
      </c>
      <c r="CV87" s="5" t="str">
        <f t="shared" si="54"/>
        <v>No</v>
      </c>
      <c r="CW87" s="3" t="str">
        <f t="shared" si="53"/>
        <v>No</v>
      </c>
      <c r="CX87" s="5" t="str">
        <f t="shared" si="54"/>
        <v>No</v>
      </c>
      <c r="CY87" s="3" t="str">
        <f t="shared" si="53"/>
        <v>No</v>
      </c>
      <c r="CZ87" s="5" t="str">
        <f t="shared" si="54"/>
        <v>No</v>
      </c>
    </row>
    <row r="88" spans="4:104" x14ac:dyDescent="0.3">
      <c r="D88" s="3">
        <v>83</v>
      </c>
      <c r="E88" s="3" t="str">
        <f t="shared" si="59"/>
        <v>Marte</v>
      </c>
      <c r="F88" s="3" t="str">
        <f t="shared" si="52"/>
        <v>Mercurio</v>
      </c>
      <c r="G88" s="3" t="str">
        <f t="shared" si="57"/>
        <v>Conjunción</v>
      </c>
      <c r="H88" s="5">
        <f t="shared" si="58"/>
        <v>0</v>
      </c>
      <c r="I88" s="3" t="str">
        <f t="shared" si="60"/>
        <v>No</v>
      </c>
      <c r="J88" s="5" t="str">
        <f t="shared" si="61"/>
        <v>No</v>
      </c>
      <c r="K88" s="3" t="str">
        <f t="shared" si="60"/>
        <v>No</v>
      </c>
      <c r="L88" s="5" t="str">
        <f t="shared" si="61"/>
        <v>No</v>
      </c>
      <c r="M88" s="3" t="str">
        <f t="shared" si="60"/>
        <v>No</v>
      </c>
      <c r="N88" s="5" t="str">
        <f t="shared" si="61"/>
        <v>No</v>
      </c>
      <c r="O88" s="3" t="str">
        <f t="shared" si="60"/>
        <v>No</v>
      </c>
      <c r="P88" s="5" t="str">
        <f t="shared" si="61"/>
        <v>No</v>
      </c>
      <c r="Q88" s="3" t="str">
        <f t="shared" si="60"/>
        <v>No</v>
      </c>
      <c r="R88" s="5" t="str">
        <f t="shared" si="61"/>
        <v>No</v>
      </c>
      <c r="S88" s="3" t="str">
        <f t="shared" si="60"/>
        <v>No</v>
      </c>
      <c r="T88" s="5" t="str">
        <f t="shared" si="61"/>
        <v>No</v>
      </c>
      <c r="U88" s="3" t="str">
        <f t="shared" si="60"/>
        <v>No</v>
      </c>
      <c r="V88" s="5" t="str">
        <f t="shared" si="61"/>
        <v>No</v>
      </c>
      <c r="W88" s="3" t="str">
        <f t="shared" si="60"/>
        <v>No</v>
      </c>
      <c r="X88" s="5" t="str">
        <f t="shared" si="61"/>
        <v>No</v>
      </c>
      <c r="Y88" s="3" t="str">
        <f t="shared" si="60"/>
        <v>No</v>
      </c>
      <c r="Z88" s="5" t="str">
        <f t="shared" si="61"/>
        <v>No</v>
      </c>
      <c r="AA88" s="3" t="str">
        <f t="shared" si="60"/>
        <v>No</v>
      </c>
      <c r="AB88" s="5" t="str">
        <f t="shared" si="61"/>
        <v>No</v>
      </c>
      <c r="AC88" s="3" t="str">
        <f t="shared" si="60"/>
        <v>No</v>
      </c>
      <c r="AD88" s="5" t="str">
        <f t="shared" si="61"/>
        <v>No</v>
      </c>
      <c r="AE88" s="3" t="str">
        <f t="shared" si="60"/>
        <v>No</v>
      </c>
      <c r="AF88" s="5" t="str">
        <f t="shared" si="61"/>
        <v>No</v>
      </c>
      <c r="AG88" s="3" t="str">
        <f t="shared" si="60"/>
        <v>No</v>
      </c>
      <c r="AH88" s="5" t="str">
        <f t="shared" si="61"/>
        <v>No</v>
      </c>
      <c r="AI88" s="3" t="str">
        <f t="shared" si="60"/>
        <v>No</v>
      </c>
      <c r="AJ88" s="5" t="str">
        <f t="shared" si="61"/>
        <v>No</v>
      </c>
      <c r="AK88" s="3" t="str">
        <f t="shared" si="60"/>
        <v>No</v>
      </c>
      <c r="AL88" s="5" t="str">
        <f t="shared" si="61"/>
        <v>No</v>
      </c>
      <c r="AM88" s="3" t="str">
        <f t="shared" si="60"/>
        <v>No</v>
      </c>
      <c r="AN88" s="5" t="str">
        <f t="shared" si="61"/>
        <v>No</v>
      </c>
      <c r="AO88" s="3" t="str">
        <f t="shared" si="60"/>
        <v>No</v>
      </c>
      <c r="AP88" s="5" t="str">
        <f t="shared" si="61"/>
        <v>No</v>
      </c>
      <c r="AQ88" s="3" t="str">
        <f t="shared" si="60"/>
        <v>No</v>
      </c>
      <c r="AR88" s="5" t="str">
        <f t="shared" si="61"/>
        <v>No</v>
      </c>
      <c r="AS88" s="3" t="str">
        <f t="shared" si="60"/>
        <v>No</v>
      </c>
      <c r="AT88" s="5" t="str">
        <f t="shared" si="61"/>
        <v>No</v>
      </c>
      <c r="AU88" s="3" t="str">
        <f t="shared" si="60"/>
        <v>No</v>
      </c>
      <c r="AV88" s="5" t="str">
        <f t="shared" si="61"/>
        <v>No</v>
      </c>
      <c r="AW88" s="3" t="str">
        <f t="shared" si="60"/>
        <v>No</v>
      </c>
      <c r="AX88" s="5" t="str">
        <f t="shared" si="61"/>
        <v>No</v>
      </c>
      <c r="AY88" s="3" t="str">
        <f t="shared" si="60"/>
        <v>No</v>
      </c>
      <c r="AZ88" s="5" t="str">
        <f t="shared" si="61"/>
        <v>No</v>
      </c>
      <c r="BA88" s="3" t="str">
        <f t="shared" si="60"/>
        <v>No</v>
      </c>
      <c r="BB88" s="5" t="str">
        <f t="shared" si="61"/>
        <v>No</v>
      </c>
      <c r="BC88" s="3" t="str">
        <f t="shared" si="60"/>
        <v>No</v>
      </c>
      <c r="BD88" s="5" t="str">
        <f t="shared" si="61"/>
        <v>No</v>
      </c>
      <c r="BE88" s="3" t="str">
        <f t="shared" si="60"/>
        <v>No</v>
      </c>
      <c r="BF88" s="5" t="str">
        <f t="shared" si="61"/>
        <v>No</v>
      </c>
      <c r="BG88" s="3" t="str">
        <f t="shared" si="60"/>
        <v>No</v>
      </c>
      <c r="BH88" s="5" t="str">
        <f t="shared" si="61"/>
        <v>No</v>
      </c>
      <c r="BI88" s="3" t="str">
        <f t="shared" si="60"/>
        <v>No</v>
      </c>
      <c r="BJ88" s="5" t="str">
        <f t="shared" si="61"/>
        <v>No</v>
      </c>
      <c r="BK88" s="3" t="str">
        <f t="shared" si="60"/>
        <v>No</v>
      </c>
      <c r="BL88" s="5" t="str">
        <f t="shared" si="61"/>
        <v>No</v>
      </c>
      <c r="BM88" s="3" t="str">
        <f t="shared" si="60"/>
        <v>No</v>
      </c>
      <c r="BN88" s="5" t="str">
        <f t="shared" si="61"/>
        <v>No</v>
      </c>
      <c r="BO88" s="3" t="str">
        <f t="shared" si="60"/>
        <v>No</v>
      </c>
      <c r="BP88" s="5" t="str">
        <f t="shared" si="61"/>
        <v>No</v>
      </c>
      <c r="BQ88" s="3" t="str">
        <f t="shared" si="60"/>
        <v>No</v>
      </c>
      <c r="BR88" s="5" t="str">
        <f t="shared" si="61"/>
        <v>No</v>
      </c>
      <c r="BS88" s="3" t="str">
        <f t="shared" si="60"/>
        <v>No</v>
      </c>
      <c r="BT88" s="5" t="str">
        <f t="shared" si="61"/>
        <v>No</v>
      </c>
      <c r="BU88" s="3" t="str">
        <f t="shared" si="53"/>
        <v>No</v>
      </c>
      <c r="BV88" s="5" t="str">
        <f t="shared" si="54"/>
        <v>No</v>
      </c>
      <c r="BW88" s="3" t="str">
        <f t="shared" si="53"/>
        <v>No</v>
      </c>
      <c r="BX88" s="5" t="str">
        <f t="shared" si="54"/>
        <v>No</v>
      </c>
      <c r="BY88" s="3" t="str">
        <f t="shared" si="53"/>
        <v>No</v>
      </c>
      <c r="BZ88" s="5" t="str">
        <f t="shared" si="54"/>
        <v>No</v>
      </c>
      <c r="CA88" s="3" t="str">
        <f t="shared" si="53"/>
        <v>No</v>
      </c>
      <c r="CB88" s="5" t="str">
        <f t="shared" si="54"/>
        <v>No</v>
      </c>
      <c r="CC88" s="3" t="str">
        <f t="shared" si="53"/>
        <v>No</v>
      </c>
      <c r="CD88" s="5" t="str">
        <f t="shared" si="54"/>
        <v>No</v>
      </c>
      <c r="CE88" s="3" t="str">
        <f t="shared" si="53"/>
        <v>No</v>
      </c>
      <c r="CF88" s="5" t="str">
        <f t="shared" si="54"/>
        <v>No</v>
      </c>
      <c r="CG88" s="3" t="str">
        <f t="shared" si="53"/>
        <v>No</v>
      </c>
      <c r="CH88" s="5" t="str">
        <f t="shared" si="54"/>
        <v>No</v>
      </c>
      <c r="CI88" s="3" t="str">
        <f t="shared" si="53"/>
        <v>No</v>
      </c>
      <c r="CJ88" s="5" t="str">
        <f t="shared" si="54"/>
        <v>No</v>
      </c>
      <c r="CK88" s="3" t="str">
        <f t="shared" si="53"/>
        <v>No</v>
      </c>
      <c r="CL88" s="5" t="str">
        <f t="shared" si="54"/>
        <v>No</v>
      </c>
      <c r="CM88" s="3" t="str">
        <f t="shared" si="53"/>
        <v>No</v>
      </c>
      <c r="CN88" s="5" t="str">
        <f t="shared" si="54"/>
        <v>No</v>
      </c>
      <c r="CO88" s="3" t="str">
        <f t="shared" si="53"/>
        <v>No</v>
      </c>
      <c r="CP88" s="5" t="str">
        <f t="shared" si="54"/>
        <v>No</v>
      </c>
      <c r="CQ88" s="3" t="str">
        <f t="shared" si="53"/>
        <v>No</v>
      </c>
      <c r="CR88" s="5" t="str">
        <f t="shared" si="54"/>
        <v>No</v>
      </c>
      <c r="CS88" s="3" t="str">
        <f t="shared" si="53"/>
        <v>No</v>
      </c>
      <c r="CT88" s="5" t="str">
        <f t="shared" si="54"/>
        <v>No</v>
      </c>
      <c r="CU88" s="3" t="str">
        <f t="shared" si="53"/>
        <v>No</v>
      </c>
      <c r="CV88" s="5" t="str">
        <f t="shared" si="54"/>
        <v>No</v>
      </c>
      <c r="CW88" s="3" t="str">
        <f t="shared" si="53"/>
        <v>No</v>
      </c>
      <c r="CX88" s="5" t="str">
        <f t="shared" si="54"/>
        <v>No</v>
      </c>
      <c r="CY88" s="3" t="str">
        <f t="shared" si="53"/>
        <v>No</v>
      </c>
      <c r="CZ88" s="5" t="str">
        <f t="shared" si="54"/>
        <v>No</v>
      </c>
    </row>
    <row r="89" spans="4:104" x14ac:dyDescent="0.3">
      <c r="D89" s="3">
        <v>84</v>
      </c>
      <c r="E89" s="3" t="str">
        <f t="shared" si="59"/>
        <v>Marte</v>
      </c>
      <c r="F89" s="3" t="str">
        <f t="shared" ref="F89" si="62">$E$13</f>
        <v>Venus</v>
      </c>
      <c r="G89" s="3" t="str">
        <f t="shared" si="57"/>
        <v>Conjunción</v>
      </c>
      <c r="H89" s="5">
        <f t="shared" si="58"/>
        <v>0</v>
      </c>
      <c r="I89" s="3" t="str">
        <f t="shared" si="60"/>
        <v>No</v>
      </c>
      <c r="J89" s="5" t="str">
        <f t="shared" si="61"/>
        <v>No</v>
      </c>
      <c r="K89" s="3" t="str">
        <f t="shared" si="60"/>
        <v>No</v>
      </c>
      <c r="L89" s="5" t="str">
        <f t="shared" si="61"/>
        <v>No</v>
      </c>
      <c r="M89" s="3" t="str">
        <f t="shared" si="60"/>
        <v>No</v>
      </c>
      <c r="N89" s="5" t="str">
        <f t="shared" si="61"/>
        <v>No</v>
      </c>
      <c r="O89" s="3" t="str">
        <f t="shared" si="60"/>
        <v>No</v>
      </c>
      <c r="P89" s="5" t="str">
        <f t="shared" si="61"/>
        <v>No</v>
      </c>
      <c r="Q89" s="3" t="str">
        <f t="shared" si="60"/>
        <v>No</v>
      </c>
      <c r="R89" s="5" t="str">
        <f t="shared" si="61"/>
        <v>No</v>
      </c>
      <c r="S89" s="3" t="str">
        <f t="shared" si="60"/>
        <v>No</v>
      </c>
      <c r="T89" s="5" t="str">
        <f t="shared" si="61"/>
        <v>No</v>
      </c>
      <c r="U89" s="3" t="str">
        <f t="shared" si="60"/>
        <v>No</v>
      </c>
      <c r="V89" s="5" t="str">
        <f t="shared" si="61"/>
        <v>No</v>
      </c>
      <c r="W89" s="3" t="str">
        <f t="shared" si="60"/>
        <v>No</v>
      </c>
      <c r="X89" s="5" t="str">
        <f t="shared" si="61"/>
        <v>No</v>
      </c>
      <c r="Y89" s="3" t="str">
        <f t="shared" si="60"/>
        <v>No</v>
      </c>
      <c r="Z89" s="5" t="str">
        <f t="shared" si="61"/>
        <v>No</v>
      </c>
      <c r="AA89" s="3" t="str">
        <f t="shared" si="60"/>
        <v>No</v>
      </c>
      <c r="AB89" s="5" t="str">
        <f t="shared" si="61"/>
        <v>No</v>
      </c>
      <c r="AC89" s="3" t="str">
        <f t="shared" si="60"/>
        <v>No</v>
      </c>
      <c r="AD89" s="5" t="str">
        <f t="shared" si="61"/>
        <v>No</v>
      </c>
      <c r="AE89" s="3" t="str">
        <f t="shared" si="60"/>
        <v>No</v>
      </c>
      <c r="AF89" s="5" t="str">
        <f t="shared" si="61"/>
        <v>No</v>
      </c>
      <c r="AG89" s="3" t="str">
        <f t="shared" si="60"/>
        <v>No</v>
      </c>
      <c r="AH89" s="5" t="str">
        <f t="shared" si="61"/>
        <v>No</v>
      </c>
      <c r="AI89" s="3" t="str">
        <f t="shared" si="60"/>
        <v>No</v>
      </c>
      <c r="AJ89" s="5" t="str">
        <f t="shared" si="61"/>
        <v>No</v>
      </c>
      <c r="AK89" s="3" t="str">
        <f t="shared" si="60"/>
        <v>No</v>
      </c>
      <c r="AL89" s="5" t="str">
        <f t="shared" si="61"/>
        <v>No</v>
      </c>
      <c r="AM89" s="3" t="str">
        <f t="shared" si="60"/>
        <v>No</v>
      </c>
      <c r="AN89" s="5" t="str">
        <f t="shared" si="61"/>
        <v>No</v>
      </c>
      <c r="AO89" s="3" t="str">
        <f t="shared" si="60"/>
        <v>No</v>
      </c>
      <c r="AP89" s="5" t="str">
        <f t="shared" si="61"/>
        <v>No</v>
      </c>
      <c r="AQ89" s="3" t="str">
        <f t="shared" si="60"/>
        <v>No</v>
      </c>
      <c r="AR89" s="5" t="str">
        <f t="shared" si="61"/>
        <v>No</v>
      </c>
      <c r="AS89" s="3" t="str">
        <f t="shared" si="60"/>
        <v>No</v>
      </c>
      <c r="AT89" s="5" t="str">
        <f t="shared" si="61"/>
        <v>No</v>
      </c>
      <c r="AU89" s="3" t="str">
        <f t="shared" si="60"/>
        <v>No</v>
      </c>
      <c r="AV89" s="5" t="str">
        <f t="shared" si="61"/>
        <v>No</v>
      </c>
      <c r="AW89" s="3" t="str">
        <f t="shared" si="60"/>
        <v>No</v>
      </c>
      <c r="AX89" s="5" t="str">
        <f t="shared" si="61"/>
        <v>No</v>
      </c>
      <c r="AY89" s="3" t="str">
        <f t="shared" si="60"/>
        <v>No</v>
      </c>
      <c r="AZ89" s="5" t="str">
        <f t="shared" si="61"/>
        <v>No</v>
      </c>
      <c r="BA89" s="3" t="str">
        <f t="shared" si="60"/>
        <v>No</v>
      </c>
      <c r="BB89" s="5" t="str">
        <f t="shared" si="61"/>
        <v>No</v>
      </c>
      <c r="BC89" s="3" t="str">
        <f t="shared" si="60"/>
        <v>No</v>
      </c>
      <c r="BD89" s="5" t="str">
        <f t="shared" si="61"/>
        <v>No</v>
      </c>
      <c r="BE89" s="3" t="str">
        <f t="shared" si="60"/>
        <v>No</v>
      </c>
      <c r="BF89" s="5" t="str">
        <f t="shared" si="61"/>
        <v>No</v>
      </c>
      <c r="BG89" s="3" t="str">
        <f t="shared" si="60"/>
        <v>No</v>
      </c>
      <c r="BH89" s="5" t="str">
        <f t="shared" si="61"/>
        <v>No</v>
      </c>
      <c r="BI89" s="3" t="str">
        <f t="shared" si="60"/>
        <v>No</v>
      </c>
      <c r="BJ89" s="5" t="str">
        <f t="shared" si="61"/>
        <v>No</v>
      </c>
      <c r="BK89" s="3" t="str">
        <f t="shared" si="60"/>
        <v>No</v>
      </c>
      <c r="BL89" s="5" t="str">
        <f t="shared" si="61"/>
        <v>No</v>
      </c>
      <c r="BM89" s="3" t="str">
        <f t="shared" si="60"/>
        <v>No</v>
      </c>
      <c r="BN89" s="5" t="str">
        <f t="shared" si="61"/>
        <v>No</v>
      </c>
      <c r="BO89" s="3" t="str">
        <f t="shared" si="60"/>
        <v>No</v>
      </c>
      <c r="BP89" s="5" t="str">
        <f t="shared" si="61"/>
        <v>No</v>
      </c>
      <c r="BQ89" s="3" t="str">
        <f t="shared" si="60"/>
        <v>No</v>
      </c>
      <c r="BR89" s="5" t="str">
        <f t="shared" si="61"/>
        <v>No</v>
      </c>
      <c r="BS89" s="3" t="str">
        <f t="shared" si="60"/>
        <v>No</v>
      </c>
      <c r="BT89" s="5" t="str">
        <f t="shared" si="61"/>
        <v>No</v>
      </c>
      <c r="BU89" s="3" t="str">
        <f t="shared" si="53"/>
        <v>No</v>
      </c>
      <c r="BV89" s="5" t="str">
        <f t="shared" si="54"/>
        <v>No</v>
      </c>
      <c r="BW89" s="3" t="str">
        <f t="shared" si="53"/>
        <v>No</v>
      </c>
      <c r="BX89" s="5" t="str">
        <f t="shared" si="54"/>
        <v>No</v>
      </c>
      <c r="BY89" s="3" t="str">
        <f t="shared" si="53"/>
        <v>No</v>
      </c>
      <c r="BZ89" s="5" t="str">
        <f t="shared" si="54"/>
        <v>No</v>
      </c>
      <c r="CA89" s="3" t="str">
        <f t="shared" si="53"/>
        <v>No</v>
      </c>
      <c r="CB89" s="5" t="str">
        <f t="shared" si="54"/>
        <v>No</v>
      </c>
      <c r="CC89" s="3" t="str">
        <f t="shared" si="53"/>
        <v>No</v>
      </c>
      <c r="CD89" s="5" t="str">
        <f t="shared" si="54"/>
        <v>No</v>
      </c>
      <c r="CE89" s="3" t="str">
        <f t="shared" si="53"/>
        <v>No</v>
      </c>
      <c r="CF89" s="5" t="str">
        <f t="shared" si="54"/>
        <v>No</v>
      </c>
      <c r="CG89" s="3" t="str">
        <f t="shared" si="53"/>
        <v>No</v>
      </c>
      <c r="CH89" s="5" t="str">
        <f t="shared" si="54"/>
        <v>No</v>
      </c>
      <c r="CI89" s="3" t="str">
        <f t="shared" si="53"/>
        <v>No</v>
      </c>
      <c r="CJ89" s="5" t="str">
        <f t="shared" si="54"/>
        <v>No</v>
      </c>
      <c r="CK89" s="3" t="str">
        <f t="shared" si="53"/>
        <v>No</v>
      </c>
      <c r="CL89" s="5" t="str">
        <f t="shared" si="54"/>
        <v>No</v>
      </c>
      <c r="CM89" s="3" t="str">
        <f t="shared" si="53"/>
        <v>No</v>
      </c>
      <c r="CN89" s="5" t="str">
        <f t="shared" si="54"/>
        <v>No</v>
      </c>
      <c r="CO89" s="3" t="str">
        <f t="shared" si="53"/>
        <v>No</v>
      </c>
      <c r="CP89" s="5" t="str">
        <f t="shared" si="54"/>
        <v>No</v>
      </c>
      <c r="CQ89" s="3" t="str">
        <f t="shared" si="53"/>
        <v>No</v>
      </c>
      <c r="CR89" s="5" t="str">
        <f t="shared" si="54"/>
        <v>No</v>
      </c>
      <c r="CS89" s="3" t="str">
        <f t="shared" si="53"/>
        <v>No</v>
      </c>
      <c r="CT89" s="5" t="str">
        <f t="shared" si="54"/>
        <v>No</v>
      </c>
      <c r="CU89" s="3" t="str">
        <f t="shared" si="53"/>
        <v>No</v>
      </c>
      <c r="CV89" s="5" t="str">
        <f t="shared" si="54"/>
        <v>No</v>
      </c>
      <c r="CW89" s="3" t="str">
        <f t="shared" si="53"/>
        <v>No</v>
      </c>
      <c r="CX89" s="5" t="str">
        <f t="shared" si="54"/>
        <v>No</v>
      </c>
      <c r="CY89" s="3" t="str">
        <f t="shared" si="53"/>
        <v>No</v>
      </c>
      <c r="CZ89" s="5" t="str">
        <f t="shared" si="54"/>
        <v>No</v>
      </c>
    </row>
    <row r="90" spans="4:104" x14ac:dyDescent="0.3">
      <c r="D90" s="3">
        <v>86</v>
      </c>
      <c r="E90" s="3" t="str">
        <f t="shared" si="59"/>
        <v>Marte</v>
      </c>
      <c r="F90" s="3" t="str">
        <f t="shared" ref="F90:F104" si="63">F75</f>
        <v>Júpiter</v>
      </c>
      <c r="G90" s="3" t="str">
        <f t="shared" si="57"/>
        <v>Conjunción</v>
      </c>
      <c r="H90" s="5">
        <f t="shared" si="58"/>
        <v>0</v>
      </c>
      <c r="I90" s="3" t="str">
        <f t="shared" si="60"/>
        <v>No</v>
      </c>
      <c r="J90" s="5" t="str">
        <f t="shared" si="61"/>
        <v>No</v>
      </c>
      <c r="K90" s="3" t="str">
        <f t="shared" si="60"/>
        <v>No</v>
      </c>
      <c r="L90" s="5" t="str">
        <f t="shared" si="61"/>
        <v>No</v>
      </c>
      <c r="M90" s="3" t="str">
        <f t="shared" si="60"/>
        <v>No</v>
      </c>
      <c r="N90" s="5" t="str">
        <f t="shared" si="61"/>
        <v>No</v>
      </c>
      <c r="O90" s="3" t="str">
        <f t="shared" si="60"/>
        <v>No</v>
      </c>
      <c r="P90" s="5" t="str">
        <f t="shared" si="61"/>
        <v>No</v>
      </c>
      <c r="Q90" s="3" t="str">
        <f t="shared" si="60"/>
        <v>No</v>
      </c>
      <c r="R90" s="5" t="str">
        <f t="shared" si="61"/>
        <v>No</v>
      </c>
      <c r="S90" s="3" t="str">
        <f t="shared" si="60"/>
        <v>No</v>
      </c>
      <c r="T90" s="5" t="str">
        <f t="shared" si="61"/>
        <v>No</v>
      </c>
      <c r="U90" s="3" t="str">
        <f t="shared" si="60"/>
        <v>No</v>
      </c>
      <c r="V90" s="5" t="str">
        <f t="shared" si="61"/>
        <v>No</v>
      </c>
      <c r="W90" s="3" t="str">
        <f t="shared" si="60"/>
        <v>No</v>
      </c>
      <c r="X90" s="5" t="str">
        <f t="shared" si="61"/>
        <v>No</v>
      </c>
      <c r="Y90" s="3" t="str">
        <f t="shared" si="60"/>
        <v>No</v>
      </c>
      <c r="Z90" s="5" t="str">
        <f t="shared" si="61"/>
        <v>No</v>
      </c>
      <c r="AA90" s="3" t="str">
        <f t="shared" si="60"/>
        <v>No</v>
      </c>
      <c r="AB90" s="5" t="str">
        <f t="shared" si="61"/>
        <v>No</v>
      </c>
      <c r="AC90" s="3" t="str">
        <f t="shared" si="60"/>
        <v>No</v>
      </c>
      <c r="AD90" s="5" t="str">
        <f t="shared" si="61"/>
        <v>No</v>
      </c>
      <c r="AE90" s="3" t="str">
        <f t="shared" si="60"/>
        <v>No</v>
      </c>
      <c r="AF90" s="5" t="str">
        <f t="shared" si="61"/>
        <v>No</v>
      </c>
      <c r="AG90" s="3" t="str">
        <f t="shared" si="60"/>
        <v>No</v>
      </c>
      <c r="AH90" s="5" t="str">
        <f t="shared" si="61"/>
        <v>No</v>
      </c>
      <c r="AI90" s="3" t="str">
        <f t="shared" si="60"/>
        <v>No</v>
      </c>
      <c r="AJ90" s="5" t="str">
        <f t="shared" si="61"/>
        <v>No</v>
      </c>
      <c r="AK90" s="3" t="str">
        <f t="shared" si="60"/>
        <v>No</v>
      </c>
      <c r="AL90" s="5" t="str">
        <f t="shared" si="61"/>
        <v>No</v>
      </c>
      <c r="AM90" s="3" t="str">
        <f t="shared" si="60"/>
        <v>No</v>
      </c>
      <c r="AN90" s="5" t="str">
        <f t="shared" si="61"/>
        <v>No</v>
      </c>
      <c r="AO90" s="3" t="str">
        <f t="shared" si="60"/>
        <v>No</v>
      </c>
      <c r="AP90" s="5" t="str">
        <f t="shared" si="61"/>
        <v>No</v>
      </c>
      <c r="AQ90" s="3" t="str">
        <f t="shared" si="60"/>
        <v>No</v>
      </c>
      <c r="AR90" s="5" t="str">
        <f t="shared" si="61"/>
        <v>No</v>
      </c>
      <c r="AS90" s="3" t="str">
        <f t="shared" si="60"/>
        <v>No</v>
      </c>
      <c r="AT90" s="5" t="str">
        <f t="shared" si="61"/>
        <v>No</v>
      </c>
      <c r="AU90" s="3" t="str">
        <f t="shared" si="60"/>
        <v>No</v>
      </c>
      <c r="AV90" s="5" t="str">
        <f t="shared" si="61"/>
        <v>No</v>
      </c>
      <c r="AW90" s="3" t="str">
        <f t="shared" si="60"/>
        <v>No</v>
      </c>
      <c r="AX90" s="5" t="str">
        <f t="shared" si="61"/>
        <v>No</v>
      </c>
      <c r="AY90" s="3" t="str">
        <f t="shared" si="60"/>
        <v>No</v>
      </c>
      <c r="AZ90" s="5" t="str">
        <f t="shared" si="61"/>
        <v>No</v>
      </c>
      <c r="BA90" s="3" t="str">
        <f t="shared" si="60"/>
        <v>No</v>
      </c>
      <c r="BB90" s="5" t="str">
        <f t="shared" si="61"/>
        <v>No</v>
      </c>
      <c r="BC90" s="3" t="str">
        <f t="shared" si="60"/>
        <v>No</v>
      </c>
      <c r="BD90" s="5" t="str">
        <f t="shared" si="61"/>
        <v>No</v>
      </c>
      <c r="BE90" s="3" t="str">
        <f t="shared" si="60"/>
        <v>No</v>
      </c>
      <c r="BF90" s="5" t="str">
        <f t="shared" si="61"/>
        <v>No</v>
      </c>
      <c r="BG90" s="3" t="str">
        <f t="shared" si="60"/>
        <v>No</v>
      </c>
      <c r="BH90" s="5" t="str">
        <f t="shared" si="61"/>
        <v>No</v>
      </c>
      <c r="BI90" s="3" t="str">
        <f t="shared" si="60"/>
        <v>No</v>
      </c>
      <c r="BJ90" s="5" t="str">
        <f t="shared" si="61"/>
        <v>No</v>
      </c>
      <c r="BK90" s="3" t="str">
        <f t="shared" si="60"/>
        <v>No</v>
      </c>
      <c r="BL90" s="5" t="str">
        <f t="shared" si="61"/>
        <v>No</v>
      </c>
      <c r="BM90" s="3" t="str">
        <f t="shared" si="60"/>
        <v>No</v>
      </c>
      <c r="BN90" s="5" t="str">
        <f t="shared" si="61"/>
        <v>No</v>
      </c>
      <c r="BO90" s="3" t="str">
        <f t="shared" si="60"/>
        <v>No</v>
      </c>
      <c r="BP90" s="5" t="str">
        <f t="shared" si="61"/>
        <v>No</v>
      </c>
      <c r="BQ90" s="3" t="str">
        <f t="shared" si="60"/>
        <v>No</v>
      </c>
      <c r="BR90" s="5" t="str">
        <f t="shared" si="61"/>
        <v>No</v>
      </c>
      <c r="BS90" s="3" t="str">
        <f t="shared" si="60"/>
        <v>No</v>
      </c>
      <c r="BT90" s="5" t="str">
        <f t="shared" si="61"/>
        <v>No</v>
      </c>
      <c r="BU90" s="3" t="str">
        <f t="shared" si="53"/>
        <v>No</v>
      </c>
      <c r="BV90" s="5" t="str">
        <f t="shared" si="54"/>
        <v>No</v>
      </c>
      <c r="BW90" s="3" t="str">
        <f t="shared" si="53"/>
        <v>No</v>
      </c>
      <c r="BX90" s="5" t="str">
        <f t="shared" si="54"/>
        <v>No</v>
      </c>
      <c r="BY90" s="3" t="str">
        <f t="shared" si="53"/>
        <v>No</v>
      </c>
      <c r="BZ90" s="5" t="str">
        <f t="shared" si="54"/>
        <v>No</v>
      </c>
      <c r="CA90" s="3" t="str">
        <f t="shared" si="53"/>
        <v>No</v>
      </c>
      <c r="CB90" s="5" t="str">
        <f t="shared" si="54"/>
        <v>No</v>
      </c>
      <c r="CC90" s="3" t="str">
        <f t="shared" si="53"/>
        <v>No</v>
      </c>
      <c r="CD90" s="5" t="str">
        <f t="shared" si="54"/>
        <v>No</v>
      </c>
      <c r="CE90" s="3" t="str">
        <f t="shared" si="53"/>
        <v>No</v>
      </c>
      <c r="CF90" s="5" t="str">
        <f t="shared" si="54"/>
        <v>No</v>
      </c>
      <c r="CG90" s="3" t="str">
        <f t="shared" si="53"/>
        <v>No</v>
      </c>
      <c r="CH90" s="5" t="str">
        <f t="shared" si="54"/>
        <v>No</v>
      </c>
      <c r="CI90" s="3" t="str">
        <f t="shared" si="53"/>
        <v>No</v>
      </c>
      <c r="CJ90" s="5" t="str">
        <f t="shared" si="54"/>
        <v>No</v>
      </c>
      <c r="CK90" s="3" t="str">
        <f t="shared" si="53"/>
        <v>No</v>
      </c>
      <c r="CL90" s="5" t="str">
        <f t="shared" si="54"/>
        <v>No</v>
      </c>
      <c r="CM90" s="3" t="str">
        <f t="shared" si="53"/>
        <v>No</v>
      </c>
      <c r="CN90" s="5" t="str">
        <f t="shared" si="54"/>
        <v>No</v>
      </c>
      <c r="CO90" s="3" t="str">
        <f t="shared" si="53"/>
        <v>No</v>
      </c>
      <c r="CP90" s="5" t="str">
        <f t="shared" si="54"/>
        <v>No</v>
      </c>
      <c r="CQ90" s="3" t="str">
        <f t="shared" si="53"/>
        <v>No</v>
      </c>
      <c r="CR90" s="5" t="str">
        <f t="shared" si="54"/>
        <v>No</v>
      </c>
      <c r="CS90" s="3" t="str">
        <f t="shared" si="53"/>
        <v>No</v>
      </c>
      <c r="CT90" s="5" t="str">
        <f t="shared" si="54"/>
        <v>No</v>
      </c>
      <c r="CU90" s="3" t="str">
        <f t="shared" si="53"/>
        <v>No</v>
      </c>
      <c r="CV90" s="5" t="str">
        <f t="shared" si="54"/>
        <v>No</v>
      </c>
      <c r="CW90" s="3" t="str">
        <f t="shared" si="53"/>
        <v>No</v>
      </c>
      <c r="CX90" s="5" t="str">
        <f t="shared" si="54"/>
        <v>No</v>
      </c>
      <c r="CY90" s="3" t="str">
        <f t="shared" si="53"/>
        <v>No</v>
      </c>
      <c r="CZ90" s="5" t="str">
        <f t="shared" si="54"/>
        <v>No</v>
      </c>
    </row>
    <row r="91" spans="4:104" x14ac:dyDescent="0.3">
      <c r="D91" s="3">
        <v>87</v>
      </c>
      <c r="E91" s="3" t="str">
        <f t="shared" si="59"/>
        <v>Marte</v>
      </c>
      <c r="F91" s="3" t="str">
        <f t="shared" si="63"/>
        <v>Saturno</v>
      </c>
      <c r="G91" s="3" t="str">
        <f t="shared" si="57"/>
        <v>Conjunción</v>
      </c>
      <c r="H91" s="5">
        <f t="shared" si="58"/>
        <v>0</v>
      </c>
      <c r="I91" s="3" t="str">
        <f t="shared" si="60"/>
        <v>No</v>
      </c>
      <c r="J91" s="5" t="str">
        <f t="shared" si="61"/>
        <v>No</v>
      </c>
      <c r="K91" s="3" t="str">
        <f t="shared" si="60"/>
        <v>No</v>
      </c>
      <c r="L91" s="5" t="str">
        <f t="shared" si="61"/>
        <v>No</v>
      </c>
      <c r="M91" s="3" t="str">
        <f t="shared" si="60"/>
        <v>No</v>
      </c>
      <c r="N91" s="5" t="str">
        <f t="shared" si="61"/>
        <v>No</v>
      </c>
      <c r="O91" s="3" t="str">
        <f t="shared" si="60"/>
        <v>No</v>
      </c>
      <c r="P91" s="5" t="str">
        <f t="shared" si="61"/>
        <v>No</v>
      </c>
      <c r="Q91" s="3" t="str">
        <f t="shared" si="60"/>
        <v>No</v>
      </c>
      <c r="R91" s="5" t="str">
        <f t="shared" si="61"/>
        <v>No</v>
      </c>
      <c r="S91" s="3" t="str">
        <f t="shared" si="60"/>
        <v>No</v>
      </c>
      <c r="T91" s="5" t="str">
        <f t="shared" si="61"/>
        <v>No</v>
      </c>
      <c r="U91" s="3" t="str">
        <f t="shared" si="60"/>
        <v>No</v>
      </c>
      <c r="V91" s="5" t="str">
        <f t="shared" si="61"/>
        <v>No</v>
      </c>
      <c r="W91" s="3" t="str">
        <f t="shared" si="60"/>
        <v>No</v>
      </c>
      <c r="X91" s="5" t="str">
        <f t="shared" si="61"/>
        <v>No</v>
      </c>
      <c r="Y91" s="3" t="str">
        <f t="shared" si="60"/>
        <v>No</v>
      </c>
      <c r="Z91" s="5" t="str">
        <f t="shared" si="61"/>
        <v>No</v>
      </c>
      <c r="AA91" s="3" t="str">
        <f t="shared" si="60"/>
        <v>No</v>
      </c>
      <c r="AB91" s="5" t="str">
        <f t="shared" si="61"/>
        <v>No</v>
      </c>
      <c r="AC91" s="3" t="str">
        <f t="shared" si="60"/>
        <v>No</v>
      </c>
      <c r="AD91" s="5" t="str">
        <f t="shared" si="61"/>
        <v>No</v>
      </c>
      <c r="AE91" s="3" t="str">
        <f t="shared" si="60"/>
        <v>No</v>
      </c>
      <c r="AF91" s="5" t="str">
        <f t="shared" si="61"/>
        <v>No</v>
      </c>
      <c r="AG91" s="3" t="str">
        <f t="shared" si="60"/>
        <v>No</v>
      </c>
      <c r="AH91" s="5" t="str">
        <f t="shared" si="61"/>
        <v>No</v>
      </c>
      <c r="AI91" s="3" t="str">
        <f t="shared" si="60"/>
        <v>No</v>
      </c>
      <c r="AJ91" s="5" t="str">
        <f t="shared" si="61"/>
        <v>No</v>
      </c>
      <c r="AK91" s="3" t="str">
        <f t="shared" si="60"/>
        <v>No</v>
      </c>
      <c r="AL91" s="5" t="str">
        <f t="shared" si="61"/>
        <v>No</v>
      </c>
      <c r="AM91" s="3" t="str">
        <f t="shared" si="60"/>
        <v>No</v>
      </c>
      <c r="AN91" s="5" t="str">
        <f t="shared" si="61"/>
        <v>No</v>
      </c>
      <c r="AO91" s="3" t="str">
        <f t="shared" si="60"/>
        <v>No</v>
      </c>
      <c r="AP91" s="5" t="str">
        <f t="shared" si="61"/>
        <v>No</v>
      </c>
      <c r="AQ91" s="3" t="str">
        <f t="shared" si="60"/>
        <v>No</v>
      </c>
      <c r="AR91" s="5" t="str">
        <f t="shared" si="61"/>
        <v>No</v>
      </c>
      <c r="AS91" s="3" t="str">
        <f t="shared" si="60"/>
        <v>No</v>
      </c>
      <c r="AT91" s="5" t="str">
        <f t="shared" si="61"/>
        <v>No</v>
      </c>
      <c r="AU91" s="3" t="str">
        <f t="shared" si="60"/>
        <v>No</v>
      </c>
      <c r="AV91" s="5" t="str">
        <f t="shared" si="61"/>
        <v>No</v>
      </c>
      <c r="AW91" s="3" t="str">
        <f t="shared" si="60"/>
        <v>No</v>
      </c>
      <c r="AX91" s="5" t="str">
        <f t="shared" si="61"/>
        <v>No</v>
      </c>
      <c r="AY91" s="3" t="str">
        <f t="shared" si="60"/>
        <v>No</v>
      </c>
      <c r="AZ91" s="5" t="str">
        <f t="shared" si="61"/>
        <v>No</v>
      </c>
      <c r="BA91" s="3" t="str">
        <f t="shared" si="60"/>
        <v>No</v>
      </c>
      <c r="BB91" s="5" t="str">
        <f t="shared" si="61"/>
        <v>No</v>
      </c>
      <c r="BC91" s="3" t="str">
        <f t="shared" si="60"/>
        <v>No</v>
      </c>
      <c r="BD91" s="5" t="str">
        <f t="shared" si="61"/>
        <v>No</v>
      </c>
      <c r="BE91" s="3" t="str">
        <f t="shared" si="60"/>
        <v>No</v>
      </c>
      <c r="BF91" s="5" t="str">
        <f t="shared" si="61"/>
        <v>No</v>
      </c>
      <c r="BG91" s="3" t="str">
        <f t="shared" si="60"/>
        <v>No</v>
      </c>
      <c r="BH91" s="5" t="str">
        <f t="shared" si="61"/>
        <v>No</v>
      </c>
      <c r="BI91" s="3" t="str">
        <f t="shared" si="60"/>
        <v>No</v>
      </c>
      <c r="BJ91" s="5" t="str">
        <f t="shared" si="61"/>
        <v>No</v>
      </c>
      <c r="BK91" s="3" t="str">
        <f t="shared" si="60"/>
        <v>No</v>
      </c>
      <c r="BL91" s="5" t="str">
        <f t="shared" si="61"/>
        <v>No</v>
      </c>
      <c r="BM91" s="3" t="str">
        <f t="shared" si="60"/>
        <v>No</v>
      </c>
      <c r="BN91" s="5" t="str">
        <f t="shared" si="61"/>
        <v>No</v>
      </c>
      <c r="BO91" s="3" t="str">
        <f t="shared" si="60"/>
        <v>No</v>
      </c>
      <c r="BP91" s="5" t="str">
        <f t="shared" si="61"/>
        <v>No</v>
      </c>
      <c r="BQ91" s="3" t="str">
        <f t="shared" si="60"/>
        <v>No</v>
      </c>
      <c r="BR91" s="5" t="str">
        <f t="shared" si="61"/>
        <v>No</v>
      </c>
      <c r="BS91" s="3" t="str">
        <f t="shared" si="60"/>
        <v>No</v>
      </c>
      <c r="BT91" s="5" t="str">
        <f t="shared" si="61"/>
        <v>No</v>
      </c>
      <c r="BU91" s="3" t="str">
        <f t="shared" si="53"/>
        <v>No</v>
      </c>
      <c r="BV91" s="5" t="str">
        <f t="shared" si="54"/>
        <v>No</v>
      </c>
      <c r="BW91" s="3" t="str">
        <f t="shared" si="53"/>
        <v>No</v>
      </c>
      <c r="BX91" s="5" t="str">
        <f t="shared" si="54"/>
        <v>No</v>
      </c>
      <c r="BY91" s="3" t="str">
        <f t="shared" si="53"/>
        <v>No</v>
      </c>
      <c r="BZ91" s="5" t="str">
        <f t="shared" si="54"/>
        <v>No</v>
      </c>
      <c r="CA91" s="3" t="str">
        <f t="shared" si="53"/>
        <v>No</v>
      </c>
      <c r="CB91" s="5" t="str">
        <f t="shared" si="54"/>
        <v>No</v>
      </c>
      <c r="CC91" s="3" t="str">
        <f t="shared" si="53"/>
        <v>No</v>
      </c>
      <c r="CD91" s="5" t="str">
        <f t="shared" si="54"/>
        <v>No</v>
      </c>
      <c r="CE91" s="3" t="str">
        <f t="shared" si="53"/>
        <v>No</v>
      </c>
      <c r="CF91" s="5" t="str">
        <f t="shared" si="54"/>
        <v>No</v>
      </c>
      <c r="CG91" s="3" t="str">
        <f t="shared" si="53"/>
        <v>No</v>
      </c>
      <c r="CH91" s="5" t="str">
        <f t="shared" si="54"/>
        <v>No</v>
      </c>
      <c r="CI91" s="3" t="str">
        <f t="shared" si="53"/>
        <v>No</v>
      </c>
      <c r="CJ91" s="5" t="str">
        <f t="shared" si="54"/>
        <v>No</v>
      </c>
      <c r="CK91" s="3" t="str">
        <f t="shared" si="53"/>
        <v>No</v>
      </c>
      <c r="CL91" s="5" t="str">
        <f t="shared" si="54"/>
        <v>No</v>
      </c>
      <c r="CM91" s="3" t="str">
        <f t="shared" si="53"/>
        <v>No</v>
      </c>
      <c r="CN91" s="5" t="str">
        <f t="shared" si="54"/>
        <v>No</v>
      </c>
      <c r="CO91" s="3" t="str">
        <f t="shared" si="53"/>
        <v>No</v>
      </c>
      <c r="CP91" s="5" t="str">
        <f t="shared" si="54"/>
        <v>No</v>
      </c>
      <c r="CQ91" s="3" t="str">
        <f t="shared" si="53"/>
        <v>No</v>
      </c>
      <c r="CR91" s="5" t="str">
        <f t="shared" si="54"/>
        <v>No</v>
      </c>
      <c r="CS91" s="3" t="str">
        <f t="shared" si="53"/>
        <v>No</v>
      </c>
      <c r="CT91" s="5" t="str">
        <f t="shared" si="54"/>
        <v>No</v>
      </c>
      <c r="CU91" s="3" t="str">
        <f t="shared" si="53"/>
        <v>No</v>
      </c>
      <c r="CV91" s="5" t="str">
        <f t="shared" si="54"/>
        <v>No</v>
      </c>
      <c r="CW91" s="3" t="str">
        <f t="shared" si="53"/>
        <v>No</v>
      </c>
      <c r="CX91" s="5" t="str">
        <f t="shared" si="54"/>
        <v>No</v>
      </c>
      <c r="CY91" s="3" t="str">
        <f t="shared" si="53"/>
        <v>No</v>
      </c>
      <c r="CZ91" s="5" t="str">
        <f t="shared" si="54"/>
        <v>No</v>
      </c>
    </row>
    <row r="92" spans="4:104" x14ac:dyDescent="0.3">
      <c r="D92" s="3">
        <v>88</v>
      </c>
      <c r="E92" s="3" t="str">
        <f t="shared" si="59"/>
        <v>Marte</v>
      </c>
      <c r="F92" s="3" t="str">
        <f t="shared" si="63"/>
        <v>Urano</v>
      </c>
      <c r="G92" s="3" t="str">
        <f t="shared" si="57"/>
        <v>Conjunción</v>
      </c>
      <c r="H92" s="5">
        <f t="shared" si="58"/>
        <v>0</v>
      </c>
      <c r="I92" s="3" t="str">
        <f t="shared" si="60"/>
        <v>No</v>
      </c>
      <c r="J92" s="5" t="str">
        <f t="shared" si="61"/>
        <v>No</v>
      </c>
      <c r="K92" s="3" t="str">
        <f t="shared" si="60"/>
        <v>No</v>
      </c>
      <c r="L92" s="5" t="str">
        <f t="shared" si="61"/>
        <v>No</v>
      </c>
      <c r="M92" s="3" t="str">
        <f t="shared" si="60"/>
        <v>No</v>
      </c>
      <c r="N92" s="5" t="str">
        <f t="shared" si="61"/>
        <v>No</v>
      </c>
      <c r="O92" s="3" t="str">
        <f t="shared" si="60"/>
        <v>No</v>
      </c>
      <c r="P92" s="5" t="str">
        <f t="shared" si="61"/>
        <v>No</v>
      </c>
      <c r="Q92" s="3" t="str">
        <f t="shared" si="60"/>
        <v>No</v>
      </c>
      <c r="R92" s="5" t="str">
        <f t="shared" si="61"/>
        <v>No</v>
      </c>
      <c r="S92" s="3" t="str">
        <f t="shared" si="60"/>
        <v>No</v>
      </c>
      <c r="T92" s="5" t="str">
        <f t="shared" si="61"/>
        <v>No</v>
      </c>
      <c r="U92" s="3" t="str">
        <f t="shared" si="60"/>
        <v>No</v>
      </c>
      <c r="V92" s="5" t="str">
        <f t="shared" si="61"/>
        <v>No</v>
      </c>
      <c r="W92" s="3" t="str">
        <f t="shared" si="60"/>
        <v>No</v>
      </c>
      <c r="X92" s="5" t="str">
        <f t="shared" si="61"/>
        <v>No</v>
      </c>
      <c r="Y92" s="3" t="str">
        <f t="shared" si="60"/>
        <v>No</v>
      </c>
      <c r="Z92" s="5" t="str">
        <f t="shared" si="61"/>
        <v>No</v>
      </c>
      <c r="AA92" s="3" t="str">
        <f t="shared" si="60"/>
        <v>No</v>
      </c>
      <c r="AB92" s="5" t="str">
        <f t="shared" si="61"/>
        <v>No</v>
      </c>
      <c r="AC92" s="3" t="str">
        <f t="shared" si="60"/>
        <v>No</v>
      </c>
      <c r="AD92" s="5" t="str">
        <f t="shared" si="61"/>
        <v>No</v>
      </c>
      <c r="AE92" s="3" t="str">
        <f t="shared" si="60"/>
        <v>No</v>
      </c>
      <c r="AF92" s="5" t="str">
        <f t="shared" si="61"/>
        <v>No</v>
      </c>
      <c r="AG92" s="3" t="str">
        <f t="shared" si="60"/>
        <v>No</v>
      </c>
      <c r="AH92" s="5" t="str">
        <f t="shared" si="61"/>
        <v>No</v>
      </c>
      <c r="AI92" s="3" t="str">
        <f t="shared" si="60"/>
        <v>No</v>
      </c>
      <c r="AJ92" s="5" t="str">
        <f t="shared" si="61"/>
        <v>No</v>
      </c>
      <c r="AK92" s="3" t="str">
        <f t="shared" si="60"/>
        <v>No</v>
      </c>
      <c r="AL92" s="5" t="str">
        <f t="shared" si="61"/>
        <v>No</v>
      </c>
      <c r="AM92" s="3" t="str">
        <f t="shared" si="60"/>
        <v>No</v>
      </c>
      <c r="AN92" s="5" t="str">
        <f t="shared" si="61"/>
        <v>No</v>
      </c>
      <c r="AO92" s="3" t="str">
        <f t="shared" si="60"/>
        <v>No</v>
      </c>
      <c r="AP92" s="5" t="str">
        <f t="shared" si="61"/>
        <v>No</v>
      </c>
      <c r="AQ92" s="3" t="str">
        <f t="shared" si="60"/>
        <v>No</v>
      </c>
      <c r="AR92" s="5" t="str">
        <f t="shared" si="61"/>
        <v>No</v>
      </c>
      <c r="AS92" s="3" t="str">
        <f t="shared" si="60"/>
        <v>No</v>
      </c>
      <c r="AT92" s="5" t="str">
        <f t="shared" si="61"/>
        <v>No</v>
      </c>
      <c r="AU92" s="3" t="str">
        <f t="shared" si="60"/>
        <v>No</v>
      </c>
      <c r="AV92" s="5" t="str">
        <f t="shared" si="61"/>
        <v>No</v>
      </c>
      <c r="AW92" s="3" t="str">
        <f t="shared" si="60"/>
        <v>No</v>
      </c>
      <c r="AX92" s="5" t="str">
        <f t="shared" si="61"/>
        <v>No</v>
      </c>
      <c r="AY92" s="3" t="str">
        <f t="shared" si="60"/>
        <v>No</v>
      </c>
      <c r="AZ92" s="5" t="str">
        <f t="shared" si="61"/>
        <v>No</v>
      </c>
      <c r="BA92" s="3" t="str">
        <f t="shared" si="60"/>
        <v>No</v>
      </c>
      <c r="BB92" s="5" t="str">
        <f t="shared" si="61"/>
        <v>No</v>
      </c>
      <c r="BC92" s="3" t="str">
        <f t="shared" si="60"/>
        <v>No</v>
      </c>
      <c r="BD92" s="5" t="str">
        <f t="shared" si="61"/>
        <v>No</v>
      </c>
      <c r="BE92" s="3" t="str">
        <f t="shared" si="60"/>
        <v>No</v>
      </c>
      <c r="BF92" s="5" t="str">
        <f t="shared" si="61"/>
        <v>No</v>
      </c>
      <c r="BG92" s="3" t="str">
        <f t="shared" si="60"/>
        <v>No</v>
      </c>
      <c r="BH92" s="5" t="str">
        <f t="shared" si="61"/>
        <v>No</v>
      </c>
      <c r="BI92" s="3" t="str">
        <f t="shared" si="60"/>
        <v>No</v>
      </c>
      <c r="BJ92" s="5" t="str">
        <f t="shared" si="61"/>
        <v>No</v>
      </c>
      <c r="BK92" s="3" t="str">
        <f t="shared" si="60"/>
        <v>No</v>
      </c>
      <c r="BL92" s="5" t="str">
        <f t="shared" si="61"/>
        <v>No</v>
      </c>
      <c r="BM92" s="3" t="str">
        <f t="shared" si="60"/>
        <v>No</v>
      </c>
      <c r="BN92" s="5" t="str">
        <f t="shared" si="61"/>
        <v>No</v>
      </c>
      <c r="BO92" s="3" t="str">
        <f t="shared" si="60"/>
        <v>No</v>
      </c>
      <c r="BP92" s="5" t="str">
        <f t="shared" si="61"/>
        <v>No</v>
      </c>
      <c r="BQ92" s="3" t="str">
        <f t="shared" si="60"/>
        <v>No</v>
      </c>
      <c r="BR92" s="5" t="str">
        <f t="shared" si="61"/>
        <v>No</v>
      </c>
      <c r="BS92" s="3" t="str">
        <f t="shared" si="60"/>
        <v>No</v>
      </c>
      <c r="BT92" s="5" t="str">
        <f t="shared" si="61"/>
        <v>No</v>
      </c>
      <c r="BU92" s="3" t="str">
        <f t="shared" si="53"/>
        <v>No</v>
      </c>
      <c r="BV92" s="5" t="str">
        <f t="shared" si="54"/>
        <v>No</v>
      </c>
      <c r="BW92" s="3" t="str">
        <f t="shared" si="53"/>
        <v>No</v>
      </c>
      <c r="BX92" s="5" t="str">
        <f t="shared" si="54"/>
        <v>No</v>
      </c>
      <c r="BY92" s="3" t="str">
        <f t="shared" si="53"/>
        <v>No</v>
      </c>
      <c r="BZ92" s="5" t="str">
        <f t="shared" si="54"/>
        <v>No</v>
      </c>
      <c r="CA92" s="3" t="str">
        <f t="shared" si="53"/>
        <v>No</v>
      </c>
      <c r="CB92" s="5" t="str">
        <f t="shared" si="54"/>
        <v>No</v>
      </c>
      <c r="CC92" s="3" t="str">
        <f t="shared" si="53"/>
        <v>No</v>
      </c>
      <c r="CD92" s="5" t="str">
        <f t="shared" si="54"/>
        <v>No</v>
      </c>
      <c r="CE92" s="3" t="str">
        <f t="shared" si="53"/>
        <v>No</v>
      </c>
      <c r="CF92" s="5" t="str">
        <f t="shared" si="54"/>
        <v>No</v>
      </c>
      <c r="CG92" s="3" t="str">
        <f t="shared" si="53"/>
        <v>No</v>
      </c>
      <c r="CH92" s="5" t="str">
        <f t="shared" si="54"/>
        <v>No</v>
      </c>
      <c r="CI92" s="3" t="str">
        <f t="shared" si="53"/>
        <v>No</v>
      </c>
      <c r="CJ92" s="5" t="str">
        <f t="shared" si="54"/>
        <v>No</v>
      </c>
      <c r="CK92" s="3" t="str">
        <f t="shared" si="53"/>
        <v>No</v>
      </c>
      <c r="CL92" s="5" t="str">
        <f t="shared" si="54"/>
        <v>No</v>
      </c>
      <c r="CM92" s="3" t="str">
        <f t="shared" si="53"/>
        <v>No</v>
      </c>
      <c r="CN92" s="5" t="str">
        <f t="shared" si="54"/>
        <v>No</v>
      </c>
      <c r="CO92" s="3" t="str">
        <f t="shared" si="53"/>
        <v>No</v>
      </c>
      <c r="CP92" s="5" t="str">
        <f t="shared" si="54"/>
        <v>No</v>
      </c>
      <c r="CQ92" s="3" t="str">
        <f t="shared" si="53"/>
        <v>No</v>
      </c>
      <c r="CR92" s="5" t="str">
        <f t="shared" si="54"/>
        <v>No</v>
      </c>
      <c r="CS92" s="3" t="str">
        <f t="shared" si="53"/>
        <v>No</v>
      </c>
      <c r="CT92" s="5" t="str">
        <f t="shared" si="54"/>
        <v>No</v>
      </c>
      <c r="CU92" s="3" t="str">
        <f t="shared" si="53"/>
        <v>No</v>
      </c>
      <c r="CV92" s="5" t="str">
        <f t="shared" si="54"/>
        <v>No</v>
      </c>
      <c r="CW92" s="3" t="str">
        <f t="shared" ref="CW92:CY92" si="64">IF(AND(VLOOKUP($E92,Puntos,7,FALSE)-VLOOKUP($F92,Puntos,7,FALSE)&lt;=(1.25/30)*(CW$5+CW$3),VLOOKUP($E92,Puntos,7,FALSE)-VLOOKUP($F92,Puntos,7,FALSE)&gt;=(1.25/30)*(-CW$5+CW$3)),CW$2,IF(AND(VLOOKUP($F92,Puntos,7,FALSE)-VLOOKUP($E92,Puntos,7,FALSE)&lt;=(1.25/30)*(CW$5+CW$3),VLOOKUP($F92,Puntos,7,FALSE)-VLOOKUP($E92,Puntos,7,FALSE)&gt;=(1.25/30)*(-CW$5+CW$3)),CW$2,IF(AND(VLOOKUP($E92,Puntos,7,FALSE)-VLOOKUP($F92,Puntos,7,FALSE)&lt;=(1.25/30)*(-360+CW$5+CW$3),VLOOKUP($E92,Puntos,7,FALSE)-VLOOKUP($F92,Puntos,7,FALSE)&gt;=(1.25/30)*(-360-CW$5+CW$3)),CW$2,IF(AND(VLOOKUP($F92,Puntos,7,FALSE)-VLOOKUP($E92,Puntos,7,FALSE)&lt;=(1.25/30)*(-360+CW$5+CW$3),VLOOKUP($F92,Puntos,7,FALSE)-VLOOKUP($E92,Puntos,7,FALSE)&gt;=(1.25/30)*(-360-CW$5+CW$3)),CW$2,"No"))))</f>
        <v>No</v>
      </c>
      <c r="CX92" s="5" t="str">
        <f t="shared" ref="CX92:CZ92" si="65">IF(IF(AND(VLOOKUP($E92,Puntos,7,FALSE)-VLOOKUP($F92,Puntos,7,FALSE)&lt;=(1.25/30)*(CX$5+CX$3),VLOOKUP($E92,Puntos,7,FALSE)-VLOOKUP($F92,Puntos,7,FALSE)&gt;=(1.25/30)*(-CX$5+CX$3)),VLOOKUP($E92,Puntos,7,FALSE)-VLOOKUP($F92,Puntos,7,FALSE)-(1.25/30)*(CX$3),IF(AND(VLOOKUP($F92,Puntos,7,FALSE)-VLOOKUP($E92,Puntos,7,FALSE)&lt;=(1.25/30)*(CX$5+CX$3),VLOOKUP($F92,Puntos,7,FALSE)-VLOOKUP($E92,Puntos,7,FALSE)&gt;=(1.25/30)*(-CX$5+CX$3)),VLOOKUP($F92,Puntos,7,FALSE)-VLOOKUP($E92,Puntos,7,FALSE)-(1.25/30)*(CX$3),IF(AND(VLOOKUP($E92,Puntos,7,FALSE)-VLOOKUP($F92,Puntos,7,FALSE)&lt;=(1.25/30)*(-360+CX$5+CX$3),VLOOKUP($E92,Puntos,7,FALSE)-VLOOKUP($F92,Puntos,7,FALSE)&gt;=(1.25/30)*(-360-CX$5+CX$3)),VLOOKUP($E92,Puntos,7,FALSE)-VLOOKUP($F92,Puntos,7,FALSE)+(360-CX$3)/24,IF(AND(VLOOKUP($F92,Puntos,7,FALSE)-VLOOKUP($E92,Puntos,7,FALSE)&lt;=(1.25/30)*(-360+CX$5+CX$3),VLOOKUP($F92,Puntos,7,FALSE)-VLOOKUP($E92,Puntos,7,FALSE)&gt;=(1.25/30)*(-360-CX$5+CX$3)),VLOOKUP($F92,Puntos,7,FALSE)-VLOOKUP($E92,Puntos,7,FALSE)+(360-CX$3)/24,"No"))))&lt;0,(-1)*(IF(AND(VLOOKUP($E92,Puntos,7,FALSE)-VLOOKUP($F92,Puntos,7,FALSE)&lt;=(1.25/30)*(CX$5+CX$3),VLOOKUP($E92,Puntos,7,FALSE)-VLOOKUP($F92,Puntos,7,FALSE)&gt;=(1.25/30)*(-CX$5+CX$3)),VLOOKUP($E92,Puntos,7,FALSE)-VLOOKUP($F92,Puntos,7,FALSE)-(1.25/30)*(CX$3),IF(AND(VLOOKUP($F92,Puntos,7,FALSE)-VLOOKUP($E92,Puntos,7,FALSE)&lt;=(1.25/30)*(CX$5+CX$3),VLOOKUP($F92,Puntos,7,FALSE)-VLOOKUP($E92,Puntos,7,FALSE)&gt;=(1.25/30)*(-CX$5+CX$3)),VLOOKUP($F92,Puntos,7,FALSE)-VLOOKUP($E92,Puntos,7,FALSE)-(1.25/30)*(CX$3),IF(AND(VLOOKUP($E92,Puntos,7,FALSE)-VLOOKUP($F92,Puntos,7,FALSE)&lt;=(1.25/30)*(-360+CX$5+CX$3),VLOOKUP($E92,Puntos,7,FALSE)-VLOOKUP($F92,Puntos,7,FALSE)&gt;=(1.25/30)*(-360-CX$5+CX$3)),VLOOKUP($E92,Puntos,7,FALSE)-VLOOKUP($F92,Puntos,7,FALSE)+(360-CX$3)/24,IF(AND(VLOOKUP($F92,Puntos,7,FALSE)-VLOOKUP($E92,Puntos,7,FALSE)&lt;=(1.25/30)*(-360+CX$5+CX$3),VLOOKUP($F92,Puntos,7,FALSE)-VLOOKUP($E92,Puntos,7,FALSE)&gt;=(1.25/30)*(-360-CX$5+CX$3)),VLOOKUP($F92,Puntos,7,FALSE)-VLOOKUP($E92,Puntos,7,FALSE)+(360-CX$3)/24,"No"))))),(IF(AND(VLOOKUP($E92,Puntos,7,FALSE)-VLOOKUP($F92,Puntos,7,FALSE)&lt;=(1.25/30)*(CX$5+CX$3),VLOOKUP($E92,Puntos,7,FALSE)-VLOOKUP($F92,Puntos,7,FALSE)&gt;=(1.25/30)*(-CX$5+CX$3)),VLOOKUP($E92,Puntos,7,FALSE)-VLOOKUP($F92,Puntos,7,FALSE)-(1.25/30)*(CX$3),IF(AND(VLOOKUP($F92,Puntos,7,FALSE)-VLOOKUP($E92,Puntos,7,FALSE)&lt;=(1.25/30)*(CX$5+CX$3),VLOOKUP($F92,Puntos,7,FALSE)-VLOOKUP($E92,Puntos,7,FALSE)&gt;=(1.25/30)*(-CX$5+CX$3)),VLOOKUP($F92,Puntos,7,FALSE)-VLOOKUP($E92,Puntos,7,FALSE)-(1.25/30)*(CX$3),IF(AND(VLOOKUP($E92,Puntos,7,FALSE)-VLOOKUP($F92,Puntos,7,FALSE)&lt;=(1.25/30)*(-360+CX$5+CX$3),VLOOKUP($E92,Puntos,7,FALSE)-VLOOKUP($F92,Puntos,7,FALSE)&gt;=(1.25/30)*(-360-CX$5+CX$3)),VLOOKUP($E92,Puntos,7,FALSE)-VLOOKUP($F92,Puntos,7,FALSE)+(360-CX$3)/24,IF(AND(VLOOKUP($F92,Puntos,7,FALSE)-VLOOKUP($E92,Puntos,7,FALSE)&lt;=(1.25/30)*(-360+CX$5+CX$3),VLOOKUP($F92,Puntos,7,FALSE)-VLOOKUP($E92,Puntos,7,FALSE)&gt;=(1.25/30)*(-360-CX$5+CX$3)),VLOOKUP($F92,Puntos,7,FALSE)-VLOOKUP($E92,Puntos,7,FALSE)+(360-CX$3)/24,"No"))))))</f>
        <v>No</v>
      </c>
      <c r="CY92" s="3" t="str">
        <f t="shared" si="64"/>
        <v>No</v>
      </c>
      <c r="CZ92" s="5" t="str">
        <f t="shared" si="65"/>
        <v>No</v>
      </c>
    </row>
    <row r="93" spans="4:104" x14ac:dyDescent="0.3">
      <c r="D93" s="3">
        <v>89</v>
      </c>
      <c r="E93" s="3" t="str">
        <f t="shared" si="59"/>
        <v>Marte</v>
      </c>
      <c r="F93" s="3" t="str">
        <f t="shared" si="63"/>
        <v>Neptuno</v>
      </c>
      <c r="G93" s="3" t="str">
        <f t="shared" si="57"/>
        <v>Conjunción</v>
      </c>
      <c r="H93" s="5">
        <f t="shared" si="58"/>
        <v>0</v>
      </c>
      <c r="I93" s="3" t="str">
        <f t="shared" si="60"/>
        <v>No</v>
      </c>
      <c r="J93" s="5" t="str">
        <f t="shared" si="61"/>
        <v>No</v>
      </c>
      <c r="K93" s="3" t="str">
        <f t="shared" si="60"/>
        <v>No</v>
      </c>
      <c r="L93" s="5" t="str">
        <f t="shared" si="61"/>
        <v>No</v>
      </c>
      <c r="M93" s="3" t="str">
        <f t="shared" si="60"/>
        <v>No</v>
      </c>
      <c r="N93" s="5" t="str">
        <f t="shared" si="61"/>
        <v>No</v>
      </c>
      <c r="O93" s="3" t="str">
        <f t="shared" si="60"/>
        <v>No</v>
      </c>
      <c r="P93" s="5" t="str">
        <f t="shared" si="61"/>
        <v>No</v>
      </c>
      <c r="Q93" s="3" t="str">
        <f t="shared" si="60"/>
        <v>No</v>
      </c>
      <c r="R93" s="5" t="str">
        <f t="shared" si="61"/>
        <v>No</v>
      </c>
      <c r="S93" s="3" t="str">
        <f t="shared" si="60"/>
        <v>No</v>
      </c>
      <c r="T93" s="5" t="str">
        <f t="shared" si="61"/>
        <v>No</v>
      </c>
      <c r="U93" s="3" t="str">
        <f t="shared" si="60"/>
        <v>No</v>
      </c>
      <c r="V93" s="5" t="str">
        <f t="shared" si="61"/>
        <v>No</v>
      </c>
      <c r="W93" s="3" t="str">
        <f t="shared" si="60"/>
        <v>No</v>
      </c>
      <c r="X93" s="5" t="str">
        <f t="shared" si="61"/>
        <v>No</v>
      </c>
      <c r="Y93" s="3" t="str">
        <f t="shared" si="60"/>
        <v>No</v>
      </c>
      <c r="Z93" s="5" t="str">
        <f t="shared" si="61"/>
        <v>No</v>
      </c>
      <c r="AA93" s="3" t="str">
        <f t="shared" si="60"/>
        <v>No</v>
      </c>
      <c r="AB93" s="5" t="str">
        <f t="shared" si="61"/>
        <v>No</v>
      </c>
      <c r="AC93" s="3" t="str">
        <f t="shared" si="60"/>
        <v>No</v>
      </c>
      <c r="AD93" s="5" t="str">
        <f t="shared" si="61"/>
        <v>No</v>
      </c>
      <c r="AE93" s="3" t="str">
        <f t="shared" si="60"/>
        <v>No</v>
      </c>
      <c r="AF93" s="5" t="str">
        <f t="shared" si="61"/>
        <v>No</v>
      </c>
      <c r="AG93" s="3" t="str">
        <f t="shared" si="60"/>
        <v>No</v>
      </c>
      <c r="AH93" s="5" t="str">
        <f t="shared" si="61"/>
        <v>No</v>
      </c>
      <c r="AI93" s="3" t="str">
        <f t="shared" si="60"/>
        <v>No</v>
      </c>
      <c r="AJ93" s="5" t="str">
        <f t="shared" si="61"/>
        <v>No</v>
      </c>
      <c r="AK93" s="3" t="str">
        <f t="shared" si="60"/>
        <v>No</v>
      </c>
      <c r="AL93" s="5" t="str">
        <f t="shared" si="61"/>
        <v>No</v>
      </c>
      <c r="AM93" s="3" t="str">
        <f t="shared" si="60"/>
        <v>No</v>
      </c>
      <c r="AN93" s="5" t="str">
        <f t="shared" si="61"/>
        <v>No</v>
      </c>
      <c r="AO93" s="3" t="str">
        <f t="shared" si="60"/>
        <v>No</v>
      </c>
      <c r="AP93" s="5" t="str">
        <f t="shared" si="61"/>
        <v>No</v>
      </c>
      <c r="AQ93" s="3" t="str">
        <f t="shared" si="60"/>
        <v>No</v>
      </c>
      <c r="AR93" s="5" t="str">
        <f t="shared" si="61"/>
        <v>No</v>
      </c>
      <c r="AS93" s="3" t="str">
        <f t="shared" si="60"/>
        <v>No</v>
      </c>
      <c r="AT93" s="5" t="str">
        <f t="shared" si="61"/>
        <v>No</v>
      </c>
      <c r="AU93" s="3" t="str">
        <f t="shared" si="60"/>
        <v>No</v>
      </c>
      <c r="AV93" s="5" t="str">
        <f t="shared" si="61"/>
        <v>No</v>
      </c>
      <c r="AW93" s="3" t="str">
        <f t="shared" si="60"/>
        <v>No</v>
      </c>
      <c r="AX93" s="5" t="str">
        <f t="shared" si="61"/>
        <v>No</v>
      </c>
      <c r="AY93" s="3" t="str">
        <f t="shared" si="60"/>
        <v>No</v>
      </c>
      <c r="AZ93" s="5" t="str">
        <f t="shared" si="61"/>
        <v>No</v>
      </c>
      <c r="BA93" s="3" t="str">
        <f t="shared" si="60"/>
        <v>No</v>
      </c>
      <c r="BB93" s="5" t="str">
        <f t="shared" si="61"/>
        <v>No</v>
      </c>
      <c r="BC93" s="3" t="str">
        <f t="shared" si="60"/>
        <v>No</v>
      </c>
      <c r="BD93" s="5" t="str">
        <f t="shared" si="61"/>
        <v>No</v>
      </c>
      <c r="BE93" s="3" t="str">
        <f t="shared" si="60"/>
        <v>No</v>
      </c>
      <c r="BF93" s="5" t="str">
        <f t="shared" si="61"/>
        <v>No</v>
      </c>
      <c r="BG93" s="3" t="str">
        <f t="shared" si="60"/>
        <v>No</v>
      </c>
      <c r="BH93" s="5" t="str">
        <f t="shared" si="61"/>
        <v>No</v>
      </c>
      <c r="BI93" s="3" t="str">
        <f t="shared" si="60"/>
        <v>No</v>
      </c>
      <c r="BJ93" s="5" t="str">
        <f t="shared" si="61"/>
        <v>No</v>
      </c>
      <c r="BK93" s="3" t="str">
        <f t="shared" si="60"/>
        <v>No</v>
      </c>
      <c r="BL93" s="5" t="str">
        <f t="shared" si="61"/>
        <v>No</v>
      </c>
      <c r="BM93" s="3" t="str">
        <f t="shared" si="60"/>
        <v>No</v>
      </c>
      <c r="BN93" s="5" t="str">
        <f t="shared" si="61"/>
        <v>No</v>
      </c>
      <c r="BO93" s="3" t="str">
        <f t="shared" si="60"/>
        <v>No</v>
      </c>
      <c r="BP93" s="5" t="str">
        <f t="shared" si="61"/>
        <v>No</v>
      </c>
      <c r="BQ93" s="3" t="str">
        <f t="shared" si="60"/>
        <v>No</v>
      </c>
      <c r="BR93" s="5" t="str">
        <f t="shared" si="61"/>
        <v>No</v>
      </c>
      <c r="BS93" s="3" t="str">
        <f t="shared" ref="BS93:CY100" si="66">IF(AND(VLOOKUP($E93,Puntos,7,FALSE)-VLOOKUP($F93,Puntos,7,FALSE)&lt;=(1.25/30)*(BS$5+BS$3),VLOOKUP($E93,Puntos,7,FALSE)-VLOOKUP($F93,Puntos,7,FALSE)&gt;=(1.25/30)*(-BS$5+BS$3)),BS$2,IF(AND(VLOOKUP($F93,Puntos,7,FALSE)-VLOOKUP($E93,Puntos,7,FALSE)&lt;=(1.25/30)*(BS$5+BS$3),VLOOKUP($F93,Puntos,7,FALSE)-VLOOKUP($E93,Puntos,7,FALSE)&gt;=(1.25/30)*(-BS$5+BS$3)),BS$2,IF(AND(VLOOKUP($E93,Puntos,7,FALSE)-VLOOKUP($F93,Puntos,7,FALSE)&lt;=(1.25/30)*(-360+BS$5+BS$3),VLOOKUP($E93,Puntos,7,FALSE)-VLOOKUP($F93,Puntos,7,FALSE)&gt;=(1.25/30)*(-360-BS$5+BS$3)),BS$2,IF(AND(VLOOKUP($F93,Puntos,7,FALSE)-VLOOKUP($E93,Puntos,7,FALSE)&lt;=(1.25/30)*(-360+BS$5+BS$3),VLOOKUP($F93,Puntos,7,FALSE)-VLOOKUP($E93,Puntos,7,FALSE)&gt;=(1.25/30)*(-360-BS$5+BS$3)),BS$2,"No"))))</f>
        <v>No</v>
      </c>
      <c r="BT93" s="5" t="str">
        <f t="shared" ref="BT93:CZ100" si="67">IF(IF(AND(VLOOKUP($E93,Puntos,7,FALSE)-VLOOKUP($F93,Puntos,7,FALSE)&lt;=(1.25/30)*(BT$5+BT$3),VLOOKUP($E93,Puntos,7,FALSE)-VLOOKUP($F93,Puntos,7,FALSE)&gt;=(1.25/30)*(-BT$5+BT$3)),VLOOKUP($E93,Puntos,7,FALSE)-VLOOKUP($F93,Puntos,7,FALSE)-(1.25/30)*(BT$3),IF(AND(VLOOKUP($F93,Puntos,7,FALSE)-VLOOKUP($E93,Puntos,7,FALSE)&lt;=(1.25/30)*(BT$5+BT$3),VLOOKUP($F93,Puntos,7,FALSE)-VLOOKUP($E93,Puntos,7,FALSE)&gt;=(1.25/30)*(-BT$5+BT$3)),VLOOKUP($F93,Puntos,7,FALSE)-VLOOKUP($E93,Puntos,7,FALSE)-(1.25/30)*(BT$3),IF(AND(VLOOKUP($E93,Puntos,7,FALSE)-VLOOKUP($F93,Puntos,7,FALSE)&lt;=(1.25/30)*(-360+BT$5+BT$3),VLOOKUP($E93,Puntos,7,FALSE)-VLOOKUP($F93,Puntos,7,FALSE)&gt;=(1.25/30)*(-360-BT$5+BT$3)),VLOOKUP($E93,Puntos,7,FALSE)-VLOOKUP($F93,Puntos,7,FALSE)+(360-BT$3)/24,IF(AND(VLOOKUP($F93,Puntos,7,FALSE)-VLOOKUP($E93,Puntos,7,FALSE)&lt;=(1.25/30)*(-360+BT$5+BT$3),VLOOKUP($F93,Puntos,7,FALSE)-VLOOKUP($E93,Puntos,7,FALSE)&gt;=(1.25/30)*(-360-BT$5+BT$3)),VLOOKUP($F93,Puntos,7,FALSE)-VLOOKUP($E93,Puntos,7,FALSE)+(360-BT$3)/24,"No"))))&lt;0,(-1)*(IF(AND(VLOOKUP($E93,Puntos,7,FALSE)-VLOOKUP($F93,Puntos,7,FALSE)&lt;=(1.25/30)*(BT$5+BT$3),VLOOKUP($E93,Puntos,7,FALSE)-VLOOKUP($F93,Puntos,7,FALSE)&gt;=(1.25/30)*(-BT$5+BT$3)),VLOOKUP($E93,Puntos,7,FALSE)-VLOOKUP($F93,Puntos,7,FALSE)-(1.25/30)*(BT$3),IF(AND(VLOOKUP($F93,Puntos,7,FALSE)-VLOOKUP($E93,Puntos,7,FALSE)&lt;=(1.25/30)*(BT$5+BT$3),VLOOKUP($F93,Puntos,7,FALSE)-VLOOKUP($E93,Puntos,7,FALSE)&gt;=(1.25/30)*(-BT$5+BT$3)),VLOOKUP($F93,Puntos,7,FALSE)-VLOOKUP($E93,Puntos,7,FALSE)-(1.25/30)*(BT$3),IF(AND(VLOOKUP($E93,Puntos,7,FALSE)-VLOOKUP($F93,Puntos,7,FALSE)&lt;=(1.25/30)*(-360+BT$5+BT$3),VLOOKUP($E93,Puntos,7,FALSE)-VLOOKUP($F93,Puntos,7,FALSE)&gt;=(1.25/30)*(-360-BT$5+BT$3)),VLOOKUP($E93,Puntos,7,FALSE)-VLOOKUP($F93,Puntos,7,FALSE)+(360-BT$3)/24,IF(AND(VLOOKUP($F93,Puntos,7,FALSE)-VLOOKUP($E93,Puntos,7,FALSE)&lt;=(1.25/30)*(-360+BT$5+BT$3),VLOOKUP($F93,Puntos,7,FALSE)-VLOOKUP($E93,Puntos,7,FALSE)&gt;=(1.25/30)*(-360-BT$5+BT$3)),VLOOKUP($F93,Puntos,7,FALSE)-VLOOKUP($E93,Puntos,7,FALSE)+(360-BT$3)/24,"No"))))),(IF(AND(VLOOKUP($E93,Puntos,7,FALSE)-VLOOKUP($F93,Puntos,7,FALSE)&lt;=(1.25/30)*(BT$5+BT$3),VLOOKUP($E93,Puntos,7,FALSE)-VLOOKUP($F93,Puntos,7,FALSE)&gt;=(1.25/30)*(-BT$5+BT$3)),VLOOKUP($E93,Puntos,7,FALSE)-VLOOKUP($F93,Puntos,7,FALSE)-(1.25/30)*(BT$3),IF(AND(VLOOKUP($F93,Puntos,7,FALSE)-VLOOKUP($E93,Puntos,7,FALSE)&lt;=(1.25/30)*(BT$5+BT$3),VLOOKUP($F93,Puntos,7,FALSE)-VLOOKUP($E93,Puntos,7,FALSE)&gt;=(1.25/30)*(-BT$5+BT$3)),VLOOKUP($F93,Puntos,7,FALSE)-VLOOKUP($E93,Puntos,7,FALSE)-(1.25/30)*(BT$3),IF(AND(VLOOKUP($E93,Puntos,7,FALSE)-VLOOKUP($F93,Puntos,7,FALSE)&lt;=(1.25/30)*(-360+BT$5+BT$3),VLOOKUP($E93,Puntos,7,FALSE)-VLOOKUP($F93,Puntos,7,FALSE)&gt;=(1.25/30)*(-360-BT$5+BT$3)),VLOOKUP($E93,Puntos,7,FALSE)-VLOOKUP($F93,Puntos,7,FALSE)+(360-BT$3)/24,IF(AND(VLOOKUP($F93,Puntos,7,FALSE)-VLOOKUP($E93,Puntos,7,FALSE)&lt;=(1.25/30)*(-360+BT$5+BT$3),VLOOKUP($F93,Puntos,7,FALSE)-VLOOKUP($E93,Puntos,7,FALSE)&gt;=(1.25/30)*(-360-BT$5+BT$3)),VLOOKUP($F93,Puntos,7,FALSE)-VLOOKUP($E93,Puntos,7,FALSE)+(360-BT$3)/24,"No"))))))</f>
        <v>No</v>
      </c>
      <c r="BU93" s="3" t="str">
        <f t="shared" si="66"/>
        <v>No</v>
      </c>
      <c r="BV93" s="5" t="str">
        <f t="shared" si="67"/>
        <v>No</v>
      </c>
      <c r="BW93" s="3" t="str">
        <f t="shared" si="66"/>
        <v>No</v>
      </c>
      <c r="BX93" s="5" t="str">
        <f t="shared" si="67"/>
        <v>No</v>
      </c>
      <c r="BY93" s="3" t="str">
        <f t="shared" si="66"/>
        <v>No</v>
      </c>
      <c r="BZ93" s="5" t="str">
        <f t="shared" si="67"/>
        <v>No</v>
      </c>
      <c r="CA93" s="3" t="str">
        <f t="shared" si="66"/>
        <v>No</v>
      </c>
      <c r="CB93" s="5" t="str">
        <f t="shared" si="67"/>
        <v>No</v>
      </c>
      <c r="CC93" s="3" t="str">
        <f t="shared" si="66"/>
        <v>No</v>
      </c>
      <c r="CD93" s="5" t="str">
        <f t="shared" si="67"/>
        <v>No</v>
      </c>
      <c r="CE93" s="3" t="str">
        <f t="shared" si="66"/>
        <v>No</v>
      </c>
      <c r="CF93" s="5" t="str">
        <f t="shared" si="67"/>
        <v>No</v>
      </c>
      <c r="CG93" s="3" t="str">
        <f t="shared" si="66"/>
        <v>No</v>
      </c>
      <c r="CH93" s="5" t="str">
        <f t="shared" si="67"/>
        <v>No</v>
      </c>
      <c r="CI93" s="3" t="str">
        <f t="shared" si="66"/>
        <v>No</v>
      </c>
      <c r="CJ93" s="5" t="str">
        <f t="shared" si="67"/>
        <v>No</v>
      </c>
      <c r="CK93" s="3" t="str">
        <f t="shared" si="66"/>
        <v>No</v>
      </c>
      <c r="CL93" s="5" t="str">
        <f t="shared" si="67"/>
        <v>No</v>
      </c>
      <c r="CM93" s="3" t="str">
        <f t="shared" si="66"/>
        <v>No</v>
      </c>
      <c r="CN93" s="5" t="str">
        <f t="shared" si="67"/>
        <v>No</v>
      </c>
      <c r="CO93" s="3" t="str">
        <f t="shared" si="66"/>
        <v>No</v>
      </c>
      <c r="CP93" s="5" t="str">
        <f t="shared" si="67"/>
        <v>No</v>
      </c>
      <c r="CQ93" s="3" t="str">
        <f t="shared" si="66"/>
        <v>No</v>
      </c>
      <c r="CR93" s="5" t="str">
        <f t="shared" si="67"/>
        <v>No</v>
      </c>
      <c r="CS93" s="3" t="str">
        <f t="shared" si="66"/>
        <v>No</v>
      </c>
      <c r="CT93" s="5" t="str">
        <f t="shared" si="67"/>
        <v>No</v>
      </c>
      <c r="CU93" s="3" t="str">
        <f t="shared" si="66"/>
        <v>No</v>
      </c>
      <c r="CV93" s="5" t="str">
        <f t="shared" si="67"/>
        <v>No</v>
      </c>
      <c r="CW93" s="3" t="str">
        <f t="shared" si="66"/>
        <v>No</v>
      </c>
      <c r="CX93" s="5" t="str">
        <f t="shared" si="67"/>
        <v>No</v>
      </c>
      <c r="CY93" s="3" t="str">
        <f t="shared" si="66"/>
        <v>No</v>
      </c>
      <c r="CZ93" s="5" t="str">
        <f t="shared" si="67"/>
        <v>No</v>
      </c>
    </row>
    <row r="94" spans="4:104" x14ac:dyDescent="0.3">
      <c r="D94" s="3">
        <v>90</v>
      </c>
      <c r="E94" s="3" t="str">
        <f t="shared" si="59"/>
        <v>Marte</v>
      </c>
      <c r="F94" s="3" t="str">
        <f t="shared" si="63"/>
        <v>Plutón</v>
      </c>
      <c r="G94" s="3" t="str">
        <f t="shared" si="57"/>
        <v>Conjunción</v>
      </c>
      <c r="H94" s="5">
        <f t="shared" si="58"/>
        <v>0</v>
      </c>
      <c r="I94" s="3" t="str">
        <f t="shared" ref="I94:BS101" si="68">IF(AND(VLOOKUP($E94,Puntos,7,FALSE)-VLOOKUP($F94,Puntos,7,FALSE)&lt;=(1.25/30)*(I$5+I$3),VLOOKUP($E94,Puntos,7,FALSE)-VLOOKUP($F94,Puntos,7,FALSE)&gt;=(1.25/30)*(-I$5+I$3)),I$2,IF(AND(VLOOKUP($F94,Puntos,7,FALSE)-VLOOKUP($E94,Puntos,7,FALSE)&lt;=(1.25/30)*(I$5+I$3),VLOOKUP($F94,Puntos,7,FALSE)-VLOOKUP($E94,Puntos,7,FALSE)&gt;=(1.25/30)*(-I$5+I$3)),I$2,IF(AND(VLOOKUP($E94,Puntos,7,FALSE)-VLOOKUP($F94,Puntos,7,FALSE)&lt;=(1.25/30)*(-360+I$5+I$3),VLOOKUP($E94,Puntos,7,FALSE)-VLOOKUP($F94,Puntos,7,FALSE)&gt;=(1.25/30)*(-360-I$5+I$3)),I$2,IF(AND(VLOOKUP($F94,Puntos,7,FALSE)-VLOOKUP($E94,Puntos,7,FALSE)&lt;=(1.25/30)*(-360+I$5+I$3),VLOOKUP($F94,Puntos,7,FALSE)-VLOOKUP($E94,Puntos,7,FALSE)&gt;=(1.25/30)*(-360-I$5+I$3)),I$2,"No"))))</f>
        <v>No</v>
      </c>
      <c r="J94" s="5" t="str">
        <f t="shared" ref="J94:BT101" si="69">IF(IF(AND(VLOOKUP($E94,Puntos,7,FALSE)-VLOOKUP($F94,Puntos,7,FALSE)&lt;=(1.25/30)*(J$5+J$3),VLOOKUP($E94,Puntos,7,FALSE)-VLOOKUP($F94,Puntos,7,FALSE)&gt;=(1.25/30)*(-J$5+J$3)),VLOOKUP($E94,Puntos,7,FALSE)-VLOOKUP($F94,Puntos,7,FALSE)-(1.25/30)*(J$3),IF(AND(VLOOKUP($F94,Puntos,7,FALSE)-VLOOKUP($E94,Puntos,7,FALSE)&lt;=(1.25/30)*(J$5+J$3),VLOOKUP($F94,Puntos,7,FALSE)-VLOOKUP($E94,Puntos,7,FALSE)&gt;=(1.25/30)*(-J$5+J$3)),VLOOKUP($F94,Puntos,7,FALSE)-VLOOKUP($E94,Puntos,7,FALSE)-(1.25/30)*(J$3),IF(AND(VLOOKUP($E94,Puntos,7,FALSE)-VLOOKUP($F94,Puntos,7,FALSE)&lt;=(1.25/30)*(-360+J$5+J$3),VLOOKUP($E94,Puntos,7,FALSE)-VLOOKUP($F94,Puntos,7,FALSE)&gt;=(1.25/30)*(-360-J$5+J$3)),VLOOKUP($E94,Puntos,7,FALSE)-VLOOKUP($F94,Puntos,7,FALSE)+(360-J$3)/24,IF(AND(VLOOKUP($F94,Puntos,7,FALSE)-VLOOKUP($E94,Puntos,7,FALSE)&lt;=(1.25/30)*(-360+J$5+J$3),VLOOKUP($F94,Puntos,7,FALSE)-VLOOKUP($E94,Puntos,7,FALSE)&gt;=(1.25/30)*(-360-J$5+J$3)),VLOOKUP($F94,Puntos,7,FALSE)-VLOOKUP($E94,Puntos,7,FALSE)+(360-J$3)/24,"No"))))&lt;0,(-1)*(IF(AND(VLOOKUP($E94,Puntos,7,FALSE)-VLOOKUP($F94,Puntos,7,FALSE)&lt;=(1.25/30)*(J$5+J$3),VLOOKUP($E94,Puntos,7,FALSE)-VLOOKUP($F94,Puntos,7,FALSE)&gt;=(1.25/30)*(-J$5+J$3)),VLOOKUP($E94,Puntos,7,FALSE)-VLOOKUP($F94,Puntos,7,FALSE)-(1.25/30)*(J$3),IF(AND(VLOOKUP($F94,Puntos,7,FALSE)-VLOOKUP($E94,Puntos,7,FALSE)&lt;=(1.25/30)*(J$5+J$3),VLOOKUP($F94,Puntos,7,FALSE)-VLOOKUP($E94,Puntos,7,FALSE)&gt;=(1.25/30)*(-J$5+J$3)),VLOOKUP($F94,Puntos,7,FALSE)-VLOOKUP($E94,Puntos,7,FALSE)-(1.25/30)*(J$3),IF(AND(VLOOKUP($E94,Puntos,7,FALSE)-VLOOKUP($F94,Puntos,7,FALSE)&lt;=(1.25/30)*(-360+J$5+J$3),VLOOKUP($E94,Puntos,7,FALSE)-VLOOKUP($F94,Puntos,7,FALSE)&gt;=(1.25/30)*(-360-J$5+J$3)),VLOOKUP($E94,Puntos,7,FALSE)-VLOOKUP($F94,Puntos,7,FALSE)+(360-J$3)/24,IF(AND(VLOOKUP($F94,Puntos,7,FALSE)-VLOOKUP($E94,Puntos,7,FALSE)&lt;=(1.25/30)*(-360+J$5+J$3),VLOOKUP($F94,Puntos,7,FALSE)-VLOOKUP($E94,Puntos,7,FALSE)&gt;=(1.25/30)*(-360-J$5+J$3)),VLOOKUP($F94,Puntos,7,FALSE)-VLOOKUP($E94,Puntos,7,FALSE)+(360-J$3)/24,"No"))))),(IF(AND(VLOOKUP($E94,Puntos,7,FALSE)-VLOOKUP($F94,Puntos,7,FALSE)&lt;=(1.25/30)*(J$5+J$3),VLOOKUP($E94,Puntos,7,FALSE)-VLOOKUP($F94,Puntos,7,FALSE)&gt;=(1.25/30)*(-J$5+J$3)),VLOOKUP($E94,Puntos,7,FALSE)-VLOOKUP($F94,Puntos,7,FALSE)-(1.25/30)*(J$3),IF(AND(VLOOKUP($F94,Puntos,7,FALSE)-VLOOKUP($E94,Puntos,7,FALSE)&lt;=(1.25/30)*(J$5+J$3),VLOOKUP($F94,Puntos,7,FALSE)-VLOOKUP($E94,Puntos,7,FALSE)&gt;=(1.25/30)*(-J$5+J$3)),VLOOKUP($F94,Puntos,7,FALSE)-VLOOKUP($E94,Puntos,7,FALSE)-(1.25/30)*(J$3),IF(AND(VLOOKUP($E94,Puntos,7,FALSE)-VLOOKUP($F94,Puntos,7,FALSE)&lt;=(1.25/30)*(-360+J$5+J$3),VLOOKUP($E94,Puntos,7,FALSE)-VLOOKUP($F94,Puntos,7,FALSE)&gt;=(1.25/30)*(-360-J$5+J$3)),VLOOKUP($E94,Puntos,7,FALSE)-VLOOKUP($F94,Puntos,7,FALSE)+(360-J$3)/24,IF(AND(VLOOKUP($F94,Puntos,7,FALSE)-VLOOKUP($E94,Puntos,7,FALSE)&lt;=(1.25/30)*(-360+J$5+J$3),VLOOKUP($F94,Puntos,7,FALSE)-VLOOKUP($E94,Puntos,7,FALSE)&gt;=(1.25/30)*(-360-J$5+J$3)),VLOOKUP($F94,Puntos,7,FALSE)-VLOOKUP($E94,Puntos,7,FALSE)+(360-J$3)/24,"No"))))))</f>
        <v>No</v>
      </c>
      <c r="K94" s="3" t="str">
        <f t="shared" si="68"/>
        <v>No</v>
      </c>
      <c r="L94" s="5" t="str">
        <f t="shared" si="69"/>
        <v>No</v>
      </c>
      <c r="M94" s="3" t="str">
        <f t="shared" si="68"/>
        <v>No</v>
      </c>
      <c r="N94" s="5" t="str">
        <f t="shared" si="69"/>
        <v>No</v>
      </c>
      <c r="O94" s="3" t="str">
        <f t="shared" si="68"/>
        <v>No</v>
      </c>
      <c r="P94" s="5" t="str">
        <f t="shared" si="69"/>
        <v>No</v>
      </c>
      <c r="Q94" s="3" t="str">
        <f t="shared" si="68"/>
        <v>No</v>
      </c>
      <c r="R94" s="5" t="str">
        <f t="shared" si="69"/>
        <v>No</v>
      </c>
      <c r="S94" s="3" t="str">
        <f t="shared" si="68"/>
        <v>No</v>
      </c>
      <c r="T94" s="5" t="str">
        <f t="shared" si="69"/>
        <v>No</v>
      </c>
      <c r="U94" s="3" t="str">
        <f t="shared" si="68"/>
        <v>No</v>
      </c>
      <c r="V94" s="5" t="str">
        <f t="shared" si="69"/>
        <v>No</v>
      </c>
      <c r="W94" s="3" t="str">
        <f t="shared" si="68"/>
        <v>No</v>
      </c>
      <c r="X94" s="5" t="str">
        <f t="shared" si="69"/>
        <v>No</v>
      </c>
      <c r="Y94" s="3" t="str">
        <f t="shared" si="68"/>
        <v>No</v>
      </c>
      <c r="Z94" s="5" t="str">
        <f t="shared" si="69"/>
        <v>No</v>
      </c>
      <c r="AA94" s="3" t="str">
        <f t="shared" si="68"/>
        <v>No</v>
      </c>
      <c r="AB94" s="5" t="str">
        <f t="shared" si="69"/>
        <v>No</v>
      </c>
      <c r="AC94" s="3" t="str">
        <f t="shared" si="68"/>
        <v>No</v>
      </c>
      <c r="AD94" s="5" t="str">
        <f t="shared" si="69"/>
        <v>No</v>
      </c>
      <c r="AE94" s="3" t="str">
        <f t="shared" si="68"/>
        <v>No</v>
      </c>
      <c r="AF94" s="5" t="str">
        <f t="shared" si="69"/>
        <v>No</v>
      </c>
      <c r="AG94" s="3" t="str">
        <f t="shared" si="68"/>
        <v>No</v>
      </c>
      <c r="AH94" s="5" t="str">
        <f t="shared" si="69"/>
        <v>No</v>
      </c>
      <c r="AI94" s="3" t="str">
        <f t="shared" si="68"/>
        <v>No</v>
      </c>
      <c r="AJ94" s="5" t="str">
        <f t="shared" si="69"/>
        <v>No</v>
      </c>
      <c r="AK94" s="3" t="str">
        <f t="shared" si="68"/>
        <v>No</v>
      </c>
      <c r="AL94" s="5" t="str">
        <f t="shared" si="69"/>
        <v>No</v>
      </c>
      <c r="AM94" s="3" t="str">
        <f t="shared" si="68"/>
        <v>No</v>
      </c>
      <c r="AN94" s="5" t="str">
        <f t="shared" si="69"/>
        <v>No</v>
      </c>
      <c r="AO94" s="3" t="str">
        <f t="shared" si="68"/>
        <v>No</v>
      </c>
      <c r="AP94" s="5" t="str">
        <f t="shared" si="69"/>
        <v>No</v>
      </c>
      <c r="AQ94" s="3" t="str">
        <f t="shared" si="68"/>
        <v>No</v>
      </c>
      <c r="AR94" s="5" t="str">
        <f t="shared" si="69"/>
        <v>No</v>
      </c>
      <c r="AS94" s="3" t="str">
        <f t="shared" si="68"/>
        <v>No</v>
      </c>
      <c r="AT94" s="5" t="str">
        <f t="shared" si="69"/>
        <v>No</v>
      </c>
      <c r="AU94" s="3" t="str">
        <f t="shared" si="68"/>
        <v>No</v>
      </c>
      <c r="AV94" s="5" t="str">
        <f t="shared" si="69"/>
        <v>No</v>
      </c>
      <c r="AW94" s="3" t="str">
        <f t="shared" si="68"/>
        <v>No</v>
      </c>
      <c r="AX94" s="5" t="str">
        <f t="shared" si="69"/>
        <v>No</v>
      </c>
      <c r="AY94" s="3" t="str">
        <f t="shared" si="68"/>
        <v>No</v>
      </c>
      <c r="AZ94" s="5" t="str">
        <f t="shared" si="69"/>
        <v>No</v>
      </c>
      <c r="BA94" s="3" t="str">
        <f t="shared" si="68"/>
        <v>No</v>
      </c>
      <c r="BB94" s="5" t="str">
        <f t="shared" si="69"/>
        <v>No</v>
      </c>
      <c r="BC94" s="3" t="str">
        <f t="shared" si="68"/>
        <v>No</v>
      </c>
      <c r="BD94" s="5" t="str">
        <f t="shared" si="69"/>
        <v>No</v>
      </c>
      <c r="BE94" s="3" t="str">
        <f t="shared" si="68"/>
        <v>No</v>
      </c>
      <c r="BF94" s="5" t="str">
        <f t="shared" si="69"/>
        <v>No</v>
      </c>
      <c r="BG94" s="3" t="str">
        <f t="shared" si="68"/>
        <v>No</v>
      </c>
      <c r="BH94" s="5" t="str">
        <f t="shared" si="69"/>
        <v>No</v>
      </c>
      <c r="BI94" s="3" t="str">
        <f t="shared" si="68"/>
        <v>No</v>
      </c>
      <c r="BJ94" s="5" t="str">
        <f t="shared" si="69"/>
        <v>No</v>
      </c>
      <c r="BK94" s="3" t="str">
        <f t="shared" si="68"/>
        <v>No</v>
      </c>
      <c r="BL94" s="5" t="str">
        <f t="shared" si="69"/>
        <v>No</v>
      </c>
      <c r="BM94" s="3" t="str">
        <f t="shared" si="68"/>
        <v>No</v>
      </c>
      <c r="BN94" s="5" t="str">
        <f t="shared" si="69"/>
        <v>No</v>
      </c>
      <c r="BO94" s="3" t="str">
        <f t="shared" si="68"/>
        <v>No</v>
      </c>
      <c r="BP94" s="5" t="str">
        <f t="shared" si="69"/>
        <v>No</v>
      </c>
      <c r="BQ94" s="3" t="str">
        <f t="shared" si="68"/>
        <v>No</v>
      </c>
      <c r="BR94" s="5" t="str">
        <f t="shared" si="69"/>
        <v>No</v>
      </c>
      <c r="BS94" s="3" t="str">
        <f t="shared" si="68"/>
        <v>No</v>
      </c>
      <c r="BT94" s="5" t="str">
        <f t="shared" si="69"/>
        <v>No</v>
      </c>
      <c r="BU94" s="3" t="str">
        <f t="shared" si="66"/>
        <v>No</v>
      </c>
      <c r="BV94" s="5" t="str">
        <f t="shared" si="67"/>
        <v>No</v>
      </c>
      <c r="BW94" s="3" t="str">
        <f t="shared" si="66"/>
        <v>No</v>
      </c>
      <c r="BX94" s="5" t="str">
        <f t="shared" si="67"/>
        <v>No</v>
      </c>
      <c r="BY94" s="3" t="str">
        <f t="shared" si="66"/>
        <v>No</v>
      </c>
      <c r="BZ94" s="5" t="str">
        <f t="shared" si="67"/>
        <v>No</v>
      </c>
      <c r="CA94" s="3" t="str">
        <f t="shared" si="66"/>
        <v>No</v>
      </c>
      <c r="CB94" s="5" t="str">
        <f t="shared" si="67"/>
        <v>No</v>
      </c>
      <c r="CC94" s="3" t="str">
        <f t="shared" si="66"/>
        <v>No</v>
      </c>
      <c r="CD94" s="5" t="str">
        <f t="shared" si="67"/>
        <v>No</v>
      </c>
      <c r="CE94" s="3" t="str">
        <f t="shared" si="66"/>
        <v>No</v>
      </c>
      <c r="CF94" s="5" t="str">
        <f t="shared" si="67"/>
        <v>No</v>
      </c>
      <c r="CG94" s="3" t="str">
        <f t="shared" si="66"/>
        <v>No</v>
      </c>
      <c r="CH94" s="5" t="str">
        <f t="shared" si="67"/>
        <v>No</v>
      </c>
      <c r="CI94" s="3" t="str">
        <f t="shared" si="66"/>
        <v>No</v>
      </c>
      <c r="CJ94" s="5" t="str">
        <f t="shared" si="67"/>
        <v>No</v>
      </c>
      <c r="CK94" s="3" t="str">
        <f t="shared" si="66"/>
        <v>No</v>
      </c>
      <c r="CL94" s="5" t="str">
        <f t="shared" si="67"/>
        <v>No</v>
      </c>
      <c r="CM94" s="3" t="str">
        <f t="shared" si="66"/>
        <v>No</v>
      </c>
      <c r="CN94" s="5" t="str">
        <f t="shared" si="67"/>
        <v>No</v>
      </c>
      <c r="CO94" s="3" t="str">
        <f t="shared" si="66"/>
        <v>No</v>
      </c>
      <c r="CP94" s="5" t="str">
        <f t="shared" si="67"/>
        <v>No</v>
      </c>
      <c r="CQ94" s="3" t="str">
        <f t="shared" si="66"/>
        <v>No</v>
      </c>
      <c r="CR94" s="5" t="str">
        <f t="shared" si="67"/>
        <v>No</v>
      </c>
      <c r="CS94" s="3" t="str">
        <f t="shared" si="66"/>
        <v>No</v>
      </c>
      <c r="CT94" s="5" t="str">
        <f t="shared" si="67"/>
        <v>No</v>
      </c>
      <c r="CU94" s="3" t="str">
        <f t="shared" si="66"/>
        <v>No</v>
      </c>
      <c r="CV94" s="5" t="str">
        <f t="shared" si="67"/>
        <v>No</v>
      </c>
      <c r="CW94" s="3" t="str">
        <f t="shared" si="66"/>
        <v>No</v>
      </c>
      <c r="CX94" s="5" t="str">
        <f t="shared" si="67"/>
        <v>No</v>
      </c>
      <c r="CY94" s="3" t="str">
        <f t="shared" si="66"/>
        <v>No</v>
      </c>
      <c r="CZ94" s="5" t="str">
        <f t="shared" si="67"/>
        <v>No</v>
      </c>
    </row>
    <row r="95" spans="4:104" x14ac:dyDescent="0.3">
      <c r="D95" s="3">
        <v>91</v>
      </c>
      <c r="E95" s="3" t="str">
        <f t="shared" si="59"/>
        <v>Marte</v>
      </c>
      <c r="F95" s="3" t="str">
        <f t="shared" si="63"/>
        <v>Nodo Norte Real</v>
      </c>
      <c r="G95" s="3" t="str">
        <f t="shared" si="57"/>
        <v>Conjunción</v>
      </c>
      <c r="H95" s="5">
        <f t="shared" si="58"/>
        <v>0</v>
      </c>
      <c r="I95" s="3" t="str">
        <f t="shared" si="68"/>
        <v>No</v>
      </c>
      <c r="J95" s="5" t="str">
        <f t="shared" si="69"/>
        <v>No</v>
      </c>
      <c r="K95" s="3" t="str">
        <f t="shared" si="68"/>
        <v>No</v>
      </c>
      <c r="L95" s="5" t="str">
        <f t="shared" si="69"/>
        <v>No</v>
      </c>
      <c r="M95" s="3" t="str">
        <f t="shared" si="68"/>
        <v>No</v>
      </c>
      <c r="N95" s="5" t="str">
        <f t="shared" si="69"/>
        <v>No</v>
      </c>
      <c r="O95" s="3" t="str">
        <f t="shared" si="68"/>
        <v>No</v>
      </c>
      <c r="P95" s="5" t="str">
        <f t="shared" si="69"/>
        <v>No</v>
      </c>
      <c r="Q95" s="3" t="str">
        <f t="shared" si="68"/>
        <v>No</v>
      </c>
      <c r="R95" s="5" t="str">
        <f t="shared" si="69"/>
        <v>No</v>
      </c>
      <c r="S95" s="3" t="str">
        <f t="shared" si="68"/>
        <v>No</v>
      </c>
      <c r="T95" s="5" t="str">
        <f t="shared" si="69"/>
        <v>No</v>
      </c>
      <c r="U95" s="3" t="str">
        <f t="shared" si="68"/>
        <v>No</v>
      </c>
      <c r="V95" s="5" t="str">
        <f t="shared" si="69"/>
        <v>No</v>
      </c>
      <c r="W95" s="3" t="str">
        <f t="shared" si="68"/>
        <v>No</v>
      </c>
      <c r="X95" s="5" t="str">
        <f t="shared" si="69"/>
        <v>No</v>
      </c>
      <c r="Y95" s="3" t="str">
        <f t="shared" si="68"/>
        <v>No</v>
      </c>
      <c r="Z95" s="5" t="str">
        <f t="shared" si="69"/>
        <v>No</v>
      </c>
      <c r="AA95" s="3" t="str">
        <f t="shared" si="68"/>
        <v>No</v>
      </c>
      <c r="AB95" s="5" t="str">
        <f t="shared" si="69"/>
        <v>No</v>
      </c>
      <c r="AC95" s="3" t="str">
        <f t="shared" si="68"/>
        <v>No</v>
      </c>
      <c r="AD95" s="5" t="str">
        <f t="shared" si="69"/>
        <v>No</v>
      </c>
      <c r="AE95" s="3" t="str">
        <f t="shared" si="68"/>
        <v>No</v>
      </c>
      <c r="AF95" s="5" t="str">
        <f t="shared" si="69"/>
        <v>No</v>
      </c>
      <c r="AG95" s="3" t="str">
        <f t="shared" si="68"/>
        <v>No</v>
      </c>
      <c r="AH95" s="5" t="str">
        <f t="shared" si="69"/>
        <v>No</v>
      </c>
      <c r="AI95" s="3" t="str">
        <f t="shared" si="68"/>
        <v>No</v>
      </c>
      <c r="AJ95" s="5" t="str">
        <f t="shared" si="69"/>
        <v>No</v>
      </c>
      <c r="AK95" s="3" t="str">
        <f t="shared" si="68"/>
        <v>No</v>
      </c>
      <c r="AL95" s="5" t="str">
        <f t="shared" si="69"/>
        <v>No</v>
      </c>
      <c r="AM95" s="3" t="str">
        <f t="shared" si="68"/>
        <v>No</v>
      </c>
      <c r="AN95" s="5" t="str">
        <f t="shared" si="69"/>
        <v>No</v>
      </c>
      <c r="AO95" s="3" t="str">
        <f t="shared" si="68"/>
        <v>No</v>
      </c>
      <c r="AP95" s="5" t="str">
        <f t="shared" si="69"/>
        <v>No</v>
      </c>
      <c r="AQ95" s="3" t="str">
        <f t="shared" si="68"/>
        <v>No</v>
      </c>
      <c r="AR95" s="5" t="str">
        <f t="shared" si="69"/>
        <v>No</v>
      </c>
      <c r="AS95" s="3" t="str">
        <f t="shared" si="68"/>
        <v>No</v>
      </c>
      <c r="AT95" s="5" t="str">
        <f t="shared" si="69"/>
        <v>No</v>
      </c>
      <c r="AU95" s="3" t="str">
        <f t="shared" si="68"/>
        <v>No</v>
      </c>
      <c r="AV95" s="5" t="str">
        <f t="shared" si="69"/>
        <v>No</v>
      </c>
      <c r="AW95" s="3" t="str">
        <f t="shared" si="68"/>
        <v>No</v>
      </c>
      <c r="AX95" s="5" t="str">
        <f t="shared" si="69"/>
        <v>No</v>
      </c>
      <c r="AY95" s="3" t="str">
        <f t="shared" si="68"/>
        <v>No</v>
      </c>
      <c r="AZ95" s="5" t="str">
        <f t="shared" si="69"/>
        <v>No</v>
      </c>
      <c r="BA95" s="3" t="str">
        <f t="shared" si="68"/>
        <v>No</v>
      </c>
      <c r="BB95" s="5" t="str">
        <f t="shared" si="69"/>
        <v>No</v>
      </c>
      <c r="BC95" s="3" t="str">
        <f t="shared" si="68"/>
        <v>No</v>
      </c>
      <c r="BD95" s="5" t="str">
        <f t="shared" si="69"/>
        <v>No</v>
      </c>
      <c r="BE95" s="3" t="str">
        <f t="shared" si="68"/>
        <v>No</v>
      </c>
      <c r="BF95" s="5" t="str">
        <f t="shared" si="69"/>
        <v>No</v>
      </c>
      <c r="BG95" s="3" t="str">
        <f t="shared" si="68"/>
        <v>No</v>
      </c>
      <c r="BH95" s="5" t="str">
        <f t="shared" si="69"/>
        <v>No</v>
      </c>
      <c r="BI95" s="3" t="str">
        <f t="shared" si="68"/>
        <v>No</v>
      </c>
      <c r="BJ95" s="5" t="str">
        <f t="shared" si="69"/>
        <v>No</v>
      </c>
      <c r="BK95" s="3" t="str">
        <f t="shared" si="68"/>
        <v>No</v>
      </c>
      <c r="BL95" s="5" t="str">
        <f t="shared" si="69"/>
        <v>No</v>
      </c>
      <c r="BM95" s="3" t="str">
        <f t="shared" si="68"/>
        <v>No</v>
      </c>
      <c r="BN95" s="5" t="str">
        <f t="shared" si="69"/>
        <v>No</v>
      </c>
      <c r="BO95" s="3" t="str">
        <f t="shared" si="68"/>
        <v>No</v>
      </c>
      <c r="BP95" s="5" t="str">
        <f t="shared" si="69"/>
        <v>No</v>
      </c>
      <c r="BQ95" s="3" t="str">
        <f t="shared" si="68"/>
        <v>No</v>
      </c>
      <c r="BR95" s="5" t="str">
        <f t="shared" si="69"/>
        <v>No</v>
      </c>
      <c r="BS95" s="3" t="str">
        <f t="shared" si="68"/>
        <v>No</v>
      </c>
      <c r="BT95" s="5" t="str">
        <f t="shared" si="69"/>
        <v>No</v>
      </c>
      <c r="BU95" s="3" t="str">
        <f t="shared" si="66"/>
        <v>No</v>
      </c>
      <c r="BV95" s="5" t="str">
        <f t="shared" si="67"/>
        <v>No</v>
      </c>
      <c r="BW95" s="3" t="str">
        <f t="shared" si="66"/>
        <v>No</v>
      </c>
      <c r="BX95" s="5" t="str">
        <f t="shared" si="67"/>
        <v>No</v>
      </c>
      <c r="BY95" s="3" t="str">
        <f t="shared" si="66"/>
        <v>No</v>
      </c>
      <c r="BZ95" s="5" t="str">
        <f t="shared" si="67"/>
        <v>No</v>
      </c>
      <c r="CA95" s="3" t="str">
        <f t="shared" si="66"/>
        <v>No</v>
      </c>
      <c r="CB95" s="5" t="str">
        <f t="shared" si="67"/>
        <v>No</v>
      </c>
      <c r="CC95" s="3" t="str">
        <f t="shared" si="66"/>
        <v>No</v>
      </c>
      <c r="CD95" s="5" t="str">
        <f t="shared" si="67"/>
        <v>No</v>
      </c>
      <c r="CE95" s="3" t="str">
        <f t="shared" si="66"/>
        <v>No</v>
      </c>
      <c r="CF95" s="5" t="str">
        <f t="shared" si="67"/>
        <v>No</v>
      </c>
      <c r="CG95" s="3" t="str">
        <f t="shared" si="66"/>
        <v>No</v>
      </c>
      <c r="CH95" s="5" t="str">
        <f t="shared" si="67"/>
        <v>No</v>
      </c>
      <c r="CI95" s="3" t="str">
        <f t="shared" si="66"/>
        <v>No</v>
      </c>
      <c r="CJ95" s="5" t="str">
        <f t="shared" si="67"/>
        <v>No</v>
      </c>
      <c r="CK95" s="3" t="str">
        <f t="shared" si="66"/>
        <v>No</v>
      </c>
      <c r="CL95" s="5" t="str">
        <f t="shared" si="67"/>
        <v>No</v>
      </c>
      <c r="CM95" s="3" t="str">
        <f t="shared" si="66"/>
        <v>No</v>
      </c>
      <c r="CN95" s="5" t="str">
        <f t="shared" si="67"/>
        <v>No</v>
      </c>
      <c r="CO95" s="3" t="str">
        <f t="shared" si="66"/>
        <v>No</v>
      </c>
      <c r="CP95" s="5" t="str">
        <f t="shared" si="67"/>
        <v>No</v>
      </c>
      <c r="CQ95" s="3" t="str">
        <f t="shared" si="66"/>
        <v>No</v>
      </c>
      <c r="CR95" s="5" t="str">
        <f t="shared" si="67"/>
        <v>No</v>
      </c>
      <c r="CS95" s="3" t="str">
        <f t="shared" si="66"/>
        <v>No</v>
      </c>
      <c r="CT95" s="5" t="str">
        <f t="shared" si="67"/>
        <v>No</v>
      </c>
      <c r="CU95" s="3" t="str">
        <f t="shared" si="66"/>
        <v>No</v>
      </c>
      <c r="CV95" s="5" t="str">
        <f t="shared" si="67"/>
        <v>No</v>
      </c>
      <c r="CW95" s="3" t="str">
        <f t="shared" si="66"/>
        <v>No</v>
      </c>
      <c r="CX95" s="5" t="str">
        <f t="shared" si="67"/>
        <v>No</v>
      </c>
      <c r="CY95" s="3" t="str">
        <f t="shared" si="66"/>
        <v>No</v>
      </c>
      <c r="CZ95" s="5" t="str">
        <f t="shared" si="67"/>
        <v>No</v>
      </c>
    </row>
    <row r="96" spans="4:104" x14ac:dyDescent="0.3">
      <c r="D96" s="3">
        <v>92</v>
      </c>
      <c r="E96" s="3" t="str">
        <f t="shared" si="59"/>
        <v>Marte</v>
      </c>
      <c r="F96" s="3" t="str">
        <f t="shared" si="63"/>
        <v>Quirón</v>
      </c>
      <c r="G96" s="3" t="str">
        <f t="shared" si="57"/>
        <v>Conjunción</v>
      </c>
      <c r="H96" s="5">
        <f t="shared" si="58"/>
        <v>0</v>
      </c>
      <c r="I96" s="3" t="str">
        <f t="shared" si="68"/>
        <v>No</v>
      </c>
      <c r="J96" s="5" t="str">
        <f t="shared" si="69"/>
        <v>No</v>
      </c>
      <c r="K96" s="3" t="str">
        <f t="shared" si="68"/>
        <v>No</v>
      </c>
      <c r="L96" s="5" t="str">
        <f t="shared" si="69"/>
        <v>No</v>
      </c>
      <c r="M96" s="3" t="str">
        <f t="shared" si="68"/>
        <v>No</v>
      </c>
      <c r="N96" s="5" t="str">
        <f t="shared" si="69"/>
        <v>No</v>
      </c>
      <c r="O96" s="3" t="str">
        <f t="shared" si="68"/>
        <v>No</v>
      </c>
      <c r="P96" s="5" t="str">
        <f t="shared" si="69"/>
        <v>No</v>
      </c>
      <c r="Q96" s="3" t="str">
        <f t="shared" si="68"/>
        <v>No</v>
      </c>
      <c r="R96" s="5" t="str">
        <f t="shared" si="69"/>
        <v>No</v>
      </c>
      <c r="S96" s="3" t="str">
        <f t="shared" si="68"/>
        <v>No</v>
      </c>
      <c r="T96" s="5" t="str">
        <f t="shared" si="69"/>
        <v>No</v>
      </c>
      <c r="U96" s="3" t="str">
        <f t="shared" si="68"/>
        <v>No</v>
      </c>
      <c r="V96" s="5" t="str">
        <f t="shared" si="69"/>
        <v>No</v>
      </c>
      <c r="W96" s="3" t="str">
        <f t="shared" si="68"/>
        <v>No</v>
      </c>
      <c r="X96" s="5" t="str">
        <f t="shared" si="69"/>
        <v>No</v>
      </c>
      <c r="Y96" s="3" t="str">
        <f t="shared" si="68"/>
        <v>No</v>
      </c>
      <c r="Z96" s="5" t="str">
        <f t="shared" si="69"/>
        <v>No</v>
      </c>
      <c r="AA96" s="3" t="str">
        <f t="shared" si="68"/>
        <v>No</v>
      </c>
      <c r="AB96" s="5" t="str">
        <f t="shared" si="69"/>
        <v>No</v>
      </c>
      <c r="AC96" s="3" t="str">
        <f t="shared" si="68"/>
        <v>No</v>
      </c>
      <c r="AD96" s="5" t="str">
        <f t="shared" si="69"/>
        <v>No</v>
      </c>
      <c r="AE96" s="3" t="str">
        <f t="shared" si="68"/>
        <v>No</v>
      </c>
      <c r="AF96" s="5" t="str">
        <f t="shared" si="69"/>
        <v>No</v>
      </c>
      <c r="AG96" s="3" t="str">
        <f t="shared" si="68"/>
        <v>No</v>
      </c>
      <c r="AH96" s="5" t="str">
        <f t="shared" si="69"/>
        <v>No</v>
      </c>
      <c r="AI96" s="3" t="str">
        <f t="shared" si="68"/>
        <v>No</v>
      </c>
      <c r="AJ96" s="5" t="str">
        <f t="shared" si="69"/>
        <v>No</v>
      </c>
      <c r="AK96" s="3" t="str">
        <f t="shared" si="68"/>
        <v>No</v>
      </c>
      <c r="AL96" s="5" t="str">
        <f t="shared" si="69"/>
        <v>No</v>
      </c>
      <c r="AM96" s="3" t="str">
        <f t="shared" si="68"/>
        <v>No</v>
      </c>
      <c r="AN96" s="5" t="str">
        <f t="shared" si="69"/>
        <v>No</v>
      </c>
      <c r="AO96" s="3" t="str">
        <f t="shared" si="68"/>
        <v>No</v>
      </c>
      <c r="AP96" s="5" t="str">
        <f t="shared" si="69"/>
        <v>No</v>
      </c>
      <c r="AQ96" s="3" t="str">
        <f t="shared" si="68"/>
        <v>No</v>
      </c>
      <c r="AR96" s="5" t="str">
        <f t="shared" si="69"/>
        <v>No</v>
      </c>
      <c r="AS96" s="3" t="str">
        <f t="shared" si="68"/>
        <v>No</v>
      </c>
      <c r="AT96" s="5" t="str">
        <f t="shared" si="69"/>
        <v>No</v>
      </c>
      <c r="AU96" s="3" t="str">
        <f t="shared" si="68"/>
        <v>No</v>
      </c>
      <c r="AV96" s="5" t="str">
        <f t="shared" si="69"/>
        <v>No</v>
      </c>
      <c r="AW96" s="3" t="str">
        <f t="shared" si="68"/>
        <v>No</v>
      </c>
      <c r="AX96" s="5" t="str">
        <f t="shared" si="69"/>
        <v>No</v>
      </c>
      <c r="AY96" s="3" t="str">
        <f t="shared" si="68"/>
        <v>No</v>
      </c>
      <c r="AZ96" s="5" t="str">
        <f t="shared" si="69"/>
        <v>No</v>
      </c>
      <c r="BA96" s="3" t="str">
        <f t="shared" si="68"/>
        <v>No</v>
      </c>
      <c r="BB96" s="5" t="str">
        <f t="shared" si="69"/>
        <v>No</v>
      </c>
      <c r="BC96" s="3" t="str">
        <f t="shared" si="68"/>
        <v>No</v>
      </c>
      <c r="BD96" s="5" t="str">
        <f t="shared" si="69"/>
        <v>No</v>
      </c>
      <c r="BE96" s="3" t="str">
        <f t="shared" si="68"/>
        <v>No</v>
      </c>
      <c r="BF96" s="5" t="str">
        <f t="shared" si="69"/>
        <v>No</v>
      </c>
      <c r="BG96" s="3" t="str">
        <f t="shared" si="68"/>
        <v>No</v>
      </c>
      <c r="BH96" s="5" t="str">
        <f t="shared" si="69"/>
        <v>No</v>
      </c>
      <c r="BI96" s="3" t="str">
        <f t="shared" si="68"/>
        <v>No</v>
      </c>
      <c r="BJ96" s="5" t="str">
        <f t="shared" si="69"/>
        <v>No</v>
      </c>
      <c r="BK96" s="3" t="str">
        <f t="shared" si="68"/>
        <v>No</v>
      </c>
      <c r="BL96" s="5" t="str">
        <f t="shared" si="69"/>
        <v>No</v>
      </c>
      <c r="BM96" s="3" t="str">
        <f t="shared" si="68"/>
        <v>No</v>
      </c>
      <c r="BN96" s="5" t="str">
        <f t="shared" si="69"/>
        <v>No</v>
      </c>
      <c r="BO96" s="3" t="str">
        <f t="shared" si="68"/>
        <v>No</v>
      </c>
      <c r="BP96" s="5" t="str">
        <f t="shared" si="69"/>
        <v>No</v>
      </c>
      <c r="BQ96" s="3" t="str">
        <f t="shared" si="68"/>
        <v>No</v>
      </c>
      <c r="BR96" s="5" t="str">
        <f t="shared" si="69"/>
        <v>No</v>
      </c>
      <c r="BS96" s="3" t="str">
        <f t="shared" si="68"/>
        <v>No</v>
      </c>
      <c r="BT96" s="5" t="str">
        <f t="shared" si="69"/>
        <v>No</v>
      </c>
      <c r="BU96" s="3" t="str">
        <f t="shared" si="66"/>
        <v>No</v>
      </c>
      <c r="BV96" s="5" t="str">
        <f t="shared" si="67"/>
        <v>No</v>
      </c>
      <c r="BW96" s="3" t="str">
        <f t="shared" si="66"/>
        <v>No</v>
      </c>
      <c r="BX96" s="5" t="str">
        <f t="shared" si="67"/>
        <v>No</v>
      </c>
      <c r="BY96" s="3" t="str">
        <f t="shared" si="66"/>
        <v>No</v>
      </c>
      <c r="BZ96" s="5" t="str">
        <f t="shared" si="67"/>
        <v>No</v>
      </c>
      <c r="CA96" s="3" t="str">
        <f t="shared" si="66"/>
        <v>No</v>
      </c>
      <c r="CB96" s="5" t="str">
        <f t="shared" si="67"/>
        <v>No</v>
      </c>
      <c r="CC96" s="3" t="str">
        <f t="shared" si="66"/>
        <v>No</v>
      </c>
      <c r="CD96" s="5" t="str">
        <f t="shared" si="67"/>
        <v>No</v>
      </c>
      <c r="CE96" s="3" t="str">
        <f t="shared" si="66"/>
        <v>No</v>
      </c>
      <c r="CF96" s="5" t="str">
        <f t="shared" si="67"/>
        <v>No</v>
      </c>
      <c r="CG96" s="3" t="str">
        <f t="shared" si="66"/>
        <v>No</v>
      </c>
      <c r="CH96" s="5" t="str">
        <f t="shared" si="67"/>
        <v>No</v>
      </c>
      <c r="CI96" s="3" t="str">
        <f t="shared" si="66"/>
        <v>No</v>
      </c>
      <c r="CJ96" s="5" t="str">
        <f t="shared" si="67"/>
        <v>No</v>
      </c>
      <c r="CK96" s="3" t="str">
        <f t="shared" si="66"/>
        <v>No</v>
      </c>
      <c r="CL96" s="5" t="str">
        <f t="shared" si="67"/>
        <v>No</v>
      </c>
      <c r="CM96" s="3" t="str">
        <f t="shared" si="66"/>
        <v>No</v>
      </c>
      <c r="CN96" s="5" t="str">
        <f t="shared" si="67"/>
        <v>No</v>
      </c>
      <c r="CO96" s="3" t="str">
        <f t="shared" si="66"/>
        <v>No</v>
      </c>
      <c r="CP96" s="5" t="str">
        <f t="shared" si="67"/>
        <v>No</v>
      </c>
      <c r="CQ96" s="3" t="str">
        <f t="shared" si="66"/>
        <v>No</v>
      </c>
      <c r="CR96" s="5" t="str">
        <f t="shared" si="67"/>
        <v>No</v>
      </c>
      <c r="CS96" s="3" t="str">
        <f t="shared" si="66"/>
        <v>No</v>
      </c>
      <c r="CT96" s="5" t="str">
        <f t="shared" si="67"/>
        <v>No</v>
      </c>
      <c r="CU96" s="3" t="str">
        <f t="shared" si="66"/>
        <v>No</v>
      </c>
      <c r="CV96" s="5" t="str">
        <f t="shared" si="67"/>
        <v>No</v>
      </c>
      <c r="CW96" s="3" t="str">
        <f t="shared" si="66"/>
        <v>No</v>
      </c>
      <c r="CX96" s="5" t="str">
        <f t="shared" si="67"/>
        <v>No</v>
      </c>
      <c r="CY96" s="3" t="str">
        <f t="shared" si="66"/>
        <v>No</v>
      </c>
      <c r="CZ96" s="5" t="str">
        <f t="shared" si="67"/>
        <v>No</v>
      </c>
    </row>
    <row r="97" spans="4:104" x14ac:dyDescent="0.3">
      <c r="D97" s="3">
        <v>93</v>
      </c>
      <c r="E97" s="3" t="str">
        <f t="shared" si="59"/>
        <v>Marte</v>
      </c>
      <c r="F97" s="3" t="str">
        <f t="shared" si="63"/>
        <v>Lilith</v>
      </c>
      <c r="G97" s="3" t="str">
        <f t="shared" si="57"/>
        <v>Conjunción</v>
      </c>
      <c r="H97" s="5">
        <f t="shared" si="58"/>
        <v>0</v>
      </c>
      <c r="I97" s="3" t="str">
        <f t="shared" si="68"/>
        <v>No</v>
      </c>
      <c r="J97" s="5" t="str">
        <f t="shared" si="69"/>
        <v>No</v>
      </c>
      <c r="K97" s="3" t="str">
        <f t="shared" si="68"/>
        <v>No</v>
      </c>
      <c r="L97" s="5" t="str">
        <f t="shared" si="69"/>
        <v>No</v>
      </c>
      <c r="M97" s="3" t="str">
        <f t="shared" si="68"/>
        <v>No</v>
      </c>
      <c r="N97" s="5" t="str">
        <f t="shared" si="69"/>
        <v>No</v>
      </c>
      <c r="O97" s="3" t="str">
        <f t="shared" si="68"/>
        <v>No</v>
      </c>
      <c r="P97" s="5" t="str">
        <f t="shared" si="69"/>
        <v>No</v>
      </c>
      <c r="Q97" s="3" t="str">
        <f t="shared" si="68"/>
        <v>No</v>
      </c>
      <c r="R97" s="5" t="str">
        <f t="shared" si="69"/>
        <v>No</v>
      </c>
      <c r="S97" s="3" t="str">
        <f t="shared" si="68"/>
        <v>No</v>
      </c>
      <c r="T97" s="5" t="str">
        <f t="shared" si="69"/>
        <v>No</v>
      </c>
      <c r="U97" s="3" t="str">
        <f t="shared" si="68"/>
        <v>No</v>
      </c>
      <c r="V97" s="5" t="str">
        <f t="shared" si="69"/>
        <v>No</v>
      </c>
      <c r="W97" s="3" t="str">
        <f t="shared" si="68"/>
        <v>No</v>
      </c>
      <c r="X97" s="5" t="str">
        <f t="shared" si="69"/>
        <v>No</v>
      </c>
      <c r="Y97" s="3" t="str">
        <f t="shared" si="68"/>
        <v>No</v>
      </c>
      <c r="Z97" s="5" t="str">
        <f t="shared" si="69"/>
        <v>No</v>
      </c>
      <c r="AA97" s="3" t="str">
        <f t="shared" si="68"/>
        <v>No</v>
      </c>
      <c r="AB97" s="5" t="str">
        <f t="shared" si="69"/>
        <v>No</v>
      </c>
      <c r="AC97" s="3" t="str">
        <f t="shared" si="68"/>
        <v>No</v>
      </c>
      <c r="AD97" s="5" t="str">
        <f t="shared" si="69"/>
        <v>No</v>
      </c>
      <c r="AE97" s="3" t="str">
        <f t="shared" si="68"/>
        <v>No</v>
      </c>
      <c r="AF97" s="5" t="str">
        <f t="shared" si="69"/>
        <v>No</v>
      </c>
      <c r="AG97" s="3" t="str">
        <f t="shared" si="68"/>
        <v>No</v>
      </c>
      <c r="AH97" s="5" t="str">
        <f t="shared" si="69"/>
        <v>No</v>
      </c>
      <c r="AI97" s="3" t="str">
        <f t="shared" si="68"/>
        <v>No</v>
      </c>
      <c r="AJ97" s="5" t="str">
        <f t="shared" si="69"/>
        <v>No</v>
      </c>
      <c r="AK97" s="3" t="str">
        <f t="shared" si="68"/>
        <v>No</v>
      </c>
      <c r="AL97" s="5" t="str">
        <f t="shared" si="69"/>
        <v>No</v>
      </c>
      <c r="AM97" s="3" t="str">
        <f t="shared" si="68"/>
        <v>No</v>
      </c>
      <c r="AN97" s="5" t="str">
        <f t="shared" si="69"/>
        <v>No</v>
      </c>
      <c r="AO97" s="3" t="str">
        <f t="shared" si="68"/>
        <v>No</v>
      </c>
      <c r="AP97" s="5" t="str">
        <f t="shared" si="69"/>
        <v>No</v>
      </c>
      <c r="AQ97" s="3" t="str">
        <f t="shared" si="68"/>
        <v>No</v>
      </c>
      <c r="AR97" s="5" t="str">
        <f t="shared" si="69"/>
        <v>No</v>
      </c>
      <c r="AS97" s="3" t="str">
        <f t="shared" si="68"/>
        <v>No</v>
      </c>
      <c r="AT97" s="5" t="str">
        <f t="shared" si="69"/>
        <v>No</v>
      </c>
      <c r="AU97" s="3" t="str">
        <f t="shared" si="68"/>
        <v>No</v>
      </c>
      <c r="AV97" s="5" t="str">
        <f t="shared" si="69"/>
        <v>No</v>
      </c>
      <c r="AW97" s="3" t="str">
        <f t="shared" si="68"/>
        <v>No</v>
      </c>
      <c r="AX97" s="5" t="str">
        <f t="shared" si="69"/>
        <v>No</v>
      </c>
      <c r="AY97" s="3" t="str">
        <f t="shared" si="68"/>
        <v>No</v>
      </c>
      <c r="AZ97" s="5" t="str">
        <f t="shared" si="69"/>
        <v>No</v>
      </c>
      <c r="BA97" s="3" t="str">
        <f t="shared" si="68"/>
        <v>No</v>
      </c>
      <c r="BB97" s="5" t="str">
        <f t="shared" si="69"/>
        <v>No</v>
      </c>
      <c r="BC97" s="3" t="str">
        <f t="shared" si="68"/>
        <v>No</v>
      </c>
      <c r="BD97" s="5" t="str">
        <f t="shared" si="69"/>
        <v>No</v>
      </c>
      <c r="BE97" s="3" t="str">
        <f t="shared" si="68"/>
        <v>No</v>
      </c>
      <c r="BF97" s="5" t="str">
        <f t="shared" si="69"/>
        <v>No</v>
      </c>
      <c r="BG97" s="3" t="str">
        <f t="shared" si="68"/>
        <v>No</v>
      </c>
      <c r="BH97" s="5" t="str">
        <f t="shared" si="69"/>
        <v>No</v>
      </c>
      <c r="BI97" s="3" t="str">
        <f t="shared" si="68"/>
        <v>No</v>
      </c>
      <c r="BJ97" s="5" t="str">
        <f t="shared" si="69"/>
        <v>No</v>
      </c>
      <c r="BK97" s="3" t="str">
        <f t="shared" si="68"/>
        <v>No</v>
      </c>
      <c r="BL97" s="5" t="str">
        <f t="shared" si="69"/>
        <v>No</v>
      </c>
      <c r="BM97" s="3" t="str">
        <f t="shared" si="68"/>
        <v>No</v>
      </c>
      <c r="BN97" s="5" t="str">
        <f t="shared" si="69"/>
        <v>No</v>
      </c>
      <c r="BO97" s="3" t="str">
        <f t="shared" si="68"/>
        <v>No</v>
      </c>
      <c r="BP97" s="5" t="str">
        <f t="shared" si="69"/>
        <v>No</v>
      </c>
      <c r="BQ97" s="3" t="str">
        <f t="shared" si="68"/>
        <v>No</v>
      </c>
      <c r="BR97" s="5" t="str">
        <f t="shared" si="69"/>
        <v>No</v>
      </c>
      <c r="BS97" s="3" t="str">
        <f t="shared" si="68"/>
        <v>No</v>
      </c>
      <c r="BT97" s="5" t="str">
        <f t="shared" si="69"/>
        <v>No</v>
      </c>
      <c r="BU97" s="3" t="str">
        <f t="shared" si="66"/>
        <v>No</v>
      </c>
      <c r="BV97" s="5" t="str">
        <f t="shared" si="67"/>
        <v>No</v>
      </c>
      <c r="BW97" s="3" t="str">
        <f t="shared" si="66"/>
        <v>No</v>
      </c>
      <c r="BX97" s="5" t="str">
        <f t="shared" si="67"/>
        <v>No</v>
      </c>
      <c r="BY97" s="3" t="str">
        <f t="shared" si="66"/>
        <v>No</v>
      </c>
      <c r="BZ97" s="5" t="str">
        <f t="shared" si="67"/>
        <v>No</v>
      </c>
      <c r="CA97" s="3" t="str">
        <f t="shared" si="66"/>
        <v>No</v>
      </c>
      <c r="CB97" s="5" t="str">
        <f t="shared" si="67"/>
        <v>No</v>
      </c>
      <c r="CC97" s="3" t="str">
        <f t="shared" si="66"/>
        <v>No</v>
      </c>
      <c r="CD97" s="5" t="str">
        <f t="shared" si="67"/>
        <v>No</v>
      </c>
      <c r="CE97" s="3" t="str">
        <f t="shared" si="66"/>
        <v>No</v>
      </c>
      <c r="CF97" s="5" t="str">
        <f t="shared" si="67"/>
        <v>No</v>
      </c>
      <c r="CG97" s="3" t="str">
        <f t="shared" si="66"/>
        <v>No</v>
      </c>
      <c r="CH97" s="5" t="str">
        <f t="shared" si="67"/>
        <v>No</v>
      </c>
      <c r="CI97" s="3" t="str">
        <f t="shared" si="66"/>
        <v>No</v>
      </c>
      <c r="CJ97" s="5" t="str">
        <f t="shared" si="67"/>
        <v>No</v>
      </c>
      <c r="CK97" s="3" t="str">
        <f t="shared" si="66"/>
        <v>No</v>
      </c>
      <c r="CL97" s="5" t="str">
        <f t="shared" si="67"/>
        <v>No</v>
      </c>
      <c r="CM97" s="3" t="str">
        <f t="shared" si="66"/>
        <v>No</v>
      </c>
      <c r="CN97" s="5" t="str">
        <f t="shared" si="67"/>
        <v>No</v>
      </c>
      <c r="CO97" s="3" t="str">
        <f t="shared" si="66"/>
        <v>No</v>
      </c>
      <c r="CP97" s="5" t="str">
        <f t="shared" si="67"/>
        <v>No</v>
      </c>
      <c r="CQ97" s="3" t="str">
        <f t="shared" si="66"/>
        <v>No</v>
      </c>
      <c r="CR97" s="5" t="str">
        <f t="shared" si="67"/>
        <v>No</v>
      </c>
      <c r="CS97" s="3" t="str">
        <f t="shared" si="66"/>
        <v>No</v>
      </c>
      <c r="CT97" s="5" t="str">
        <f t="shared" si="67"/>
        <v>No</v>
      </c>
      <c r="CU97" s="3" t="str">
        <f t="shared" si="66"/>
        <v>No</v>
      </c>
      <c r="CV97" s="5" t="str">
        <f t="shared" si="67"/>
        <v>No</v>
      </c>
      <c r="CW97" s="3" t="str">
        <f t="shared" si="66"/>
        <v>No</v>
      </c>
      <c r="CX97" s="5" t="str">
        <f t="shared" si="67"/>
        <v>No</v>
      </c>
      <c r="CY97" s="3" t="str">
        <f t="shared" si="66"/>
        <v>No</v>
      </c>
      <c r="CZ97" s="5" t="str">
        <f t="shared" si="67"/>
        <v>No</v>
      </c>
    </row>
    <row r="98" spans="4:104" x14ac:dyDescent="0.3">
      <c r="D98" s="3">
        <v>94</v>
      </c>
      <c r="E98" s="3" t="str">
        <f t="shared" si="59"/>
        <v>Marte</v>
      </c>
      <c r="F98" s="3" t="str">
        <f t="shared" si="63"/>
        <v>Vertex</v>
      </c>
      <c r="G98" s="3" t="str">
        <f t="shared" si="57"/>
        <v>Conjunción</v>
      </c>
      <c r="H98" s="5">
        <f t="shared" si="58"/>
        <v>0</v>
      </c>
      <c r="I98" s="3" t="str">
        <f t="shared" si="68"/>
        <v>No</v>
      </c>
      <c r="J98" s="5" t="str">
        <f t="shared" si="69"/>
        <v>No</v>
      </c>
      <c r="K98" s="3" t="str">
        <f t="shared" si="68"/>
        <v>No</v>
      </c>
      <c r="L98" s="5" t="str">
        <f t="shared" si="69"/>
        <v>No</v>
      </c>
      <c r="M98" s="3" t="str">
        <f t="shared" si="68"/>
        <v>No</v>
      </c>
      <c r="N98" s="5" t="str">
        <f t="shared" si="69"/>
        <v>No</v>
      </c>
      <c r="O98" s="3" t="str">
        <f t="shared" si="68"/>
        <v>No</v>
      </c>
      <c r="P98" s="5" t="str">
        <f t="shared" si="69"/>
        <v>No</v>
      </c>
      <c r="Q98" s="3" t="str">
        <f t="shared" si="68"/>
        <v>No</v>
      </c>
      <c r="R98" s="5" t="str">
        <f t="shared" si="69"/>
        <v>No</v>
      </c>
      <c r="S98" s="3" t="str">
        <f t="shared" si="68"/>
        <v>No</v>
      </c>
      <c r="T98" s="5" t="str">
        <f t="shared" si="69"/>
        <v>No</v>
      </c>
      <c r="U98" s="3" t="str">
        <f t="shared" si="68"/>
        <v>No</v>
      </c>
      <c r="V98" s="5" t="str">
        <f t="shared" si="69"/>
        <v>No</v>
      </c>
      <c r="W98" s="3" t="str">
        <f t="shared" si="68"/>
        <v>No</v>
      </c>
      <c r="X98" s="5" t="str">
        <f t="shared" si="69"/>
        <v>No</v>
      </c>
      <c r="Y98" s="3" t="str">
        <f t="shared" si="68"/>
        <v>No</v>
      </c>
      <c r="Z98" s="5" t="str">
        <f t="shared" si="69"/>
        <v>No</v>
      </c>
      <c r="AA98" s="3" t="str">
        <f t="shared" si="68"/>
        <v>No</v>
      </c>
      <c r="AB98" s="5" t="str">
        <f t="shared" si="69"/>
        <v>No</v>
      </c>
      <c r="AC98" s="3" t="str">
        <f t="shared" si="68"/>
        <v>No</v>
      </c>
      <c r="AD98" s="5" t="str">
        <f t="shared" si="69"/>
        <v>No</v>
      </c>
      <c r="AE98" s="3" t="str">
        <f t="shared" si="68"/>
        <v>No</v>
      </c>
      <c r="AF98" s="5" t="str">
        <f t="shared" si="69"/>
        <v>No</v>
      </c>
      <c r="AG98" s="3" t="str">
        <f t="shared" si="68"/>
        <v>No</v>
      </c>
      <c r="AH98" s="5" t="str">
        <f t="shared" si="69"/>
        <v>No</v>
      </c>
      <c r="AI98" s="3" t="str">
        <f t="shared" si="68"/>
        <v>No</v>
      </c>
      <c r="AJ98" s="5" t="str">
        <f t="shared" si="69"/>
        <v>No</v>
      </c>
      <c r="AK98" s="3" t="str">
        <f t="shared" si="68"/>
        <v>No</v>
      </c>
      <c r="AL98" s="5" t="str">
        <f t="shared" si="69"/>
        <v>No</v>
      </c>
      <c r="AM98" s="3" t="str">
        <f t="shared" si="68"/>
        <v>No</v>
      </c>
      <c r="AN98" s="5" t="str">
        <f t="shared" si="69"/>
        <v>No</v>
      </c>
      <c r="AO98" s="3" t="str">
        <f t="shared" si="68"/>
        <v>No</v>
      </c>
      <c r="AP98" s="5" t="str">
        <f t="shared" si="69"/>
        <v>No</v>
      </c>
      <c r="AQ98" s="3" t="str">
        <f t="shared" si="68"/>
        <v>No</v>
      </c>
      <c r="AR98" s="5" t="str">
        <f t="shared" si="69"/>
        <v>No</v>
      </c>
      <c r="AS98" s="3" t="str">
        <f t="shared" si="68"/>
        <v>No</v>
      </c>
      <c r="AT98" s="5" t="str">
        <f t="shared" si="69"/>
        <v>No</v>
      </c>
      <c r="AU98" s="3" t="str">
        <f t="shared" si="68"/>
        <v>No</v>
      </c>
      <c r="AV98" s="5" t="str">
        <f t="shared" si="69"/>
        <v>No</v>
      </c>
      <c r="AW98" s="3" t="str">
        <f t="shared" si="68"/>
        <v>No</v>
      </c>
      <c r="AX98" s="5" t="str">
        <f t="shared" si="69"/>
        <v>No</v>
      </c>
      <c r="AY98" s="3" t="str">
        <f t="shared" si="68"/>
        <v>No</v>
      </c>
      <c r="AZ98" s="5" t="str">
        <f t="shared" si="69"/>
        <v>No</v>
      </c>
      <c r="BA98" s="3" t="str">
        <f t="shared" si="68"/>
        <v>No</v>
      </c>
      <c r="BB98" s="5" t="str">
        <f t="shared" si="69"/>
        <v>No</v>
      </c>
      <c r="BC98" s="3" t="str">
        <f t="shared" si="68"/>
        <v>No</v>
      </c>
      <c r="BD98" s="5" t="str">
        <f t="shared" si="69"/>
        <v>No</v>
      </c>
      <c r="BE98" s="3" t="str">
        <f t="shared" si="68"/>
        <v>No</v>
      </c>
      <c r="BF98" s="5" t="str">
        <f t="shared" si="69"/>
        <v>No</v>
      </c>
      <c r="BG98" s="3" t="str">
        <f t="shared" si="68"/>
        <v>No</v>
      </c>
      <c r="BH98" s="5" t="str">
        <f t="shared" si="69"/>
        <v>No</v>
      </c>
      <c r="BI98" s="3" t="str">
        <f t="shared" si="68"/>
        <v>No</v>
      </c>
      <c r="BJ98" s="5" t="str">
        <f t="shared" si="69"/>
        <v>No</v>
      </c>
      <c r="BK98" s="3" t="str">
        <f t="shared" si="68"/>
        <v>No</v>
      </c>
      <c r="BL98" s="5" t="str">
        <f t="shared" si="69"/>
        <v>No</v>
      </c>
      <c r="BM98" s="3" t="str">
        <f t="shared" si="68"/>
        <v>No</v>
      </c>
      <c r="BN98" s="5" t="str">
        <f t="shared" si="69"/>
        <v>No</v>
      </c>
      <c r="BO98" s="3" t="str">
        <f t="shared" si="68"/>
        <v>No</v>
      </c>
      <c r="BP98" s="5" t="str">
        <f t="shared" si="69"/>
        <v>No</v>
      </c>
      <c r="BQ98" s="3" t="str">
        <f t="shared" si="68"/>
        <v>No</v>
      </c>
      <c r="BR98" s="5" t="str">
        <f t="shared" si="69"/>
        <v>No</v>
      </c>
      <c r="BS98" s="3" t="str">
        <f t="shared" si="68"/>
        <v>No</v>
      </c>
      <c r="BT98" s="5" t="str">
        <f t="shared" si="69"/>
        <v>No</v>
      </c>
      <c r="BU98" s="3" t="str">
        <f t="shared" si="66"/>
        <v>No</v>
      </c>
      <c r="BV98" s="5" t="str">
        <f t="shared" si="67"/>
        <v>No</v>
      </c>
      <c r="BW98" s="3" t="str">
        <f t="shared" si="66"/>
        <v>No</v>
      </c>
      <c r="BX98" s="5" t="str">
        <f t="shared" si="67"/>
        <v>No</v>
      </c>
      <c r="BY98" s="3" t="str">
        <f t="shared" si="66"/>
        <v>No</v>
      </c>
      <c r="BZ98" s="5" t="str">
        <f t="shared" si="67"/>
        <v>No</v>
      </c>
      <c r="CA98" s="3" t="str">
        <f t="shared" si="66"/>
        <v>No</v>
      </c>
      <c r="CB98" s="5" t="str">
        <f t="shared" si="67"/>
        <v>No</v>
      </c>
      <c r="CC98" s="3" t="str">
        <f t="shared" si="66"/>
        <v>No</v>
      </c>
      <c r="CD98" s="5" t="str">
        <f t="shared" si="67"/>
        <v>No</v>
      </c>
      <c r="CE98" s="3" t="str">
        <f t="shared" si="66"/>
        <v>No</v>
      </c>
      <c r="CF98" s="5" t="str">
        <f t="shared" si="67"/>
        <v>No</v>
      </c>
      <c r="CG98" s="3" t="str">
        <f t="shared" si="66"/>
        <v>No</v>
      </c>
      <c r="CH98" s="5" t="str">
        <f t="shared" si="67"/>
        <v>No</v>
      </c>
      <c r="CI98" s="3" t="str">
        <f t="shared" si="66"/>
        <v>No</v>
      </c>
      <c r="CJ98" s="5" t="str">
        <f t="shared" si="67"/>
        <v>No</v>
      </c>
      <c r="CK98" s="3" t="str">
        <f t="shared" si="66"/>
        <v>No</v>
      </c>
      <c r="CL98" s="5" t="str">
        <f t="shared" si="67"/>
        <v>No</v>
      </c>
      <c r="CM98" s="3" t="str">
        <f t="shared" si="66"/>
        <v>No</v>
      </c>
      <c r="CN98" s="5" t="str">
        <f t="shared" si="67"/>
        <v>No</v>
      </c>
      <c r="CO98" s="3" t="str">
        <f t="shared" si="66"/>
        <v>No</v>
      </c>
      <c r="CP98" s="5" t="str">
        <f t="shared" si="67"/>
        <v>No</v>
      </c>
      <c r="CQ98" s="3" t="str">
        <f t="shared" si="66"/>
        <v>No</v>
      </c>
      <c r="CR98" s="5" t="str">
        <f t="shared" si="67"/>
        <v>No</v>
      </c>
      <c r="CS98" s="3" t="str">
        <f t="shared" si="66"/>
        <v>No</v>
      </c>
      <c r="CT98" s="5" t="str">
        <f t="shared" si="67"/>
        <v>No</v>
      </c>
      <c r="CU98" s="3" t="str">
        <f t="shared" si="66"/>
        <v>No</v>
      </c>
      <c r="CV98" s="5" t="str">
        <f t="shared" si="67"/>
        <v>No</v>
      </c>
      <c r="CW98" s="3" t="str">
        <f t="shared" si="66"/>
        <v>No</v>
      </c>
      <c r="CX98" s="5" t="str">
        <f t="shared" si="67"/>
        <v>No</v>
      </c>
      <c r="CY98" s="3" t="str">
        <f t="shared" si="66"/>
        <v>No</v>
      </c>
      <c r="CZ98" s="5" t="str">
        <f t="shared" si="67"/>
        <v>No</v>
      </c>
    </row>
    <row r="99" spans="4:104" x14ac:dyDescent="0.3">
      <c r="D99" s="3">
        <v>95</v>
      </c>
      <c r="E99" s="3" t="str">
        <f t="shared" si="59"/>
        <v>Marte</v>
      </c>
      <c r="F99" s="3" t="str">
        <f t="shared" si="63"/>
        <v>Ceres</v>
      </c>
      <c r="G99" s="3" t="str">
        <f t="shared" si="57"/>
        <v>Conjunción</v>
      </c>
      <c r="H99" s="5">
        <f t="shared" si="58"/>
        <v>0</v>
      </c>
      <c r="I99" s="3" t="str">
        <f t="shared" si="68"/>
        <v>No</v>
      </c>
      <c r="J99" s="5" t="str">
        <f t="shared" si="69"/>
        <v>No</v>
      </c>
      <c r="K99" s="3" t="str">
        <f t="shared" si="68"/>
        <v>No</v>
      </c>
      <c r="L99" s="5" t="str">
        <f t="shared" si="69"/>
        <v>No</v>
      </c>
      <c r="M99" s="3" t="str">
        <f t="shared" si="68"/>
        <v>No</v>
      </c>
      <c r="N99" s="5" t="str">
        <f t="shared" si="69"/>
        <v>No</v>
      </c>
      <c r="O99" s="3" t="str">
        <f t="shared" si="68"/>
        <v>No</v>
      </c>
      <c r="P99" s="5" t="str">
        <f t="shared" si="69"/>
        <v>No</v>
      </c>
      <c r="Q99" s="3" t="str">
        <f t="shared" si="68"/>
        <v>No</v>
      </c>
      <c r="R99" s="5" t="str">
        <f t="shared" si="69"/>
        <v>No</v>
      </c>
      <c r="S99" s="3" t="str">
        <f t="shared" si="68"/>
        <v>No</v>
      </c>
      <c r="T99" s="5" t="str">
        <f t="shared" si="69"/>
        <v>No</v>
      </c>
      <c r="U99" s="3" t="str">
        <f t="shared" si="68"/>
        <v>No</v>
      </c>
      <c r="V99" s="5" t="str">
        <f t="shared" si="69"/>
        <v>No</v>
      </c>
      <c r="W99" s="3" t="str">
        <f t="shared" si="68"/>
        <v>No</v>
      </c>
      <c r="X99" s="5" t="str">
        <f t="shared" si="69"/>
        <v>No</v>
      </c>
      <c r="Y99" s="3" t="str">
        <f t="shared" si="68"/>
        <v>No</v>
      </c>
      <c r="Z99" s="5" t="str">
        <f t="shared" si="69"/>
        <v>No</v>
      </c>
      <c r="AA99" s="3" t="str">
        <f t="shared" si="68"/>
        <v>No</v>
      </c>
      <c r="AB99" s="5" t="str">
        <f t="shared" si="69"/>
        <v>No</v>
      </c>
      <c r="AC99" s="3" t="str">
        <f t="shared" si="68"/>
        <v>No</v>
      </c>
      <c r="AD99" s="5" t="str">
        <f t="shared" si="69"/>
        <v>No</v>
      </c>
      <c r="AE99" s="3" t="str">
        <f t="shared" si="68"/>
        <v>No</v>
      </c>
      <c r="AF99" s="5" t="str">
        <f t="shared" si="69"/>
        <v>No</v>
      </c>
      <c r="AG99" s="3" t="str">
        <f t="shared" si="68"/>
        <v>No</v>
      </c>
      <c r="AH99" s="5" t="str">
        <f t="shared" si="69"/>
        <v>No</v>
      </c>
      <c r="AI99" s="3" t="str">
        <f t="shared" si="68"/>
        <v>No</v>
      </c>
      <c r="AJ99" s="5" t="str">
        <f t="shared" si="69"/>
        <v>No</v>
      </c>
      <c r="AK99" s="3" t="str">
        <f t="shared" si="68"/>
        <v>No</v>
      </c>
      <c r="AL99" s="5" t="str">
        <f t="shared" si="69"/>
        <v>No</v>
      </c>
      <c r="AM99" s="3" t="str">
        <f t="shared" si="68"/>
        <v>No</v>
      </c>
      <c r="AN99" s="5" t="str">
        <f t="shared" si="69"/>
        <v>No</v>
      </c>
      <c r="AO99" s="3" t="str">
        <f t="shared" si="68"/>
        <v>No</v>
      </c>
      <c r="AP99" s="5" t="str">
        <f t="shared" si="69"/>
        <v>No</v>
      </c>
      <c r="AQ99" s="3" t="str">
        <f t="shared" si="68"/>
        <v>No</v>
      </c>
      <c r="AR99" s="5" t="str">
        <f t="shared" si="69"/>
        <v>No</v>
      </c>
      <c r="AS99" s="3" t="str">
        <f t="shared" si="68"/>
        <v>No</v>
      </c>
      <c r="AT99" s="5" t="str">
        <f t="shared" si="69"/>
        <v>No</v>
      </c>
      <c r="AU99" s="3" t="str">
        <f t="shared" si="68"/>
        <v>No</v>
      </c>
      <c r="AV99" s="5" t="str">
        <f t="shared" si="69"/>
        <v>No</v>
      </c>
      <c r="AW99" s="3" t="str">
        <f t="shared" si="68"/>
        <v>No</v>
      </c>
      <c r="AX99" s="5" t="str">
        <f t="shared" si="69"/>
        <v>No</v>
      </c>
      <c r="AY99" s="3" t="str">
        <f t="shared" si="68"/>
        <v>No</v>
      </c>
      <c r="AZ99" s="5" t="str">
        <f t="shared" si="69"/>
        <v>No</v>
      </c>
      <c r="BA99" s="3" t="str">
        <f t="shared" si="68"/>
        <v>No</v>
      </c>
      <c r="BB99" s="5" t="str">
        <f t="shared" si="69"/>
        <v>No</v>
      </c>
      <c r="BC99" s="3" t="str">
        <f t="shared" si="68"/>
        <v>No</v>
      </c>
      <c r="BD99" s="5" t="str">
        <f t="shared" si="69"/>
        <v>No</v>
      </c>
      <c r="BE99" s="3" t="str">
        <f t="shared" si="68"/>
        <v>No</v>
      </c>
      <c r="BF99" s="5" t="str">
        <f t="shared" si="69"/>
        <v>No</v>
      </c>
      <c r="BG99" s="3" t="str">
        <f t="shared" si="68"/>
        <v>No</v>
      </c>
      <c r="BH99" s="5" t="str">
        <f t="shared" si="69"/>
        <v>No</v>
      </c>
      <c r="BI99" s="3" t="str">
        <f t="shared" si="68"/>
        <v>No</v>
      </c>
      <c r="BJ99" s="5" t="str">
        <f t="shared" si="69"/>
        <v>No</v>
      </c>
      <c r="BK99" s="3" t="str">
        <f t="shared" si="68"/>
        <v>No</v>
      </c>
      <c r="BL99" s="5" t="str">
        <f t="shared" si="69"/>
        <v>No</v>
      </c>
      <c r="BM99" s="3" t="str">
        <f t="shared" si="68"/>
        <v>No</v>
      </c>
      <c r="BN99" s="5" t="str">
        <f t="shared" si="69"/>
        <v>No</v>
      </c>
      <c r="BO99" s="3" t="str">
        <f t="shared" si="68"/>
        <v>No</v>
      </c>
      <c r="BP99" s="5" t="str">
        <f t="shared" si="69"/>
        <v>No</v>
      </c>
      <c r="BQ99" s="3" t="str">
        <f t="shared" si="68"/>
        <v>No</v>
      </c>
      <c r="BR99" s="5" t="str">
        <f t="shared" si="69"/>
        <v>No</v>
      </c>
      <c r="BS99" s="3" t="str">
        <f t="shared" si="68"/>
        <v>No</v>
      </c>
      <c r="BT99" s="5" t="str">
        <f t="shared" si="69"/>
        <v>No</v>
      </c>
      <c r="BU99" s="3" t="str">
        <f t="shared" si="66"/>
        <v>No</v>
      </c>
      <c r="BV99" s="5" t="str">
        <f t="shared" si="67"/>
        <v>No</v>
      </c>
      <c r="BW99" s="3" t="str">
        <f t="shared" si="66"/>
        <v>No</v>
      </c>
      <c r="BX99" s="5" t="str">
        <f t="shared" si="67"/>
        <v>No</v>
      </c>
      <c r="BY99" s="3" t="str">
        <f t="shared" si="66"/>
        <v>No</v>
      </c>
      <c r="BZ99" s="5" t="str">
        <f t="shared" si="67"/>
        <v>No</v>
      </c>
      <c r="CA99" s="3" t="str">
        <f t="shared" si="66"/>
        <v>No</v>
      </c>
      <c r="CB99" s="5" t="str">
        <f t="shared" si="67"/>
        <v>No</v>
      </c>
      <c r="CC99" s="3" t="str">
        <f t="shared" si="66"/>
        <v>No</v>
      </c>
      <c r="CD99" s="5" t="str">
        <f t="shared" si="67"/>
        <v>No</v>
      </c>
      <c r="CE99" s="3" t="str">
        <f t="shared" si="66"/>
        <v>No</v>
      </c>
      <c r="CF99" s="5" t="str">
        <f t="shared" si="67"/>
        <v>No</v>
      </c>
      <c r="CG99" s="3" t="str">
        <f t="shared" si="66"/>
        <v>No</v>
      </c>
      <c r="CH99" s="5" t="str">
        <f t="shared" si="67"/>
        <v>No</v>
      </c>
      <c r="CI99" s="3" t="str">
        <f t="shared" si="66"/>
        <v>No</v>
      </c>
      <c r="CJ99" s="5" t="str">
        <f t="shared" si="67"/>
        <v>No</v>
      </c>
      <c r="CK99" s="3" t="str">
        <f t="shared" si="66"/>
        <v>No</v>
      </c>
      <c r="CL99" s="5" t="str">
        <f t="shared" si="67"/>
        <v>No</v>
      </c>
      <c r="CM99" s="3" t="str">
        <f t="shared" si="66"/>
        <v>No</v>
      </c>
      <c r="CN99" s="5" t="str">
        <f t="shared" si="67"/>
        <v>No</v>
      </c>
      <c r="CO99" s="3" t="str">
        <f t="shared" si="66"/>
        <v>No</v>
      </c>
      <c r="CP99" s="5" t="str">
        <f t="shared" si="67"/>
        <v>No</v>
      </c>
      <c r="CQ99" s="3" t="str">
        <f t="shared" si="66"/>
        <v>No</v>
      </c>
      <c r="CR99" s="5" t="str">
        <f t="shared" si="67"/>
        <v>No</v>
      </c>
      <c r="CS99" s="3" t="str">
        <f t="shared" si="66"/>
        <v>No</v>
      </c>
      <c r="CT99" s="5" t="str">
        <f t="shared" si="67"/>
        <v>No</v>
      </c>
      <c r="CU99" s="3" t="str">
        <f t="shared" si="66"/>
        <v>No</v>
      </c>
      <c r="CV99" s="5" t="str">
        <f t="shared" si="67"/>
        <v>No</v>
      </c>
      <c r="CW99" s="3" t="str">
        <f t="shared" si="66"/>
        <v>No</v>
      </c>
      <c r="CX99" s="5" t="str">
        <f t="shared" si="67"/>
        <v>No</v>
      </c>
      <c r="CY99" s="3" t="str">
        <f t="shared" si="66"/>
        <v>No</v>
      </c>
      <c r="CZ99" s="5" t="str">
        <f t="shared" si="67"/>
        <v>No</v>
      </c>
    </row>
    <row r="100" spans="4:104" x14ac:dyDescent="0.3">
      <c r="D100" s="3">
        <v>96</v>
      </c>
      <c r="E100" s="3" t="str">
        <f t="shared" si="59"/>
        <v>Marte</v>
      </c>
      <c r="F100" s="3" t="str">
        <f t="shared" si="63"/>
        <v>Varuna</v>
      </c>
      <c r="G100" s="3" t="str">
        <f t="shared" si="57"/>
        <v>Conjunción</v>
      </c>
      <c r="H100" s="5">
        <f t="shared" si="58"/>
        <v>0</v>
      </c>
      <c r="I100" s="3" t="str">
        <f t="shared" si="68"/>
        <v>No</v>
      </c>
      <c r="J100" s="5" t="str">
        <f t="shared" si="69"/>
        <v>No</v>
      </c>
      <c r="K100" s="3" t="str">
        <f t="shared" si="68"/>
        <v>No</v>
      </c>
      <c r="L100" s="5" t="str">
        <f t="shared" si="69"/>
        <v>No</v>
      </c>
      <c r="M100" s="3" t="str">
        <f t="shared" si="68"/>
        <v>No</v>
      </c>
      <c r="N100" s="5" t="str">
        <f t="shared" si="69"/>
        <v>No</v>
      </c>
      <c r="O100" s="3" t="str">
        <f t="shared" si="68"/>
        <v>No</v>
      </c>
      <c r="P100" s="5" t="str">
        <f t="shared" si="69"/>
        <v>No</v>
      </c>
      <c r="Q100" s="3" t="str">
        <f t="shared" si="68"/>
        <v>No</v>
      </c>
      <c r="R100" s="5" t="str">
        <f t="shared" si="69"/>
        <v>No</v>
      </c>
      <c r="S100" s="3" t="str">
        <f t="shared" si="68"/>
        <v>No</v>
      </c>
      <c r="T100" s="5" t="str">
        <f t="shared" si="69"/>
        <v>No</v>
      </c>
      <c r="U100" s="3" t="str">
        <f t="shared" si="68"/>
        <v>No</v>
      </c>
      <c r="V100" s="5" t="str">
        <f t="shared" si="69"/>
        <v>No</v>
      </c>
      <c r="W100" s="3" t="str">
        <f t="shared" si="68"/>
        <v>No</v>
      </c>
      <c r="X100" s="5" t="str">
        <f t="shared" si="69"/>
        <v>No</v>
      </c>
      <c r="Y100" s="3" t="str">
        <f t="shared" si="68"/>
        <v>No</v>
      </c>
      <c r="Z100" s="5" t="str">
        <f t="shared" si="69"/>
        <v>No</v>
      </c>
      <c r="AA100" s="3" t="str">
        <f t="shared" si="68"/>
        <v>No</v>
      </c>
      <c r="AB100" s="5" t="str">
        <f t="shared" si="69"/>
        <v>No</v>
      </c>
      <c r="AC100" s="3" t="str">
        <f t="shared" si="68"/>
        <v>No</v>
      </c>
      <c r="AD100" s="5" t="str">
        <f t="shared" si="69"/>
        <v>No</v>
      </c>
      <c r="AE100" s="3" t="str">
        <f t="shared" si="68"/>
        <v>No</v>
      </c>
      <c r="AF100" s="5" t="str">
        <f t="shared" si="69"/>
        <v>No</v>
      </c>
      <c r="AG100" s="3" t="str">
        <f t="shared" si="68"/>
        <v>No</v>
      </c>
      <c r="AH100" s="5" t="str">
        <f t="shared" si="69"/>
        <v>No</v>
      </c>
      <c r="AI100" s="3" t="str">
        <f t="shared" si="68"/>
        <v>No</v>
      </c>
      <c r="AJ100" s="5" t="str">
        <f t="shared" si="69"/>
        <v>No</v>
      </c>
      <c r="AK100" s="3" t="str">
        <f t="shared" si="68"/>
        <v>No</v>
      </c>
      <c r="AL100" s="5" t="str">
        <f t="shared" si="69"/>
        <v>No</v>
      </c>
      <c r="AM100" s="3" t="str">
        <f t="shared" si="68"/>
        <v>No</v>
      </c>
      <c r="AN100" s="5" t="str">
        <f t="shared" si="69"/>
        <v>No</v>
      </c>
      <c r="AO100" s="3" t="str">
        <f t="shared" si="68"/>
        <v>No</v>
      </c>
      <c r="AP100" s="5" t="str">
        <f t="shared" si="69"/>
        <v>No</v>
      </c>
      <c r="AQ100" s="3" t="str">
        <f t="shared" si="68"/>
        <v>No</v>
      </c>
      <c r="AR100" s="5" t="str">
        <f t="shared" si="69"/>
        <v>No</v>
      </c>
      <c r="AS100" s="3" t="str">
        <f t="shared" si="68"/>
        <v>No</v>
      </c>
      <c r="AT100" s="5" t="str">
        <f t="shared" si="69"/>
        <v>No</v>
      </c>
      <c r="AU100" s="3" t="str">
        <f t="shared" si="68"/>
        <v>No</v>
      </c>
      <c r="AV100" s="5" t="str">
        <f t="shared" si="69"/>
        <v>No</v>
      </c>
      <c r="AW100" s="3" t="str">
        <f t="shared" si="68"/>
        <v>No</v>
      </c>
      <c r="AX100" s="5" t="str">
        <f t="shared" si="69"/>
        <v>No</v>
      </c>
      <c r="AY100" s="3" t="str">
        <f t="shared" si="68"/>
        <v>No</v>
      </c>
      <c r="AZ100" s="5" t="str">
        <f t="shared" si="69"/>
        <v>No</v>
      </c>
      <c r="BA100" s="3" t="str">
        <f t="shared" si="68"/>
        <v>No</v>
      </c>
      <c r="BB100" s="5" t="str">
        <f t="shared" si="69"/>
        <v>No</v>
      </c>
      <c r="BC100" s="3" t="str">
        <f t="shared" si="68"/>
        <v>No</v>
      </c>
      <c r="BD100" s="5" t="str">
        <f t="shared" si="69"/>
        <v>No</v>
      </c>
      <c r="BE100" s="3" t="str">
        <f t="shared" si="68"/>
        <v>No</v>
      </c>
      <c r="BF100" s="5" t="str">
        <f t="shared" si="69"/>
        <v>No</v>
      </c>
      <c r="BG100" s="3" t="str">
        <f t="shared" si="68"/>
        <v>No</v>
      </c>
      <c r="BH100" s="5" t="str">
        <f t="shared" si="69"/>
        <v>No</v>
      </c>
      <c r="BI100" s="3" t="str">
        <f t="shared" si="68"/>
        <v>No</v>
      </c>
      <c r="BJ100" s="5" t="str">
        <f t="shared" si="69"/>
        <v>No</v>
      </c>
      <c r="BK100" s="3" t="str">
        <f t="shared" si="68"/>
        <v>No</v>
      </c>
      <c r="BL100" s="5" t="str">
        <f t="shared" si="69"/>
        <v>No</v>
      </c>
      <c r="BM100" s="3" t="str">
        <f t="shared" si="68"/>
        <v>No</v>
      </c>
      <c r="BN100" s="5" t="str">
        <f t="shared" si="69"/>
        <v>No</v>
      </c>
      <c r="BO100" s="3" t="str">
        <f t="shared" si="68"/>
        <v>No</v>
      </c>
      <c r="BP100" s="5" t="str">
        <f t="shared" si="69"/>
        <v>No</v>
      </c>
      <c r="BQ100" s="3" t="str">
        <f t="shared" si="68"/>
        <v>No</v>
      </c>
      <c r="BR100" s="5" t="str">
        <f t="shared" si="69"/>
        <v>No</v>
      </c>
      <c r="BS100" s="3" t="str">
        <f t="shared" si="68"/>
        <v>No</v>
      </c>
      <c r="BT100" s="5" t="str">
        <f t="shared" si="69"/>
        <v>No</v>
      </c>
      <c r="BU100" s="3" t="str">
        <f t="shared" si="66"/>
        <v>No</v>
      </c>
      <c r="BV100" s="5" t="str">
        <f t="shared" si="67"/>
        <v>No</v>
      </c>
      <c r="BW100" s="3" t="str">
        <f t="shared" si="66"/>
        <v>No</v>
      </c>
      <c r="BX100" s="5" t="str">
        <f t="shared" si="67"/>
        <v>No</v>
      </c>
      <c r="BY100" s="3" t="str">
        <f t="shared" si="66"/>
        <v>No</v>
      </c>
      <c r="BZ100" s="5" t="str">
        <f t="shared" si="67"/>
        <v>No</v>
      </c>
      <c r="CA100" s="3" t="str">
        <f t="shared" si="66"/>
        <v>No</v>
      </c>
      <c r="CB100" s="5" t="str">
        <f t="shared" si="67"/>
        <v>No</v>
      </c>
      <c r="CC100" s="3" t="str">
        <f t="shared" si="66"/>
        <v>No</v>
      </c>
      <c r="CD100" s="5" t="str">
        <f t="shared" si="67"/>
        <v>No</v>
      </c>
      <c r="CE100" s="3" t="str">
        <f t="shared" si="66"/>
        <v>No</v>
      </c>
      <c r="CF100" s="5" t="str">
        <f t="shared" si="67"/>
        <v>No</v>
      </c>
      <c r="CG100" s="3" t="str">
        <f t="shared" si="66"/>
        <v>No</v>
      </c>
      <c r="CH100" s="5" t="str">
        <f t="shared" si="67"/>
        <v>No</v>
      </c>
      <c r="CI100" s="3" t="str">
        <f t="shared" si="66"/>
        <v>No</v>
      </c>
      <c r="CJ100" s="5" t="str">
        <f t="shared" si="67"/>
        <v>No</v>
      </c>
      <c r="CK100" s="3" t="str">
        <f t="shared" si="66"/>
        <v>No</v>
      </c>
      <c r="CL100" s="5" t="str">
        <f t="shared" si="67"/>
        <v>No</v>
      </c>
      <c r="CM100" s="3" t="str">
        <f t="shared" si="66"/>
        <v>No</v>
      </c>
      <c r="CN100" s="5" t="str">
        <f t="shared" si="67"/>
        <v>No</v>
      </c>
      <c r="CO100" s="3" t="str">
        <f t="shared" si="66"/>
        <v>No</v>
      </c>
      <c r="CP100" s="5" t="str">
        <f t="shared" si="67"/>
        <v>No</v>
      </c>
      <c r="CQ100" s="3" t="str">
        <f t="shared" si="66"/>
        <v>No</v>
      </c>
      <c r="CR100" s="5" t="str">
        <f t="shared" si="67"/>
        <v>No</v>
      </c>
      <c r="CS100" s="3" t="str">
        <f t="shared" si="66"/>
        <v>No</v>
      </c>
      <c r="CT100" s="5" t="str">
        <f t="shared" si="67"/>
        <v>No</v>
      </c>
      <c r="CU100" s="3" t="str">
        <f t="shared" si="66"/>
        <v>No</v>
      </c>
      <c r="CV100" s="5" t="str">
        <f t="shared" si="67"/>
        <v>No</v>
      </c>
      <c r="CW100" s="3" t="str">
        <f t="shared" si="66"/>
        <v>No</v>
      </c>
      <c r="CX100" s="5" t="str">
        <f t="shared" si="67"/>
        <v>No</v>
      </c>
      <c r="CY100" s="3" t="str">
        <f t="shared" si="66"/>
        <v>No</v>
      </c>
      <c r="CZ100" s="5" t="str">
        <f t="shared" si="67"/>
        <v>No</v>
      </c>
    </row>
    <row r="101" spans="4:104" x14ac:dyDescent="0.3">
      <c r="D101" s="3">
        <v>97</v>
      </c>
      <c r="E101" s="3" t="str">
        <f>$E$15</f>
        <v>Júpiter</v>
      </c>
      <c r="F101" s="3" t="str">
        <f t="shared" si="63"/>
        <v>Sol</v>
      </c>
      <c r="G101" s="3" t="str">
        <f t="shared" si="57"/>
        <v>Conjunción</v>
      </c>
      <c r="H101" s="5">
        <f t="shared" si="58"/>
        <v>0</v>
      </c>
      <c r="I101" s="3" t="str">
        <f t="shared" si="68"/>
        <v>No</v>
      </c>
      <c r="J101" s="5" t="str">
        <f t="shared" si="69"/>
        <v>No</v>
      </c>
      <c r="K101" s="3" t="str">
        <f t="shared" si="68"/>
        <v>No</v>
      </c>
      <c r="L101" s="5" t="str">
        <f t="shared" si="69"/>
        <v>No</v>
      </c>
      <c r="M101" s="3" t="str">
        <f t="shared" si="68"/>
        <v>No</v>
      </c>
      <c r="N101" s="5" t="str">
        <f t="shared" si="69"/>
        <v>No</v>
      </c>
      <c r="O101" s="3" t="str">
        <f t="shared" si="68"/>
        <v>No</v>
      </c>
      <c r="P101" s="5" t="str">
        <f t="shared" si="69"/>
        <v>No</v>
      </c>
      <c r="Q101" s="3" t="str">
        <f t="shared" si="68"/>
        <v>No</v>
      </c>
      <c r="R101" s="5" t="str">
        <f t="shared" si="69"/>
        <v>No</v>
      </c>
      <c r="S101" s="3" t="str">
        <f t="shared" si="68"/>
        <v>No</v>
      </c>
      <c r="T101" s="5" t="str">
        <f t="shared" si="69"/>
        <v>No</v>
      </c>
      <c r="U101" s="3" t="str">
        <f t="shared" si="68"/>
        <v>No</v>
      </c>
      <c r="V101" s="5" t="str">
        <f t="shared" si="69"/>
        <v>No</v>
      </c>
      <c r="W101" s="3" t="str">
        <f t="shared" si="68"/>
        <v>No</v>
      </c>
      <c r="X101" s="5" t="str">
        <f t="shared" si="69"/>
        <v>No</v>
      </c>
      <c r="Y101" s="3" t="str">
        <f t="shared" si="68"/>
        <v>No</v>
      </c>
      <c r="Z101" s="5" t="str">
        <f t="shared" si="69"/>
        <v>No</v>
      </c>
      <c r="AA101" s="3" t="str">
        <f t="shared" si="68"/>
        <v>No</v>
      </c>
      <c r="AB101" s="5" t="str">
        <f t="shared" si="69"/>
        <v>No</v>
      </c>
      <c r="AC101" s="3" t="str">
        <f t="shared" si="68"/>
        <v>No</v>
      </c>
      <c r="AD101" s="5" t="str">
        <f t="shared" si="69"/>
        <v>No</v>
      </c>
      <c r="AE101" s="3" t="str">
        <f t="shared" si="68"/>
        <v>No</v>
      </c>
      <c r="AF101" s="5" t="str">
        <f t="shared" si="69"/>
        <v>No</v>
      </c>
      <c r="AG101" s="3" t="str">
        <f t="shared" si="68"/>
        <v>No</v>
      </c>
      <c r="AH101" s="5" t="str">
        <f t="shared" si="69"/>
        <v>No</v>
      </c>
      <c r="AI101" s="3" t="str">
        <f t="shared" si="68"/>
        <v>No</v>
      </c>
      <c r="AJ101" s="5" t="str">
        <f t="shared" si="69"/>
        <v>No</v>
      </c>
      <c r="AK101" s="3" t="str">
        <f t="shared" si="68"/>
        <v>No</v>
      </c>
      <c r="AL101" s="5" t="str">
        <f t="shared" si="69"/>
        <v>No</v>
      </c>
      <c r="AM101" s="3" t="str">
        <f t="shared" si="68"/>
        <v>No</v>
      </c>
      <c r="AN101" s="5" t="str">
        <f t="shared" si="69"/>
        <v>No</v>
      </c>
      <c r="AO101" s="3" t="str">
        <f t="shared" si="68"/>
        <v>No</v>
      </c>
      <c r="AP101" s="5" t="str">
        <f t="shared" si="69"/>
        <v>No</v>
      </c>
      <c r="AQ101" s="3" t="str">
        <f t="shared" si="68"/>
        <v>No</v>
      </c>
      <c r="AR101" s="5" t="str">
        <f t="shared" si="69"/>
        <v>No</v>
      </c>
      <c r="AS101" s="3" t="str">
        <f t="shared" si="68"/>
        <v>No</v>
      </c>
      <c r="AT101" s="5" t="str">
        <f t="shared" si="69"/>
        <v>No</v>
      </c>
      <c r="AU101" s="3" t="str">
        <f t="shared" si="68"/>
        <v>No</v>
      </c>
      <c r="AV101" s="5" t="str">
        <f t="shared" si="69"/>
        <v>No</v>
      </c>
      <c r="AW101" s="3" t="str">
        <f t="shared" si="68"/>
        <v>No</v>
      </c>
      <c r="AX101" s="5" t="str">
        <f t="shared" si="69"/>
        <v>No</v>
      </c>
      <c r="AY101" s="3" t="str">
        <f t="shared" si="68"/>
        <v>No</v>
      </c>
      <c r="AZ101" s="5" t="str">
        <f t="shared" si="69"/>
        <v>No</v>
      </c>
      <c r="BA101" s="3" t="str">
        <f t="shared" si="68"/>
        <v>No</v>
      </c>
      <c r="BB101" s="5" t="str">
        <f t="shared" si="69"/>
        <v>No</v>
      </c>
      <c r="BC101" s="3" t="str">
        <f t="shared" si="68"/>
        <v>No</v>
      </c>
      <c r="BD101" s="5" t="str">
        <f t="shared" si="69"/>
        <v>No</v>
      </c>
      <c r="BE101" s="3" t="str">
        <f t="shared" si="68"/>
        <v>No</v>
      </c>
      <c r="BF101" s="5" t="str">
        <f t="shared" si="69"/>
        <v>No</v>
      </c>
      <c r="BG101" s="3" t="str">
        <f t="shared" si="68"/>
        <v>No</v>
      </c>
      <c r="BH101" s="5" t="str">
        <f t="shared" si="69"/>
        <v>No</v>
      </c>
      <c r="BI101" s="3" t="str">
        <f t="shared" si="68"/>
        <v>No</v>
      </c>
      <c r="BJ101" s="5" t="str">
        <f t="shared" si="69"/>
        <v>No</v>
      </c>
      <c r="BK101" s="3" t="str">
        <f t="shared" si="68"/>
        <v>No</v>
      </c>
      <c r="BL101" s="5" t="str">
        <f t="shared" si="69"/>
        <v>No</v>
      </c>
      <c r="BM101" s="3" t="str">
        <f t="shared" si="68"/>
        <v>No</v>
      </c>
      <c r="BN101" s="5" t="str">
        <f t="shared" si="69"/>
        <v>No</v>
      </c>
      <c r="BO101" s="3" t="str">
        <f t="shared" si="68"/>
        <v>No</v>
      </c>
      <c r="BP101" s="5" t="str">
        <f t="shared" si="69"/>
        <v>No</v>
      </c>
      <c r="BQ101" s="3" t="str">
        <f t="shared" si="68"/>
        <v>No</v>
      </c>
      <c r="BR101" s="5" t="str">
        <f t="shared" si="69"/>
        <v>No</v>
      </c>
      <c r="BS101" s="3" t="str">
        <f t="shared" ref="BS101:CY107" si="70">IF(AND(VLOOKUP($E101,Puntos,7,FALSE)-VLOOKUP($F101,Puntos,7,FALSE)&lt;=(1.25/30)*(BS$5+BS$3),VLOOKUP($E101,Puntos,7,FALSE)-VLOOKUP($F101,Puntos,7,FALSE)&gt;=(1.25/30)*(-BS$5+BS$3)),BS$2,IF(AND(VLOOKUP($F101,Puntos,7,FALSE)-VLOOKUP($E101,Puntos,7,FALSE)&lt;=(1.25/30)*(BS$5+BS$3),VLOOKUP($F101,Puntos,7,FALSE)-VLOOKUP($E101,Puntos,7,FALSE)&gt;=(1.25/30)*(-BS$5+BS$3)),BS$2,IF(AND(VLOOKUP($E101,Puntos,7,FALSE)-VLOOKUP($F101,Puntos,7,FALSE)&lt;=(1.25/30)*(-360+BS$5+BS$3),VLOOKUP($E101,Puntos,7,FALSE)-VLOOKUP($F101,Puntos,7,FALSE)&gt;=(1.25/30)*(-360-BS$5+BS$3)),BS$2,IF(AND(VLOOKUP($F101,Puntos,7,FALSE)-VLOOKUP($E101,Puntos,7,FALSE)&lt;=(1.25/30)*(-360+BS$5+BS$3),VLOOKUP($F101,Puntos,7,FALSE)-VLOOKUP($E101,Puntos,7,FALSE)&gt;=(1.25/30)*(-360-BS$5+BS$3)),BS$2,"No"))))</f>
        <v>No</v>
      </c>
      <c r="BT101" s="5" t="str">
        <f t="shared" ref="BT101:CZ107" si="71">IF(IF(AND(VLOOKUP($E101,Puntos,7,FALSE)-VLOOKUP($F101,Puntos,7,FALSE)&lt;=(1.25/30)*(BT$5+BT$3),VLOOKUP($E101,Puntos,7,FALSE)-VLOOKUP($F101,Puntos,7,FALSE)&gt;=(1.25/30)*(-BT$5+BT$3)),VLOOKUP($E101,Puntos,7,FALSE)-VLOOKUP($F101,Puntos,7,FALSE)-(1.25/30)*(BT$3),IF(AND(VLOOKUP($F101,Puntos,7,FALSE)-VLOOKUP($E101,Puntos,7,FALSE)&lt;=(1.25/30)*(BT$5+BT$3),VLOOKUP($F101,Puntos,7,FALSE)-VLOOKUP($E101,Puntos,7,FALSE)&gt;=(1.25/30)*(-BT$5+BT$3)),VLOOKUP($F101,Puntos,7,FALSE)-VLOOKUP($E101,Puntos,7,FALSE)-(1.25/30)*(BT$3),IF(AND(VLOOKUP($E101,Puntos,7,FALSE)-VLOOKUP($F101,Puntos,7,FALSE)&lt;=(1.25/30)*(-360+BT$5+BT$3),VLOOKUP($E101,Puntos,7,FALSE)-VLOOKUP($F101,Puntos,7,FALSE)&gt;=(1.25/30)*(-360-BT$5+BT$3)),VLOOKUP($E101,Puntos,7,FALSE)-VLOOKUP($F101,Puntos,7,FALSE)+(360-BT$3)/24,IF(AND(VLOOKUP($F101,Puntos,7,FALSE)-VLOOKUP($E101,Puntos,7,FALSE)&lt;=(1.25/30)*(-360+BT$5+BT$3),VLOOKUP($F101,Puntos,7,FALSE)-VLOOKUP($E101,Puntos,7,FALSE)&gt;=(1.25/30)*(-360-BT$5+BT$3)),VLOOKUP($F101,Puntos,7,FALSE)-VLOOKUP($E101,Puntos,7,FALSE)+(360-BT$3)/24,"No"))))&lt;0,(-1)*(IF(AND(VLOOKUP($E101,Puntos,7,FALSE)-VLOOKUP($F101,Puntos,7,FALSE)&lt;=(1.25/30)*(BT$5+BT$3),VLOOKUP($E101,Puntos,7,FALSE)-VLOOKUP($F101,Puntos,7,FALSE)&gt;=(1.25/30)*(-BT$5+BT$3)),VLOOKUP($E101,Puntos,7,FALSE)-VLOOKUP($F101,Puntos,7,FALSE)-(1.25/30)*(BT$3),IF(AND(VLOOKUP($F101,Puntos,7,FALSE)-VLOOKUP($E101,Puntos,7,FALSE)&lt;=(1.25/30)*(BT$5+BT$3),VLOOKUP($F101,Puntos,7,FALSE)-VLOOKUP($E101,Puntos,7,FALSE)&gt;=(1.25/30)*(-BT$5+BT$3)),VLOOKUP($F101,Puntos,7,FALSE)-VLOOKUP($E101,Puntos,7,FALSE)-(1.25/30)*(BT$3),IF(AND(VLOOKUP($E101,Puntos,7,FALSE)-VLOOKUP($F101,Puntos,7,FALSE)&lt;=(1.25/30)*(-360+BT$5+BT$3),VLOOKUP($E101,Puntos,7,FALSE)-VLOOKUP($F101,Puntos,7,FALSE)&gt;=(1.25/30)*(-360-BT$5+BT$3)),VLOOKUP($E101,Puntos,7,FALSE)-VLOOKUP($F101,Puntos,7,FALSE)+(360-BT$3)/24,IF(AND(VLOOKUP($F101,Puntos,7,FALSE)-VLOOKUP($E101,Puntos,7,FALSE)&lt;=(1.25/30)*(-360+BT$5+BT$3),VLOOKUP($F101,Puntos,7,FALSE)-VLOOKUP($E101,Puntos,7,FALSE)&gt;=(1.25/30)*(-360-BT$5+BT$3)),VLOOKUP($F101,Puntos,7,FALSE)-VLOOKUP($E101,Puntos,7,FALSE)+(360-BT$3)/24,"No"))))),(IF(AND(VLOOKUP($E101,Puntos,7,FALSE)-VLOOKUP($F101,Puntos,7,FALSE)&lt;=(1.25/30)*(BT$5+BT$3),VLOOKUP($E101,Puntos,7,FALSE)-VLOOKUP($F101,Puntos,7,FALSE)&gt;=(1.25/30)*(-BT$5+BT$3)),VLOOKUP($E101,Puntos,7,FALSE)-VLOOKUP($F101,Puntos,7,FALSE)-(1.25/30)*(BT$3),IF(AND(VLOOKUP($F101,Puntos,7,FALSE)-VLOOKUP($E101,Puntos,7,FALSE)&lt;=(1.25/30)*(BT$5+BT$3),VLOOKUP($F101,Puntos,7,FALSE)-VLOOKUP($E101,Puntos,7,FALSE)&gt;=(1.25/30)*(-BT$5+BT$3)),VLOOKUP($F101,Puntos,7,FALSE)-VLOOKUP($E101,Puntos,7,FALSE)-(1.25/30)*(BT$3),IF(AND(VLOOKUP($E101,Puntos,7,FALSE)-VLOOKUP($F101,Puntos,7,FALSE)&lt;=(1.25/30)*(-360+BT$5+BT$3),VLOOKUP($E101,Puntos,7,FALSE)-VLOOKUP($F101,Puntos,7,FALSE)&gt;=(1.25/30)*(-360-BT$5+BT$3)),VLOOKUP($E101,Puntos,7,FALSE)-VLOOKUP($F101,Puntos,7,FALSE)+(360-BT$3)/24,IF(AND(VLOOKUP($F101,Puntos,7,FALSE)-VLOOKUP($E101,Puntos,7,FALSE)&lt;=(1.25/30)*(-360+BT$5+BT$3),VLOOKUP($F101,Puntos,7,FALSE)-VLOOKUP($E101,Puntos,7,FALSE)&gt;=(1.25/30)*(-360-BT$5+BT$3)),VLOOKUP($F101,Puntos,7,FALSE)-VLOOKUP($E101,Puntos,7,FALSE)+(360-BT$3)/24,"No"))))))</f>
        <v>No</v>
      </c>
      <c r="BU101" s="3" t="str">
        <f t="shared" si="70"/>
        <v>No</v>
      </c>
      <c r="BV101" s="5" t="str">
        <f t="shared" si="71"/>
        <v>No</v>
      </c>
      <c r="BW101" s="3" t="str">
        <f t="shared" si="70"/>
        <v>No</v>
      </c>
      <c r="BX101" s="5" t="str">
        <f t="shared" si="71"/>
        <v>No</v>
      </c>
      <c r="BY101" s="3" t="str">
        <f t="shared" si="70"/>
        <v>No</v>
      </c>
      <c r="BZ101" s="5" t="str">
        <f t="shared" si="71"/>
        <v>No</v>
      </c>
      <c r="CA101" s="3" t="str">
        <f t="shared" si="70"/>
        <v>No</v>
      </c>
      <c r="CB101" s="5" t="str">
        <f t="shared" si="71"/>
        <v>No</v>
      </c>
      <c r="CC101" s="3" t="str">
        <f t="shared" si="70"/>
        <v>No</v>
      </c>
      <c r="CD101" s="5" t="str">
        <f t="shared" si="71"/>
        <v>No</v>
      </c>
      <c r="CE101" s="3" t="str">
        <f t="shared" si="70"/>
        <v>No</v>
      </c>
      <c r="CF101" s="5" t="str">
        <f t="shared" si="71"/>
        <v>No</v>
      </c>
      <c r="CG101" s="3" t="str">
        <f t="shared" si="70"/>
        <v>No</v>
      </c>
      <c r="CH101" s="5" t="str">
        <f t="shared" si="71"/>
        <v>No</v>
      </c>
      <c r="CI101" s="3" t="str">
        <f t="shared" si="70"/>
        <v>No</v>
      </c>
      <c r="CJ101" s="5" t="str">
        <f t="shared" si="71"/>
        <v>No</v>
      </c>
      <c r="CK101" s="3" t="str">
        <f t="shared" si="70"/>
        <v>No</v>
      </c>
      <c r="CL101" s="5" t="str">
        <f t="shared" si="71"/>
        <v>No</v>
      </c>
      <c r="CM101" s="3" t="str">
        <f t="shared" si="70"/>
        <v>No</v>
      </c>
      <c r="CN101" s="5" t="str">
        <f t="shared" si="71"/>
        <v>No</v>
      </c>
      <c r="CO101" s="3" t="str">
        <f t="shared" si="70"/>
        <v>No</v>
      </c>
      <c r="CP101" s="5" t="str">
        <f t="shared" si="71"/>
        <v>No</v>
      </c>
      <c r="CQ101" s="3" t="str">
        <f t="shared" si="70"/>
        <v>No</v>
      </c>
      <c r="CR101" s="5" t="str">
        <f t="shared" si="71"/>
        <v>No</v>
      </c>
      <c r="CS101" s="3" t="str">
        <f t="shared" si="70"/>
        <v>No</v>
      </c>
      <c r="CT101" s="5" t="str">
        <f t="shared" si="71"/>
        <v>No</v>
      </c>
      <c r="CU101" s="3" t="str">
        <f t="shared" si="70"/>
        <v>No</v>
      </c>
      <c r="CV101" s="5" t="str">
        <f t="shared" si="71"/>
        <v>No</v>
      </c>
      <c r="CW101" s="3" t="str">
        <f t="shared" si="70"/>
        <v>No</v>
      </c>
      <c r="CX101" s="5" t="str">
        <f t="shared" si="71"/>
        <v>No</v>
      </c>
      <c r="CY101" s="3" t="str">
        <f t="shared" si="70"/>
        <v>No</v>
      </c>
      <c r="CZ101" s="5" t="str">
        <f t="shared" si="71"/>
        <v>No</v>
      </c>
    </row>
    <row r="102" spans="4:104" x14ac:dyDescent="0.3">
      <c r="D102" s="3">
        <v>98</v>
      </c>
      <c r="E102" s="3" t="str">
        <f t="shared" ref="E102:E115" si="72">$E$15</f>
        <v>Júpiter</v>
      </c>
      <c r="F102" s="3" t="str">
        <f t="shared" si="63"/>
        <v>Luna</v>
      </c>
      <c r="G102" s="3" t="str">
        <f t="shared" si="57"/>
        <v>Conjunción</v>
      </c>
      <c r="H102" s="5">
        <f t="shared" si="58"/>
        <v>0</v>
      </c>
      <c r="I102" s="3" t="str">
        <f t="shared" ref="I102:BS108" si="73">IF(AND(VLOOKUP($E102,Puntos,7,FALSE)-VLOOKUP($F102,Puntos,7,FALSE)&lt;=(1.25/30)*(I$5+I$3),VLOOKUP($E102,Puntos,7,FALSE)-VLOOKUP($F102,Puntos,7,FALSE)&gt;=(1.25/30)*(-I$5+I$3)),I$2,IF(AND(VLOOKUP($F102,Puntos,7,FALSE)-VLOOKUP($E102,Puntos,7,FALSE)&lt;=(1.25/30)*(I$5+I$3),VLOOKUP($F102,Puntos,7,FALSE)-VLOOKUP($E102,Puntos,7,FALSE)&gt;=(1.25/30)*(-I$5+I$3)),I$2,IF(AND(VLOOKUP($E102,Puntos,7,FALSE)-VLOOKUP($F102,Puntos,7,FALSE)&lt;=(1.25/30)*(-360+I$5+I$3),VLOOKUP($E102,Puntos,7,FALSE)-VLOOKUP($F102,Puntos,7,FALSE)&gt;=(1.25/30)*(-360-I$5+I$3)),I$2,IF(AND(VLOOKUP($F102,Puntos,7,FALSE)-VLOOKUP($E102,Puntos,7,FALSE)&lt;=(1.25/30)*(-360+I$5+I$3),VLOOKUP($F102,Puntos,7,FALSE)-VLOOKUP($E102,Puntos,7,FALSE)&gt;=(1.25/30)*(-360-I$5+I$3)),I$2,"No"))))</f>
        <v>No</v>
      </c>
      <c r="J102" s="5" t="str">
        <f t="shared" ref="J102:BT108" si="74">IF(IF(AND(VLOOKUP($E102,Puntos,7,FALSE)-VLOOKUP($F102,Puntos,7,FALSE)&lt;=(1.25/30)*(J$5+J$3),VLOOKUP($E102,Puntos,7,FALSE)-VLOOKUP($F102,Puntos,7,FALSE)&gt;=(1.25/30)*(-J$5+J$3)),VLOOKUP($E102,Puntos,7,FALSE)-VLOOKUP($F102,Puntos,7,FALSE)-(1.25/30)*(J$3),IF(AND(VLOOKUP($F102,Puntos,7,FALSE)-VLOOKUP($E102,Puntos,7,FALSE)&lt;=(1.25/30)*(J$5+J$3),VLOOKUP($F102,Puntos,7,FALSE)-VLOOKUP($E102,Puntos,7,FALSE)&gt;=(1.25/30)*(-J$5+J$3)),VLOOKUP($F102,Puntos,7,FALSE)-VLOOKUP($E102,Puntos,7,FALSE)-(1.25/30)*(J$3),IF(AND(VLOOKUP($E102,Puntos,7,FALSE)-VLOOKUP($F102,Puntos,7,FALSE)&lt;=(1.25/30)*(-360+J$5+J$3),VLOOKUP($E102,Puntos,7,FALSE)-VLOOKUP($F102,Puntos,7,FALSE)&gt;=(1.25/30)*(-360-J$5+J$3)),VLOOKUP($E102,Puntos,7,FALSE)-VLOOKUP($F102,Puntos,7,FALSE)+(360-J$3)/24,IF(AND(VLOOKUP($F102,Puntos,7,FALSE)-VLOOKUP($E102,Puntos,7,FALSE)&lt;=(1.25/30)*(-360+J$5+J$3),VLOOKUP($F102,Puntos,7,FALSE)-VLOOKUP($E102,Puntos,7,FALSE)&gt;=(1.25/30)*(-360-J$5+J$3)),VLOOKUP($F102,Puntos,7,FALSE)-VLOOKUP($E102,Puntos,7,FALSE)+(360-J$3)/24,"No"))))&lt;0,(-1)*(IF(AND(VLOOKUP($E102,Puntos,7,FALSE)-VLOOKUP($F102,Puntos,7,FALSE)&lt;=(1.25/30)*(J$5+J$3),VLOOKUP($E102,Puntos,7,FALSE)-VLOOKUP($F102,Puntos,7,FALSE)&gt;=(1.25/30)*(-J$5+J$3)),VLOOKUP($E102,Puntos,7,FALSE)-VLOOKUP($F102,Puntos,7,FALSE)-(1.25/30)*(J$3),IF(AND(VLOOKUP($F102,Puntos,7,FALSE)-VLOOKUP($E102,Puntos,7,FALSE)&lt;=(1.25/30)*(J$5+J$3),VLOOKUP($F102,Puntos,7,FALSE)-VLOOKUP($E102,Puntos,7,FALSE)&gt;=(1.25/30)*(-J$5+J$3)),VLOOKUP($F102,Puntos,7,FALSE)-VLOOKUP($E102,Puntos,7,FALSE)-(1.25/30)*(J$3),IF(AND(VLOOKUP($E102,Puntos,7,FALSE)-VLOOKUP($F102,Puntos,7,FALSE)&lt;=(1.25/30)*(-360+J$5+J$3),VLOOKUP($E102,Puntos,7,FALSE)-VLOOKUP($F102,Puntos,7,FALSE)&gt;=(1.25/30)*(-360-J$5+J$3)),VLOOKUP($E102,Puntos,7,FALSE)-VLOOKUP($F102,Puntos,7,FALSE)+(360-J$3)/24,IF(AND(VLOOKUP($F102,Puntos,7,FALSE)-VLOOKUP($E102,Puntos,7,FALSE)&lt;=(1.25/30)*(-360+J$5+J$3),VLOOKUP($F102,Puntos,7,FALSE)-VLOOKUP($E102,Puntos,7,FALSE)&gt;=(1.25/30)*(-360-J$5+J$3)),VLOOKUP($F102,Puntos,7,FALSE)-VLOOKUP($E102,Puntos,7,FALSE)+(360-J$3)/24,"No"))))),(IF(AND(VLOOKUP($E102,Puntos,7,FALSE)-VLOOKUP($F102,Puntos,7,FALSE)&lt;=(1.25/30)*(J$5+J$3),VLOOKUP($E102,Puntos,7,FALSE)-VLOOKUP($F102,Puntos,7,FALSE)&gt;=(1.25/30)*(-J$5+J$3)),VLOOKUP($E102,Puntos,7,FALSE)-VLOOKUP($F102,Puntos,7,FALSE)-(1.25/30)*(J$3),IF(AND(VLOOKUP($F102,Puntos,7,FALSE)-VLOOKUP($E102,Puntos,7,FALSE)&lt;=(1.25/30)*(J$5+J$3),VLOOKUP($F102,Puntos,7,FALSE)-VLOOKUP($E102,Puntos,7,FALSE)&gt;=(1.25/30)*(-J$5+J$3)),VLOOKUP($F102,Puntos,7,FALSE)-VLOOKUP($E102,Puntos,7,FALSE)-(1.25/30)*(J$3),IF(AND(VLOOKUP($E102,Puntos,7,FALSE)-VLOOKUP($F102,Puntos,7,FALSE)&lt;=(1.25/30)*(-360+J$5+J$3),VLOOKUP($E102,Puntos,7,FALSE)-VLOOKUP($F102,Puntos,7,FALSE)&gt;=(1.25/30)*(-360-J$5+J$3)),VLOOKUP($E102,Puntos,7,FALSE)-VLOOKUP($F102,Puntos,7,FALSE)+(360-J$3)/24,IF(AND(VLOOKUP($F102,Puntos,7,FALSE)-VLOOKUP($E102,Puntos,7,FALSE)&lt;=(1.25/30)*(-360+J$5+J$3),VLOOKUP($F102,Puntos,7,FALSE)-VLOOKUP($E102,Puntos,7,FALSE)&gt;=(1.25/30)*(-360-J$5+J$3)),VLOOKUP($F102,Puntos,7,FALSE)-VLOOKUP($E102,Puntos,7,FALSE)+(360-J$3)/24,"No"))))))</f>
        <v>No</v>
      </c>
      <c r="K102" s="3" t="str">
        <f t="shared" si="73"/>
        <v>No</v>
      </c>
      <c r="L102" s="5" t="str">
        <f t="shared" si="74"/>
        <v>No</v>
      </c>
      <c r="M102" s="3" t="str">
        <f t="shared" si="73"/>
        <v>No</v>
      </c>
      <c r="N102" s="5" t="str">
        <f t="shared" si="74"/>
        <v>No</v>
      </c>
      <c r="O102" s="3" t="str">
        <f t="shared" si="73"/>
        <v>No</v>
      </c>
      <c r="P102" s="5" t="str">
        <f t="shared" si="74"/>
        <v>No</v>
      </c>
      <c r="Q102" s="3" t="str">
        <f t="shared" si="73"/>
        <v>No</v>
      </c>
      <c r="R102" s="5" t="str">
        <f t="shared" si="74"/>
        <v>No</v>
      </c>
      <c r="S102" s="3" t="str">
        <f t="shared" si="73"/>
        <v>No</v>
      </c>
      <c r="T102" s="5" t="str">
        <f t="shared" si="74"/>
        <v>No</v>
      </c>
      <c r="U102" s="3" t="str">
        <f t="shared" si="73"/>
        <v>No</v>
      </c>
      <c r="V102" s="5" t="str">
        <f t="shared" si="74"/>
        <v>No</v>
      </c>
      <c r="W102" s="3" t="str">
        <f t="shared" si="73"/>
        <v>No</v>
      </c>
      <c r="X102" s="5" t="str">
        <f t="shared" si="74"/>
        <v>No</v>
      </c>
      <c r="Y102" s="3" t="str">
        <f t="shared" si="73"/>
        <v>No</v>
      </c>
      <c r="Z102" s="5" t="str">
        <f t="shared" si="74"/>
        <v>No</v>
      </c>
      <c r="AA102" s="3" t="str">
        <f t="shared" si="73"/>
        <v>No</v>
      </c>
      <c r="AB102" s="5" t="str">
        <f t="shared" si="74"/>
        <v>No</v>
      </c>
      <c r="AC102" s="3" t="str">
        <f t="shared" si="73"/>
        <v>No</v>
      </c>
      <c r="AD102" s="5" t="str">
        <f t="shared" si="74"/>
        <v>No</v>
      </c>
      <c r="AE102" s="3" t="str">
        <f t="shared" si="73"/>
        <v>No</v>
      </c>
      <c r="AF102" s="5" t="str">
        <f t="shared" si="74"/>
        <v>No</v>
      </c>
      <c r="AG102" s="3" t="str">
        <f t="shared" si="73"/>
        <v>No</v>
      </c>
      <c r="AH102" s="5" t="str">
        <f t="shared" si="74"/>
        <v>No</v>
      </c>
      <c r="AI102" s="3" t="str">
        <f t="shared" si="73"/>
        <v>No</v>
      </c>
      <c r="AJ102" s="5" t="str">
        <f t="shared" si="74"/>
        <v>No</v>
      </c>
      <c r="AK102" s="3" t="str">
        <f t="shared" si="73"/>
        <v>No</v>
      </c>
      <c r="AL102" s="5" t="str">
        <f t="shared" si="74"/>
        <v>No</v>
      </c>
      <c r="AM102" s="3" t="str">
        <f t="shared" si="73"/>
        <v>No</v>
      </c>
      <c r="AN102" s="5" t="str">
        <f t="shared" si="74"/>
        <v>No</v>
      </c>
      <c r="AO102" s="3" t="str">
        <f t="shared" si="73"/>
        <v>No</v>
      </c>
      <c r="AP102" s="5" t="str">
        <f t="shared" si="74"/>
        <v>No</v>
      </c>
      <c r="AQ102" s="3" t="str">
        <f t="shared" si="73"/>
        <v>No</v>
      </c>
      <c r="AR102" s="5" t="str">
        <f t="shared" si="74"/>
        <v>No</v>
      </c>
      <c r="AS102" s="3" t="str">
        <f t="shared" si="73"/>
        <v>No</v>
      </c>
      <c r="AT102" s="5" t="str">
        <f t="shared" si="74"/>
        <v>No</v>
      </c>
      <c r="AU102" s="3" t="str">
        <f t="shared" si="73"/>
        <v>No</v>
      </c>
      <c r="AV102" s="5" t="str">
        <f t="shared" si="74"/>
        <v>No</v>
      </c>
      <c r="AW102" s="3" t="str">
        <f t="shared" si="73"/>
        <v>No</v>
      </c>
      <c r="AX102" s="5" t="str">
        <f t="shared" si="74"/>
        <v>No</v>
      </c>
      <c r="AY102" s="3" t="str">
        <f t="shared" si="73"/>
        <v>No</v>
      </c>
      <c r="AZ102" s="5" t="str">
        <f t="shared" si="74"/>
        <v>No</v>
      </c>
      <c r="BA102" s="3" t="str">
        <f t="shared" si="73"/>
        <v>No</v>
      </c>
      <c r="BB102" s="5" t="str">
        <f t="shared" si="74"/>
        <v>No</v>
      </c>
      <c r="BC102" s="3" t="str">
        <f t="shared" si="73"/>
        <v>No</v>
      </c>
      <c r="BD102" s="5" t="str">
        <f t="shared" si="74"/>
        <v>No</v>
      </c>
      <c r="BE102" s="3" t="str">
        <f t="shared" si="73"/>
        <v>No</v>
      </c>
      <c r="BF102" s="5" t="str">
        <f t="shared" si="74"/>
        <v>No</v>
      </c>
      <c r="BG102" s="3" t="str">
        <f t="shared" si="73"/>
        <v>No</v>
      </c>
      <c r="BH102" s="5" t="str">
        <f t="shared" si="74"/>
        <v>No</v>
      </c>
      <c r="BI102" s="3" t="str">
        <f t="shared" si="73"/>
        <v>No</v>
      </c>
      <c r="BJ102" s="5" t="str">
        <f t="shared" si="74"/>
        <v>No</v>
      </c>
      <c r="BK102" s="3" t="str">
        <f t="shared" si="73"/>
        <v>No</v>
      </c>
      <c r="BL102" s="5" t="str">
        <f t="shared" si="74"/>
        <v>No</v>
      </c>
      <c r="BM102" s="3" t="str">
        <f t="shared" si="73"/>
        <v>No</v>
      </c>
      <c r="BN102" s="5" t="str">
        <f t="shared" si="74"/>
        <v>No</v>
      </c>
      <c r="BO102" s="3" t="str">
        <f t="shared" si="73"/>
        <v>No</v>
      </c>
      <c r="BP102" s="5" t="str">
        <f t="shared" si="74"/>
        <v>No</v>
      </c>
      <c r="BQ102" s="3" t="str">
        <f t="shared" si="73"/>
        <v>No</v>
      </c>
      <c r="BR102" s="5" t="str">
        <f t="shared" si="74"/>
        <v>No</v>
      </c>
      <c r="BS102" s="3" t="str">
        <f t="shared" si="73"/>
        <v>No</v>
      </c>
      <c r="BT102" s="5" t="str">
        <f t="shared" si="74"/>
        <v>No</v>
      </c>
      <c r="BU102" s="3" t="str">
        <f t="shared" si="70"/>
        <v>No</v>
      </c>
      <c r="BV102" s="5" t="str">
        <f t="shared" si="71"/>
        <v>No</v>
      </c>
      <c r="BW102" s="3" t="str">
        <f t="shared" si="70"/>
        <v>No</v>
      </c>
      <c r="BX102" s="5" t="str">
        <f t="shared" si="71"/>
        <v>No</v>
      </c>
      <c r="BY102" s="3" t="str">
        <f t="shared" si="70"/>
        <v>No</v>
      </c>
      <c r="BZ102" s="5" t="str">
        <f t="shared" si="71"/>
        <v>No</v>
      </c>
      <c r="CA102" s="3" t="str">
        <f t="shared" si="70"/>
        <v>No</v>
      </c>
      <c r="CB102" s="5" t="str">
        <f t="shared" si="71"/>
        <v>No</v>
      </c>
      <c r="CC102" s="3" t="str">
        <f t="shared" si="70"/>
        <v>No</v>
      </c>
      <c r="CD102" s="5" t="str">
        <f t="shared" si="71"/>
        <v>No</v>
      </c>
      <c r="CE102" s="3" t="str">
        <f t="shared" si="70"/>
        <v>No</v>
      </c>
      <c r="CF102" s="5" t="str">
        <f t="shared" si="71"/>
        <v>No</v>
      </c>
      <c r="CG102" s="3" t="str">
        <f t="shared" si="70"/>
        <v>No</v>
      </c>
      <c r="CH102" s="5" t="str">
        <f t="shared" si="71"/>
        <v>No</v>
      </c>
      <c r="CI102" s="3" t="str">
        <f t="shared" si="70"/>
        <v>No</v>
      </c>
      <c r="CJ102" s="5" t="str">
        <f t="shared" si="71"/>
        <v>No</v>
      </c>
      <c r="CK102" s="3" t="str">
        <f t="shared" si="70"/>
        <v>No</v>
      </c>
      <c r="CL102" s="5" t="str">
        <f t="shared" si="71"/>
        <v>No</v>
      </c>
      <c r="CM102" s="3" t="str">
        <f t="shared" si="70"/>
        <v>No</v>
      </c>
      <c r="CN102" s="5" t="str">
        <f t="shared" si="71"/>
        <v>No</v>
      </c>
      <c r="CO102" s="3" t="str">
        <f t="shared" si="70"/>
        <v>No</v>
      </c>
      <c r="CP102" s="5" t="str">
        <f t="shared" si="71"/>
        <v>No</v>
      </c>
      <c r="CQ102" s="3" t="str">
        <f t="shared" si="70"/>
        <v>No</v>
      </c>
      <c r="CR102" s="5" t="str">
        <f t="shared" si="71"/>
        <v>No</v>
      </c>
      <c r="CS102" s="3" t="str">
        <f t="shared" si="70"/>
        <v>No</v>
      </c>
      <c r="CT102" s="5" t="str">
        <f t="shared" si="71"/>
        <v>No</v>
      </c>
      <c r="CU102" s="3" t="str">
        <f t="shared" si="70"/>
        <v>No</v>
      </c>
      <c r="CV102" s="5" t="str">
        <f t="shared" si="71"/>
        <v>No</v>
      </c>
      <c r="CW102" s="3" t="str">
        <f t="shared" si="70"/>
        <v>No</v>
      </c>
      <c r="CX102" s="5" t="str">
        <f t="shared" si="71"/>
        <v>No</v>
      </c>
      <c r="CY102" s="3" t="str">
        <f t="shared" si="70"/>
        <v>No</v>
      </c>
      <c r="CZ102" s="5" t="str">
        <f t="shared" si="71"/>
        <v>No</v>
      </c>
    </row>
    <row r="103" spans="4:104" x14ac:dyDescent="0.3">
      <c r="D103" s="3">
        <v>99</v>
      </c>
      <c r="E103" s="3" t="str">
        <f t="shared" si="72"/>
        <v>Júpiter</v>
      </c>
      <c r="F103" s="3" t="str">
        <f t="shared" si="63"/>
        <v>Mercurio</v>
      </c>
      <c r="G103" s="3" t="str">
        <f t="shared" si="57"/>
        <v>Conjunción</v>
      </c>
      <c r="H103" s="5">
        <f t="shared" si="58"/>
        <v>0</v>
      </c>
      <c r="I103" s="3" t="str">
        <f t="shared" si="73"/>
        <v>No</v>
      </c>
      <c r="J103" s="5" t="str">
        <f t="shared" si="74"/>
        <v>No</v>
      </c>
      <c r="K103" s="3" t="str">
        <f t="shared" si="73"/>
        <v>No</v>
      </c>
      <c r="L103" s="5" t="str">
        <f t="shared" si="74"/>
        <v>No</v>
      </c>
      <c r="M103" s="3" t="str">
        <f t="shared" si="73"/>
        <v>No</v>
      </c>
      <c r="N103" s="5" t="str">
        <f t="shared" si="74"/>
        <v>No</v>
      </c>
      <c r="O103" s="3" t="str">
        <f t="shared" si="73"/>
        <v>No</v>
      </c>
      <c r="P103" s="5" t="str">
        <f t="shared" si="74"/>
        <v>No</v>
      </c>
      <c r="Q103" s="3" t="str">
        <f t="shared" si="73"/>
        <v>No</v>
      </c>
      <c r="R103" s="5" t="str">
        <f t="shared" si="74"/>
        <v>No</v>
      </c>
      <c r="S103" s="3" t="str">
        <f t="shared" si="73"/>
        <v>No</v>
      </c>
      <c r="T103" s="5" t="str">
        <f t="shared" si="74"/>
        <v>No</v>
      </c>
      <c r="U103" s="3" t="str">
        <f t="shared" si="73"/>
        <v>No</v>
      </c>
      <c r="V103" s="5" t="str">
        <f t="shared" si="74"/>
        <v>No</v>
      </c>
      <c r="W103" s="3" t="str">
        <f t="shared" si="73"/>
        <v>No</v>
      </c>
      <c r="X103" s="5" t="str">
        <f t="shared" si="74"/>
        <v>No</v>
      </c>
      <c r="Y103" s="3" t="str">
        <f t="shared" si="73"/>
        <v>No</v>
      </c>
      <c r="Z103" s="5" t="str">
        <f t="shared" si="74"/>
        <v>No</v>
      </c>
      <c r="AA103" s="3" t="str">
        <f t="shared" si="73"/>
        <v>No</v>
      </c>
      <c r="AB103" s="5" t="str">
        <f t="shared" si="74"/>
        <v>No</v>
      </c>
      <c r="AC103" s="3" t="str">
        <f t="shared" si="73"/>
        <v>No</v>
      </c>
      <c r="AD103" s="5" t="str">
        <f t="shared" si="74"/>
        <v>No</v>
      </c>
      <c r="AE103" s="3" t="str">
        <f t="shared" si="73"/>
        <v>No</v>
      </c>
      <c r="AF103" s="5" t="str">
        <f t="shared" si="74"/>
        <v>No</v>
      </c>
      <c r="AG103" s="3" t="str">
        <f t="shared" si="73"/>
        <v>No</v>
      </c>
      <c r="AH103" s="5" t="str">
        <f t="shared" si="74"/>
        <v>No</v>
      </c>
      <c r="AI103" s="3" t="str">
        <f t="shared" si="73"/>
        <v>No</v>
      </c>
      <c r="AJ103" s="5" t="str">
        <f t="shared" si="74"/>
        <v>No</v>
      </c>
      <c r="AK103" s="3" t="str">
        <f t="shared" si="73"/>
        <v>No</v>
      </c>
      <c r="AL103" s="5" t="str">
        <f t="shared" si="74"/>
        <v>No</v>
      </c>
      <c r="AM103" s="3" t="str">
        <f t="shared" si="73"/>
        <v>No</v>
      </c>
      <c r="AN103" s="5" t="str">
        <f t="shared" si="74"/>
        <v>No</v>
      </c>
      <c r="AO103" s="3" t="str">
        <f t="shared" si="73"/>
        <v>No</v>
      </c>
      <c r="AP103" s="5" t="str">
        <f t="shared" si="74"/>
        <v>No</v>
      </c>
      <c r="AQ103" s="3" t="str">
        <f t="shared" si="73"/>
        <v>No</v>
      </c>
      <c r="AR103" s="5" t="str">
        <f t="shared" si="74"/>
        <v>No</v>
      </c>
      <c r="AS103" s="3" t="str">
        <f t="shared" si="73"/>
        <v>No</v>
      </c>
      <c r="AT103" s="5" t="str">
        <f t="shared" si="74"/>
        <v>No</v>
      </c>
      <c r="AU103" s="3" t="str">
        <f t="shared" si="73"/>
        <v>No</v>
      </c>
      <c r="AV103" s="5" t="str">
        <f t="shared" si="74"/>
        <v>No</v>
      </c>
      <c r="AW103" s="3" t="str">
        <f t="shared" si="73"/>
        <v>No</v>
      </c>
      <c r="AX103" s="5" t="str">
        <f t="shared" si="74"/>
        <v>No</v>
      </c>
      <c r="AY103" s="3" t="str">
        <f t="shared" si="73"/>
        <v>No</v>
      </c>
      <c r="AZ103" s="5" t="str">
        <f t="shared" si="74"/>
        <v>No</v>
      </c>
      <c r="BA103" s="3" t="str">
        <f t="shared" si="73"/>
        <v>No</v>
      </c>
      <c r="BB103" s="5" t="str">
        <f t="shared" si="74"/>
        <v>No</v>
      </c>
      <c r="BC103" s="3" t="str">
        <f t="shared" si="73"/>
        <v>No</v>
      </c>
      <c r="BD103" s="5" t="str">
        <f t="shared" si="74"/>
        <v>No</v>
      </c>
      <c r="BE103" s="3" t="str">
        <f t="shared" si="73"/>
        <v>No</v>
      </c>
      <c r="BF103" s="5" t="str">
        <f t="shared" si="74"/>
        <v>No</v>
      </c>
      <c r="BG103" s="3" t="str">
        <f t="shared" si="73"/>
        <v>No</v>
      </c>
      <c r="BH103" s="5" t="str">
        <f t="shared" si="74"/>
        <v>No</v>
      </c>
      <c r="BI103" s="3" t="str">
        <f t="shared" si="73"/>
        <v>No</v>
      </c>
      <c r="BJ103" s="5" t="str">
        <f t="shared" si="74"/>
        <v>No</v>
      </c>
      <c r="BK103" s="3" t="str">
        <f t="shared" si="73"/>
        <v>No</v>
      </c>
      <c r="BL103" s="5" t="str">
        <f t="shared" si="74"/>
        <v>No</v>
      </c>
      <c r="BM103" s="3" t="str">
        <f t="shared" si="73"/>
        <v>No</v>
      </c>
      <c r="BN103" s="5" t="str">
        <f t="shared" si="74"/>
        <v>No</v>
      </c>
      <c r="BO103" s="3" t="str">
        <f t="shared" si="73"/>
        <v>No</v>
      </c>
      <c r="BP103" s="5" t="str">
        <f t="shared" si="74"/>
        <v>No</v>
      </c>
      <c r="BQ103" s="3" t="str">
        <f t="shared" si="73"/>
        <v>No</v>
      </c>
      <c r="BR103" s="5" t="str">
        <f t="shared" si="74"/>
        <v>No</v>
      </c>
      <c r="BS103" s="3" t="str">
        <f t="shared" si="73"/>
        <v>No</v>
      </c>
      <c r="BT103" s="5" t="str">
        <f t="shared" si="74"/>
        <v>No</v>
      </c>
      <c r="BU103" s="3" t="str">
        <f t="shared" si="70"/>
        <v>No</v>
      </c>
      <c r="BV103" s="5" t="str">
        <f t="shared" si="71"/>
        <v>No</v>
      </c>
      <c r="BW103" s="3" t="str">
        <f t="shared" si="70"/>
        <v>No</v>
      </c>
      <c r="BX103" s="5" t="str">
        <f t="shared" si="71"/>
        <v>No</v>
      </c>
      <c r="BY103" s="3" t="str">
        <f t="shared" si="70"/>
        <v>No</v>
      </c>
      <c r="BZ103" s="5" t="str">
        <f t="shared" si="71"/>
        <v>No</v>
      </c>
      <c r="CA103" s="3" t="str">
        <f t="shared" si="70"/>
        <v>No</v>
      </c>
      <c r="CB103" s="5" t="str">
        <f t="shared" si="71"/>
        <v>No</v>
      </c>
      <c r="CC103" s="3" t="str">
        <f t="shared" si="70"/>
        <v>No</v>
      </c>
      <c r="CD103" s="5" t="str">
        <f t="shared" si="71"/>
        <v>No</v>
      </c>
      <c r="CE103" s="3" t="str">
        <f t="shared" si="70"/>
        <v>No</v>
      </c>
      <c r="CF103" s="5" t="str">
        <f t="shared" si="71"/>
        <v>No</v>
      </c>
      <c r="CG103" s="3" t="str">
        <f t="shared" si="70"/>
        <v>No</v>
      </c>
      <c r="CH103" s="5" t="str">
        <f t="shared" si="71"/>
        <v>No</v>
      </c>
      <c r="CI103" s="3" t="str">
        <f t="shared" si="70"/>
        <v>No</v>
      </c>
      <c r="CJ103" s="5" t="str">
        <f t="shared" si="71"/>
        <v>No</v>
      </c>
      <c r="CK103" s="3" t="str">
        <f t="shared" si="70"/>
        <v>No</v>
      </c>
      <c r="CL103" s="5" t="str">
        <f t="shared" si="71"/>
        <v>No</v>
      </c>
      <c r="CM103" s="3" t="str">
        <f t="shared" si="70"/>
        <v>No</v>
      </c>
      <c r="CN103" s="5" t="str">
        <f t="shared" si="71"/>
        <v>No</v>
      </c>
      <c r="CO103" s="3" t="str">
        <f t="shared" si="70"/>
        <v>No</v>
      </c>
      <c r="CP103" s="5" t="str">
        <f t="shared" si="71"/>
        <v>No</v>
      </c>
      <c r="CQ103" s="3" t="str">
        <f t="shared" si="70"/>
        <v>No</v>
      </c>
      <c r="CR103" s="5" t="str">
        <f t="shared" si="71"/>
        <v>No</v>
      </c>
      <c r="CS103" s="3" t="str">
        <f t="shared" si="70"/>
        <v>No</v>
      </c>
      <c r="CT103" s="5" t="str">
        <f t="shared" si="71"/>
        <v>No</v>
      </c>
      <c r="CU103" s="3" t="str">
        <f t="shared" si="70"/>
        <v>No</v>
      </c>
      <c r="CV103" s="5" t="str">
        <f t="shared" si="71"/>
        <v>No</v>
      </c>
      <c r="CW103" s="3" t="str">
        <f t="shared" si="70"/>
        <v>No</v>
      </c>
      <c r="CX103" s="5" t="str">
        <f t="shared" si="71"/>
        <v>No</v>
      </c>
      <c r="CY103" s="3" t="str">
        <f t="shared" si="70"/>
        <v>No</v>
      </c>
      <c r="CZ103" s="5" t="str">
        <f t="shared" si="71"/>
        <v>No</v>
      </c>
    </row>
    <row r="104" spans="4:104" x14ac:dyDescent="0.3">
      <c r="D104" s="3">
        <v>100</v>
      </c>
      <c r="E104" s="3" t="str">
        <f t="shared" si="72"/>
        <v>Júpiter</v>
      </c>
      <c r="F104" s="3" t="str">
        <f t="shared" si="63"/>
        <v>Venus</v>
      </c>
      <c r="G104" s="3" t="str">
        <f t="shared" si="57"/>
        <v>Conjunción</v>
      </c>
      <c r="H104" s="5">
        <f t="shared" si="58"/>
        <v>0</v>
      </c>
      <c r="I104" s="3" t="str">
        <f t="shared" si="73"/>
        <v>No</v>
      </c>
      <c r="J104" s="5" t="str">
        <f t="shared" si="74"/>
        <v>No</v>
      </c>
      <c r="K104" s="3" t="str">
        <f t="shared" si="73"/>
        <v>No</v>
      </c>
      <c r="L104" s="5" t="str">
        <f t="shared" si="74"/>
        <v>No</v>
      </c>
      <c r="M104" s="3" t="str">
        <f t="shared" si="73"/>
        <v>No</v>
      </c>
      <c r="N104" s="5" t="str">
        <f t="shared" si="74"/>
        <v>No</v>
      </c>
      <c r="O104" s="3" t="str">
        <f t="shared" si="73"/>
        <v>No</v>
      </c>
      <c r="P104" s="5" t="str">
        <f t="shared" si="74"/>
        <v>No</v>
      </c>
      <c r="Q104" s="3" t="str">
        <f t="shared" si="73"/>
        <v>No</v>
      </c>
      <c r="R104" s="5" t="str">
        <f t="shared" si="74"/>
        <v>No</v>
      </c>
      <c r="S104" s="3" t="str">
        <f t="shared" si="73"/>
        <v>No</v>
      </c>
      <c r="T104" s="5" t="str">
        <f t="shared" si="74"/>
        <v>No</v>
      </c>
      <c r="U104" s="3" t="str">
        <f t="shared" si="73"/>
        <v>No</v>
      </c>
      <c r="V104" s="5" t="str">
        <f t="shared" si="74"/>
        <v>No</v>
      </c>
      <c r="W104" s="3" t="str">
        <f t="shared" si="73"/>
        <v>No</v>
      </c>
      <c r="X104" s="5" t="str">
        <f t="shared" si="74"/>
        <v>No</v>
      </c>
      <c r="Y104" s="3" t="str">
        <f t="shared" si="73"/>
        <v>No</v>
      </c>
      <c r="Z104" s="5" t="str">
        <f t="shared" si="74"/>
        <v>No</v>
      </c>
      <c r="AA104" s="3" t="str">
        <f t="shared" si="73"/>
        <v>No</v>
      </c>
      <c r="AB104" s="5" t="str">
        <f t="shared" si="74"/>
        <v>No</v>
      </c>
      <c r="AC104" s="3" t="str">
        <f t="shared" si="73"/>
        <v>No</v>
      </c>
      <c r="AD104" s="5" t="str">
        <f t="shared" si="74"/>
        <v>No</v>
      </c>
      <c r="AE104" s="3" t="str">
        <f t="shared" si="73"/>
        <v>No</v>
      </c>
      <c r="AF104" s="5" t="str">
        <f t="shared" si="74"/>
        <v>No</v>
      </c>
      <c r="AG104" s="3" t="str">
        <f t="shared" si="73"/>
        <v>No</v>
      </c>
      <c r="AH104" s="5" t="str">
        <f t="shared" si="74"/>
        <v>No</v>
      </c>
      <c r="AI104" s="3" t="str">
        <f t="shared" si="73"/>
        <v>No</v>
      </c>
      <c r="AJ104" s="5" t="str">
        <f t="shared" si="74"/>
        <v>No</v>
      </c>
      <c r="AK104" s="3" t="str">
        <f t="shared" si="73"/>
        <v>No</v>
      </c>
      <c r="AL104" s="5" t="str">
        <f t="shared" si="74"/>
        <v>No</v>
      </c>
      <c r="AM104" s="3" t="str">
        <f t="shared" si="73"/>
        <v>No</v>
      </c>
      <c r="AN104" s="5" t="str">
        <f t="shared" si="74"/>
        <v>No</v>
      </c>
      <c r="AO104" s="3" t="str">
        <f t="shared" si="73"/>
        <v>No</v>
      </c>
      <c r="AP104" s="5" t="str">
        <f t="shared" si="74"/>
        <v>No</v>
      </c>
      <c r="AQ104" s="3" t="str">
        <f t="shared" si="73"/>
        <v>No</v>
      </c>
      <c r="AR104" s="5" t="str">
        <f t="shared" si="74"/>
        <v>No</v>
      </c>
      <c r="AS104" s="3" t="str">
        <f t="shared" si="73"/>
        <v>No</v>
      </c>
      <c r="AT104" s="5" t="str">
        <f t="shared" si="74"/>
        <v>No</v>
      </c>
      <c r="AU104" s="3" t="str">
        <f t="shared" si="73"/>
        <v>No</v>
      </c>
      <c r="AV104" s="5" t="str">
        <f t="shared" si="74"/>
        <v>No</v>
      </c>
      <c r="AW104" s="3" t="str">
        <f t="shared" si="73"/>
        <v>No</v>
      </c>
      <c r="AX104" s="5" t="str">
        <f t="shared" si="74"/>
        <v>No</v>
      </c>
      <c r="AY104" s="3" t="str">
        <f t="shared" si="73"/>
        <v>No</v>
      </c>
      <c r="AZ104" s="5" t="str">
        <f t="shared" si="74"/>
        <v>No</v>
      </c>
      <c r="BA104" s="3" t="str">
        <f t="shared" si="73"/>
        <v>No</v>
      </c>
      <c r="BB104" s="5" t="str">
        <f t="shared" si="74"/>
        <v>No</v>
      </c>
      <c r="BC104" s="3" t="str">
        <f t="shared" si="73"/>
        <v>No</v>
      </c>
      <c r="BD104" s="5" t="str">
        <f t="shared" si="74"/>
        <v>No</v>
      </c>
      <c r="BE104" s="3" t="str">
        <f t="shared" si="73"/>
        <v>No</v>
      </c>
      <c r="BF104" s="5" t="str">
        <f t="shared" si="74"/>
        <v>No</v>
      </c>
      <c r="BG104" s="3" t="str">
        <f t="shared" si="73"/>
        <v>No</v>
      </c>
      <c r="BH104" s="5" t="str">
        <f t="shared" si="74"/>
        <v>No</v>
      </c>
      <c r="BI104" s="3" t="str">
        <f t="shared" si="73"/>
        <v>No</v>
      </c>
      <c r="BJ104" s="5" t="str">
        <f t="shared" si="74"/>
        <v>No</v>
      </c>
      <c r="BK104" s="3" t="str">
        <f t="shared" si="73"/>
        <v>No</v>
      </c>
      <c r="BL104" s="5" t="str">
        <f t="shared" si="74"/>
        <v>No</v>
      </c>
      <c r="BM104" s="3" t="str">
        <f t="shared" si="73"/>
        <v>No</v>
      </c>
      <c r="BN104" s="5" t="str">
        <f t="shared" si="74"/>
        <v>No</v>
      </c>
      <c r="BO104" s="3" t="str">
        <f t="shared" si="73"/>
        <v>No</v>
      </c>
      <c r="BP104" s="5" t="str">
        <f t="shared" si="74"/>
        <v>No</v>
      </c>
      <c r="BQ104" s="3" t="str">
        <f t="shared" si="73"/>
        <v>No</v>
      </c>
      <c r="BR104" s="5" t="str">
        <f t="shared" si="74"/>
        <v>No</v>
      </c>
      <c r="BS104" s="3" t="str">
        <f t="shared" si="73"/>
        <v>No</v>
      </c>
      <c r="BT104" s="5" t="str">
        <f t="shared" si="74"/>
        <v>No</v>
      </c>
      <c r="BU104" s="3" t="str">
        <f t="shared" si="70"/>
        <v>No</v>
      </c>
      <c r="BV104" s="5" t="str">
        <f t="shared" si="71"/>
        <v>No</v>
      </c>
      <c r="BW104" s="3" t="str">
        <f t="shared" si="70"/>
        <v>No</v>
      </c>
      <c r="BX104" s="5" t="str">
        <f t="shared" si="71"/>
        <v>No</v>
      </c>
      <c r="BY104" s="3" t="str">
        <f t="shared" si="70"/>
        <v>No</v>
      </c>
      <c r="BZ104" s="5" t="str">
        <f t="shared" si="71"/>
        <v>No</v>
      </c>
      <c r="CA104" s="3" t="str">
        <f t="shared" si="70"/>
        <v>No</v>
      </c>
      <c r="CB104" s="5" t="str">
        <f t="shared" si="71"/>
        <v>No</v>
      </c>
      <c r="CC104" s="3" t="str">
        <f t="shared" si="70"/>
        <v>No</v>
      </c>
      <c r="CD104" s="5" t="str">
        <f t="shared" si="71"/>
        <v>No</v>
      </c>
      <c r="CE104" s="3" t="str">
        <f t="shared" si="70"/>
        <v>No</v>
      </c>
      <c r="CF104" s="5" t="str">
        <f t="shared" si="71"/>
        <v>No</v>
      </c>
      <c r="CG104" s="3" t="str">
        <f t="shared" si="70"/>
        <v>No</v>
      </c>
      <c r="CH104" s="5" t="str">
        <f t="shared" si="71"/>
        <v>No</v>
      </c>
      <c r="CI104" s="3" t="str">
        <f t="shared" si="70"/>
        <v>No</v>
      </c>
      <c r="CJ104" s="5" t="str">
        <f t="shared" si="71"/>
        <v>No</v>
      </c>
      <c r="CK104" s="3" t="str">
        <f t="shared" si="70"/>
        <v>No</v>
      </c>
      <c r="CL104" s="5" t="str">
        <f t="shared" si="71"/>
        <v>No</v>
      </c>
      <c r="CM104" s="3" t="str">
        <f t="shared" si="70"/>
        <v>No</v>
      </c>
      <c r="CN104" s="5" t="str">
        <f t="shared" si="71"/>
        <v>No</v>
      </c>
      <c r="CO104" s="3" t="str">
        <f t="shared" si="70"/>
        <v>No</v>
      </c>
      <c r="CP104" s="5" t="str">
        <f t="shared" si="71"/>
        <v>No</v>
      </c>
      <c r="CQ104" s="3" t="str">
        <f t="shared" si="70"/>
        <v>No</v>
      </c>
      <c r="CR104" s="5" t="str">
        <f t="shared" si="71"/>
        <v>No</v>
      </c>
      <c r="CS104" s="3" t="str">
        <f t="shared" si="70"/>
        <v>No</v>
      </c>
      <c r="CT104" s="5" t="str">
        <f t="shared" si="71"/>
        <v>No</v>
      </c>
      <c r="CU104" s="3" t="str">
        <f t="shared" si="70"/>
        <v>No</v>
      </c>
      <c r="CV104" s="5" t="str">
        <f t="shared" si="71"/>
        <v>No</v>
      </c>
      <c r="CW104" s="3" t="str">
        <f t="shared" si="70"/>
        <v>No</v>
      </c>
      <c r="CX104" s="5" t="str">
        <f t="shared" si="71"/>
        <v>No</v>
      </c>
      <c r="CY104" s="3" t="str">
        <f t="shared" si="70"/>
        <v>No</v>
      </c>
      <c r="CZ104" s="5" t="str">
        <f t="shared" si="71"/>
        <v>No</v>
      </c>
    </row>
    <row r="105" spans="4:104" x14ac:dyDescent="0.3">
      <c r="D105" s="3">
        <v>101</v>
      </c>
      <c r="E105" s="3" t="str">
        <f t="shared" si="72"/>
        <v>Júpiter</v>
      </c>
      <c r="F105" s="3" t="str">
        <f t="shared" ref="F105" si="75">$E$14</f>
        <v>Marte</v>
      </c>
      <c r="G105" s="3" t="str">
        <f t="shared" si="57"/>
        <v>Conjunción</v>
      </c>
      <c r="H105" s="5">
        <f t="shared" si="58"/>
        <v>0</v>
      </c>
      <c r="I105" s="3" t="str">
        <f t="shared" si="73"/>
        <v>No</v>
      </c>
      <c r="J105" s="5" t="str">
        <f t="shared" si="74"/>
        <v>No</v>
      </c>
      <c r="K105" s="3" t="str">
        <f t="shared" si="73"/>
        <v>No</v>
      </c>
      <c r="L105" s="5" t="str">
        <f t="shared" si="74"/>
        <v>No</v>
      </c>
      <c r="M105" s="3" t="str">
        <f t="shared" si="73"/>
        <v>No</v>
      </c>
      <c r="N105" s="5" t="str">
        <f t="shared" si="74"/>
        <v>No</v>
      </c>
      <c r="O105" s="3" t="str">
        <f t="shared" si="73"/>
        <v>No</v>
      </c>
      <c r="P105" s="5" t="str">
        <f t="shared" si="74"/>
        <v>No</v>
      </c>
      <c r="Q105" s="3" t="str">
        <f t="shared" si="73"/>
        <v>No</v>
      </c>
      <c r="R105" s="5" t="str">
        <f t="shared" si="74"/>
        <v>No</v>
      </c>
      <c r="S105" s="3" t="str">
        <f t="shared" si="73"/>
        <v>No</v>
      </c>
      <c r="T105" s="5" t="str">
        <f t="shared" si="74"/>
        <v>No</v>
      </c>
      <c r="U105" s="3" t="str">
        <f t="shared" si="73"/>
        <v>No</v>
      </c>
      <c r="V105" s="5" t="str">
        <f t="shared" si="74"/>
        <v>No</v>
      </c>
      <c r="W105" s="3" t="str">
        <f t="shared" si="73"/>
        <v>No</v>
      </c>
      <c r="X105" s="5" t="str">
        <f t="shared" si="74"/>
        <v>No</v>
      </c>
      <c r="Y105" s="3" t="str">
        <f t="shared" si="73"/>
        <v>No</v>
      </c>
      <c r="Z105" s="5" t="str">
        <f t="shared" si="74"/>
        <v>No</v>
      </c>
      <c r="AA105" s="3" t="str">
        <f t="shared" si="73"/>
        <v>No</v>
      </c>
      <c r="AB105" s="5" t="str">
        <f t="shared" si="74"/>
        <v>No</v>
      </c>
      <c r="AC105" s="3" t="str">
        <f t="shared" si="73"/>
        <v>No</v>
      </c>
      <c r="AD105" s="5" t="str">
        <f t="shared" si="74"/>
        <v>No</v>
      </c>
      <c r="AE105" s="3" t="str">
        <f t="shared" si="73"/>
        <v>No</v>
      </c>
      <c r="AF105" s="5" t="str">
        <f t="shared" si="74"/>
        <v>No</v>
      </c>
      <c r="AG105" s="3" t="str">
        <f t="shared" si="73"/>
        <v>No</v>
      </c>
      <c r="AH105" s="5" t="str">
        <f t="shared" si="74"/>
        <v>No</v>
      </c>
      <c r="AI105" s="3" t="str">
        <f t="shared" si="73"/>
        <v>No</v>
      </c>
      <c r="AJ105" s="5" t="str">
        <f t="shared" si="74"/>
        <v>No</v>
      </c>
      <c r="AK105" s="3" t="str">
        <f t="shared" si="73"/>
        <v>No</v>
      </c>
      <c r="AL105" s="5" t="str">
        <f t="shared" si="74"/>
        <v>No</v>
      </c>
      <c r="AM105" s="3" t="str">
        <f t="shared" si="73"/>
        <v>No</v>
      </c>
      <c r="AN105" s="5" t="str">
        <f t="shared" si="74"/>
        <v>No</v>
      </c>
      <c r="AO105" s="3" t="str">
        <f t="shared" si="73"/>
        <v>No</v>
      </c>
      <c r="AP105" s="5" t="str">
        <f t="shared" si="74"/>
        <v>No</v>
      </c>
      <c r="AQ105" s="3" t="str">
        <f t="shared" si="73"/>
        <v>No</v>
      </c>
      <c r="AR105" s="5" t="str">
        <f t="shared" si="74"/>
        <v>No</v>
      </c>
      <c r="AS105" s="3" t="str">
        <f t="shared" si="73"/>
        <v>No</v>
      </c>
      <c r="AT105" s="5" t="str">
        <f t="shared" si="74"/>
        <v>No</v>
      </c>
      <c r="AU105" s="3" t="str">
        <f t="shared" si="73"/>
        <v>No</v>
      </c>
      <c r="AV105" s="5" t="str">
        <f t="shared" si="74"/>
        <v>No</v>
      </c>
      <c r="AW105" s="3" t="str">
        <f t="shared" si="73"/>
        <v>No</v>
      </c>
      <c r="AX105" s="5" t="str">
        <f t="shared" si="74"/>
        <v>No</v>
      </c>
      <c r="AY105" s="3" t="str">
        <f t="shared" si="73"/>
        <v>No</v>
      </c>
      <c r="AZ105" s="5" t="str">
        <f t="shared" si="74"/>
        <v>No</v>
      </c>
      <c r="BA105" s="3" t="str">
        <f t="shared" si="73"/>
        <v>No</v>
      </c>
      <c r="BB105" s="5" t="str">
        <f t="shared" si="74"/>
        <v>No</v>
      </c>
      <c r="BC105" s="3" t="str">
        <f t="shared" si="73"/>
        <v>No</v>
      </c>
      <c r="BD105" s="5" t="str">
        <f t="shared" si="74"/>
        <v>No</v>
      </c>
      <c r="BE105" s="3" t="str">
        <f t="shared" si="73"/>
        <v>No</v>
      </c>
      <c r="BF105" s="5" t="str">
        <f t="shared" si="74"/>
        <v>No</v>
      </c>
      <c r="BG105" s="3" t="str">
        <f t="shared" si="73"/>
        <v>No</v>
      </c>
      <c r="BH105" s="5" t="str">
        <f t="shared" si="74"/>
        <v>No</v>
      </c>
      <c r="BI105" s="3" t="str">
        <f t="shared" si="73"/>
        <v>No</v>
      </c>
      <c r="BJ105" s="5" t="str">
        <f t="shared" si="74"/>
        <v>No</v>
      </c>
      <c r="BK105" s="3" t="str">
        <f t="shared" si="73"/>
        <v>No</v>
      </c>
      <c r="BL105" s="5" t="str">
        <f t="shared" si="74"/>
        <v>No</v>
      </c>
      <c r="BM105" s="3" t="str">
        <f t="shared" si="73"/>
        <v>No</v>
      </c>
      <c r="BN105" s="5" t="str">
        <f t="shared" si="74"/>
        <v>No</v>
      </c>
      <c r="BO105" s="3" t="str">
        <f t="shared" si="73"/>
        <v>No</v>
      </c>
      <c r="BP105" s="5" t="str">
        <f t="shared" si="74"/>
        <v>No</v>
      </c>
      <c r="BQ105" s="3" t="str">
        <f t="shared" si="73"/>
        <v>No</v>
      </c>
      <c r="BR105" s="5" t="str">
        <f t="shared" si="74"/>
        <v>No</v>
      </c>
      <c r="BS105" s="3" t="str">
        <f t="shared" si="73"/>
        <v>No</v>
      </c>
      <c r="BT105" s="5" t="str">
        <f t="shared" si="74"/>
        <v>No</v>
      </c>
      <c r="BU105" s="3" t="str">
        <f t="shared" si="70"/>
        <v>No</v>
      </c>
      <c r="BV105" s="5" t="str">
        <f t="shared" si="71"/>
        <v>No</v>
      </c>
      <c r="BW105" s="3" t="str">
        <f t="shared" si="70"/>
        <v>No</v>
      </c>
      <c r="BX105" s="5" t="str">
        <f t="shared" si="71"/>
        <v>No</v>
      </c>
      <c r="BY105" s="3" t="str">
        <f t="shared" si="70"/>
        <v>No</v>
      </c>
      <c r="BZ105" s="5" t="str">
        <f t="shared" si="71"/>
        <v>No</v>
      </c>
      <c r="CA105" s="3" t="str">
        <f t="shared" si="70"/>
        <v>No</v>
      </c>
      <c r="CB105" s="5" t="str">
        <f t="shared" si="71"/>
        <v>No</v>
      </c>
      <c r="CC105" s="3" t="str">
        <f t="shared" si="70"/>
        <v>No</v>
      </c>
      <c r="CD105" s="5" t="str">
        <f t="shared" si="71"/>
        <v>No</v>
      </c>
      <c r="CE105" s="3" t="str">
        <f t="shared" si="70"/>
        <v>No</v>
      </c>
      <c r="CF105" s="5" t="str">
        <f t="shared" si="71"/>
        <v>No</v>
      </c>
      <c r="CG105" s="3" t="str">
        <f t="shared" si="70"/>
        <v>No</v>
      </c>
      <c r="CH105" s="5" t="str">
        <f t="shared" si="71"/>
        <v>No</v>
      </c>
      <c r="CI105" s="3" t="str">
        <f t="shared" si="70"/>
        <v>No</v>
      </c>
      <c r="CJ105" s="5" t="str">
        <f t="shared" si="71"/>
        <v>No</v>
      </c>
      <c r="CK105" s="3" t="str">
        <f t="shared" si="70"/>
        <v>No</v>
      </c>
      <c r="CL105" s="5" t="str">
        <f t="shared" si="71"/>
        <v>No</v>
      </c>
      <c r="CM105" s="3" t="str">
        <f t="shared" si="70"/>
        <v>No</v>
      </c>
      <c r="CN105" s="5" t="str">
        <f t="shared" si="71"/>
        <v>No</v>
      </c>
      <c r="CO105" s="3" t="str">
        <f t="shared" si="70"/>
        <v>No</v>
      </c>
      <c r="CP105" s="5" t="str">
        <f t="shared" si="71"/>
        <v>No</v>
      </c>
      <c r="CQ105" s="3" t="str">
        <f t="shared" si="70"/>
        <v>No</v>
      </c>
      <c r="CR105" s="5" t="str">
        <f t="shared" si="71"/>
        <v>No</v>
      </c>
      <c r="CS105" s="3" t="str">
        <f t="shared" si="70"/>
        <v>No</v>
      </c>
      <c r="CT105" s="5" t="str">
        <f t="shared" si="71"/>
        <v>No</v>
      </c>
      <c r="CU105" s="3" t="str">
        <f t="shared" si="70"/>
        <v>No</v>
      </c>
      <c r="CV105" s="5" t="str">
        <f t="shared" si="71"/>
        <v>No</v>
      </c>
      <c r="CW105" s="3" t="str">
        <f t="shared" si="70"/>
        <v>No</v>
      </c>
      <c r="CX105" s="5" t="str">
        <f t="shared" si="71"/>
        <v>No</v>
      </c>
      <c r="CY105" s="3" t="str">
        <f t="shared" si="70"/>
        <v>No</v>
      </c>
      <c r="CZ105" s="5" t="str">
        <f t="shared" si="71"/>
        <v>No</v>
      </c>
    </row>
    <row r="106" spans="4:104" x14ac:dyDescent="0.3">
      <c r="D106" s="3">
        <v>103</v>
      </c>
      <c r="E106" s="3" t="str">
        <f t="shared" si="72"/>
        <v>Júpiter</v>
      </c>
      <c r="F106" s="3" t="str">
        <f t="shared" ref="F106:F120" si="76">F91</f>
        <v>Saturno</v>
      </c>
      <c r="G106" s="3" t="str">
        <f t="shared" si="57"/>
        <v>Conjunción</v>
      </c>
      <c r="H106" s="5">
        <f t="shared" si="58"/>
        <v>0</v>
      </c>
      <c r="I106" s="3" t="str">
        <f t="shared" si="73"/>
        <v>No</v>
      </c>
      <c r="J106" s="5" t="str">
        <f t="shared" si="74"/>
        <v>No</v>
      </c>
      <c r="K106" s="3" t="str">
        <f t="shared" si="73"/>
        <v>No</v>
      </c>
      <c r="L106" s="5" t="str">
        <f t="shared" si="74"/>
        <v>No</v>
      </c>
      <c r="M106" s="3" t="str">
        <f t="shared" si="73"/>
        <v>No</v>
      </c>
      <c r="N106" s="5" t="str">
        <f t="shared" si="74"/>
        <v>No</v>
      </c>
      <c r="O106" s="3" t="str">
        <f t="shared" si="73"/>
        <v>No</v>
      </c>
      <c r="P106" s="5" t="str">
        <f t="shared" si="74"/>
        <v>No</v>
      </c>
      <c r="Q106" s="3" t="str">
        <f t="shared" si="73"/>
        <v>No</v>
      </c>
      <c r="R106" s="5" t="str">
        <f t="shared" si="74"/>
        <v>No</v>
      </c>
      <c r="S106" s="3" t="str">
        <f t="shared" si="73"/>
        <v>No</v>
      </c>
      <c r="T106" s="5" t="str">
        <f t="shared" si="74"/>
        <v>No</v>
      </c>
      <c r="U106" s="3" t="str">
        <f t="shared" si="73"/>
        <v>No</v>
      </c>
      <c r="V106" s="5" t="str">
        <f t="shared" si="74"/>
        <v>No</v>
      </c>
      <c r="W106" s="3" t="str">
        <f t="shared" si="73"/>
        <v>No</v>
      </c>
      <c r="X106" s="5" t="str">
        <f t="shared" si="74"/>
        <v>No</v>
      </c>
      <c r="Y106" s="3" t="str">
        <f t="shared" si="73"/>
        <v>No</v>
      </c>
      <c r="Z106" s="5" t="str">
        <f t="shared" si="74"/>
        <v>No</v>
      </c>
      <c r="AA106" s="3" t="str">
        <f t="shared" si="73"/>
        <v>No</v>
      </c>
      <c r="AB106" s="5" t="str">
        <f t="shared" si="74"/>
        <v>No</v>
      </c>
      <c r="AC106" s="3" t="str">
        <f t="shared" si="73"/>
        <v>No</v>
      </c>
      <c r="AD106" s="5" t="str">
        <f t="shared" si="74"/>
        <v>No</v>
      </c>
      <c r="AE106" s="3" t="str">
        <f t="shared" si="73"/>
        <v>No</v>
      </c>
      <c r="AF106" s="5" t="str">
        <f t="shared" si="74"/>
        <v>No</v>
      </c>
      <c r="AG106" s="3" t="str">
        <f t="shared" si="73"/>
        <v>No</v>
      </c>
      <c r="AH106" s="5" t="str">
        <f t="shared" si="74"/>
        <v>No</v>
      </c>
      <c r="AI106" s="3" t="str">
        <f t="shared" si="73"/>
        <v>No</v>
      </c>
      <c r="AJ106" s="5" t="str">
        <f t="shared" si="74"/>
        <v>No</v>
      </c>
      <c r="AK106" s="3" t="str">
        <f t="shared" si="73"/>
        <v>No</v>
      </c>
      <c r="AL106" s="5" t="str">
        <f t="shared" si="74"/>
        <v>No</v>
      </c>
      <c r="AM106" s="3" t="str">
        <f t="shared" si="73"/>
        <v>No</v>
      </c>
      <c r="AN106" s="5" t="str">
        <f t="shared" si="74"/>
        <v>No</v>
      </c>
      <c r="AO106" s="3" t="str">
        <f t="shared" si="73"/>
        <v>No</v>
      </c>
      <c r="AP106" s="5" t="str">
        <f t="shared" si="74"/>
        <v>No</v>
      </c>
      <c r="AQ106" s="3" t="str">
        <f t="shared" si="73"/>
        <v>No</v>
      </c>
      <c r="AR106" s="5" t="str">
        <f t="shared" si="74"/>
        <v>No</v>
      </c>
      <c r="AS106" s="3" t="str">
        <f t="shared" si="73"/>
        <v>No</v>
      </c>
      <c r="AT106" s="5" t="str">
        <f t="shared" si="74"/>
        <v>No</v>
      </c>
      <c r="AU106" s="3" t="str">
        <f t="shared" si="73"/>
        <v>No</v>
      </c>
      <c r="AV106" s="5" t="str">
        <f t="shared" si="74"/>
        <v>No</v>
      </c>
      <c r="AW106" s="3" t="str">
        <f t="shared" si="73"/>
        <v>No</v>
      </c>
      <c r="AX106" s="5" t="str">
        <f t="shared" si="74"/>
        <v>No</v>
      </c>
      <c r="AY106" s="3" t="str">
        <f t="shared" si="73"/>
        <v>No</v>
      </c>
      <c r="AZ106" s="5" t="str">
        <f t="shared" si="74"/>
        <v>No</v>
      </c>
      <c r="BA106" s="3" t="str">
        <f t="shared" si="73"/>
        <v>No</v>
      </c>
      <c r="BB106" s="5" t="str">
        <f t="shared" si="74"/>
        <v>No</v>
      </c>
      <c r="BC106" s="3" t="str">
        <f t="shared" si="73"/>
        <v>No</v>
      </c>
      <c r="BD106" s="5" t="str">
        <f t="shared" si="74"/>
        <v>No</v>
      </c>
      <c r="BE106" s="3" t="str">
        <f t="shared" si="73"/>
        <v>No</v>
      </c>
      <c r="BF106" s="5" t="str">
        <f t="shared" si="74"/>
        <v>No</v>
      </c>
      <c r="BG106" s="3" t="str">
        <f t="shared" si="73"/>
        <v>No</v>
      </c>
      <c r="BH106" s="5" t="str">
        <f t="shared" si="74"/>
        <v>No</v>
      </c>
      <c r="BI106" s="3" t="str">
        <f t="shared" si="73"/>
        <v>No</v>
      </c>
      <c r="BJ106" s="5" t="str">
        <f t="shared" si="74"/>
        <v>No</v>
      </c>
      <c r="BK106" s="3" t="str">
        <f t="shared" si="73"/>
        <v>No</v>
      </c>
      <c r="BL106" s="5" t="str">
        <f t="shared" si="74"/>
        <v>No</v>
      </c>
      <c r="BM106" s="3" t="str">
        <f t="shared" si="73"/>
        <v>No</v>
      </c>
      <c r="BN106" s="5" t="str">
        <f t="shared" si="74"/>
        <v>No</v>
      </c>
      <c r="BO106" s="3" t="str">
        <f t="shared" si="73"/>
        <v>No</v>
      </c>
      <c r="BP106" s="5" t="str">
        <f t="shared" si="74"/>
        <v>No</v>
      </c>
      <c r="BQ106" s="3" t="str">
        <f t="shared" si="73"/>
        <v>No</v>
      </c>
      <c r="BR106" s="5" t="str">
        <f t="shared" si="74"/>
        <v>No</v>
      </c>
      <c r="BS106" s="3" t="str">
        <f t="shared" si="73"/>
        <v>No</v>
      </c>
      <c r="BT106" s="5" t="str">
        <f t="shared" si="74"/>
        <v>No</v>
      </c>
      <c r="BU106" s="3" t="str">
        <f t="shared" si="70"/>
        <v>No</v>
      </c>
      <c r="BV106" s="5" t="str">
        <f t="shared" si="71"/>
        <v>No</v>
      </c>
      <c r="BW106" s="3" t="str">
        <f t="shared" si="70"/>
        <v>No</v>
      </c>
      <c r="BX106" s="5" t="str">
        <f t="shared" si="71"/>
        <v>No</v>
      </c>
      <c r="BY106" s="3" t="str">
        <f t="shared" si="70"/>
        <v>No</v>
      </c>
      <c r="BZ106" s="5" t="str">
        <f t="shared" si="71"/>
        <v>No</v>
      </c>
      <c r="CA106" s="3" t="str">
        <f t="shared" si="70"/>
        <v>No</v>
      </c>
      <c r="CB106" s="5" t="str">
        <f t="shared" si="71"/>
        <v>No</v>
      </c>
      <c r="CC106" s="3" t="str">
        <f t="shared" si="70"/>
        <v>No</v>
      </c>
      <c r="CD106" s="5" t="str">
        <f t="shared" si="71"/>
        <v>No</v>
      </c>
      <c r="CE106" s="3" t="str">
        <f t="shared" si="70"/>
        <v>No</v>
      </c>
      <c r="CF106" s="5" t="str">
        <f t="shared" si="71"/>
        <v>No</v>
      </c>
      <c r="CG106" s="3" t="str">
        <f t="shared" si="70"/>
        <v>No</v>
      </c>
      <c r="CH106" s="5" t="str">
        <f t="shared" si="71"/>
        <v>No</v>
      </c>
      <c r="CI106" s="3" t="str">
        <f t="shared" si="70"/>
        <v>No</v>
      </c>
      <c r="CJ106" s="5" t="str">
        <f t="shared" si="71"/>
        <v>No</v>
      </c>
      <c r="CK106" s="3" t="str">
        <f t="shared" si="70"/>
        <v>No</v>
      </c>
      <c r="CL106" s="5" t="str">
        <f t="shared" si="71"/>
        <v>No</v>
      </c>
      <c r="CM106" s="3" t="str">
        <f t="shared" si="70"/>
        <v>No</v>
      </c>
      <c r="CN106" s="5" t="str">
        <f t="shared" si="71"/>
        <v>No</v>
      </c>
      <c r="CO106" s="3" t="str">
        <f t="shared" si="70"/>
        <v>No</v>
      </c>
      <c r="CP106" s="5" t="str">
        <f t="shared" si="71"/>
        <v>No</v>
      </c>
      <c r="CQ106" s="3" t="str">
        <f t="shared" si="70"/>
        <v>No</v>
      </c>
      <c r="CR106" s="5" t="str">
        <f t="shared" si="71"/>
        <v>No</v>
      </c>
      <c r="CS106" s="3" t="str">
        <f t="shared" si="70"/>
        <v>No</v>
      </c>
      <c r="CT106" s="5" t="str">
        <f t="shared" si="71"/>
        <v>No</v>
      </c>
      <c r="CU106" s="3" t="str">
        <f t="shared" si="70"/>
        <v>No</v>
      </c>
      <c r="CV106" s="5" t="str">
        <f t="shared" si="71"/>
        <v>No</v>
      </c>
      <c r="CW106" s="3" t="str">
        <f t="shared" si="70"/>
        <v>No</v>
      </c>
      <c r="CX106" s="5" t="str">
        <f t="shared" si="71"/>
        <v>No</v>
      </c>
      <c r="CY106" s="3" t="str">
        <f t="shared" si="70"/>
        <v>No</v>
      </c>
      <c r="CZ106" s="5" t="str">
        <f t="shared" si="71"/>
        <v>No</v>
      </c>
    </row>
    <row r="107" spans="4:104" x14ac:dyDescent="0.3">
      <c r="D107" s="3">
        <v>104</v>
      </c>
      <c r="E107" s="3" t="str">
        <f t="shared" si="72"/>
        <v>Júpiter</v>
      </c>
      <c r="F107" s="3" t="str">
        <f t="shared" si="76"/>
        <v>Urano</v>
      </c>
      <c r="G107" s="3" t="str">
        <f t="shared" si="57"/>
        <v>Conjunción</v>
      </c>
      <c r="H107" s="5">
        <f t="shared" si="58"/>
        <v>0</v>
      </c>
      <c r="I107" s="3" t="str">
        <f t="shared" si="73"/>
        <v>No</v>
      </c>
      <c r="J107" s="5" t="str">
        <f t="shared" si="74"/>
        <v>No</v>
      </c>
      <c r="K107" s="3" t="str">
        <f t="shared" si="73"/>
        <v>No</v>
      </c>
      <c r="L107" s="5" t="str">
        <f t="shared" si="74"/>
        <v>No</v>
      </c>
      <c r="M107" s="3" t="str">
        <f t="shared" si="73"/>
        <v>No</v>
      </c>
      <c r="N107" s="5" t="str">
        <f t="shared" si="74"/>
        <v>No</v>
      </c>
      <c r="O107" s="3" t="str">
        <f t="shared" si="73"/>
        <v>No</v>
      </c>
      <c r="P107" s="5" t="str">
        <f t="shared" si="74"/>
        <v>No</v>
      </c>
      <c r="Q107" s="3" t="str">
        <f t="shared" si="73"/>
        <v>No</v>
      </c>
      <c r="R107" s="5" t="str">
        <f t="shared" si="74"/>
        <v>No</v>
      </c>
      <c r="S107" s="3" t="str">
        <f t="shared" si="73"/>
        <v>No</v>
      </c>
      <c r="T107" s="5" t="str">
        <f t="shared" si="74"/>
        <v>No</v>
      </c>
      <c r="U107" s="3" t="str">
        <f t="shared" si="73"/>
        <v>No</v>
      </c>
      <c r="V107" s="5" t="str">
        <f t="shared" si="74"/>
        <v>No</v>
      </c>
      <c r="W107" s="3" t="str">
        <f t="shared" si="73"/>
        <v>No</v>
      </c>
      <c r="X107" s="5" t="str">
        <f t="shared" si="74"/>
        <v>No</v>
      </c>
      <c r="Y107" s="3" t="str">
        <f t="shared" si="73"/>
        <v>No</v>
      </c>
      <c r="Z107" s="5" t="str">
        <f t="shared" si="74"/>
        <v>No</v>
      </c>
      <c r="AA107" s="3" t="str">
        <f t="shared" si="73"/>
        <v>No</v>
      </c>
      <c r="AB107" s="5" t="str">
        <f t="shared" si="74"/>
        <v>No</v>
      </c>
      <c r="AC107" s="3" t="str">
        <f t="shared" si="73"/>
        <v>No</v>
      </c>
      <c r="AD107" s="5" t="str">
        <f t="shared" si="74"/>
        <v>No</v>
      </c>
      <c r="AE107" s="3" t="str">
        <f t="shared" si="73"/>
        <v>No</v>
      </c>
      <c r="AF107" s="5" t="str">
        <f t="shared" si="74"/>
        <v>No</v>
      </c>
      <c r="AG107" s="3" t="str">
        <f t="shared" si="73"/>
        <v>No</v>
      </c>
      <c r="AH107" s="5" t="str">
        <f t="shared" si="74"/>
        <v>No</v>
      </c>
      <c r="AI107" s="3" t="str">
        <f t="shared" si="73"/>
        <v>No</v>
      </c>
      <c r="AJ107" s="5" t="str">
        <f t="shared" si="74"/>
        <v>No</v>
      </c>
      <c r="AK107" s="3" t="str">
        <f t="shared" si="73"/>
        <v>No</v>
      </c>
      <c r="AL107" s="5" t="str">
        <f t="shared" si="74"/>
        <v>No</v>
      </c>
      <c r="AM107" s="3" t="str">
        <f t="shared" si="73"/>
        <v>No</v>
      </c>
      <c r="AN107" s="5" t="str">
        <f t="shared" si="74"/>
        <v>No</v>
      </c>
      <c r="AO107" s="3" t="str">
        <f t="shared" si="73"/>
        <v>No</v>
      </c>
      <c r="AP107" s="5" t="str">
        <f t="shared" si="74"/>
        <v>No</v>
      </c>
      <c r="AQ107" s="3" t="str">
        <f t="shared" si="73"/>
        <v>No</v>
      </c>
      <c r="AR107" s="5" t="str">
        <f t="shared" si="74"/>
        <v>No</v>
      </c>
      <c r="AS107" s="3" t="str">
        <f t="shared" si="73"/>
        <v>No</v>
      </c>
      <c r="AT107" s="5" t="str">
        <f t="shared" si="74"/>
        <v>No</v>
      </c>
      <c r="AU107" s="3" t="str">
        <f t="shared" si="73"/>
        <v>No</v>
      </c>
      <c r="AV107" s="5" t="str">
        <f t="shared" si="74"/>
        <v>No</v>
      </c>
      <c r="AW107" s="3" t="str">
        <f t="shared" si="73"/>
        <v>No</v>
      </c>
      <c r="AX107" s="5" t="str">
        <f t="shared" si="74"/>
        <v>No</v>
      </c>
      <c r="AY107" s="3" t="str">
        <f t="shared" si="73"/>
        <v>No</v>
      </c>
      <c r="AZ107" s="5" t="str">
        <f t="shared" si="74"/>
        <v>No</v>
      </c>
      <c r="BA107" s="3" t="str">
        <f t="shared" si="73"/>
        <v>No</v>
      </c>
      <c r="BB107" s="5" t="str">
        <f t="shared" si="74"/>
        <v>No</v>
      </c>
      <c r="BC107" s="3" t="str">
        <f t="shared" si="73"/>
        <v>No</v>
      </c>
      <c r="BD107" s="5" t="str">
        <f t="shared" si="74"/>
        <v>No</v>
      </c>
      <c r="BE107" s="3" t="str">
        <f t="shared" si="73"/>
        <v>No</v>
      </c>
      <c r="BF107" s="5" t="str">
        <f t="shared" si="74"/>
        <v>No</v>
      </c>
      <c r="BG107" s="3" t="str">
        <f t="shared" si="73"/>
        <v>No</v>
      </c>
      <c r="BH107" s="5" t="str">
        <f t="shared" si="74"/>
        <v>No</v>
      </c>
      <c r="BI107" s="3" t="str">
        <f t="shared" si="73"/>
        <v>No</v>
      </c>
      <c r="BJ107" s="5" t="str">
        <f t="shared" si="74"/>
        <v>No</v>
      </c>
      <c r="BK107" s="3" t="str">
        <f t="shared" si="73"/>
        <v>No</v>
      </c>
      <c r="BL107" s="5" t="str">
        <f t="shared" si="74"/>
        <v>No</v>
      </c>
      <c r="BM107" s="3" t="str">
        <f t="shared" si="73"/>
        <v>No</v>
      </c>
      <c r="BN107" s="5" t="str">
        <f t="shared" si="74"/>
        <v>No</v>
      </c>
      <c r="BO107" s="3" t="str">
        <f t="shared" si="73"/>
        <v>No</v>
      </c>
      <c r="BP107" s="5" t="str">
        <f t="shared" si="74"/>
        <v>No</v>
      </c>
      <c r="BQ107" s="3" t="str">
        <f t="shared" si="73"/>
        <v>No</v>
      </c>
      <c r="BR107" s="5" t="str">
        <f t="shared" si="74"/>
        <v>No</v>
      </c>
      <c r="BS107" s="3" t="str">
        <f t="shared" si="73"/>
        <v>No</v>
      </c>
      <c r="BT107" s="5" t="str">
        <f t="shared" si="74"/>
        <v>No</v>
      </c>
      <c r="BU107" s="3" t="str">
        <f t="shared" si="70"/>
        <v>No</v>
      </c>
      <c r="BV107" s="5" t="str">
        <f t="shared" si="71"/>
        <v>No</v>
      </c>
      <c r="BW107" s="3" t="str">
        <f t="shared" si="70"/>
        <v>No</v>
      </c>
      <c r="BX107" s="5" t="str">
        <f t="shared" si="71"/>
        <v>No</v>
      </c>
      <c r="BY107" s="3" t="str">
        <f t="shared" si="70"/>
        <v>No</v>
      </c>
      <c r="BZ107" s="5" t="str">
        <f t="shared" si="71"/>
        <v>No</v>
      </c>
      <c r="CA107" s="3" t="str">
        <f t="shared" si="70"/>
        <v>No</v>
      </c>
      <c r="CB107" s="5" t="str">
        <f t="shared" si="71"/>
        <v>No</v>
      </c>
      <c r="CC107" s="3" t="str">
        <f t="shared" si="70"/>
        <v>No</v>
      </c>
      <c r="CD107" s="5" t="str">
        <f t="shared" si="71"/>
        <v>No</v>
      </c>
      <c r="CE107" s="3" t="str">
        <f t="shared" si="70"/>
        <v>No</v>
      </c>
      <c r="CF107" s="5" t="str">
        <f t="shared" si="71"/>
        <v>No</v>
      </c>
      <c r="CG107" s="3" t="str">
        <f t="shared" si="70"/>
        <v>No</v>
      </c>
      <c r="CH107" s="5" t="str">
        <f t="shared" si="71"/>
        <v>No</v>
      </c>
      <c r="CI107" s="3" t="str">
        <f t="shared" si="70"/>
        <v>No</v>
      </c>
      <c r="CJ107" s="5" t="str">
        <f t="shared" si="71"/>
        <v>No</v>
      </c>
      <c r="CK107" s="3" t="str">
        <f t="shared" si="70"/>
        <v>No</v>
      </c>
      <c r="CL107" s="5" t="str">
        <f t="shared" si="71"/>
        <v>No</v>
      </c>
      <c r="CM107" s="3" t="str">
        <f t="shared" si="70"/>
        <v>No</v>
      </c>
      <c r="CN107" s="5" t="str">
        <f t="shared" si="71"/>
        <v>No</v>
      </c>
      <c r="CO107" s="3" t="str">
        <f t="shared" si="70"/>
        <v>No</v>
      </c>
      <c r="CP107" s="5" t="str">
        <f t="shared" si="71"/>
        <v>No</v>
      </c>
      <c r="CQ107" s="3" t="str">
        <f t="shared" si="70"/>
        <v>No</v>
      </c>
      <c r="CR107" s="5" t="str">
        <f t="shared" si="71"/>
        <v>No</v>
      </c>
      <c r="CS107" s="3" t="str">
        <f t="shared" si="70"/>
        <v>No</v>
      </c>
      <c r="CT107" s="5" t="str">
        <f t="shared" si="71"/>
        <v>No</v>
      </c>
      <c r="CU107" s="3" t="str">
        <f t="shared" si="70"/>
        <v>No</v>
      </c>
      <c r="CV107" s="5" t="str">
        <f t="shared" si="71"/>
        <v>No</v>
      </c>
      <c r="CW107" s="3" t="str">
        <f t="shared" si="70"/>
        <v>No</v>
      </c>
      <c r="CX107" s="5" t="str">
        <f t="shared" si="71"/>
        <v>No</v>
      </c>
      <c r="CY107" s="3" t="str">
        <f t="shared" si="70"/>
        <v>No</v>
      </c>
      <c r="CZ107" s="5" t="str">
        <f t="shared" si="71"/>
        <v>No</v>
      </c>
    </row>
    <row r="108" spans="4:104" x14ac:dyDescent="0.3">
      <c r="D108" s="3">
        <v>105</v>
      </c>
      <c r="E108" s="3" t="str">
        <f t="shared" si="72"/>
        <v>Júpiter</v>
      </c>
      <c r="F108" s="3" t="str">
        <f t="shared" si="76"/>
        <v>Neptuno</v>
      </c>
      <c r="G108" s="3" t="str">
        <f t="shared" si="57"/>
        <v>Conjunción</v>
      </c>
      <c r="H108" s="5">
        <f t="shared" si="58"/>
        <v>0</v>
      </c>
      <c r="I108" s="3" t="str">
        <f t="shared" si="73"/>
        <v>No</v>
      </c>
      <c r="J108" s="5" t="str">
        <f t="shared" si="74"/>
        <v>No</v>
      </c>
      <c r="K108" s="3" t="str">
        <f t="shared" si="73"/>
        <v>No</v>
      </c>
      <c r="L108" s="5" t="str">
        <f t="shared" si="74"/>
        <v>No</v>
      </c>
      <c r="M108" s="3" t="str">
        <f t="shared" si="73"/>
        <v>No</v>
      </c>
      <c r="N108" s="5" t="str">
        <f t="shared" si="74"/>
        <v>No</v>
      </c>
      <c r="O108" s="3" t="str">
        <f t="shared" si="73"/>
        <v>No</v>
      </c>
      <c r="P108" s="5" t="str">
        <f t="shared" si="74"/>
        <v>No</v>
      </c>
      <c r="Q108" s="3" t="str">
        <f t="shared" si="73"/>
        <v>No</v>
      </c>
      <c r="R108" s="5" t="str">
        <f t="shared" si="74"/>
        <v>No</v>
      </c>
      <c r="S108" s="3" t="str">
        <f t="shared" si="73"/>
        <v>No</v>
      </c>
      <c r="T108" s="5" t="str">
        <f t="shared" si="74"/>
        <v>No</v>
      </c>
      <c r="U108" s="3" t="str">
        <f t="shared" si="73"/>
        <v>No</v>
      </c>
      <c r="V108" s="5" t="str">
        <f t="shared" si="74"/>
        <v>No</v>
      </c>
      <c r="W108" s="3" t="str">
        <f t="shared" si="73"/>
        <v>No</v>
      </c>
      <c r="X108" s="5" t="str">
        <f t="shared" si="74"/>
        <v>No</v>
      </c>
      <c r="Y108" s="3" t="str">
        <f t="shared" si="73"/>
        <v>No</v>
      </c>
      <c r="Z108" s="5" t="str">
        <f t="shared" si="74"/>
        <v>No</v>
      </c>
      <c r="AA108" s="3" t="str">
        <f t="shared" si="73"/>
        <v>No</v>
      </c>
      <c r="AB108" s="5" t="str">
        <f t="shared" si="74"/>
        <v>No</v>
      </c>
      <c r="AC108" s="3" t="str">
        <f t="shared" si="73"/>
        <v>No</v>
      </c>
      <c r="AD108" s="5" t="str">
        <f t="shared" si="74"/>
        <v>No</v>
      </c>
      <c r="AE108" s="3" t="str">
        <f t="shared" si="73"/>
        <v>No</v>
      </c>
      <c r="AF108" s="5" t="str">
        <f t="shared" si="74"/>
        <v>No</v>
      </c>
      <c r="AG108" s="3" t="str">
        <f t="shared" si="73"/>
        <v>No</v>
      </c>
      <c r="AH108" s="5" t="str">
        <f t="shared" si="74"/>
        <v>No</v>
      </c>
      <c r="AI108" s="3" t="str">
        <f t="shared" si="73"/>
        <v>No</v>
      </c>
      <c r="AJ108" s="5" t="str">
        <f t="shared" si="74"/>
        <v>No</v>
      </c>
      <c r="AK108" s="3" t="str">
        <f t="shared" si="73"/>
        <v>No</v>
      </c>
      <c r="AL108" s="5" t="str">
        <f t="shared" si="74"/>
        <v>No</v>
      </c>
      <c r="AM108" s="3" t="str">
        <f t="shared" si="73"/>
        <v>No</v>
      </c>
      <c r="AN108" s="5" t="str">
        <f t="shared" si="74"/>
        <v>No</v>
      </c>
      <c r="AO108" s="3" t="str">
        <f t="shared" si="73"/>
        <v>No</v>
      </c>
      <c r="AP108" s="5" t="str">
        <f t="shared" si="74"/>
        <v>No</v>
      </c>
      <c r="AQ108" s="3" t="str">
        <f t="shared" si="73"/>
        <v>No</v>
      </c>
      <c r="AR108" s="5" t="str">
        <f t="shared" si="74"/>
        <v>No</v>
      </c>
      <c r="AS108" s="3" t="str">
        <f t="shared" si="73"/>
        <v>No</v>
      </c>
      <c r="AT108" s="5" t="str">
        <f t="shared" si="74"/>
        <v>No</v>
      </c>
      <c r="AU108" s="3" t="str">
        <f t="shared" si="73"/>
        <v>No</v>
      </c>
      <c r="AV108" s="5" t="str">
        <f t="shared" si="74"/>
        <v>No</v>
      </c>
      <c r="AW108" s="3" t="str">
        <f t="shared" si="73"/>
        <v>No</v>
      </c>
      <c r="AX108" s="5" t="str">
        <f t="shared" si="74"/>
        <v>No</v>
      </c>
      <c r="AY108" s="3" t="str">
        <f t="shared" si="73"/>
        <v>No</v>
      </c>
      <c r="AZ108" s="5" t="str">
        <f t="shared" si="74"/>
        <v>No</v>
      </c>
      <c r="BA108" s="3" t="str">
        <f t="shared" si="73"/>
        <v>No</v>
      </c>
      <c r="BB108" s="5" t="str">
        <f t="shared" si="74"/>
        <v>No</v>
      </c>
      <c r="BC108" s="3" t="str">
        <f t="shared" si="73"/>
        <v>No</v>
      </c>
      <c r="BD108" s="5" t="str">
        <f t="shared" si="74"/>
        <v>No</v>
      </c>
      <c r="BE108" s="3" t="str">
        <f t="shared" si="73"/>
        <v>No</v>
      </c>
      <c r="BF108" s="5" t="str">
        <f t="shared" si="74"/>
        <v>No</v>
      </c>
      <c r="BG108" s="3" t="str">
        <f t="shared" si="73"/>
        <v>No</v>
      </c>
      <c r="BH108" s="5" t="str">
        <f t="shared" si="74"/>
        <v>No</v>
      </c>
      <c r="BI108" s="3" t="str">
        <f t="shared" si="73"/>
        <v>No</v>
      </c>
      <c r="BJ108" s="5" t="str">
        <f t="shared" si="74"/>
        <v>No</v>
      </c>
      <c r="BK108" s="3" t="str">
        <f t="shared" si="73"/>
        <v>No</v>
      </c>
      <c r="BL108" s="5" t="str">
        <f t="shared" si="74"/>
        <v>No</v>
      </c>
      <c r="BM108" s="3" t="str">
        <f t="shared" si="73"/>
        <v>No</v>
      </c>
      <c r="BN108" s="5" t="str">
        <f t="shared" si="74"/>
        <v>No</v>
      </c>
      <c r="BO108" s="3" t="str">
        <f t="shared" si="73"/>
        <v>No</v>
      </c>
      <c r="BP108" s="5" t="str">
        <f t="shared" si="74"/>
        <v>No</v>
      </c>
      <c r="BQ108" s="3" t="str">
        <f t="shared" si="73"/>
        <v>No</v>
      </c>
      <c r="BR108" s="5" t="str">
        <f t="shared" si="74"/>
        <v>No</v>
      </c>
      <c r="BS108" s="3" t="str">
        <f t="shared" ref="BS108:CY115" si="77">IF(AND(VLOOKUP($E108,Puntos,7,FALSE)-VLOOKUP($F108,Puntos,7,FALSE)&lt;=(1.25/30)*(BS$5+BS$3),VLOOKUP($E108,Puntos,7,FALSE)-VLOOKUP($F108,Puntos,7,FALSE)&gt;=(1.25/30)*(-BS$5+BS$3)),BS$2,IF(AND(VLOOKUP($F108,Puntos,7,FALSE)-VLOOKUP($E108,Puntos,7,FALSE)&lt;=(1.25/30)*(BS$5+BS$3),VLOOKUP($F108,Puntos,7,FALSE)-VLOOKUP($E108,Puntos,7,FALSE)&gt;=(1.25/30)*(-BS$5+BS$3)),BS$2,IF(AND(VLOOKUP($E108,Puntos,7,FALSE)-VLOOKUP($F108,Puntos,7,FALSE)&lt;=(1.25/30)*(-360+BS$5+BS$3),VLOOKUP($E108,Puntos,7,FALSE)-VLOOKUP($F108,Puntos,7,FALSE)&gt;=(1.25/30)*(-360-BS$5+BS$3)),BS$2,IF(AND(VLOOKUP($F108,Puntos,7,FALSE)-VLOOKUP($E108,Puntos,7,FALSE)&lt;=(1.25/30)*(-360+BS$5+BS$3),VLOOKUP($F108,Puntos,7,FALSE)-VLOOKUP($E108,Puntos,7,FALSE)&gt;=(1.25/30)*(-360-BS$5+BS$3)),BS$2,"No"))))</f>
        <v>No</v>
      </c>
      <c r="BT108" s="5" t="str">
        <f t="shared" ref="BT108:CZ115" si="78">IF(IF(AND(VLOOKUP($E108,Puntos,7,FALSE)-VLOOKUP($F108,Puntos,7,FALSE)&lt;=(1.25/30)*(BT$5+BT$3),VLOOKUP($E108,Puntos,7,FALSE)-VLOOKUP($F108,Puntos,7,FALSE)&gt;=(1.25/30)*(-BT$5+BT$3)),VLOOKUP($E108,Puntos,7,FALSE)-VLOOKUP($F108,Puntos,7,FALSE)-(1.25/30)*(BT$3),IF(AND(VLOOKUP($F108,Puntos,7,FALSE)-VLOOKUP($E108,Puntos,7,FALSE)&lt;=(1.25/30)*(BT$5+BT$3),VLOOKUP($F108,Puntos,7,FALSE)-VLOOKUP($E108,Puntos,7,FALSE)&gt;=(1.25/30)*(-BT$5+BT$3)),VLOOKUP($F108,Puntos,7,FALSE)-VLOOKUP($E108,Puntos,7,FALSE)-(1.25/30)*(BT$3),IF(AND(VLOOKUP($E108,Puntos,7,FALSE)-VLOOKUP($F108,Puntos,7,FALSE)&lt;=(1.25/30)*(-360+BT$5+BT$3),VLOOKUP($E108,Puntos,7,FALSE)-VLOOKUP($F108,Puntos,7,FALSE)&gt;=(1.25/30)*(-360-BT$5+BT$3)),VLOOKUP($E108,Puntos,7,FALSE)-VLOOKUP($F108,Puntos,7,FALSE)+(360-BT$3)/24,IF(AND(VLOOKUP($F108,Puntos,7,FALSE)-VLOOKUP($E108,Puntos,7,FALSE)&lt;=(1.25/30)*(-360+BT$5+BT$3),VLOOKUP($F108,Puntos,7,FALSE)-VLOOKUP($E108,Puntos,7,FALSE)&gt;=(1.25/30)*(-360-BT$5+BT$3)),VLOOKUP($F108,Puntos,7,FALSE)-VLOOKUP($E108,Puntos,7,FALSE)+(360-BT$3)/24,"No"))))&lt;0,(-1)*(IF(AND(VLOOKUP($E108,Puntos,7,FALSE)-VLOOKUP($F108,Puntos,7,FALSE)&lt;=(1.25/30)*(BT$5+BT$3),VLOOKUP($E108,Puntos,7,FALSE)-VLOOKUP($F108,Puntos,7,FALSE)&gt;=(1.25/30)*(-BT$5+BT$3)),VLOOKUP($E108,Puntos,7,FALSE)-VLOOKUP($F108,Puntos,7,FALSE)-(1.25/30)*(BT$3),IF(AND(VLOOKUP($F108,Puntos,7,FALSE)-VLOOKUP($E108,Puntos,7,FALSE)&lt;=(1.25/30)*(BT$5+BT$3),VLOOKUP($F108,Puntos,7,FALSE)-VLOOKUP($E108,Puntos,7,FALSE)&gt;=(1.25/30)*(-BT$5+BT$3)),VLOOKUP($F108,Puntos,7,FALSE)-VLOOKUP($E108,Puntos,7,FALSE)-(1.25/30)*(BT$3),IF(AND(VLOOKUP($E108,Puntos,7,FALSE)-VLOOKUP($F108,Puntos,7,FALSE)&lt;=(1.25/30)*(-360+BT$5+BT$3),VLOOKUP($E108,Puntos,7,FALSE)-VLOOKUP($F108,Puntos,7,FALSE)&gt;=(1.25/30)*(-360-BT$5+BT$3)),VLOOKUP($E108,Puntos,7,FALSE)-VLOOKUP($F108,Puntos,7,FALSE)+(360-BT$3)/24,IF(AND(VLOOKUP($F108,Puntos,7,FALSE)-VLOOKUP($E108,Puntos,7,FALSE)&lt;=(1.25/30)*(-360+BT$5+BT$3),VLOOKUP($F108,Puntos,7,FALSE)-VLOOKUP($E108,Puntos,7,FALSE)&gt;=(1.25/30)*(-360-BT$5+BT$3)),VLOOKUP($F108,Puntos,7,FALSE)-VLOOKUP($E108,Puntos,7,FALSE)+(360-BT$3)/24,"No"))))),(IF(AND(VLOOKUP($E108,Puntos,7,FALSE)-VLOOKUP($F108,Puntos,7,FALSE)&lt;=(1.25/30)*(BT$5+BT$3),VLOOKUP($E108,Puntos,7,FALSE)-VLOOKUP($F108,Puntos,7,FALSE)&gt;=(1.25/30)*(-BT$5+BT$3)),VLOOKUP($E108,Puntos,7,FALSE)-VLOOKUP($F108,Puntos,7,FALSE)-(1.25/30)*(BT$3),IF(AND(VLOOKUP($F108,Puntos,7,FALSE)-VLOOKUP($E108,Puntos,7,FALSE)&lt;=(1.25/30)*(BT$5+BT$3),VLOOKUP($F108,Puntos,7,FALSE)-VLOOKUP($E108,Puntos,7,FALSE)&gt;=(1.25/30)*(-BT$5+BT$3)),VLOOKUP($F108,Puntos,7,FALSE)-VLOOKUP($E108,Puntos,7,FALSE)-(1.25/30)*(BT$3),IF(AND(VLOOKUP($E108,Puntos,7,FALSE)-VLOOKUP($F108,Puntos,7,FALSE)&lt;=(1.25/30)*(-360+BT$5+BT$3),VLOOKUP($E108,Puntos,7,FALSE)-VLOOKUP($F108,Puntos,7,FALSE)&gt;=(1.25/30)*(-360-BT$5+BT$3)),VLOOKUP($E108,Puntos,7,FALSE)-VLOOKUP($F108,Puntos,7,FALSE)+(360-BT$3)/24,IF(AND(VLOOKUP($F108,Puntos,7,FALSE)-VLOOKUP($E108,Puntos,7,FALSE)&lt;=(1.25/30)*(-360+BT$5+BT$3),VLOOKUP($F108,Puntos,7,FALSE)-VLOOKUP($E108,Puntos,7,FALSE)&gt;=(1.25/30)*(-360-BT$5+BT$3)),VLOOKUP($F108,Puntos,7,FALSE)-VLOOKUP($E108,Puntos,7,FALSE)+(360-BT$3)/24,"No"))))))</f>
        <v>No</v>
      </c>
      <c r="BU108" s="3" t="str">
        <f t="shared" si="77"/>
        <v>No</v>
      </c>
      <c r="BV108" s="5" t="str">
        <f t="shared" si="78"/>
        <v>No</v>
      </c>
      <c r="BW108" s="3" t="str">
        <f t="shared" si="77"/>
        <v>No</v>
      </c>
      <c r="BX108" s="5" t="str">
        <f t="shared" si="78"/>
        <v>No</v>
      </c>
      <c r="BY108" s="3" t="str">
        <f t="shared" si="77"/>
        <v>No</v>
      </c>
      <c r="BZ108" s="5" t="str">
        <f t="shared" si="78"/>
        <v>No</v>
      </c>
      <c r="CA108" s="3" t="str">
        <f t="shared" si="77"/>
        <v>No</v>
      </c>
      <c r="CB108" s="5" t="str">
        <f t="shared" si="78"/>
        <v>No</v>
      </c>
      <c r="CC108" s="3" t="str">
        <f t="shared" si="77"/>
        <v>No</v>
      </c>
      <c r="CD108" s="5" t="str">
        <f t="shared" si="78"/>
        <v>No</v>
      </c>
      <c r="CE108" s="3" t="str">
        <f t="shared" si="77"/>
        <v>No</v>
      </c>
      <c r="CF108" s="5" t="str">
        <f t="shared" si="78"/>
        <v>No</v>
      </c>
      <c r="CG108" s="3" t="str">
        <f t="shared" si="77"/>
        <v>No</v>
      </c>
      <c r="CH108" s="5" t="str">
        <f t="shared" si="78"/>
        <v>No</v>
      </c>
      <c r="CI108" s="3" t="str">
        <f t="shared" si="77"/>
        <v>No</v>
      </c>
      <c r="CJ108" s="5" t="str">
        <f t="shared" si="78"/>
        <v>No</v>
      </c>
      <c r="CK108" s="3" t="str">
        <f t="shared" si="77"/>
        <v>No</v>
      </c>
      <c r="CL108" s="5" t="str">
        <f t="shared" si="78"/>
        <v>No</v>
      </c>
      <c r="CM108" s="3" t="str">
        <f t="shared" si="77"/>
        <v>No</v>
      </c>
      <c r="CN108" s="5" t="str">
        <f t="shared" si="78"/>
        <v>No</v>
      </c>
      <c r="CO108" s="3" t="str">
        <f t="shared" si="77"/>
        <v>No</v>
      </c>
      <c r="CP108" s="5" t="str">
        <f t="shared" si="78"/>
        <v>No</v>
      </c>
      <c r="CQ108" s="3" t="str">
        <f t="shared" si="77"/>
        <v>No</v>
      </c>
      <c r="CR108" s="5" t="str">
        <f t="shared" si="78"/>
        <v>No</v>
      </c>
      <c r="CS108" s="3" t="str">
        <f t="shared" si="77"/>
        <v>No</v>
      </c>
      <c r="CT108" s="5" t="str">
        <f t="shared" si="78"/>
        <v>No</v>
      </c>
      <c r="CU108" s="3" t="str">
        <f t="shared" si="77"/>
        <v>No</v>
      </c>
      <c r="CV108" s="5" t="str">
        <f t="shared" si="78"/>
        <v>No</v>
      </c>
      <c r="CW108" s="3" t="str">
        <f t="shared" si="77"/>
        <v>No</v>
      </c>
      <c r="CX108" s="5" t="str">
        <f t="shared" si="78"/>
        <v>No</v>
      </c>
      <c r="CY108" s="3" t="str">
        <f t="shared" si="77"/>
        <v>No</v>
      </c>
      <c r="CZ108" s="5" t="str">
        <f t="shared" si="78"/>
        <v>No</v>
      </c>
    </row>
    <row r="109" spans="4:104" x14ac:dyDescent="0.3">
      <c r="D109" s="3">
        <v>106</v>
      </c>
      <c r="E109" s="3" t="str">
        <f t="shared" si="72"/>
        <v>Júpiter</v>
      </c>
      <c r="F109" s="3" t="str">
        <f t="shared" si="76"/>
        <v>Plutón</v>
      </c>
      <c r="G109" s="3" t="str">
        <f t="shared" si="57"/>
        <v>Conjunción</v>
      </c>
      <c r="H109" s="5">
        <f t="shared" si="58"/>
        <v>0</v>
      </c>
      <c r="I109" s="3" t="str">
        <f t="shared" ref="I109:BS116" si="79">IF(AND(VLOOKUP($E109,Puntos,7,FALSE)-VLOOKUP($F109,Puntos,7,FALSE)&lt;=(1.25/30)*(I$5+I$3),VLOOKUP($E109,Puntos,7,FALSE)-VLOOKUP($F109,Puntos,7,FALSE)&gt;=(1.25/30)*(-I$5+I$3)),I$2,IF(AND(VLOOKUP($F109,Puntos,7,FALSE)-VLOOKUP($E109,Puntos,7,FALSE)&lt;=(1.25/30)*(I$5+I$3),VLOOKUP($F109,Puntos,7,FALSE)-VLOOKUP($E109,Puntos,7,FALSE)&gt;=(1.25/30)*(-I$5+I$3)),I$2,IF(AND(VLOOKUP($E109,Puntos,7,FALSE)-VLOOKUP($F109,Puntos,7,FALSE)&lt;=(1.25/30)*(-360+I$5+I$3),VLOOKUP($E109,Puntos,7,FALSE)-VLOOKUP($F109,Puntos,7,FALSE)&gt;=(1.25/30)*(-360-I$5+I$3)),I$2,IF(AND(VLOOKUP($F109,Puntos,7,FALSE)-VLOOKUP($E109,Puntos,7,FALSE)&lt;=(1.25/30)*(-360+I$5+I$3),VLOOKUP($F109,Puntos,7,FALSE)-VLOOKUP($E109,Puntos,7,FALSE)&gt;=(1.25/30)*(-360-I$5+I$3)),I$2,"No"))))</f>
        <v>No</v>
      </c>
      <c r="J109" s="5" t="str">
        <f t="shared" ref="J109:BT116" si="80">IF(IF(AND(VLOOKUP($E109,Puntos,7,FALSE)-VLOOKUP($F109,Puntos,7,FALSE)&lt;=(1.25/30)*(J$5+J$3),VLOOKUP($E109,Puntos,7,FALSE)-VLOOKUP($F109,Puntos,7,FALSE)&gt;=(1.25/30)*(-J$5+J$3)),VLOOKUP($E109,Puntos,7,FALSE)-VLOOKUP($F109,Puntos,7,FALSE)-(1.25/30)*(J$3),IF(AND(VLOOKUP($F109,Puntos,7,FALSE)-VLOOKUP($E109,Puntos,7,FALSE)&lt;=(1.25/30)*(J$5+J$3),VLOOKUP($F109,Puntos,7,FALSE)-VLOOKUP($E109,Puntos,7,FALSE)&gt;=(1.25/30)*(-J$5+J$3)),VLOOKUP($F109,Puntos,7,FALSE)-VLOOKUP($E109,Puntos,7,FALSE)-(1.25/30)*(J$3),IF(AND(VLOOKUP($E109,Puntos,7,FALSE)-VLOOKUP($F109,Puntos,7,FALSE)&lt;=(1.25/30)*(-360+J$5+J$3),VLOOKUP($E109,Puntos,7,FALSE)-VLOOKUP($F109,Puntos,7,FALSE)&gt;=(1.25/30)*(-360-J$5+J$3)),VLOOKUP($E109,Puntos,7,FALSE)-VLOOKUP($F109,Puntos,7,FALSE)+(360-J$3)/24,IF(AND(VLOOKUP($F109,Puntos,7,FALSE)-VLOOKUP($E109,Puntos,7,FALSE)&lt;=(1.25/30)*(-360+J$5+J$3),VLOOKUP($F109,Puntos,7,FALSE)-VLOOKUP($E109,Puntos,7,FALSE)&gt;=(1.25/30)*(-360-J$5+J$3)),VLOOKUP($F109,Puntos,7,FALSE)-VLOOKUP($E109,Puntos,7,FALSE)+(360-J$3)/24,"No"))))&lt;0,(-1)*(IF(AND(VLOOKUP($E109,Puntos,7,FALSE)-VLOOKUP($F109,Puntos,7,FALSE)&lt;=(1.25/30)*(J$5+J$3),VLOOKUP($E109,Puntos,7,FALSE)-VLOOKUP($F109,Puntos,7,FALSE)&gt;=(1.25/30)*(-J$5+J$3)),VLOOKUP($E109,Puntos,7,FALSE)-VLOOKUP($F109,Puntos,7,FALSE)-(1.25/30)*(J$3),IF(AND(VLOOKUP($F109,Puntos,7,FALSE)-VLOOKUP($E109,Puntos,7,FALSE)&lt;=(1.25/30)*(J$5+J$3),VLOOKUP($F109,Puntos,7,FALSE)-VLOOKUP($E109,Puntos,7,FALSE)&gt;=(1.25/30)*(-J$5+J$3)),VLOOKUP($F109,Puntos,7,FALSE)-VLOOKUP($E109,Puntos,7,FALSE)-(1.25/30)*(J$3),IF(AND(VLOOKUP($E109,Puntos,7,FALSE)-VLOOKUP($F109,Puntos,7,FALSE)&lt;=(1.25/30)*(-360+J$5+J$3),VLOOKUP($E109,Puntos,7,FALSE)-VLOOKUP($F109,Puntos,7,FALSE)&gt;=(1.25/30)*(-360-J$5+J$3)),VLOOKUP($E109,Puntos,7,FALSE)-VLOOKUP($F109,Puntos,7,FALSE)+(360-J$3)/24,IF(AND(VLOOKUP($F109,Puntos,7,FALSE)-VLOOKUP($E109,Puntos,7,FALSE)&lt;=(1.25/30)*(-360+J$5+J$3),VLOOKUP($F109,Puntos,7,FALSE)-VLOOKUP($E109,Puntos,7,FALSE)&gt;=(1.25/30)*(-360-J$5+J$3)),VLOOKUP($F109,Puntos,7,FALSE)-VLOOKUP($E109,Puntos,7,FALSE)+(360-J$3)/24,"No"))))),(IF(AND(VLOOKUP($E109,Puntos,7,FALSE)-VLOOKUP($F109,Puntos,7,FALSE)&lt;=(1.25/30)*(J$5+J$3),VLOOKUP($E109,Puntos,7,FALSE)-VLOOKUP($F109,Puntos,7,FALSE)&gt;=(1.25/30)*(-J$5+J$3)),VLOOKUP($E109,Puntos,7,FALSE)-VLOOKUP($F109,Puntos,7,FALSE)-(1.25/30)*(J$3),IF(AND(VLOOKUP($F109,Puntos,7,FALSE)-VLOOKUP($E109,Puntos,7,FALSE)&lt;=(1.25/30)*(J$5+J$3),VLOOKUP($F109,Puntos,7,FALSE)-VLOOKUP($E109,Puntos,7,FALSE)&gt;=(1.25/30)*(-J$5+J$3)),VLOOKUP($F109,Puntos,7,FALSE)-VLOOKUP($E109,Puntos,7,FALSE)-(1.25/30)*(J$3),IF(AND(VLOOKUP($E109,Puntos,7,FALSE)-VLOOKUP($F109,Puntos,7,FALSE)&lt;=(1.25/30)*(-360+J$5+J$3),VLOOKUP($E109,Puntos,7,FALSE)-VLOOKUP($F109,Puntos,7,FALSE)&gt;=(1.25/30)*(-360-J$5+J$3)),VLOOKUP($E109,Puntos,7,FALSE)-VLOOKUP($F109,Puntos,7,FALSE)+(360-J$3)/24,IF(AND(VLOOKUP($F109,Puntos,7,FALSE)-VLOOKUP($E109,Puntos,7,FALSE)&lt;=(1.25/30)*(-360+J$5+J$3),VLOOKUP($F109,Puntos,7,FALSE)-VLOOKUP($E109,Puntos,7,FALSE)&gt;=(1.25/30)*(-360-J$5+J$3)),VLOOKUP($F109,Puntos,7,FALSE)-VLOOKUP($E109,Puntos,7,FALSE)+(360-J$3)/24,"No"))))))</f>
        <v>No</v>
      </c>
      <c r="K109" s="3" t="str">
        <f t="shared" si="79"/>
        <v>No</v>
      </c>
      <c r="L109" s="5" t="str">
        <f t="shared" si="80"/>
        <v>No</v>
      </c>
      <c r="M109" s="3" t="str">
        <f t="shared" si="79"/>
        <v>No</v>
      </c>
      <c r="N109" s="5" t="str">
        <f t="shared" si="80"/>
        <v>No</v>
      </c>
      <c r="O109" s="3" t="str">
        <f t="shared" si="79"/>
        <v>No</v>
      </c>
      <c r="P109" s="5" t="str">
        <f t="shared" si="80"/>
        <v>No</v>
      </c>
      <c r="Q109" s="3" t="str">
        <f t="shared" si="79"/>
        <v>No</v>
      </c>
      <c r="R109" s="5" t="str">
        <f t="shared" si="80"/>
        <v>No</v>
      </c>
      <c r="S109" s="3" t="str">
        <f t="shared" si="79"/>
        <v>No</v>
      </c>
      <c r="T109" s="5" t="str">
        <f t="shared" si="80"/>
        <v>No</v>
      </c>
      <c r="U109" s="3" t="str">
        <f t="shared" si="79"/>
        <v>No</v>
      </c>
      <c r="V109" s="5" t="str">
        <f t="shared" si="80"/>
        <v>No</v>
      </c>
      <c r="W109" s="3" t="str">
        <f t="shared" si="79"/>
        <v>No</v>
      </c>
      <c r="X109" s="5" t="str">
        <f t="shared" si="80"/>
        <v>No</v>
      </c>
      <c r="Y109" s="3" t="str">
        <f t="shared" si="79"/>
        <v>No</v>
      </c>
      <c r="Z109" s="5" t="str">
        <f t="shared" si="80"/>
        <v>No</v>
      </c>
      <c r="AA109" s="3" t="str">
        <f t="shared" si="79"/>
        <v>No</v>
      </c>
      <c r="AB109" s="5" t="str">
        <f t="shared" si="80"/>
        <v>No</v>
      </c>
      <c r="AC109" s="3" t="str">
        <f t="shared" si="79"/>
        <v>No</v>
      </c>
      <c r="AD109" s="5" t="str">
        <f t="shared" si="80"/>
        <v>No</v>
      </c>
      <c r="AE109" s="3" t="str">
        <f t="shared" si="79"/>
        <v>No</v>
      </c>
      <c r="AF109" s="5" t="str">
        <f t="shared" si="80"/>
        <v>No</v>
      </c>
      <c r="AG109" s="3" t="str">
        <f t="shared" si="79"/>
        <v>No</v>
      </c>
      <c r="AH109" s="5" t="str">
        <f t="shared" si="80"/>
        <v>No</v>
      </c>
      <c r="AI109" s="3" t="str">
        <f t="shared" si="79"/>
        <v>No</v>
      </c>
      <c r="AJ109" s="5" t="str">
        <f t="shared" si="80"/>
        <v>No</v>
      </c>
      <c r="AK109" s="3" t="str">
        <f t="shared" si="79"/>
        <v>No</v>
      </c>
      <c r="AL109" s="5" t="str">
        <f t="shared" si="80"/>
        <v>No</v>
      </c>
      <c r="AM109" s="3" t="str">
        <f t="shared" si="79"/>
        <v>No</v>
      </c>
      <c r="AN109" s="5" t="str">
        <f t="shared" si="80"/>
        <v>No</v>
      </c>
      <c r="AO109" s="3" t="str">
        <f t="shared" si="79"/>
        <v>No</v>
      </c>
      <c r="AP109" s="5" t="str">
        <f t="shared" si="80"/>
        <v>No</v>
      </c>
      <c r="AQ109" s="3" t="str">
        <f t="shared" si="79"/>
        <v>No</v>
      </c>
      <c r="AR109" s="5" t="str">
        <f t="shared" si="80"/>
        <v>No</v>
      </c>
      <c r="AS109" s="3" t="str">
        <f t="shared" si="79"/>
        <v>No</v>
      </c>
      <c r="AT109" s="5" t="str">
        <f t="shared" si="80"/>
        <v>No</v>
      </c>
      <c r="AU109" s="3" t="str">
        <f t="shared" si="79"/>
        <v>No</v>
      </c>
      <c r="AV109" s="5" t="str">
        <f t="shared" si="80"/>
        <v>No</v>
      </c>
      <c r="AW109" s="3" t="str">
        <f t="shared" si="79"/>
        <v>No</v>
      </c>
      <c r="AX109" s="5" t="str">
        <f t="shared" si="80"/>
        <v>No</v>
      </c>
      <c r="AY109" s="3" t="str">
        <f t="shared" si="79"/>
        <v>No</v>
      </c>
      <c r="AZ109" s="5" t="str">
        <f t="shared" si="80"/>
        <v>No</v>
      </c>
      <c r="BA109" s="3" t="str">
        <f t="shared" si="79"/>
        <v>No</v>
      </c>
      <c r="BB109" s="5" t="str">
        <f t="shared" si="80"/>
        <v>No</v>
      </c>
      <c r="BC109" s="3" t="str">
        <f t="shared" si="79"/>
        <v>No</v>
      </c>
      <c r="BD109" s="5" t="str">
        <f t="shared" si="80"/>
        <v>No</v>
      </c>
      <c r="BE109" s="3" t="str">
        <f t="shared" si="79"/>
        <v>No</v>
      </c>
      <c r="BF109" s="5" t="str">
        <f t="shared" si="80"/>
        <v>No</v>
      </c>
      <c r="BG109" s="3" t="str">
        <f t="shared" si="79"/>
        <v>No</v>
      </c>
      <c r="BH109" s="5" t="str">
        <f t="shared" si="80"/>
        <v>No</v>
      </c>
      <c r="BI109" s="3" t="str">
        <f t="shared" si="79"/>
        <v>No</v>
      </c>
      <c r="BJ109" s="5" t="str">
        <f t="shared" si="80"/>
        <v>No</v>
      </c>
      <c r="BK109" s="3" t="str">
        <f t="shared" si="79"/>
        <v>No</v>
      </c>
      <c r="BL109" s="5" t="str">
        <f t="shared" si="80"/>
        <v>No</v>
      </c>
      <c r="BM109" s="3" t="str">
        <f t="shared" si="79"/>
        <v>No</v>
      </c>
      <c r="BN109" s="5" t="str">
        <f t="shared" si="80"/>
        <v>No</v>
      </c>
      <c r="BO109" s="3" t="str">
        <f t="shared" si="79"/>
        <v>No</v>
      </c>
      <c r="BP109" s="5" t="str">
        <f t="shared" si="80"/>
        <v>No</v>
      </c>
      <c r="BQ109" s="3" t="str">
        <f t="shared" si="79"/>
        <v>No</v>
      </c>
      <c r="BR109" s="5" t="str">
        <f t="shared" si="80"/>
        <v>No</v>
      </c>
      <c r="BS109" s="3" t="str">
        <f t="shared" si="79"/>
        <v>No</v>
      </c>
      <c r="BT109" s="5" t="str">
        <f t="shared" si="80"/>
        <v>No</v>
      </c>
      <c r="BU109" s="3" t="str">
        <f t="shared" si="77"/>
        <v>No</v>
      </c>
      <c r="BV109" s="5" t="str">
        <f t="shared" si="78"/>
        <v>No</v>
      </c>
      <c r="BW109" s="3" t="str">
        <f t="shared" si="77"/>
        <v>No</v>
      </c>
      <c r="BX109" s="5" t="str">
        <f t="shared" si="78"/>
        <v>No</v>
      </c>
      <c r="BY109" s="3" t="str">
        <f t="shared" si="77"/>
        <v>No</v>
      </c>
      <c r="BZ109" s="5" t="str">
        <f t="shared" si="78"/>
        <v>No</v>
      </c>
      <c r="CA109" s="3" t="str">
        <f t="shared" si="77"/>
        <v>No</v>
      </c>
      <c r="CB109" s="5" t="str">
        <f t="shared" si="78"/>
        <v>No</v>
      </c>
      <c r="CC109" s="3" t="str">
        <f t="shared" si="77"/>
        <v>No</v>
      </c>
      <c r="CD109" s="5" t="str">
        <f t="shared" si="78"/>
        <v>No</v>
      </c>
      <c r="CE109" s="3" t="str">
        <f t="shared" si="77"/>
        <v>No</v>
      </c>
      <c r="CF109" s="5" t="str">
        <f t="shared" si="78"/>
        <v>No</v>
      </c>
      <c r="CG109" s="3" t="str">
        <f t="shared" si="77"/>
        <v>No</v>
      </c>
      <c r="CH109" s="5" t="str">
        <f t="shared" si="78"/>
        <v>No</v>
      </c>
      <c r="CI109" s="3" t="str">
        <f t="shared" si="77"/>
        <v>No</v>
      </c>
      <c r="CJ109" s="5" t="str">
        <f t="shared" si="78"/>
        <v>No</v>
      </c>
      <c r="CK109" s="3" t="str">
        <f t="shared" si="77"/>
        <v>No</v>
      </c>
      <c r="CL109" s="5" t="str">
        <f t="shared" si="78"/>
        <v>No</v>
      </c>
      <c r="CM109" s="3" t="str">
        <f t="shared" si="77"/>
        <v>No</v>
      </c>
      <c r="CN109" s="5" t="str">
        <f t="shared" si="78"/>
        <v>No</v>
      </c>
      <c r="CO109" s="3" t="str">
        <f t="shared" si="77"/>
        <v>No</v>
      </c>
      <c r="CP109" s="5" t="str">
        <f t="shared" si="78"/>
        <v>No</v>
      </c>
      <c r="CQ109" s="3" t="str">
        <f t="shared" si="77"/>
        <v>No</v>
      </c>
      <c r="CR109" s="5" t="str">
        <f t="shared" si="78"/>
        <v>No</v>
      </c>
      <c r="CS109" s="3" t="str">
        <f t="shared" si="77"/>
        <v>No</v>
      </c>
      <c r="CT109" s="5" t="str">
        <f t="shared" si="78"/>
        <v>No</v>
      </c>
      <c r="CU109" s="3" t="str">
        <f t="shared" si="77"/>
        <v>No</v>
      </c>
      <c r="CV109" s="5" t="str">
        <f t="shared" si="78"/>
        <v>No</v>
      </c>
      <c r="CW109" s="3" t="str">
        <f t="shared" si="77"/>
        <v>No</v>
      </c>
      <c r="CX109" s="5" t="str">
        <f t="shared" si="78"/>
        <v>No</v>
      </c>
      <c r="CY109" s="3" t="str">
        <f t="shared" si="77"/>
        <v>No</v>
      </c>
      <c r="CZ109" s="5" t="str">
        <f t="shared" si="78"/>
        <v>No</v>
      </c>
    </row>
    <row r="110" spans="4:104" x14ac:dyDescent="0.3">
      <c r="D110" s="3">
        <v>107</v>
      </c>
      <c r="E110" s="3" t="str">
        <f t="shared" si="72"/>
        <v>Júpiter</v>
      </c>
      <c r="F110" s="3" t="str">
        <f t="shared" si="76"/>
        <v>Nodo Norte Real</v>
      </c>
      <c r="G110" s="3" t="str">
        <f t="shared" si="57"/>
        <v>Conjunción</v>
      </c>
      <c r="H110" s="5">
        <f t="shared" si="58"/>
        <v>0</v>
      </c>
      <c r="I110" s="3" t="str">
        <f t="shared" si="79"/>
        <v>No</v>
      </c>
      <c r="J110" s="5" t="str">
        <f t="shared" si="80"/>
        <v>No</v>
      </c>
      <c r="K110" s="3" t="str">
        <f t="shared" si="79"/>
        <v>No</v>
      </c>
      <c r="L110" s="5" t="str">
        <f t="shared" si="80"/>
        <v>No</v>
      </c>
      <c r="M110" s="3" t="str">
        <f t="shared" si="79"/>
        <v>No</v>
      </c>
      <c r="N110" s="5" t="str">
        <f t="shared" si="80"/>
        <v>No</v>
      </c>
      <c r="O110" s="3" t="str">
        <f t="shared" si="79"/>
        <v>No</v>
      </c>
      <c r="P110" s="5" t="str">
        <f t="shared" si="80"/>
        <v>No</v>
      </c>
      <c r="Q110" s="3" t="str">
        <f t="shared" si="79"/>
        <v>No</v>
      </c>
      <c r="R110" s="5" t="str">
        <f t="shared" si="80"/>
        <v>No</v>
      </c>
      <c r="S110" s="3" t="str">
        <f t="shared" si="79"/>
        <v>No</v>
      </c>
      <c r="T110" s="5" t="str">
        <f t="shared" si="80"/>
        <v>No</v>
      </c>
      <c r="U110" s="3" t="str">
        <f t="shared" si="79"/>
        <v>No</v>
      </c>
      <c r="V110" s="5" t="str">
        <f t="shared" si="80"/>
        <v>No</v>
      </c>
      <c r="W110" s="3" t="str">
        <f t="shared" si="79"/>
        <v>No</v>
      </c>
      <c r="X110" s="5" t="str">
        <f t="shared" si="80"/>
        <v>No</v>
      </c>
      <c r="Y110" s="3" t="str">
        <f t="shared" si="79"/>
        <v>No</v>
      </c>
      <c r="Z110" s="5" t="str">
        <f t="shared" si="80"/>
        <v>No</v>
      </c>
      <c r="AA110" s="3" t="str">
        <f t="shared" si="79"/>
        <v>No</v>
      </c>
      <c r="AB110" s="5" t="str">
        <f t="shared" si="80"/>
        <v>No</v>
      </c>
      <c r="AC110" s="3" t="str">
        <f t="shared" si="79"/>
        <v>No</v>
      </c>
      <c r="AD110" s="5" t="str">
        <f t="shared" si="80"/>
        <v>No</v>
      </c>
      <c r="AE110" s="3" t="str">
        <f t="shared" si="79"/>
        <v>No</v>
      </c>
      <c r="AF110" s="5" t="str">
        <f t="shared" si="80"/>
        <v>No</v>
      </c>
      <c r="AG110" s="3" t="str">
        <f t="shared" si="79"/>
        <v>No</v>
      </c>
      <c r="AH110" s="5" t="str">
        <f t="shared" si="80"/>
        <v>No</v>
      </c>
      <c r="AI110" s="3" t="str">
        <f t="shared" si="79"/>
        <v>No</v>
      </c>
      <c r="AJ110" s="5" t="str">
        <f t="shared" si="80"/>
        <v>No</v>
      </c>
      <c r="AK110" s="3" t="str">
        <f t="shared" si="79"/>
        <v>No</v>
      </c>
      <c r="AL110" s="5" t="str">
        <f t="shared" si="80"/>
        <v>No</v>
      </c>
      <c r="AM110" s="3" t="str">
        <f t="shared" si="79"/>
        <v>No</v>
      </c>
      <c r="AN110" s="5" t="str">
        <f t="shared" si="80"/>
        <v>No</v>
      </c>
      <c r="AO110" s="3" t="str">
        <f t="shared" si="79"/>
        <v>No</v>
      </c>
      <c r="AP110" s="5" t="str">
        <f t="shared" si="80"/>
        <v>No</v>
      </c>
      <c r="AQ110" s="3" t="str">
        <f t="shared" si="79"/>
        <v>No</v>
      </c>
      <c r="AR110" s="5" t="str">
        <f t="shared" si="80"/>
        <v>No</v>
      </c>
      <c r="AS110" s="3" t="str">
        <f t="shared" si="79"/>
        <v>No</v>
      </c>
      <c r="AT110" s="5" t="str">
        <f t="shared" si="80"/>
        <v>No</v>
      </c>
      <c r="AU110" s="3" t="str">
        <f t="shared" si="79"/>
        <v>No</v>
      </c>
      <c r="AV110" s="5" t="str">
        <f t="shared" si="80"/>
        <v>No</v>
      </c>
      <c r="AW110" s="3" t="str">
        <f t="shared" si="79"/>
        <v>No</v>
      </c>
      <c r="AX110" s="5" t="str">
        <f t="shared" si="80"/>
        <v>No</v>
      </c>
      <c r="AY110" s="3" t="str">
        <f t="shared" si="79"/>
        <v>No</v>
      </c>
      <c r="AZ110" s="5" t="str">
        <f t="shared" si="80"/>
        <v>No</v>
      </c>
      <c r="BA110" s="3" t="str">
        <f t="shared" si="79"/>
        <v>No</v>
      </c>
      <c r="BB110" s="5" t="str">
        <f t="shared" si="80"/>
        <v>No</v>
      </c>
      <c r="BC110" s="3" t="str">
        <f t="shared" si="79"/>
        <v>No</v>
      </c>
      <c r="BD110" s="5" t="str">
        <f t="shared" si="80"/>
        <v>No</v>
      </c>
      <c r="BE110" s="3" t="str">
        <f t="shared" si="79"/>
        <v>No</v>
      </c>
      <c r="BF110" s="5" t="str">
        <f t="shared" si="80"/>
        <v>No</v>
      </c>
      <c r="BG110" s="3" t="str">
        <f t="shared" si="79"/>
        <v>No</v>
      </c>
      <c r="BH110" s="5" t="str">
        <f t="shared" si="80"/>
        <v>No</v>
      </c>
      <c r="BI110" s="3" t="str">
        <f t="shared" si="79"/>
        <v>No</v>
      </c>
      <c r="BJ110" s="5" t="str">
        <f t="shared" si="80"/>
        <v>No</v>
      </c>
      <c r="BK110" s="3" t="str">
        <f t="shared" si="79"/>
        <v>No</v>
      </c>
      <c r="BL110" s="5" t="str">
        <f t="shared" si="80"/>
        <v>No</v>
      </c>
      <c r="BM110" s="3" t="str">
        <f t="shared" si="79"/>
        <v>No</v>
      </c>
      <c r="BN110" s="5" t="str">
        <f t="shared" si="80"/>
        <v>No</v>
      </c>
      <c r="BO110" s="3" t="str">
        <f t="shared" si="79"/>
        <v>No</v>
      </c>
      <c r="BP110" s="5" t="str">
        <f t="shared" si="80"/>
        <v>No</v>
      </c>
      <c r="BQ110" s="3" t="str">
        <f t="shared" si="79"/>
        <v>No</v>
      </c>
      <c r="BR110" s="5" t="str">
        <f t="shared" si="80"/>
        <v>No</v>
      </c>
      <c r="BS110" s="3" t="str">
        <f t="shared" si="79"/>
        <v>No</v>
      </c>
      <c r="BT110" s="5" t="str">
        <f t="shared" si="80"/>
        <v>No</v>
      </c>
      <c r="BU110" s="3" t="str">
        <f t="shared" si="77"/>
        <v>No</v>
      </c>
      <c r="BV110" s="5" t="str">
        <f t="shared" si="78"/>
        <v>No</v>
      </c>
      <c r="BW110" s="3" t="str">
        <f t="shared" si="77"/>
        <v>No</v>
      </c>
      <c r="BX110" s="5" t="str">
        <f t="shared" si="78"/>
        <v>No</v>
      </c>
      <c r="BY110" s="3" t="str">
        <f t="shared" si="77"/>
        <v>No</v>
      </c>
      <c r="BZ110" s="5" t="str">
        <f t="shared" si="78"/>
        <v>No</v>
      </c>
      <c r="CA110" s="3" t="str">
        <f t="shared" si="77"/>
        <v>No</v>
      </c>
      <c r="CB110" s="5" t="str">
        <f t="shared" si="78"/>
        <v>No</v>
      </c>
      <c r="CC110" s="3" t="str">
        <f t="shared" si="77"/>
        <v>No</v>
      </c>
      <c r="CD110" s="5" t="str">
        <f t="shared" si="78"/>
        <v>No</v>
      </c>
      <c r="CE110" s="3" t="str">
        <f t="shared" si="77"/>
        <v>No</v>
      </c>
      <c r="CF110" s="5" t="str">
        <f t="shared" si="78"/>
        <v>No</v>
      </c>
      <c r="CG110" s="3" t="str">
        <f t="shared" si="77"/>
        <v>No</v>
      </c>
      <c r="CH110" s="5" t="str">
        <f t="shared" si="78"/>
        <v>No</v>
      </c>
      <c r="CI110" s="3" t="str">
        <f t="shared" si="77"/>
        <v>No</v>
      </c>
      <c r="CJ110" s="5" t="str">
        <f t="shared" si="78"/>
        <v>No</v>
      </c>
      <c r="CK110" s="3" t="str">
        <f t="shared" si="77"/>
        <v>No</v>
      </c>
      <c r="CL110" s="5" t="str">
        <f t="shared" si="78"/>
        <v>No</v>
      </c>
      <c r="CM110" s="3" t="str">
        <f t="shared" si="77"/>
        <v>No</v>
      </c>
      <c r="CN110" s="5" t="str">
        <f t="shared" si="78"/>
        <v>No</v>
      </c>
      <c r="CO110" s="3" t="str">
        <f t="shared" si="77"/>
        <v>No</v>
      </c>
      <c r="CP110" s="5" t="str">
        <f t="shared" si="78"/>
        <v>No</v>
      </c>
      <c r="CQ110" s="3" t="str">
        <f t="shared" si="77"/>
        <v>No</v>
      </c>
      <c r="CR110" s="5" t="str">
        <f t="shared" si="78"/>
        <v>No</v>
      </c>
      <c r="CS110" s="3" t="str">
        <f t="shared" si="77"/>
        <v>No</v>
      </c>
      <c r="CT110" s="5" t="str">
        <f t="shared" si="78"/>
        <v>No</v>
      </c>
      <c r="CU110" s="3" t="str">
        <f t="shared" si="77"/>
        <v>No</v>
      </c>
      <c r="CV110" s="5" t="str">
        <f t="shared" si="78"/>
        <v>No</v>
      </c>
      <c r="CW110" s="3" t="str">
        <f t="shared" si="77"/>
        <v>No</v>
      </c>
      <c r="CX110" s="5" t="str">
        <f t="shared" si="78"/>
        <v>No</v>
      </c>
      <c r="CY110" s="3" t="str">
        <f t="shared" si="77"/>
        <v>No</v>
      </c>
      <c r="CZ110" s="5" t="str">
        <f t="shared" si="78"/>
        <v>No</v>
      </c>
    </row>
    <row r="111" spans="4:104" x14ac:dyDescent="0.3">
      <c r="D111" s="3">
        <v>108</v>
      </c>
      <c r="E111" s="3" t="str">
        <f t="shared" si="72"/>
        <v>Júpiter</v>
      </c>
      <c r="F111" s="3" t="str">
        <f t="shared" si="76"/>
        <v>Quirón</v>
      </c>
      <c r="G111" s="3" t="str">
        <f t="shared" si="57"/>
        <v>Conjunción</v>
      </c>
      <c r="H111" s="5">
        <f t="shared" si="58"/>
        <v>0</v>
      </c>
      <c r="I111" s="3" t="str">
        <f t="shared" si="79"/>
        <v>No</v>
      </c>
      <c r="J111" s="5" t="str">
        <f t="shared" si="80"/>
        <v>No</v>
      </c>
      <c r="K111" s="3" t="str">
        <f t="shared" si="79"/>
        <v>No</v>
      </c>
      <c r="L111" s="5" t="str">
        <f t="shared" si="80"/>
        <v>No</v>
      </c>
      <c r="M111" s="3" t="str">
        <f t="shared" si="79"/>
        <v>No</v>
      </c>
      <c r="N111" s="5" t="str">
        <f t="shared" si="80"/>
        <v>No</v>
      </c>
      <c r="O111" s="3" t="str">
        <f t="shared" si="79"/>
        <v>No</v>
      </c>
      <c r="P111" s="5" t="str">
        <f t="shared" si="80"/>
        <v>No</v>
      </c>
      <c r="Q111" s="3" t="str">
        <f t="shared" si="79"/>
        <v>No</v>
      </c>
      <c r="R111" s="5" t="str">
        <f t="shared" si="80"/>
        <v>No</v>
      </c>
      <c r="S111" s="3" t="str">
        <f t="shared" si="79"/>
        <v>No</v>
      </c>
      <c r="T111" s="5" t="str">
        <f t="shared" si="80"/>
        <v>No</v>
      </c>
      <c r="U111" s="3" t="str">
        <f t="shared" si="79"/>
        <v>No</v>
      </c>
      <c r="V111" s="5" t="str">
        <f t="shared" si="80"/>
        <v>No</v>
      </c>
      <c r="W111" s="3" t="str">
        <f t="shared" si="79"/>
        <v>No</v>
      </c>
      <c r="X111" s="5" t="str">
        <f t="shared" si="80"/>
        <v>No</v>
      </c>
      <c r="Y111" s="3" t="str">
        <f t="shared" si="79"/>
        <v>No</v>
      </c>
      <c r="Z111" s="5" t="str">
        <f t="shared" si="80"/>
        <v>No</v>
      </c>
      <c r="AA111" s="3" t="str">
        <f t="shared" si="79"/>
        <v>No</v>
      </c>
      <c r="AB111" s="5" t="str">
        <f t="shared" si="80"/>
        <v>No</v>
      </c>
      <c r="AC111" s="3" t="str">
        <f t="shared" si="79"/>
        <v>No</v>
      </c>
      <c r="AD111" s="5" t="str">
        <f t="shared" si="80"/>
        <v>No</v>
      </c>
      <c r="AE111" s="3" t="str">
        <f t="shared" si="79"/>
        <v>No</v>
      </c>
      <c r="AF111" s="5" t="str">
        <f t="shared" si="80"/>
        <v>No</v>
      </c>
      <c r="AG111" s="3" t="str">
        <f t="shared" si="79"/>
        <v>No</v>
      </c>
      <c r="AH111" s="5" t="str">
        <f t="shared" si="80"/>
        <v>No</v>
      </c>
      <c r="AI111" s="3" t="str">
        <f t="shared" si="79"/>
        <v>No</v>
      </c>
      <c r="AJ111" s="5" t="str">
        <f t="shared" si="80"/>
        <v>No</v>
      </c>
      <c r="AK111" s="3" t="str">
        <f t="shared" si="79"/>
        <v>No</v>
      </c>
      <c r="AL111" s="5" t="str">
        <f t="shared" si="80"/>
        <v>No</v>
      </c>
      <c r="AM111" s="3" t="str">
        <f t="shared" si="79"/>
        <v>No</v>
      </c>
      <c r="AN111" s="5" t="str">
        <f t="shared" si="80"/>
        <v>No</v>
      </c>
      <c r="AO111" s="3" t="str">
        <f t="shared" si="79"/>
        <v>No</v>
      </c>
      <c r="AP111" s="5" t="str">
        <f t="shared" si="80"/>
        <v>No</v>
      </c>
      <c r="AQ111" s="3" t="str">
        <f t="shared" si="79"/>
        <v>No</v>
      </c>
      <c r="AR111" s="5" t="str">
        <f t="shared" si="80"/>
        <v>No</v>
      </c>
      <c r="AS111" s="3" t="str">
        <f t="shared" si="79"/>
        <v>No</v>
      </c>
      <c r="AT111" s="5" t="str">
        <f t="shared" si="80"/>
        <v>No</v>
      </c>
      <c r="AU111" s="3" t="str">
        <f t="shared" si="79"/>
        <v>No</v>
      </c>
      <c r="AV111" s="5" t="str">
        <f t="shared" si="80"/>
        <v>No</v>
      </c>
      <c r="AW111" s="3" t="str">
        <f t="shared" si="79"/>
        <v>No</v>
      </c>
      <c r="AX111" s="5" t="str">
        <f t="shared" si="80"/>
        <v>No</v>
      </c>
      <c r="AY111" s="3" t="str">
        <f t="shared" si="79"/>
        <v>No</v>
      </c>
      <c r="AZ111" s="5" t="str">
        <f t="shared" si="80"/>
        <v>No</v>
      </c>
      <c r="BA111" s="3" t="str">
        <f t="shared" si="79"/>
        <v>No</v>
      </c>
      <c r="BB111" s="5" t="str">
        <f t="shared" si="80"/>
        <v>No</v>
      </c>
      <c r="BC111" s="3" t="str">
        <f t="shared" si="79"/>
        <v>No</v>
      </c>
      <c r="BD111" s="5" t="str">
        <f t="shared" si="80"/>
        <v>No</v>
      </c>
      <c r="BE111" s="3" t="str">
        <f t="shared" si="79"/>
        <v>No</v>
      </c>
      <c r="BF111" s="5" t="str">
        <f t="shared" si="80"/>
        <v>No</v>
      </c>
      <c r="BG111" s="3" t="str">
        <f t="shared" si="79"/>
        <v>No</v>
      </c>
      <c r="BH111" s="5" t="str">
        <f t="shared" si="80"/>
        <v>No</v>
      </c>
      <c r="BI111" s="3" t="str">
        <f t="shared" si="79"/>
        <v>No</v>
      </c>
      <c r="BJ111" s="5" t="str">
        <f t="shared" si="80"/>
        <v>No</v>
      </c>
      <c r="BK111" s="3" t="str">
        <f t="shared" si="79"/>
        <v>No</v>
      </c>
      <c r="BL111" s="5" t="str">
        <f t="shared" si="80"/>
        <v>No</v>
      </c>
      <c r="BM111" s="3" t="str">
        <f t="shared" si="79"/>
        <v>No</v>
      </c>
      <c r="BN111" s="5" t="str">
        <f t="shared" si="80"/>
        <v>No</v>
      </c>
      <c r="BO111" s="3" t="str">
        <f t="shared" si="79"/>
        <v>No</v>
      </c>
      <c r="BP111" s="5" t="str">
        <f t="shared" si="80"/>
        <v>No</v>
      </c>
      <c r="BQ111" s="3" t="str">
        <f t="shared" si="79"/>
        <v>No</v>
      </c>
      <c r="BR111" s="5" t="str">
        <f t="shared" si="80"/>
        <v>No</v>
      </c>
      <c r="BS111" s="3" t="str">
        <f t="shared" si="79"/>
        <v>No</v>
      </c>
      <c r="BT111" s="5" t="str">
        <f t="shared" si="80"/>
        <v>No</v>
      </c>
      <c r="BU111" s="3" t="str">
        <f t="shared" si="77"/>
        <v>No</v>
      </c>
      <c r="BV111" s="5" t="str">
        <f t="shared" si="78"/>
        <v>No</v>
      </c>
      <c r="BW111" s="3" t="str">
        <f t="shared" si="77"/>
        <v>No</v>
      </c>
      <c r="BX111" s="5" t="str">
        <f t="shared" si="78"/>
        <v>No</v>
      </c>
      <c r="BY111" s="3" t="str">
        <f t="shared" si="77"/>
        <v>No</v>
      </c>
      <c r="BZ111" s="5" t="str">
        <f t="shared" si="78"/>
        <v>No</v>
      </c>
      <c r="CA111" s="3" t="str">
        <f t="shared" si="77"/>
        <v>No</v>
      </c>
      <c r="CB111" s="5" t="str">
        <f t="shared" si="78"/>
        <v>No</v>
      </c>
      <c r="CC111" s="3" t="str">
        <f t="shared" si="77"/>
        <v>No</v>
      </c>
      <c r="CD111" s="5" t="str">
        <f t="shared" si="78"/>
        <v>No</v>
      </c>
      <c r="CE111" s="3" t="str">
        <f t="shared" si="77"/>
        <v>No</v>
      </c>
      <c r="CF111" s="5" t="str">
        <f t="shared" si="78"/>
        <v>No</v>
      </c>
      <c r="CG111" s="3" t="str">
        <f t="shared" si="77"/>
        <v>No</v>
      </c>
      <c r="CH111" s="5" t="str">
        <f t="shared" si="78"/>
        <v>No</v>
      </c>
      <c r="CI111" s="3" t="str">
        <f t="shared" si="77"/>
        <v>No</v>
      </c>
      <c r="CJ111" s="5" t="str">
        <f t="shared" si="78"/>
        <v>No</v>
      </c>
      <c r="CK111" s="3" t="str">
        <f t="shared" si="77"/>
        <v>No</v>
      </c>
      <c r="CL111" s="5" t="str">
        <f t="shared" si="78"/>
        <v>No</v>
      </c>
      <c r="CM111" s="3" t="str">
        <f t="shared" si="77"/>
        <v>No</v>
      </c>
      <c r="CN111" s="5" t="str">
        <f t="shared" si="78"/>
        <v>No</v>
      </c>
      <c r="CO111" s="3" t="str">
        <f t="shared" si="77"/>
        <v>No</v>
      </c>
      <c r="CP111" s="5" t="str">
        <f t="shared" si="78"/>
        <v>No</v>
      </c>
      <c r="CQ111" s="3" t="str">
        <f t="shared" si="77"/>
        <v>No</v>
      </c>
      <c r="CR111" s="5" t="str">
        <f t="shared" si="78"/>
        <v>No</v>
      </c>
      <c r="CS111" s="3" t="str">
        <f t="shared" si="77"/>
        <v>No</v>
      </c>
      <c r="CT111" s="5" t="str">
        <f t="shared" si="78"/>
        <v>No</v>
      </c>
      <c r="CU111" s="3" t="str">
        <f t="shared" si="77"/>
        <v>No</v>
      </c>
      <c r="CV111" s="5" t="str">
        <f t="shared" si="78"/>
        <v>No</v>
      </c>
      <c r="CW111" s="3" t="str">
        <f t="shared" si="77"/>
        <v>No</v>
      </c>
      <c r="CX111" s="5" t="str">
        <f t="shared" si="78"/>
        <v>No</v>
      </c>
      <c r="CY111" s="3" t="str">
        <f t="shared" si="77"/>
        <v>No</v>
      </c>
      <c r="CZ111" s="5" t="str">
        <f t="shared" si="78"/>
        <v>No</v>
      </c>
    </row>
    <row r="112" spans="4:104" x14ac:dyDescent="0.3">
      <c r="D112" s="3">
        <v>109</v>
      </c>
      <c r="E112" s="3" t="str">
        <f t="shared" si="72"/>
        <v>Júpiter</v>
      </c>
      <c r="F112" s="3" t="str">
        <f t="shared" si="76"/>
        <v>Lilith</v>
      </c>
      <c r="G112" s="3" t="str">
        <f t="shared" si="57"/>
        <v>Conjunción</v>
      </c>
      <c r="H112" s="5">
        <f t="shared" si="58"/>
        <v>0</v>
      </c>
      <c r="I112" s="3" t="str">
        <f t="shared" si="79"/>
        <v>No</v>
      </c>
      <c r="J112" s="5" t="str">
        <f t="shared" si="80"/>
        <v>No</v>
      </c>
      <c r="K112" s="3" t="str">
        <f t="shared" si="79"/>
        <v>No</v>
      </c>
      <c r="L112" s="5" t="str">
        <f t="shared" si="80"/>
        <v>No</v>
      </c>
      <c r="M112" s="3" t="str">
        <f t="shared" si="79"/>
        <v>No</v>
      </c>
      <c r="N112" s="5" t="str">
        <f t="shared" si="80"/>
        <v>No</v>
      </c>
      <c r="O112" s="3" t="str">
        <f t="shared" si="79"/>
        <v>No</v>
      </c>
      <c r="P112" s="5" t="str">
        <f t="shared" si="80"/>
        <v>No</v>
      </c>
      <c r="Q112" s="3" t="str">
        <f t="shared" si="79"/>
        <v>No</v>
      </c>
      <c r="R112" s="5" t="str">
        <f t="shared" si="80"/>
        <v>No</v>
      </c>
      <c r="S112" s="3" t="str">
        <f t="shared" si="79"/>
        <v>No</v>
      </c>
      <c r="T112" s="5" t="str">
        <f t="shared" si="80"/>
        <v>No</v>
      </c>
      <c r="U112" s="3" t="str">
        <f t="shared" si="79"/>
        <v>No</v>
      </c>
      <c r="V112" s="5" t="str">
        <f t="shared" si="80"/>
        <v>No</v>
      </c>
      <c r="W112" s="3" t="str">
        <f t="shared" si="79"/>
        <v>No</v>
      </c>
      <c r="X112" s="5" t="str">
        <f t="shared" si="80"/>
        <v>No</v>
      </c>
      <c r="Y112" s="3" t="str">
        <f t="shared" si="79"/>
        <v>No</v>
      </c>
      <c r="Z112" s="5" t="str">
        <f t="shared" si="80"/>
        <v>No</v>
      </c>
      <c r="AA112" s="3" t="str">
        <f t="shared" si="79"/>
        <v>No</v>
      </c>
      <c r="AB112" s="5" t="str">
        <f t="shared" si="80"/>
        <v>No</v>
      </c>
      <c r="AC112" s="3" t="str">
        <f t="shared" si="79"/>
        <v>No</v>
      </c>
      <c r="AD112" s="5" t="str">
        <f t="shared" si="80"/>
        <v>No</v>
      </c>
      <c r="AE112" s="3" t="str">
        <f t="shared" si="79"/>
        <v>No</v>
      </c>
      <c r="AF112" s="5" t="str">
        <f t="shared" si="80"/>
        <v>No</v>
      </c>
      <c r="AG112" s="3" t="str">
        <f t="shared" si="79"/>
        <v>No</v>
      </c>
      <c r="AH112" s="5" t="str">
        <f t="shared" si="80"/>
        <v>No</v>
      </c>
      <c r="AI112" s="3" t="str">
        <f t="shared" si="79"/>
        <v>No</v>
      </c>
      <c r="AJ112" s="5" t="str">
        <f t="shared" si="80"/>
        <v>No</v>
      </c>
      <c r="AK112" s="3" t="str">
        <f t="shared" si="79"/>
        <v>No</v>
      </c>
      <c r="AL112" s="5" t="str">
        <f t="shared" si="80"/>
        <v>No</v>
      </c>
      <c r="AM112" s="3" t="str">
        <f t="shared" si="79"/>
        <v>No</v>
      </c>
      <c r="AN112" s="5" t="str">
        <f t="shared" si="80"/>
        <v>No</v>
      </c>
      <c r="AO112" s="3" t="str">
        <f t="shared" si="79"/>
        <v>No</v>
      </c>
      <c r="AP112" s="5" t="str">
        <f t="shared" si="80"/>
        <v>No</v>
      </c>
      <c r="AQ112" s="3" t="str">
        <f t="shared" si="79"/>
        <v>No</v>
      </c>
      <c r="AR112" s="5" t="str">
        <f t="shared" si="80"/>
        <v>No</v>
      </c>
      <c r="AS112" s="3" t="str">
        <f t="shared" si="79"/>
        <v>No</v>
      </c>
      <c r="AT112" s="5" t="str">
        <f t="shared" si="80"/>
        <v>No</v>
      </c>
      <c r="AU112" s="3" t="str">
        <f t="shared" si="79"/>
        <v>No</v>
      </c>
      <c r="AV112" s="5" t="str">
        <f t="shared" si="80"/>
        <v>No</v>
      </c>
      <c r="AW112" s="3" t="str">
        <f t="shared" si="79"/>
        <v>No</v>
      </c>
      <c r="AX112" s="5" t="str">
        <f t="shared" si="80"/>
        <v>No</v>
      </c>
      <c r="AY112" s="3" t="str">
        <f t="shared" si="79"/>
        <v>No</v>
      </c>
      <c r="AZ112" s="5" t="str">
        <f t="shared" si="80"/>
        <v>No</v>
      </c>
      <c r="BA112" s="3" t="str">
        <f t="shared" si="79"/>
        <v>No</v>
      </c>
      <c r="BB112" s="5" t="str">
        <f t="shared" si="80"/>
        <v>No</v>
      </c>
      <c r="BC112" s="3" t="str">
        <f t="shared" si="79"/>
        <v>No</v>
      </c>
      <c r="BD112" s="5" t="str">
        <f t="shared" si="80"/>
        <v>No</v>
      </c>
      <c r="BE112" s="3" t="str">
        <f t="shared" si="79"/>
        <v>No</v>
      </c>
      <c r="BF112" s="5" t="str">
        <f t="shared" si="80"/>
        <v>No</v>
      </c>
      <c r="BG112" s="3" t="str">
        <f t="shared" si="79"/>
        <v>No</v>
      </c>
      <c r="BH112" s="5" t="str">
        <f t="shared" si="80"/>
        <v>No</v>
      </c>
      <c r="BI112" s="3" t="str">
        <f t="shared" si="79"/>
        <v>No</v>
      </c>
      <c r="BJ112" s="5" t="str">
        <f t="shared" si="80"/>
        <v>No</v>
      </c>
      <c r="BK112" s="3" t="str">
        <f t="shared" si="79"/>
        <v>No</v>
      </c>
      <c r="BL112" s="5" t="str">
        <f t="shared" si="80"/>
        <v>No</v>
      </c>
      <c r="BM112" s="3" t="str">
        <f t="shared" si="79"/>
        <v>No</v>
      </c>
      <c r="BN112" s="5" t="str">
        <f t="shared" si="80"/>
        <v>No</v>
      </c>
      <c r="BO112" s="3" t="str">
        <f t="shared" si="79"/>
        <v>No</v>
      </c>
      <c r="BP112" s="5" t="str">
        <f t="shared" si="80"/>
        <v>No</v>
      </c>
      <c r="BQ112" s="3" t="str">
        <f t="shared" si="79"/>
        <v>No</v>
      </c>
      <c r="BR112" s="5" t="str">
        <f t="shared" si="80"/>
        <v>No</v>
      </c>
      <c r="BS112" s="3" t="str">
        <f t="shared" si="79"/>
        <v>No</v>
      </c>
      <c r="BT112" s="5" t="str">
        <f t="shared" si="80"/>
        <v>No</v>
      </c>
      <c r="BU112" s="3" t="str">
        <f t="shared" si="77"/>
        <v>No</v>
      </c>
      <c r="BV112" s="5" t="str">
        <f t="shared" si="78"/>
        <v>No</v>
      </c>
      <c r="BW112" s="3" t="str">
        <f t="shared" si="77"/>
        <v>No</v>
      </c>
      <c r="BX112" s="5" t="str">
        <f t="shared" si="78"/>
        <v>No</v>
      </c>
      <c r="BY112" s="3" t="str">
        <f t="shared" si="77"/>
        <v>No</v>
      </c>
      <c r="BZ112" s="5" t="str">
        <f t="shared" si="78"/>
        <v>No</v>
      </c>
      <c r="CA112" s="3" t="str">
        <f t="shared" si="77"/>
        <v>No</v>
      </c>
      <c r="CB112" s="5" t="str">
        <f t="shared" si="78"/>
        <v>No</v>
      </c>
      <c r="CC112" s="3" t="str">
        <f t="shared" si="77"/>
        <v>No</v>
      </c>
      <c r="CD112" s="5" t="str">
        <f t="shared" si="78"/>
        <v>No</v>
      </c>
      <c r="CE112" s="3" t="str">
        <f t="shared" si="77"/>
        <v>No</v>
      </c>
      <c r="CF112" s="5" t="str">
        <f t="shared" si="78"/>
        <v>No</v>
      </c>
      <c r="CG112" s="3" t="str">
        <f t="shared" si="77"/>
        <v>No</v>
      </c>
      <c r="CH112" s="5" t="str">
        <f t="shared" si="78"/>
        <v>No</v>
      </c>
      <c r="CI112" s="3" t="str">
        <f t="shared" si="77"/>
        <v>No</v>
      </c>
      <c r="CJ112" s="5" t="str">
        <f t="shared" si="78"/>
        <v>No</v>
      </c>
      <c r="CK112" s="3" t="str">
        <f t="shared" si="77"/>
        <v>No</v>
      </c>
      <c r="CL112" s="5" t="str">
        <f t="shared" si="78"/>
        <v>No</v>
      </c>
      <c r="CM112" s="3" t="str">
        <f t="shared" si="77"/>
        <v>No</v>
      </c>
      <c r="CN112" s="5" t="str">
        <f t="shared" si="78"/>
        <v>No</v>
      </c>
      <c r="CO112" s="3" t="str">
        <f t="shared" si="77"/>
        <v>No</v>
      </c>
      <c r="CP112" s="5" t="str">
        <f t="shared" si="78"/>
        <v>No</v>
      </c>
      <c r="CQ112" s="3" t="str">
        <f t="shared" si="77"/>
        <v>No</v>
      </c>
      <c r="CR112" s="5" t="str">
        <f t="shared" si="78"/>
        <v>No</v>
      </c>
      <c r="CS112" s="3" t="str">
        <f t="shared" si="77"/>
        <v>No</v>
      </c>
      <c r="CT112" s="5" t="str">
        <f t="shared" si="78"/>
        <v>No</v>
      </c>
      <c r="CU112" s="3" t="str">
        <f t="shared" si="77"/>
        <v>No</v>
      </c>
      <c r="CV112" s="5" t="str">
        <f t="shared" si="78"/>
        <v>No</v>
      </c>
      <c r="CW112" s="3" t="str">
        <f t="shared" si="77"/>
        <v>No</v>
      </c>
      <c r="CX112" s="5" t="str">
        <f t="shared" si="78"/>
        <v>No</v>
      </c>
      <c r="CY112" s="3" t="str">
        <f t="shared" si="77"/>
        <v>No</v>
      </c>
      <c r="CZ112" s="5" t="str">
        <f t="shared" si="78"/>
        <v>No</v>
      </c>
    </row>
    <row r="113" spans="4:104" x14ac:dyDescent="0.3">
      <c r="D113" s="3">
        <v>110</v>
      </c>
      <c r="E113" s="3" t="str">
        <f t="shared" si="72"/>
        <v>Júpiter</v>
      </c>
      <c r="F113" s="3" t="str">
        <f t="shared" si="76"/>
        <v>Vertex</v>
      </c>
      <c r="G113" s="3" t="str">
        <f t="shared" si="57"/>
        <v>Conjunción</v>
      </c>
      <c r="H113" s="5">
        <f t="shared" si="58"/>
        <v>0</v>
      </c>
      <c r="I113" s="3" t="str">
        <f t="shared" si="79"/>
        <v>No</v>
      </c>
      <c r="J113" s="5" t="str">
        <f t="shared" si="80"/>
        <v>No</v>
      </c>
      <c r="K113" s="3" t="str">
        <f t="shared" si="79"/>
        <v>No</v>
      </c>
      <c r="L113" s="5" t="str">
        <f t="shared" si="80"/>
        <v>No</v>
      </c>
      <c r="M113" s="3" t="str">
        <f t="shared" si="79"/>
        <v>No</v>
      </c>
      <c r="N113" s="5" t="str">
        <f t="shared" si="80"/>
        <v>No</v>
      </c>
      <c r="O113" s="3" t="str">
        <f t="shared" si="79"/>
        <v>No</v>
      </c>
      <c r="P113" s="5" t="str">
        <f t="shared" si="80"/>
        <v>No</v>
      </c>
      <c r="Q113" s="3" t="str">
        <f t="shared" si="79"/>
        <v>No</v>
      </c>
      <c r="R113" s="5" t="str">
        <f t="shared" si="80"/>
        <v>No</v>
      </c>
      <c r="S113" s="3" t="str">
        <f t="shared" si="79"/>
        <v>No</v>
      </c>
      <c r="T113" s="5" t="str">
        <f t="shared" si="80"/>
        <v>No</v>
      </c>
      <c r="U113" s="3" t="str">
        <f t="shared" si="79"/>
        <v>No</v>
      </c>
      <c r="V113" s="5" t="str">
        <f t="shared" si="80"/>
        <v>No</v>
      </c>
      <c r="W113" s="3" t="str">
        <f t="shared" si="79"/>
        <v>No</v>
      </c>
      <c r="X113" s="5" t="str">
        <f t="shared" si="80"/>
        <v>No</v>
      </c>
      <c r="Y113" s="3" t="str">
        <f t="shared" si="79"/>
        <v>No</v>
      </c>
      <c r="Z113" s="5" t="str">
        <f t="shared" si="80"/>
        <v>No</v>
      </c>
      <c r="AA113" s="3" t="str">
        <f t="shared" si="79"/>
        <v>No</v>
      </c>
      <c r="AB113" s="5" t="str">
        <f t="shared" si="80"/>
        <v>No</v>
      </c>
      <c r="AC113" s="3" t="str">
        <f t="shared" si="79"/>
        <v>No</v>
      </c>
      <c r="AD113" s="5" t="str">
        <f t="shared" si="80"/>
        <v>No</v>
      </c>
      <c r="AE113" s="3" t="str">
        <f t="shared" si="79"/>
        <v>No</v>
      </c>
      <c r="AF113" s="5" t="str">
        <f t="shared" si="80"/>
        <v>No</v>
      </c>
      <c r="AG113" s="3" t="str">
        <f t="shared" si="79"/>
        <v>No</v>
      </c>
      <c r="AH113" s="5" t="str">
        <f t="shared" si="80"/>
        <v>No</v>
      </c>
      <c r="AI113" s="3" t="str">
        <f t="shared" si="79"/>
        <v>No</v>
      </c>
      <c r="AJ113" s="5" t="str">
        <f t="shared" si="80"/>
        <v>No</v>
      </c>
      <c r="AK113" s="3" t="str">
        <f t="shared" si="79"/>
        <v>No</v>
      </c>
      <c r="AL113" s="5" t="str">
        <f t="shared" si="80"/>
        <v>No</v>
      </c>
      <c r="AM113" s="3" t="str">
        <f t="shared" si="79"/>
        <v>No</v>
      </c>
      <c r="AN113" s="5" t="str">
        <f t="shared" si="80"/>
        <v>No</v>
      </c>
      <c r="AO113" s="3" t="str">
        <f t="shared" si="79"/>
        <v>No</v>
      </c>
      <c r="AP113" s="5" t="str">
        <f t="shared" si="80"/>
        <v>No</v>
      </c>
      <c r="AQ113" s="3" t="str">
        <f t="shared" si="79"/>
        <v>No</v>
      </c>
      <c r="AR113" s="5" t="str">
        <f t="shared" si="80"/>
        <v>No</v>
      </c>
      <c r="AS113" s="3" t="str">
        <f t="shared" si="79"/>
        <v>No</v>
      </c>
      <c r="AT113" s="5" t="str">
        <f t="shared" si="80"/>
        <v>No</v>
      </c>
      <c r="AU113" s="3" t="str">
        <f t="shared" si="79"/>
        <v>No</v>
      </c>
      <c r="AV113" s="5" t="str">
        <f t="shared" si="80"/>
        <v>No</v>
      </c>
      <c r="AW113" s="3" t="str">
        <f t="shared" si="79"/>
        <v>No</v>
      </c>
      <c r="AX113" s="5" t="str">
        <f t="shared" si="80"/>
        <v>No</v>
      </c>
      <c r="AY113" s="3" t="str">
        <f t="shared" si="79"/>
        <v>No</v>
      </c>
      <c r="AZ113" s="5" t="str">
        <f t="shared" si="80"/>
        <v>No</v>
      </c>
      <c r="BA113" s="3" t="str">
        <f t="shared" si="79"/>
        <v>No</v>
      </c>
      <c r="BB113" s="5" t="str">
        <f t="shared" si="80"/>
        <v>No</v>
      </c>
      <c r="BC113" s="3" t="str">
        <f t="shared" si="79"/>
        <v>No</v>
      </c>
      <c r="BD113" s="5" t="str">
        <f t="shared" si="80"/>
        <v>No</v>
      </c>
      <c r="BE113" s="3" t="str">
        <f t="shared" si="79"/>
        <v>No</v>
      </c>
      <c r="BF113" s="5" t="str">
        <f t="shared" si="80"/>
        <v>No</v>
      </c>
      <c r="BG113" s="3" t="str">
        <f t="shared" si="79"/>
        <v>No</v>
      </c>
      <c r="BH113" s="5" t="str">
        <f t="shared" si="80"/>
        <v>No</v>
      </c>
      <c r="BI113" s="3" t="str">
        <f t="shared" si="79"/>
        <v>No</v>
      </c>
      <c r="BJ113" s="5" t="str">
        <f t="shared" si="80"/>
        <v>No</v>
      </c>
      <c r="BK113" s="3" t="str">
        <f t="shared" si="79"/>
        <v>No</v>
      </c>
      <c r="BL113" s="5" t="str">
        <f t="shared" si="80"/>
        <v>No</v>
      </c>
      <c r="BM113" s="3" t="str">
        <f t="shared" si="79"/>
        <v>No</v>
      </c>
      <c r="BN113" s="5" t="str">
        <f t="shared" si="80"/>
        <v>No</v>
      </c>
      <c r="BO113" s="3" t="str">
        <f t="shared" si="79"/>
        <v>No</v>
      </c>
      <c r="BP113" s="5" t="str">
        <f t="shared" si="80"/>
        <v>No</v>
      </c>
      <c r="BQ113" s="3" t="str">
        <f t="shared" si="79"/>
        <v>No</v>
      </c>
      <c r="BR113" s="5" t="str">
        <f t="shared" si="80"/>
        <v>No</v>
      </c>
      <c r="BS113" s="3" t="str">
        <f t="shared" si="79"/>
        <v>No</v>
      </c>
      <c r="BT113" s="5" t="str">
        <f t="shared" si="80"/>
        <v>No</v>
      </c>
      <c r="BU113" s="3" t="str">
        <f t="shared" si="77"/>
        <v>No</v>
      </c>
      <c r="BV113" s="5" t="str">
        <f t="shared" si="78"/>
        <v>No</v>
      </c>
      <c r="BW113" s="3" t="str">
        <f t="shared" si="77"/>
        <v>No</v>
      </c>
      <c r="BX113" s="5" t="str">
        <f t="shared" si="78"/>
        <v>No</v>
      </c>
      <c r="BY113" s="3" t="str">
        <f t="shared" si="77"/>
        <v>No</v>
      </c>
      <c r="BZ113" s="5" t="str">
        <f t="shared" si="78"/>
        <v>No</v>
      </c>
      <c r="CA113" s="3" t="str">
        <f t="shared" si="77"/>
        <v>No</v>
      </c>
      <c r="CB113" s="5" t="str">
        <f t="shared" si="78"/>
        <v>No</v>
      </c>
      <c r="CC113" s="3" t="str">
        <f t="shared" si="77"/>
        <v>No</v>
      </c>
      <c r="CD113" s="5" t="str">
        <f t="shared" si="78"/>
        <v>No</v>
      </c>
      <c r="CE113" s="3" t="str">
        <f t="shared" si="77"/>
        <v>No</v>
      </c>
      <c r="CF113" s="5" t="str">
        <f t="shared" si="78"/>
        <v>No</v>
      </c>
      <c r="CG113" s="3" t="str">
        <f t="shared" si="77"/>
        <v>No</v>
      </c>
      <c r="CH113" s="5" t="str">
        <f t="shared" si="78"/>
        <v>No</v>
      </c>
      <c r="CI113" s="3" t="str">
        <f t="shared" si="77"/>
        <v>No</v>
      </c>
      <c r="CJ113" s="5" t="str">
        <f t="shared" si="78"/>
        <v>No</v>
      </c>
      <c r="CK113" s="3" t="str">
        <f t="shared" si="77"/>
        <v>No</v>
      </c>
      <c r="CL113" s="5" t="str">
        <f t="shared" si="78"/>
        <v>No</v>
      </c>
      <c r="CM113" s="3" t="str">
        <f t="shared" si="77"/>
        <v>No</v>
      </c>
      <c r="CN113" s="5" t="str">
        <f t="shared" si="78"/>
        <v>No</v>
      </c>
      <c r="CO113" s="3" t="str">
        <f t="shared" si="77"/>
        <v>No</v>
      </c>
      <c r="CP113" s="5" t="str">
        <f t="shared" si="78"/>
        <v>No</v>
      </c>
      <c r="CQ113" s="3" t="str">
        <f t="shared" si="77"/>
        <v>No</v>
      </c>
      <c r="CR113" s="5" t="str">
        <f t="shared" si="78"/>
        <v>No</v>
      </c>
      <c r="CS113" s="3" t="str">
        <f t="shared" si="77"/>
        <v>No</v>
      </c>
      <c r="CT113" s="5" t="str">
        <f t="shared" si="78"/>
        <v>No</v>
      </c>
      <c r="CU113" s="3" t="str">
        <f t="shared" si="77"/>
        <v>No</v>
      </c>
      <c r="CV113" s="5" t="str">
        <f t="shared" si="78"/>
        <v>No</v>
      </c>
      <c r="CW113" s="3" t="str">
        <f t="shared" si="77"/>
        <v>No</v>
      </c>
      <c r="CX113" s="5" t="str">
        <f t="shared" si="78"/>
        <v>No</v>
      </c>
      <c r="CY113" s="3" t="str">
        <f t="shared" si="77"/>
        <v>No</v>
      </c>
      <c r="CZ113" s="5" t="str">
        <f t="shared" si="78"/>
        <v>No</v>
      </c>
    </row>
    <row r="114" spans="4:104" x14ac:dyDescent="0.3">
      <c r="D114" s="3">
        <v>111</v>
      </c>
      <c r="E114" s="3" t="str">
        <f t="shared" si="72"/>
        <v>Júpiter</v>
      </c>
      <c r="F114" s="3" t="str">
        <f t="shared" si="76"/>
        <v>Ceres</v>
      </c>
      <c r="G114" s="3" t="str">
        <f t="shared" si="57"/>
        <v>Conjunción</v>
      </c>
      <c r="H114" s="5">
        <f t="shared" si="58"/>
        <v>0</v>
      </c>
      <c r="I114" s="3" t="str">
        <f t="shared" si="79"/>
        <v>No</v>
      </c>
      <c r="J114" s="5" t="str">
        <f t="shared" si="80"/>
        <v>No</v>
      </c>
      <c r="K114" s="3" t="str">
        <f t="shared" si="79"/>
        <v>No</v>
      </c>
      <c r="L114" s="5" t="str">
        <f t="shared" si="80"/>
        <v>No</v>
      </c>
      <c r="M114" s="3" t="str">
        <f t="shared" si="79"/>
        <v>No</v>
      </c>
      <c r="N114" s="5" t="str">
        <f t="shared" si="80"/>
        <v>No</v>
      </c>
      <c r="O114" s="3" t="str">
        <f t="shared" si="79"/>
        <v>No</v>
      </c>
      <c r="P114" s="5" t="str">
        <f t="shared" si="80"/>
        <v>No</v>
      </c>
      <c r="Q114" s="3" t="str">
        <f t="shared" si="79"/>
        <v>No</v>
      </c>
      <c r="R114" s="5" t="str">
        <f t="shared" si="80"/>
        <v>No</v>
      </c>
      <c r="S114" s="3" t="str">
        <f t="shared" si="79"/>
        <v>No</v>
      </c>
      <c r="T114" s="5" t="str">
        <f t="shared" si="80"/>
        <v>No</v>
      </c>
      <c r="U114" s="3" t="str">
        <f t="shared" si="79"/>
        <v>No</v>
      </c>
      <c r="V114" s="5" t="str">
        <f t="shared" si="80"/>
        <v>No</v>
      </c>
      <c r="W114" s="3" t="str">
        <f t="shared" si="79"/>
        <v>No</v>
      </c>
      <c r="X114" s="5" t="str">
        <f t="shared" si="80"/>
        <v>No</v>
      </c>
      <c r="Y114" s="3" t="str">
        <f t="shared" si="79"/>
        <v>No</v>
      </c>
      <c r="Z114" s="5" t="str">
        <f t="shared" si="80"/>
        <v>No</v>
      </c>
      <c r="AA114" s="3" t="str">
        <f t="shared" si="79"/>
        <v>No</v>
      </c>
      <c r="AB114" s="5" t="str">
        <f t="shared" si="80"/>
        <v>No</v>
      </c>
      <c r="AC114" s="3" t="str">
        <f t="shared" si="79"/>
        <v>No</v>
      </c>
      <c r="AD114" s="5" t="str">
        <f t="shared" si="80"/>
        <v>No</v>
      </c>
      <c r="AE114" s="3" t="str">
        <f t="shared" si="79"/>
        <v>No</v>
      </c>
      <c r="AF114" s="5" t="str">
        <f t="shared" si="80"/>
        <v>No</v>
      </c>
      <c r="AG114" s="3" t="str">
        <f t="shared" si="79"/>
        <v>No</v>
      </c>
      <c r="AH114" s="5" t="str">
        <f t="shared" si="80"/>
        <v>No</v>
      </c>
      <c r="AI114" s="3" t="str">
        <f t="shared" si="79"/>
        <v>No</v>
      </c>
      <c r="AJ114" s="5" t="str">
        <f t="shared" si="80"/>
        <v>No</v>
      </c>
      <c r="AK114" s="3" t="str">
        <f t="shared" si="79"/>
        <v>No</v>
      </c>
      <c r="AL114" s="5" t="str">
        <f t="shared" si="80"/>
        <v>No</v>
      </c>
      <c r="AM114" s="3" t="str">
        <f t="shared" si="79"/>
        <v>No</v>
      </c>
      <c r="AN114" s="5" t="str">
        <f t="shared" si="80"/>
        <v>No</v>
      </c>
      <c r="AO114" s="3" t="str">
        <f t="shared" si="79"/>
        <v>No</v>
      </c>
      <c r="AP114" s="5" t="str">
        <f t="shared" si="80"/>
        <v>No</v>
      </c>
      <c r="AQ114" s="3" t="str">
        <f t="shared" si="79"/>
        <v>No</v>
      </c>
      <c r="AR114" s="5" t="str">
        <f t="shared" si="80"/>
        <v>No</v>
      </c>
      <c r="AS114" s="3" t="str">
        <f t="shared" si="79"/>
        <v>No</v>
      </c>
      <c r="AT114" s="5" t="str">
        <f t="shared" si="80"/>
        <v>No</v>
      </c>
      <c r="AU114" s="3" t="str">
        <f t="shared" si="79"/>
        <v>No</v>
      </c>
      <c r="AV114" s="5" t="str">
        <f t="shared" si="80"/>
        <v>No</v>
      </c>
      <c r="AW114" s="3" t="str">
        <f t="shared" si="79"/>
        <v>No</v>
      </c>
      <c r="AX114" s="5" t="str">
        <f t="shared" si="80"/>
        <v>No</v>
      </c>
      <c r="AY114" s="3" t="str">
        <f t="shared" si="79"/>
        <v>No</v>
      </c>
      <c r="AZ114" s="5" t="str">
        <f t="shared" si="80"/>
        <v>No</v>
      </c>
      <c r="BA114" s="3" t="str">
        <f t="shared" si="79"/>
        <v>No</v>
      </c>
      <c r="BB114" s="5" t="str">
        <f t="shared" si="80"/>
        <v>No</v>
      </c>
      <c r="BC114" s="3" t="str">
        <f t="shared" si="79"/>
        <v>No</v>
      </c>
      <c r="BD114" s="5" t="str">
        <f t="shared" si="80"/>
        <v>No</v>
      </c>
      <c r="BE114" s="3" t="str">
        <f t="shared" si="79"/>
        <v>No</v>
      </c>
      <c r="BF114" s="5" t="str">
        <f t="shared" si="80"/>
        <v>No</v>
      </c>
      <c r="BG114" s="3" t="str">
        <f t="shared" si="79"/>
        <v>No</v>
      </c>
      <c r="BH114" s="5" t="str">
        <f t="shared" si="80"/>
        <v>No</v>
      </c>
      <c r="BI114" s="3" t="str">
        <f t="shared" si="79"/>
        <v>No</v>
      </c>
      <c r="BJ114" s="5" t="str">
        <f t="shared" si="80"/>
        <v>No</v>
      </c>
      <c r="BK114" s="3" t="str">
        <f t="shared" si="79"/>
        <v>No</v>
      </c>
      <c r="BL114" s="5" t="str">
        <f t="shared" si="80"/>
        <v>No</v>
      </c>
      <c r="BM114" s="3" t="str">
        <f t="shared" si="79"/>
        <v>No</v>
      </c>
      <c r="BN114" s="5" t="str">
        <f t="shared" si="80"/>
        <v>No</v>
      </c>
      <c r="BO114" s="3" t="str">
        <f t="shared" si="79"/>
        <v>No</v>
      </c>
      <c r="BP114" s="5" t="str">
        <f t="shared" si="80"/>
        <v>No</v>
      </c>
      <c r="BQ114" s="3" t="str">
        <f t="shared" si="79"/>
        <v>No</v>
      </c>
      <c r="BR114" s="5" t="str">
        <f t="shared" si="80"/>
        <v>No</v>
      </c>
      <c r="BS114" s="3" t="str">
        <f t="shared" si="79"/>
        <v>No</v>
      </c>
      <c r="BT114" s="5" t="str">
        <f t="shared" si="80"/>
        <v>No</v>
      </c>
      <c r="BU114" s="3" t="str">
        <f t="shared" si="77"/>
        <v>No</v>
      </c>
      <c r="BV114" s="5" t="str">
        <f t="shared" si="78"/>
        <v>No</v>
      </c>
      <c r="BW114" s="3" t="str">
        <f t="shared" si="77"/>
        <v>No</v>
      </c>
      <c r="BX114" s="5" t="str">
        <f t="shared" si="78"/>
        <v>No</v>
      </c>
      <c r="BY114" s="3" t="str">
        <f t="shared" si="77"/>
        <v>No</v>
      </c>
      <c r="BZ114" s="5" t="str">
        <f t="shared" si="78"/>
        <v>No</v>
      </c>
      <c r="CA114" s="3" t="str">
        <f t="shared" si="77"/>
        <v>No</v>
      </c>
      <c r="CB114" s="5" t="str">
        <f t="shared" si="78"/>
        <v>No</v>
      </c>
      <c r="CC114" s="3" t="str">
        <f t="shared" si="77"/>
        <v>No</v>
      </c>
      <c r="CD114" s="5" t="str">
        <f t="shared" si="78"/>
        <v>No</v>
      </c>
      <c r="CE114" s="3" t="str">
        <f t="shared" si="77"/>
        <v>No</v>
      </c>
      <c r="CF114" s="5" t="str">
        <f t="shared" si="78"/>
        <v>No</v>
      </c>
      <c r="CG114" s="3" t="str">
        <f t="shared" si="77"/>
        <v>No</v>
      </c>
      <c r="CH114" s="5" t="str">
        <f t="shared" si="78"/>
        <v>No</v>
      </c>
      <c r="CI114" s="3" t="str">
        <f t="shared" si="77"/>
        <v>No</v>
      </c>
      <c r="CJ114" s="5" t="str">
        <f t="shared" si="78"/>
        <v>No</v>
      </c>
      <c r="CK114" s="3" t="str">
        <f t="shared" si="77"/>
        <v>No</v>
      </c>
      <c r="CL114" s="5" t="str">
        <f t="shared" si="78"/>
        <v>No</v>
      </c>
      <c r="CM114" s="3" t="str">
        <f t="shared" si="77"/>
        <v>No</v>
      </c>
      <c r="CN114" s="5" t="str">
        <f t="shared" si="78"/>
        <v>No</v>
      </c>
      <c r="CO114" s="3" t="str">
        <f t="shared" si="77"/>
        <v>No</v>
      </c>
      <c r="CP114" s="5" t="str">
        <f t="shared" si="78"/>
        <v>No</v>
      </c>
      <c r="CQ114" s="3" t="str">
        <f t="shared" si="77"/>
        <v>No</v>
      </c>
      <c r="CR114" s="5" t="str">
        <f t="shared" si="78"/>
        <v>No</v>
      </c>
      <c r="CS114" s="3" t="str">
        <f t="shared" si="77"/>
        <v>No</v>
      </c>
      <c r="CT114" s="5" t="str">
        <f t="shared" si="78"/>
        <v>No</v>
      </c>
      <c r="CU114" s="3" t="str">
        <f t="shared" si="77"/>
        <v>No</v>
      </c>
      <c r="CV114" s="5" t="str">
        <f t="shared" si="78"/>
        <v>No</v>
      </c>
      <c r="CW114" s="3" t="str">
        <f t="shared" si="77"/>
        <v>No</v>
      </c>
      <c r="CX114" s="5" t="str">
        <f t="shared" si="78"/>
        <v>No</v>
      </c>
      <c r="CY114" s="3" t="str">
        <f t="shared" si="77"/>
        <v>No</v>
      </c>
      <c r="CZ114" s="5" t="str">
        <f t="shared" si="78"/>
        <v>No</v>
      </c>
    </row>
    <row r="115" spans="4:104" x14ac:dyDescent="0.3">
      <c r="D115" s="3">
        <v>112</v>
      </c>
      <c r="E115" s="3" t="str">
        <f t="shared" si="72"/>
        <v>Júpiter</v>
      </c>
      <c r="F115" s="3" t="str">
        <f t="shared" si="76"/>
        <v>Varuna</v>
      </c>
      <c r="G115" s="3" t="str">
        <f t="shared" si="57"/>
        <v>Conjunción</v>
      </c>
      <c r="H115" s="5">
        <f t="shared" si="58"/>
        <v>0</v>
      </c>
      <c r="I115" s="3" t="str">
        <f t="shared" si="79"/>
        <v>No</v>
      </c>
      <c r="J115" s="5" t="str">
        <f t="shared" si="80"/>
        <v>No</v>
      </c>
      <c r="K115" s="3" t="str">
        <f t="shared" si="79"/>
        <v>No</v>
      </c>
      <c r="L115" s="5" t="str">
        <f t="shared" si="80"/>
        <v>No</v>
      </c>
      <c r="M115" s="3" t="str">
        <f t="shared" si="79"/>
        <v>No</v>
      </c>
      <c r="N115" s="5" t="str">
        <f t="shared" si="80"/>
        <v>No</v>
      </c>
      <c r="O115" s="3" t="str">
        <f t="shared" si="79"/>
        <v>No</v>
      </c>
      <c r="P115" s="5" t="str">
        <f t="shared" si="80"/>
        <v>No</v>
      </c>
      <c r="Q115" s="3" t="str">
        <f t="shared" si="79"/>
        <v>No</v>
      </c>
      <c r="R115" s="5" t="str">
        <f t="shared" si="80"/>
        <v>No</v>
      </c>
      <c r="S115" s="3" t="str">
        <f t="shared" si="79"/>
        <v>No</v>
      </c>
      <c r="T115" s="5" t="str">
        <f t="shared" si="80"/>
        <v>No</v>
      </c>
      <c r="U115" s="3" t="str">
        <f t="shared" si="79"/>
        <v>No</v>
      </c>
      <c r="V115" s="5" t="str">
        <f t="shared" si="80"/>
        <v>No</v>
      </c>
      <c r="W115" s="3" t="str">
        <f t="shared" si="79"/>
        <v>No</v>
      </c>
      <c r="X115" s="5" t="str">
        <f t="shared" si="80"/>
        <v>No</v>
      </c>
      <c r="Y115" s="3" t="str">
        <f t="shared" si="79"/>
        <v>No</v>
      </c>
      <c r="Z115" s="5" t="str">
        <f t="shared" si="80"/>
        <v>No</v>
      </c>
      <c r="AA115" s="3" t="str">
        <f t="shared" si="79"/>
        <v>No</v>
      </c>
      <c r="AB115" s="5" t="str">
        <f t="shared" si="80"/>
        <v>No</v>
      </c>
      <c r="AC115" s="3" t="str">
        <f t="shared" si="79"/>
        <v>No</v>
      </c>
      <c r="AD115" s="5" t="str">
        <f t="shared" si="80"/>
        <v>No</v>
      </c>
      <c r="AE115" s="3" t="str">
        <f t="shared" si="79"/>
        <v>No</v>
      </c>
      <c r="AF115" s="5" t="str">
        <f t="shared" si="80"/>
        <v>No</v>
      </c>
      <c r="AG115" s="3" t="str">
        <f t="shared" si="79"/>
        <v>No</v>
      </c>
      <c r="AH115" s="5" t="str">
        <f t="shared" si="80"/>
        <v>No</v>
      </c>
      <c r="AI115" s="3" t="str">
        <f t="shared" si="79"/>
        <v>No</v>
      </c>
      <c r="AJ115" s="5" t="str">
        <f t="shared" si="80"/>
        <v>No</v>
      </c>
      <c r="AK115" s="3" t="str">
        <f t="shared" si="79"/>
        <v>No</v>
      </c>
      <c r="AL115" s="5" t="str">
        <f t="shared" si="80"/>
        <v>No</v>
      </c>
      <c r="AM115" s="3" t="str">
        <f t="shared" si="79"/>
        <v>No</v>
      </c>
      <c r="AN115" s="5" t="str">
        <f t="shared" si="80"/>
        <v>No</v>
      </c>
      <c r="AO115" s="3" t="str">
        <f t="shared" si="79"/>
        <v>No</v>
      </c>
      <c r="AP115" s="5" t="str">
        <f t="shared" si="80"/>
        <v>No</v>
      </c>
      <c r="AQ115" s="3" t="str">
        <f t="shared" si="79"/>
        <v>No</v>
      </c>
      <c r="AR115" s="5" t="str">
        <f t="shared" si="80"/>
        <v>No</v>
      </c>
      <c r="AS115" s="3" t="str">
        <f t="shared" si="79"/>
        <v>No</v>
      </c>
      <c r="AT115" s="5" t="str">
        <f t="shared" si="80"/>
        <v>No</v>
      </c>
      <c r="AU115" s="3" t="str">
        <f t="shared" si="79"/>
        <v>No</v>
      </c>
      <c r="AV115" s="5" t="str">
        <f t="shared" si="80"/>
        <v>No</v>
      </c>
      <c r="AW115" s="3" t="str">
        <f t="shared" si="79"/>
        <v>No</v>
      </c>
      <c r="AX115" s="5" t="str">
        <f t="shared" si="80"/>
        <v>No</v>
      </c>
      <c r="AY115" s="3" t="str">
        <f t="shared" si="79"/>
        <v>No</v>
      </c>
      <c r="AZ115" s="5" t="str">
        <f t="shared" si="80"/>
        <v>No</v>
      </c>
      <c r="BA115" s="3" t="str">
        <f t="shared" si="79"/>
        <v>No</v>
      </c>
      <c r="BB115" s="5" t="str">
        <f t="shared" si="80"/>
        <v>No</v>
      </c>
      <c r="BC115" s="3" t="str">
        <f t="shared" si="79"/>
        <v>No</v>
      </c>
      <c r="BD115" s="5" t="str">
        <f t="shared" si="80"/>
        <v>No</v>
      </c>
      <c r="BE115" s="3" t="str">
        <f t="shared" si="79"/>
        <v>No</v>
      </c>
      <c r="BF115" s="5" t="str">
        <f t="shared" si="80"/>
        <v>No</v>
      </c>
      <c r="BG115" s="3" t="str">
        <f t="shared" si="79"/>
        <v>No</v>
      </c>
      <c r="BH115" s="5" t="str">
        <f t="shared" si="80"/>
        <v>No</v>
      </c>
      <c r="BI115" s="3" t="str">
        <f t="shared" si="79"/>
        <v>No</v>
      </c>
      <c r="BJ115" s="5" t="str">
        <f t="shared" si="80"/>
        <v>No</v>
      </c>
      <c r="BK115" s="3" t="str">
        <f t="shared" si="79"/>
        <v>No</v>
      </c>
      <c r="BL115" s="5" t="str">
        <f t="shared" si="80"/>
        <v>No</v>
      </c>
      <c r="BM115" s="3" t="str">
        <f t="shared" si="79"/>
        <v>No</v>
      </c>
      <c r="BN115" s="5" t="str">
        <f t="shared" si="80"/>
        <v>No</v>
      </c>
      <c r="BO115" s="3" t="str">
        <f t="shared" si="79"/>
        <v>No</v>
      </c>
      <c r="BP115" s="5" t="str">
        <f t="shared" si="80"/>
        <v>No</v>
      </c>
      <c r="BQ115" s="3" t="str">
        <f t="shared" si="79"/>
        <v>No</v>
      </c>
      <c r="BR115" s="5" t="str">
        <f t="shared" si="80"/>
        <v>No</v>
      </c>
      <c r="BS115" s="3" t="str">
        <f t="shared" si="79"/>
        <v>No</v>
      </c>
      <c r="BT115" s="5" t="str">
        <f t="shared" si="80"/>
        <v>No</v>
      </c>
      <c r="BU115" s="3" t="str">
        <f t="shared" si="77"/>
        <v>No</v>
      </c>
      <c r="BV115" s="5" t="str">
        <f t="shared" si="78"/>
        <v>No</v>
      </c>
      <c r="BW115" s="3" t="str">
        <f t="shared" si="77"/>
        <v>No</v>
      </c>
      <c r="BX115" s="5" t="str">
        <f t="shared" si="78"/>
        <v>No</v>
      </c>
      <c r="BY115" s="3" t="str">
        <f t="shared" si="77"/>
        <v>No</v>
      </c>
      <c r="BZ115" s="5" t="str">
        <f t="shared" si="78"/>
        <v>No</v>
      </c>
      <c r="CA115" s="3" t="str">
        <f t="shared" si="77"/>
        <v>No</v>
      </c>
      <c r="CB115" s="5" t="str">
        <f t="shared" si="78"/>
        <v>No</v>
      </c>
      <c r="CC115" s="3" t="str">
        <f t="shared" si="77"/>
        <v>No</v>
      </c>
      <c r="CD115" s="5" t="str">
        <f t="shared" si="78"/>
        <v>No</v>
      </c>
      <c r="CE115" s="3" t="str">
        <f t="shared" si="77"/>
        <v>No</v>
      </c>
      <c r="CF115" s="5" t="str">
        <f t="shared" si="78"/>
        <v>No</v>
      </c>
      <c r="CG115" s="3" t="str">
        <f t="shared" si="77"/>
        <v>No</v>
      </c>
      <c r="CH115" s="5" t="str">
        <f t="shared" si="78"/>
        <v>No</v>
      </c>
      <c r="CI115" s="3" t="str">
        <f t="shared" si="77"/>
        <v>No</v>
      </c>
      <c r="CJ115" s="5" t="str">
        <f t="shared" si="78"/>
        <v>No</v>
      </c>
      <c r="CK115" s="3" t="str">
        <f t="shared" si="77"/>
        <v>No</v>
      </c>
      <c r="CL115" s="5" t="str">
        <f t="shared" si="78"/>
        <v>No</v>
      </c>
      <c r="CM115" s="3" t="str">
        <f t="shared" si="77"/>
        <v>No</v>
      </c>
      <c r="CN115" s="5" t="str">
        <f t="shared" si="78"/>
        <v>No</v>
      </c>
      <c r="CO115" s="3" t="str">
        <f t="shared" si="77"/>
        <v>No</v>
      </c>
      <c r="CP115" s="5" t="str">
        <f t="shared" si="78"/>
        <v>No</v>
      </c>
      <c r="CQ115" s="3" t="str">
        <f t="shared" si="77"/>
        <v>No</v>
      </c>
      <c r="CR115" s="5" t="str">
        <f t="shared" si="78"/>
        <v>No</v>
      </c>
      <c r="CS115" s="3" t="str">
        <f t="shared" si="77"/>
        <v>No</v>
      </c>
      <c r="CT115" s="5" t="str">
        <f t="shared" si="78"/>
        <v>No</v>
      </c>
      <c r="CU115" s="3" t="str">
        <f t="shared" si="77"/>
        <v>No</v>
      </c>
      <c r="CV115" s="5" t="str">
        <f t="shared" si="78"/>
        <v>No</v>
      </c>
      <c r="CW115" s="3" t="str">
        <f t="shared" si="77"/>
        <v>No</v>
      </c>
      <c r="CX115" s="5" t="str">
        <f t="shared" si="78"/>
        <v>No</v>
      </c>
      <c r="CY115" s="3" t="str">
        <f t="shared" si="77"/>
        <v>No</v>
      </c>
      <c r="CZ115" s="5" t="str">
        <f t="shared" si="78"/>
        <v>No</v>
      </c>
    </row>
    <row r="116" spans="4:104" x14ac:dyDescent="0.3">
      <c r="D116" s="3">
        <v>113</v>
      </c>
      <c r="E116" s="3" t="str">
        <f>$E$16</f>
        <v>Saturno</v>
      </c>
      <c r="F116" s="3" t="str">
        <f t="shared" si="76"/>
        <v>Sol</v>
      </c>
      <c r="G116" s="3" t="str">
        <f t="shared" si="57"/>
        <v>Conjunción</v>
      </c>
      <c r="H116" s="5">
        <f t="shared" si="58"/>
        <v>0</v>
      </c>
      <c r="I116" s="3" t="str">
        <f t="shared" si="79"/>
        <v>No</v>
      </c>
      <c r="J116" s="5" t="str">
        <f t="shared" si="80"/>
        <v>No</v>
      </c>
      <c r="K116" s="3" t="str">
        <f t="shared" si="79"/>
        <v>No</v>
      </c>
      <c r="L116" s="5" t="str">
        <f t="shared" si="80"/>
        <v>No</v>
      </c>
      <c r="M116" s="3" t="str">
        <f t="shared" si="79"/>
        <v>No</v>
      </c>
      <c r="N116" s="5" t="str">
        <f t="shared" si="80"/>
        <v>No</v>
      </c>
      <c r="O116" s="3" t="str">
        <f t="shared" si="79"/>
        <v>No</v>
      </c>
      <c r="P116" s="5" t="str">
        <f t="shared" si="80"/>
        <v>No</v>
      </c>
      <c r="Q116" s="3" t="str">
        <f t="shared" si="79"/>
        <v>No</v>
      </c>
      <c r="R116" s="5" t="str">
        <f t="shared" si="80"/>
        <v>No</v>
      </c>
      <c r="S116" s="3" t="str">
        <f t="shared" si="79"/>
        <v>No</v>
      </c>
      <c r="T116" s="5" t="str">
        <f t="shared" si="80"/>
        <v>No</v>
      </c>
      <c r="U116" s="3" t="str">
        <f t="shared" si="79"/>
        <v>No</v>
      </c>
      <c r="V116" s="5" t="str">
        <f t="shared" si="80"/>
        <v>No</v>
      </c>
      <c r="W116" s="3" t="str">
        <f t="shared" si="79"/>
        <v>No</v>
      </c>
      <c r="X116" s="5" t="str">
        <f t="shared" si="80"/>
        <v>No</v>
      </c>
      <c r="Y116" s="3" t="str">
        <f t="shared" si="79"/>
        <v>No</v>
      </c>
      <c r="Z116" s="5" t="str">
        <f t="shared" si="80"/>
        <v>No</v>
      </c>
      <c r="AA116" s="3" t="str">
        <f t="shared" si="79"/>
        <v>No</v>
      </c>
      <c r="AB116" s="5" t="str">
        <f t="shared" si="80"/>
        <v>No</v>
      </c>
      <c r="AC116" s="3" t="str">
        <f t="shared" si="79"/>
        <v>No</v>
      </c>
      <c r="AD116" s="5" t="str">
        <f t="shared" si="80"/>
        <v>No</v>
      </c>
      <c r="AE116" s="3" t="str">
        <f t="shared" si="79"/>
        <v>No</v>
      </c>
      <c r="AF116" s="5" t="str">
        <f t="shared" si="80"/>
        <v>No</v>
      </c>
      <c r="AG116" s="3" t="str">
        <f t="shared" si="79"/>
        <v>No</v>
      </c>
      <c r="AH116" s="5" t="str">
        <f t="shared" si="80"/>
        <v>No</v>
      </c>
      <c r="AI116" s="3" t="str">
        <f t="shared" si="79"/>
        <v>No</v>
      </c>
      <c r="AJ116" s="5" t="str">
        <f t="shared" si="80"/>
        <v>No</v>
      </c>
      <c r="AK116" s="3" t="str">
        <f t="shared" si="79"/>
        <v>No</v>
      </c>
      <c r="AL116" s="5" t="str">
        <f t="shared" si="80"/>
        <v>No</v>
      </c>
      <c r="AM116" s="3" t="str">
        <f t="shared" si="79"/>
        <v>No</v>
      </c>
      <c r="AN116" s="5" t="str">
        <f t="shared" si="80"/>
        <v>No</v>
      </c>
      <c r="AO116" s="3" t="str">
        <f t="shared" si="79"/>
        <v>No</v>
      </c>
      <c r="AP116" s="5" t="str">
        <f t="shared" si="80"/>
        <v>No</v>
      </c>
      <c r="AQ116" s="3" t="str">
        <f t="shared" si="79"/>
        <v>No</v>
      </c>
      <c r="AR116" s="5" t="str">
        <f t="shared" si="80"/>
        <v>No</v>
      </c>
      <c r="AS116" s="3" t="str">
        <f t="shared" si="79"/>
        <v>No</v>
      </c>
      <c r="AT116" s="5" t="str">
        <f t="shared" si="80"/>
        <v>No</v>
      </c>
      <c r="AU116" s="3" t="str">
        <f t="shared" si="79"/>
        <v>No</v>
      </c>
      <c r="AV116" s="5" t="str">
        <f t="shared" si="80"/>
        <v>No</v>
      </c>
      <c r="AW116" s="3" t="str">
        <f t="shared" si="79"/>
        <v>No</v>
      </c>
      <c r="AX116" s="5" t="str">
        <f t="shared" si="80"/>
        <v>No</v>
      </c>
      <c r="AY116" s="3" t="str">
        <f t="shared" si="79"/>
        <v>No</v>
      </c>
      <c r="AZ116" s="5" t="str">
        <f t="shared" si="80"/>
        <v>No</v>
      </c>
      <c r="BA116" s="3" t="str">
        <f t="shared" si="79"/>
        <v>No</v>
      </c>
      <c r="BB116" s="5" t="str">
        <f t="shared" si="80"/>
        <v>No</v>
      </c>
      <c r="BC116" s="3" t="str">
        <f t="shared" si="79"/>
        <v>No</v>
      </c>
      <c r="BD116" s="5" t="str">
        <f t="shared" si="80"/>
        <v>No</v>
      </c>
      <c r="BE116" s="3" t="str">
        <f t="shared" si="79"/>
        <v>No</v>
      </c>
      <c r="BF116" s="5" t="str">
        <f t="shared" si="80"/>
        <v>No</v>
      </c>
      <c r="BG116" s="3" t="str">
        <f t="shared" si="79"/>
        <v>No</v>
      </c>
      <c r="BH116" s="5" t="str">
        <f t="shared" si="80"/>
        <v>No</v>
      </c>
      <c r="BI116" s="3" t="str">
        <f t="shared" si="79"/>
        <v>No</v>
      </c>
      <c r="BJ116" s="5" t="str">
        <f t="shared" si="80"/>
        <v>No</v>
      </c>
      <c r="BK116" s="3" t="str">
        <f t="shared" si="79"/>
        <v>No</v>
      </c>
      <c r="BL116" s="5" t="str">
        <f t="shared" si="80"/>
        <v>No</v>
      </c>
      <c r="BM116" s="3" t="str">
        <f t="shared" si="79"/>
        <v>No</v>
      </c>
      <c r="BN116" s="5" t="str">
        <f t="shared" si="80"/>
        <v>No</v>
      </c>
      <c r="BO116" s="3" t="str">
        <f t="shared" si="79"/>
        <v>No</v>
      </c>
      <c r="BP116" s="5" t="str">
        <f t="shared" si="80"/>
        <v>No</v>
      </c>
      <c r="BQ116" s="3" t="str">
        <f t="shared" si="79"/>
        <v>No</v>
      </c>
      <c r="BR116" s="5" t="str">
        <f t="shared" si="80"/>
        <v>No</v>
      </c>
      <c r="BS116" s="3" t="str">
        <f t="shared" ref="BS116:CY122" si="81">IF(AND(VLOOKUP($E116,Puntos,7,FALSE)-VLOOKUP($F116,Puntos,7,FALSE)&lt;=(1.25/30)*(BS$5+BS$3),VLOOKUP($E116,Puntos,7,FALSE)-VLOOKUP($F116,Puntos,7,FALSE)&gt;=(1.25/30)*(-BS$5+BS$3)),BS$2,IF(AND(VLOOKUP($F116,Puntos,7,FALSE)-VLOOKUP($E116,Puntos,7,FALSE)&lt;=(1.25/30)*(BS$5+BS$3),VLOOKUP($F116,Puntos,7,FALSE)-VLOOKUP($E116,Puntos,7,FALSE)&gt;=(1.25/30)*(-BS$5+BS$3)),BS$2,IF(AND(VLOOKUP($E116,Puntos,7,FALSE)-VLOOKUP($F116,Puntos,7,FALSE)&lt;=(1.25/30)*(-360+BS$5+BS$3),VLOOKUP($E116,Puntos,7,FALSE)-VLOOKUP($F116,Puntos,7,FALSE)&gt;=(1.25/30)*(-360-BS$5+BS$3)),BS$2,IF(AND(VLOOKUP($F116,Puntos,7,FALSE)-VLOOKUP($E116,Puntos,7,FALSE)&lt;=(1.25/30)*(-360+BS$5+BS$3),VLOOKUP($F116,Puntos,7,FALSE)-VLOOKUP($E116,Puntos,7,FALSE)&gt;=(1.25/30)*(-360-BS$5+BS$3)),BS$2,"No"))))</f>
        <v>No</v>
      </c>
      <c r="BT116" s="5" t="str">
        <f t="shared" ref="BT116:CZ122" si="82">IF(IF(AND(VLOOKUP($E116,Puntos,7,FALSE)-VLOOKUP($F116,Puntos,7,FALSE)&lt;=(1.25/30)*(BT$5+BT$3),VLOOKUP($E116,Puntos,7,FALSE)-VLOOKUP($F116,Puntos,7,FALSE)&gt;=(1.25/30)*(-BT$5+BT$3)),VLOOKUP($E116,Puntos,7,FALSE)-VLOOKUP($F116,Puntos,7,FALSE)-(1.25/30)*(BT$3),IF(AND(VLOOKUP($F116,Puntos,7,FALSE)-VLOOKUP($E116,Puntos,7,FALSE)&lt;=(1.25/30)*(BT$5+BT$3),VLOOKUP($F116,Puntos,7,FALSE)-VLOOKUP($E116,Puntos,7,FALSE)&gt;=(1.25/30)*(-BT$5+BT$3)),VLOOKUP($F116,Puntos,7,FALSE)-VLOOKUP($E116,Puntos,7,FALSE)-(1.25/30)*(BT$3),IF(AND(VLOOKUP($E116,Puntos,7,FALSE)-VLOOKUP($F116,Puntos,7,FALSE)&lt;=(1.25/30)*(-360+BT$5+BT$3),VLOOKUP($E116,Puntos,7,FALSE)-VLOOKUP($F116,Puntos,7,FALSE)&gt;=(1.25/30)*(-360-BT$5+BT$3)),VLOOKUP($E116,Puntos,7,FALSE)-VLOOKUP($F116,Puntos,7,FALSE)+(360-BT$3)/24,IF(AND(VLOOKUP($F116,Puntos,7,FALSE)-VLOOKUP($E116,Puntos,7,FALSE)&lt;=(1.25/30)*(-360+BT$5+BT$3),VLOOKUP($F116,Puntos,7,FALSE)-VLOOKUP($E116,Puntos,7,FALSE)&gt;=(1.25/30)*(-360-BT$5+BT$3)),VLOOKUP($F116,Puntos,7,FALSE)-VLOOKUP($E116,Puntos,7,FALSE)+(360-BT$3)/24,"No"))))&lt;0,(-1)*(IF(AND(VLOOKUP($E116,Puntos,7,FALSE)-VLOOKUP($F116,Puntos,7,FALSE)&lt;=(1.25/30)*(BT$5+BT$3),VLOOKUP($E116,Puntos,7,FALSE)-VLOOKUP($F116,Puntos,7,FALSE)&gt;=(1.25/30)*(-BT$5+BT$3)),VLOOKUP($E116,Puntos,7,FALSE)-VLOOKUP($F116,Puntos,7,FALSE)-(1.25/30)*(BT$3),IF(AND(VLOOKUP($F116,Puntos,7,FALSE)-VLOOKUP($E116,Puntos,7,FALSE)&lt;=(1.25/30)*(BT$5+BT$3),VLOOKUP($F116,Puntos,7,FALSE)-VLOOKUP($E116,Puntos,7,FALSE)&gt;=(1.25/30)*(-BT$5+BT$3)),VLOOKUP($F116,Puntos,7,FALSE)-VLOOKUP($E116,Puntos,7,FALSE)-(1.25/30)*(BT$3),IF(AND(VLOOKUP($E116,Puntos,7,FALSE)-VLOOKUP($F116,Puntos,7,FALSE)&lt;=(1.25/30)*(-360+BT$5+BT$3),VLOOKUP($E116,Puntos,7,FALSE)-VLOOKUP($F116,Puntos,7,FALSE)&gt;=(1.25/30)*(-360-BT$5+BT$3)),VLOOKUP($E116,Puntos,7,FALSE)-VLOOKUP($F116,Puntos,7,FALSE)+(360-BT$3)/24,IF(AND(VLOOKUP($F116,Puntos,7,FALSE)-VLOOKUP($E116,Puntos,7,FALSE)&lt;=(1.25/30)*(-360+BT$5+BT$3),VLOOKUP($F116,Puntos,7,FALSE)-VLOOKUP($E116,Puntos,7,FALSE)&gt;=(1.25/30)*(-360-BT$5+BT$3)),VLOOKUP($F116,Puntos,7,FALSE)-VLOOKUP($E116,Puntos,7,FALSE)+(360-BT$3)/24,"No"))))),(IF(AND(VLOOKUP($E116,Puntos,7,FALSE)-VLOOKUP($F116,Puntos,7,FALSE)&lt;=(1.25/30)*(BT$5+BT$3),VLOOKUP($E116,Puntos,7,FALSE)-VLOOKUP($F116,Puntos,7,FALSE)&gt;=(1.25/30)*(-BT$5+BT$3)),VLOOKUP($E116,Puntos,7,FALSE)-VLOOKUP($F116,Puntos,7,FALSE)-(1.25/30)*(BT$3),IF(AND(VLOOKUP($F116,Puntos,7,FALSE)-VLOOKUP($E116,Puntos,7,FALSE)&lt;=(1.25/30)*(BT$5+BT$3),VLOOKUP($F116,Puntos,7,FALSE)-VLOOKUP($E116,Puntos,7,FALSE)&gt;=(1.25/30)*(-BT$5+BT$3)),VLOOKUP($F116,Puntos,7,FALSE)-VLOOKUP($E116,Puntos,7,FALSE)-(1.25/30)*(BT$3),IF(AND(VLOOKUP($E116,Puntos,7,FALSE)-VLOOKUP($F116,Puntos,7,FALSE)&lt;=(1.25/30)*(-360+BT$5+BT$3),VLOOKUP($E116,Puntos,7,FALSE)-VLOOKUP($F116,Puntos,7,FALSE)&gt;=(1.25/30)*(-360-BT$5+BT$3)),VLOOKUP($E116,Puntos,7,FALSE)-VLOOKUP($F116,Puntos,7,FALSE)+(360-BT$3)/24,IF(AND(VLOOKUP($F116,Puntos,7,FALSE)-VLOOKUP($E116,Puntos,7,FALSE)&lt;=(1.25/30)*(-360+BT$5+BT$3),VLOOKUP($F116,Puntos,7,FALSE)-VLOOKUP($E116,Puntos,7,FALSE)&gt;=(1.25/30)*(-360-BT$5+BT$3)),VLOOKUP($F116,Puntos,7,FALSE)-VLOOKUP($E116,Puntos,7,FALSE)+(360-BT$3)/24,"No"))))))</f>
        <v>No</v>
      </c>
      <c r="BU116" s="3" t="str">
        <f t="shared" si="81"/>
        <v>No</v>
      </c>
      <c r="BV116" s="5" t="str">
        <f t="shared" si="82"/>
        <v>No</v>
      </c>
      <c r="BW116" s="3" t="str">
        <f t="shared" si="81"/>
        <v>No</v>
      </c>
      <c r="BX116" s="5" t="str">
        <f t="shared" si="82"/>
        <v>No</v>
      </c>
      <c r="BY116" s="3" t="str">
        <f t="shared" si="81"/>
        <v>No</v>
      </c>
      <c r="BZ116" s="5" t="str">
        <f t="shared" si="82"/>
        <v>No</v>
      </c>
      <c r="CA116" s="3" t="str">
        <f t="shared" si="81"/>
        <v>No</v>
      </c>
      <c r="CB116" s="5" t="str">
        <f t="shared" si="82"/>
        <v>No</v>
      </c>
      <c r="CC116" s="3" t="str">
        <f t="shared" si="81"/>
        <v>No</v>
      </c>
      <c r="CD116" s="5" t="str">
        <f t="shared" si="82"/>
        <v>No</v>
      </c>
      <c r="CE116" s="3" t="str">
        <f t="shared" si="81"/>
        <v>No</v>
      </c>
      <c r="CF116" s="5" t="str">
        <f t="shared" si="82"/>
        <v>No</v>
      </c>
      <c r="CG116" s="3" t="str">
        <f t="shared" si="81"/>
        <v>No</v>
      </c>
      <c r="CH116" s="5" t="str">
        <f t="shared" si="82"/>
        <v>No</v>
      </c>
      <c r="CI116" s="3" t="str">
        <f t="shared" si="81"/>
        <v>No</v>
      </c>
      <c r="CJ116" s="5" t="str">
        <f t="shared" si="82"/>
        <v>No</v>
      </c>
      <c r="CK116" s="3" t="str">
        <f t="shared" si="81"/>
        <v>No</v>
      </c>
      <c r="CL116" s="5" t="str">
        <f t="shared" si="82"/>
        <v>No</v>
      </c>
      <c r="CM116" s="3" t="str">
        <f t="shared" si="81"/>
        <v>No</v>
      </c>
      <c r="CN116" s="5" t="str">
        <f t="shared" si="82"/>
        <v>No</v>
      </c>
      <c r="CO116" s="3" t="str">
        <f t="shared" si="81"/>
        <v>No</v>
      </c>
      <c r="CP116" s="5" t="str">
        <f t="shared" si="82"/>
        <v>No</v>
      </c>
      <c r="CQ116" s="3" t="str">
        <f t="shared" si="81"/>
        <v>No</v>
      </c>
      <c r="CR116" s="5" t="str">
        <f t="shared" si="82"/>
        <v>No</v>
      </c>
      <c r="CS116" s="3" t="str">
        <f t="shared" si="81"/>
        <v>No</v>
      </c>
      <c r="CT116" s="5" t="str">
        <f t="shared" si="82"/>
        <v>No</v>
      </c>
      <c r="CU116" s="3" t="str">
        <f t="shared" si="81"/>
        <v>No</v>
      </c>
      <c r="CV116" s="5" t="str">
        <f t="shared" si="82"/>
        <v>No</v>
      </c>
      <c r="CW116" s="3" t="str">
        <f t="shared" si="81"/>
        <v>No</v>
      </c>
      <c r="CX116" s="5" t="str">
        <f t="shared" si="82"/>
        <v>No</v>
      </c>
      <c r="CY116" s="3" t="str">
        <f t="shared" si="81"/>
        <v>No</v>
      </c>
      <c r="CZ116" s="5" t="str">
        <f t="shared" si="82"/>
        <v>No</v>
      </c>
    </row>
    <row r="117" spans="4:104" x14ac:dyDescent="0.3">
      <c r="D117" s="3">
        <v>114</v>
      </c>
      <c r="E117" s="3" t="str">
        <f t="shared" ref="E117:E130" si="83">$E$16</f>
        <v>Saturno</v>
      </c>
      <c r="F117" s="3" t="str">
        <f t="shared" si="76"/>
        <v>Luna</v>
      </c>
      <c r="G117" s="3" t="str">
        <f t="shared" si="57"/>
        <v>Conjunción</v>
      </c>
      <c r="H117" s="5">
        <f t="shared" si="58"/>
        <v>0</v>
      </c>
      <c r="I117" s="3" t="str">
        <f t="shared" ref="I117:BS123" si="84">IF(AND(VLOOKUP($E117,Puntos,7,FALSE)-VLOOKUP($F117,Puntos,7,FALSE)&lt;=(1.25/30)*(I$5+I$3),VLOOKUP($E117,Puntos,7,FALSE)-VLOOKUP($F117,Puntos,7,FALSE)&gt;=(1.25/30)*(-I$5+I$3)),I$2,IF(AND(VLOOKUP($F117,Puntos,7,FALSE)-VLOOKUP($E117,Puntos,7,FALSE)&lt;=(1.25/30)*(I$5+I$3),VLOOKUP($F117,Puntos,7,FALSE)-VLOOKUP($E117,Puntos,7,FALSE)&gt;=(1.25/30)*(-I$5+I$3)),I$2,IF(AND(VLOOKUP($E117,Puntos,7,FALSE)-VLOOKUP($F117,Puntos,7,FALSE)&lt;=(1.25/30)*(-360+I$5+I$3),VLOOKUP($E117,Puntos,7,FALSE)-VLOOKUP($F117,Puntos,7,FALSE)&gt;=(1.25/30)*(-360-I$5+I$3)),I$2,IF(AND(VLOOKUP($F117,Puntos,7,FALSE)-VLOOKUP($E117,Puntos,7,FALSE)&lt;=(1.25/30)*(-360+I$5+I$3),VLOOKUP($F117,Puntos,7,FALSE)-VLOOKUP($E117,Puntos,7,FALSE)&gt;=(1.25/30)*(-360-I$5+I$3)),I$2,"No"))))</f>
        <v>No</v>
      </c>
      <c r="J117" s="5" t="str">
        <f t="shared" ref="J117:BT123" si="85">IF(IF(AND(VLOOKUP($E117,Puntos,7,FALSE)-VLOOKUP($F117,Puntos,7,FALSE)&lt;=(1.25/30)*(J$5+J$3),VLOOKUP($E117,Puntos,7,FALSE)-VLOOKUP($F117,Puntos,7,FALSE)&gt;=(1.25/30)*(-J$5+J$3)),VLOOKUP($E117,Puntos,7,FALSE)-VLOOKUP($F117,Puntos,7,FALSE)-(1.25/30)*(J$3),IF(AND(VLOOKUP($F117,Puntos,7,FALSE)-VLOOKUP($E117,Puntos,7,FALSE)&lt;=(1.25/30)*(J$5+J$3),VLOOKUP($F117,Puntos,7,FALSE)-VLOOKUP($E117,Puntos,7,FALSE)&gt;=(1.25/30)*(-J$5+J$3)),VLOOKUP($F117,Puntos,7,FALSE)-VLOOKUP($E117,Puntos,7,FALSE)-(1.25/30)*(J$3),IF(AND(VLOOKUP($E117,Puntos,7,FALSE)-VLOOKUP($F117,Puntos,7,FALSE)&lt;=(1.25/30)*(-360+J$5+J$3),VLOOKUP($E117,Puntos,7,FALSE)-VLOOKUP($F117,Puntos,7,FALSE)&gt;=(1.25/30)*(-360-J$5+J$3)),VLOOKUP($E117,Puntos,7,FALSE)-VLOOKUP($F117,Puntos,7,FALSE)+(360-J$3)/24,IF(AND(VLOOKUP($F117,Puntos,7,FALSE)-VLOOKUP($E117,Puntos,7,FALSE)&lt;=(1.25/30)*(-360+J$5+J$3),VLOOKUP($F117,Puntos,7,FALSE)-VLOOKUP($E117,Puntos,7,FALSE)&gt;=(1.25/30)*(-360-J$5+J$3)),VLOOKUP($F117,Puntos,7,FALSE)-VLOOKUP($E117,Puntos,7,FALSE)+(360-J$3)/24,"No"))))&lt;0,(-1)*(IF(AND(VLOOKUP($E117,Puntos,7,FALSE)-VLOOKUP($F117,Puntos,7,FALSE)&lt;=(1.25/30)*(J$5+J$3),VLOOKUP($E117,Puntos,7,FALSE)-VLOOKUP($F117,Puntos,7,FALSE)&gt;=(1.25/30)*(-J$5+J$3)),VLOOKUP($E117,Puntos,7,FALSE)-VLOOKUP($F117,Puntos,7,FALSE)-(1.25/30)*(J$3),IF(AND(VLOOKUP($F117,Puntos,7,FALSE)-VLOOKUP($E117,Puntos,7,FALSE)&lt;=(1.25/30)*(J$5+J$3),VLOOKUP($F117,Puntos,7,FALSE)-VLOOKUP($E117,Puntos,7,FALSE)&gt;=(1.25/30)*(-J$5+J$3)),VLOOKUP($F117,Puntos,7,FALSE)-VLOOKUP($E117,Puntos,7,FALSE)-(1.25/30)*(J$3),IF(AND(VLOOKUP($E117,Puntos,7,FALSE)-VLOOKUP($F117,Puntos,7,FALSE)&lt;=(1.25/30)*(-360+J$5+J$3),VLOOKUP($E117,Puntos,7,FALSE)-VLOOKUP($F117,Puntos,7,FALSE)&gt;=(1.25/30)*(-360-J$5+J$3)),VLOOKUP($E117,Puntos,7,FALSE)-VLOOKUP($F117,Puntos,7,FALSE)+(360-J$3)/24,IF(AND(VLOOKUP($F117,Puntos,7,FALSE)-VLOOKUP($E117,Puntos,7,FALSE)&lt;=(1.25/30)*(-360+J$5+J$3),VLOOKUP($F117,Puntos,7,FALSE)-VLOOKUP($E117,Puntos,7,FALSE)&gt;=(1.25/30)*(-360-J$5+J$3)),VLOOKUP($F117,Puntos,7,FALSE)-VLOOKUP($E117,Puntos,7,FALSE)+(360-J$3)/24,"No"))))),(IF(AND(VLOOKUP($E117,Puntos,7,FALSE)-VLOOKUP($F117,Puntos,7,FALSE)&lt;=(1.25/30)*(J$5+J$3),VLOOKUP($E117,Puntos,7,FALSE)-VLOOKUP($F117,Puntos,7,FALSE)&gt;=(1.25/30)*(-J$5+J$3)),VLOOKUP($E117,Puntos,7,FALSE)-VLOOKUP($F117,Puntos,7,FALSE)-(1.25/30)*(J$3),IF(AND(VLOOKUP($F117,Puntos,7,FALSE)-VLOOKUP($E117,Puntos,7,FALSE)&lt;=(1.25/30)*(J$5+J$3),VLOOKUP($F117,Puntos,7,FALSE)-VLOOKUP($E117,Puntos,7,FALSE)&gt;=(1.25/30)*(-J$5+J$3)),VLOOKUP($F117,Puntos,7,FALSE)-VLOOKUP($E117,Puntos,7,FALSE)-(1.25/30)*(J$3),IF(AND(VLOOKUP($E117,Puntos,7,FALSE)-VLOOKUP($F117,Puntos,7,FALSE)&lt;=(1.25/30)*(-360+J$5+J$3),VLOOKUP($E117,Puntos,7,FALSE)-VLOOKUP($F117,Puntos,7,FALSE)&gt;=(1.25/30)*(-360-J$5+J$3)),VLOOKUP($E117,Puntos,7,FALSE)-VLOOKUP($F117,Puntos,7,FALSE)+(360-J$3)/24,IF(AND(VLOOKUP($F117,Puntos,7,FALSE)-VLOOKUP($E117,Puntos,7,FALSE)&lt;=(1.25/30)*(-360+J$5+J$3),VLOOKUP($F117,Puntos,7,FALSE)-VLOOKUP($E117,Puntos,7,FALSE)&gt;=(1.25/30)*(-360-J$5+J$3)),VLOOKUP($F117,Puntos,7,FALSE)-VLOOKUP($E117,Puntos,7,FALSE)+(360-J$3)/24,"No"))))))</f>
        <v>No</v>
      </c>
      <c r="K117" s="3" t="str">
        <f t="shared" si="84"/>
        <v>No</v>
      </c>
      <c r="L117" s="5" t="str">
        <f t="shared" si="85"/>
        <v>No</v>
      </c>
      <c r="M117" s="3" t="str">
        <f t="shared" si="84"/>
        <v>No</v>
      </c>
      <c r="N117" s="5" t="str">
        <f t="shared" si="85"/>
        <v>No</v>
      </c>
      <c r="O117" s="3" t="str">
        <f t="shared" si="84"/>
        <v>No</v>
      </c>
      <c r="P117" s="5" t="str">
        <f t="shared" si="85"/>
        <v>No</v>
      </c>
      <c r="Q117" s="3" t="str">
        <f t="shared" si="84"/>
        <v>No</v>
      </c>
      <c r="R117" s="5" t="str">
        <f t="shared" si="85"/>
        <v>No</v>
      </c>
      <c r="S117" s="3" t="str">
        <f t="shared" si="84"/>
        <v>No</v>
      </c>
      <c r="T117" s="5" t="str">
        <f t="shared" si="85"/>
        <v>No</v>
      </c>
      <c r="U117" s="3" t="str">
        <f t="shared" si="84"/>
        <v>No</v>
      </c>
      <c r="V117" s="5" t="str">
        <f t="shared" si="85"/>
        <v>No</v>
      </c>
      <c r="W117" s="3" t="str">
        <f t="shared" si="84"/>
        <v>No</v>
      </c>
      <c r="X117" s="5" t="str">
        <f t="shared" si="85"/>
        <v>No</v>
      </c>
      <c r="Y117" s="3" t="str">
        <f t="shared" si="84"/>
        <v>No</v>
      </c>
      <c r="Z117" s="5" t="str">
        <f t="shared" si="85"/>
        <v>No</v>
      </c>
      <c r="AA117" s="3" t="str">
        <f t="shared" si="84"/>
        <v>No</v>
      </c>
      <c r="AB117" s="5" t="str">
        <f t="shared" si="85"/>
        <v>No</v>
      </c>
      <c r="AC117" s="3" t="str">
        <f t="shared" si="84"/>
        <v>No</v>
      </c>
      <c r="AD117" s="5" t="str">
        <f t="shared" si="85"/>
        <v>No</v>
      </c>
      <c r="AE117" s="3" t="str">
        <f t="shared" si="84"/>
        <v>No</v>
      </c>
      <c r="AF117" s="5" t="str">
        <f t="shared" si="85"/>
        <v>No</v>
      </c>
      <c r="AG117" s="3" t="str">
        <f t="shared" si="84"/>
        <v>No</v>
      </c>
      <c r="AH117" s="5" t="str">
        <f t="shared" si="85"/>
        <v>No</v>
      </c>
      <c r="AI117" s="3" t="str">
        <f t="shared" si="84"/>
        <v>No</v>
      </c>
      <c r="AJ117" s="5" t="str">
        <f t="shared" si="85"/>
        <v>No</v>
      </c>
      <c r="AK117" s="3" t="str">
        <f t="shared" si="84"/>
        <v>No</v>
      </c>
      <c r="AL117" s="5" t="str">
        <f t="shared" si="85"/>
        <v>No</v>
      </c>
      <c r="AM117" s="3" t="str">
        <f t="shared" si="84"/>
        <v>No</v>
      </c>
      <c r="AN117" s="5" t="str">
        <f t="shared" si="85"/>
        <v>No</v>
      </c>
      <c r="AO117" s="3" t="str">
        <f t="shared" si="84"/>
        <v>No</v>
      </c>
      <c r="AP117" s="5" t="str">
        <f t="shared" si="85"/>
        <v>No</v>
      </c>
      <c r="AQ117" s="3" t="str">
        <f t="shared" si="84"/>
        <v>No</v>
      </c>
      <c r="AR117" s="5" t="str">
        <f t="shared" si="85"/>
        <v>No</v>
      </c>
      <c r="AS117" s="3" t="str">
        <f t="shared" si="84"/>
        <v>No</v>
      </c>
      <c r="AT117" s="5" t="str">
        <f t="shared" si="85"/>
        <v>No</v>
      </c>
      <c r="AU117" s="3" t="str">
        <f t="shared" si="84"/>
        <v>No</v>
      </c>
      <c r="AV117" s="5" t="str">
        <f t="shared" si="85"/>
        <v>No</v>
      </c>
      <c r="AW117" s="3" t="str">
        <f t="shared" si="84"/>
        <v>No</v>
      </c>
      <c r="AX117" s="5" t="str">
        <f t="shared" si="85"/>
        <v>No</v>
      </c>
      <c r="AY117" s="3" t="str">
        <f t="shared" si="84"/>
        <v>No</v>
      </c>
      <c r="AZ117" s="5" t="str">
        <f t="shared" si="85"/>
        <v>No</v>
      </c>
      <c r="BA117" s="3" t="str">
        <f t="shared" si="84"/>
        <v>No</v>
      </c>
      <c r="BB117" s="5" t="str">
        <f t="shared" si="85"/>
        <v>No</v>
      </c>
      <c r="BC117" s="3" t="str">
        <f t="shared" si="84"/>
        <v>No</v>
      </c>
      <c r="BD117" s="5" t="str">
        <f t="shared" si="85"/>
        <v>No</v>
      </c>
      <c r="BE117" s="3" t="str">
        <f t="shared" si="84"/>
        <v>No</v>
      </c>
      <c r="BF117" s="5" t="str">
        <f t="shared" si="85"/>
        <v>No</v>
      </c>
      <c r="BG117" s="3" t="str">
        <f t="shared" si="84"/>
        <v>No</v>
      </c>
      <c r="BH117" s="5" t="str">
        <f t="shared" si="85"/>
        <v>No</v>
      </c>
      <c r="BI117" s="3" t="str">
        <f t="shared" si="84"/>
        <v>No</v>
      </c>
      <c r="BJ117" s="5" t="str">
        <f t="shared" si="85"/>
        <v>No</v>
      </c>
      <c r="BK117" s="3" t="str">
        <f t="shared" si="84"/>
        <v>No</v>
      </c>
      <c r="BL117" s="5" t="str">
        <f t="shared" si="85"/>
        <v>No</v>
      </c>
      <c r="BM117" s="3" t="str">
        <f t="shared" si="84"/>
        <v>No</v>
      </c>
      <c r="BN117" s="5" t="str">
        <f t="shared" si="85"/>
        <v>No</v>
      </c>
      <c r="BO117" s="3" t="str">
        <f t="shared" si="84"/>
        <v>No</v>
      </c>
      <c r="BP117" s="5" t="str">
        <f t="shared" si="85"/>
        <v>No</v>
      </c>
      <c r="BQ117" s="3" t="str">
        <f t="shared" si="84"/>
        <v>No</v>
      </c>
      <c r="BR117" s="5" t="str">
        <f t="shared" si="85"/>
        <v>No</v>
      </c>
      <c r="BS117" s="3" t="str">
        <f t="shared" si="84"/>
        <v>No</v>
      </c>
      <c r="BT117" s="5" t="str">
        <f t="shared" si="85"/>
        <v>No</v>
      </c>
      <c r="BU117" s="3" t="str">
        <f t="shared" si="81"/>
        <v>No</v>
      </c>
      <c r="BV117" s="5" t="str">
        <f t="shared" si="82"/>
        <v>No</v>
      </c>
      <c r="BW117" s="3" t="str">
        <f t="shared" si="81"/>
        <v>No</v>
      </c>
      <c r="BX117" s="5" t="str">
        <f t="shared" si="82"/>
        <v>No</v>
      </c>
      <c r="BY117" s="3" t="str">
        <f t="shared" si="81"/>
        <v>No</v>
      </c>
      <c r="BZ117" s="5" t="str">
        <f t="shared" si="82"/>
        <v>No</v>
      </c>
      <c r="CA117" s="3" t="str">
        <f t="shared" si="81"/>
        <v>No</v>
      </c>
      <c r="CB117" s="5" t="str">
        <f t="shared" si="82"/>
        <v>No</v>
      </c>
      <c r="CC117" s="3" t="str">
        <f t="shared" si="81"/>
        <v>No</v>
      </c>
      <c r="CD117" s="5" t="str">
        <f t="shared" si="82"/>
        <v>No</v>
      </c>
      <c r="CE117" s="3" t="str">
        <f t="shared" si="81"/>
        <v>No</v>
      </c>
      <c r="CF117" s="5" t="str">
        <f t="shared" si="82"/>
        <v>No</v>
      </c>
      <c r="CG117" s="3" t="str">
        <f t="shared" si="81"/>
        <v>No</v>
      </c>
      <c r="CH117" s="5" t="str">
        <f t="shared" si="82"/>
        <v>No</v>
      </c>
      <c r="CI117" s="3" t="str">
        <f t="shared" si="81"/>
        <v>No</v>
      </c>
      <c r="CJ117" s="5" t="str">
        <f t="shared" si="82"/>
        <v>No</v>
      </c>
      <c r="CK117" s="3" t="str">
        <f t="shared" si="81"/>
        <v>No</v>
      </c>
      <c r="CL117" s="5" t="str">
        <f t="shared" si="82"/>
        <v>No</v>
      </c>
      <c r="CM117" s="3" t="str">
        <f t="shared" si="81"/>
        <v>No</v>
      </c>
      <c r="CN117" s="5" t="str">
        <f t="shared" si="82"/>
        <v>No</v>
      </c>
      <c r="CO117" s="3" t="str">
        <f t="shared" si="81"/>
        <v>No</v>
      </c>
      <c r="CP117" s="5" t="str">
        <f t="shared" si="82"/>
        <v>No</v>
      </c>
      <c r="CQ117" s="3" t="str">
        <f t="shared" si="81"/>
        <v>No</v>
      </c>
      <c r="CR117" s="5" t="str">
        <f t="shared" si="82"/>
        <v>No</v>
      </c>
      <c r="CS117" s="3" t="str">
        <f t="shared" si="81"/>
        <v>No</v>
      </c>
      <c r="CT117" s="5" t="str">
        <f t="shared" si="82"/>
        <v>No</v>
      </c>
      <c r="CU117" s="3" t="str">
        <f t="shared" si="81"/>
        <v>No</v>
      </c>
      <c r="CV117" s="5" t="str">
        <f t="shared" si="82"/>
        <v>No</v>
      </c>
      <c r="CW117" s="3" t="str">
        <f t="shared" si="81"/>
        <v>No</v>
      </c>
      <c r="CX117" s="5" t="str">
        <f t="shared" si="82"/>
        <v>No</v>
      </c>
      <c r="CY117" s="3" t="str">
        <f t="shared" si="81"/>
        <v>No</v>
      </c>
      <c r="CZ117" s="5" t="str">
        <f t="shared" si="82"/>
        <v>No</v>
      </c>
    </row>
    <row r="118" spans="4:104" x14ac:dyDescent="0.3">
      <c r="D118" s="3">
        <v>115</v>
      </c>
      <c r="E118" s="3" t="str">
        <f t="shared" si="83"/>
        <v>Saturno</v>
      </c>
      <c r="F118" s="3" t="str">
        <f t="shared" si="76"/>
        <v>Mercurio</v>
      </c>
      <c r="G118" s="3" t="str">
        <f t="shared" si="57"/>
        <v>Conjunción</v>
      </c>
      <c r="H118" s="5">
        <f t="shared" si="58"/>
        <v>0</v>
      </c>
      <c r="I118" s="3" t="str">
        <f t="shared" si="84"/>
        <v>No</v>
      </c>
      <c r="J118" s="5" t="str">
        <f t="shared" si="85"/>
        <v>No</v>
      </c>
      <c r="K118" s="3" t="str">
        <f t="shared" si="84"/>
        <v>No</v>
      </c>
      <c r="L118" s="5" t="str">
        <f t="shared" si="85"/>
        <v>No</v>
      </c>
      <c r="M118" s="3" t="str">
        <f t="shared" si="84"/>
        <v>No</v>
      </c>
      <c r="N118" s="5" t="str">
        <f t="shared" si="85"/>
        <v>No</v>
      </c>
      <c r="O118" s="3" t="str">
        <f t="shared" si="84"/>
        <v>No</v>
      </c>
      <c r="P118" s="5" t="str">
        <f t="shared" si="85"/>
        <v>No</v>
      </c>
      <c r="Q118" s="3" t="str">
        <f t="shared" si="84"/>
        <v>No</v>
      </c>
      <c r="R118" s="5" t="str">
        <f t="shared" si="85"/>
        <v>No</v>
      </c>
      <c r="S118" s="3" t="str">
        <f t="shared" si="84"/>
        <v>No</v>
      </c>
      <c r="T118" s="5" t="str">
        <f t="shared" si="85"/>
        <v>No</v>
      </c>
      <c r="U118" s="3" t="str">
        <f t="shared" si="84"/>
        <v>No</v>
      </c>
      <c r="V118" s="5" t="str">
        <f t="shared" si="85"/>
        <v>No</v>
      </c>
      <c r="W118" s="3" t="str">
        <f t="shared" si="84"/>
        <v>No</v>
      </c>
      <c r="X118" s="5" t="str">
        <f t="shared" si="85"/>
        <v>No</v>
      </c>
      <c r="Y118" s="3" t="str">
        <f t="shared" si="84"/>
        <v>No</v>
      </c>
      <c r="Z118" s="5" t="str">
        <f t="shared" si="85"/>
        <v>No</v>
      </c>
      <c r="AA118" s="3" t="str">
        <f t="shared" si="84"/>
        <v>No</v>
      </c>
      <c r="AB118" s="5" t="str">
        <f t="shared" si="85"/>
        <v>No</v>
      </c>
      <c r="AC118" s="3" t="str">
        <f t="shared" si="84"/>
        <v>No</v>
      </c>
      <c r="AD118" s="5" t="str">
        <f t="shared" si="85"/>
        <v>No</v>
      </c>
      <c r="AE118" s="3" t="str">
        <f t="shared" si="84"/>
        <v>No</v>
      </c>
      <c r="AF118" s="5" t="str">
        <f t="shared" si="85"/>
        <v>No</v>
      </c>
      <c r="AG118" s="3" t="str">
        <f t="shared" si="84"/>
        <v>No</v>
      </c>
      <c r="AH118" s="5" t="str">
        <f t="shared" si="85"/>
        <v>No</v>
      </c>
      <c r="AI118" s="3" t="str">
        <f t="shared" si="84"/>
        <v>No</v>
      </c>
      <c r="AJ118" s="5" t="str">
        <f t="shared" si="85"/>
        <v>No</v>
      </c>
      <c r="AK118" s="3" t="str">
        <f t="shared" si="84"/>
        <v>No</v>
      </c>
      <c r="AL118" s="5" t="str">
        <f t="shared" si="85"/>
        <v>No</v>
      </c>
      <c r="AM118" s="3" t="str">
        <f t="shared" si="84"/>
        <v>No</v>
      </c>
      <c r="AN118" s="5" t="str">
        <f t="shared" si="85"/>
        <v>No</v>
      </c>
      <c r="AO118" s="3" t="str">
        <f t="shared" si="84"/>
        <v>No</v>
      </c>
      <c r="AP118" s="5" t="str">
        <f t="shared" si="85"/>
        <v>No</v>
      </c>
      <c r="AQ118" s="3" t="str">
        <f t="shared" si="84"/>
        <v>No</v>
      </c>
      <c r="AR118" s="5" t="str">
        <f t="shared" si="85"/>
        <v>No</v>
      </c>
      <c r="AS118" s="3" t="str">
        <f t="shared" si="84"/>
        <v>No</v>
      </c>
      <c r="AT118" s="5" t="str">
        <f t="shared" si="85"/>
        <v>No</v>
      </c>
      <c r="AU118" s="3" t="str">
        <f t="shared" si="84"/>
        <v>No</v>
      </c>
      <c r="AV118" s="5" t="str">
        <f t="shared" si="85"/>
        <v>No</v>
      </c>
      <c r="AW118" s="3" t="str">
        <f t="shared" si="84"/>
        <v>No</v>
      </c>
      <c r="AX118" s="5" t="str">
        <f t="shared" si="85"/>
        <v>No</v>
      </c>
      <c r="AY118" s="3" t="str">
        <f t="shared" si="84"/>
        <v>No</v>
      </c>
      <c r="AZ118" s="5" t="str">
        <f t="shared" si="85"/>
        <v>No</v>
      </c>
      <c r="BA118" s="3" t="str">
        <f t="shared" si="84"/>
        <v>No</v>
      </c>
      <c r="BB118" s="5" t="str">
        <f t="shared" si="85"/>
        <v>No</v>
      </c>
      <c r="BC118" s="3" t="str">
        <f t="shared" si="84"/>
        <v>No</v>
      </c>
      <c r="BD118" s="5" t="str">
        <f t="shared" si="85"/>
        <v>No</v>
      </c>
      <c r="BE118" s="3" t="str">
        <f t="shared" si="84"/>
        <v>No</v>
      </c>
      <c r="BF118" s="5" t="str">
        <f t="shared" si="85"/>
        <v>No</v>
      </c>
      <c r="BG118" s="3" t="str">
        <f t="shared" si="84"/>
        <v>No</v>
      </c>
      <c r="BH118" s="5" t="str">
        <f t="shared" si="85"/>
        <v>No</v>
      </c>
      <c r="BI118" s="3" t="str">
        <f t="shared" si="84"/>
        <v>No</v>
      </c>
      <c r="BJ118" s="5" t="str">
        <f t="shared" si="85"/>
        <v>No</v>
      </c>
      <c r="BK118" s="3" t="str">
        <f t="shared" si="84"/>
        <v>No</v>
      </c>
      <c r="BL118" s="5" t="str">
        <f t="shared" si="85"/>
        <v>No</v>
      </c>
      <c r="BM118" s="3" t="str">
        <f t="shared" si="84"/>
        <v>No</v>
      </c>
      <c r="BN118" s="5" t="str">
        <f t="shared" si="85"/>
        <v>No</v>
      </c>
      <c r="BO118" s="3" t="str">
        <f t="shared" si="84"/>
        <v>No</v>
      </c>
      <c r="BP118" s="5" t="str">
        <f t="shared" si="85"/>
        <v>No</v>
      </c>
      <c r="BQ118" s="3" t="str">
        <f t="shared" si="84"/>
        <v>No</v>
      </c>
      <c r="BR118" s="5" t="str">
        <f t="shared" si="85"/>
        <v>No</v>
      </c>
      <c r="BS118" s="3" t="str">
        <f t="shared" si="84"/>
        <v>No</v>
      </c>
      <c r="BT118" s="5" t="str">
        <f t="shared" si="85"/>
        <v>No</v>
      </c>
      <c r="BU118" s="3" t="str">
        <f t="shared" si="81"/>
        <v>No</v>
      </c>
      <c r="BV118" s="5" t="str">
        <f t="shared" si="82"/>
        <v>No</v>
      </c>
      <c r="BW118" s="3" t="str">
        <f t="shared" si="81"/>
        <v>No</v>
      </c>
      <c r="BX118" s="5" t="str">
        <f t="shared" si="82"/>
        <v>No</v>
      </c>
      <c r="BY118" s="3" t="str">
        <f t="shared" si="81"/>
        <v>No</v>
      </c>
      <c r="BZ118" s="5" t="str">
        <f t="shared" si="82"/>
        <v>No</v>
      </c>
      <c r="CA118" s="3" t="str">
        <f t="shared" si="81"/>
        <v>No</v>
      </c>
      <c r="CB118" s="5" t="str">
        <f t="shared" si="82"/>
        <v>No</v>
      </c>
      <c r="CC118" s="3" t="str">
        <f t="shared" si="81"/>
        <v>No</v>
      </c>
      <c r="CD118" s="5" t="str">
        <f t="shared" si="82"/>
        <v>No</v>
      </c>
      <c r="CE118" s="3" t="str">
        <f t="shared" si="81"/>
        <v>No</v>
      </c>
      <c r="CF118" s="5" t="str">
        <f t="shared" si="82"/>
        <v>No</v>
      </c>
      <c r="CG118" s="3" t="str">
        <f t="shared" si="81"/>
        <v>No</v>
      </c>
      <c r="CH118" s="5" t="str">
        <f t="shared" si="82"/>
        <v>No</v>
      </c>
      <c r="CI118" s="3" t="str">
        <f t="shared" si="81"/>
        <v>No</v>
      </c>
      <c r="CJ118" s="5" t="str">
        <f t="shared" si="82"/>
        <v>No</v>
      </c>
      <c r="CK118" s="3" t="str">
        <f t="shared" si="81"/>
        <v>No</v>
      </c>
      <c r="CL118" s="5" t="str">
        <f t="shared" si="82"/>
        <v>No</v>
      </c>
      <c r="CM118" s="3" t="str">
        <f t="shared" si="81"/>
        <v>No</v>
      </c>
      <c r="CN118" s="5" t="str">
        <f t="shared" si="82"/>
        <v>No</v>
      </c>
      <c r="CO118" s="3" t="str">
        <f t="shared" si="81"/>
        <v>No</v>
      </c>
      <c r="CP118" s="5" t="str">
        <f t="shared" si="82"/>
        <v>No</v>
      </c>
      <c r="CQ118" s="3" t="str">
        <f t="shared" si="81"/>
        <v>No</v>
      </c>
      <c r="CR118" s="5" t="str">
        <f t="shared" si="82"/>
        <v>No</v>
      </c>
      <c r="CS118" s="3" t="str">
        <f t="shared" si="81"/>
        <v>No</v>
      </c>
      <c r="CT118" s="5" t="str">
        <f t="shared" si="82"/>
        <v>No</v>
      </c>
      <c r="CU118" s="3" t="str">
        <f t="shared" si="81"/>
        <v>No</v>
      </c>
      <c r="CV118" s="5" t="str">
        <f t="shared" si="82"/>
        <v>No</v>
      </c>
      <c r="CW118" s="3" t="str">
        <f t="shared" si="81"/>
        <v>No</v>
      </c>
      <c r="CX118" s="5" t="str">
        <f t="shared" si="82"/>
        <v>No</v>
      </c>
      <c r="CY118" s="3" t="str">
        <f t="shared" si="81"/>
        <v>No</v>
      </c>
      <c r="CZ118" s="5" t="str">
        <f t="shared" si="82"/>
        <v>No</v>
      </c>
    </row>
    <row r="119" spans="4:104" x14ac:dyDescent="0.3">
      <c r="D119" s="3">
        <v>116</v>
      </c>
      <c r="E119" s="3" t="str">
        <f t="shared" si="83"/>
        <v>Saturno</v>
      </c>
      <c r="F119" s="3" t="str">
        <f t="shared" si="76"/>
        <v>Venus</v>
      </c>
      <c r="G119" s="3" t="str">
        <f t="shared" si="57"/>
        <v>Conjunción</v>
      </c>
      <c r="H119" s="5">
        <f t="shared" si="58"/>
        <v>0</v>
      </c>
      <c r="I119" s="3" t="str">
        <f t="shared" si="84"/>
        <v>No</v>
      </c>
      <c r="J119" s="5" t="str">
        <f t="shared" si="85"/>
        <v>No</v>
      </c>
      <c r="K119" s="3" t="str">
        <f t="shared" si="84"/>
        <v>No</v>
      </c>
      <c r="L119" s="5" t="str">
        <f t="shared" si="85"/>
        <v>No</v>
      </c>
      <c r="M119" s="3" t="str">
        <f t="shared" si="84"/>
        <v>No</v>
      </c>
      <c r="N119" s="5" t="str">
        <f t="shared" si="85"/>
        <v>No</v>
      </c>
      <c r="O119" s="3" t="str">
        <f t="shared" si="84"/>
        <v>No</v>
      </c>
      <c r="P119" s="5" t="str">
        <f t="shared" si="85"/>
        <v>No</v>
      </c>
      <c r="Q119" s="3" t="str">
        <f t="shared" si="84"/>
        <v>No</v>
      </c>
      <c r="R119" s="5" t="str">
        <f t="shared" si="85"/>
        <v>No</v>
      </c>
      <c r="S119" s="3" t="str">
        <f t="shared" si="84"/>
        <v>No</v>
      </c>
      <c r="T119" s="5" t="str">
        <f t="shared" si="85"/>
        <v>No</v>
      </c>
      <c r="U119" s="3" t="str">
        <f t="shared" si="84"/>
        <v>No</v>
      </c>
      <c r="V119" s="5" t="str">
        <f t="shared" si="85"/>
        <v>No</v>
      </c>
      <c r="W119" s="3" t="str">
        <f t="shared" si="84"/>
        <v>No</v>
      </c>
      <c r="X119" s="5" t="str">
        <f t="shared" si="85"/>
        <v>No</v>
      </c>
      <c r="Y119" s="3" t="str">
        <f t="shared" si="84"/>
        <v>No</v>
      </c>
      <c r="Z119" s="5" t="str">
        <f t="shared" si="85"/>
        <v>No</v>
      </c>
      <c r="AA119" s="3" t="str">
        <f t="shared" si="84"/>
        <v>No</v>
      </c>
      <c r="AB119" s="5" t="str">
        <f t="shared" si="85"/>
        <v>No</v>
      </c>
      <c r="AC119" s="3" t="str">
        <f t="shared" si="84"/>
        <v>No</v>
      </c>
      <c r="AD119" s="5" t="str">
        <f t="shared" si="85"/>
        <v>No</v>
      </c>
      <c r="AE119" s="3" t="str">
        <f t="shared" si="84"/>
        <v>No</v>
      </c>
      <c r="AF119" s="5" t="str">
        <f t="shared" si="85"/>
        <v>No</v>
      </c>
      <c r="AG119" s="3" t="str">
        <f t="shared" si="84"/>
        <v>No</v>
      </c>
      <c r="AH119" s="5" t="str">
        <f t="shared" si="85"/>
        <v>No</v>
      </c>
      <c r="AI119" s="3" t="str">
        <f t="shared" si="84"/>
        <v>No</v>
      </c>
      <c r="AJ119" s="5" t="str">
        <f t="shared" si="85"/>
        <v>No</v>
      </c>
      <c r="AK119" s="3" t="str">
        <f t="shared" si="84"/>
        <v>No</v>
      </c>
      <c r="AL119" s="5" t="str">
        <f t="shared" si="85"/>
        <v>No</v>
      </c>
      <c r="AM119" s="3" t="str">
        <f t="shared" si="84"/>
        <v>No</v>
      </c>
      <c r="AN119" s="5" t="str">
        <f t="shared" si="85"/>
        <v>No</v>
      </c>
      <c r="AO119" s="3" t="str">
        <f t="shared" si="84"/>
        <v>No</v>
      </c>
      <c r="AP119" s="5" t="str">
        <f t="shared" si="85"/>
        <v>No</v>
      </c>
      <c r="AQ119" s="3" t="str">
        <f t="shared" si="84"/>
        <v>No</v>
      </c>
      <c r="AR119" s="5" t="str">
        <f t="shared" si="85"/>
        <v>No</v>
      </c>
      <c r="AS119" s="3" t="str">
        <f t="shared" si="84"/>
        <v>No</v>
      </c>
      <c r="AT119" s="5" t="str">
        <f t="shared" si="85"/>
        <v>No</v>
      </c>
      <c r="AU119" s="3" t="str">
        <f t="shared" si="84"/>
        <v>No</v>
      </c>
      <c r="AV119" s="5" t="str">
        <f t="shared" si="85"/>
        <v>No</v>
      </c>
      <c r="AW119" s="3" t="str">
        <f t="shared" si="84"/>
        <v>No</v>
      </c>
      <c r="AX119" s="5" t="str">
        <f t="shared" si="85"/>
        <v>No</v>
      </c>
      <c r="AY119" s="3" t="str">
        <f t="shared" si="84"/>
        <v>No</v>
      </c>
      <c r="AZ119" s="5" t="str">
        <f t="shared" si="85"/>
        <v>No</v>
      </c>
      <c r="BA119" s="3" t="str">
        <f t="shared" si="84"/>
        <v>No</v>
      </c>
      <c r="BB119" s="5" t="str">
        <f t="shared" si="85"/>
        <v>No</v>
      </c>
      <c r="BC119" s="3" t="str">
        <f t="shared" si="84"/>
        <v>No</v>
      </c>
      <c r="BD119" s="5" t="str">
        <f t="shared" si="85"/>
        <v>No</v>
      </c>
      <c r="BE119" s="3" t="str">
        <f t="shared" si="84"/>
        <v>No</v>
      </c>
      <c r="BF119" s="5" t="str">
        <f t="shared" si="85"/>
        <v>No</v>
      </c>
      <c r="BG119" s="3" t="str">
        <f t="shared" si="84"/>
        <v>No</v>
      </c>
      <c r="BH119" s="5" t="str">
        <f t="shared" si="85"/>
        <v>No</v>
      </c>
      <c r="BI119" s="3" t="str">
        <f t="shared" si="84"/>
        <v>No</v>
      </c>
      <c r="BJ119" s="5" t="str">
        <f t="shared" si="85"/>
        <v>No</v>
      </c>
      <c r="BK119" s="3" t="str">
        <f t="shared" si="84"/>
        <v>No</v>
      </c>
      <c r="BL119" s="5" t="str">
        <f t="shared" si="85"/>
        <v>No</v>
      </c>
      <c r="BM119" s="3" t="str">
        <f t="shared" si="84"/>
        <v>No</v>
      </c>
      <c r="BN119" s="5" t="str">
        <f t="shared" si="85"/>
        <v>No</v>
      </c>
      <c r="BO119" s="3" t="str">
        <f t="shared" si="84"/>
        <v>No</v>
      </c>
      <c r="BP119" s="5" t="str">
        <f t="shared" si="85"/>
        <v>No</v>
      </c>
      <c r="BQ119" s="3" t="str">
        <f t="shared" si="84"/>
        <v>No</v>
      </c>
      <c r="BR119" s="5" t="str">
        <f t="shared" si="85"/>
        <v>No</v>
      </c>
      <c r="BS119" s="3" t="str">
        <f t="shared" si="84"/>
        <v>No</v>
      </c>
      <c r="BT119" s="5" t="str">
        <f t="shared" si="85"/>
        <v>No</v>
      </c>
      <c r="BU119" s="3" t="str">
        <f t="shared" si="81"/>
        <v>No</v>
      </c>
      <c r="BV119" s="5" t="str">
        <f t="shared" si="82"/>
        <v>No</v>
      </c>
      <c r="BW119" s="3" t="str">
        <f t="shared" si="81"/>
        <v>No</v>
      </c>
      <c r="BX119" s="5" t="str">
        <f t="shared" si="82"/>
        <v>No</v>
      </c>
      <c r="BY119" s="3" t="str">
        <f t="shared" si="81"/>
        <v>No</v>
      </c>
      <c r="BZ119" s="5" t="str">
        <f t="shared" si="82"/>
        <v>No</v>
      </c>
      <c r="CA119" s="3" t="str">
        <f t="shared" si="81"/>
        <v>No</v>
      </c>
      <c r="CB119" s="5" t="str">
        <f t="shared" si="82"/>
        <v>No</v>
      </c>
      <c r="CC119" s="3" t="str">
        <f t="shared" si="81"/>
        <v>No</v>
      </c>
      <c r="CD119" s="5" t="str">
        <f t="shared" si="82"/>
        <v>No</v>
      </c>
      <c r="CE119" s="3" t="str">
        <f t="shared" si="81"/>
        <v>No</v>
      </c>
      <c r="CF119" s="5" t="str">
        <f t="shared" si="82"/>
        <v>No</v>
      </c>
      <c r="CG119" s="3" t="str">
        <f t="shared" si="81"/>
        <v>No</v>
      </c>
      <c r="CH119" s="5" t="str">
        <f t="shared" si="82"/>
        <v>No</v>
      </c>
      <c r="CI119" s="3" t="str">
        <f t="shared" si="81"/>
        <v>No</v>
      </c>
      <c r="CJ119" s="5" t="str">
        <f t="shared" si="82"/>
        <v>No</v>
      </c>
      <c r="CK119" s="3" t="str">
        <f t="shared" si="81"/>
        <v>No</v>
      </c>
      <c r="CL119" s="5" t="str">
        <f t="shared" si="82"/>
        <v>No</v>
      </c>
      <c r="CM119" s="3" t="str">
        <f t="shared" si="81"/>
        <v>No</v>
      </c>
      <c r="CN119" s="5" t="str">
        <f t="shared" si="82"/>
        <v>No</v>
      </c>
      <c r="CO119" s="3" t="str">
        <f t="shared" si="81"/>
        <v>No</v>
      </c>
      <c r="CP119" s="5" t="str">
        <f t="shared" si="82"/>
        <v>No</v>
      </c>
      <c r="CQ119" s="3" t="str">
        <f t="shared" si="81"/>
        <v>No</v>
      </c>
      <c r="CR119" s="5" t="str">
        <f t="shared" si="82"/>
        <v>No</v>
      </c>
      <c r="CS119" s="3" t="str">
        <f t="shared" si="81"/>
        <v>No</v>
      </c>
      <c r="CT119" s="5" t="str">
        <f t="shared" si="82"/>
        <v>No</v>
      </c>
      <c r="CU119" s="3" t="str">
        <f t="shared" si="81"/>
        <v>No</v>
      </c>
      <c r="CV119" s="5" t="str">
        <f t="shared" si="82"/>
        <v>No</v>
      </c>
      <c r="CW119" s="3" t="str">
        <f t="shared" si="81"/>
        <v>No</v>
      </c>
      <c r="CX119" s="5" t="str">
        <f t="shared" si="82"/>
        <v>No</v>
      </c>
      <c r="CY119" s="3" t="str">
        <f t="shared" si="81"/>
        <v>No</v>
      </c>
      <c r="CZ119" s="5" t="str">
        <f t="shared" si="82"/>
        <v>No</v>
      </c>
    </row>
    <row r="120" spans="4:104" x14ac:dyDescent="0.3">
      <c r="D120" s="3">
        <v>117</v>
      </c>
      <c r="E120" s="3" t="str">
        <f t="shared" si="83"/>
        <v>Saturno</v>
      </c>
      <c r="F120" s="3" t="str">
        <f t="shared" si="76"/>
        <v>Marte</v>
      </c>
      <c r="G120" s="3" t="str">
        <f t="shared" si="57"/>
        <v>Conjunción</v>
      </c>
      <c r="H120" s="5">
        <f t="shared" si="58"/>
        <v>0</v>
      </c>
      <c r="I120" s="3" t="str">
        <f t="shared" si="84"/>
        <v>No</v>
      </c>
      <c r="J120" s="5" t="str">
        <f t="shared" si="85"/>
        <v>No</v>
      </c>
      <c r="K120" s="3" t="str">
        <f t="shared" si="84"/>
        <v>No</v>
      </c>
      <c r="L120" s="5" t="str">
        <f t="shared" si="85"/>
        <v>No</v>
      </c>
      <c r="M120" s="3" t="str">
        <f t="shared" si="84"/>
        <v>No</v>
      </c>
      <c r="N120" s="5" t="str">
        <f t="shared" si="85"/>
        <v>No</v>
      </c>
      <c r="O120" s="3" t="str">
        <f t="shared" si="84"/>
        <v>No</v>
      </c>
      <c r="P120" s="5" t="str">
        <f t="shared" si="85"/>
        <v>No</v>
      </c>
      <c r="Q120" s="3" t="str">
        <f t="shared" si="84"/>
        <v>No</v>
      </c>
      <c r="R120" s="5" t="str">
        <f t="shared" si="85"/>
        <v>No</v>
      </c>
      <c r="S120" s="3" t="str">
        <f t="shared" si="84"/>
        <v>No</v>
      </c>
      <c r="T120" s="5" t="str">
        <f t="shared" si="85"/>
        <v>No</v>
      </c>
      <c r="U120" s="3" t="str">
        <f t="shared" si="84"/>
        <v>No</v>
      </c>
      <c r="V120" s="5" t="str">
        <f t="shared" si="85"/>
        <v>No</v>
      </c>
      <c r="W120" s="3" t="str">
        <f t="shared" si="84"/>
        <v>No</v>
      </c>
      <c r="X120" s="5" t="str">
        <f t="shared" si="85"/>
        <v>No</v>
      </c>
      <c r="Y120" s="3" t="str">
        <f t="shared" si="84"/>
        <v>No</v>
      </c>
      <c r="Z120" s="5" t="str">
        <f t="shared" si="85"/>
        <v>No</v>
      </c>
      <c r="AA120" s="3" t="str">
        <f t="shared" si="84"/>
        <v>No</v>
      </c>
      <c r="AB120" s="5" t="str">
        <f t="shared" si="85"/>
        <v>No</v>
      </c>
      <c r="AC120" s="3" t="str">
        <f t="shared" si="84"/>
        <v>No</v>
      </c>
      <c r="AD120" s="5" t="str">
        <f t="shared" si="85"/>
        <v>No</v>
      </c>
      <c r="AE120" s="3" t="str">
        <f t="shared" si="84"/>
        <v>No</v>
      </c>
      <c r="AF120" s="5" t="str">
        <f t="shared" si="85"/>
        <v>No</v>
      </c>
      <c r="AG120" s="3" t="str">
        <f t="shared" si="84"/>
        <v>No</v>
      </c>
      <c r="AH120" s="5" t="str">
        <f t="shared" si="85"/>
        <v>No</v>
      </c>
      <c r="AI120" s="3" t="str">
        <f t="shared" si="84"/>
        <v>No</v>
      </c>
      <c r="AJ120" s="5" t="str">
        <f t="shared" si="85"/>
        <v>No</v>
      </c>
      <c r="AK120" s="3" t="str">
        <f t="shared" si="84"/>
        <v>No</v>
      </c>
      <c r="AL120" s="5" t="str">
        <f t="shared" si="85"/>
        <v>No</v>
      </c>
      <c r="AM120" s="3" t="str">
        <f t="shared" si="84"/>
        <v>No</v>
      </c>
      <c r="AN120" s="5" t="str">
        <f t="shared" si="85"/>
        <v>No</v>
      </c>
      <c r="AO120" s="3" t="str">
        <f t="shared" si="84"/>
        <v>No</v>
      </c>
      <c r="AP120" s="5" t="str">
        <f t="shared" si="85"/>
        <v>No</v>
      </c>
      <c r="AQ120" s="3" t="str">
        <f t="shared" si="84"/>
        <v>No</v>
      </c>
      <c r="AR120" s="5" t="str">
        <f t="shared" si="85"/>
        <v>No</v>
      </c>
      <c r="AS120" s="3" t="str">
        <f t="shared" si="84"/>
        <v>No</v>
      </c>
      <c r="AT120" s="5" t="str">
        <f t="shared" si="85"/>
        <v>No</v>
      </c>
      <c r="AU120" s="3" t="str">
        <f t="shared" si="84"/>
        <v>No</v>
      </c>
      <c r="AV120" s="5" t="str">
        <f t="shared" si="85"/>
        <v>No</v>
      </c>
      <c r="AW120" s="3" t="str">
        <f t="shared" si="84"/>
        <v>No</v>
      </c>
      <c r="AX120" s="5" t="str">
        <f t="shared" si="85"/>
        <v>No</v>
      </c>
      <c r="AY120" s="3" t="str">
        <f t="shared" si="84"/>
        <v>No</v>
      </c>
      <c r="AZ120" s="5" t="str">
        <f t="shared" si="85"/>
        <v>No</v>
      </c>
      <c r="BA120" s="3" t="str">
        <f t="shared" si="84"/>
        <v>No</v>
      </c>
      <c r="BB120" s="5" t="str">
        <f t="shared" si="85"/>
        <v>No</v>
      </c>
      <c r="BC120" s="3" t="str">
        <f t="shared" si="84"/>
        <v>No</v>
      </c>
      <c r="BD120" s="5" t="str">
        <f t="shared" si="85"/>
        <v>No</v>
      </c>
      <c r="BE120" s="3" t="str">
        <f t="shared" si="84"/>
        <v>No</v>
      </c>
      <c r="BF120" s="5" t="str">
        <f t="shared" si="85"/>
        <v>No</v>
      </c>
      <c r="BG120" s="3" t="str">
        <f t="shared" si="84"/>
        <v>No</v>
      </c>
      <c r="BH120" s="5" t="str">
        <f t="shared" si="85"/>
        <v>No</v>
      </c>
      <c r="BI120" s="3" t="str">
        <f t="shared" si="84"/>
        <v>No</v>
      </c>
      <c r="BJ120" s="5" t="str">
        <f t="shared" si="85"/>
        <v>No</v>
      </c>
      <c r="BK120" s="3" t="str">
        <f t="shared" si="84"/>
        <v>No</v>
      </c>
      <c r="BL120" s="5" t="str">
        <f t="shared" si="85"/>
        <v>No</v>
      </c>
      <c r="BM120" s="3" t="str">
        <f t="shared" si="84"/>
        <v>No</v>
      </c>
      <c r="BN120" s="5" t="str">
        <f t="shared" si="85"/>
        <v>No</v>
      </c>
      <c r="BO120" s="3" t="str">
        <f t="shared" si="84"/>
        <v>No</v>
      </c>
      <c r="BP120" s="5" t="str">
        <f t="shared" si="85"/>
        <v>No</v>
      </c>
      <c r="BQ120" s="3" t="str">
        <f t="shared" si="84"/>
        <v>No</v>
      </c>
      <c r="BR120" s="5" t="str">
        <f t="shared" si="85"/>
        <v>No</v>
      </c>
      <c r="BS120" s="3" t="str">
        <f t="shared" si="84"/>
        <v>No</v>
      </c>
      <c r="BT120" s="5" t="str">
        <f t="shared" si="85"/>
        <v>No</v>
      </c>
      <c r="BU120" s="3" t="str">
        <f t="shared" si="81"/>
        <v>No</v>
      </c>
      <c r="BV120" s="5" t="str">
        <f t="shared" si="82"/>
        <v>No</v>
      </c>
      <c r="BW120" s="3" t="str">
        <f t="shared" si="81"/>
        <v>No</v>
      </c>
      <c r="BX120" s="5" t="str">
        <f t="shared" si="82"/>
        <v>No</v>
      </c>
      <c r="BY120" s="3" t="str">
        <f t="shared" si="81"/>
        <v>No</v>
      </c>
      <c r="BZ120" s="5" t="str">
        <f t="shared" si="82"/>
        <v>No</v>
      </c>
      <c r="CA120" s="3" t="str">
        <f t="shared" si="81"/>
        <v>No</v>
      </c>
      <c r="CB120" s="5" t="str">
        <f t="shared" si="82"/>
        <v>No</v>
      </c>
      <c r="CC120" s="3" t="str">
        <f t="shared" si="81"/>
        <v>No</v>
      </c>
      <c r="CD120" s="5" t="str">
        <f t="shared" si="82"/>
        <v>No</v>
      </c>
      <c r="CE120" s="3" t="str">
        <f t="shared" si="81"/>
        <v>No</v>
      </c>
      <c r="CF120" s="5" t="str">
        <f t="shared" si="82"/>
        <v>No</v>
      </c>
      <c r="CG120" s="3" t="str">
        <f t="shared" si="81"/>
        <v>No</v>
      </c>
      <c r="CH120" s="5" t="str">
        <f t="shared" si="82"/>
        <v>No</v>
      </c>
      <c r="CI120" s="3" t="str">
        <f t="shared" si="81"/>
        <v>No</v>
      </c>
      <c r="CJ120" s="5" t="str">
        <f t="shared" si="82"/>
        <v>No</v>
      </c>
      <c r="CK120" s="3" t="str">
        <f t="shared" si="81"/>
        <v>No</v>
      </c>
      <c r="CL120" s="5" t="str">
        <f t="shared" si="82"/>
        <v>No</v>
      </c>
      <c r="CM120" s="3" t="str">
        <f t="shared" si="81"/>
        <v>No</v>
      </c>
      <c r="CN120" s="5" t="str">
        <f t="shared" si="82"/>
        <v>No</v>
      </c>
      <c r="CO120" s="3" t="str">
        <f t="shared" si="81"/>
        <v>No</v>
      </c>
      <c r="CP120" s="5" t="str">
        <f t="shared" si="82"/>
        <v>No</v>
      </c>
      <c r="CQ120" s="3" t="str">
        <f t="shared" si="81"/>
        <v>No</v>
      </c>
      <c r="CR120" s="5" t="str">
        <f t="shared" si="82"/>
        <v>No</v>
      </c>
      <c r="CS120" s="3" t="str">
        <f t="shared" si="81"/>
        <v>No</v>
      </c>
      <c r="CT120" s="5" t="str">
        <f t="shared" si="82"/>
        <v>No</v>
      </c>
      <c r="CU120" s="3" t="str">
        <f t="shared" si="81"/>
        <v>No</v>
      </c>
      <c r="CV120" s="5" t="str">
        <f t="shared" si="82"/>
        <v>No</v>
      </c>
      <c r="CW120" s="3" t="str">
        <f t="shared" si="81"/>
        <v>No</v>
      </c>
      <c r="CX120" s="5" t="str">
        <f t="shared" si="82"/>
        <v>No</v>
      </c>
      <c r="CY120" s="3" t="str">
        <f t="shared" si="81"/>
        <v>No</v>
      </c>
      <c r="CZ120" s="5" t="str">
        <f t="shared" si="82"/>
        <v>No</v>
      </c>
    </row>
    <row r="121" spans="4:104" x14ac:dyDescent="0.3">
      <c r="D121" s="3">
        <v>118</v>
      </c>
      <c r="E121" s="3" t="str">
        <f t="shared" si="83"/>
        <v>Saturno</v>
      </c>
      <c r="F121" s="3" t="str">
        <f t="shared" ref="F121" si="86">$E$15</f>
        <v>Júpiter</v>
      </c>
      <c r="G121" s="3" t="str">
        <f t="shared" si="57"/>
        <v>Conjunción</v>
      </c>
      <c r="H121" s="5">
        <f t="shared" si="58"/>
        <v>0</v>
      </c>
      <c r="I121" s="3" t="str">
        <f t="shared" si="84"/>
        <v>No</v>
      </c>
      <c r="J121" s="5" t="str">
        <f t="shared" si="85"/>
        <v>No</v>
      </c>
      <c r="K121" s="3" t="str">
        <f t="shared" si="84"/>
        <v>No</v>
      </c>
      <c r="L121" s="5" t="str">
        <f t="shared" si="85"/>
        <v>No</v>
      </c>
      <c r="M121" s="3" t="str">
        <f t="shared" si="84"/>
        <v>No</v>
      </c>
      <c r="N121" s="5" t="str">
        <f t="shared" si="85"/>
        <v>No</v>
      </c>
      <c r="O121" s="3" t="str">
        <f t="shared" si="84"/>
        <v>No</v>
      </c>
      <c r="P121" s="5" t="str">
        <f t="shared" si="85"/>
        <v>No</v>
      </c>
      <c r="Q121" s="3" t="str">
        <f t="shared" si="84"/>
        <v>No</v>
      </c>
      <c r="R121" s="5" t="str">
        <f t="shared" si="85"/>
        <v>No</v>
      </c>
      <c r="S121" s="3" t="str">
        <f t="shared" si="84"/>
        <v>No</v>
      </c>
      <c r="T121" s="5" t="str">
        <f t="shared" si="85"/>
        <v>No</v>
      </c>
      <c r="U121" s="3" t="str">
        <f t="shared" si="84"/>
        <v>No</v>
      </c>
      <c r="V121" s="5" t="str">
        <f t="shared" si="85"/>
        <v>No</v>
      </c>
      <c r="W121" s="3" t="str">
        <f t="shared" si="84"/>
        <v>No</v>
      </c>
      <c r="X121" s="5" t="str">
        <f t="shared" si="85"/>
        <v>No</v>
      </c>
      <c r="Y121" s="3" t="str">
        <f t="shared" si="84"/>
        <v>No</v>
      </c>
      <c r="Z121" s="5" t="str">
        <f t="shared" si="85"/>
        <v>No</v>
      </c>
      <c r="AA121" s="3" t="str">
        <f t="shared" si="84"/>
        <v>No</v>
      </c>
      <c r="AB121" s="5" t="str">
        <f t="shared" si="85"/>
        <v>No</v>
      </c>
      <c r="AC121" s="3" t="str">
        <f t="shared" si="84"/>
        <v>No</v>
      </c>
      <c r="AD121" s="5" t="str">
        <f t="shared" si="85"/>
        <v>No</v>
      </c>
      <c r="AE121" s="3" t="str">
        <f t="shared" si="84"/>
        <v>No</v>
      </c>
      <c r="AF121" s="5" t="str">
        <f t="shared" si="85"/>
        <v>No</v>
      </c>
      <c r="AG121" s="3" t="str">
        <f t="shared" si="84"/>
        <v>No</v>
      </c>
      <c r="AH121" s="5" t="str">
        <f t="shared" si="85"/>
        <v>No</v>
      </c>
      <c r="AI121" s="3" t="str">
        <f t="shared" si="84"/>
        <v>No</v>
      </c>
      <c r="AJ121" s="5" t="str">
        <f t="shared" si="85"/>
        <v>No</v>
      </c>
      <c r="AK121" s="3" t="str">
        <f t="shared" si="84"/>
        <v>No</v>
      </c>
      <c r="AL121" s="5" t="str">
        <f t="shared" si="85"/>
        <v>No</v>
      </c>
      <c r="AM121" s="3" t="str">
        <f t="shared" si="84"/>
        <v>No</v>
      </c>
      <c r="AN121" s="5" t="str">
        <f t="shared" si="85"/>
        <v>No</v>
      </c>
      <c r="AO121" s="3" t="str">
        <f t="shared" si="84"/>
        <v>No</v>
      </c>
      <c r="AP121" s="5" t="str">
        <f t="shared" si="85"/>
        <v>No</v>
      </c>
      <c r="AQ121" s="3" t="str">
        <f t="shared" si="84"/>
        <v>No</v>
      </c>
      <c r="AR121" s="5" t="str">
        <f t="shared" si="85"/>
        <v>No</v>
      </c>
      <c r="AS121" s="3" t="str">
        <f t="shared" si="84"/>
        <v>No</v>
      </c>
      <c r="AT121" s="5" t="str">
        <f t="shared" si="85"/>
        <v>No</v>
      </c>
      <c r="AU121" s="3" t="str">
        <f t="shared" si="84"/>
        <v>No</v>
      </c>
      <c r="AV121" s="5" t="str">
        <f t="shared" si="85"/>
        <v>No</v>
      </c>
      <c r="AW121" s="3" t="str">
        <f t="shared" si="84"/>
        <v>No</v>
      </c>
      <c r="AX121" s="5" t="str">
        <f t="shared" si="85"/>
        <v>No</v>
      </c>
      <c r="AY121" s="3" t="str">
        <f t="shared" si="84"/>
        <v>No</v>
      </c>
      <c r="AZ121" s="5" t="str">
        <f t="shared" si="85"/>
        <v>No</v>
      </c>
      <c r="BA121" s="3" t="str">
        <f t="shared" si="84"/>
        <v>No</v>
      </c>
      <c r="BB121" s="5" t="str">
        <f t="shared" si="85"/>
        <v>No</v>
      </c>
      <c r="BC121" s="3" t="str">
        <f t="shared" si="84"/>
        <v>No</v>
      </c>
      <c r="BD121" s="5" t="str">
        <f t="shared" si="85"/>
        <v>No</v>
      </c>
      <c r="BE121" s="3" t="str">
        <f t="shared" si="84"/>
        <v>No</v>
      </c>
      <c r="BF121" s="5" t="str">
        <f t="shared" si="85"/>
        <v>No</v>
      </c>
      <c r="BG121" s="3" t="str">
        <f t="shared" si="84"/>
        <v>No</v>
      </c>
      <c r="BH121" s="5" t="str">
        <f t="shared" si="85"/>
        <v>No</v>
      </c>
      <c r="BI121" s="3" t="str">
        <f t="shared" si="84"/>
        <v>No</v>
      </c>
      <c r="BJ121" s="5" t="str">
        <f t="shared" si="85"/>
        <v>No</v>
      </c>
      <c r="BK121" s="3" t="str">
        <f t="shared" si="84"/>
        <v>No</v>
      </c>
      <c r="BL121" s="5" t="str">
        <f t="shared" si="85"/>
        <v>No</v>
      </c>
      <c r="BM121" s="3" t="str">
        <f t="shared" si="84"/>
        <v>No</v>
      </c>
      <c r="BN121" s="5" t="str">
        <f t="shared" si="85"/>
        <v>No</v>
      </c>
      <c r="BO121" s="3" t="str">
        <f t="shared" si="84"/>
        <v>No</v>
      </c>
      <c r="BP121" s="5" t="str">
        <f t="shared" si="85"/>
        <v>No</v>
      </c>
      <c r="BQ121" s="3" t="str">
        <f t="shared" si="84"/>
        <v>No</v>
      </c>
      <c r="BR121" s="5" t="str">
        <f t="shared" si="85"/>
        <v>No</v>
      </c>
      <c r="BS121" s="3" t="str">
        <f t="shared" si="84"/>
        <v>No</v>
      </c>
      <c r="BT121" s="5" t="str">
        <f t="shared" si="85"/>
        <v>No</v>
      </c>
      <c r="BU121" s="3" t="str">
        <f t="shared" si="81"/>
        <v>No</v>
      </c>
      <c r="BV121" s="5" t="str">
        <f t="shared" si="82"/>
        <v>No</v>
      </c>
      <c r="BW121" s="3" t="str">
        <f t="shared" si="81"/>
        <v>No</v>
      </c>
      <c r="BX121" s="5" t="str">
        <f t="shared" si="82"/>
        <v>No</v>
      </c>
      <c r="BY121" s="3" t="str">
        <f t="shared" si="81"/>
        <v>No</v>
      </c>
      <c r="BZ121" s="5" t="str">
        <f t="shared" si="82"/>
        <v>No</v>
      </c>
      <c r="CA121" s="3" t="str">
        <f t="shared" si="81"/>
        <v>No</v>
      </c>
      <c r="CB121" s="5" t="str">
        <f t="shared" si="82"/>
        <v>No</v>
      </c>
      <c r="CC121" s="3" t="str">
        <f t="shared" si="81"/>
        <v>No</v>
      </c>
      <c r="CD121" s="5" t="str">
        <f t="shared" si="82"/>
        <v>No</v>
      </c>
      <c r="CE121" s="3" t="str">
        <f t="shared" si="81"/>
        <v>No</v>
      </c>
      <c r="CF121" s="5" t="str">
        <f t="shared" si="82"/>
        <v>No</v>
      </c>
      <c r="CG121" s="3" t="str">
        <f t="shared" si="81"/>
        <v>No</v>
      </c>
      <c r="CH121" s="5" t="str">
        <f t="shared" si="82"/>
        <v>No</v>
      </c>
      <c r="CI121" s="3" t="str">
        <f t="shared" si="81"/>
        <v>No</v>
      </c>
      <c r="CJ121" s="5" t="str">
        <f t="shared" si="82"/>
        <v>No</v>
      </c>
      <c r="CK121" s="3" t="str">
        <f t="shared" si="81"/>
        <v>No</v>
      </c>
      <c r="CL121" s="5" t="str">
        <f t="shared" si="82"/>
        <v>No</v>
      </c>
      <c r="CM121" s="3" t="str">
        <f t="shared" si="81"/>
        <v>No</v>
      </c>
      <c r="CN121" s="5" t="str">
        <f t="shared" si="82"/>
        <v>No</v>
      </c>
      <c r="CO121" s="3" t="str">
        <f t="shared" si="81"/>
        <v>No</v>
      </c>
      <c r="CP121" s="5" t="str">
        <f t="shared" si="82"/>
        <v>No</v>
      </c>
      <c r="CQ121" s="3" t="str">
        <f t="shared" si="81"/>
        <v>No</v>
      </c>
      <c r="CR121" s="5" t="str">
        <f t="shared" si="82"/>
        <v>No</v>
      </c>
      <c r="CS121" s="3" t="str">
        <f t="shared" si="81"/>
        <v>No</v>
      </c>
      <c r="CT121" s="5" t="str">
        <f t="shared" si="82"/>
        <v>No</v>
      </c>
      <c r="CU121" s="3" t="str">
        <f t="shared" si="81"/>
        <v>No</v>
      </c>
      <c r="CV121" s="5" t="str">
        <f t="shared" si="82"/>
        <v>No</v>
      </c>
      <c r="CW121" s="3" t="str">
        <f t="shared" si="81"/>
        <v>No</v>
      </c>
      <c r="CX121" s="5" t="str">
        <f t="shared" si="82"/>
        <v>No</v>
      </c>
      <c r="CY121" s="3" t="str">
        <f t="shared" si="81"/>
        <v>No</v>
      </c>
      <c r="CZ121" s="5" t="str">
        <f t="shared" si="82"/>
        <v>No</v>
      </c>
    </row>
    <row r="122" spans="4:104" x14ac:dyDescent="0.3">
      <c r="D122" s="3">
        <v>120</v>
      </c>
      <c r="E122" s="3" t="str">
        <f t="shared" si="83"/>
        <v>Saturno</v>
      </c>
      <c r="F122" s="3" t="str">
        <f t="shared" ref="F122:F136" si="87">F107</f>
        <v>Urano</v>
      </c>
      <c r="G122" s="3" t="str">
        <f t="shared" si="57"/>
        <v>Conjunción</v>
      </c>
      <c r="H122" s="5">
        <f t="shared" si="58"/>
        <v>0</v>
      </c>
      <c r="I122" s="3" t="str">
        <f t="shared" si="84"/>
        <v>No</v>
      </c>
      <c r="J122" s="5" t="str">
        <f t="shared" si="85"/>
        <v>No</v>
      </c>
      <c r="K122" s="3" t="str">
        <f t="shared" si="84"/>
        <v>No</v>
      </c>
      <c r="L122" s="5" t="str">
        <f t="shared" si="85"/>
        <v>No</v>
      </c>
      <c r="M122" s="3" t="str">
        <f t="shared" si="84"/>
        <v>No</v>
      </c>
      <c r="N122" s="5" t="str">
        <f t="shared" si="85"/>
        <v>No</v>
      </c>
      <c r="O122" s="3" t="str">
        <f t="shared" si="84"/>
        <v>No</v>
      </c>
      <c r="P122" s="5" t="str">
        <f t="shared" si="85"/>
        <v>No</v>
      </c>
      <c r="Q122" s="3" t="str">
        <f t="shared" si="84"/>
        <v>No</v>
      </c>
      <c r="R122" s="5" t="str">
        <f t="shared" si="85"/>
        <v>No</v>
      </c>
      <c r="S122" s="3" t="str">
        <f t="shared" si="84"/>
        <v>No</v>
      </c>
      <c r="T122" s="5" t="str">
        <f t="shared" si="85"/>
        <v>No</v>
      </c>
      <c r="U122" s="3" t="str">
        <f t="shared" si="84"/>
        <v>No</v>
      </c>
      <c r="V122" s="5" t="str">
        <f t="shared" si="85"/>
        <v>No</v>
      </c>
      <c r="W122" s="3" t="str">
        <f t="shared" si="84"/>
        <v>No</v>
      </c>
      <c r="X122" s="5" t="str">
        <f t="shared" si="85"/>
        <v>No</v>
      </c>
      <c r="Y122" s="3" t="str">
        <f t="shared" si="84"/>
        <v>No</v>
      </c>
      <c r="Z122" s="5" t="str">
        <f t="shared" si="85"/>
        <v>No</v>
      </c>
      <c r="AA122" s="3" t="str">
        <f t="shared" si="84"/>
        <v>No</v>
      </c>
      <c r="AB122" s="5" t="str">
        <f t="shared" si="85"/>
        <v>No</v>
      </c>
      <c r="AC122" s="3" t="str">
        <f t="shared" si="84"/>
        <v>No</v>
      </c>
      <c r="AD122" s="5" t="str">
        <f t="shared" si="85"/>
        <v>No</v>
      </c>
      <c r="AE122" s="3" t="str">
        <f t="shared" si="84"/>
        <v>No</v>
      </c>
      <c r="AF122" s="5" t="str">
        <f t="shared" si="85"/>
        <v>No</v>
      </c>
      <c r="AG122" s="3" t="str">
        <f t="shared" si="84"/>
        <v>No</v>
      </c>
      <c r="AH122" s="5" t="str">
        <f t="shared" si="85"/>
        <v>No</v>
      </c>
      <c r="AI122" s="3" t="str">
        <f t="shared" si="84"/>
        <v>No</v>
      </c>
      <c r="AJ122" s="5" t="str">
        <f t="shared" si="85"/>
        <v>No</v>
      </c>
      <c r="AK122" s="3" t="str">
        <f t="shared" si="84"/>
        <v>No</v>
      </c>
      <c r="AL122" s="5" t="str">
        <f t="shared" si="85"/>
        <v>No</v>
      </c>
      <c r="AM122" s="3" t="str">
        <f t="shared" si="84"/>
        <v>No</v>
      </c>
      <c r="AN122" s="5" t="str">
        <f t="shared" si="85"/>
        <v>No</v>
      </c>
      <c r="AO122" s="3" t="str">
        <f t="shared" si="84"/>
        <v>No</v>
      </c>
      <c r="AP122" s="5" t="str">
        <f t="shared" si="85"/>
        <v>No</v>
      </c>
      <c r="AQ122" s="3" t="str">
        <f t="shared" si="84"/>
        <v>No</v>
      </c>
      <c r="AR122" s="5" t="str">
        <f t="shared" si="85"/>
        <v>No</v>
      </c>
      <c r="AS122" s="3" t="str">
        <f t="shared" si="84"/>
        <v>No</v>
      </c>
      <c r="AT122" s="5" t="str">
        <f t="shared" si="85"/>
        <v>No</v>
      </c>
      <c r="AU122" s="3" t="str">
        <f t="shared" si="84"/>
        <v>No</v>
      </c>
      <c r="AV122" s="5" t="str">
        <f t="shared" si="85"/>
        <v>No</v>
      </c>
      <c r="AW122" s="3" t="str">
        <f t="shared" si="84"/>
        <v>No</v>
      </c>
      <c r="AX122" s="5" t="str">
        <f t="shared" si="85"/>
        <v>No</v>
      </c>
      <c r="AY122" s="3" t="str">
        <f t="shared" si="84"/>
        <v>No</v>
      </c>
      <c r="AZ122" s="5" t="str">
        <f t="shared" si="85"/>
        <v>No</v>
      </c>
      <c r="BA122" s="3" t="str">
        <f t="shared" si="84"/>
        <v>No</v>
      </c>
      <c r="BB122" s="5" t="str">
        <f t="shared" si="85"/>
        <v>No</v>
      </c>
      <c r="BC122" s="3" t="str">
        <f t="shared" si="84"/>
        <v>No</v>
      </c>
      <c r="BD122" s="5" t="str">
        <f t="shared" si="85"/>
        <v>No</v>
      </c>
      <c r="BE122" s="3" t="str">
        <f t="shared" si="84"/>
        <v>No</v>
      </c>
      <c r="BF122" s="5" t="str">
        <f t="shared" si="85"/>
        <v>No</v>
      </c>
      <c r="BG122" s="3" t="str">
        <f t="shared" si="84"/>
        <v>No</v>
      </c>
      <c r="BH122" s="5" t="str">
        <f t="shared" si="85"/>
        <v>No</v>
      </c>
      <c r="BI122" s="3" t="str">
        <f t="shared" si="84"/>
        <v>No</v>
      </c>
      <c r="BJ122" s="5" t="str">
        <f t="shared" si="85"/>
        <v>No</v>
      </c>
      <c r="BK122" s="3" t="str">
        <f t="shared" si="84"/>
        <v>No</v>
      </c>
      <c r="BL122" s="5" t="str">
        <f t="shared" si="85"/>
        <v>No</v>
      </c>
      <c r="BM122" s="3" t="str">
        <f t="shared" si="84"/>
        <v>No</v>
      </c>
      <c r="BN122" s="5" t="str">
        <f t="shared" si="85"/>
        <v>No</v>
      </c>
      <c r="BO122" s="3" t="str">
        <f t="shared" si="84"/>
        <v>No</v>
      </c>
      <c r="BP122" s="5" t="str">
        <f t="shared" si="85"/>
        <v>No</v>
      </c>
      <c r="BQ122" s="3" t="str">
        <f t="shared" si="84"/>
        <v>No</v>
      </c>
      <c r="BR122" s="5" t="str">
        <f t="shared" si="85"/>
        <v>No</v>
      </c>
      <c r="BS122" s="3" t="str">
        <f t="shared" si="84"/>
        <v>No</v>
      </c>
      <c r="BT122" s="5" t="str">
        <f t="shared" si="85"/>
        <v>No</v>
      </c>
      <c r="BU122" s="3" t="str">
        <f t="shared" si="81"/>
        <v>No</v>
      </c>
      <c r="BV122" s="5" t="str">
        <f t="shared" si="82"/>
        <v>No</v>
      </c>
      <c r="BW122" s="3" t="str">
        <f t="shared" si="81"/>
        <v>No</v>
      </c>
      <c r="BX122" s="5" t="str">
        <f t="shared" si="82"/>
        <v>No</v>
      </c>
      <c r="BY122" s="3" t="str">
        <f t="shared" si="81"/>
        <v>No</v>
      </c>
      <c r="BZ122" s="5" t="str">
        <f t="shared" si="82"/>
        <v>No</v>
      </c>
      <c r="CA122" s="3" t="str">
        <f t="shared" si="81"/>
        <v>No</v>
      </c>
      <c r="CB122" s="5" t="str">
        <f t="shared" si="82"/>
        <v>No</v>
      </c>
      <c r="CC122" s="3" t="str">
        <f t="shared" si="81"/>
        <v>No</v>
      </c>
      <c r="CD122" s="5" t="str">
        <f t="shared" si="82"/>
        <v>No</v>
      </c>
      <c r="CE122" s="3" t="str">
        <f t="shared" si="81"/>
        <v>No</v>
      </c>
      <c r="CF122" s="5" t="str">
        <f t="shared" si="82"/>
        <v>No</v>
      </c>
      <c r="CG122" s="3" t="str">
        <f t="shared" si="81"/>
        <v>No</v>
      </c>
      <c r="CH122" s="5" t="str">
        <f t="shared" si="82"/>
        <v>No</v>
      </c>
      <c r="CI122" s="3" t="str">
        <f t="shared" si="81"/>
        <v>No</v>
      </c>
      <c r="CJ122" s="5" t="str">
        <f t="shared" si="82"/>
        <v>No</v>
      </c>
      <c r="CK122" s="3" t="str">
        <f t="shared" si="81"/>
        <v>No</v>
      </c>
      <c r="CL122" s="5" t="str">
        <f t="shared" si="82"/>
        <v>No</v>
      </c>
      <c r="CM122" s="3" t="str">
        <f t="shared" si="81"/>
        <v>No</v>
      </c>
      <c r="CN122" s="5" t="str">
        <f t="shared" si="82"/>
        <v>No</v>
      </c>
      <c r="CO122" s="3" t="str">
        <f t="shared" si="81"/>
        <v>No</v>
      </c>
      <c r="CP122" s="5" t="str">
        <f t="shared" si="82"/>
        <v>No</v>
      </c>
      <c r="CQ122" s="3" t="str">
        <f t="shared" si="81"/>
        <v>No</v>
      </c>
      <c r="CR122" s="5" t="str">
        <f t="shared" si="82"/>
        <v>No</v>
      </c>
      <c r="CS122" s="3" t="str">
        <f t="shared" si="81"/>
        <v>No</v>
      </c>
      <c r="CT122" s="5" t="str">
        <f t="shared" si="82"/>
        <v>No</v>
      </c>
      <c r="CU122" s="3" t="str">
        <f t="shared" si="81"/>
        <v>No</v>
      </c>
      <c r="CV122" s="5" t="str">
        <f t="shared" si="82"/>
        <v>No</v>
      </c>
      <c r="CW122" s="3" t="str">
        <f t="shared" si="81"/>
        <v>No</v>
      </c>
      <c r="CX122" s="5" t="str">
        <f t="shared" si="82"/>
        <v>No</v>
      </c>
      <c r="CY122" s="3" t="str">
        <f t="shared" si="81"/>
        <v>No</v>
      </c>
      <c r="CZ122" s="5" t="str">
        <f t="shared" si="82"/>
        <v>No</v>
      </c>
    </row>
    <row r="123" spans="4:104" x14ac:dyDescent="0.3">
      <c r="D123" s="3">
        <v>121</v>
      </c>
      <c r="E123" s="3" t="str">
        <f t="shared" si="83"/>
        <v>Saturno</v>
      </c>
      <c r="F123" s="3" t="str">
        <f t="shared" si="87"/>
        <v>Neptuno</v>
      </c>
      <c r="G123" s="3" t="str">
        <f t="shared" si="57"/>
        <v>Conjunción</v>
      </c>
      <c r="H123" s="5">
        <f t="shared" si="58"/>
        <v>0</v>
      </c>
      <c r="I123" s="3" t="str">
        <f t="shared" si="84"/>
        <v>No</v>
      </c>
      <c r="J123" s="5" t="str">
        <f t="shared" si="85"/>
        <v>No</v>
      </c>
      <c r="K123" s="3" t="str">
        <f t="shared" si="84"/>
        <v>No</v>
      </c>
      <c r="L123" s="5" t="str">
        <f t="shared" si="85"/>
        <v>No</v>
      </c>
      <c r="M123" s="3" t="str">
        <f t="shared" si="84"/>
        <v>No</v>
      </c>
      <c r="N123" s="5" t="str">
        <f t="shared" si="85"/>
        <v>No</v>
      </c>
      <c r="O123" s="3" t="str">
        <f t="shared" si="84"/>
        <v>No</v>
      </c>
      <c r="P123" s="5" t="str">
        <f t="shared" si="85"/>
        <v>No</v>
      </c>
      <c r="Q123" s="3" t="str">
        <f t="shared" si="84"/>
        <v>No</v>
      </c>
      <c r="R123" s="5" t="str">
        <f t="shared" si="85"/>
        <v>No</v>
      </c>
      <c r="S123" s="3" t="str">
        <f t="shared" si="84"/>
        <v>No</v>
      </c>
      <c r="T123" s="5" t="str">
        <f t="shared" si="85"/>
        <v>No</v>
      </c>
      <c r="U123" s="3" t="str">
        <f t="shared" si="84"/>
        <v>No</v>
      </c>
      <c r="V123" s="5" t="str">
        <f t="shared" si="85"/>
        <v>No</v>
      </c>
      <c r="W123" s="3" t="str">
        <f t="shared" si="84"/>
        <v>No</v>
      </c>
      <c r="X123" s="5" t="str">
        <f t="shared" si="85"/>
        <v>No</v>
      </c>
      <c r="Y123" s="3" t="str">
        <f t="shared" si="84"/>
        <v>No</v>
      </c>
      <c r="Z123" s="5" t="str">
        <f t="shared" si="85"/>
        <v>No</v>
      </c>
      <c r="AA123" s="3" t="str">
        <f t="shared" si="84"/>
        <v>No</v>
      </c>
      <c r="AB123" s="5" t="str">
        <f t="shared" si="85"/>
        <v>No</v>
      </c>
      <c r="AC123" s="3" t="str">
        <f t="shared" si="84"/>
        <v>No</v>
      </c>
      <c r="AD123" s="5" t="str">
        <f t="shared" si="85"/>
        <v>No</v>
      </c>
      <c r="AE123" s="3" t="str">
        <f t="shared" si="84"/>
        <v>No</v>
      </c>
      <c r="AF123" s="5" t="str">
        <f t="shared" si="85"/>
        <v>No</v>
      </c>
      <c r="AG123" s="3" t="str">
        <f t="shared" si="84"/>
        <v>No</v>
      </c>
      <c r="AH123" s="5" t="str">
        <f t="shared" si="85"/>
        <v>No</v>
      </c>
      <c r="AI123" s="3" t="str">
        <f t="shared" si="84"/>
        <v>No</v>
      </c>
      <c r="AJ123" s="5" t="str">
        <f t="shared" si="85"/>
        <v>No</v>
      </c>
      <c r="AK123" s="3" t="str">
        <f t="shared" si="84"/>
        <v>No</v>
      </c>
      <c r="AL123" s="5" t="str">
        <f t="shared" si="85"/>
        <v>No</v>
      </c>
      <c r="AM123" s="3" t="str">
        <f t="shared" si="84"/>
        <v>No</v>
      </c>
      <c r="AN123" s="5" t="str">
        <f t="shared" si="85"/>
        <v>No</v>
      </c>
      <c r="AO123" s="3" t="str">
        <f t="shared" si="84"/>
        <v>No</v>
      </c>
      <c r="AP123" s="5" t="str">
        <f t="shared" si="85"/>
        <v>No</v>
      </c>
      <c r="AQ123" s="3" t="str">
        <f t="shared" si="84"/>
        <v>No</v>
      </c>
      <c r="AR123" s="5" t="str">
        <f t="shared" si="85"/>
        <v>No</v>
      </c>
      <c r="AS123" s="3" t="str">
        <f t="shared" si="84"/>
        <v>No</v>
      </c>
      <c r="AT123" s="5" t="str">
        <f t="shared" si="85"/>
        <v>No</v>
      </c>
      <c r="AU123" s="3" t="str">
        <f t="shared" si="84"/>
        <v>No</v>
      </c>
      <c r="AV123" s="5" t="str">
        <f t="shared" si="85"/>
        <v>No</v>
      </c>
      <c r="AW123" s="3" t="str">
        <f t="shared" si="84"/>
        <v>No</v>
      </c>
      <c r="AX123" s="5" t="str">
        <f t="shared" si="85"/>
        <v>No</v>
      </c>
      <c r="AY123" s="3" t="str">
        <f t="shared" si="84"/>
        <v>No</v>
      </c>
      <c r="AZ123" s="5" t="str">
        <f t="shared" si="85"/>
        <v>No</v>
      </c>
      <c r="BA123" s="3" t="str">
        <f t="shared" si="84"/>
        <v>No</v>
      </c>
      <c r="BB123" s="5" t="str">
        <f t="shared" si="85"/>
        <v>No</v>
      </c>
      <c r="BC123" s="3" t="str">
        <f t="shared" si="84"/>
        <v>No</v>
      </c>
      <c r="BD123" s="5" t="str">
        <f t="shared" si="85"/>
        <v>No</v>
      </c>
      <c r="BE123" s="3" t="str">
        <f t="shared" si="84"/>
        <v>No</v>
      </c>
      <c r="BF123" s="5" t="str">
        <f t="shared" si="85"/>
        <v>No</v>
      </c>
      <c r="BG123" s="3" t="str">
        <f t="shared" si="84"/>
        <v>No</v>
      </c>
      <c r="BH123" s="5" t="str">
        <f t="shared" si="85"/>
        <v>No</v>
      </c>
      <c r="BI123" s="3" t="str">
        <f t="shared" si="84"/>
        <v>No</v>
      </c>
      <c r="BJ123" s="5" t="str">
        <f t="shared" si="85"/>
        <v>No</v>
      </c>
      <c r="BK123" s="3" t="str">
        <f t="shared" si="84"/>
        <v>No</v>
      </c>
      <c r="BL123" s="5" t="str">
        <f t="shared" si="85"/>
        <v>No</v>
      </c>
      <c r="BM123" s="3" t="str">
        <f t="shared" si="84"/>
        <v>No</v>
      </c>
      <c r="BN123" s="5" t="str">
        <f t="shared" si="85"/>
        <v>No</v>
      </c>
      <c r="BO123" s="3" t="str">
        <f t="shared" si="84"/>
        <v>No</v>
      </c>
      <c r="BP123" s="5" t="str">
        <f t="shared" si="85"/>
        <v>No</v>
      </c>
      <c r="BQ123" s="3" t="str">
        <f t="shared" si="84"/>
        <v>No</v>
      </c>
      <c r="BR123" s="5" t="str">
        <f t="shared" si="85"/>
        <v>No</v>
      </c>
      <c r="BS123" s="3" t="str">
        <f t="shared" ref="BS123:CY130" si="88">IF(AND(VLOOKUP($E123,Puntos,7,FALSE)-VLOOKUP($F123,Puntos,7,FALSE)&lt;=(1.25/30)*(BS$5+BS$3),VLOOKUP($E123,Puntos,7,FALSE)-VLOOKUP($F123,Puntos,7,FALSE)&gt;=(1.25/30)*(-BS$5+BS$3)),BS$2,IF(AND(VLOOKUP($F123,Puntos,7,FALSE)-VLOOKUP($E123,Puntos,7,FALSE)&lt;=(1.25/30)*(BS$5+BS$3),VLOOKUP($F123,Puntos,7,FALSE)-VLOOKUP($E123,Puntos,7,FALSE)&gt;=(1.25/30)*(-BS$5+BS$3)),BS$2,IF(AND(VLOOKUP($E123,Puntos,7,FALSE)-VLOOKUP($F123,Puntos,7,FALSE)&lt;=(1.25/30)*(-360+BS$5+BS$3),VLOOKUP($E123,Puntos,7,FALSE)-VLOOKUP($F123,Puntos,7,FALSE)&gt;=(1.25/30)*(-360-BS$5+BS$3)),BS$2,IF(AND(VLOOKUP($F123,Puntos,7,FALSE)-VLOOKUP($E123,Puntos,7,FALSE)&lt;=(1.25/30)*(-360+BS$5+BS$3),VLOOKUP($F123,Puntos,7,FALSE)-VLOOKUP($E123,Puntos,7,FALSE)&gt;=(1.25/30)*(-360-BS$5+BS$3)),BS$2,"No"))))</f>
        <v>No</v>
      </c>
      <c r="BT123" s="5" t="str">
        <f t="shared" ref="BT123:CZ130" si="89">IF(IF(AND(VLOOKUP($E123,Puntos,7,FALSE)-VLOOKUP($F123,Puntos,7,FALSE)&lt;=(1.25/30)*(BT$5+BT$3),VLOOKUP($E123,Puntos,7,FALSE)-VLOOKUP($F123,Puntos,7,FALSE)&gt;=(1.25/30)*(-BT$5+BT$3)),VLOOKUP($E123,Puntos,7,FALSE)-VLOOKUP($F123,Puntos,7,FALSE)-(1.25/30)*(BT$3),IF(AND(VLOOKUP($F123,Puntos,7,FALSE)-VLOOKUP($E123,Puntos,7,FALSE)&lt;=(1.25/30)*(BT$5+BT$3),VLOOKUP($F123,Puntos,7,FALSE)-VLOOKUP($E123,Puntos,7,FALSE)&gt;=(1.25/30)*(-BT$5+BT$3)),VLOOKUP($F123,Puntos,7,FALSE)-VLOOKUP($E123,Puntos,7,FALSE)-(1.25/30)*(BT$3),IF(AND(VLOOKUP($E123,Puntos,7,FALSE)-VLOOKUP($F123,Puntos,7,FALSE)&lt;=(1.25/30)*(-360+BT$5+BT$3),VLOOKUP($E123,Puntos,7,FALSE)-VLOOKUP($F123,Puntos,7,FALSE)&gt;=(1.25/30)*(-360-BT$5+BT$3)),VLOOKUP($E123,Puntos,7,FALSE)-VLOOKUP($F123,Puntos,7,FALSE)+(360-BT$3)/24,IF(AND(VLOOKUP($F123,Puntos,7,FALSE)-VLOOKUP($E123,Puntos,7,FALSE)&lt;=(1.25/30)*(-360+BT$5+BT$3),VLOOKUP($F123,Puntos,7,FALSE)-VLOOKUP($E123,Puntos,7,FALSE)&gt;=(1.25/30)*(-360-BT$5+BT$3)),VLOOKUP($F123,Puntos,7,FALSE)-VLOOKUP($E123,Puntos,7,FALSE)+(360-BT$3)/24,"No"))))&lt;0,(-1)*(IF(AND(VLOOKUP($E123,Puntos,7,FALSE)-VLOOKUP($F123,Puntos,7,FALSE)&lt;=(1.25/30)*(BT$5+BT$3),VLOOKUP($E123,Puntos,7,FALSE)-VLOOKUP($F123,Puntos,7,FALSE)&gt;=(1.25/30)*(-BT$5+BT$3)),VLOOKUP($E123,Puntos,7,FALSE)-VLOOKUP($F123,Puntos,7,FALSE)-(1.25/30)*(BT$3),IF(AND(VLOOKUP($F123,Puntos,7,FALSE)-VLOOKUP($E123,Puntos,7,FALSE)&lt;=(1.25/30)*(BT$5+BT$3),VLOOKUP($F123,Puntos,7,FALSE)-VLOOKUP($E123,Puntos,7,FALSE)&gt;=(1.25/30)*(-BT$5+BT$3)),VLOOKUP($F123,Puntos,7,FALSE)-VLOOKUP($E123,Puntos,7,FALSE)-(1.25/30)*(BT$3),IF(AND(VLOOKUP($E123,Puntos,7,FALSE)-VLOOKUP($F123,Puntos,7,FALSE)&lt;=(1.25/30)*(-360+BT$5+BT$3),VLOOKUP($E123,Puntos,7,FALSE)-VLOOKUP($F123,Puntos,7,FALSE)&gt;=(1.25/30)*(-360-BT$5+BT$3)),VLOOKUP($E123,Puntos,7,FALSE)-VLOOKUP($F123,Puntos,7,FALSE)+(360-BT$3)/24,IF(AND(VLOOKUP($F123,Puntos,7,FALSE)-VLOOKUP($E123,Puntos,7,FALSE)&lt;=(1.25/30)*(-360+BT$5+BT$3),VLOOKUP($F123,Puntos,7,FALSE)-VLOOKUP($E123,Puntos,7,FALSE)&gt;=(1.25/30)*(-360-BT$5+BT$3)),VLOOKUP($F123,Puntos,7,FALSE)-VLOOKUP($E123,Puntos,7,FALSE)+(360-BT$3)/24,"No"))))),(IF(AND(VLOOKUP($E123,Puntos,7,FALSE)-VLOOKUP($F123,Puntos,7,FALSE)&lt;=(1.25/30)*(BT$5+BT$3),VLOOKUP($E123,Puntos,7,FALSE)-VLOOKUP($F123,Puntos,7,FALSE)&gt;=(1.25/30)*(-BT$5+BT$3)),VLOOKUP($E123,Puntos,7,FALSE)-VLOOKUP($F123,Puntos,7,FALSE)-(1.25/30)*(BT$3),IF(AND(VLOOKUP($F123,Puntos,7,FALSE)-VLOOKUP($E123,Puntos,7,FALSE)&lt;=(1.25/30)*(BT$5+BT$3),VLOOKUP($F123,Puntos,7,FALSE)-VLOOKUP($E123,Puntos,7,FALSE)&gt;=(1.25/30)*(-BT$5+BT$3)),VLOOKUP($F123,Puntos,7,FALSE)-VLOOKUP($E123,Puntos,7,FALSE)-(1.25/30)*(BT$3),IF(AND(VLOOKUP($E123,Puntos,7,FALSE)-VLOOKUP($F123,Puntos,7,FALSE)&lt;=(1.25/30)*(-360+BT$5+BT$3),VLOOKUP($E123,Puntos,7,FALSE)-VLOOKUP($F123,Puntos,7,FALSE)&gt;=(1.25/30)*(-360-BT$5+BT$3)),VLOOKUP($E123,Puntos,7,FALSE)-VLOOKUP($F123,Puntos,7,FALSE)+(360-BT$3)/24,IF(AND(VLOOKUP($F123,Puntos,7,FALSE)-VLOOKUP($E123,Puntos,7,FALSE)&lt;=(1.25/30)*(-360+BT$5+BT$3),VLOOKUP($F123,Puntos,7,FALSE)-VLOOKUP($E123,Puntos,7,FALSE)&gt;=(1.25/30)*(-360-BT$5+BT$3)),VLOOKUP($F123,Puntos,7,FALSE)-VLOOKUP($E123,Puntos,7,FALSE)+(360-BT$3)/24,"No"))))))</f>
        <v>No</v>
      </c>
      <c r="BU123" s="3" t="str">
        <f t="shared" si="88"/>
        <v>No</v>
      </c>
      <c r="BV123" s="5" t="str">
        <f t="shared" si="89"/>
        <v>No</v>
      </c>
      <c r="BW123" s="3" t="str">
        <f t="shared" si="88"/>
        <v>No</v>
      </c>
      <c r="BX123" s="5" t="str">
        <f t="shared" si="89"/>
        <v>No</v>
      </c>
      <c r="BY123" s="3" t="str">
        <f t="shared" si="88"/>
        <v>No</v>
      </c>
      <c r="BZ123" s="5" t="str">
        <f t="shared" si="89"/>
        <v>No</v>
      </c>
      <c r="CA123" s="3" t="str">
        <f t="shared" si="88"/>
        <v>No</v>
      </c>
      <c r="CB123" s="5" t="str">
        <f t="shared" si="89"/>
        <v>No</v>
      </c>
      <c r="CC123" s="3" t="str">
        <f t="shared" si="88"/>
        <v>No</v>
      </c>
      <c r="CD123" s="5" t="str">
        <f t="shared" si="89"/>
        <v>No</v>
      </c>
      <c r="CE123" s="3" t="str">
        <f t="shared" si="88"/>
        <v>No</v>
      </c>
      <c r="CF123" s="5" t="str">
        <f t="shared" si="89"/>
        <v>No</v>
      </c>
      <c r="CG123" s="3" t="str">
        <f t="shared" si="88"/>
        <v>No</v>
      </c>
      <c r="CH123" s="5" t="str">
        <f t="shared" si="89"/>
        <v>No</v>
      </c>
      <c r="CI123" s="3" t="str">
        <f t="shared" si="88"/>
        <v>No</v>
      </c>
      <c r="CJ123" s="5" t="str">
        <f t="shared" si="89"/>
        <v>No</v>
      </c>
      <c r="CK123" s="3" t="str">
        <f t="shared" si="88"/>
        <v>No</v>
      </c>
      <c r="CL123" s="5" t="str">
        <f t="shared" si="89"/>
        <v>No</v>
      </c>
      <c r="CM123" s="3" t="str">
        <f t="shared" si="88"/>
        <v>No</v>
      </c>
      <c r="CN123" s="5" t="str">
        <f t="shared" si="89"/>
        <v>No</v>
      </c>
      <c r="CO123" s="3" t="str">
        <f t="shared" si="88"/>
        <v>No</v>
      </c>
      <c r="CP123" s="5" t="str">
        <f t="shared" si="89"/>
        <v>No</v>
      </c>
      <c r="CQ123" s="3" t="str">
        <f t="shared" si="88"/>
        <v>No</v>
      </c>
      <c r="CR123" s="5" t="str">
        <f t="shared" si="89"/>
        <v>No</v>
      </c>
      <c r="CS123" s="3" t="str">
        <f t="shared" si="88"/>
        <v>No</v>
      </c>
      <c r="CT123" s="5" t="str">
        <f t="shared" si="89"/>
        <v>No</v>
      </c>
      <c r="CU123" s="3" t="str">
        <f t="shared" si="88"/>
        <v>No</v>
      </c>
      <c r="CV123" s="5" t="str">
        <f t="shared" si="89"/>
        <v>No</v>
      </c>
      <c r="CW123" s="3" t="str">
        <f t="shared" si="88"/>
        <v>No</v>
      </c>
      <c r="CX123" s="5" t="str">
        <f t="shared" si="89"/>
        <v>No</v>
      </c>
      <c r="CY123" s="3" t="str">
        <f t="shared" si="88"/>
        <v>No</v>
      </c>
      <c r="CZ123" s="5" t="str">
        <f t="shared" si="89"/>
        <v>No</v>
      </c>
    </row>
    <row r="124" spans="4:104" x14ac:dyDescent="0.3">
      <c r="D124" s="3">
        <v>122</v>
      </c>
      <c r="E124" s="3" t="str">
        <f t="shared" si="83"/>
        <v>Saturno</v>
      </c>
      <c r="F124" s="3" t="str">
        <f t="shared" si="87"/>
        <v>Plutón</v>
      </c>
      <c r="G124" s="3" t="str">
        <f t="shared" si="57"/>
        <v>Conjunción</v>
      </c>
      <c r="H124" s="5">
        <f t="shared" si="58"/>
        <v>0</v>
      </c>
      <c r="I124" s="3" t="str">
        <f t="shared" ref="I124:BS131" si="90">IF(AND(VLOOKUP($E124,Puntos,7,FALSE)-VLOOKUP($F124,Puntos,7,FALSE)&lt;=(1.25/30)*(I$5+I$3),VLOOKUP($E124,Puntos,7,FALSE)-VLOOKUP($F124,Puntos,7,FALSE)&gt;=(1.25/30)*(-I$5+I$3)),I$2,IF(AND(VLOOKUP($F124,Puntos,7,FALSE)-VLOOKUP($E124,Puntos,7,FALSE)&lt;=(1.25/30)*(I$5+I$3),VLOOKUP($F124,Puntos,7,FALSE)-VLOOKUP($E124,Puntos,7,FALSE)&gt;=(1.25/30)*(-I$5+I$3)),I$2,IF(AND(VLOOKUP($E124,Puntos,7,FALSE)-VLOOKUP($F124,Puntos,7,FALSE)&lt;=(1.25/30)*(-360+I$5+I$3),VLOOKUP($E124,Puntos,7,FALSE)-VLOOKUP($F124,Puntos,7,FALSE)&gt;=(1.25/30)*(-360-I$5+I$3)),I$2,IF(AND(VLOOKUP($F124,Puntos,7,FALSE)-VLOOKUP($E124,Puntos,7,FALSE)&lt;=(1.25/30)*(-360+I$5+I$3),VLOOKUP($F124,Puntos,7,FALSE)-VLOOKUP($E124,Puntos,7,FALSE)&gt;=(1.25/30)*(-360-I$5+I$3)),I$2,"No"))))</f>
        <v>No</v>
      </c>
      <c r="J124" s="5" t="str">
        <f t="shared" ref="J124:BT131" si="91">IF(IF(AND(VLOOKUP($E124,Puntos,7,FALSE)-VLOOKUP($F124,Puntos,7,FALSE)&lt;=(1.25/30)*(J$5+J$3),VLOOKUP($E124,Puntos,7,FALSE)-VLOOKUP($F124,Puntos,7,FALSE)&gt;=(1.25/30)*(-J$5+J$3)),VLOOKUP($E124,Puntos,7,FALSE)-VLOOKUP($F124,Puntos,7,FALSE)-(1.25/30)*(J$3),IF(AND(VLOOKUP($F124,Puntos,7,FALSE)-VLOOKUP($E124,Puntos,7,FALSE)&lt;=(1.25/30)*(J$5+J$3),VLOOKUP($F124,Puntos,7,FALSE)-VLOOKUP($E124,Puntos,7,FALSE)&gt;=(1.25/30)*(-J$5+J$3)),VLOOKUP($F124,Puntos,7,FALSE)-VLOOKUP($E124,Puntos,7,FALSE)-(1.25/30)*(J$3),IF(AND(VLOOKUP($E124,Puntos,7,FALSE)-VLOOKUP($F124,Puntos,7,FALSE)&lt;=(1.25/30)*(-360+J$5+J$3),VLOOKUP($E124,Puntos,7,FALSE)-VLOOKUP($F124,Puntos,7,FALSE)&gt;=(1.25/30)*(-360-J$5+J$3)),VLOOKUP($E124,Puntos,7,FALSE)-VLOOKUP($F124,Puntos,7,FALSE)+(360-J$3)/24,IF(AND(VLOOKUP($F124,Puntos,7,FALSE)-VLOOKUP($E124,Puntos,7,FALSE)&lt;=(1.25/30)*(-360+J$5+J$3),VLOOKUP($F124,Puntos,7,FALSE)-VLOOKUP($E124,Puntos,7,FALSE)&gt;=(1.25/30)*(-360-J$5+J$3)),VLOOKUP($F124,Puntos,7,FALSE)-VLOOKUP($E124,Puntos,7,FALSE)+(360-J$3)/24,"No"))))&lt;0,(-1)*(IF(AND(VLOOKUP($E124,Puntos,7,FALSE)-VLOOKUP($F124,Puntos,7,FALSE)&lt;=(1.25/30)*(J$5+J$3),VLOOKUP($E124,Puntos,7,FALSE)-VLOOKUP($F124,Puntos,7,FALSE)&gt;=(1.25/30)*(-J$5+J$3)),VLOOKUP($E124,Puntos,7,FALSE)-VLOOKUP($F124,Puntos,7,FALSE)-(1.25/30)*(J$3),IF(AND(VLOOKUP($F124,Puntos,7,FALSE)-VLOOKUP($E124,Puntos,7,FALSE)&lt;=(1.25/30)*(J$5+J$3),VLOOKUP($F124,Puntos,7,FALSE)-VLOOKUP($E124,Puntos,7,FALSE)&gt;=(1.25/30)*(-J$5+J$3)),VLOOKUP($F124,Puntos,7,FALSE)-VLOOKUP($E124,Puntos,7,FALSE)-(1.25/30)*(J$3),IF(AND(VLOOKUP($E124,Puntos,7,FALSE)-VLOOKUP($F124,Puntos,7,FALSE)&lt;=(1.25/30)*(-360+J$5+J$3),VLOOKUP($E124,Puntos,7,FALSE)-VLOOKUP($F124,Puntos,7,FALSE)&gt;=(1.25/30)*(-360-J$5+J$3)),VLOOKUP($E124,Puntos,7,FALSE)-VLOOKUP($F124,Puntos,7,FALSE)+(360-J$3)/24,IF(AND(VLOOKUP($F124,Puntos,7,FALSE)-VLOOKUP($E124,Puntos,7,FALSE)&lt;=(1.25/30)*(-360+J$5+J$3),VLOOKUP($F124,Puntos,7,FALSE)-VLOOKUP($E124,Puntos,7,FALSE)&gt;=(1.25/30)*(-360-J$5+J$3)),VLOOKUP($F124,Puntos,7,FALSE)-VLOOKUP($E124,Puntos,7,FALSE)+(360-J$3)/24,"No"))))),(IF(AND(VLOOKUP($E124,Puntos,7,FALSE)-VLOOKUP($F124,Puntos,7,FALSE)&lt;=(1.25/30)*(J$5+J$3),VLOOKUP($E124,Puntos,7,FALSE)-VLOOKUP($F124,Puntos,7,FALSE)&gt;=(1.25/30)*(-J$5+J$3)),VLOOKUP($E124,Puntos,7,FALSE)-VLOOKUP($F124,Puntos,7,FALSE)-(1.25/30)*(J$3),IF(AND(VLOOKUP($F124,Puntos,7,FALSE)-VLOOKUP($E124,Puntos,7,FALSE)&lt;=(1.25/30)*(J$5+J$3),VLOOKUP($F124,Puntos,7,FALSE)-VLOOKUP($E124,Puntos,7,FALSE)&gt;=(1.25/30)*(-J$5+J$3)),VLOOKUP($F124,Puntos,7,FALSE)-VLOOKUP($E124,Puntos,7,FALSE)-(1.25/30)*(J$3),IF(AND(VLOOKUP($E124,Puntos,7,FALSE)-VLOOKUP($F124,Puntos,7,FALSE)&lt;=(1.25/30)*(-360+J$5+J$3),VLOOKUP($E124,Puntos,7,FALSE)-VLOOKUP($F124,Puntos,7,FALSE)&gt;=(1.25/30)*(-360-J$5+J$3)),VLOOKUP($E124,Puntos,7,FALSE)-VLOOKUP($F124,Puntos,7,FALSE)+(360-J$3)/24,IF(AND(VLOOKUP($F124,Puntos,7,FALSE)-VLOOKUP($E124,Puntos,7,FALSE)&lt;=(1.25/30)*(-360+J$5+J$3),VLOOKUP($F124,Puntos,7,FALSE)-VLOOKUP($E124,Puntos,7,FALSE)&gt;=(1.25/30)*(-360-J$5+J$3)),VLOOKUP($F124,Puntos,7,FALSE)-VLOOKUP($E124,Puntos,7,FALSE)+(360-J$3)/24,"No"))))))</f>
        <v>No</v>
      </c>
      <c r="K124" s="3" t="str">
        <f t="shared" si="90"/>
        <v>No</v>
      </c>
      <c r="L124" s="5" t="str">
        <f t="shared" si="91"/>
        <v>No</v>
      </c>
      <c r="M124" s="3" t="str">
        <f t="shared" si="90"/>
        <v>No</v>
      </c>
      <c r="N124" s="5" t="str">
        <f t="shared" si="91"/>
        <v>No</v>
      </c>
      <c r="O124" s="3" t="str">
        <f t="shared" si="90"/>
        <v>No</v>
      </c>
      <c r="P124" s="5" t="str">
        <f t="shared" si="91"/>
        <v>No</v>
      </c>
      <c r="Q124" s="3" t="str">
        <f t="shared" si="90"/>
        <v>No</v>
      </c>
      <c r="R124" s="5" t="str">
        <f t="shared" si="91"/>
        <v>No</v>
      </c>
      <c r="S124" s="3" t="str">
        <f t="shared" si="90"/>
        <v>No</v>
      </c>
      <c r="T124" s="5" t="str">
        <f t="shared" si="91"/>
        <v>No</v>
      </c>
      <c r="U124" s="3" t="str">
        <f t="shared" si="90"/>
        <v>No</v>
      </c>
      <c r="V124" s="5" t="str">
        <f t="shared" si="91"/>
        <v>No</v>
      </c>
      <c r="W124" s="3" t="str">
        <f t="shared" si="90"/>
        <v>No</v>
      </c>
      <c r="X124" s="5" t="str">
        <f t="shared" si="91"/>
        <v>No</v>
      </c>
      <c r="Y124" s="3" t="str">
        <f t="shared" si="90"/>
        <v>No</v>
      </c>
      <c r="Z124" s="5" t="str">
        <f t="shared" si="91"/>
        <v>No</v>
      </c>
      <c r="AA124" s="3" t="str">
        <f t="shared" si="90"/>
        <v>No</v>
      </c>
      <c r="AB124" s="5" t="str">
        <f t="shared" si="91"/>
        <v>No</v>
      </c>
      <c r="AC124" s="3" t="str">
        <f t="shared" si="90"/>
        <v>No</v>
      </c>
      <c r="AD124" s="5" t="str">
        <f t="shared" si="91"/>
        <v>No</v>
      </c>
      <c r="AE124" s="3" t="str">
        <f t="shared" si="90"/>
        <v>No</v>
      </c>
      <c r="AF124" s="5" t="str">
        <f t="shared" si="91"/>
        <v>No</v>
      </c>
      <c r="AG124" s="3" t="str">
        <f t="shared" si="90"/>
        <v>No</v>
      </c>
      <c r="AH124" s="5" t="str">
        <f t="shared" si="91"/>
        <v>No</v>
      </c>
      <c r="AI124" s="3" t="str">
        <f t="shared" si="90"/>
        <v>No</v>
      </c>
      <c r="AJ124" s="5" t="str">
        <f t="shared" si="91"/>
        <v>No</v>
      </c>
      <c r="AK124" s="3" t="str">
        <f t="shared" si="90"/>
        <v>No</v>
      </c>
      <c r="AL124" s="5" t="str">
        <f t="shared" si="91"/>
        <v>No</v>
      </c>
      <c r="AM124" s="3" t="str">
        <f t="shared" si="90"/>
        <v>No</v>
      </c>
      <c r="AN124" s="5" t="str">
        <f t="shared" si="91"/>
        <v>No</v>
      </c>
      <c r="AO124" s="3" t="str">
        <f t="shared" si="90"/>
        <v>No</v>
      </c>
      <c r="AP124" s="5" t="str">
        <f t="shared" si="91"/>
        <v>No</v>
      </c>
      <c r="AQ124" s="3" t="str">
        <f t="shared" si="90"/>
        <v>No</v>
      </c>
      <c r="AR124" s="5" t="str">
        <f t="shared" si="91"/>
        <v>No</v>
      </c>
      <c r="AS124" s="3" t="str">
        <f t="shared" si="90"/>
        <v>No</v>
      </c>
      <c r="AT124" s="5" t="str">
        <f t="shared" si="91"/>
        <v>No</v>
      </c>
      <c r="AU124" s="3" t="str">
        <f t="shared" si="90"/>
        <v>No</v>
      </c>
      <c r="AV124" s="5" t="str">
        <f t="shared" si="91"/>
        <v>No</v>
      </c>
      <c r="AW124" s="3" t="str">
        <f t="shared" si="90"/>
        <v>No</v>
      </c>
      <c r="AX124" s="5" t="str">
        <f t="shared" si="91"/>
        <v>No</v>
      </c>
      <c r="AY124" s="3" t="str">
        <f t="shared" si="90"/>
        <v>No</v>
      </c>
      <c r="AZ124" s="5" t="str">
        <f t="shared" si="91"/>
        <v>No</v>
      </c>
      <c r="BA124" s="3" t="str">
        <f t="shared" si="90"/>
        <v>No</v>
      </c>
      <c r="BB124" s="5" t="str">
        <f t="shared" si="91"/>
        <v>No</v>
      </c>
      <c r="BC124" s="3" t="str">
        <f t="shared" si="90"/>
        <v>No</v>
      </c>
      <c r="BD124" s="5" t="str">
        <f t="shared" si="91"/>
        <v>No</v>
      </c>
      <c r="BE124" s="3" t="str">
        <f t="shared" si="90"/>
        <v>No</v>
      </c>
      <c r="BF124" s="5" t="str">
        <f t="shared" si="91"/>
        <v>No</v>
      </c>
      <c r="BG124" s="3" t="str">
        <f t="shared" si="90"/>
        <v>No</v>
      </c>
      <c r="BH124" s="5" t="str">
        <f t="shared" si="91"/>
        <v>No</v>
      </c>
      <c r="BI124" s="3" t="str">
        <f t="shared" si="90"/>
        <v>No</v>
      </c>
      <c r="BJ124" s="5" t="str">
        <f t="shared" si="91"/>
        <v>No</v>
      </c>
      <c r="BK124" s="3" t="str">
        <f t="shared" si="90"/>
        <v>No</v>
      </c>
      <c r="BL124" s="5" t="str">
        <f t="shared" si="91"/>
        <v>No</v>
      </c>
      <c r="BM124" s="3" t="str">
        <f t="shared" si="90"/>
        <v>No</v>
      </c>
      <c r="BN124" s="5" t="str">
        <f t="shared" si="91"/>
        <v>No</v>
      </c>
      <c r="BO124" s="3" t="str">
        <f t="shared" si="90"/>
        <v>No</v>
      </c>
      <c r="BP124" s="5" t="str">
        <f t="shared" si="91"/>
        <v>No</v>
      </c>
      <c r="BQ124" s="3" t="str">
        <f t="shared" si="90"/>
        <v>No</v>
      </c>
      <c r="BR124" s="5" t="str">
        <f t="shared" si="91"/>
        <v>No</v>
      </c>
      <c r="BS124" s="3" t="str">
        <f t="shared" si="90"/>
        <v>No</v>
      </c>
      <c r="BT124" s="5" t="str">
        <f t="shared" si="91"/>
        <v>No</v>
      </c>
      <c r="BU124" s="3" t="str">
        <f t="shared" si="88"/>
        <v>No</v>
      </c>
      <c r="BV124" s="5" t="str">
        <f t="shared" si="89"/>
        <v>No</v>
      </c>
      <c r="BW124" s="3" t="str">
        <f t="shared" si="88"/>
        <v>No</v>
      </c>
      <c r="BX124" s="5" t="str">
        <f t="shared" si="89"/>
        <v>No</v>
      </c>
      <c r="BY124" s="3" t="str">
        <f t="shared" si="88"/>
        <v>No</v>
      </c>
      <c r="BZ124" s="5" t="str">
        <f t="shared" si="89"/>
        <v>No</v>
      </c>
      <c r="CA124" s="3" t="str">
        <f t="shared" si="88"/>
        <v>No</v>
      </c>
      <c r="CB124" s="5" t="str">
        <f t="shared" si="89"/>
        <v>No</v>
      </c>
      <c r="CC124" s="3" t="str">
        <f t="shared" si="88"/>
        <v>No</v>
      </c>
      <c r="CD124" s="5" t="str">
        <f t="shared" si="89"/>
        <v>No</v>
      </c>
      <c r="CE124" s="3" t="str">
        <f t="shared" si="88"/>
        <v>No</v>
      </c>
      <c r="CF124" s="5" t="str">
        <f t="shared" si="89"/>
        <v>No</v>
      </c>
      <c r="CG124" s="3" t="str">
        <f t="shared" si="88"/>
        <v>No</v>
      </c>
      <c r="CH124" s="5" t="str">
        <f t="shared" si="89"/>
        <v>No</v>
      </c>
      <c r="CI124" s="3" t="str">
        <f t="shared" si="88"/>
        <v>No</v>
      </c>
      <c r="CJ124" s="5" t="str">
        <f t="shared" si="89"/>
        <v>No</v>
      </c>
      <c r="CK124" s="3" t="str">
        <f t="shared" si="88"/>
        <v>No</v>
      </c>
      <c r="CL124" s="5" t="str">
        <f t="shared" si="89"/>
        <v>No</v>
      </c>
      <c r="CM124" s="3" t="str">
        <f t="shared" si="88"/>
        <v>No</v>
      </c>
      <c r="CN124" s="5" t="str">
        <f t="shared" si="89"/>
        <v>No</v>
      </c>
      <c r="CO124" s="3" t="str">
        <f t="shared" si="88"/>
        <v>No</v>
      </c>
      <c r="CP124" s="5" t="str">
        <f t="shared" si="89"/>
        <v>No</v>
      </c>
      <c r="CQ124" s="3" t="str">
        <f t="shared" si="88"/>
        <v>No</v>
      </c>
      <c r="CR124" s="5" t="str">
        <f t="shared" si="89"/>
        <v>No</v>
      </c>
      <c r="CS124" s="3" t="str">
        <f t="shared" si="88"/>
        <v>No</v>
      </c>
      <c r="CT124" s="5" t="str">
        <f t="shared" si="89"/>
        <v>No</v>
      </c>
      <c r="CU124" s="3" t="str">
        <f t="shared" si="88"/>
        <v>No</v>
      </c>
      <c r="CV124" s="5" t="str">
        <f t="shared" si="89"/>
        <v>No</v>
      </c>
      <c r="CW124" s="3" t="str">
        <f t="shared" si="88"/>
        <v>No</v>
      </c>
      <c r="CX124" s="5" t="str">
        <f t="shared" si="89"/>
        <v>No</v>
      </c>
      <c r="CY124" s="3" t="str">
        <f t="shared" si="88"/>
        <v>No</v>
      </c>
      <c r="CZ124" s="5" t="str">
        <f t="shared" si="89"/>
        <v>No</v>
      </c>
    </row>
    <row r="125" spans="4:104" x14ac:dyDescent="0.3">
      <c r="D125" s="3">
        <v>123</v>
      </c>
      <c r="E125" s="3" t="str">
        <f t="shared" si="83"/>
        <v>Saturno</v>
      </c>
      <c r="F125" s="3" t="str">
        <f t="shared" si="87"/>
        <v>Nodo Norte Real</v>
      </c>
      <c r="G125" s="3" t="str">
        <f t="shared" si="57"/>
        <v>Conjunción</v>
      </c>
      <c r="H125" s="5">
        <f t="shared" si="58"/>
        <v>0</v>
      </c>
      <c r="I125" s="3" t="str">
        <f t="shared" si="90"/>
        <v>No</v>
      </c>
      <c r="J125" s="5" t="str">
        <f t="shared" si="91"/>
        <v>No</v>
      </c>
      <c r="K125" s="3" t="str">
        <f t="shared" si="90"/>
        <v>No</v>
      </c>
      <c r="L125" s="5" t="str">
        <f t="shared" si="91"/>
        <v>No</v>
      </c>
      <c r="M125" s="3" t="str">
        <f t="shared" si="90"/>
        <v>No</v>
      </c>
      <c r="N125" s="5" t="str">
        <f t="shared" si="91"/>
        <v>No</v>
      </c>
      <c r="O125" s="3" t="str">
        <f t="shared" si="90"/>
        <v>No</v>
      </c>
      <c r="P125" s="5" t="str">
        <f t="shared" si="91"/>
        <v>No</v>
      </c>
      <c r="Q125" s="3" t="str">
        <f t="shared" si="90"/>
        <v>No</v>
      </c>
      <c r="R125" s="5" t="str">
        <f t="shared" si="91"/>
        <v>No</v>
      </c>
      <c r="S125" s="3" t="str">
        <f t="shared" si="90"/>
        <v>No</v>
      </c>
      <c r="T125" s="5" t="str">
        <f t="shared" si="91"/>
        <v>No</v>
      </c>
      <c r="U125" s="3" t="str">
        <f t="shared" si="90"/>
        <v>No</v>
      </c>
      <c r="V125" s="5" t="str">
        <f t="shared" si="91"/>
        <v>No</v>
      </c>
      <c r="W125" s="3" t="str">
        <f t="shared" si="90"/>
        <v>No</v>
      </c>
      <c r="X125" s="5" t="str">
        <f t="shared" si="91"/>
        <v>No</v>
      </c>
      <c r="Y125" s="3" t="str">
        <f t="shared" si="90"/>
        <v>No</v>
      </c>
      <c r="Z125" s="5" t="str">
        <f t="shared" si="91"/>
        <v>No</v>
      </c>
      <c r="AA125" s="3" t="str">
        <f t="shared" si="90"/>
        <v>No</v>
      </c>
      <c r="AB125" s="5" t="str">
        <f t="shared" si="91"/>
        <v>No</v>
      </c>
      <c r="AC125" s="3" t="str">
        <f t="shared" si="90"/>
        <v>No</v>
      </c>
      <c r="AD125" s="5" t="str">
        <f t="shared" si="91"/>
        <v>No</v>
      </c>
      <c r="AE125" s="3" t="str">
        <f t="shared" si="90"/>
        <v>No</v>
      </c>
      <c r="AF125" s="5" t="str">
        <f t="shared" si="91"/>
        <v>No</v>
      </c>
      <c r="AG125" s="3" t="str">
        <f t="shared" si="90"/>
        <v>No</v>
      </c>
      <c r="AH125" s="5" t="str">
        <f t="shared" si="91"/>
        <v>No</v>
      </c>
      <c r="AI125" s="3" t="str">
        <f t="shared" si="90"/>
        <v>No</v>
      </c>
      <c r="AJ125" s="5" t="str">
        <f t="shared" si="91"/>
        <v>No</v>
      </c>
      <c r="AK125" s="3" t="str">
        <f t="shared" si="90"/>
        <v>No</v>
      </c>
      <c r="AL125" s="5" t="str">
        <f t="shared" si="91"/>
        <v>No</v>
      </c>
      <c r="AM125" s="3" t="str">
        <f t="shared" si="90"/>
        <v>No</v>
      </c>
      <c r="AN125" s="5" t="str">
        <f t="shared" si="91"/>
        <v>No</v>
      </c>
      <c r="AO125" s="3" t="str">
        <f t="shared" si="90"/>
        <v>No</v>
      </c>
      <c r="AP125" s="5" t="str">
        <f t="shared" si="91"/>
        <v>No</v>
      </c>
      <c r="AQ125" s="3" t="str">
        <f t="shared" si="90"/>
        <v>No</v>
      </c>
      <c r="AR125" s="5" t="str">
        <f t="shared" si="91"/>
        <v>No</v>
      </c>
      <c r="AS125" s="3" t="str">
        <f t="shared" si="90"/>
        <v>No</v>
      </c>
      <c r="AT125" s="5" t="str">
        <f t="shared" si="91"/>
        <v>No</v>
      </c>
      <c r="AU125" s="3" t="str">
        <f t="shared" si="90"/>
        <v>No</v>
      </c>
      <c r="AV125" s="5" t="str">
        <f t="shared" si="91"/>
        <v>No</v>
      </c>
      <c r="AW125" s="3" t="str">
        <f t="shared" si="90"/>
        <v>No</v>
      </c>
      <c r="AX125" s="5" t="str">
        <f t="shared" si="91"/>
        <v>No</v>
      </c>
      <c r="AY125" s="3" t="str">
        <f t="shared" si="90"/>
        <v>No</v>
      </c>
      <c r="AZ125" s="5" t="str">
        <f t="shared" si="91"/>
        <v>No</v>
      </c>
      <c r="BA125" s="3" t="str">
        <f t="shared" si="90"/>
        <v>No</v>
      </c>
      <c r="BB125" s="5" t="str">
        <f t="shared" si="91"/>
        <v>No</v>
      </c>
      <c r="BC125" s="3" t="str">
        <f t="shared" si="90"/>
        <v>No</v>
      </c>
      <c r="BD125" s="5" t="str">
        <f t="shared" si="91"/>
        <v>No</v>
      </c>
      <c r="BE125" s="3" t="str">
        <f t="shared" si="90"/>
        <v>No</v>
      </c>
      <c r="BF125" s="5" t="str">
        <f t="shared" si="91"/>
        <v>No</v>
      </c>
      <c r="BG125" s="3" t="str">
        <f t="shared" si="90"/>
        <v>No</v>
      </c>
      <c r="BH125" s="5" t="str">
        <f t="shared" si="91"/>
        <v>No</v>
      </c>
      <c r="BI125" s="3" t="str">
        <f t="shared" si="90"/>
        <v>No</v>
      </c>
      <c r="BJ125" s="5" t="str">
        <f t="shared" si="91"/>
        <v>No</v>
      </c>
      <c r="BK125" s="3" t="str">
        <f t="shared" si="90"/>
        <v>No</v>
      </c>
      <c r="BL125" s="5" t="str">
        <f t="shared" si="91"/>
        <v>No</v>
      </c>
      <c r="BM125" s="3" t="str">
        <f t="shared" si="90"/>
        <v>No</v>
      </c>
      <c r="BN125" s="5" t="str">
        <f t="shared" si="91"/>
        <v>No</v>
      </c>
      <c r="BO125" s="3" t="str">
        <f t="shared" si="90"/>
        <v>No</v>
      </c>
      <c r="BP125" s="5" t="str">
        <f t="shared" si="91"/>
        <v>No</v>
      </c>
      <c r="BQ125" s="3" t="str">
        <f t="shared" si="90"/>
        <v>No</v>
      </c>
      <c r="BR125" s="5" t="str">
        <f t="shared" si="91"/>
        <v>No</v>
      </c>
      <c r="BS125" s="3" t="str">
        <f t="shared" si="90"/>
        <v>No</v>
      </c>
      <c r="BT125" s="5" t="str">
        <f t="shared" si="91"/>
        <v>No</v>
      </c>
      <c r="BU125" s="3" t="str">
        <f t="shared" si="88"/>
        <v>No</v>
      </c>
      <c r="BV125" s="5" t="str">
        <f t="shared" si="89"/>
        <v>No</v>
      </c>
      <c r="BW125" s="3" t="str">
        <f t="shared" si="88"/>
        <v>No</v>
      </c>
      <c r="BX125" s="5" t="str">
        <f t="shared" si="89"/>
        <v>No</v>
      </c>
      <c r="BY125" s="3" t="str">
        <f t="shared" si="88"/>
        <v>No</v>
      </c>
      <c r="BZ125" s="5" t="str">
        <f t="shared" si="89"/>
        <v>No</v>
      </c>
      <c r="CA125" s="3" t="str">
        <f t="shared" si="88"/>
        <v>No</v>
      </c>
      <c r="CB125" s="5" t="str">
        <f t="shared" si="89"/>
        <v>No</v>
      </c>
      <c r="CC125" s="3" t="str">
        <f t="shared" si="88"/>
        <v>No</v>
      </c>
      <c r="CD125" s="5" t="str">
        <f t="shared" si="89"/>
        <v>No</v>
      </c>
      <c r="CE125" s="3" t="str">
        <f t="shared" si="88"/>
        <v>No</v>
      </c>
      <c r="CF125" s="5" t="str">
        <f t="shared" si="89"/>
        <v>No</v>
      </c>
      <c r="CG125" s="3" t="str">
        <f t="shared" si="88"/>
        <v>No</v>
      </c>
      <c r="CH125" s="5" t="str">
        <f t="shared" si="89"/>
        <v>No</v>
      </c>
      <c r="CI125" s="3" t="str">
        <f t="shared" si="88"/>
        <v>No</v>
      </c>
      <c r="CJ125" s="5" t="str">
        <f t="shared" si="89"/>
        <v>No</v>
      </c>
      <c r="CK125" s="3" t="str">
        <f t="shared" si="88"/>
        <v>No</v>
      </c>
      <c r="CL125" s="5" t="str">
        <f t="shared" si="89"/>
        <v>No</v>
      </c>
      <c r="CM125" s="3" t="str">
        <f t="shared" si="88"/>
        <v>No</v>
      </c>
      <c r="CN125" s="5" t="str">
        <f t="shared" si="89"/>
        <v>No</v>
      </c>
      <c r="CO125" s="3" t="str">
        <f t="shared" si="88"/>
        <v>No</v>
      </c>
      <c r="CP125" s="5" t="str">
        <f t="shared" si="89"/>
        <v>No</v>
      </c>
      <c r="CQ125" s="3" t="str">
        <f t="shared" si="88"/>
        <v>No</v>
      </c>
      <c r="CR125" s="5" t="str">
        <f t="shared" si="89"/>
        <v>No</v>
      </c>
      <c r="CS125" s="3" t="str">
        <f t="shared" si="88"/>
        <v>No</v>
      </c>
      <c r="CT125" s="5" t="str">
        <f t="shared" si="89"/>
        <v>No</v>
      </c>
      <c r="CU125" s="3" t="str">
        <f t="shared" si="88"/>
        <v>No</v>
      </c>
      <c r="CV125" s="5" t="str">
        <f t="shared" si="89"/>
        <v>No</v>
      </c>
      <c r="CW125" s="3" t="str">
        <f t="shared" si="88"/>
        <v>No</v>
      </c>
      <c r="CX125" s="5" t="str">
        <f t="shared" si="89"/>
        <v>No</v>
      </c>
      <c r="CY125" s="3" t="str">
        <f t="shared" si="88"/>
        <v>No</v>
      </c>
      <c r="CZ125" s="5" t="str">
        <f t="shared" si="89"/>
        <v>No</v>
      </c>
    </row>
    <row r="126" spans="4:104" x14ac:dyDescent="0.3">
      <c r="D126" s="3">
        <v>124</v>
      </c>
      <c r="E126" s="3" t="str">
        <f t="shared" si="83"/>
        <v>Saturno</v>
      </c>
      <c r="F126" s="3" t="str">
        <f t="shared" si="87"/>
        <v>Quirón</v>
      </c>
      <c r="G126" s="3" t="str">
        <f t="shared" si="57"/>
        <v>Conjunción</v>
      </c>
      <c r="H126" s="5">
        <f t="shared" si="58"/>
        <v>0</v>
      </c>
      <c r="I126" s="3" t="str">
        <f t="shared" si="90"/>
        <v>No</v>
      </c>
      <c r="J126" s="5" t="str">
        <f t="shared" si="91"/>
        <v>No</v>
      </c>
      <c r="K126" s="3" t="str">
        <f t="shared" si="90"/>
        <v>No</v>
      </c>
      <c r="L126" s="5" t="str">
        <f t="shared" si="91"/>
        <v>No</v>
      </c>
      <c r="M126" s="3" t="str">
        <f t="shared" si="90"/>
        <v>No</v>
      </c>
      <c r="N126" s="5" t="str">
        <f t="shared" si="91"/>
        <v>No</v>
      </c>
      <c r="O126" s="3" t="str">
        <f t="shared" si="90"/>
        <v>No</v>
      </c>
      <c r="P126" s="5" t="str">
        <f t="shared" si="91"/>
        <v>No</v>
      </c>
      <c r="Q126" s="3" t="str">
        <f t="shared" si="90"/>
        <v>No</v>
      </c>
      <c r="R126" s="5" t="str">
        <f t="shared" si="91"/>
        <v>No</v>
      </c>
      <c r="S126" s="3" t="str">
        <f t="shared" si="90"/>
        <v>No</v>
      </c>
      <c r="T126" s="5" t="str">
        <f t="shared" si="91"/>
        <v>No</v>
      </c>
      <c r="U126" s="3" t="str">
        <f t="shared" si="90"/>
        <v>No</v>
      </c>
      <c r="V126" s="5" t="str">
        <f t="shared" si="91"/>
        <v>No</v>
      </c>
      <c r="W126" s="3" t="str">
        <f t="shared" si="90"/>
        <v>No</v>
      </c>
      <c r="X126" s="5" t="str">
        <f t="shared" si="91"/>
        <v>No</v>
      </c>
      <c r="Y126" s="3" t="str">
        <f t="shared" si="90"/>
        <v>No</v>
      </c>
      <c r="Z126" s="5" t="str">
        <f t="shared" si="91"/>
        <v>No</v>
      </c>
      <c r="AA126" s="3" t="str">
        <f t="shared" si="90"/>
        <v>No</v>
      </c>
      <c r="AB126" s="5" t="str">
        <f t="shared" si="91"/>
        <v>No</v>
      </c>
      <c r="AC126" s="3" t="str">
        <f t="shared" si="90"/>
        <v>No</v>
      </c>
      <c r="AD126" s="5" t="str">
        <f t="shared" si="91"/>
        <v>No</v>
      </c>
      <c r="AE126" s="3" t="str">
        <f t="shared" si="90"/>
        <v>No</v>
      </c>
      <c r="AF126" s="5" t="str">
        <f t="shared" si="91"/>
        <v>No</v>
      </c>
      <c r="AG126" s="3" t="str">
        <f t="shared" si="90"/>
        <v>No</v>
      </c>
      <c r="AH126" s="5" t="str">
        <f t="shared" si="91"/>
        <v>No</v>
      </c>
      <c r="AI126" s="3" t="str">
        <f t="shared" si="90"/>
        <v>No</v>
      </c>
      <c r="AJ126" s="5" t="str">
        <f t="shared" si="91"/>
        <v>No</v>
      </c>
      <c r="AK126" s="3" t="str">
        <f t="shared" si="90"/>
        <v>No</v>
      </c>
      <c r="AL126" s="5" t="str">
        <f t="shared" si="91"/>
        <v>No</v>
      </c>
      <c r="AM126" s="3" t="str">
        <f t="shared" si="90"/>
        <v>No</v>
      </c>
      <c r="AN126" s="5" t="str">
        <f t="shared" si="91"/>
        <v>No</v>
      </c>
      <c r="AO126" s="3" t="str">
        <f t="shared" si="90"/>
        <v>No</v>
      </c>
      <c r="AP126" s="5" t="str">
        <f t="shared" si="91"/>
        <v>No</v>
      </c>
      <c r="AQ126" s="3" t="str">
        <f t="shared" si="90"/>
        <v>No</v>
      </c>
      <c r="AR126" s="5" t="str">
        <f t="shared" si="91"/>
        <v>No</v>
      </c>
      <c r="AS126" s="3" t="str">
        <f t="shared" si="90"/>
        <v>No</v>
      </c>
      <c r="AT126" s="5" t="str">
        <f t="shared" si="91"/>
        <v>No</v>
      </c>
      <c r="AU126" s="3" t="str">
        <f t="shared" si="90"/>
        <v>No</v>
      </c>
      <c r="AV126" s="5" t="str">
        <f t="shared" si="91"/>
        <v>No</v>
      </c>
      <c r="AW126" s="3" t="str">
        <f t="shared" si="90"/>
        <v>No</v>
      </c>
      <c r="AX126" s="5" t="str">
        <f t="shared" si="91"/>
        <v>No</v>
      </c>
      <c r="AY126" s="3" t="str">
        <f t="shared" si="90"/>
        <v>No</v>
      </c>
      <c r="AZ126" s="5" t="str">
        <f t="shared" si="91"/>
        <v>No</v>
      </c>
      <c r="BA126" s="3" t="str">
        <f t="shared" si="90"/>
        <v>No</v>
      </c>
      <c r="BB126" s="5" t="str">
        <f t="shared" si="91"/>
        <v>No</v>
      </c>
      <c r="BC126" s="3" t="str">
        <f t="shared" si="90"/>
        <v>No</v>
      </c>
      <c r="BD126" s="5" t="str">
        <f t="shared" si="91"/>
        <v>No</v>
      </c>
      <c r="BE126" s="3" t="str">
        <f t="shared" si="90"/>
        <v>No</v>
      </c>
      <c r="BF126" s="5" t="str">
        <f t="shared" si="91"/>
        <v>No</v>
      </c>
      <c r="BG126" s="3" t="str">
        <f t="shared" si="90"/>
        <v>No</v>
      </c>
      <c r="BH126" s="5" t="str">
        <f t="shared" si="91"/>
        <v>No</v>
      </c>
      <c r="BI126" s="3" t="str">
        <f t="shared" si="90"/>
        <v>No</v>
      </c>
      <c r="BJ126" s="5" t="str">
        <f t="shared" si="91"/>
        <v>No</v>
      </c>
      <c r="BK126" s="3" t="str">
        <f t="shared" si="90"/>
        <v>No</v>
      </c>
      <c r="BL126" s="5" t="str">
        <f t="shared" si="91"/>
        <v>No</v>
      </c>
      <c r="BM126" s="3" t="str">
        <f t="shared" si="90"/>
        <v>No</v>
      </c>
      <c r="BN126" s="5" t="str">
        <f t="shared" si="91"/>
        <v>No</v>
      </c>
      <c r="BO126" s="3" t="str">
        <f t="shared" si="90"/>
        <v>No</v>
      </c>
      <c r="BP126" s="5" t="str">
        <f t="shared" si="91"/>
        <v>No</v>
      </c>
      <c r="BQ126" s="3" t="str">
        <f t="shared" si="90"/>
        <v>No</v>
      </c>
      <c r="BR126" s="5" t="str">
        <f t="shared" si="91"/>
        <v>No</v>
      </c>
      <c r="BS126" s="3" t="str">
        <f t="shared" si="90"/>
        <v>No</v>
      </c>
      <c r="BT126" s="5" t="str">
        <f t="shared" si="91"/>
        <v>No</v>
      </c>
      <c r="BU126" s="3" t="str">
        <f t="shared" si="88"/>
        <v>No</v>
      </c>
      <c r="BV126" s="5" t="str">
        <f t="shared" si="89"/>
        <v>No</v>
      </c>
      <c r="BW126" s="3" t="str">
        <f t="shared" si="88"/>
        <v>No</v>
      </c>
      <c r="BX126" s="5" t="str">
        <f t="shared" si="89"/>
        <v>No</v>
      </c>
      <c r="BY126" s="3" t="str">
        <f t="shared" si="88"/>
        <v>No</v>
      </c>
      <c r="BZ126" s="5" t="str">
        <f t="shared" si="89"/>
        <v>No</v>
      </c>
      <c r="CA126" s="3" t="str">
        <f t="shared" si="88"/>
        <v>No</v>
      </c>
      <c r="CB126" s="5" t="str">
        <f t="shared" si="89"/>
        <v>No</v>
      </c>
      <c r="CC126" s="3" t="str">
        <f t="shared" si="88"/>
        <v>No</v>
      </c>
      <c r="CD126" s="5" t="str">
        <f t="shared" si="89"/>
        <v>No</v>
      </c>
      <c r="CE126" s="3" t="str">
        <f t="shared" si="88"/>
        <v>No</v>
      </c>
      <c r="CF126" s="5" t="str">
        <f t="shared" si="89"/>
        <v>No</v>
      </c>
      <c r="CG126" s="3" t="str">
        <f t="shared" si="88"/>
        <v>No</v>
      </c>
      <c r="CH126" s="5" t="str">
        <f t="shared" si="89"/>
        <v>No</v>
      </c>
      <c r="CI126" s="3" t="str">
        <f t="shared" si="88"/>
        <v>No</v>
      </c>
      <c r="CJ126" s="5" t="str">
        <f t="shared" si="89"/>
        <v>No</v>
      </c>
      <c r="CK126" s="3" t="str">
        <f t="shared" si="88"/>
        <v>No</v>
      </c>
      <c r="CL126" s="5" t="str">
        <f t="shared" si="89"/>
        <v>No</v>
      </c>
      <c r="CM126" s="3" t="str">
        <f t="shared" si="88"/>
        <v>No</v>
      </c>
      <c r="CN126" s="5" t="str">
        <f t="shared" si="89"/>
        <v>No</v>
      </c>
      <c r="CO126" s="3" t="str">
        <f t="shared" si="88"/>
        <v>No</v>
      </c>
      <c r="CP126" s="5" t="str">
        <f t="shared" si="89"/>
        <v>No</v>
      </c>
      <c r="CQ126" s="3" t="str">
        <f t="shared" si="88"/>
        <v>No</v>
      </c>
      <c r="CR126" s="5" t="str">
        <f t="shared" si="89"/>
        <v>No</v>
      </c>
      <c r="CS126" s="3" t="str">
        <f t="shared" si="88"/>
        <v>No</v>
      </c>
      <c r="CT126" s="5" t="str">
        <f t="shared" si="89"/>
        <v>No</v>
      </c>
      <c r="CU126" s="3" t="str">
        <f t="shared" si="88"/>
        <v>No</v>
      </c>
      <c r="CV126" s="5" t="str">
        <f t="shared" si="89"/>
        <v>No</v>
      </c>
      <c r="CW126" s="3" t="str">
        <f t="shared" si="88"/>
        <v>No</v>
      </c>
      <c r="CX126" s="5" t="str">
        <f t="shared" si="89"/>
        <v>No</v>
      </c>
      <c r="CY126" s="3" t="str">
        <f t="shared" si="88"/>
        <v>No</v>
      </c>
      <c r="CZ126" s="5" t="str">
        <f t="shared" si="89"/>
        <v>No</v>
      </c>
    </row>
    <row r="127" spans="4:104" x14ac:dyDescent="0.3">
      <c r="D127" s="3">
        <v>125</v>
      </c>
      <c r="E127" s="3" t="str">
        <f t="shared" si="83"/>
        <v>Saturno</v>
      </c>
      <c r="F127" s="3" t="str">
        <f t="shared" si="87"/>
        <v>Lilith</v>
      </c>
      <c r="G127" s="3" t="str">
        <f t="shared" si="57"/>
        <v>Conjunción</v>
      </c>
      <c r="H127" s="5">
        <f t="shared" si="58"/>
        <v>0</v>
      </c>
      <c r="I127" s="3" t="str">
        <f t="shared" si="90"/>
        <v>No</v>
      </c>
      <c r="J127" s="5" t="str">
        <f t="shared" si="91"/>
        <v>No</v>
      </c>
      <c r="K127" s="3" t="str">
        <f t="shared" si="90"/>
        <v>No</v>
      </c>
      <c r="L127" s="5" t="str">
        <f t="shared" si="91"/>
        <v>No</v>
      </c>
      <c r="M127" s="3" t="str">
        <f t="shared" si="90"/>
        <v>No</v>
      </c>
      <c r="N127" s="5" t="str">
        <f t="shared" si="91"/>
        <v>No</v>
      </c>
      <c r="O127" s="3" t="str">
        <f t="shared" si="90"/>
        <v>No</v>
      </c>
      <c r="P127" s="5" t="str">
        <f t="shared" si="91"/>
        <v>No</v>
      </c>
      <c r="Q127" s="3" t="str">
        <f t="shared" si="90"/>
        <v>No</v>
      </c>
      <c r="R127" s="5" t="str">
        <f t="shared" si="91"/>
        <v>No</v>
      </c>
      <c r="S127" s="3" t="str">
        <f t="shared" si="90"/>
        <v>No</v>
      </c>
      <c r="T127" s="5" t="str">
        <f t="shared" si="91"/>
        <v>No</v>
      </c>
      <c r="U127" s="3" t="str">
        <f t="shared" si="90"/>
        <v>No</v>
      </c>
      <c r="V127" s="5" t="str">
        <f t="shared" si="91"/>
        <v>No</v>
      </c>
      <c r="W127" s="3" t="str">
        <f t="shared" si="90"/>
        <v>No</v>
      </c>
      <c r="X127" s="5" t="str">
        <f t="shared" si="91"/>
        <v>No</v>
      </c>
      <c r="Y127" s="3" t="str">
        <f t="shared" si="90"/>
        <v>No</v>
      </c>
      <c r="Z127" s="5" t="str">
        <f t="shared" si="91"/>
        <v>No</v>
      </c>
      <c r="AA127" s="3" t="str">
        <f t="shared" si="90"/>
        <v>No</v>
      </c>
      <c r="AB127" s="5" t="str">
        <f t="shared" si="91"/>
        <v>No</v>
      </c>
      <c r="AC127" s="3" t="str">
        <f t="shared" si="90"/>
        <v>No</v>
      </c>
      <c r="AD127" s="5" t="str">
        <f t="shared" si="91"/>
        <v>No</v>
      </c>
      <c r="AE127" s="3" t="str">
        <f t="shared" si="90"/>
        <v>No</v>
      </c>
      <c r="AF127" s="5" t="str">
        <f t="shared" si="91"/>
        <v>No</v>
      </c>
      <c r="AG127" s="3" t="str">
        <f t="shared" si="90"/>
        <v>No</v>
      </c>
      <c r="AH127" s="5" t="str">
        <f t="shared" si="91"/>
        <v>No</v>
      </c>
      <c r="AI127" s="3" t="str">
        <f t="shared" si="90"/>
        <v>No</v>
      </c>
      <c r="AJ127" s="5" t="str">
        <f t="shared" si="91"/>
        <v>No</v>
      </c>
      <c r="AK127" s="3" t="str">
        <f t="shared" si="90"/>
        <v>No</v>
      </c>
      <c r="AL127" s="5" t="str">
        <f t="shared" si="91"/>
        <v>No</v>
      </c>
      <c r="AM127" s="3" t="str">
        <f t="shared" si="90"/>
        <v>No</v>
      </c>
      <c r="AN127" s="5" t="str">
        <f t="shared" si="91"/>
        <v>No</v>
      </c>
      <c r="AO127" s="3" t="str">
        <f t="shared" si="90"/>
        <v>No</v>
      </c>
      <c r="AP127" s="5" t="str">
        <f t="shared" si="91"/>
        <v>No</v>
      </c>
      <c r="AQ127" s="3" t="str">
        <f t="shared" si="90"/>
        <v>No</v>
      </c>
      <c r="AR127" s="5" t="str">
        <f t="shared" si="91"/>
        <v>No</v>
      </c>
      <c r="AS127" s="3" t="str">
        <f t="shared" si="90"/>
        <v>No</v>
      </c>
      <c r="AT127" s="5" t="str">
        <f t="shared" si="91"/>
        <v>No</v>
      </c>
      <c r="AU127" s="3" t="str">
        <f t="shared" si="90"/>
        <v>No</v>
      </c>
      <c r="AV127" s="5" t="str">
        <f t="shared" si="91"/>
        <v>No</v>
      </c>
      <c r="AW127" s="3" t="str">
        <f t="shared" si="90"/>
        <v>No</v>
      </c>
      <c r="AX127" s="5" t="str">
        <f t="shared" si="91"/>
        <v>No</v>
      </c>
      <c r="AY127" s="3" t="str">
        <f t="shared" si="90"/>
        <v>No</v>
      </c>
      <c r="AZ127" s="5" t="str">
        <f t="shared" si="91"/>
        <v>No</v>
      </c>
      <c r="BA127" s="3" t="str">
        <f t="shared" si="90"/>
        <v>No</v>
      </c>
      <c r="BB127" s="5" t="str">
        <f t="shared" si="91"/>
        <v>No</v>
      </c>
      <c r="BC127" s="3" t="str">
        <f t="shared" si="90"/>
        <v>No</v>
      </c>
      <c r="BD127" s="5" t="str">
        <f t="shared" si="91"/>
        <v>No</v>
      </c>
      <c r="BE127" s="3" t="str">
        <f t="shared" si="90"/>
        <v>No</v>
      </c>
      <c r="BF127" s="5" t="str">
        <f t="shared" si="91"/>
        <v>No</v>
      </c>
      <c r="BG127" s="3" t="str">
        <f t="shared" si="90"/>
        <v>No</v>
      </c>
      <c r="BH127" s="5" t="str">
        <f t="shared" si="91"/>
        <v>No</v>
      </c>
      <c r="BI127" s="3" t="str">
        <f t="shared" si="90"/>
        <v>No</v>
      </c>
      <c r="BJ127" s="5" t="str">
        <f t="shared" si="91"/>
        <v>No</v>
      </c>
      <c r="BK127" s="3" t="str">
        <f t="shared" si="90"/>
        <v>No</v>
      </c>
      <c r="BL127" s="5" t="str">
        <f t="shared" si="91"/>
        <v>No</v>
      </c>
      <c r="BM127" s="3" t="str">
        <f t="shared" si="90"/>
        <v>No</v>
      </c>
      <c r="BN127" s="5" t="str">
        <f t="shared" si="91"/>
        <v>No</v>
      </c>
      <c r="BO127" s="3" t="str">
        <f t="shared" si="90"/>
        <v>No</v>
      </c>
      <c r="BP127" s="5" t="str">
        <f t="shared" si="91"/>
        <v>No</v>
      </c>
      <c r="BQ127" s="3" t="str">
        <f t="shared" si="90"/>
        <v>No</v>
      </c>
      <c r="BR127" s="5" t="str">
        <f t="shared" si="91"/>
        <v>No</v>
      </c>
      <c r="BS127" s="3" t="str">
        <f t="shared" si="90"/>
        <v>No</v>
      </c>
      <c r="BT127" s="5" t="str">
        <f t="shared" si="91"/>
        <v>No</v>
      </c>
      <c r="BU127" s="3" t="str">
        <f t="shared" si="88"/>
        <v>No</v>
      </c>
      <c r="BV127" s="5" t="str">
        <f t="shared" si="89"/>
        <v>No</v>
      </c>
      <c r="BW127" s="3" t="str">
        <f t="shared" si="88"/>
        <v>No</v>
      </c>
      <c r="BX127" s="5" t="str">
        <f t="shared" si="89"/>
        <v>No</v>
      </c>
      <c r="BY127" s="3" t="str">
        <f t="shared" si="88"/>
        <v>No</v>
      </c>
      <c r="BZ127" s="5" t="str">
        <f t="shared" si="89"/>
        <v>No</v>
      </c>
      <c r="CA127" s="3" t="str">
        <f t="shared" si="88"/>
        <v>No</v>
      </c>
      <c r="CB127" s="5" t="str">
        <f t="shared" si="89"/>
        <v>No</v>
      </c>
      <c r="CC127" s="3" t="str">
        <f t="shared" si="88"/>
        <v>No</v>
      </c>
      <c r="CD127" s="5" t="str">
        <f t="shared" si="89"/>
        <v>No</v>
      </c>
      <c r="CE127" s="3" t="str">
        <f t="shared" si="88"/>
        <v>No</v>
      </c>
      <c r="CF127" s="5" t="str">
        <f t="shared" si="89"/>
        <v>No</v>
      </c>
      <c r="CG127" s="3" t="str">
        <f t="shared" si="88"/>
        <v>No</v>
      </c>
      <c r="CH127" s="5" t="str">
        <f t="shared" si="89"/>
        <v>No</v>
      </c>
      <c r="CI127" s="3" t="str">
        <f t="shared" si="88"/>
        <v>No</v>
      </c>
      <c r="CJ127" s="5" t="str">
        <f t="shared" si="89"/>
        <v>No</v>
      </c>
      <c r="CK127" s="3" t="str">
        <f t="shared" si="88"/>
        <v>No</v>
      </c>
      <c r="CL127" s="5" t="str">
        <f t="shared" si="89"/>
        <v>No</v>
      </c>
      <c r="CM127" s="3" t="str">
        <f t="shared" si="88"/>
        <v>No</v>
      </c>
      <c r="CN127" s="5" t="str">
        <f t="shared" si="89"/>
        <v>No</v>
      </c>
      <c r="CO127" s="3" t="str">
        <f t="shared" si="88"/>
        <v>No</v>
      </c>
      <c r="CP127" s="5" t="str">
        <f t="shared" si="89"/>
        <v>No</v>
      </c>
      <c r="CQ127" s="3" t="str">
        <f t="shared" si="88"/>
        <v>No</v>
      </c>
      <c r="CR127" s="5" t="str">
        <f t="shared" si="89"/>
        <v>No</v>
      </c>
      <c r="CS127" s="3" t="str">
        <f t="shared" si="88"/>
        <v>No</v>
      </c>
      <c r="CT127" s="5" t="str">
        <f t="shared" si="89"/>
        <v>No</v>
      </c>
      <c r="CU127" s="3" t="str">
        <f t="shared" si="88"/>
        <v>No</v>
      </c>
      <c r="CV127" s="5" t="str">
        <f t="shared" si="89"/>
        <v>No</v>
      </c>
      <c r="CW127" s="3" t="str">
        <f t="shared" si="88"/>
        <v>No</v>
      </c>
      <c r="CX127" s="5" t="str">
        <f t="shared" si="89"/>
        <v>No</v>
      </c>
      <c r="CY127" s="3" t="str">
        <f t="shared" si="88"/>
        <v>No</v>
      </c>
      <c r="CZ127" s="5" t="str">
        <f t="shared" si="89"/>
        <v>No</v>
      </c>
    </row>
    <row r="128" spans="4:104" x14ac:dyDescent="0.3">
      <c r="D128" s="3">
        <v>126</v>
      </c>
      <c r="E128" s="3" t="str">
        <f t="shared" si="83"/>
        <v>Saturno</v>
      </c>
      <c r="F128" s="3" t="str">
        <f t="shared" si="87"/>
        <v>Vertex</v>
      </c>
      <c r="G128" s="3" t="str">
        <f t="shared" si="57"/>
        <v>Conjunción</v>
      </c>
      <c r="H128" s="5">
        <f t="shared" si="58"/>
        <v>0</v>
      </c>
      <c r="I128" s="3" t="str">
        <f t="shared" si="90"/>
        <v>No</v>
      </c>
      <c r="J128" s="5" t="str">
        <f t="shared" si="91"/>
        <v>No</v>
      </c>
      <c r="K128" s="3" t="str">
        <f t="shared" si="90"/>
        <v>No</v>
      </c>
      <c r="L128" s="5" t="str">
        <f t="shared" si="91"/>
        <v>No</v>
      </c>
      <c r="M128" s="3" t="str">
        <f t="shared" si="90"/>
        <v>No</v>
      </c>
      <c r="N128" s="5" t="str">
        <f t="shared" si="91"/>
        <v>No</v>
      </c>
      <c r="O128" s="3" t="str">
        <f t="shared" si="90"/>
        <v>No</v>
      </c>
      <c r="P128" s="5" t="str">
        <f t="shared" si="91"/>
        <v>No</v>
      </c>
      <c r="Q128" s="3" t="str">
        <f t="shared" si="90"/>
        <v>No</v>
      </c>
      <c r="R128" s="5" t="str">
        <f t="shared" si="91"/>
        <v>No</v>
      </c>
      <c r="S128" s="3" t="str">
        <f t="shared" si="90"/>
        <v>No</v>
      </c>
      <c r="T128" s="5" t="str">
        <f t="shared" si="91"/>
        <v>No</v>
      </c>
      <c r="U128" s="3" t="str">
        <f t="shared" si="90"/>
        <v>No</v>
      </c>
      <c r="V128" s="5" t="str">
        <f t="shared" si="91"/>
        <v>No</v>
      </c>
      <c r="W128" s="3" t="str">
        <f t="shared" si="90"/>
        <v>No</v>
      </c>
      <c r="X128" s="5" t="str">
        <f t="shared" si="91"/>
        <v>No</v>
      </c>
      <c r="Y128" s="3" t="str">
        <f t="shared" si="90"/>
        <v>No</v>
      </c>
      <c r="Z128" s="5" t="str">
        <f t="shared" si="91"/>
        <v>No</v>
      </c>
      <c r="AA128" s="3" t="str">
        <f t="shared" si="90"/>
        <v>No</v>
      </c>
      <c r="AB128" s="5" t="str">
        <f t="shared" si="91"/>
        <v>No</v>
      </c>
      <c r="AC128" s="3" t="str">
        <f t="shared" si="90"/>
        <v>No</v>
      </c>
      <c r="AD128" s="5" t="str">
        <f t="shared" si="91"/>
        <v>No</v>
      </c>
      <c r="AE128" s="3" t="str">
        <f t="shared" si="90"/>
        <v>No</v>
      </c>
      <c r="AF128" s="5" t="str">
        <f t="shared" si="91"/>
        <v>No</v>
      </c>
      <c r="AG128" s="3" t="str">
        <f t="shared" si="90"/>
        <v>No</v>
      </c>
      <c r="AH128" s="5" t="str">
        <f t="shared" si="91"/>
        <v>No</v>
      </c>
      <c r="AI128" s="3" t="str">
        <f t="shared" si="90"/>
        <v>No</v>
      </c>
      <c r="AJ128" s="5" t="str">
        <f t="shared" si="91"/>
        <v>No</v>
      </c>
      <c r="AK128" s="3" t="str">
        <f t="shared" si="90"/>
        <v>No</v>
      </c>
      <c r="AL128" s="5" t="str">
        <f t="shared" si="91"/>
        <v>No</v>
      </c>
      <c r="AM128" s="3" t="str">
        <f t="shared" si="90"/>
        <v>No</v>
      </c>
      <c r="AN128" s="5" t="str">
        <f t="shared" si="91"/>
        <v>No</v>
      </c>
      <c r="AO128" s="3" t="str">
        <f t="shared" si="90"/>
        <v>No</v>
      </c>
      <c r="AP128" s="5" t="str">
        <f t="shared" si="91"/>
        <v>No</v>
      </c>
      <c r="AQ128" s="3" t="str">
        <f t="shared" si="90"/>
        <v>No</v>
      </c>
      <c r="AR128" s="5" t="str">
        <f t="shared" si="91"/>
        <v>No</v>
      </c>
      <c r="AS128" s="3" t="str">
        <f t="shared" si="90"/>
        <v>No</v>
      </c>
      <c r="AT128" s="5" t="str">
        <f t="shared" si="91"/>
        <v>No</v>
      </c>
      <c r="AU128" s="3" t="str">
        <f t="shared" si="90"/>
        <v>No</v>
      </c>
      <c r="AV128" s="5" t="str">
        <f t="shared" si="91"/>
        <v>No</v>
      </c>
      <c r="AW128" s="3" t="str">
        <f t="shared" si="90"/>
        <v>No</v>
      </c>
      <c r="AX128" s="5" t="str">
        <f t="shared" si="91"/>
        <v>No</v>
      </c>
      <c r="AY128" s="3" t="str">
        <f t="shared" si="90"/>
        <v>No</v>
      </c>
      <c r="AZ128" s="5" t="str">
        <f t="shared" si="91"/>
        <v>No</v>
      </c>
      <c r="BA128" s="3" t="str">
        <f t="shared" si="90"/>
        <v>No</v>
      </c>
      <c r="BB128" s="5" t="str">
        <f t="shared" si="91"/>
        <v>No</v>
      </c>
      <c r="BC128" s="3" t="str">
        <f t="shared" si="90"/>
        <v>No</v>
      </c>
      <c r="BD128" s="5" t="str">
        <f t="shared" si="91"/>
        <v>No</v>
      </c>
      <c r="BE128" s="3" t="str">
        <f t="shared" si="90"/>
        <v>No</v>
      </c>
      <c r="BF128" s="5" t="str">
        <f t="shared" si="91"/>
        <v>No</v>
      </c>
      <c r="BG128" s="3" t="str">
        <f t="shared" si="90"/>
        <v>No</v>
      </c>
      <c r="BH128" s="5" t="str">
        <f t="shared" si="91"/>
        <v>No</v>
      </c>
      <c r="BI128" s="3" t="str">
        <f t="shared" si="90"/>
        <v>No</v>
      </c>
      <c r="BJ128" s="5" t="str">
        <f t="shared" si="91"/>
        <v>No</v>
      </c>
      <c r="BK128" s="3" t="str">
        <f t="shared" si="90"/>
        <v>No</v>
      </c>
      <c r="BL128" s="5" t="str">
        <f t="shared" si="91"/>
        <v>No</v>
      </c>
      <c r="BM128" s="3" t="str">
        <f t="shared" si="90"/>
        <v>No</v>
      </c>
      <c r="BN128" s="5" t="str">
        <f t="shared" si="91"/>
        <v>No</v>
      </c>
      <c r="BO128" s="3" t="str">
        <f t="shared" si="90"/>
        <v>No</v>
      </c>
      <c r="BP128" s="5" t="str">
        <f t="shared" si="91"/>
        <v>No</v>
      </c>
      <c r="BQ128" s="3" t="str">
        <f t="shared" si="90"/>
        <v>No</v>
      </c>
      <c r="BR128" s="5" t="str">
        <f t="shared" si="91"/>
        <v>No</v>
      </c>
      <c r="BS128" s="3" t="str">
        <f t="shared" si="90"/>
        <v>No</v>
      </c>
      <c r="BT128" s="5" t="str">
        <f t="shared" si="91"/>
        <v>No</v>
      </c>
      <c r="BU128" s="3" t="str">
        <f t="shared" si="88"/>
        <v>No</v>
      </c>
      <c r="BV128" s="5" t="str">
        <f t="shared" si="89"/>
        <v>No</v>
      </c>
      <c r="BW128" s="3" t="str">
        <f t="shared" si="88"/>
        <v>No</v>
      </c>
      <c r="BX128" s="5" t="str">
        <f t="shared" si="89"/>
        <v>No</v>
      </c>
      <c r="BY128" s="3" t="str">
        <f t="shared" si="88"/>
        <v>No</v>
      </c>
      <c r="BZ128" s="5" t="str">
        <f t="shared" si="89"/>
        <v>No</v>
      </c>
      <c r="CA128" s="3" t="str">
        <f t="shared" si="88"/>
        <v>No</v>
      </c>
      <c r="CB128" s="5" t="str">
        <f t="shared" si="89"/>
        <v>No</v>
      </c>
      <c r="CC128" s="3" t="str">
        <f t="shared" si="88"/>
        <v>No</v>
      </c>
      <c r="CD128" s="5" t="str">
        <f t="shared" si="89"/>
        <v>No</v>
      </c>
      <c r="CE128" s="3" t="str">
        <f t="shared" si="88"/>
        <v>No</v>
      </c>
      <c r="CF128" s="5" t="str">
        <f t="shared" si="89"/>
        <v>No</v>
      </c>
      <c r="CG128" s="3" t="str">
        <f t="shared" si="88"/>
        <v>No</v>
      </c>
      <c r="CH128" s="5" t="str">
        <f t="shared" si="89"/>
        <v>No</v>
      </c>
      <c r="CI128" s="3" t="str">
        <f t="shared" si="88"/>
        <v>No</v>
      </c>
      <c r="CJ128" s="5" t="str">
        <f t="shared" si="89"/>
        <v>No</v>
      </c>
      <c r="CK128" s="3" t="str">
        <f t="shared" si="88"/>
        <v>No</v>
      </c>
      <c r="CL128" s="5" t="str">
        <f t="shared" si="89"/>
        <v>No</v>
      </c>
      <c r="CM128" s="3" t="str">
        <f t="shared" si="88"/>
        <v>No</v>
      </c>
      <c r="CN128" s="5" t="str">
        <f t="shared" si="89"/>
        <v>No</v>
      </c>
      <c r="CO128" s="3" t="str">
        <f t="shared" si="88"/>
        <v>No</v>
      </c>
      <c r="CP128" s="5" t="str">
        <f t="shared" si="89"/>
        <v>No</v>
      </c>
      <c r="CQ128" s="3" t="str">
        <f t="shared" si="88"/>
        <v>No</v>
      </c>
      <c r="CR128" s="5" t="str">
        <f t="shared" si="89"/>
        <v>No</v>
      </c>
      <c r="CS128" s="3" t="str">
        <f t="shared" si="88"/>
        <v>No</v>
      </c>
      <c r="CT128" s="5" t="str">
        <f t="shared" si="89"/>
        <v>No</v>
      </c>
      <c r="CU128" s="3" t="str">
        <f t="shared" si="88"/>
        <v>No</v>
      </c>
      <c r="CV128" s="5" t="str">
        <f t="shared" si="89"/>
        <v>No</v>
      </c>
      <c r="CW128" s="3" t="str">
        <f t="shared" si="88"/>
        <v>No</v>
      </c>
      <c r="CX128" s="5" t="str">
        <f t="shared" si="89"/>
        <v>No</v>
      </c>
      <c r="CY128" s="3" t="str">
        <f t="shared" si="88"/>
        <v>No</v>
      </c>
      <c r="CZ128" s="5" t="str">
        <f t="shared" si="89"/>
        <v>No</v>
      </c>
    </row>
    <row r="129" spans="4:104" x14ac:dyDescent="0.3">
      <c r="D129" s="3">
        <v>127</v>
      </c>
      <c r="E129" s="3" t="str">
        <f t="shared" si="83"/>
        <v>Saturno</v>
      </c>
      <c r="F129" s="3" t="str">
        <f t="shared" si="87"/>
        <v>Ceres</v>
      </c>
      <c r="G129" s="3" t="str">
        <f t="shared" si="57"/>
        <v>Conjunción</v>
      </c>
      <c r="H129" s="5">
        <f t="shared" si="58"/>
        <v>0</v>
      </c>
      <c r="I129" s="3" t="str">
        <f t="shared" si="90"/>
        <v>No</v>
      </c>
      <c r="J129" s="5" t="str">
        <f t="shared" si="91"/>
        <v>No</v>
      </c>
      <c r="K129" s="3" t="str">
        <f t="shared" si="90"/>
        <v>No</v>
      </c>
      <c r="L129" s="5" t="str">
        <f t="shared" si="91"/>
        <v>No</v>
      </c>
      <c r="M129" s="3" t="str">
        <f t="shared" si="90"/>
        <v>No</v>
      </c>
      <c r="N129" s="5" t="str">
        <f t="shared" si="91"/>
        <v>No</v>
      </c>
      <c r="O129" s="3" t="str">
        <f t="shared" si="90"/>
        <v>No</v>
      </c>
      <c r="P129" s="5" t="str">
        <f t="shared" si="91"/>
        <v>No</v>
      </c>
      <c r="Q129" s="3" t="str">
        <f t="shared" si="90"/>
        <v>No</v>
      </c>
      <c r="R129" s="5" t="str">
        <f t="shared" si="91"/>
        <v>No</v>
      </c>
      <c r="S129" s="3" t="str">
        <f t="shared" si="90"/>
        <v>No</v>
      </c>
      <c r="T129" s="5" t="str">
        <f t="shared" si="91"/>
        <v>No</v>
      </c>
      <c r="U129" s="3" t="str">
        <f t="shared" si="90"/>
        <v>No</v>
      </c>
      <c r="V129" s="5" t="str">
        <f t="shared" si="91"/>
        <v>No</v>
      </c>
      <c r="W129" s="3" t="str">
        <f t="shared" si="90"/>
        <v>No</v>
      </c>
      <c r="X129" s="5" t="str">
        <f t="shared" si="91"/>
        <v>No</v>
      </c>
      <c r="Y129" s="3" t="str">
        <f t="shared" si="90"/>
        <v>No</v>
      </c>
      <c r="Z129" s="5" t="str">
        <f t="shared" si="91"/>
        <v>No</v>
      </c>
      <c r="AA129" s="3" t="str">
        <f t="shared" si="90"/>
        <v>No</v>
      </c>
      <c r="AB129" s="5" t="str">
        <f t="shared" si="91"/>
        <v>No</v>
      </c>
      <c r="AC129" s="3" t="str">
        <f t="shared" si="90"/>
        <v>No</v>
      </c>
      <c r="AD129" s="5" t="str">
        <f t="shared" si="91"/>
        <v>No</v>
      </c>
      <c r="AE129" s="3" t="str">
        <f t="shared" si="90"/>
        <v>No</v>
      </c>
      <c r="AF129" s="5" t="str">
        <f t="shared" si="91"/>
        <v>No</v>
      </c>
      <c r="AG129" s="3" t="str">
        <f t="shared" si="90"/>
        <v>No</v>
      </c>
      <c r="AH129" s="5" t="str">
        <f t="shared" si="91"/>
        <v>No</v>
      </c>
      <c r="AI129" s="3" t="str">
        <f t="shared" si="90"/>
        <v>No</v>
      </c>
      <c r="AJ129" s="5" t="str">
        <f t="shared" si="91"/>
        <v>No</v>
      </c>
      <c r="AK129" s="3" t="str">
        <f t="shared" si="90"/>
        <v>No</v>
      </c>
      <c r="AL129" s="5" t="str">
        <f t="shared" si="91"/>
        <v>No</v>
      </c>
      <c r="AM129" s="3" t="str">
        <f t="shared" si="90"/>
        <v>No</v>
      </c>
      <c r="AN129" s="5" t="str">
        <f t="shared" si="91"/>
        <v>No</v>
      </c>
      <c r="AO129" s="3" t="str">
        <f t="shared" si="90"/>
        <v>No</v>
      </c>
      <c r="AP129" s="5" t="str">
        <f t="shared" si="91"/>
        <v>No</v>
      </c>
      <c r="AQ129" s="3" t="str">
        <f t="shared" si="90"/>
        <v>No</v>
      </c>
      <c r="AR129" s="5" t="str">
        <f t="shared" si="91"/>
        <v>No</v>
      </c>
      <c r="AS129" s="3" t="str">
        <f t="shared" si="90"/>
        <v>No</v>
      </c>
      <c r="AT129" s="5" t="str">
        <f t="shared" si="91"/>
        <v>No</v>
      </c>
      <c r="AU129" s="3" t="str">
        <f t="shared" si="90"/>
        <v>No</v>
      </c>
      <c r="AV129" s="5" t="str">
        <f t="shared" si="91"/>
        <v>No</v>
      </c>
      <c r="AW129" s="3" t="str">
        <f t="shared" si="90"/>
        <v>No</v>
      </c>
      <c r="AX129" s="5" t="str">
        <f t="shared" si="91"/>
        <v>No</v>
      </c>
      <c r="AY129" s="3" t="str">
        <f t="shared" si="90"/>
        <v>No</v>
      </c>
      <c r="AZ129" s="5" t="str">
        <f t="shared" si="91"/>
        <v>No</v>
      </c>
      <c r="BA129" s="3" t="str">
        <f t="shared" si="90"/>
        <v>No</v>
      </c>
      <c r="BB129" s="5" t="str">
        <f t="shared" si="91"/>
        <v>No</v>
      </c>
      <c r="BC129" s="3" t="str">
        <f t="shared" si="90"/>
        <v>No</v>
      </c>
      <c r="BD129" s="5" t="str">
        <f t="shared" si="91"/>
        <v>No</v>
      </c>
      <c r="BE129" s="3" t="str">
        <f t="shared" si="90"/>
        <v>No</v>
      </c>
      <c r="BF129" s="5" t="str">
        <f t="shared" si="91"/>
        <v>No</v>
      </c>
      <c r="BG129" s="3" t="str">
        <f t="shared" si="90"/>
        <v>No</v>
      </c>
      <c r="BH129" s="5" t="str">
        <f t="shared" si="91"/>
        <v>No</v>
      </c>
      <c r="BI129" s="3" t="str">
        <f t="shared" si="90"/>
        <v>No</v>
      </c>
      <c r="BJ129" s="5" t="str">
        <f t="shared" si="91"/>
        <v>No</v>
      </c>
      <c r="BK129" s="3" t="str">
        <f t="shared" si="90"/>
        <v>No</v>
      </c>
      <c r="BL129" s="5" t="str">
        <f t="shared" si="91"/>
        <v>No</v>
      </c>
      <c r="BM129" s="3" t="str">
        <f t="shared" si="90"/>
        <v>No</v>
      </c>
      <c r="BN129" s="5" t="str">
        <f t="shared" si="91"/>
        <v>No</v>
      </c>
      <c r="BO129" s="3" t="str">
        <f t="shared" si="90"/>
        <v>No</v>
      </c>
      <c r="BP129" s="5" t="str">
        <f t="shared" si="91"/>
        <v>No</v>
      </c>
      <c r="BQ129" s="3" t="str">
        <f t="shared" si="90"/>
        <v>No</v>
      </c>
      <c r="BR129" s="5" t="str">
        <f t="shared" si="91"/>
        <v>No</v>
      </c>
      <c r="BS129" s="3" t="str">
        <f t="shared" si="90"/>
        <v>No</v>
      </c>
      <c r="BT129" s="5" t="str">
        <f t="shared" si="91"/>
        <v>No</v>
      </c>
      <c r="BU129" s="3" t="str">
        <f t="shared" si="88"/>
        <v>No</v>
      </c>
      <c r="BV129" s="5" t="str">
        <f t="shared" si="89"/>
        <v>No</v>
      </c>
      <c r="BW129" s="3" t="str">
        <f t="shared" si="88"/>
        <v>No</v>
      </c>
      <c r="BX129" s="5" t="str">
        <f t="shared" si="89"/>
        <v>No</v>
      </c>
      <c r="BY129" s="3" t="str">
        <f t="shared" si="88"/>
        <v>No</v>
      </c>
      <c r="BZ129" s="5" t="str">
        <f t="shared" si="89"/>
        <v>No</v>
      </c>
      <c r="CA129" s="3" t="str">
        <f t="shared" si="88"/>
        <v>No</v>
      </c>
      <c r="CB129" s="5" t="str">
        <f t="shared" si="89"/>
        <v>No</v>
      </c>
      <c r="CC129" s="3" t="str">
        <f t="shared" si="88"/>
        <v>No</v>
      </c>
      <c r="CD129" s="5" t="str">
        <f t="shared" si="89"/>
        <v>No</v>
      </c>
      <c r="CE129" s="3" t="str">
        <f t="shared" si="88"/>
        <v>No</v>
      </c>
      <c r="CF129" s="5" t="str">
        <f t="shared" si="89"/>
        <v>No</v>
      </c>
      <c r="CG129" s="3" t="str">
        <f t="shared" si="88"/>
        <v>No</v>
      </c>
      <c r="CH129" s="5" t="str">
        <f t="shared" si="89"/>
        <v>No</v>
      </c>
      <c r="CI129" s="3" t="str">
        <f t="shared" si="88"/>
        <v>No</v>
      </c>
      <c r="CJ129" s="5" t="str">
        <f t="shared" si="89"/>
        <v>No</v>
      </c>
      <c r="CK129" s="3" t="str">
        <f t="shared" si="88"/>
        <v>No</v>
      </c>
      <c r="CL129" s="5" t="str">
        <f t="shared" si="89"/>
        <v>No</v>
      </c>
      <c r="CM129" s="3" t="str">
        <f t="shared" si="88"/>
        <v>No</v>
      </c>
      <c r="CN129" s="5" t="str">
        <f t="shared" si="89"/>
        <v>No</v>
      </c>
      <c r="CO129" s="3" t="str">
        <f t="shared" si="88"/>
        <v>No</v>
      </c>
      <c r="CP129" s="5" t="str">
        <f t="shared" si="89"/>
        <v>No</v>
      </c>
      <c r="CQ129" s="3" t="str">
        <f t="shared" si="88"/>
        <v>No</v>
      </c>
      <c r="CR129" s="5" t="str">
        <f t="shared" si="89"/>
        <v>No</v>
      </c>
      <c r="CS129" s="3" t="str">
        <f t="shared" si="88"/>
        <v>No</v>
      </c>
      <c r="CT129" s="5" t="str">
        <f t="shared" si="89"/>
        <v>No</v>
      </c>
      <c r="CU129" s="3" t="str">
        <f t="shared" si="88"/>
        <v>No</v>
      </c>
      <c r="CV129" s="5" t="str">
        <f t="shared" si="89"/>
        <v>No</v>
      </c>
      <c r="CW129" s="3" t="str">
        <f t="shared" si="88"/>
        <v>No</v>
      </c>
      <c r="CX129" s="5" t="str">
        <f t="shared" si="89"/>
        <v>No</v>
      </c>
      <c r="CY129" s="3" t="str">
        <f t="shared" si="88"/>
        <v>No</v>
      </c>
      <c r="CZ129" s="5" t="str">
        <f t="shared" si="89"/>
        <v>No</v>
      </c>
    </row>
    <row r="130" spans="4:104" x14ac:dyDescent="0.3">
      <c r="D130" s="3">
        <v>128</v>
      </c>
      <c r="E130" s="3" t="str">
        <f t="shared" si="83"/>
        <v>Saturno</v>
      </c>
      <c r="F130" s="3" t="str">
        <f t="shared" si="87"/>
        <v>Varuna</v>
      </c>
      <c r="G130" s="3" t="str">
        <f t="shared" si="57"/>
        <v>Conjunción</v>
      </c>
      <c r="H130" s="5">
        <f t="shared" si="58"/>
        <v>0</v>
      </c>
      <c r="I130" s="3" t="str">
        <f t="shared" si="90"/>
        <v>No</v>
      </c>
      <c r="J130" s="5" t="str">
        <f t="shared" si="91"/>
        <v>No</v>
      </c>
      <c r="K130" s="3" t="str">
        <f t="shared" si="90"/>
        <v>No</v>
      </c>
      <c r="L130" s="5" t="str">
        <f t="shared" si="91"/>
        <v>No</v>
      </c>
      <c r="M130" s="3" t="str">
        <f t="shared" si="90"/>
        <v>No</v>
      </c>
      <c r="N130" s="5" t="str">
        <f t="shared" si="91"/>
        <v>No</v>
      </c>
      <c r="O130" s="3" t="str">
        <f t="shared" si="90"/>
        <v>No</v>
      </c>
      <c r="P130" s="5" t="str">
        <f t="shared" si="91"/>
        <v>No</v>
      </c>
      <c r="Q130" s="3" t="str">
        <f t="shared" si="90"/>
        <v>No</v>
      </c>
      <c r="R130" s="5" t="str">
        <f t="shared" si="91"/>
        <v>No</v>
      </c>
      <c r="S130" s="3" t="str">
        <f t="shared" si="90"/>
        <v>No</v>
      </c>
      <c r="T130" s="5" t="str">
        <f t="shared" si="91"/>
        <v>No</v>
      </c>
      <c r="U130" s="3" t="str">
        <f t="shared" si="90"/>
        <v>No</v>
      </c>
      <c r="V130" s="5" t="str">
        <f t="shared" si="91"/>
        <v>No</v>
      </c>
      <c r="W130" s="3" t="str">
        <f t="shared" si="90"/>
        <v>No</v>
      </c>
      <c r="X130" s="5" t="str">
        <f t="shared" si="91"/>
        <v>No</v>
      </c>
      <c r="Y130" s="3" t="str">
        <f t="shared" si="90"/>
        <v>No</v>
      </c>
      <c r="Z130" s="5" t="str">
        <f t="shared" si="91"/>
        <v>No</v>
      </c>
      <c r="AA130" s="3" t="str">
        <f t="shared" si="90"/>
        <v>No</v>
      </c>
      <c r="AB130" s="5" t="str">
        <f t="shared" si="91"/>
        <v>No</v>
      </c>
      <c r="AC130" s="3" t="str">
        <f t="shared" si="90"/>
        <v>No</v>
      </c>
      <c r="AD130" s="5" t="str">
        <f t="shared" si="91"/>
        <v>No</v>
      </c>
      <c r="AE130" s="3" t="str">
        <f t="shared" si="90"/>
        <v>No</v>
      </c>
      <c r="AF130" s="5" t="str">
        <f t="shared" si="91"/>
        <v>No</v>
      </c>
      <c r="AG130" s="3" t="str">
        <f t="shared" si="90"/>
        <v>No</v>
      </c>
      <c r="AH130" s="5" t="str">
        <f t="shared" si="91"/>
        <v>No</v>
      </c>
      <c r="AI130" s="3" t="str">
        <f t="shared" si="90"/>
        <v>No</v>
      </c>
      <c r="AJ130" s="5" t="str">
        <f t="shared" si="91"/>
        <v>No</v>
      </c>
      <c r="AK130" s="3" t="str">
        <f t="shared" si="90"/>
        <v>No</v>
      </c>
      <c r="AL130" s="5" t="str">
        <f t="shared" si="91"/>
        <v>No</v>
      </c>
      <c r="AM130" s="3" t="str">
        <f t="shared" si="90"/>
        <v>No</v>
      </c>
      <c r="AN130" s="5" t="str">
        <f t="shared" si="91"/>
        <v>No</v>
      </c>
      <c r="AO130" s="3" t="str">
        <f t="shared" si="90"/>
        <v>No</v>
      </c>
      <c r="AP130" s="5" t="str">
        <f t="shared" si="91"/>
        <v>No</v>
      </c>
      <c r="AQ130" s="3" t="str">
        <f t="shared" si="90"/>
        <v>No</v>
      </c>
      <c r="AR130" s="5" t="str">
        <f t="shared" si="91"/>
        <v>No</v>
      </c>
      <c r="AS130" s="3" t="str">
        <f t="shared" si="90"/>
        <v>No</v>
      </c>
      <c r="AT130" s="5" t="str">
        <f t="shared" si="91"/>
        <v>No</v>
      </c>
      <c r="AU130" s="3" t="str">
        <f t="shared" si="90"/>
        <v>No</v>
      </c>
      <c r="AV130" s="5" t="str">
        <f t="shared" si="91"/>
        <v>No</v>
      </c>
      <c r="AW130" s="3" t="str">
        <f t="shared" si="90"/>
        <v>No</v>
      </c>
      <c r="AX130" s="5" t="str">
        <f t="shared" si="91"/>
        <v>No</v>
      </c>
      <c r="AY130" s="3" t="str">
        <f t="shared" si="90"/>
        <v>No</v>
      </c>
      <c r="AZ130" s="5" t="str">
        <f t="shared" si="91"/>
        <v>No</v>
      </c>
      <c r="BA130" s="3" t="str">
        <f t="shared" si="90"/>
        <v>No</v>
      </c>
      <c r="BB130" s="5" t="str">
        <f t="shared" si="91"/>
        <v>No</v>
      </c>
      <c r="BC130" s="3" t="str">
        <f t="shared" si="90"/>
        <v>No</v>
      </c>
      <c r="BD130" s="5" t="str">
        <f t="shared" si="91"/>
        <v>No</v>
      </c>
      <c r="BE130" s="3" t="str">
        <f t="shared" si="90"/>
        <v>No</v>
      </c>
      <c r="BF130" s="5" t="str">
        <f t="shared" si="91"/>
        <v>No</v>
      </c>
      <c r="BG130" s="3" t="str">
        <f t="shared" si="90"/>
        <v>No</v>
      </c>
      <c r="BH130" s="5" t="str">
        <f t="shared" si="91"/>
        <v>No</v>
      </c>
      <c r="BI130" s="3" t="str">
        <f t="shared" si="90"/>
        <v>No</v>
      </c>
      <c r="BJ130" s="5" t="str">
        <f t="shared" si="91"/>
        <v>No</v>
      </c>
      <c r="BK130" s="3" t="str">
        <f t="shared" si="90"/>
        <v>No</v>
      </c>
      <c r="BL130" s="5" t="str">
        <f t="shared" si="91"/>
        <v>No</v>
      </c>
      <c r="BM130" s="3" t="str">
        <f t="shared" si="90"/>
        <v>No</v>
      </c>
      <c r="BN130" s="5" t="str">
        <f t="shared" si="91"/>
        <v>No</v>
      </c>
      <c r="BO130" s="3" t="str">
        <f t="shared" si="90"/>
        <v>No</v>
      </c>
      <c r="BP130" s="5" t="str">
        <f t="shared" si="91"/>
        <v>No</v>
      </c>
      <c r="BQ130" s="3" t="str">
        <f t="shared" si="90"/>
        <v>No</v>
      </c>
      <c r="BR130" s="5" t="str">
        <f t="shared" si="91"/>
        <v>No</v>
      </c>
      <c r="BS130" s="3" t="str">
        <f t="shared" si="90"/>
        <v>No</v>
      </c>
      <c r="BT130" s="5" t="str">
        <f t="shared" si="91"/>
        <v>No</v>
      </c>
      <c r="BU130" s="3" t="str">
        <f t="shared" si="88"/>
        <v>No</v>
      </c>
      <c r="BV130" s="5" t="str">
        <f t="shared" si="89"/>
        <v>No</v>
      </c>
      <c r="BW130" s="3" t="str">
        <f t="shared" si="88"/>
        <v>No</v>
      </c>
      <c r="BX130" s="5" t="str">
        <f t="shared" si="89"/>
        <v>No</v>
      </c>
      <c r="BY130" s="3" t="str">
        <f t="shared" si="88"/>
        <v>No</v>
      </c>
      <c r="BZ130" s="5" t="str">
        <f t="shared" si="89"/>
        <v>No</v>
      </c>
      <c r="CA130" s="3" t="str">
        <f t="shared" si="88"/>
        <v>No</v>
      </c>
      <c r="CB130" s="5" t="str">
        <f t="shared" si="89"/>
        <v>No</v>
      </c>
      <c r="CC130" s="3" t="str">
        <f t="shared" si="88"/>
        <v>No</v>
      </c>
      <c r="CD130" s="5" t="str">
        <f t="shared" si="89"/>
        <v>No</v>
      </c>
      <c r="CE130" s="3" t="str">
        <f t="shared" si="88"/>
        <v>No</v>
      </c>
      <c r="CF130" s="5" t="str">
        <f t="shared" si="89"/>
        <v>No</v>
      </c>
      <c r="CG130" s="3" t="str">
        <f t="shared" si="88"/>
        <v>No</v>
      </c>
      <c r="CH130" s="5" t="str">
        <f t="shared" si="89"/>
        <v>No</v>
      </c>
      <c r="CI130" s="3" t="str">
        <f t="shared" si="88"/>
        <v>No</v>
      </c>
      <c r="CJ130" s="5" t="str">
        <f t="shared" si="89"/>
        <v>No</v>
      </c>
      <c r="CK130" s="3" t="str">
        <f t="shared" si="88"/>
        <v>No</v>
      </c>
      <c r="CL130" s="5" t="str">
        <f t="shared" si="89"/>
        <v>No</v>
      </c>
      <c r="CM130" s="3" t="str">
        <f t="shared" si="88"/>
        <v>No</v>
      </c>
      <c r="CN130" s="5" t="str">
        <f t="shared" si="89"/>
        <v>No</v>
      </c>
      <c r="CO130" s="3" t="str">
        <f t="shared" si="88"/>
        <v>No</v>
      </c>
      <c r="CP130" s="5" t="str">
        <f t="shared" si="89"/>
        <v>No</v>
      </c>
      <c r="CQ130" s="3" t="str">
        <f t="shared" si="88"/>
        <v>No</v>
      </c>
      <c r="CR130" s="5" t="str">
        <f t="shared" si="89"/>
        <v>No</v>
      </c>
      <c r="CS130" s="3" t="str">
        <f t="shared" si="88"/>
        <v>No</v>
      </c>
      <c r="CT130" s="5" t="str">
        <f t="shared" si="89"/>
        <v>No</v>
      </c>
      <c r="CU130" s="3" t="str">
        <f t="shared" si="88"/>
        <v>No</v>
      </c>
      <c r="CV130" s="5" t="str">
        <f t="shared" si="89"/>
        <v>No</v>
      </c>
      <c r="CW130" s="3" t="str">
        <f t="shared" si="88"/>
        <v>No</v>
      </c>
      <c r="CX130" s="5" t="str">
        <f t="shared" si="89"/>
        <v>No</v>
      </c>
      <c r="CY130" s="3" t="str">
        <f t="shared" si="88"/>
        <v>No</v>
      </c>
      <c r="CZ130" s="5" t="str">
        <f t="shared" si="89"/>
        <v>No</v>
      </c>
    </row>
    <row r="131" spans="4:104" x14ac:dyDescent="0.3">
      <c r="D131" s="3">
        <v>129</v>
      </c>
      <c r="E131" s="3" t="str">
        <f>$E$17</f>
        <v>Urano</v>
      </c>
      <c r="F131" s="3" t="str">
        <f t="shared" si="87"/>
        <v>Sol</v>
      </c>
      <c r="G131" s="3" t="str">
        <f t="shared" si="57"/>
        <v>Conjunción</v>
      </c>
      <c r="H131" s="5">
        <f t="shared" si="58"/>
        <v>0</v>
      </c>
      <c r="I131" s="3" t="str">
        <f t="shared" si="90"/>
        <v>No</v>
      </c>
      <c r="J131" s="5" t="str">
        <f t="shared" si="91"/>
        <v>No</v>
      </c>
      <c r="K131" s="3" t="str">
        <f t="shared" si="90"/>
        <v>No</v>
      </c>
      <c r="L131" s="5" t="str">
        <f t="shared" si="91"/>
        <v>No</v>
      </c>
      <c r="M131" s="3" t="str">
        <f t="shared" si="90"/>
        <v>No</v>
      </c>
      <c r="N131" s="5" t="str">
        <f t="shared" si="91"/>
        <v>No</v>
      </c>
      <c r="O131" s="3" t="str">
        <f t="shared" si="90"/>
        <v>No</v>
      </c>
      <c r="P131" s="5" t="str">
        <f t="shared" si="91"/>
        <v>No</v>
      </c>
      <c r="Q131" s="3" t="str">
        <f t="shared" si="90"/>
        <v>No</v>
      </c>
      <c r="R131" s="5" t="str">
        <f t="shared" si="91"/>
        <v>No</v>
      </c>
      <c r="S131" s="3" t="str">
        <f t="shared" si="90"/>
        <v>No</v>
      </c>
      <c r="T131" s="5" t="str">
        <f t="shared" si="91"/>
        <v>No</v>
      </c>
      <c r="U131" s="3" t="str">
        <f t="shared" si="90"/>
        <v>No</v>
      </c>
      <c r="V131" s="5" t="str">
        <f t="shared" si="91"/>
        <v>No</v>
      </c>
      <c r="W131" s="3" t="str">
        <f t="shared" si="90"/>
        <v>No</v>
      </c>
      <c r="X131" s="5" t="str">
        <f t="shared" si="91"/>
        <v>No</v>
      </c>
      <c r="Y131" s="3" t="str">
        <f t="shared" si="90"/>
        <v>No</v>
      </c>
      <c r="Z131" s="5" t="str">
        <f t="shared" si="91"/>
        <v>No</v>
      </c>
      <c r="AA131" s="3" t="str">
        <f t="shared" si="90"/>
        <v>No</v>
      </c>
      <c r="AB131" s="5" t="str">
        <f t="shared" si="91"/>
        <v>No</v>
      </c>
      <c r="AC131" s="3" t="str">
        <f t="shared" si="90"/>
        <v>No</v>
      </c>
      <c r="AD131" s="5" t="str">
        <f t="shared" si="91"/>
        <v>No</v>
      </c>
      <c r="AE131" s="3" t="str">
        <f t="shared" si="90"/>
        <v>No</v>
      </c>
      <c r="AF131" s="5" t="str">
        <f t="shared" si="91"/>
        <v>No</v>
      </c>
      <c r="AG131" s="3" t="str">
        <f t="shared" si="90"/>
        <v>No</v>
      </c>
      <c r="AH131" s="5" t="str">
        <f t="shared" si="91"/>
        <v>No</v>
      </c>
      <c r="AI131" s="3" t="str">
        <f t="shared" si="90"/>
        <v>No</v>
      </c>
      <c r="AJ131" s="5" t="str">
        <f t="shared" si="91"/>
        <v>No</v>
      </c>
      <c r="AK131" s="3" t="str">
        <f t="shared" si="90"/>
        <v>No</v>
      </c>
      <c r="AL131" s="5" t="str">
        <f t="shared" si="91"/>
        <v>No</v>
      </c>
      <c r="AM131" s="3" t="str">
        <f t="shared" si="90"/>
        <v>No</v>
      </c>
      <c r="AN131" s="5" t="str">
        <f t="shared" si="91"/>
        <v>No</v>
      </c>
      <c r="AO131" s="3" t="str">
        <f t="shared" si="90"/>
        <v>No</v>
      </c>
      <c r="AP131" s="5" t="str">
        <f t="shared" si="91"/>
        <v>No</v>
      </c>
      <c r="AQ131" s="3" t="str">
        <f t="shared" si="90"/>
        <v>No</v>
      </c>
      <c r="AR131" s="5" t="str">
        <f t="shared" si="91"/>
        <v>No</v>
      </c>
      <c r="AS131" s="3" t="str">
        <f t="shared" si="90"/>
        <v>No</v>
      </c>
      <c r="AT131" s="5" t="str">
        <f t="shared" si="91"/>
        <v>No</v>
      </c>
      <c r="AU131" s="3" t="str">
        <f t="shared" si="90"/>
        <v>No</v>
      </c>
      <c r="AV131" s="5" t="str">
        <f t="shared" si="91"/>
        <v>No</v>
      </c>
      <c r="AW131" s="3" t="str">
        <f t="shared" si="90"/>
        <v>No</v>
      </c>
      <c r="AX131" s="5" t="str">
        <f t="shared" si="91"/>
        <v>No</v>
      </c>
      <c r="AY131" s="3" t="str">
        <f t="shared" si="90"/>
        <v>No</v>
      </c>
      <c r="AZ131" s="5" t="str">
        <f t="shared" si="91"/>
        <v>No</v>
      </c>
      <c r="BA131" s="3" t="str">
        <f t="shared" si="90"/>
        <v>No</v>
      </c>
      <c r="BB131" s="5" t="str">
        <f t="shared" si="91"/>
        <v>No</v>
      </c>
      <c r="BC131" s="3" t="str">
        <f t="shared" si="90"/>
        <v>No</v>
      </c>
      <c r="BD131" s="5" t="str">
        <f t="shared" si="91"/>
        <v>No</v>
      </c>
      <c r="BE131" s="3" t="str">
        <f t="shared" si="90"/>
        <v>No</v>
      </c>
      <c r="BF131" s="5" t="str">
        <f t="shared" si="91"/>
        <v>No</v>
      </c>
      <c r="BG131" s="3" t="str">
        <f t="shared" si="90"/>
        <v>No</v>
      </c>
      <c r="BH131" s="5" t="str">
        <f t="shared" si="91"/>
        <v>No</v>
      </c>
      <c r="BI131" s="3" t="str">
        <f t="shared" si="90"/>
        <v>No</v>
      </c>
      <c r="BJ131" s="5" t="str">
        <f t="shared" si="91"/>
        <v>No</v>
      </c>
      <c r="BK131" s="3" t="str">
        <f t="shared" si="90"/>
        <v>No</v>
      </c>
      <c r="BL131" s="5" t="str">
        <f t="shared" si="91"/>
        <v>No</v>
      </c>
      <c r="BM131" s="3" t="str">
        <f t="shared" si="90"/>
        <v>No</v>
      </c>
      <c r="BN131" s="5" t="str">
        <f t="shared" si="91"/>
        <v>No</v>
      </c>
      <c r="BO131" s="3" t="str">
        <f t="shared" si="90"/>
        <v>No</v>
      </c>
      <c r="BP131" s="5" t="str">
        <f t="shared" si="91"/>
        <v>No</v>
      </c>
      <c r="BQ131" s="3" t="str">
        <f t="shared" si="90"/>
        <v>No</v>
      </c>
      <c r="BR131" s="5" t="str">
        <f t="shared" si="91"/>
        <v>No</v>
      </c>
      <c r="BS131" s="3" t="str">
        <f t="shared" ref="BS131:CY137" si="92">IF(AND(VLOOKUP($E131,Puntos,7,FALSE)-VLOOKUP($F131,Puntos,7,FALSE)&lt;=(1.25/30)*(BS$5+BS$3),VLOOKUP($E131,Puntos,7,FALSE)-VLOOKUP($F131,Puntos,7,FALSE)&gt;=(1.25/30)*(-BS$5+BS$3)),BS$2,IF(AND(VLOOKUP($F131,Puntos,7,FALSE)-VLOOKUP($E131,Puntos,7,FALSE)&lt;=(1.25/30)*(BS$5+BS$3),VLOOKUP($F131,Puntos,7,FALSE)-VLOOKUP($E131,Puntos,7,FALSE)&gt;=(1.25/30)*(-BS$5+BS$3)),BS$2,IF(AND(VLOOKUP($E131,Puntos,7,FALSE)-VLOOKUP($F131,Puntos,7,FALSE)&lt;=(1.25/30)*(-360+BS$5+BS$3),VLOOKUP($E131,Puntos,7,FALSE)-VLOOKUP($F131,Puntos,7,FALSE)&gt;=(1.25/30)*(-360-BS$5+BS$3)),BS$2,IF(AND(VLOOKUP($F131,Puntos,7,FALSE)-VLOOKUP($E131,Puntos,7,FALSE)&lt;=(1.25/30)*(-360+BS$5+BS$3),VLOOKUP($F131,Puntos,7,FALSE)-VLOOKUP($E131,Puntos,7,FALSE)&gt;=(1.25/30)*(-360-BS$5+BS$3)),BS$2,"No"))))</f>
        <v>No</v>
      </c>
      <c r="BT131" s="5" t="str">
        <f t="shared" ref="BT131:CZ137" si="93">IF(IF(AND(VLOOKUP($E131,Puntos,7,FALSE)-VLOOKUP($F131,Puntos,7,FALSE)&lt;=(1.25/30)*(BT$5+BT$3),VLOOKUP($E131,Puntos,7,FALSE)-VLOOKUP($F131,Puntos,7,FALSE)&gt;=(1.25/30)*(-BT$5+BT$3)),VLOOKUP($E131,Puntos,7,FALSE)-VLOOKUP($F131,Puntos,7,FALSE)-(1.25/30)*(BT$3),IF(AND(VLOOKUP($F131,Puntos,7,FALSE)-VLOOKUP($E131,Puntos,7,FALSE)&lt;=(1.25/30)*(BT$5+BT$3),VLOOKUP($F131,Puntos,7,FALSE)-VLOOKUP($E131,Puntos,7,FALSE)&gt;=(1.25/30)*(-BT$5+BT$3)),VLOOKUP($F131,Puntos,7,FALSE)-VLOOKUP($E131,Puntos,7,FALSE)-(1.25/30)*(BT$3),IF(AND(VLOOKUP($E131,Puntos,7,FALSE)-VLOOKUP($F131,Puntos,7,FALSE)&lt;=(1.25/30)*(-360+BT$5+BT$3),VLOOKUP($E131,Puntos,7,FALSE)-VLOOKUP($F131,Puntos,7,FALSE)&gt;=(1.25/30)*(-360-BT$5+BT$3)),VLOOKUP($E131,Puntos,7,FALSE)-VLOOKUP($F131,Puntos,7,FALSE)+(360-BT$3)/24,IF(AND(VLOOKUP($F131,Puntos,7,FALSE)-VLOOKUP($E131,Puntos,7,FALSE)&lt;=(1.25/30)*(-360+BT$5+BT$3),VLOOKUP($F131,Puntos,7,FALSE)-VLOOKUP($E131,Puntos,7,FALSE)&gt;=(1.25/30)*(-360-BT$5+BT$3)),VLOOKUP($F131,Puntos,7,FALSE)-VLOOKUP($E131,Puntos,7,FALSE)+(360-BT$3)/24,"No"))))&lt;0,(-1)*(IF(AND(VLOOKUP($E131,Puntos,7,FALSE)-VLOOKUP($F131,Puntos,7,FALSE)&lt;=(1.25/30)*(BT$5+BT$3),VLOOKUP($E131,Puntos,7,FALSE)-VLOOKUP($F131,Puntos,7,FALSE)&gt;=(1.25/30)*(-BT$5+BT$3)),VLOOKUP($E131,Puntos,7,FALSE)-VLOOKUP($F131,Puntos,7,FALSE)-(1.25/30)*(BT$3),IF(AND(VLOOKUP($F131,Puntos,7,FALSE)-VLOOKUP($E131,Puntos,7,FALSE)&lt;=(1.25/30)*(BT$5+BT$3),VLOOKUP($F131,Puntos,7,FALSE)-VLOOKUP($E131,Puntos,7,FALSE)&gt;=(1.25/30)*(-BT$5+BT$3)),VLOOKUP($F131,Puntos,7,FALSE)-VLOOKUP($E131,Puntos,7,FALSE)-(1.25/30)*(BT$3),IF(AND(VLOOKUP($E131,Puntos,7,FALSE)-VLOOKUP($F131,Puntos,7,FALSE)&lt;=(1.25/30)*(-360+BT$5+BT$3),VLOOKUP($E131,Puntos,7,FALSE)-VLOOKUP($F131,Puntos,7,FALSE)&gt;=(1.25/30)*(-360-BT$5+BT$3)),VLOOKUP($E131,Puntos,7,FALSE)-VLOOKUP($F131,Puntos,7,FALSE)+(360-BT$3)/24,IF(AND(VLOOKUP($F131,Puntos,7,FALSE)-VLOOKUP($E131,Puntos,7,FALSE)&lt;=(1.25/30)*(-360+BT$5+BT$3),VLOOKUP($F131,Puntos,7,FALSE)-VLOOKUP($E131,Puntos,7,FALSE)&gt;=(1.25/30)*(-360-BT$5+BT$3)),VLOOKUP($F131,Puntos,7,FALSE)-VLOOKUP($E131,Puntos,7,FALSE)+(360-BT$3)/24,"No"))))),(IF(AND(VLOOKUP($E131,Puntos,7,FALSE)-VLOOKUP($F131,Puntos,7,FALSE)&lt;=(1.25/30)*(BT$5+BT$3),VLOOKUP($E131,Puntos,7,FALSE)-VLOOKUP($F131,Puntos,7,FALSE)&gt;=(1.25/30)*(-BT$5+BT$3)),VLOOKUP($E131,Puntos,7,FALSE)-VLOOKUP($F131,Puntos,7,FALSE)-(1.25/30)*(BT$3),IF(AND(VLOOKUP($F131,Puntos,7,FALSE)-VLOOKUP($E131,Puntos,7,FALSE)&lt;=(1.25/30)*(BT$5+BT$3),VLOOKUP($F131,Puntos,7,FALSE)-VLOOKUP($E131,Puntos,7,FALSE)&gt;=(1.25/30)*(-BT$5+BT$3)),VLOOKUP($F131,Puntos,7,FALSE)-VLOOKUP($E131,Puntos,7,FALSE)-(1.25/30)*(BT$3),IF(AND(VLOOKUP($E131,Puntos,7,FALSE)-VLOOKUP($F131,Puntos,7,FALSE)&lt;=(1.25/30)*(-360+BT$5+BT$3),VLOOKUP($E131,Puntos,7,FALSE)-VLOOKUP($F131,Puntos,7,FALSE)&gt;=(1.25/30)*(-360-BT$5+BT$3)),VLOOKUP($E131,Puntos,7,FALSE)-VLOOKUP($F131,Puntos,7,FALSE)+(360-BT$3)/24,IF(AND(VLOOKUP($F131,Puntos,7,FALSE)-VLOOKUP($E131,Puntos,7,FALSE)&lt;=(1.25/30)*(-360+BT$5+BT$3),VLOOKUP($F131,Puntos,7,FALSE)-VLOOKUP($E131,Puntos,7,FALSE)&gt;=(1.25/30)*(-360-BT$5+BT$3)),VLOOKUP($F131,Puntos,7,FALSE)-VLOOKUP($E131,Puntos,7,FALSE)+(360-BT$3)/24,"No"))))))</f>
        <v>No</v>
      </c>
      <c r="BU131" s="3" t="str">
        <f t="shared" si="92"/>
        <v>No</v>
      </c>
      <c r="BV131" s="5" t="str">
        <f t="shared" si="93"/>
        <v>No</v>
      </c>
      <c r="BW131" s="3" t="str">
        <f t="shared" si="92"/>
        <v>No</v>
      </c>
      <c r="BX131" s="5" t="str">
        <f t="shared" si="93"/>
        <v>No</v>
      </c>
      <c r="BY131" s="3" t="str">
        <f t="shared" si="92"/>
        <v>No</v>
      </c>
      <c r="BZ131" s="5" t="str">
        <f t="shared" si="93"/>
        <v>No</v>
      </c>
      <c r="CA131" s="3" t="str">
        <f t="shared" si="92"/>
        <v>No</v>
      </c>
      <c r="CB131" s="5" t="str">
        <f t="shared" si="93"/>
        <v>No</v>
      </c>
      <c r="CC131" s="3" t="str">
        <f t="shared" si="92"/>
        <v>No</v>
      </c>
      <c r="CD131" s="5" t="str">
        <f t="shared" si="93"/>
        <v>No</v>
      </c>
      <c r="CE131" s="3" t="str">
        <f t="shared" si="92"/>
        <v>No</v>
      </c>
      <c r="CF131" s="5" t="str">
        <f t="shared" si="93"/>
        <v>No</v>
      </c>
      <c r="CG131" s="3" t="str">
        <f t="shared" si="92"/>
        <v>No</v>
      </c>
      <c r="CH131" s="5" t="str">
        <f t="shared" si="93"/>
        <v>No</v>
      </c>
      <c r="CI131" s="3" t="str">
        <f t="shared" si="92"/>
        <v>No</v>
      </c>
      <c r="CJ131" s="5" t="str">
        <f t="shared" si="93"/>
        <v>No</v>
      </c>
      <c r="CK131" s="3" t="str">
        <f t="shared" si="92"/>
        <v>No</v>
      </c>
      <c r="CL131" s="5" t="str">
        <f t="shared" si="93"/>
        <v>No</v>
      </c>
      <c r="CM131" s="3" t="str">
        <f t="shared" si="92"/>
        <v>No</v>
      </c>
      <c r="CN131" s="5" t="str">
        <f t="shared" si="93"/>
        <v>No</v>
      </c>
      <c r="CO131" s="3" t="str">
        <f t="shared" si="92"/>
        <v>No</v>
      </c>
      <c r="CP131" s="5" t="str">
        <f t="shared" si="93"/>
        <v>No</v>
      </c>
      <c r="CQ131" s="3" t="str">
        <f t="shared" si="92"/>
        <v>No</v>
      </c>
      <c r="CR131" s="5" t="str">
        <f t="shared" si="93"/>
        <v>No</v>
      </c>
      <c r="CS131" s="3" t="str">
        <f t="shared" si="92"/>
        <v>No</v>
      </c>
      <c r="CT131" s="5" t="str">
        <f t="shared" si="93"/>
        <v>No</v>
      </c>
      <c r="CU131" s="3" t="str">
        <f t="shared" si="92"/>
        <v>No</v>
      </c>
      <c r="CV131" s="5" t="str">
        <f t="shared" si="93"/>
        <v>No</v>
      </c>
      <c r="CW131" s="3" t="str">
        <f t="shared" si="92"/>
        <v>No</v>
      </c>
      <c r="CX131" s="5" t="str">
        <f t="shared" si="93"/>
        <v>No</v>
      </c>
      <c r="CY131" s="3" t="str">
        <f t="shared" si="92"/>
        <v>No</v>
      </c>
      <c r="CZ131" s="5" t="str">
        <f t="shared" si="93"/>
        <v>No</v>
      </c>
    </row>
    <row r="132" spans="4:104" x14ac:dyDescent="0.3">
      <c r="D132" s="3">
        <v>130</v>
      </c>
      <c r="E132" s="3" t="str">
        <f t="shared" ref="E132:E145" si="94">$E$17</f>
        <v>Urano</v>
      </c>
      <c r="F132" s="3" t="str">
        <f t="shared" si="87"/>
        <v>Luna</v>
      </c>
      <c r="G132" s="3" t="str">
        <f t="shared" si="57"/>
        <v>Conjunción</v>
      </c>
      <c r="H132" s="5">
        <f t="shared" si="58"/>
        <v>0</v>
      </c>
      <c r="I132" s="3" t="str">
        <f t="shared" ref="I132:BS138" si="95">IF(AND(VLOOKUP($E132,Puntos,7,FALSE)-VLOOKUP($F132,Puntos,7,FALSE)&lt;=(1.25/30)*(I$5+I$3),VLOOKUP($E132,Puntos,7,FALSE)-VLOOKUP($F132,Puntos,7,FALSE)&gt;=(1.25/30)*(-I$5+I$3)),I$2,IF(AND(VLOOKUP($F132,Puntos,7,FALSE)-VLOOKUP($E132,Puntos,7,FALSE)&lt;=(1.25/30)*(I$5+I$3),VLOOKUP($F132,Puntos,7,FALSE)-VLOOKUP($E132,Puntos,7,FALSE)&gt;=(1.25/30)*(-I$5+I$3)),I$2,IF(AND(VLOOKUP($E132,Puntos,7,FALSE)-VLOOKUP($F132,Puntos,7,FALSE)&lt;=(1.25/30)*(-360+I$5+I$3),VLOOKUP($E132,Puntos,7,FALSE)-VLOOKUP($F132,Puntos,7,FALSE)&gt;=(1.25/30)*(-360-I$5+I$3)),I$2,IF(AND(VLOOKUP($F132,Puntos,7,FALSE)-VLOOKUP($E132,Puntos,7,FALSE)&lt;=(1.25/30)*(-360+I$5+I$3),VLOOKUP($F132,Puntos,7,FALSE)-VLOOKUP($E132,Puntos,7,FALSE)&gt;=(1.25/30)*(-360-I$5+I$3)),I$2,"No"))))</f>
        <v>No</v>
      </c>
      <c r="J132" s="5" t="str">
        <f t="shared" ref="J132:BT138" si="96">IF(IF(AND(VLOOKUP($E132,Puntos,7,FALSE)-VLOOKUP($F132,Puntos,7,FALSE)&lt;=(1.25/30)*(J$5+J$3),VLOOKUP($E132,Puntos,7,FALSE)-VLOOKUP($F132,Puntos,7,FALSE)&gt;=(1.25/30)*(-J$5+J$3)),VLOOKUP($E132,Puntos,7,FALSE)-VLOOKUP($F132,Puntos,7,FALSE)-(1.25/30)*(J$3),IF(AND(VLOOKUP($F132,Puntos,7,FALSE)-VLOOKUP($E132,Puntos,7,FALSE)&lt;=(1.25/30)*(J$5+J$3),VLOOKUP($F132,Puntos,7,FALSE)-VLOOKUP($E132,Puntos,7,FALSE)&gt;=(1.25/30)*(-J$5+J$3)),VLOOKUP($F132,Puntos,7,FALSE)-VLOOKUP($E132,Puntos,7,FALSE)-(1.25/30)*(J$3),IF(AND(VLOOKUP($E132,Puntos,7,FALSE)-VLOOKUP($F132,Puntos,7,FALSE)&lt;=(1.25/30)*(-360+J$5+J$3),VLOOKUP($E132,Puntos,7,FALSE)-VLOOKUP($F132,Puntos,7,FALSE)&gt;=(1.25/30)*(-360-J$5+J$3)),VLOOKUP($E132,Puntos,7,FALSE)-VLOOKUP($F132,Puntos,7,FALSE)+(360-J$3)/24,IF(AND(VLOOKUP($F132,Puntos,7,FALSE)-VLOOKUP($E132,Puntos,7,FALSE)&lt;=(1.25/30)*(-360+J$5+J$3),VLOOKUP($F132,Puntos,7,FALSE)-VLOOKUP($E132,Puntos,7,FALSE)&gt;=(1.25/30)*(-360-J$5+J$3)),VLOOKUP($F132,Puntos,7,FALSE)-VLOOKUP($E132,Puntos,7,FALSE)+(360-J$3)/24,"No"))))&lt;0,(-1)*(IF(AND(VLOOKUP($E132,Puntos,7,FALSE)-VLOOKUP($F132,Puntos,7,FALSE)&lt;=(1.25/30)*(J$5+J$3),VLOOKUP($E132,Puntos,7,FALSE)-VLOOKUP($F132,Puntos,7,FALSE)&gt;=(1.25/30)*(-J$5+J$3)),VLOOKUP($E132,Puntos,7,FALSE)-VLOOKUP($F132,Puntos,7,FALSE)-(1.25/30)*(J$3),IF(AND(VLOOKUP($F132,Puntos,7,FALSE)-VLOOKUP($E132,Puntos,7,FALSE)&lt;=(1.25/30)*(J$5+J$3),VLOOKUP($F132,Puntos,7,FALSE)-VLOOKUP($E132,Puntos,7,FALSE)&gt;=(1.25/30)*(-J$5+J$3)),VLOOKUP($F132,Puntos,7,FALSE)-VLOOKUP($E132,Puntos,7,FALSE)-(1.25/30)*(J$3),IF(AND(VLOOKUP($E132,Puntos,7,FALSE)-VLOOKUP($F132,Puntos,7,FALSE)&lt;=(1.25/30)*(-360+J$5+J$3),VLOOKUP($E132,Puntos,7,FALSE)-VLOOKUP($F132,Puntos,7,FALSE)&gt;=(1.25/30)*(-360-J$5+J$3)),VLOOKUP($E132,Puntos,7,FALSE)-VLOOKUP($F132,Puntos,7,FALSE)+(360-J$3)/24,IF(AND(VLOOKUP($F132,Puntos,7,FALSE)-VLOOKUP($E132,Puntos,7,FALSE)&lt;=(1.25/30)*(-360+J$5+J$3),VLOOKUP($F132,Puntos,7,FALSE)-VLOOKUP($E132,Puntos,7,FALSE)&gt;=(1.25/30)*(-360-J$5+J$3)),VLOOKUP($F132,Puntos,7,FALSE)-VLOOKUP($E132,Puntos,7,FALSE)+(360-J$3)/24,"No"))))),(IF(AND(VLOOKUP($E132,Puntos,7,FALSE)-VLOOKUP($F132,Puntos,7,FALSE)&lt;=(1.25/30)*(J$5+J$3),VLOOKUP($E132,Puntos,7,FALSE)-VLOOKUP($F132,Puntos,7,FALSE)&gt;=(1.25/30)*(-J$5+J$3)),VLOOKUP($E132,Puntos,7,FALSE)-VLOOKUP($F132,Puntos,7,FALSE)-(1.25/30)*(J$3),IF(AND(VLOOKUP($F132,Puntos,7,FALSE)-VLOOKUP($E132,Puntos,7,FALSE)&lt;=(1.25/30)*(J$5+J$3),VLOOKUP($F132,Puntos,7,FALSE)-VLOOKUP($E132,Puntos,7,FALSE)&gt;=(1.25/30)*(-J$5+J$3)),VLOOKUP($F132,Puntos,7,FALSE)-VLOOKUP($E132,Puntos,7,FALSE)-(1.25/30)*(J$3),IF(AND(VLOOKUP($E132,Puntos,7,FALSE)-VLOOKUP($F132,Puntos,7,FALSE)&lt;=(1.25/30)*(-360+J$5+J$3),VLOOKUP($E132,Puntos,7,FALSE)-VLOOKUP($F132,Puntos,7,FALSE)&gt;=(1.25/30)*(-360-J$5+J$3)),VLOOKUP($E132,Puntos,7,FALSE)-VLOOKUP($F132,Puntos,7,FALSE)+(360-J$3)/24,IF(AND(VLOOKUP($F132,Puntos,7,FALSE)-VLOOKUP($E132,Puntos,7,FALSE)&lt;=(1.25/30)*(-360+J$5+J$3),VLOOKUP($F132,Puntos,7,FALSE)-VLOOKUP($E132,Puntos,7,FALSE)&gt;=(1.25/30)*(-360-J$5+J$3)),VLOOKUP($F132,Puntos,7,FALSE)-VLOOKUP($E132,Puntos,7,FALSE)+(360-J$3)/24,"No"))))))</f>
        <v>No</v>
      </c>
      <c r="K132" s="3" t="str">
        <f t="shared" si="95"/>
        <v>No</v>
      </c>
      <c r="L132" s="5" t="str">
        <f t="shared" si="96"/>
        <v>No</v>
      </c>
      <c r="M132" s="3" t="str">
        <f t="shared" si="95"/>
        <v>No</v>
      </c>
      <c r="N132" s="5" t="str">
        <f t="shared" si="96"/>
        <v>No</v>
      </c>
      <c r="O132" s="3" t="str">
        <f t="shared" si="95"/>
        <v>No</v>
      </c>
      <c r="P132" s="5" t="str">
        <f t="shared" si="96"/>
        <v>No</v>
      </c>
      <c r="Q132" s="3" t="str">
        <f t="shared" si="95"/>
        <v>No</v>
      </c>
      <c r="R132" s="5" t="str">
        <f t="shared" si="96"/>
        <v>No</v>
      </c>
      <c r="S132" s="3" t="str">
        <f t="shared" si="95"/>
        <v>No</v>
      </c>
      <c r="T132" s="5" t="str">
        <f t="shared" si="96"/>
        <v>No</v>
      </c>
      <c r="U132" s="3" t="str">
        <f t="shared" si="95"/>
        <v>No</v>
      </c>
      <c r="V132" s="5" t="str">
        <f t="shared" si="96"/>
        <v>No</v>
      </c>
      <c r="W132" s="3" t="str">
        <f t="shared" si="95"/>
        <v>No</v>
      </c>
      <c r="X132" s="5" t="str">
        <f t="shared" si="96"/>
        <v>No</v>
      </c>
      <c r="Y132" s="3" t="str">
        <f t="shared" si="95"/>
        <v>No</v>
      </c>
      <c r="Z132" s="5" t="str">
        <f t="shared" si="96"/>
        <v>No</v>
      </c>
      <c r="AA132" s="3" t="str">
        <f t="shared" si="95"/>
        <v>No</v>
      </c>
      <c r="AB132" s="5" t="str">
        <f t="shared" si="96"/>
        <v>No</v>
      </c>
      <c r="AC132" s="3" t="str">
        <f t="shared" si="95"/>
        <v>No</v>
      </c>
      <c r="AD132" s="5" t="str">
        <f t="shared" si="96"/>
        <v>No</v>
      </c>
      <c r="AE132" s="3" t="str">
        <f t="shared" si="95"/>
        <v>No</v>
      </c>
      <c r="AF132" s="5" t="str">
        <f t="shared" si="96"/>
        <v>No</v>
      </c>
      <c r="AG132" s="3" t="str">
        <f t="shared" si="95"/>
        <v>No</v>
      </c>
      <c r="AH132" s="5" t="str">
        <f t="shared" si="96"/>
        <v>No</v>
      </c>
      <c r="AI132" s="3" t="str">
        <f t="shared" si="95"/>
        <v>No</v>
      </c>
      <c r="AJ132" s="5" t="str">
        <f t="shared" si="96"/>
        <v>No</v>
      </c>
      <c r="AK132" s="3" t="str">
        <f t="shared" si="95"/>
        <v>No</v>
      </c>
      <c r="AL132" s="5" t="str">
        <f t="shared" si="96"/>
        <v>No</v>
      </c>
      <c r="AM132" s="3" t="str">
        <f t="shared" si="95"/>
        <v>No</v>
      </c>
      <c r="AN132" s="5" t="str">
        <f t="shared" si="96"/>
        <v>No</v>
      </c>
      <c r="AO132" s="3" t="str">
        <f t="shared" si="95"/>
        <v>No</v>
      </c>
      <c r="AP132" s="5" t="str">
        <f t="shared" si="96"/>
        <v>No</v>
      </c>
      <c r="AQ132" s="3" t="str">
        <f t="shared" si="95"/>
        <v>No</v>
      </c>
      <c r="AR132" s="5" t="str">
        <f t="shared" si="96"/>
        <v>No</v>
      </c>
      <c r="AS132" s="3" t="str">
        <f t="shared" si="95"/>
        <v>No</v>
      </c>
      <c r="AT132" s="5" t="str">
        <f t="shared" si="96"/>
        <v>No</v>
      </c>
      <c r="AU132" s="3" t="str">
        <f t="shared" si="95"/>
        <v>No</v>
      </c>
      <c r="AV132" s="5" t="str">
        <f t="shared" si="96"/>
        <v>No</v>
      </c>
      <c r="AW132" s="3" t="str">
        <f t="shared" si="95"/>
        <v>No</v>
      </c>
      <c r="AX132" s="5" t="str">
        <f t="shared" si="96"/>
        <v>No</v>
      </c>
      <c r="AY132" s="3" t="str">
        <f t="shared" si="95"/>
        <v>No</v>
      </c>
      <c r="AZ132" s="5" t="str">
        <f t="shared" si="96"/>
        <v>No</v>
      </c>
      <c r="BA132" s="3" t="str">
        <f t="shared" si="95"/>
        <v>No</v>
      </c>
      <c r="BB132" s="5" t="str">
        <f t="shared" si="96"/>
        <v>No</v>
      </c>
      <c r="BC132" s="3" t="str">
        <f t="shared" si="95"/>
        <v>No</v>
      </c>
      <c r="BD132" s="5" t="str">
        <f t="shared" si="96"/>
        <v>No</v>
      </c>
      <c r="BE132" s="3" t="str">
        <f t="shared" si="95"/>
        <v>No</v>
      </c>
      <c r="BF132" s="5" t="str">
        <f t="shared" si="96"/>
        <v>No</v>
      </c>
      <c r="BG132" s="3" t="str">
        <f t="shared" si="95"/>
        <v>No</v>
      </c>
      <c r="BH132" s="5" t="str">
        <f t="shared" si="96"/>
        <v>No</v>
      </c>
      <c r="BI132" s="3" t="str">
        <f t="shared" si="95"/>
        <v>No</v>
      </c>
      <c r="BJ132" s="5" t="str">
        <f t="shared" si="96"/>
        <v>No</v>
      </c>
      <c r="BK132" s="3" t="str">
        <f t="shared" si="95"/>
        <v>No</v>
      </c>
      <c r="BL132" s="5" t="str">
        <f t="shared" si="96"/>
        <v>No</v>
      </c>
      <c r="BM132" s="3" t="str">
        <f t="shared" si="95"/>
        <v>No</v>
      </c>
      <c r="BN132" s="5" t="str">
        <f t="shared" si="96"/>
        <v>No</v>
      </c>
      <c r="BO132" s="3" t="str">
        <f t="shared" si="95"/>
        <v>No</v>
      </c>
      <c r="BP132" s="5" t="str">
        <f t="shared" si="96"/>
        <v>No</v>
      </c>
      <c r="BQ132" s="3" t="str">
        <f t="shared" si="95"/>
        <v>No</v>
      </c>
      <c r="BR132" s="5" t="str">
        <f t="shared" si="96"/>
        <v>No</v>
      </c>
      <c r="BS132" s="3" t="str">
        <f t="shared" si="95"/>
        <v>No</v>
      </c>
      <c r="BT132" s="5" t="str">
        <f t="shared" si="96"/>
        <v>No</v>
      </c>
      <c r="BU132" s="3" t="str">
        <f t="shared" si="92"/>
        <v>No</v>
      </c>
      <c r="BV132" s="5" t="str">
        <f t="shared" si="93"/>
        <v>No</v>
      </c>
      <c r="BW132" s="3" t="str">
        <f t="shared" si="92"/>
        <v>No</v>
      </c>
      <c r="BX132" s="5" t="str">
        <f t="shared" si="93"/>
        <v>No</v>
      </c>
      <c r="BY132" s="3" t="str">
        <f t="shared" si="92"/>
        <v>No</v>
      </c>
      <c r="BZ132" s="5" t="str">
        <f t="shared" si="93"/>
        <v>No</v>
      </c>
      <c r="CA132" s="3" t="str">
        <f t="shared" si="92"/>
        <v>No</v>
      </c>
      <c r="CB132" s="5" t="str">
        <f t="shared" si="93"/>
        <v>No</v>
      </c>
      <c r="CC132" s="3" t="str">
        <f t="shared" si="92"/>
        <v>No</v>
      </c>
      <c r="CD132" s="5" t="str">
        <f t="shared" si="93"/>
        <v>No</v>
      </c>
      <c r="CE132" s="3" t="str">
        <f t="shared" si="92"/>
        <v>No</v>
      </c>
      <c r="CF132" s="5" t="str">
        <f t="shared" si="93"/>
        <v>No</v>
      </c>
      <c r="CG132" s="3" t="str">
        <f t="shared" si="92"/>
        <v>No</v>
      </c>
      <c r="CH132" s="5" t="str">
        <f t="shared" si="93"/>
        <v>No</v>
      </c>
      <c r="CI132" s="3" t="str">
        <f t="shared" si="92"/>
        <v>No</v>
      </c>
      <c r="CJ132" s="5" t="str">
        <f t="shared" si="93"/>
        <v>No</v>
      </c>
      <c r="CK132" s="3" t="str">
        <f t="shared" si="92"/>
        <v>No</v>
      </c>
      <c r="CL132" s="5" t="str">
        <f t="shared" si="93"/>
        <v>No</v>
      </c>
      <c r="CM132" s="3" t="str">
        <f t="shared" si="92"/>
        <v>No</v>
      </c>
      <c r="CN132" s="5" t="str">
        <f t="shared" si="93"/>
        <v>No</v>
      </c>
      <c r="CO132" s="3" t="str">
        <f t="shared" si="92"/>
        <v>No</v>
      </c>
      <c r="CP132" s="5" t="str">
        <f t="shared" si="93"/>
        <v>No</v>
      </c>
      <c r="CQ132" s="3" t="str">
        <f t="shared" si="92"/>
        <v>No</v>
      </c>
      <c r="CR132" s="5" t="str">
        <f t="shared" si="93"/>
        <v>No</v>
      </c>
      <c r="CS132" s="3" t="str">
        <f t="shared" si="92"/>
        <v>No</v>
      </c>
      <c r="CT132" s="5" t="str">
        <f t="shared" si="93"/>
        <v>No</v>
      </c>
      <c r="CU132" s="3" t="str">
        <f t="shared" si="92"/>
        <v>No</v>
      </c>
      <c r="CV132" s="5" t="str">
        <f t="shared" si="93"/>
        <v>No</v>
      </c>
      <c r="CW132" s="3" t="str">
        <f t="shared" si="92"/>
        <v>No</v>
      </c>
      <c r="CX132" s="5" t="str">
        <f t="shared" si="93"/>
        <v>No</v>
      </c>
      <c r="CY132" s="3" t="str">
        <f t="shared" si="92"/>
        <v>No</v>
      </c>
      <c r="CZ132" s="5" t="str">
        <f t="shared" si="93"/>
        <v>No</v>
      </c>
    </row>
    <row r="133" spans="4:104" x14ac:dyDescent="0.3">
      <c r="D133" s="3">
        <v>131</v>
      </c>
      <c r="E133" s="3" t="str">
        <f t="shared" si="94"/>
        <v>Urano</v>
      </c>
      <c r="F133" s="3" t="str">
        <f t="shared" si="87"/>
        <v>Mercurio</v>
      </c>
      <c r="G133" s="3" t="str">
        <f t="shared" si="57"/>
        <v>Conjunción</v>
      </c>
      <c r="H133" s="5">
        <f t="shared" si="58"/>
        <v>0</v>
      </c>
      <c r="I133" s="3" t="str">
        <f t="shared" si="95"/>
        <v>No</v>
      </c>
      <c r="J133" s="5" t="str">
        <f t="shared" si="96"/>
        <v>No</v>
      </c>
      <c r="K133" s="3" t="str">
        <f t="shared" si="95"/>
        <v>No</v>
      </c>
      <c r="L133" s="5" t="str">
        <f t="shared" si="96"/>
        <v>No</v>
      </c>
      <c r="M133" s="3" t="str">
        <f t="shared" si="95"/>
        <v>No</v>
      </c>
      <c r="N133" s="5" t="str">
        <f t="shared" si="96"/>
        <v>No</v>
      </c>
      <c r="O133" s="3" t="str">
        <f t="shared" si="95"/>
        <v>No</v>
      </c>
      <c r="P133" s="5" t="str">
        <f t="shared" si="96"/>
        <v>No</v>
      </c>
      <c r="Q133" s="3" t="str">
        <f t="shared" si="95"/>
        <v>No</v>
      </c>
      <c r="R133" s="5" t="str">
        <f t="shared" si="96"/>
        <v>No</v>
      </c>
      <c r="S133" s="3" t="str">
        <f t="shared" si="95"/>
        <v>No</v>
      </c>
      <c r="T133" s="5" t="str">
        <f t="shared" si="96"/>
        <v>No</v>
      </c>
      <c r="U133" s="3" t="str">
        <f t="shared" si="95"/>
        <v>No</v>
      </c>
      <c r="V133" s="5" t="str">
        <f t="shared" si="96"/>
        <v>No</v>
      </c>
      <c r="W133" s="3" t="str">
        <f t="shared" si="95"/>
        <v>No</v>
      </c>
      <c r="X133" s="5" t="str">
        <f t="shared" si="96"/>
        <v>No</v>
      </c>
      <c r="Y133" s="3" t="str">
        <f t="shared" si="95"/>
        <v>No</v>
      </c>
      <c r="Z133" s="5" t="str">
        <f t="shared" si="96"/>
        <v>No</v>
      </c>
      <c r="AA133" s="3" t="str">
        <f t="shared" si="95"/>
        <v>No</v>
      </c>
      <c r="AB133" s="5" t="str">
        <f t="shared" si="96"/>
        <v>No</v>
      </c>
      <c r="AC133" s="3" t="str">
        <f t="shared" si="95"/>
        <v>No</v>
      </c>
      <c r="AD133" s="5" t="str">
        <f t="shared" si="96"/>
        <v>No</v>
      </c>
      <c r="AE133" s="3" t="str">
        <f t="shared" si="95"/>
        <v>No</v>
      </c>
      <c r="AF133" s="5" t="str">
        <f t="shared" si="96"/>
        <v>No</v>
      </c>
      <c r="AG133" s="3" t="str">
        <f t="shared" si="95"/>
        <v>No</v>
      </c>
      <c r="AH133" s="5" t="str">
        <f t="shared" si="96"/>
        <v>No</v>
      </c>
      <c r="AI133" s="3" t="str">
        <f t="shared" si="95"/>
        <v>No</v>
      </c>
      <c r="AJ133" s="5" t="str">
        <f t="shared" si="96"/>
        <v>No</v>
      </c>
      <c r="AK133" s="3" t="str">
        <f t="shared" si="95"/>
        <v>No</v>
      </c>
      <c r="AL133" s="5" t="str">
        <f t="shared" si="96"/>
        <v>No</v>
      </c>
      <c r="AM133" s="3" t="str">
        <f t="shared" si="95"/>
        <v>No</v>
      </c>
      <c r="AN133" s="5" t="str">
        <f t="shared" si="96"/>
        <v>No</v>
      </c>
      <c r="AO133" s="3" t="str">
        <f t="shared" si="95"/>
        <v>No</v>
      </c>
      <c r="AP133" s="5" t="str">
        <f t="shared" si="96"/>
        <v>No</v>
      </c>
      <c r="AQ133" s="3" t="str">
        <f t="shared" si="95"/>
        <v>No</v>
      </c>
      <c r="AR133" s="5" t="str">
        <f t="shared" si="96"/>
        <v>No</v>
      </c>
      <c r="AS133" s="3" t="str">
        <f t="shared" si="95"/>
        <v>No</v>
      </c>
      <c r="AT133" s="5" t="str">
        <f t="shared" si="96"/>
        <v>No</v>
      </c>
      <c r="AU133" s="3" t="str">
        <f t="shared" si="95"/>
        <v>No</v>
      </c>
      <c r="AV133" s="5" t="str">
        <f t="shared" si="96"/>
        <v>No</v>
      </c>
      <c r="AW133" s="3" t="str">
        <f t="shared" si="95"/>
        <v>No</v>
      </c>
      <c r="AX133" s="5" t="str">
        <f t="shared" si="96"/>
        <v>No</v>
      </c>
      <c r="AY133" s="3" t="str">
        <f t="shared" si="95"/>
        <v>No</v>
      </c>
      <c r="AZ133" s="5" t="str">
        <f t="shared" si="96"/>
        <v>No</v>
      </c>
      <c r="BA133" s="3" t="str">
        <f t="shared" si="95"/>
        <v>No</v>
      </c>
      <c r="BB133" s="5" t="str">
        <f t="shared" si="96"/>
        <v>No</v>
      </c>
      <c r="BC133" s="3" t="str">
        <f t="shared" si="95"/>
        <v>No</v>
      </c>
      <c r="BD133" s="5" t="str">
        <f t="shared" si="96"/>
        <v>No</v>
      </c>
      <c r="BE133" s="3" t="str">
        <f t="shared" si="95"/>
        <v>No</v>
      </c>
      <c r="BF133" s="5" t="str">
        <f t="shared" si="96"/>
        <v>No</v>
      </c>
      <c r="BG133" s="3" t="str">
        <f t="shared" si="95"/>
        <v>No</v>
      </c>
      <c r="BH133" s="5" t="str">
        <f t="shared" si="96"/>
        <v>No</v>
      </c>
      <c r="BI133" s="3" t="str">
        <f t="shared" si="95"/>
        <v>No</v>
      </c>
      <c r="BJ133" s="5" t="str">
        <f t="shared" si="96"/>
        <v>No</v>
      </c>
      <c r="BK133" s="3" t="str">
        <f t="shared" si="95"/>
        <v>No</v>
      </c>
      <c r="BL133" s="5" t="str">
        <f t="shared" si="96"/>
        <v>No</v>
      </c>
      <c r="BM133" s="3" t="str">
        <f t="shared" si="95"/>
        <v>No</v>
      </c>
      <c r="BN133" s="5" t="str">
        <f t="shared" si="96"/>
        <v>No</v>
      </c>
      <c r="BO133" s="3" t="str">
        <f t="shared" si="95"/>
        <v>No</v>
      </c>
      <c r="BP133" s="5" t="str">
        <f t="shared" si="96"/>
        <v>No</v>
      </c>
      <c r="BQ133" s="3" t="str">
        <f t="shared" si="95"/>
        <v>No</v>
      </c>
      <c r="BR133" s="5" t="str">
        <f t="shared" si="96"/>
        <v>No</v>
      </c>
      <c r="BS133" s="3" t="str">
        <f t="shared" si="95"/>
        <v>No</v>
      </c>
      <c r="BT133" s="5" t="str">
        <f t="shared" si="96"/>
        <v>No</v>
      </c>
      <c r="BU133" s="3" t="str">
        <f t="shared" si="92"/>
        <v>No</v>
      </c>
      <c r="BV133" s="5" t="str">
        <f t="shared" si="93"/>
        <v>No</v>
      </c>
      <c r="BW133" s="3" t="str">
        <f t="shared" si="92"/>
        <v>No</v>
      </c>
      <c r="BX133" s="5" t="str">
        <f t="shared" si="93"/>
        <v>No</v>
      </c>
      <c r="BY133" s="3" t="str">
        <f t="shared" si="92"/>
        <v>No</v>
      </c>
      <c r="BZ133" s="5" t="str">
        <f t="shared" si="93"/>
        <v>No</v>
      </c>
      <c r="CA133" s="3" t="str">
        <f t="shared" si="92"/>
        <v>No</v>
      </c>
      <c r="CB133" s="5" t="str">
        <f t="shared" si="93"/>
        <v>No</v>
      </c>
      <c r="CC133" s="3" t="str">
        <f t="shared" si="92"/>
        <v>No</v>
      </c>
      <c r="CD133" s="5" t="str">
        <f t="shared" si="93"/>
        <v>No</v>
      </c>
      <c r="CE133" s="3" t="str">
        <f t="shared" si="92"/>
        <v>No</v>
      </c>
      <c r="CF133" s="5" t="str">
        <f t="shared" si="93"/>
        <v>No</v>
      </c>
      <c r="CG133" s="3" t="str">
        <f t="shared" si="92"/>
        <v>No</v>
      </c>
      <c r="CH133" s="5" t="str">
        <f t="shared" si="93"/>
        <v>No</v>
      </c>
      <c r="CI133" s="3" t="str">
        <f t="shared" si="92"/>
        <v>No</v>
      </c>
      <c r="CJ133" s="5" t="str">
        <f t="shared" si="93"/>
        <v>No</v>
      </c>
      <c r="CK133" s="3" t="str">
        <f t="shared" si="92"/>
        <v>No</v>
      </c>
      <c r="CL133" s="5" t="str">
        <f t="shared" si="93"/>
        <v>No</v>
      </c>
      <c r="CM133" s="3" t="str">
        <f t="shared" si="92"/>
        <v>No</v>
      </c>
      <c r="CN133" s="5" t="str">
        <f t="shared" si="93"/>
        <v>No</v>
      </c>
      <c r="CO133" s="3" t="str">
        <f t="shared" si="92"/>
        <v>No</v>
      </c>
      <c r="CP133" s="5" t="str">
        <f t="shared" si="93"/>
        <v>No</v>
      </c>
      <c r="CQ133" s="3" t="str">
        <f t="shared" si="92"/>
        <v>No</v>
      </c>
      <c r="CR133" s="5" t="str">
        <f t="shared" si="93"/>
        <v>No</v>
      </c>
      <c r="CS133" s="3" t="str">
        <f t="shared" si="92"/>
        <v>No</v>
      </c>
      <c r="CT133" s="5" t="str">
        <f t="shared" si="93"/>
        <v>No</v>
      </c>
      <c r="CU133" s="3" t="str">
        <f t="shared" si="92"/>
        <v>No</v>
      </c>
      <c r="CV133" s="5" t="str">
        <f t="shared" si="93"/>
        <v>No</v>
      </c>
      <c r="CW133" s="3" t="str">
        <f t="shared" si="92"/>
        <v>No</v>
      </c>
      <c r="CX133" s="5" t="str">
        <f t="shared" si="93"/>
        <v>No</v>
      </c>
      <c r="CY133" s="3" t="str">
        <f t="shared" si="92"/>
        <v>No</v>
      </c>
      <c r="CZ133" s="5" t="str">
        <f t="shared" si="93"/>
        <v>No</v>
      </c>
    </row>
    <row r="134" spans="4:104" x14ac:dyDescent="0.3">
      <c r="D134" s="3">
        <v>132</v>
      </c>
      <c r="E134" s="3" t="str">
        <f t="shared" si="94"/>
        <v>Urano</v>
      </c>
      <c r="F134" s="3" t="str">
        <f t="shared" si="87"/>
        <v>Venus</v>
      </c>
      <c r="G134" s="3" t="str">
        <f t="shared" si="57"/>
        <v>Conjunción</v>
      </c>
      <c r="H134" s="5">
        <f t="shared" si="58"/>
        <v>0</v>
      </c>
      <c r="I134" s="3" t="str">
        <f t="shared" si="95"/>
        <v>No</v>
      </c>
      <c r="J134" s="5" t="str">
        <f t="shared" si="96"/>
        <v>No</v>
      </c>
      <c r="K134" s="3" t="str">
        <f t="shared" si="95"/>
        <v>No</v>
      </c>
      <c r="L134" s="5" t="str">
        <f t="shared" si="96"/>
        <v>No</v>
      </c>
      <c r="M134" s="3" t="str">
        <f t="shared" si="95"/>
        <v>No</v>
      </c>
      <c r="N134" s="5" t="str">
        <f t="shared" si="96"/>
        <v>No</v>
      </c>
      <c r="O134" s="3" t="str">
        <f t="shared" si="95"/>
        <v>No</v>
      </c>
      <c r="P134" s="5" t="str">
        <f t="shared" si="96"/>
        <v>No</v>
      </c>
      <c r="Q134" s="3" t="str">
        <f t="shared" si="95"/>
        <v>No</v>
      </c>
      <c r="R134" s="5" t="str">
        <f t="shared" si="96"/>
        <v>No</v>
      </c>
      <c r="S134" s="3" t="str">
        <f t="shared" si="95"/>
        <v>No</v>
      </c>
      <c r="T134" s="5" t="str">
        <f t="shared" si="96"/>
        <v>No</v>
      </c>
      <c r="U134" s="3" t="str">
        <f t="shared" si="95"/>
        <v>No</v>
      </c>
      <c r="V134" s="5" t="str">
        <f t="shared" si="96"/>
        <v>No</v>
      </c>
      <c r="W134" s="3" t="str">
        <f t="shared" si="95"/>
        <v>No</v>
      </c>
      <c r="X134" s="5" t="str">
        <f t="shared" si="96"/>
        <v>No</v>
      </c>
      <c r="Y134" s="3" t="str">
        <f t="shared" si="95"/>
        <v>No</v>
      </c>
      <c r="Z134" s="5" t="str">
        <f t="shared" si="96"/>
        <v>No</v>
      </c>
      <c r="AA134" s="3" t="str">
        <f t="shared" si="95"/>
        <v>No</v>
      </c>
      <c r="AB134" s="5" t="str">
        <f t="shared" si="96"/>
        <v>No</v>
      </c>
      <c r="AC134" s="3" t="str">
        <f t="shared" si="95"/>
        <v>No</v>
      </c>
      <c r="AD134" s="5" t="str">
        <f t="shared" si="96"/>
        <v>No</v>
      </c>
      <c r="AE134" s="3" t="str">
        <f t="shared" si="95"/>
        <v>No</v>
      </c>
      <c r="AF134" s="5" t="str">
        <f t="shared" si="96"/>
        <v>No</v>
      </c>
      <c r="AG134" s="3" t="str">
        <f t="shared" si="95"/>
        <v>No</v>
      </c>
      <c r="AH134" s="5" t="str">
        <f t="shared" si="96"/>
        <v>No</v>
      </c>
      <c r="AI134" s="3" t="str">
        <f t="shared" si="95"/>
        <v>No</v>
      </c>
      <c r="AJ134" s="5" t="str">
        <f t="shared" si="96"/>
        <v>No</v>
      </c>
      <c r="AK134" s="3" t="str">
        <f t="shared" si="95"/>
        <v>No</v>
      </c>
      <c r="AL134" s="5" t="str">
        <f t="shared" si="96"/>
        <v>No</v>
      </c>
      <c r="AM134" s="3" t="str">
        <f t="shared" si="95"/>
        <v>No</v>
      </c>
      <c r="AN134" s="5" t="str">
        <f t="shared" si="96"/>
        <v>No</v>
      </c>
      <c r="AO134" s="3" t="str">
        <f t="shared" si="95"/>
        <v>No</v>
      </c>
      <c r="AP134" s="5" t="str">
        <f t="shared" si="96"/>
        <v>No</v>
      </c>
      <c r="AQ134" s="3" t="str">
        <f t="shared" si="95"/>
        <v>No</v>
      </c>
      <c r="AR134" s="5" t="str">
        <f t="shared" si="96"/>
        <v>No</v>
      </c>
      <c r="AS134" s="3" t="str">
        <f t="shared" si="95"/>
        <v>No</v>
      </c>
      <c r="AT134" s="5" t="str">
        <f t="shared" si="96"/>
        <v>No</v>
      </c>
      <c r="AU134" s="3" t="str">
        <f t="shared" si="95"/>
        <v>No</v>
      </c>
      <c r="AV134" s="5" t="str">
        <f t="shared" si="96"/>
        <v>No</v>
      </c>
      <c r="AW134" s="3" t="str">
        <f t="shared" si="95"/>
        <v>No</v>
      </c>
      <c r="AX134" s="5" t="str">
        <f t="shared" si="96"/>
        <v>No</v>
      </c>
      <c r="AY134" s="3" t="str">
        <f t="shared" si="95"/>
        <v>No</v>
      </c>
      <c r="AZ134" s="5" t="str">
        <f t="shared" si="96"/>
        <v>No</v>
      </c>
      <c r="BA134" s="3" t="str">
        <f t="shared" si="95"/>
        <v>No</v>
      </c>
      <c r="BB134" s="5" t="str">
        <f t="shared" si="96"/>
        <v>No</v>
      </c>
      <c r="BC134" s="3" t="str">
        <f t="shared" si="95"/>
        <v>No</v>
      </c>
      <c r="BD134" s="5" t="str">
        <f t="shared" si="96"/>
        <v>No</v>
      </c>
      <c r="BE134" s="3" t="str">
        <f t="shared" si="95"/>
        <v>No</v>
      </c>
      <c r="BF134" s="5" t="str">
        <f t="shared" si="96"/>
        <v>No</v>
      </c>
      <c r="BG134" s="3" t="str">
        <f t="shared" si="95"/>
        <v>No</v>
      </c>
      <c r="BH134" s="5" t="str">
        <f t="shared" si="96"/>
        <v>No</v>
      </c>
      <c r="BI134" s="3" t="str">
        <f t="shared" si="95"/>
        <v>No</v>
      </c>
      <c r="BJ134" s="5" t="str">
        <f t="shared" si="96"/>
        <v>No</v>
      </c>
      <c r="BK134" s="3" t="str">
        <f t="shared" si="95"/>
        <v>No</v>
      </c>
      <c r="BL134" s="5" t="str">
        <f t="shared" si="96"/>
        <v>No</v>
      </c>
      <c r="BM134" s="3" t="str">
        <f t="shared" si="95"/>
        <v>No</v>
      </c>
      <c r="BN134" s="5" t="str">
        <f t="shared" si="96"/>
        <v>No</v>
      </c>
      <c r="BO134" s="3" t="str">
        <f t="shared" si="95"/>
        <v>No</v>
      </c>
      <c r="BP134" s="5" t="str">
        <f t="shared" si="96"/>
        <v>No</v>
      </c>
      <c r="BQ134" s="3" t="str">
        <f t="shared" si="95"/>
        <v>No</v>
      </c>
      <c r="BR134" s="5" t="str">
        <f t="shared" si="96"/>
        <v>No</v>
      </c>
      <c r="BS134" s="3" t="str">
        <f t="shared" si="95"/>
        <v>No</v>
      </c>
      <c r="BT134" s="5" t="str">
        <f t="shared" si="96"/>
        <v>No</v>
      </c>
      <c r="BU134" s="3" t="str">
        <f t="shared" si="92"/>
        <v>No</v>
      </c>
      <c r="BV134" s="5" t="str">
        <f t="shared" si="93"/>
        <v>No</v>
      </c>
      <c r="BW134" s="3" t="str">
        <f t="shared" si="92"/>
        <v>No</v>
      </c>
      <c r="BX134" s="5" t="str">
        <f t="shared" si="93"/>
        <v>No</v>
      </c>
      <c r="BY134" s="3" t="str">
        <f t="shared" si="92"/>
        <v>No</v>
      </c>
      <c r="BZ134" s="5" t="str">
        <f t="shared" si="93"/>
        <v>No</v>
      </c>
      <c r="CA134" s="3" t="str">
        <f t="shared" si="92"/>
        <v>No</v>
      </c>
      <c r="CB134" s="5" t="str">
        <f t="shared" si="93"/>
        <v>No</v>
      </c>
      <c r="CC134" s="3" t="str">
        <f t="shared" si="92"/>
        <v>No</v>
      </c>
      <c r="CD134" s="5" t="str">
        <f t="shared" si="93"/>
        <v>No</v>
      </c>
      <c r="CE134" s="3" t="str">
        <f t="shared" si="92"/>
        <v>No</v>
      </c>
      <c r="CF134" s="5" t="str">
        <f t="shared" si="93"/>
        <v>No</v>
      </c>
      <c r="CG134" s="3" t="str">
        <f t="shared" si="92"/>
        <v>No</v>
      </c>
      <c r="CH134" s="5" t="str">
        <f t="shared" si="93"/>
        <v>No</v>
      </c>
      <c r="CI134" s="3" t="str">
        <f t="shared" si="92"/>
        <v>No</v>
      </c>
      <c r="CJ134" s="5" t="str">
        <f t="shared" si="93"/>
        <v>No</v>
      </c>
      <c r="CK134" s="3" t="str">
        <f t="shared" si="92"/>
        <v>No</v>
      </c>
      <c r="CL134" s="5" t="str">
        <f t="shared" si="93"/>
        <v>No</v>
      </c>
      <c r="CM134" s="3" t="str">
        <f t="shared" si="92"/>
        <v>No</v>
      </c>
      <c r="CN134" s="5" t="str">
        <f t="shared" si="93"/>
        <v>No</v>
      </c>
      <c r="CO134" s="3" t="str">
        <f t="shared" si="92"/>
        <v>No</v>
      </c>
      <c r="CP134" s="5" t="str">
        <f t="shared" si="93"/>
        <v>No</v>
      </c>
      <c r="CQ134" s="3" t="str">
        <f t="shared" si="92"/>
        <v>No</v>
      </c>
      <c r="CR134" s="5" t="str">
        <f t="shared" si="93"/>
        <v>No</v>
      </c>
      <c r="CS134" s="3" t="str">
        <f t="shared" si="92"/>
        <v>No</v>
      </c>
      <c r="CT134" s="5" t="str">
        <f t="shared" si="93"/>
        <v>No</v>
      </c>
      <c r="CU134" s="3" t="str">
        <f t="shared" si="92"/>
        <v>No</v>
      </c>
      <c r="CV134" s="5" t="str">
        <f t="shared" si="93"/>
        <v>No</v>
      </c>
      <c r="CW134" s="3" t="str">
        <f t="shared" si="92"/>
        <v>No</v>
      </c>
      <c r="CX134" s="5" t="str">
        <f t="shared" si="93"/>
        <v>No</v>
      </c>
      <c r="CY134" s="3" t="str">
        <f t="shared" si="92"/>
        <v>No</v>
      </c>
      <c r="CZ134" s="5" t="str">
        <f t="shared" si="93"/>
        <v>No</v>
      </c>
    </row>
    <row r="135" spans="4:104" x14ac:dyDescent="0.3">
      <c r="D135" s="3">
        <v>133</v>
      </c>
      <c r="E135" s="3" t="str">
        <f t="shared" si="94"/>
        <v>Urano</v>
      </c>
      <c r="F135" s="3" t="str">
        <f t="shared" si="87"/>
        <v>Marte</v>
      </c>
      <c r="G135" s="3" t="str">
        <f t="shared" si="57"/>
        <v>Conjunción</v>
      </c>
      <c r="H135" s="5">
        <f t="shared" si="58"/>
        <v>0</v>
      </c>
      <c r="I135" s="3" t="str">
        <f t="shared" si="95"/>
        <v>No</v>
      </c>
      <c r="J135" s="5" t="str">
        <f t="shared" si="96"/>
        <v>No</v>
      </c>
      <c r="K135" s="3" t="str">
        <f t="shared" si="95"/>
        <v>No</v>
      </c>
      <c r="L135" s="5" t="str">
        <f t="shared" si="96"/>
        <v>No</v>
      </c>
      <c r="M135" s="3" t="str">
        <f t="shared" si="95"/>
        <v>No</v>
      </c>
      <c r="N135" s="5" t="str">
        <f t="shared" si="96"/>
        <v>No</v>
      </c>
      <c r="O135" s="3" t="str">
        <f t="shared" si="95"/>
        <v>No</v>
      </c>
      <c r="P135" s="5" t="str">
        <f t="shared" si="96"/>
        <v>No</v>
      </c>
      <c r="Q135" s="3" t="str">
        <f t="shared" si="95"/>
        <v>No</v>
      </c>
      <c r="R135" s="5" t="str">
        <f t="shared" si="96"/>
        <v>No</v>
      </c>
      <c r="S135" s="3" t="str">
        <f t="shared" si="95"/>
        <v>No</v>
      </c>
      <c r="T135" s="5" t="str">
        <f t="shared" si="96"/>
        <v>No</v>
      </c>
      <c r="U135" s="3" t="str">
        <f t="shared" si="95"/>
        <v>No</v>
      </c>
      <c r="V135" s="5" t="str">
        <f t="shared" si="96"/>
        <v>No</v>
      </c>
      <c r="W135" s="3" t="str">
        <f t="shared" si="95"/>
        <v>No</v>
      </c>
      <c r="X135" s="5" t="str">
        <f t="shared" si="96"/>
        <v>No</v>
      </c>
      <c r="Y135" s="3" t="str">
        <f t="shared" si="95"/>
        <v>No</v>
      </c>
      <c r="Z135" s="5" t="str">
        <f t="shared" si="96"/>
        <v>No</v>
      </c>
      <c r="AA135" s="3" t="str">
        <f t="shared" si="95"/>
        <v>No</v>
      </c>
      <c r="AB135" s="5" t="str">
        <f t="shared" si="96"/>
        <v>No</v>
      </c>
      <c r="AC135" s="3" t="str">
        <f t="shared" si="95"/>
        <v>No</v>
      </c>
      <c r="AD135" s="5" t="str">
        <f t="shared" si="96"/>
        <v>No</v>
      </c>
      <c r="AE135" s="3" t="str">
        <f t="shared" si="95"/>
        <v>No</v>
      </c>
      <c r="AF135" s="5" t="str">
        <f t="shared" si="96"/>
        <v>No</v>
      </c>
      <c r="AG135" s="3" t="str">
        <f t="shared" si="95"/>
        <v>No</v>
      </c>
      <c r="AH135" s="5" t="str">
        <f t="shared" si="96"/>
        <v>No</v>
      </c>
      <c r="AI135" s="3" t="str">
        <f t="shared" si="95"/>
        <v>No</v>
      </c>
      <c r="AJ135" s="5" t="str">
        <f t="shared" si="96"/>
        <v>No</v>
      </c>
      <c r="AK135" s="3" t="str">
        <f t="shared" si="95"/>
        <v>No</v>
      </c>
      <c r="AL135" s="5" t="str">
        <f t="shared" si="96"/>
        <v>No</v>
      </c>
      <c r="AM135" s="3" t="str">
        <f t="shared" si="95"/>
        <v>No</v>
      </c>
      <c r="AN135" s="5" t="str">
        <f t="shared" si="96"/>
        <v>No</v>
      </c>
      <c r="AO135" s="3" t="str">
        <f t="shared" si="95"/>
        <v>No</v>
      </c>
      <c r="AP135" s="5" t="str">
        <f t="shared" si="96"/>
        <v>No</v>
      </c>
      <c r="AQ135" s="3" t="str">
        <f t="shared" si="95"/>
        <v>No</v>
      </c>
      <c r="AR135" s="5" t="str">
        <f t="shared" si="96"/>
        <v>No</v>
      </c>
      <c r="AS135" s="3" t="str">
        <f t="shared" si="95"/>
        <v>No</v>
      </c>
      <c r="AT135" s="5" t="str">
        <f t="shared" si="96"/>
        <v>No</v>
      </c>
      <c r="AU135" s="3" t="str">
        <f t="shared" si="95"/>
        <v>No</v>
      </c>
      <c r="AV135" s="5" t="str">
        <f t="shared" si="96"/>
        <v>No</v>
      </c>
      <c r="AW135" s="3" t="str">
        <f t="shared" si="95"/>
        <v>No</v>
      </c>
      <c r="AX135" s="5" t="str">
        <f t="shared" si="96"/>
        <v>No</v>
      </c>
      <c r="AY135" s="3" t="str">
        <f t="shared" si="95"/>
        <v>No</v>
      </c>
      <c r="AZ135" s="5" t="str">
        <f t="shared" si="96"/>
        <v>No</v>
      </c>
      <c r="BA135" s="3" t="str">
        <f t="shared" si="95"/>
        <v>No</v>
      </c>
      <c r="BB135" s="5" t="str">
        <f t="shared" si="96"/>
        <v>No</v>
      </c>
      <c r="BC135" s="3" t="str">
        <f t="shared" si="95"/>
        <v>No</v>
      </c>
      <c r="BD135" s="5" t="str">
        <f t="shared" si="96"/>
        <v>No</v>
      </c>
      <c r="BE135" s="3" t="str">
        <f t="shared" si="95"/>
        <v>No</v>
      </c>
      <c r="BF135" s="5" t="str">
        <f t="shared" si="96"/>
        <v>No</v>
      </c>
      <c r="BG135" s="3" t="str">
        <f t="shared" si="95"/>
        <v>No</v>
      </c>
      <c r="BH135" s="5" t="str">
        <f t="shared" si="96"/>
        <v>No</v>
      </c>
      <c r="BI135" s="3" t="str">
        <f t="shared" si="95"/>
        <v>No</v>
      </c>
      <c r="BJ135" s="5" t="str">
        <f t="shared" si="96"/>
        <v>No</v>
      </c>
      <c r="BK135" s="3" t="str">
        <f t="shared" si="95"/>
        <v>No</v>
      </c>
      <c r="BL135" s="5" t="str">
        <f t="shared" si="96"/>
        <v>No</v>
      </c>
      <c r="BM135" s="3" t="str">
        <f t="shared" si="95"/>
        <v>No</v>
      </c>
      <c r="BN135" s="5" t="str">
        <f t="shared" si="96"/>
        <v>No</v>
      </c>
      <c r="BO135" s="3" t="str">
        <f t="shared" si="95"/>
        <v>No</v>
      </c>
      <c r="BP135" s="5" t="str">
        <f t="shared" si="96"/>
        <v>No</v>
      </c>
      <c r="BQ135" s="3" t="str">
        <f t="shared" si="95"/>
        <v>No</v>
      </c>
      <c r="BR135" s="5" t="str">
        <f t="shared" si="96"/>
        <v>No</v>
      </c>
      <c r="BS135" s="3" t="str">
        <f t="shared" si="95"/>
        <v>No</v>
      </c>
      <c r="BT135" s="5" t="str">
        <f t="shared" si="96"/>
        <v>No</v>
      </c>
      <c r="BU135" s="3" t="str">
        <f t="shared" si="92"/>
        <v>No</v>
      </c>
      <c r="BV135" s="5" t="str">
        <f t="shared" si="93"/>
        <v>No</v>
      </c>
      <c r="BW135" s="3" t="str">
        <f t="shared" si="92"/>
        <v>No</v>
      </c>
      <c r="BX135" s="5" t="str">
        <f t="shared" si="93"/>
        <v>No</v>
      </c>
      <c r="BY135" s="3" t="str">
        <f t="shared" si="92"/>
        <v>No</v>
      </c>
      <c r="BZ135" s="5" t="str">
        <f t="shared" si="93"/>
        <v>No</v>
      </c>
      <c r="CA135" s="3" t="str">
        <f t="shared" si="92"/>
        <v>No</v>
      </c>
      <c r="CB135" s="5" t="str">
        <f t="shared" si="93"/>
        <v>No</v>
      </c>
      <c r="CC135" s="3" t="str">
        <f t="shared" si="92"/>
        <v>No</v>
      </c>
      <c r="CD135" s="5" t="str">
        <f t="shared" si="93"/>
        <v>No</v>
      </c>
      <c r="CE135" s="3" t="str">
        <f t="shared" si="92"/>
        <v>No</v>
      </c>
      <c r="CF135" s="5" t="str">
        <f t="shared" si="93"/>
        <v>No</v>
      </c>
      <c r="CG135" s="3" t="str">
        <f t="shared" si="92"/>
        <v>No</v>
      </c>
      <c r="CH135" s="5" t="str">
        <f t="shared" si="93"/>
        <v>No</v>
      </c>
      <c r="CI135" s="3" t="str">
        <f t="shared" si="92"/>
        <v>No</v>
      </c>
      <c r="CJ135" s="5" t="str">
        <f t="shared" si="93"/>
        <v>No</v>
      </c>
      <c r="CK135" s="3" t="str">
        <f t="shared" si="92"/>
        <v>No</v>
      </c>
      <c r="CL135" s="5" t="str">
        <f t="shared" si="93"/>
        <v>No</v>
      </c>
      <c r="CM135" s="3" t="str">
        <f t="shared" si="92"/>
        <v>No</v>
      </c>
      <c r="CN135" s="5" t="str">
        <f t="shared" si="93"/>
        <v>No</v>
      </c>
      <c r="CO135" s="3" t="str">
        <f t="shared" si="92"/>
        <v>No</v>
      </c>
      <c r="CP135" s="5" t="str">
        <f t="shared" si="93"/>
        <v>No</v>
      </c>
      <c r="CQ135" s="3" t="str">
        <f t="shared" si="92"/>
        <v>No</v>
      </c>
      <c r="CR135" s="5" t="str">
        <f t="shared" si="93"/>
        <v>No</v>
      </c>
      <c r="CS135" s="3" t="str">
        <f t="shared" si="92"/>
        <v>No</v>
      </c>
      <c r="CT135" s="5" t="str">
        <f t="shared" si="93"/>
        <v>No</v>
      </c>
      <c r="CU135" s="3" t="str">
        <f t="shared" si="92"/>
        <v>No</v>
      </c>
      <c r="CV135" s="5" t="str">
        <f t="shared" si="93"/>
        <v>No</v>
      </c>
      <c r="CW135" s="3" t="str">
        <f t="shared" si="92"/>
        <v>No</v>
      </c>
      <c r="CX135" s="5" t="str">
        <f t="shared" si="93"/>
        <v>No</v>
      </c>
      <c r="CY135" s="3" t="str">
        <f t="shared" si="92"/>
        <v>No</v>
      </c>
      <c r="CZ135" s="5" t="str">
        <f t="shared" si="93"/>
        <v>No</v>
      </c>
    </row>
    <row r="136" spans="4:104" x14ac:dyDescent="0.3">
      <c r="D136" s="3">
        <v>134</v>
      </c>
      <c r="E136" s="3" t="str">
        <f t="shared" si="94"/>
        <v>Urano</v>
      </c>
      <c r="F136" s="3" t="str">
        <f t="shared" si="87"/>
        <v>Júpiter</v>
      </c>
      <c r="G136" s="3" t="str">
        <f t="shared" si="57"/>
        <v>Conjunción</v>
      </c>
      <c r="H136" s="5">
        <f t="shared" si="58"/>
        <v>0</v>
      </c>
      <c r="I136" s="3" t="str">
        <f t="shared" si="95"/>
        <v>No</v>
      </c>
      <c r="J136" s="5" t="str">
        <f t="shared" si="96"/>
        <v>No</v>
      </c>
      <c r="K136" s="3" t="str">
        <f t="shared" si="95"/>
        <v>No</v>
      </c>
      <c r="L136" s="5" t="str">
        <f t="shared" si="96"/>
        <v>No</v>
      </c>
      <c r="M136" s="3" t="str">
        <f t="shared" si="95"/>
        <v>No</v>
      </c>
      <c r="N136" s="5" t="str">
        <f t="shared" si="96"/>
        <v>No</v>
      </c>
      <c r="O136" s="3" t="str">
        <f t="shared" si="95"/>
        <v>No</v>
      </c>
      <c r="P136" s="5" t="str">
        <f t="shared" si="96"/>
        <v>No</v>
      </c>
      <c r="Q136" s="3" t="str">
        <f t="shared" si="95"/>
        <v>No</v>
      </c>
      <c r="R136" s="5" t="str">
        <f t="shared" si="96"/>
        <v>No</v>
      </c>
      <c r="S136" s="3" t="str">
        <f t="shared" si="95"/>
        <v>No</v>
      </c>
      <c r="T136" s="5" t="str">
        <f t="shared" si="96"/>
        <v>No</v>
      </c>
      <c r="U136" s="3" t="str">
        <f t="shared" si="95"/>
        <v>No</v>
      </c>
      <c r="V136" s="5" t="str">
        <f t="shared" si="96"/>
        <v>No</v>
      </c>
      <c r="W136" s="3" t="str">
        <f t="shared" si="95"/>
        <v>No</v>
      </c>
      <c r="X136" s="5" t="str">
        <f t="shared" si="96"/>
        <v>No</v>
      </c>
      <c r="Y136" s="3" t="str">
        <f t="shared" si="95"/>
        <v>No</v>
      </c>
      <c r="Z136" s="5" t="str">
        <f t="shared" si="96"/>
        <v>No</v>
      </c>
      <c r="AA136" s="3" t="str">
        <f t="shared" si="95"/>
        <v>No</v>
      </c>
      <c r="AB136" s="5" t="str">
        <f t="shared" si="96"/>
        <v>No</v>
      </c>
      <c r="AC136" s="3" t="str">
        <f t="shared" si="95"/>
        <v>No</v>
      </c>
      <c r="AD136" s="5" t="str">
        <f t="shared" si="96"/>
        <v>No</v>
      </c>
      <c r="AE136" s="3" t="str">
        <f t="shared" si="95"/>
        <v>No</v>
      </c>
      <c r="AF136" s="5" t="str">
        <f t="shared" si="96"/>
        <v>No</v>
      </c>
      <c r="AG136" s="3" t="str">
        <f t="shared" si="95"/>
        <v>No</v>
      </c>
      <c r="AH136" s="5" t="str">
        <f t="shared" si="96"/>
        <v>No</v>
      </c>
      <c r="AI136" s="3" t="str">
        <f t="shared" si="95"/>
        <v>No</v>
      </c>
      <c r="AJ136" s="5" t="str">
        <f t="shared" si="96"/>
        <v>No</v>
      </c>
      <c r="AK136" s="3" t="str">
        <f t="shared" si="95"/>
        <v>No</v>
      </c>
      <c r="AL136" s="5" t="str">
        <f t="shared" si="96"/>
        <v>No</v>
      </c>
      <c r="AM136" s="3" t="str">
        <f t="shared" si="95"/>
        <v>No</v>
      </c>
      <c r="AN136" s="5" t="str">
        <f t="shared" si="96"/>
        <v>No</v>
      </c>
      <c r="AO136" s="3" t="str">
        <f t="shared" si="95"/>
        <v>No</v>
      </c>
      <c r="AP136" s="5" t="str">
        <f t="shared" si="96"/>
        <v>No</v>
      </c>
      <c r="AQ136" s="3" t="str">
        <f t="shared" si="95"/>
        <v>No</v>
      </c>
      <c r="AR136" s="5" t="str">
        <f t="shared" si="96"/>
        <v>No</v>
      </c>
      <c r="AS136" s="3" t="str">
        <f t="shared" si="95"/>
        <v>No</v>
      </c>
      <c r="AT136" s="5" t="str">
        <f t="shared" si="96"/>
        <v>No</v>
      </c>
      <c r="AU136" s="3" t="str">
        <f t="shared" si="95"/>
        <v>No</v>
      </c>
      <c r="AV136" s="5" t="str">
        <f t="shared" si="96"/>
        <v>No</v>
      </c>
      <c r="AW136" s="3" t="str">
        <f t="shared" si="95"/>
        <v>No</v>
      </c>
      <c r="AX136" s="5" t="str">
        <f t="shared" si="96"/>
        <v>No</v>
      </c>
      <c r="AY136" s="3" t="str">
        <f t="shared" si="95"/>
        <v>No</v>
      </c>
      <c r="AZ136" s="5" t="str">
        <f t="shared" si="96"/>
        <v>No</v>
      </c>
      <c r="BA136" s="3" t="str">
        <f t="shared" si="95"/>
        <v>No</v>
      </c>
      <c r="BB136" s="5" t="str">
        <f t="shared" si="96"/>
        <v>No</v>
      </c>
      <c r="BC136" s="3" t="str">
        <f t="shared" si="95"/>
        <v>No</v>
      </c>
      <c r="BD136" s="5" t="str">
        <f t="shared" si="96"/>
        <v>No</v>
      </c>
      <c r="BE136" s="3" t="str">
        <f t="shared" si="95"/>
        <v>No</v>
      </c>
      <c r="BF136" s="5" t="str">
        <f t="shared" si="96"/>
        <v>No</v>
      </c>
      <c r="BG136" s="3" t="str">
        <f t="shared" si="95"/>
        <v>No</v>
      </c>
      <c r="BH136" s="5" t="str">
        <f t="shared" si="96"/>
        <v>No</v>
      </c>
      <c r="BI136" s="3" t="str">
        <f t="shared" si="95"/>
        <v>No</v>
      </c>
      <c r="BJ136" s="5" t="str">
        <f t="shared" si="96"/>
        <v>No</v>
      </c>
      <c r="BK136" s="3" t="str">
        <f t="shared" si="95"/>
        <v>No</v>
      </c>
      <c r="BL136" s="5" t="str">
        <f t="shared" si="96"/>
        <v>No</v>
      </c>
      <c r="BM136" s="3" t="str">
        <f t="shared" si="95"/>
        <v>No</v>
      </c>
      <c r="BN136" s="5" t="str">
        <f t="shared" si="96"/>
        <v>No</v>
      </c>
      <c r="BO136" s="3" t="str">
        <f t="shared" si="95"/>
        <v>No</v>
      </c>
      <c r="BP136" s="5" t="str">
        <f t="shared" si="96"/>
        <v>No</v>
      </c>
      <c r="BQ136" s="3" t="str">
        <f t="shared" si="95"/>
        <v>No</v>
      </c>
      <c r="BR136" s="5" t="str">
        <f t="shared" si="96"/>
        <v>No</v>
      </c>
      <c r="BS136" s="3" t="str">
        <f t="shared" si="95"/>
        <v>No</v>
      </c>
      <c r="BT136" s="5" t="str">
        <f t="shared" si="96"/>
        <v>No</v>
      </c>
      <c r="BU136" s="3" t="str">
        <f t="shared" si="92"/>
        <v>No</v>
      </c>
      <c r="BV136" s="5" t="str">
        <f t="shared" si="93"/>
        <v>No</v>
      </c>
      <c r="BW136" s="3" t="str">
        <f t="shared" si="92"/>
        <v>No</v>
      </c>
      <c r="BX136" s="5" t="str">
        <f t="shared" si="93"/>
        <v>No</v>
      </c>
      <c r="BY136" s="3" t="str">
        <f t="shared" si="92"/>
        <v>No</v>
      </c>
      <c r="BZ136" s="5" t="str">
        <f t="shared" si="93"/>
        <v>No</v>
      </c>
      <c r="CA136" s="3" t="str">
        <f t="shared" si="92"/>
        <v>No</v>
      </c>
      <c r="CB136" s="5" t="str">
        <f t="shared" si="93"/>
        <v>No</v>
      </c>
      <c r="CC136" s="3" t="str">
        <f t="shared" si="92"/>
        <v>No</v>
      </c>
      <c r="CD136" s="5" t="str">
        <f t="shared" si="93"/>
        <v>No</v>
      </c>
      <c r="CE136" s="3" t="str">
        <f t="shared" si="92"/>
        <v>No</v>
      </c>
      <c r="CF136" s="5" t="str">
        <f t="shared" si="93"/>
        <v>No</v>
      </c>
      <c r="CG136" s="3" t="str">
        <f t="shared" si="92"/>
        <v>No</v>
      </c>
      <c r="CH136" s="5" t="str">
        <f t="shared" si="93"/>
        <v>No</v>
      </c>
      <c r="CI136" s="3" t="str">
        <f t="shared" si="92"/>
        <v>No</v>
      </c>
      <c r="CJ136" s="5" t="str">
        <f t="shared" si="93"/>
        <v>No</v>
      </c>
      <c r="CK136" s="3" t="str">
        <f t="shared" si="92"/>
        <v>No</v>
      </c>
      <c r="CL136" s="5" t="str">
        <f t="shared" si="93"/>
        <v>No</v>
      </c>
      <c r="CM136" s="3" t="str">
        <f t="shared" si="92"/>
        <v>No</v>
      </c>
      <c r="CN136" s="5" t="str">
        <f t="shared" si="93"/>
        <v>No</v>
      </c>
      <c r="CO136" s="3" t="str">
        <f t="shared" si="92"/>
        <v>No</v>
      </c>
      <c r="CP136" s="5" t="str">
        <f t="shared" si="93"/>
        <v>No</v>
      </c>
      <c r="CQ136" s="3" t="str">
        <f t="shared" si="92"/>
        <v>No</v>
      </c>
      <c r="CR136" s="5" t="str">
        <f t="shared" si="93"/>
        <v>No</v>
      </c>
      <c r="CS136" s="3" t="str">
        <f t="shared" si="92"/>
        <v>No</v>
      </c>
      <c r="CT136" s="5" t="str">
        <f t="shared" si="93"/>
        <v>No</v>
      </c>
      <c r="CU136" s="3" t="str">
        <f t="shared" si="92"/>
        <v>No</v>
      </c>
      <c r="CV136" s="5" t="str">
        <f t="shared" si="93"/>
        <v>No</v>
      </c>
      <c r="CW136" s="3" t="str">
        <f t="shared" si="92"/>
        <v>No</v>
      </c>
      <c r="CX136" s="5" t="str">
        <f t="shared" si="93"/>
        <v>No</v>
      </c>
      <c r="CY136" s="3" t="str">
        <f t="shared" si="92"/>
        <v>No</v>
      </c>
      <c r="CZ136" s="5" t="str">
        <f t="shared" si="93"/>
        <v>No</v>
      </c>
    </row>
    <row r="137" spans="4:104" x14ac:dyDescent="0.3">
      <c r="D137" s="3">
        <v>135</v>
      </c>
      <c r="E137" s="3" t="str">
        <f t="shared" si="94"/>
        <v>Urano</v>
      </c>
      <c r="F137" s="3" t="str">
        <f t="shared" ref="F137" si="97">$E$16</f>
        <v>Saturno</v>
      </c>
      <c r="G137" s="3" t="str">
        <f t="shared" si="57"/>
        <v>Conjunción</v>
      </c>
      <c r="H137" s="5">
        <f t="shared" si="58"/>
        <v>0</v>
      </c>
      <c r="I137" s="3" t="str">
        <f t="shared" si="95"/>
        <v>No</v>
      </c>
      <c r="J137" s="5" t="str">
        <f t="shared" si="96"/>
        <v>No</v>
      </c>
      <c r="K137" s="3" t="str">
        <f t="shared" si="95"/>
        <v>No</v>
      </c>
      <c r="L137" s="5" t="str">
        <f t="shared" si="96"/>
        <v>No</v>
      </c>
      <c r="M137" s="3" t="str">
        <f t="shared" si="95"/>
        <v>No</v>
      </c>
      <c r="N137" s="5" t="str">
        <f t="shared" si="96"/>
        <v>No</v>
      </c>
      <c r="O137" s="3" t="str">
        <f t="shared" si="95"/>
        <v>No</v>
      </c>
      <c r="P137" s="5" t="str">
        <f t="shared" si="96"/>
        <v>No</v>
      </c>
      <c r="Q137" s="3" t="str">
        <f t="shared" si="95"/>
        <v>No</v>
      </c>
      <c r="R137" s="5" t="str">
        <f t="shared" si="96"/>
        <v>No</v>
      </c>
      <c r="S137" s="3" t="str">
        <f t="shared" si="95"/>
        <v>No</v>
      </c>
      <c r="T137" s="5" t="str">
        <f t="shared" si="96"/>
        <v>No</v>
      </c>
      <c r="U137" s="3" t="str">
        <f t="shared" si="95"/>
        <v>No</v>
      </c>
      <c r="V137" s="5" t="str">
        <f t="shared" si="96"/>
        <v>No</v>
      </c>
      <c r="W137" s="3" t="str">
        <f t="shared" si="95"/>
        <v>No</v>
      </c>
      <c r="X137" s="5" t="str">
        <f t="shared" si="96"/>
        <v>No</v>
      </c>
      <c r="Y137" s="3" t="str">
        <f t="shared" si="95"/>
        <v>No</v>
      </c>
      <c r="Z137" s="5" t="str">
        <f t="shared" si="96"/>
        <v>No</v>
      </c>
      <c r="AA137" s="3" t="str">
        <f t="shared" si="95"/>
        <v>No</v>
      </c>
      <c r="AB137" s="5" t="str">
        <f t="shared" si="96"/>
        <v>No</v>
      </c>
      <c r="AC137" s="3" t="str">
        <f t="shared" si="95"/>
        <v>No</v>
      </c>
      <c r="AD137" s="5" t="str">
        <f t="shared" si="96"/>
        <v>No</v>
      </c>
      <c r="AE137" s="3" t="str">
        <f t="shared" si="95"/>
        <v>No</v>
      </c>
      <c r="AF137" s="5" t="str">
        <f t="shared" si="96"/>
        <v>No</v>
      </c>
      <c r="AG137" s="3" t="str">
        <f t="shared" si="95"/>
        <v>No</v>
      </c>
      <c r="AH137" s="5" t="str">
        <f t="shared" si="96"/>
        <v>No</v>
      </c>
      <c r="AI137" s="3" t="str">
        <f t="shared" si="95"/>
        <v>No</v>
      </c>
      <c r="AJ137" s="5" t="str">
        <f t="shared" si="96"/>
        <v>No</v>
      </c>
      <c r="AK137" s="3" t="str">
        <f t="shared" si="95"/>
        <v>No</v>
      </c>
      <c r="AL137" s="5" t="str">
        <f t="shared" si="96"/>
        <v>No</v>
      </c>
      <c r="AM137" s="3" t="str">
        <f t="shared" si="95"/>
        <v>No</v>
      </c>
      <c r="AN137" s="5" t="str">
        <f t="shared" si="96"/>
        <v>No</v>
      </c>
      <c r="AO137" s="3" t="str">
        <f t="shared" si="95"/>
        <v>No</v>
      </c>
      <c r="AP137" s="5" t="str">
        <f t="shared" si="96"/>
        <v>No</v>
      </c>
      <c r="AQ137" s="3" t="str">
        <f t="shared" si="95"/>
        <v>No</v>
      </c>
      <c r="AR137" s="5" t="str">
        <f t="shared" si="96"/>
        <v>No</v>
      </c>
      <c r="AS137" s="3" t="str">
        <f t="shared" si="95"/>
        <v>No</v>
      </c>
      <c r="AT137" s="5" t="str">
        <f t="shared" si="96"/>
        <v>No</v>
      </c>
      <c r="AU137" s="3" t="str">
        <f t="shared" si="95"/>
        <v>No</v>
      </c>
      <c r="AV137" s="5" t="str">
        <f t="shared" si="96"/>
        <v>No</v>
      </c>
      <c r="AW137" s="3" t="str">
        <f t="shared" si="95"/>
        <v>No</v>
      </c>
      <c r="AX137" s="5" t="str">
        <f t="shared" si="96"/>
        <v>No</v>
      </c>
      <c r="AY137" s="3" t="str">
        <f t="shared" si="95"/>
        <v>No</v>
      </c>
      <c r="AZ137" s="5" t="str">
        <f t="shared" si="96"/>
        <v>No</v>
      </c>
      <c r="BA137" s="3" t="str">
        <f t="shared" si="95"/>
        <v>No</v>
      </c>
      <c r="BB137" s="5" t="str">
        <f t="shared" si="96"/>
        <v>No</v>
      </c>
      <c r="BC137" s="3" t="str">
        <f t="shared" si="95"/>
        <v>No</v>
      </c>
      <c r="BD137" s="5" t="str">
        <f t="shared" si="96"/>
        <v>No</v>
      </c>
      <c r="BE137" s="3" t="str">
        <f t="shared" si="95"/>
        <v>No</v>
      </c>
      <c r="BF137" s="5" t="str">
        <f t="shared" si="96"/>
        <v>No</v>
      </c>
      <c r="BG137" s="3" t="str">
        <f t="shared" si="95"/>
        <v>No</v>
      </c>
      <c r="BH137" s="5" t="str">
        <f t="shared" si="96"/>
        <v>No</v>
      </c>
      <c r="BI137" s="3" t="str">
        <f t="shared" si="95"/>
        <v>No</v>
      </c>
      <c r="BJ137" s="5" t="str">
        <f t="shared" si="96"/>
        <v>No</v>
      </c>
      <c r="BK137" s="3" t="str">
        <f t="shared" si="95"/>
        <v>No</v>
      </c>
      <c r="BL137" s="5" t="str">
        <f t="shared" si="96"/>
        <v>No</v>
      </c>
      <c r="BM137" s="3" t="str">
        <f t="shared" si="95"/>
        <v>No</v>
      </c>
      <c r="BN137" s="5" t="str">
        <f t="shared" si="96"/>
        <v>No</v>
      </c>
      <c r="BO137" s="3" t="str">
        <f t="shared" si="95"/>
        <v>No</v>
      </c>
      <c r="BP137" s="5" t="str">
        <f t="shared" si="96"/>
        <v>No</v>
      </c>
      <c r="BQ137" s="3" t="str">
        <f t="shared" si="95"/>
        <v>No</v>
      </c>
      <c r="BR137" s="5" t="str">
        <f t="shared" si="96"/>
        <v>No</v>
      </c>
      <c r="BS137" s="3" t="str">
        <f t="shared" si="95"/>
        <v>No</v>
      </c>
      <c r="BT137" s="5" t="str">
        <f t="shared" si="96"/>
        <v>No</v>
      </c>
      <c r="BU137" s="3" t="str">
        <f t="shared" si="92"/>
        <v>No</v>
      </c>
      <c r="BV137" s="5" t="str">
        <f t="shared" si="93"/>
        <v>No</v>
      </c>
      <c r="BW137" s="3" t="str">
        <f t="shared" si="92"/>
        <v>No</v>
      </c>
      <c r="BX137" s="5" t="str">
        <f t="shared" si="93"/>
        <v>No</v>
      </c>
      <c r="BY137" s="3" t="str">
        <f t="shared" si="92"/>
        <v>No</v>
      </c>
      <c r="BZ137" s="5" t="str">
        <f t="shared" si="93"/>
        <v>No</v>
      </c>
      <c r="CA137" s="3" t="str">
        <f t="shared" si="92"/>
        <v>No</v>
      </c>
      <c r="CB137" s="5" t="str">
        <f t="shared" si="93"/>
        <v>No</v>
      </c>
      <c r="CC137" s="3" t="str">
        <f t="shared" si="92"/>
        <v>No</v>
      </c>
      <c r="CD137" s="5" t="str">
        <f t="shared" si="93"/>
        <v>No</v>
      </c>
      <c r="CE137" s="3" t="str">
        <f t="shared" si="92"/>
        <v>No</v>
      </c>
      <c r="CF137" s="5" t="str">
        <f t="shared" si="93"/>
        <v>No</v>
      </c>
      <c r="CG137" s="3" t="str">
        <f t="shared" si="92"/>
        <v>No</v>
      </c>
      <c r="CH137" s="5" t="str">
        <f t="shared" si="93"/>
        <v>No</v>
      </c>
      <c r="CI137" s="3" t="str">
        <f t="shared" si="92"/>
        <v>No</v>
      </c>
      <c r="CJ137" s="5" t="str">
        <f t="shared" si="93"/>
        <v>No</v>
      </c>
      <c r="CK137" s="3" t="str">
        <f t="shared" si="92"/>
        <v>No</v>
      </c>
      <c r="CL137" s="5" t="str">
        <f t="shared" si="93"/>
        <v>No</v>
      </c>
      <c r="CM137" s="3" t="str">
        <f t="shared" si="92"/>
        <v>No</v>
      </c>
      <c r="CN137" s="5" t="str">
        <f t="shared" si="93"/>
        <v>No</v>
      </c>
      <c r="CO137" s="3" t="str">
        <f t="shared" si="92"/>
        <v>No</v>
      </c>
      <c r="CP137" s="5" t="str">
        <f t="shared" si="93"/>
        <v>No</v>
      </c>
      <c r="CQ137" s="3" t="str">
        <f t="shared" si="92"/>
        <v>No</v>
      </c>
      <c r="CR137" s="5" t="str">
        <f t="shared" si="93"/>
        <v>No</v>
      </c>
      <c r="CS137" s="3" t="str">
        <f t="shared" si="92"/>
        <v>No</v>
      </c>
      <c r="CT137" s="5" t="str">
        <f t="shared" si="93"/>
        <v>No</v>
      </c>
      <c r="CU137" s="3" t="str">
        <f t="shared" si="92"/>
        <v>No</v>
      </c>
      <c r="CV137" s="5" t="str">
        <f t="shared" si="93"/>
        <v>No</v>
      </c>
      <c r="CW137" s="3" t="str">
        <f t="shared" si="92"/>
        <v>No</v>
      </c>
      <c r="CX137" s="5" t="str">
        <f t="shared" si="93"/>
        <v>No</v>
      </c>
      <c r="CY137" s="3" t="str">
        <f t="shared" si="92"/>
        <v>No</v>
      </c>
      <c r="CZ137" s="5" t="str">
        <f t="shared" si="93"/>
        <v>No</v>
      </c>
    </row>
    <row r="138" spans="4:104" x14ac:dyDescent="0.3">
      <c r="D138" s="3">
        <v>137</v>
      </c>
      <c r="E138" s="3" t="str">
        <f t="shared" si="94"/>
        <v>Urano</v>
      </c>
      <c r="F138" s="3" t="str">
        <f t="shared" ref="F138:F152" si="98">F123</f>
        <v>Neptuno</v>
      </c>
      <c r="G138" s="3" t="str">
        <f t="shared" si="57"/>
        <v>Conjunción</v>
      </c>
      <c r="H138" s="5">
        <f t="shared" si="58"/>
        <v>0</v>
      </c>
      <c r="I138" s="3" t="str">
        <f t="shared" si="95"/>
        <v>No</v>
      </c>
      <c r="J138" s="5" t="str">
        <f t="shared" si="96"/>
        <v>No</v>
      </c>
      <c r="K138" s="3" t="str">
        <f t="shared" si="95"/>
        <v>No</v>
      </c>
      <c r="L138" s="5" t="str">
        <f t="shared" si="96"/>
        <v>No</v>
      </c>
      <c r="M138" s="3" t="str">
        <f t="shared" si="95"/>
        <v>No</v>
      </c>
      <c r="N138" s="5" t="str">
        <f t="shared" si="96"/>
        <v>No</v>
      </c>
      <c r="O138" s="3" t="str">
        <f t="shared" si="95"/>
        <v>No</v>
      </c>
      <c r="P138" s="5" t="str">
        <f t="shared" si="96"/>
        <v>No</v>
      </c>
      <c r="Q138" s="3" t="str">
        <f t="shared" si="95"/>
        <v>No</v>
      </c>
      <c r="R138" s="5" t="str">
        <f t="shared" si="96"/>
        <v>No</v>
      </c>
      <c r="S138" s="3" t="str">
        <f t="shared" si="95"/>
        <v>No</v>
      </c>
      <c r="T138" s="5" t="str">
        <f t="shared" si="96"/>
        <v>No</v>
      </c>
      <c r="U138" s="3" t="str">
        <f t="shared" si="95"/>
        <v>No</v>
      </c>
      <c r="V138" s="5" t="str">
        <f t="shared" si="96"/>
        <v>No</v>
      </c>
      <c r="W138" s="3" t="str">
        <f t="shared" si="95"/>
        <v>No</v>
      </c>
      <c r="X138" s="5" t="str">
        <f t="shared" si="96"/>
        <v>No</v>
      </c>
      <c r="Y138" s="3" t="str">
        <f t="shared" si="95"/>
        <v>No</v>
      </c>
      <c r="Z138" s="5" t="str">
        <f t="shared" si="96"/>
        <v>No</v>
      </c>
      <c r="AA138" s="3" t="str">
        <f t="shared" si="95"/>
        <v>No</v>
      </c>
      <c r="AB138" s="5" t="str">
        <f t="shared" si="96"/>
        <v>No</v>
      </c>
      <c r="AC138" s="3" t="str">
        <f t="shared" si="95"/>
        <v>No</v>
      </c>
      <c r="AD138" s="5" t="str">
        <f t="shared" si="96"/>
        <v>No</v>
      </c>
      <c r="AE138" s="3" t="str">
        <f t="shared" si="95"/>
        <v>No</v>
      </c>
      <c r="AF138" s="5" t="str">
        <f t="shared" si="96"/>
        <v>No</v>
      </c>
      <c r="AG138" s="3" t="str">
        <f t="shared" si="95"/>
        <v>No</v>
      </c>
      <c r="AH138" s="5" t="str">
        <f t="shared" si="96"/>
        <v>No</v>
      </c>
      <c r="AI138" s="3" t="str">
        <f t="shared" si="95"/>
        <v>No</v>
      </c>
      <c r="AJ138" s="5" t="str">
        <f t="shared" si="96"/>
        <v>No</v>
      </c>
      <c r="AK138" s="3" t="str">
        <f t="shared" si="95"/>
        <v>No</v>
      </c>
      <c r="AL138" s="5" t="str">
        <f t="shared" si="96"/>
        <v>No</v>
      </c>
      <c r="AM138" s="3" t="str">
        <f t="shared" si="95"/>
        <v>No</v>
      </c>
      <c r="AN138" s="5" t="str">
        <f t="shared" si="96"/>
        <v>No</v>
      </c>
      <c r="AO138" s="3" t="str">
        <f t="shared" si="95"/>
        <v>No</v>
      </c>
      <c r="AP138" s="5" t="str">
        <f t="shared" si="96"/>
        <v>No</v>
      </c>
      <c r="AQ138" s="3" t="str">
        <f t="shared" si="95"/>
        <v>No</v>
      </c>
      <c r="AR138" s="5" t="str">
        <f t="shared" si="96"/>
        <v>No</v>
      </c>
      <c r="AS138" s="3" t="str">
        <f t="shared" si="95"/>
        <v>No</v>
      </c>
      <c r="AT138" s="5" t="str">
        <f t="shared" si="96"/>
        <v>No</v>
      </c>
      <c r="AU138" s="3" t="str">
        <f t="shared" si="95"/>
        <v>No</v>
      </c>
      <c r="AV138" s="5" t="str">
        <f t="shared" si="96"/>
        <v>No</v>
      </c>
      <c r="AW138" s="3" t="str">
        <f t="shared" si="95"/>
        <v>No</v>
      </c>
      <c r="AX138" s="5" t="str">
        <f t="shared" si="96"/>
        <v>No</v>
      </c>
      <c r="AY138" s="3" t="str">
        <f t="shared" si="95"/>
        <v>No</v>
      </c>
      <c r="AZ138" s="5" t="str">
        <f t="shared" si="96"/>
        <v>No</v>
      </c>
      <c r="BA138" s="3" t="str">
        <f t="shared" si="95"/>
        <v>No</v>
      </c>
      <c r="BB138" s="5" t="str">
        <f t="shared" si="96"/>
        <v>No</v>
      </c>
      <c r="BC138" s="3" t="str">
        <f t="shared" si="95"/>
        <v>No</v>
      </c>
      <c r="BD138" s="5" t="str">
        <f t="shared" si="96"/>
        <v>No</v>
      </c>
      <c r="BE138" s="3" t="str">
        <f t="shared" si="95"/>
        <v>No</v>
      </c>
      <c r="BF138" s="5" t="str">
        <f t="shared" si="96"/>
        <v>No</v>
      </c>
      <c r="BG138" s="3" t="str">
        <f t="shared" si="95"/>
        <v>No</v>
      </c>
      <c r="BH138" s="5" t="str">
        <f t="shared" si="96"/>
        <v>No</v>
      </c>
      <c r="BI138" s="3" t="str">
        <f t="shared" si="95"/>
        <v>No</v>
      </c>
      <c r="BJ138" s="5" t="str">
        <f t="shared" si="96"/>
        <v>No</v>
      </c>
      <c r="BK138" s="3" t="str">
        <f t="shared" si="95"/>
        <v>No</v>
      </c>
      <c r="BL138" s="5" t="str">
        <f t="shared" si="96"/>
        <v>No</v>
      </c>
      <c r="BM138" s="3" t="str">
        <f t="shared" si="95"/>
        <v>No</v>
      </c>
      <c r="BN138" s="5" t="str">
        <f t="shared" si="96"/>
        <v>No</v>
      </c>
      <c r="BO138" s="3" t="str">
        <f t="shared" si="95"/>
        <v>No</v>
      </c>
      <c r="BP138" s="5" t="str">
        <f t="shared" si="96"/>
        <v>No</v>
      </c>
      <c r="BQ138" s="3" t="str">
        <f t="shared" si="95"/>
        <v>No</v>
      </c>
      <c r="BR138" s="5" t="str">
        <f t="shared" si="96"/>
        <v>No</v>
      </c>
      <c r="BS138" s="3" t="str">
        <f t="shared" ref="BS138:CY153" si="99">IF(AND(VLOOKUP($E138,Puntos,7,FALSE)-VLOOKUP($F138,Puntos,7,FALSE)&lt;=(1.25/30)*(BS$5+BS$3),VLOOKUP($E138,Puntos,7,FALSE)-VLOOKUP($F138,Puntos,7,FALSE)&gt;=(1.25/30)*(-BS$5+BS$3)),BS$2,IF(AND(VLOOKUP($F138,Puntos,7,FALSE)-VLOOKUP($E138,Puntos,7,FALSE)&lt;=(1.25/30)*(BS$5+BS$3),VLOOKUP($F138,Puntos,7,FALSE)-VLOOKUP($E138,Puntos,7,FALSE)&gt;=(1.25/30)*(-BS$5+BS$3)),BS$2,IF(AND(VLOOKUP($E138,Puntos,7,FALSE)-VLOOKUP($F138,Puntos,7,FALSE)&lt;=(1.25/30)*(-360+BS$5+BS$3),VLOOKUP($E138,Puntos,7,FALSE)-VLOOKUP($F138,Puntos,7,FALSE)&gt;=(1.25/30)*(-360-BS$5+BS$3)),BS$2,IF(AND(VLOOKUP($F138,Puntos,7,FALSE)-VLOOKUP($E138,Puntos,7,FALSE)&lt;=(1.25/30)*(-360+BS$5+BS$3),VLOOKUP($F138,Puntos,7,FALSE)-VLOOKUP($E138,Puntos,7,FALSE)&gt;=(1.25/30)*(-360-BS$5+BS$3)),BS$2,"No"))))</f>
        <v>No</v>
      </c>
      <c r="BT138" s="5" t="str">
        <f t="shared" ref="BT138:CZ153" si="100">IF(IF(AND(VLOOKUP($E138,Puntos,7,FALSE)-VLOOKUP($F138,Puntos,7,FALSE)&lt;=(1.25/30)*(BT$5+BT$3),VLOOKUP($E138,Puntos,7,FALSE)-VLOOKUP($F138,Puntos,7,FALSE)&gt;=(1.25/30)*(-BT$5+BT$3)),VLOOKUP($E138,Puntos,7,FALSE)-VLOOKUP($F138,Puntos,7,FALSE)-(1.25/30)*(BT$3),IF(AND(VLOOKUP($F138,Puntos,7,FALSE)-VLOOKUP($E138,Puntos,7,FALSE)&lt;=(1.25/30)*(BT$5+BT$3),VLOOKUP($F138,Puntos,7,FALSE)-VLOOKUP($E138,Puntos,7,FALSE)&gt;=(1.25/30)*(-BT$5+BT$3)),VLOOKUP($F138,Puntos,7,FALSE)-VLOOKUP($E138,Puntos,7,FALSE)-(1.25/30)*(BT$3),IF(AND(VLOOKUP($E138,Puntos,7,FALSE)-VLOOKUP($F138,Puntos,7,FALSE)&lt;=(1.25/30)*(-360+BT$5+BT$3),VLOOKUP($E138,Puntos,7,FALSE)-VLOOKUP($F138,Puntos,7,FALSE)&gt;=(1.25/30)*(-360-BT$5+BT$3)),VLOOKUP($E138,Puntos,7,FALSE)-VLOOKUP($F138,Puntos,7,FALSE)+(360-BT$3)/24,IF(AND(VLOOKUP($F138,Puntos,7,FALSE)-VLOOKUP($E138,Puntos,7,FALSE)&lt;=(1.25/30)*(-360+BT$5+BT$3),VLOOKUP($F138,Puntos,7,FALSE)-VLOOKUP($E138,Puntos,7,FALSE)&gt;=(1.25/30)*(-360-BT$5+BT$3)),VLOOKUP($F138,Puntos,7,FALSE)-VLOOKUP($E138,Puntos,7,FALSE)+(360-BT$3)/24,"No"))))&lt;0,(-1)*(IF(AND(VLOOKUP($E138,Puntos,7,FALSE)-VLOOKUP($F138,Puntos,7,FALSE)&lt;=(1.25/30)*(BT$5+BT$3),VLOOKUP($E138,Puntos,7,FALSE)-VLOOKUP($F138,Puntos,7,FALSE)&gt;=(1.25/30)*(-BT$5+BT$3)),VLOOKUP($E138,Puntos,7,FALSE)-VLOOKUP($F138,Puntos,7,FALSE)-(1.25/30)*(BT$3),IF(AND(VLOOKUP($F138,Puntos,7,FALSE)-VLOOKUP($E138,Puntos,7,FALSE)&lt;=(1.25/30)*(BT$5+BT$3),VLOOKUP($F138,Puntos,7,FALSE)-VLOOKUP($E138,Puntos,7,FALSE)&gt;=(1.25/30)*(-BT$5+BT$3)),VLOOKUP($F138,Puntos,7,FALSE)-VLOOKUP($E138,Puntos,7,FALSE)-(1.25/30)*(BT$3),IF(AND(VLOOKUP($E138,Puntos,7,FALSE)-VLOOKUP($F138,Puntos,7,FALSE)&lt;=(1.25/30)*(-360+BT$5+BT$3),VLOOKUP($E138,Puntos,7,FALSE)-VLOOKUP($F138,Puntos,7,FALSE)&gt;=(1.25/30)*(-360-BT$5+BT$3)),VLOOKUP($E138,Puntos,7,FALSE)-VLOOKUP($F138,Puntos,7,FALSE)+(360-BT$3)/24,IF(AND(VLOOKUP($F138,Puntos,7,FALSE)-VLOOKUP($E138,Puntos,7,FALSE)&lt;=(1.25/30)*(-360+BT$5+BT$3),VLOOKUP($F138,Puntos,7,FALSE)-VLOOKUP($E138,Puntos,7,FALSE)&gt;=(1.25/30)*(-360-BT$5+BT$3)),VLOOKUP($F138,Puntos,7,FALSE)-VLOOKUP($E138,Puntos,7,FALSE)+(360-BT$3)/24,"No"))))),(IF(AND(VLOOKUP($E138,Puntos,7,FALSE)-VLOOKUP($F138,Puntos,7,FALSE)&lt;=(1.25/30)*(BT$5+BT$3),VLOOKUP($E138,Puntos,7,FALSE)-VLOOKUP($F138,Puntos,7,FALSE)&gt;=(1.25/30)*(-BT$5+BT$3)),VLOOKUP($E138,Puntos,7,FALSE)-VLOOKUP($F138,Puntos,7,FALSE)-(1.25/30)*(BT$3),IF(AND(VLOOKUP($F138,Puntos,7,FALSE)-VLOOKUP($E138,Puntos,7,FALSE)&lt;=(1.25/30)*(BT$5+BT$3),VLOOKUP($F138,Puntos,7,FALSE)-VLOOKUP($E138,Puntos,7,FALSE)&gt;=(1.25/30)*(-BT$5+BT$3)),VLOOKUP($F138,Puntos,7,FALSE)-VLOOKUP($E138,Puntos,7,FALSE)-(1.25/30)*(BT$3),IF(AND(VLOOKUP($E138,Puntos,7,FALSE)-VLOOKUP($F138,Puntos,7,FALSE)&lt;=(1.25/30)*(-360+BT$5+BT$3),VLOOKUP($E138,Puntos,7,FALSE)-VLOOKUP($F138,Puntos,7,FALSE)&gt;=(1.25/30)*(-360-BT$5+BT$3)),VLOOKUP($E138,Puntos,7,FALSE)-VLOOKUP($F138,Puntos,7,FALSE)+(360-BT$3)/24,IF(AND(VLOOKUP($F138,Puntos,7,FALSE)-VLOOKUP($E138,Puntos,7,FALSE)&lt;=(1.25/30)*(-360+BT$5+BT$3),VLOOKUP($F138,Puntos,7,FALSE)-VLOOKUP($E138,Puntos,7,FALSE)&gt;=(1.25/30)*(-360-BT$5+BT$3)),VLOOKUP($F138,Puntos,7,FALSE)-VLOOKUP($E138,Puntos,7,FALSE)+(360-BT$3)/24,"No"))))))</f>
        <v>No</v>
      </c>
      <c r="BU138" s="3" t="str">
        <f t="shared" si="99"/>
        <v>No</v>
      </c>
      <c r="BV138" s="5" t="str">
        <f t="shared" si="100"/>
        <v>No</v>
      </c>
      <c r="BW138" s="3" t="str">
        <f t="shared" si="99"/>
        <v>No</v>
      </c>
      <c r="BX138" s="5" t="str">
        <f t="shared" si="100"/>
        <v>No</v>
      </c>
      <c r="BY138" s="3" t="str">
        <f t="shared" si="99"/>
        <v>No</v>
      </c>
      <c r="BZ138" s="5" t="str">
        <f t="shared" si="100"/>
        <v>No</v>
      </c>
      <c r="CA138" s="3" t="str">
        <f t="shared" si="99"/>
        <v>No</v>
      </c>
      <c r="CB138" s="5" t="str">
        <f t="shared" si="100"/>
        <v>No</v>
      </c>
      <c r="CC138" s="3" t="str">
        <f t="shared" si="99"/>
        <v>No</v>
      </c>
      <c r="CD138" s="5" t="str">
        <f t="shared" si="100"/>
        <v>No</v>
      </c>
      <c r="CE138" s="3" t="str">
        <f t="shared" si="99"/>
        <v>No</v>
      </c>
      <c r="CF138" s="5" t="str">
        <f t="shared" si="100"/>
        <v>No</v>
      </c>
      <c r="CG138" s="3" t="str">
        <f t="shared" si="99"/>
        <v>No</v>
      </c>
      <c r="CH138" s="5" t="str">
        <f t="shared" si="100"/>
        <v>No</v>
      </c>
      <c r="CI138" s="3" t="str">
        <f t="shared" si="99"/>
        <v>No</v>
      </c>
      <c r="CJ138" s="5" t="str">
        <f t="shared" si="100"/>
        <v>No</v>
      </c>
      <c r="CK138" s="3" t="str">
        <f t="shared" si="99"/>
        <v>No</v>
      </c>
      <c r="CL138" s="5" t="str">
        <f t="shared" si="100"/>
        <v>No</v>
      </c>
      <c r="CM138" s="3" t="str">
        <f t="shared" si="99"/>
        <v>No</v>
      </c>
      <c r="CN138" s="5" t="str">
        <f t="shared" si="100"/>
        <v>No</v>
      </c>
      <c r="CO138" s="3" t="str">
        <f t="shared" si="99"/>
        <v>No</v>
      </c>
      <c r="CP138" s="5" t="str">
        <f t="shared" si="100"/>
        <v>No</v>
      </c>
      <c r="CQ138" s="3" t="str">
        <f t="shared" si="99"/>
        <v>No</v>
      </c>
      <c r="CR138" s="5" t="str">
        <f t="shared" si="100"/>
        <v>No</v>
      </c>
      <c r="CS138" s="3" t="str">
        <f t="shared" si="99"/>
        <v>No</v>
      </c>
      <c r="CT138" s="5" t="str">
        <f t="shared" si="100"/>
        <v>No</v>
      </c>
      <c r="CU138" s="3" t="str">
        <f t="shared" si="99"/>
        <v>No</v>
      </c>
      <c r="CV138" s="5" t="str">
        <f t="shared" si="100"/>
        <v>No</v>
      </c>
      <c r="CW138" s="3" t="str">
        <f t="shared" si="99"/>
        <v>No</v>
      </c>
      <c r="CX138" s="5" t="str">
        <f t="shared" si="100"/>
        <v>No</v>
      </c>
      <c r="CY138" s="3" t="str">
        <f t="shared" si="99"/>
        <v>No</v>
      </c>
      <c r="CZ138" s="5" t="str">
        <f t="shared" si="100"/>
        <v>No</v>
      </c>
    </row>
    <row r="139" spans="4:104" x14ac:dyDescent="0.3">
      <c r="D139" s="3">
        <v>138</v>
      </c>
      <c r="E139" s="3" t="str">
        <f t="shared" si="94"/>
        <v>Urano</v>
      </c>
      <c r="F139" s="3" t="str">
        <f t="shared" si="98"/>
        <v>Plutón</v>
      </c>
      <c r="G139" s="3" t="str">
        <f t="shared" si="57"/>
        <v>Conjunción</v>
      </c>
      <c r="H139" s="5">
        <f t="shared" si="58"/>
        <v>0</v>
      </c>
      <c r="I139" s="3" t="str">
        <f t="shared" ref="I139:BS146" si="101">IF(AND(VLOOKUP($E139,Puntos,7,FALSE)-VLOOKUP($F139,Puntos,7,FALSE)&lt;=(1.25/30)*(I$5+I$3),VLOOKUP($E139,Puntos,7,FALSE)-VLOOKUP($F139,Puntos,7,FALSE)&gt;=(1.25/30)*(-I$5+I$3)),I$2,IF(AND(VLOOKUP($F139,Puntos,7,FALSE)-VLOOKUP($E139,Puntos,7,FALSE)&lt;=(1.25/30)*(I$5+I$3),VLOOKUP($F139,Puntos,7,FALSE)-VLOOKUP($E139,Puntos,7,FALSE)&gt;=(1.25/30)*(-I$5+I$3)),I$2,IF(AND(VLOOKUP($E139,Puntos,7,FALSE)-VLOOKUP($F139,Puntos,7,FALSE)&lt;=(1.25/30)*(-360+I$5+I$3),VLOOKUP($E139,Puntos,7,FALSE)-VLOOKUP($F139,Puntos,7,FALSE)&gt;=(1.25/30)*(-360-I$5+I$3)),I$2,IF(AND(VLOOKUP($F139,Puntos,7,FALSE)-VLOOKUP($E139,Puntos,7,FALSE)&lt;=(1.25/30)*(-360+I$5+I$3),VLOOKUP($F139,Puntos,7,FALSE)-VLOOKUP($E139,Puntos,7,FALSE)&gt;=(1.25/30)*(-360-I$5+I$3)),I$2,"No"))))</f>
        <v>No</v>
      </c>
      <c r="J139" s="5" t="str">
        <f t="shared" ref="J139:BT146" si="102">IF(IF(AND(VLOOKUP($E139,Puntos,7,FALSE)-VLOOKUP($F139,Puntos,7,FALSE)&lt;=(1.25/30)*(J$5+J$3),VLOOKUP($E139,Puntos,7,FALSE)-VLOOKUP($F139,Puntos,7,FALSE)&gt;=(1.25/30)*(-J$5+J$3)),VLOOKUP($E139,Puntos,7,FALSE)-VLOOKUP($F139,Puntos,7,FALSE)-(1.25/30)*(J$3),IF(AND(VLOOKUP($F139,Puntos,7,FALSE)-VLOOKUP($E139,Puntos,7,FALSE)&lt;=(1.25/30)*(J$5+J$3),VLOOKUP($F139,Puntos,7,FALSE)-VLOOKUP($E139,Puntos,7,FALSE)&gt;=(1.25/30)*(-J$5+J$3)),VLOOKUP($F139,Puntos,7,FALSE)-VLOOKUP($E139,Puntos,7,FALSE)-(1.25/30)*(J$3),IF(AND(VLOOKUP($E139,Puntos,7,FALSE)-VLOOKUP($F139,Puntos,7,FALSE)&lt;=(1.25/30)*(-360+J$5+J$3),VLOOKUP($E139,Puntos,7,FALSE)-VLOOKUP($F139,Puntos,7,FALSE)&gt;=(1.25/30)*(-360-J$5+J$3)),VLOOKUP($E139,Puntos,7,FALSE)-VLOOKUP($F139,Puntos,7,FALSE)+(360-J$3)/24,IF(AND(VLOOKUP($F139,Puntos,7,FALSE)-VLOOKUP($E139,Puntos,7,FALSE)&lt;=(1.25/30)*(-360+J$5+J$3),VLOOKUP($F139,Puntos,7,FALSE)-VLOOKUP($E139,Puntos,7,FALSE)&gt;=(1.25/30)*(-360-J$5+J$3)),VLOOKUP($F139,Puntos,7,FALSE)-VLOOKUP($E139,Puntos,7,FALSE)+(360-J$3)/24,"No"))))&lt;0,(-1)*(IF(AND(VLOOKUP($E139,Puntos,7,FALSE)-VLOOKUP($F139,Puntos,7,FALSE)&lt;=(1.25/30)*(J$5+J$3),VLOOKUP($E139,Puntos,7,FALSE)-VLOOKUP($F139,Puntos,7,FALSE)&gt;=(1.25/30)*(-J$5+J$3)),VLOOKUP($E139,Puntos,7,FALSE)-VLOOKUP($F139,Puntos,7,FALSE)-(1.25/30)*(J$3),IF(AND(VLOOKUP($F139,Puntos,7,FALSE)-VLOOKUP($E139,Puntos,7,FALSE)&lt;=(1.25/30)*(J$5+J$3),VLOOKUP($F139,Puntos,7,FALSE)-VLOOKUP($E139,Puntos,7,FALSE)&gt;=(1.25/30)*(-J$5+J$3)),VLOOKUP($F139,Puntos,7,FALSE)-VLOOKUP($E139,Puntos,7,FALSE)-(1.25/30)*(J$3),IF(AND(VLOOKUP($E139,Puntos,7,FALSE)-VLOOKUP($F139,Puntos,7,FALSE)&lt;=(1.25/30)*(-360+J$5+J$3),VLOOKUP($E139,Puntos,7,FALSE)-VLOOKUP($F139,Puntos,7,FALSE)&gt;=(1.25/30)*(-360-J$5+J$3)),VLOOKUP($E139,Puntos,7,FALSE)-VLOOKUP($F139,Puntos,7,FALSE)+(360-J$3)/24,IF(AND(VLOOKUP($F139,Puntos,7,FALSE)-VLOOKUP($E139,Puntos,7,FALSE)&lt;=(1.25/30)*(-360+J$5+J$3),VLOOKUP($F139,Puntos,7,FALSE)-VLOOKUP($E139,Puntos,7,FALSE)&gt;=(1.25/30)*(-360-J$5+J$3)),VLOOKUP($F139,Puntos,7,FALSE)-VLOOKUP($E139,Puntos,7,FALSE)+(360-J$3)/24,"No"))))),(IF(AND(VLOOKUP($E139,Puntos,7,FALSE)-VLOOKUP($F139,Puntos,7,FALSE)&lt;=(1.25/30)*(J$5+J$3),VLOOKUP($E139,Puntos,7,FALSE)-VLOOKUP($F139,Puntos,7,FALSE)&gt;=(1.25/30)*(-J$5+J$3)),VLOOKUP($E139,Puntos,7,FALSE)-VLOOKUP($F139,Puntos,7,FALSE)-(1.25/30)*(J$3),IF(AND(VLOOKUP($F139,Puntos,7,FALSE)-VLOOKUP($E139,Puntos,7,FALSE)&lt;=(1.25/30)*(J$5+J$3),VLOOKUP($F139,Puntos,7,FALSE)-VLOOKUP($E139,Puntos,7,FALSE)&gt;=(1.25/30)*(-J$5+J$3)),VLOOKUP($F139,Puntos,7,FALSE)-VLOOKUP($E139,Puntos,7,FALSE)-(1.25/30)*(J$3),IF(AND(VLOOKUP($E139,Puntos,7,FALSE)-VLOOKUP($F139,Puntos,7,FALSE)&lt;=(1.25/30)*(-360+J$5+J$3),VLOOKUP($E139,Puntos,7,FALSE)-VLOOKUP($F139,Puntos,7,FALSE)&gt;=(1.25/30)*(-360-J$5+J$3)),VLOOKUP($E139,Puntos,7,FALSE)-VLOOKUP($F139,Puntos,7,FALSE)+(360-J$3)/24,IF(AND(VLOOKUP($F139,Puntos,7,FALSE)-VLOOKUP($E139,Puntos,7,FALSE)&lt;=(1.25/30)*(-360+J$5+J$3),VLOOKUP($F139,Puntos,7,FALSE)-VLOOKUP($E139,Puntos,7,FALSE)&gt;=(1.25/30)*(-360-J$5+J$3)),VLOOKUP($F139,Puntos,7,FALSE)-VLOOKUP($E139,Puntos,7,FALSE)+(360-J$3)/24,"No"))))))</f>
        <v>No</v>
      </c>
      <c r="K139" s="3" t="str">
        <f t="shared" si="101"/>
        <v>No</v>
      </c>
      <c r="L139" s="5" t="str">
        <f t="shared" si="102"/>
        <v>No</v>
      </c>
      <c r="M139" s="3" t="str">
        <f t="shared" si="101"/>
        <v>No</v>
      </c>
      <c r="N139" s="5" t="str">
        <f t="shared" si="102"/>
        <v>No</v>
      </c>
      <c r="O139" s="3" t="str">
        <f t="shared" si="101"/>
        <v>No</v>
      </c>
      <c r="P139" s="5" t="str">
        <f t="shared" si="102"/>
        <v>No</v>
      </c>
      <c r="Q139" s="3" t="str">
        <f t="shared" si="101"/>
        <v>No</v>
      </c>
      <c r="R139" s="5" t="str">
        <f t="shared" si="102"/>
        <v>No</v>
      </c>
      <c r="S139" s="3" t="str">
        <f t="shared" si="101"/>
        <v>No</v>
      </c>
      <c r="T139" s="5" t="str">
        <f t="shared" si="102"/>
        <v>No</v>
      </c>
      <c r="U139" s="3" t="str">
        <f t="shared" si="101"/>
        <v>No</v>
      </c>
      <c r="V139" s="5" t="str">
        <f t="shared" si="102"/>
        <v>No</v>
      </c>
      <c r="W139" s="3" t="str">
        <f t="shared" si="101"/>
        <v>No</v>
      </c>
      <c r="X139" s="5" t="str">
        <f t="shared" si="102"/>
        <v>No</v>
      </c>
      <c r="Y139" s="3" t="str">
        <f t="shared" si="101"/>
        <v>No</v>
      </c>
      <c r="Z139" s="5" t="str">
        <f t="shared" si="102"/>
        <v>No</v>
      </c>
      <c r="AA139" s="3" t="str">
        <f t="shared" si="101"/>
        <v>No</v>
      </c>
      <c r="AB139" s="5" t="str">
        <f t="shared" si="102"/>
        <v>No</v>
      </c>
      <c r="AC139" s="3" t="str">
        <f t="shared" si="101"/>
        <v>No</v>
      </c>
      <c r="AD139" s="5" t="str">
        <f t="shared" si="102"/>
        <v>No</v>
      </c>
      <c r="AE139" s="3" t="str">
        <f t="shared" si="101"/>
        <v>No</v>
      </c>
      <c r="AF139" s="5" t="str">
        <f t="shared" si="102"/>
        <v>No</v>
      </c>
      <c r="AG139" s="3" t="str">
        <f t="shared" si="101"/>
        <v>No</v>
      </c>
      <c r="AH139" s="5" t="str">
        <f t="shared" si="102"/>
        <v>No</v>
      </c>
      <c r="AI139" s="3" t="str">
        <f t="shared" si="101"/>
        <v>No</v>
      </c>
      <c r="AJ139" s="5" t="str">
        <f t="shared" si="102"/>
        <v>No</v>
      </c>
      <c r="AK139" s="3" t="str">
        <f t="shared" si="101"/>
        <v>No</v>
      </c>
      <c r="AL139" s="5" t="str">
        <f t="shared" si="102"/>
        <v>No</v>
      </c>
      <c r="AM139" s="3" t="str">
        <f t="shared" si="101"/>
        <v>No</v>
      </c>
      <c r="AN139" s="5" t="str">
        <f t="shared" si="102"/>
        <v>No</v>
      </c>
      <c r="AO139" s="3" t="str">
        <f t="shared" si="101"/>
        <v>No</v>
      </c>
      <c r="AP139" s="5" t="str">
        <f t="shared" si="102"/>
        <v>No</v>
      </c>
      <c r="AQ139" s="3" t="str">
        <f t="shared" si="101"/>
        <v>No</v>
      </c>
      <c r="AR139" s="5" t="str">
        <f t="shared" si="102"/>
        <v>No</v>
      </c>
      <c r="AS139" s="3" t="str">
        <f t="shared" si="101"/>
        <v>No</v>
      </c>
      <c r="AT139" s="5" t="str">
        <f t="shared" si="102"/>
        <v>No</v>
      </c>
      <c r="AU139" s="3" t="str">
        <f t="shared" si="101"/>
        <v>No</v>
      </c>
      <c r="AV139" s="5" t="str">
        <f t="shared" si="102"/>
        <v>No</v>
      </c>
      <c r="AW139" s="3" t="str">
        <f t="shared" si="101"/>
        <v>No</v>
      </c>
      <c r="AX139" s="5" t="str">
        <f t="shared" si="102"/>
        <v>No</v>
      </c>
      <c r="AY139" s="3" t="str">
        <f t="shared" si="101"/>
        <v>No</v>
      </c>
      <c r="AZ139" s="5" t="str">
        <f t="shared" si="102"/>
        <v>No</v>
      </c>
      <c r="BA139" s="3" t="str">
        <f t="shared" si="101"/>
        <v>No</v>
      </c>
      <c r="BB139" s="5" t="str">
        <f t="shared" si="102"/>
        <v>No</v>
      </c>
      <c r="BC139" s="3" t="str">
        <f t="shared" si="101"/>
        <v>No</v>
      </c>
      <c r="BD139" s="5" t="str">
        <f t="shared" si="102"/>
        <v>No</v>
      </c>
      <c r="BE139" s="3" t="str">
        <f t="shared" si="101"/>
        <v>No</v>
      </c>
      <c r="BF139" s="5" t="str">
        <f t="shared" si="102"/>
        <v>No</v>
      </c>
      <c r="BG139" s="3" t="str">
        <f t="shared" si="101"/>
        <v>No</v>
      </c>
      <c r="BH139" s="5" t="str">
        <f t="shared" si="102"/>
        <v>No</v>
      </c>
      <c r="BI139" s="3" t="str">
        <f t="shared" si="101"/>
        <v>No</v>
      </c>
      <c r="BJ139" s="5" t="str">
        <f t="shared" si="102"/>
        <v>No</v>
      </c>
      <c r="BK139" s="3" t="str">
        <f t="shared" si="101"/>
        <v>No</v>
      </c>
      <c r="BL139" s="5" t="str">
        <f t="shared" si="102"/>
        <v>No</v>
      </c>
      <c r="BM139" s="3" t="str">
        <f t="shared" si="101"/>
        <v>No</v>
      </c>
      <c r="BN139" s="5" t="str">
        <f t="shared" si="102"/>
        <v>No</v>
      </c>
      <c r="BO139" s="3" t="str">
        <f t="shared" si="101"/>
        <v>No</v>
      </c>
      <c r="BP139" s="5" t="str">
        <f t="shared" si="102"/>
        <v>No</v>
      </c>
      <c r="BQ139" s="3" t="str">
        <f t="shared" si="101"/>
        <v>No</v>
      </c>
      <c r="BR139" s="5" t="str">
        <f t="shared" si="102"/>
        <v>No</v>
      </c>
      <c r="BS139" s="3" t="str">
        <f t="shared" si="101"/>
        <v>No</v>
      </c>
      <c r="BT139" s="5" t="str">
        <f t="shared" si="102"/>
        <v>No</v>
      </c>
      <c r="BU139" s="3" t="str">
        <f t="shared" si="99"/>
        <v>No</v>
      </c>
      <c r="BV139" s="5" t="str">
        <f t="shared" si="100"/>
        <v>No</v>
      </c>
      <c r="BW139" s="3" t="str">
        <f t="shared" si="99"/>
        <v>No</v>
      </c>
      <c r="BX139" s="5" t="str">
        <f t="shared" si="100"/>
        <v>No</v>
      </c>
      <c r="BY139" s="3" t="str">
        <f t="shared" si="99"/>
        <v>No</v>
      </c>
      <c r="BZ139" s="5" t="str">
        <f t="shared" si="100"/>
        <v>No</v>
      </c>
      <c r="CA139" s="3" t="str">
        <f t="shared" si="99"/>
        <v>No</v>
      </c>
      <c r="CB139" s="5" t="str">
        <f t="shared" si="100"/>
        <v>No</v>
      </c>
      <c r="CC139" s="3" t="str">
        <f t="shared" si="99"/>
        <v>No</v>
      </c>
      <c r="CD139" s="5" t="str">
        <f t="shared" si="100"/>
        <v>No</v>
      </c>
      <c r="CE139" s="3" t="str">
        <f t="shared" si="99"/>
        <v>No</v>
      </c>
      <c r="CF139" s="5" t="str">
        <f t="shared" si="100"/>
        <v>No</v>
      </c>
      <c r="CG139" s="3" t="str">
        <f t="shared" si="99"/>
        <v>No</v>
      </c>
      <c r="CH139" s="5" t="str">
        <f t="shared" si="100"/>
        <v>No</v>
      </c>
      <c r="CI139" s="3" t="str">
        <f t="shared" si="99"/>
        <v>No</v>
      </c>
      <c r="CJ139" s="5" t="str">
        <f t="shared" si="100"/>
        <v>No</v>
      </c>
      <c r="CK139" s="3" t="str">
        <f t="shared" si="99"/>
        <v>No</v>
      </c>
      <c r="CL139" s="5" t="str">
        <f t="shared" si="100"/>
        <v>No</v>
      </c>
      <c r="CM139" s="3" t="str">
        <f t="shared" si="99"/>
        <v>No</v>
      </c>
      <c r="CN139" s="5" t="str">
        <f t="shared" si="100"/>
        <v>No</v>
      </c>
      <c r="CO139" s="3" t="str">
        <f t="shared" si="99"/>
        <v>No</v>
      </c>
      <c r="CP139" s="5" t="str">
        <f t="shared" si="100"/>
        <v>No</v>
      </c>
      <c r="CQ139" s="3" t="str">
        <f t="shared" si="99"/>
        <v>No</v>
      </c>
      <c r="CR139" s="5" t="str">
        <f t="shared" si="100"/>
        <v>No</v>
      </c>
      <c r="CS139" s="3" t="str">
        <f t="shared" si="99"/>
        <v>No</v>
      </c>
      <c r="CT139" s="5" t="str">
        <f t="shared" si="100"/>
        <v>No</v>
      </c>
      <c r="CU139" s="3" t="str">
        <f t="shared" si="99"/>
        <v>No</v>
      </c>
      <c r="CV139" s="5" t="str">
        <f t="shared" si="100"/>
        <v>No</v>
      </c>
      <c r="CW139" s="3" t="str">
        <f t="shared" si="99"/>
        <v>No</v>
      </c>
      <c r="CX139" s="5" t="str">
        <f t="shared" si="100"/>
        <v>No</v>
      </c>
      <c r="CY139" s="3" t="str">
        <f t="shared" si="99"/>
        <v>No</v>
      </c>
      <c r="CZ139" s="5" t="str">
        <f t="shared" si="100"/>
        <v>No</v>
      </c>
    </row>
    <row r="140" spans="4:104" x14ac:dyDescent="0.3">
      <c r="D140" s="3">
        <v>139</v>
      </c>
      <c r="E140" s="3" t="str">
        <f t="shared" si="94"/>
        <v>Urano</v>
      </c>
      <c r="F140" s="3" t="str">
        <f t="shared" si="98"/>
        <v>Nodo Norte Real</v>
      </c>
      <c r="G140" s="3" t="str">
        <f t="shared" si="57"/>
        <v>Conjunción</v>
      </c>
      <c r="H140" s="5">
        <f t="shared" si="58"/>
        <v>0</v>
      </c>
      <c r="I140" s="3" t="str">
        <f t="shared" si="101"/>
        <v>No</v>
      </c>
      <c r="J140" s="5" t="str">
        <f t="shared" si="102"/>
        <v>No</v>
      </c>
      <c r="K140" s="3" t="str">
        <f t="shared" si="101"/>
        <v>No</v>
      </c>
      <c r="L140" s="5" t="str">
        <f t="shared" si="102"/>
        <v>No</v>
      </c>
      <c r="M140" s="3" t="str">
        <f t="shared" si="101"/>
        <v>No</v>
      </c>
      <c r="N140" s="5" t="str">
        <f t="shared" si="102"/>
        <v>No</v>
      </c>
      <c r="O140" s="3" t="str">
        <f t="shared" si="101"/>
        <v>No</v>
      </c>
      <c r="P140" s="5" t="str">
        <f t="shared" si="102"/>
        <v>No</v>
      </c>
      <c r="Q140" s="3" t="str">
        <f t="shared" si="101"/>
        <v>No</v>
      </c>
      <c r="R140" s="5" t="str">
        <f t="shared" si="102"/>
        <v>No</v>
      </c>
      <c r="S140" s="3" t="str">
        <f t="shared" si="101"/>
        <v>No</v>
      </c>
      <c r="T140" s="5" t="str">
        <f t="shared" si="102"/>
        <v>No</v>
      </c>
      <c r="U140" s="3" t="str">
        <f t="shared" si="101"/>
        <v>No</v>
      </c>
      <c r="V140" s="5" t="str">
        <f t="shared" si="102"/>
        <v>No</v>
      </c>
      <c r="W140" s="3" t="str">
        <f t="shared" si="101"/>
        <v>No</v>
      </c>
      <c r="X140" s="5" t="str">
        <f t="shared" si="102"/>
        <v>No</v>
      </c>
      <c r="Y140" s="3" t="str">
        <f t="shared" si="101"/>
        <v>No</v>
      </c>
      <c r="Z140" s="5" t="str">
        <f t="shared" si="102"/>
        <v>No</v>
      </c>
      <c r="AA140" s="3" t="str">
        <f t="shared" si="101"/>
        <v>No</v>
      </c>
      <c r="AB140" s="5" t="str">
        <f t="shared" si="102"/>
        <v>No</v>
      </c>
      <c r="AC140" s="3" t="str">
        <f t="shared" si="101"/>
        <v>No</v>
      </c>
      <c r="AD140" s="5" t="str">
        <f t="shared" si="102"/>
        <v>No</v>
      </c>
      <c r="AE140" s="3" t="str">
        <f t="shared" si="101"/>
        <v>No</v>
      </c>
      <c r="AF140" s="5" t="str">
        <f t="shared" si="102"/>
        <v>No</v>
      </c>
      <c r="AG140" s="3" t="str">
        <f t="shared" si="101"/>
        <v>No</v>
      </c>
      <c r="AH140" s="5" t="str">
        <f t="shared" si="102"/>
        <v>No</v>
      </c>
      <c r="AI140" s="3" t="str">
        <f t="shared" si="101"/>
        <v>No</v>
      </c>
      <c r="AJ140" s="5" t="str">
        <f t="shared" si="102"/>
        <v>No</v>
      </c>
      <c r="AK140" s="3" t="str">
        <f t="shared" si="101"/>
        <v>No</v>
      </c>
      <c r="AL140" s="5" t="str">
        <f t="shared" si="102"/>
        <v>No</v>
      </c>
      <c r="AM140" s="3" t="str">
        <f t="shared" si="101"/>
        <v>No</v>
      </c>
      <c r="AN140" s="5" t="str">
        <f t="shared" si="102"/>
        <v>No</v>
      </c>
      <c r="AO140" s="3" t="str">
        <f t="shared" si="101"/>
        <v>No</v>
      </c>
      <c r="AP140" s="5" t="str">
        <f t="shared" si="102"/>
        <v>No</v>
      </c>
      <c r="AQ140" s="3" t="str">
        <f t="shared" si="101"/>
        <v>No</v>
      </c>
      <c r="AR140" s="5" t="str">
        <f t="shared" si="102"/>
        <v>No</v>
      </c>
      <c r="AS140" s="3" t="str">
        <f t="shared" si="101"/>
        <v>No</v>
      </c>
      <c r="AT140" s="5" t="str">
        <f t="shared" si="102"/>
        <v>No</v>
      </c>
      <c r="AU140" s="3" t="str">
        <f t="shared" si="101"/>
        <v>No</v>
      </c>
      <c r="AV140" s="5" t="str">
        <f t="shared" si="102"/>
        <v>No</v>
      </c>
      <c r="AW140" s="3" t="str">
        <f t="shared" si="101"/>
        <v>No</v>
      </c>
      <c r="AX140" s="5" t="str">
        <f t="shared" si="102"/>
        <v>No</v>
      </c>
      <c r="AY140" s="3" t="str">
        <f t="shared" si="101"/>
        <v>No</v>
      </c>
      <c r="AZ140" s="5" t="str">
        <f t="shared" si="102"/>
        <v>No</v>
      </c>
      <c r="BA140" s="3" t="str">
        <f t="shared" si="101"/>
        <v>No</v>
      </c>
      <c r="BB140" s="5" t="str">
        <f t="shared" si="102"/>
        <v>No</v>
      </c>
      <c r="BC140" s="3" t="str">
        <f t="shared" si="101"/>
        <v>No</v>
      </c>
      <c r="BD140" s="5" t="str">
        <f t="shared" si="102"/>
        <v>No</v>
      </c>
      <c r="BE140" s="3" t="str">
        <f t="shared" si="101"/>
        <v>No</v>
      </c>
      <c r="BF140" s="5" t="str">
        <f t="shared" si="102"/>
        <v>No</v>
      </c>
      <c r="BG140" s="3" t="str">
        <f t="shared" si="101"/>
        <v>No</v>
      </c>
      <c r="BH140" s="5" t="str">
        <f t="shared" si="102"/>
        <v>No</v>
      </c>
      <c r="BI140" s="3" t="str">
        <f t="shared" si="101"/>
        <v>No</v>
      </c>
      <c r="BJ140" s="5" t="str">
        <f t="shared" si="102"/>
        <v>No</v>
      </c>
      <c r="BK140" s="3" t="str">
        <f t="shared" si="101"/>
        <v>No</v>
      </c>
      <c r="BL140" s="5" t="str">
        <f t="shared" si="102"/>
        <v>No</v>
      </c>
      <c r="BM140" s="3" t="str">
        <f t="shared" si="101"/>
        <v>No</v>
      </c>
      <c r="BN140" s="5" t="str">
        <f t="shared" si="102"/>
        <v>No</v>
      </c>
      <c r="BO140" s="3" t="str">
        <f t="shared" si="101"/>
        <v>No</v>
      </c>
      <c r="BP140" s="5" t="str">
        <f t="shared" si="102"/>
        <v>No</v>
      </c>
      <c r="BQ140" s="3" t="str">
        <f t="shared" si="101"/>
        <v>No</v>
      </c>
      <c r="BR140" s="5" t="str">
        <f t="shared" si="102"/>
        <v>No</v>
      </c>
      <c r="BS140" s="3" t="str">
        <f t="shared" si="101"/>
        <v>No</v>
      </c>
      <c r="BT140" s="5" t="str">
        <f t="shared" si="102"/>
        <v>No</v>
      </c>
      <c r="BU140" s="3" t="str">
        <f t="shared" si="99"/>
        <v>No</v>
      </c>
      <c r="BV140" s="5" t="str">
        <f t="shared" si="100"/>
        <v>No</v>
      </c>
      <c r="BW140" s="3" t="str">
        <f t="shared" si="99"/>
        <v>No</v>
      </c>
      <c r="BX140" s="5" t="str">
        <f t="shared" si="100"/>
        <v>No</v>
      </c>
      <c r="BY140" s="3" t="str">
        <f t="shared" si="99"/>
        <v>No</v>
      </c>
      <c r="BZ140" s="5" t="str">
        <f t="shared" si="100"/>
        <v>No</v>
      </c>
      <c r="CA140" s="3" t="str">
        <f t="shared" si="99"/>
        <v>No</v>
      </c>
      <c r="CB140" s="5" t="str">
        <f t="shared" si="100"/>
        <v>No</v>
      </c>
      <c r="CC140" s="3" t="str">
        <f t="shared" si="99"/>
        <v>No</v>
      </c>
      <c r="CD140" s="5" t="str">
        <f t="shared" si="100"/>
        <v>No</v>
      </c>
      <c r="CE140" s="3" t="str">
        <f t="shared" si="99"/>
        <v>No</v>
      </c>
      <c r="CF140" s="5" t="str">
        <f t="shared" si="100"/>
        <v>No</v>
      </c>
      <c r="CG140" s="3" t="str">
        <f t="shared" si="99"/>
        <v>No</v>
      </c>
      <c r="CH140" s="5" t="str">
        <f t="shared" si="100"/>
        <v>No</v>
      </c>
      <c r="CI140" s="3" t="str">
        <f t="shared" si="99"/>
        <v>No</v>
      </c>
      <c r="CJ140" s="5" t="str">
        <f t="shared" si="100"/>
        <v>No</v>
      </c>
      <c r="CK140" s="3" t="str">
        <f t="shared" si="99"/>
        <v>No</v>
      </c>
      <c r="CL140" s="5" t="str">
        <f t="shared" si="100"/>
        <v>No</v>
      </c>
      <c r="CM140" s="3" t="str">
        <f t="shared" si="99"/>
        <v>No</v>
      </c>
      <c r="CN140" s="5" t="str">
        <f t="shared" si="100"/>
        <v>No</v>
      </c>
      <c r="CO140" s="3" t="str">
        <f t="shared" si="99"/>
        <v>No</v>
      </c>
      <c r="CP140" s="5" t="str">
        <f t="shared" si="100"/>
        <v>No</v>
      </c>
      <c r="CQ140" s="3" t="str">
        <f t="shared" si="99"/>
        <v>No</v>
      </c>
      <c r="CR140" s="5" t="str">
        <f t="shared" si="100"/>
        <v>No</v>
      </c>
      <c r="CS140" s="3" t="str">
        <f t="shared" si="99"/>
        <v>No</v>
      </c>
      <c r="CT140" s="5" t="str">
        <f t="shared" si="100"/>
        <v>No</v>
      </c>
      <c r="CU140" s="3" t="str">
        <f t="shared" si="99"/>
        <v>No</v>
      </c>
      <c r="CV140" s="5" t="str">
        <f t="shared" si="100"/>
        <v>No</v>
      </c>
      <c r="CW140" s="3" t="str">
        <f t="shared" si="99"/>
        <v>No</v>
      </c>
      <c r="CX140" s="5" t="str">
        <f t="shared" si="100"/>
        <v>No</v>
      </c>
      <c r="CY140" s="3" t="str">
        <f t="shared" si="99"/>
        <v>No</v>
      </c>
      <c r="CZ140" s="5" t="str">
        <f t="shared" si="100"/>
        <v>No</v>
      </c>
    </row>
    <row r="141" spans="4:104" x14ac:dyDescent="0.3">
      <c r="D141" s="3">
        <v>140</v>
      </c>
      <c r="E141" s="3" t="str">
        <f t="shared" si="94"/>
        <v>Urano</v>
      </c>
      <c r="F141" s="3" t="str">
        <f t="shared" si="98"/>
        <v>Quirón</v>
      </c>
      <c r="G141" s="3" t="str">
        <f t="shared" si="57"/>
        <v>Conjunción</v>
      </c>
      <c r="H141" s="5">
        <f t="shared" si="58"/>
        <v>0</v>
      </c>
      <c r="I141" s="3" t="str">
        <f t="shared" si="101"/>
        <v>No</v>
      </c>
      <c r="J141" s="5" t="str">
        <f t="shared" si="102"/>
        <v>No</v>
      </c>
      <c r="K141" s="3" t="str">
        <f t="shared" si="101"/>
        <v>No</v>
      </c>
      <c r="L141" s="5" t="str">
        <f t="shared" si="102"/>
        <v>No</v>
      </c>
      <c r="M141" s="3" t="str">
        <f t="shared" si="101"/>
        <v>No</v>
      </c>
      <c r="N141" s="5" t="str">
        <f t="shared" si="102"/>
        <v>No</v>
      </c>
      <c r="O141" s="3" t="str">
        <f t="shared" si="101"/>
        <v>No</v>
      </c>
      <c r="P141" s="5" t="str">
        <f t="shared" si="102"/>
        <v>No</v>
      </c>
      <c r="Q141" s="3" t="str">
        <f t="shared" si="101"/>
        <v>No</v>
      </c>
      <c r="R141" s="5" t="str">
        <f t="shared" si="102"/>
        <v>No</v>
      </c>
      <c r="S141" s="3" t="str">
        <f t="shared" si="101"/>
        <v>No</v>
      </c>
      <c r="T141" s="5" t="str">
        <f t="shared" si="102"/>
        <v>No</v>
      </c>
      <c r="U141" s="3" t="str">
        <f t="shared" si="101"/>
        <v>No</v>
      </c>
      <c r="V141" s="5" t="str">
        <f t="shared" si="102"/>
        <v>No</v>
      </c>
      <c r="W141" s="3" t="str">
        <f t="shared" si="101"/>
        <v>No</v>
      </c>
      <c r="X141" s="5" t="str">
        <f t="shared" si="102"/>
        <v>No</v>
      </c>
      <c r="Y141" s="3" t="str">
        <f t="shared" si="101"/>
        <v>No</v>
      </c>
      <c r="Z141" s="5" t="str">
        <f t="shared" si="102"/>
        <v>No</v>
      </c>
      <c r="AA141" s="3" t="str">
        <f t="shared" si="101"/>
        <v>No</v>
      </c>
      <c r="AB141" s="5" t="str">
        <f t="shared" si="102"/>
        <v>No</v>
      </c>
      <c r="AC141" s="3" t="str">
        <f t="shared" si="101"/>
        <v>No</v>
      </c>
      <c r="AD141" s="5" t="str">
        <f t="shared" si="102"/>
        <v>No</v>
      </c>
      <c r="AE141" s="3" t="str">
        <f t="shared" si="101"/>
        <v>No</v>
      </c>
      <c r="AF141" s="5" t="str">
        <f t="shared" si="102"/>
        <v>No</v>
      </c>
      <c r="AG141" s="3" t="str">
        <f t="shared" si="101"/>
        <v>No</v>
      </c>
      <c r="AH141" s="5" t="str">
        <f t="shared" si="102"/>
        <v>No</v>
      </c>
      <c r="AI141" s="3" t="str">
        <f t="shared" si="101"/>
        <v>No</v>
      </c>
      <c r="AJ141" s="5" t="str">
        <f t="shared" si="102"/>
        <v>No</v>
      </c>
      <c r="AK141" s="3" t="str">
        <f t="shared" si="101"/>
        <v>No</v>
      </c>
      <c r="AL141" s="5" t="str">
        <f t="shared" si="102"/>
        <v>No</v>
      </c>
      <c r="AM141" s="3" t="str">
        <f t="shared" si="101"/>
        <v>No</v>
      </c>
      <c r="AN141" s="5" t="str">
        <f t="shared" si="102"/>
        <v>No</v>
      </c>
      <c r="AO141" s="3" t="str">
        <f t="shared" si="101"/>
        <v>No</v>
      </c>
      <c r="AP141" s="5" t="str">
        <f t="shared" si="102"/>
        <v>No</v>
      </c>
      <c r="AQ141" s="3" t="str">
        <f t="shared" si="101"/>
        <v>No</v>
      </c>
      <c r="AR141" s="5" t="str">
        <f t="shared" si="102"/>
        <v>No</v>
      </c>
      <c r="AS141" s="3" t="str">
        <f t="shared" si="101"/>
        <v>No</v>
      </c>
      <c r="AT141" s="5" t="str">
        <f t="shared" si="102"/>
        <v>No</v>
      </c>
      <c r="AU141" s="3" t="str">
        <f t="shared" si="101"/>
        <v>No</v>
      </c>
      <c r="AV141" s="5" t="str">
        <f t="shared" si="102"/>
        <v>No</v>
      </c>
      <c r="AW141" s="3" t="str">
        <f t="shared" si="101"/>
        <v>No</v>
      </c>
      <c r="AX141" s="5" t="str">
        <f t="shared" si="102"/>
        <v>No</v>
      </c>
      <c r="AY141" s="3" t="str">
        <f t="shared" si="101"/>
        <v>No</v>
      </c>
      <c r="AZ141" s="5" t="str">
        <f t="shared" si="102"/>
        <v>No</v>
      </c>
      <c r="BA141" s="3" t="str">
        <f t="shared" si="101"/>
        <v>No</v>
      </c>
      <c r="BB141" s="5" t="str">
        <f t="shared" si="102"/>
        <v>No</v>
      </c>
      <c r="BC141" s="3" t="str">
        <f t="shared" si="101"/>
        <v>No</v>
      </c>
      <c r="BD141" s="5" t="str">
        <f t="shared" si="102"/>
        <v>No</v>
      </c>
      <c r="BE141" s="3" t="str">
        <f t="shared" si="101"/>
        <v>No</v>
      </c>
      <c r="BF141" s="5" t="str">
        <f t="shared" si="102"/>
        <v>No</v>
      </c>
      <c r="BG141" s="3" t="str">
        <f t="shared" si="101"/>
        <v>No</v>
      </c>
      <c r="BH141" s="5" t="str">
        <f t="shared" si="102"/>
        <v>No</v>
      </c>
      <c r="BI141" s="3" t="str">
        <f t="shared" si="101"/>
        <v>No</v>
      </c>
      <c r="BJ141" s="5" t="str">
        <f t="shared" si="102"/>
        <v>No</v>
      </c>
      <c r="BK141" s="3" t="str">
        <f t="shared" si="101"/>
        <v>No</v>
      </c>
      <c r="BL141" s="5" t="str">
        <f t="shared" si="102"/>
        <v>No</v>
      </c>
      <c r="BM141" s="3" t="str">
        <f t="shared" si="101"/>
        <v>No</v>
      </c>
      <c r="BN141" s="5" t="str">
        <f t="shared" si="102"/>
        <v>No</v>
      </c>
      <c r="BO141" s="3" t="str">
        <f t="shared" si="101"/>
        <v>No</v>
      </c>
      <c r="BP141" s="5" t="str">
        <f t="shared" si="102"/>
        <v>No</v>
      </c>
      <c r="BQ141" s="3" t="str">
        <f t="shared" si="101"/>
        <v>No</v>
      </c>
      <c r="BR141" s="5" t="str">
        <f t="shared" si="102"/>
        <v>No</v>
      </c>
      <c r="BS141" s="3" t="str">
        <f t="shared" si="101"/>
        <v>No</v>
      </c>
      <c r="BT141" s="5" t="str">
        <f t="shared" si="102"/>
        <v>No</v>
      </c>
      <c r="BU141" s="3" t="str">
        <f t="shared" si="99"/>
        <v>No</v>
      </c>
      <c r="BV141" s="5" t="str">
        <f t="shared" si="100"/>
        <v>No</v>
      </c>
      <c r="BW141" s="3" t="str">
        <f t="shared" si="99"/>
        <v>No</v>
      </c>
      <c r="BX141" s="5" t="str">
        <f t="shared" si="100"/>
        <v>No</v>
      </c>
      <c r="BY141" s="3" t="str">
        <f t="shared" si="99"/>
        <v>No</v>
      </c>
      <c r="BZ141" s="5" t="str">
        <f t="shared" si="100"/>
        <v>No</v>
      </c>
      <c r="CA141" s="3" t="str">
        <f t="shared" si="99"/>
        <v>No</v>
      </c>
      <c r="CB141" s="5" t="str">
        <f t="shared" si="100"/>
        <v>No</v>
      </c>
      <c r="CC141" s="3" t="str">
        <f t="shared" si="99"/>
        <v>No</v>
      </c>
      <c r="CD141" s="5" t="str">
        <f t="shared" si="100"/>
        <v>No</v>
      </c>
      <c r="CE141" s="3" t="str">
        <f t="shared" si="99"/>
        <v>No</v>
      </c>
      <c r="CF141" s="5" t="str">
        <f t="shared" si="100"/>
        <v>No</v>
      </c>
      <c r="CG141" s="3" t="str">
        <f t="shared" si="99"/>
        <v>No</v>
      </c>
      <c r="CH141" s="5" t="str">
        <f t="shared" si="100"/>
        <v>No</v>
      </c>
      <c r="CI141" s="3" t="str">
        <f t="shared" si="99"/>
        <v>No</v>
      </c>
      <c r="CJ141" s="5" t="str">
        <f t="shared" si="100"/>
        <v>No</v>
      </c>
      <c r="CK141" s="3" t="str">
        <f t="shared" si="99"/>
        <v>No</v>
      </c>
      <c r="CL141" s="5" t="str">
        <f t="shared" si="100"/>
        <v>No</v>
      </c>
      <c r="CM141" s="3" t="str">
        <f t="shared" si="99"/>
        <v>No</v>
      </c>
      <c r="CN141" s="5" t="str">
        <f t="shared" si="100"/>
        <v>No</v>
      </c>
      <c r="CO141" s="3" t="str">
        <f t="shared" si="99"/>
        <v>No</v>
      </c>
      <c r="CP141" s="5" t="str">
        <f t="shared" si="100"/>
        <v>No</v>
      </c>
      <c r="CQ141" s="3" t="str">
        <f t="shared" si="99"/>
        <v>No</v>
      </c>
      <c r="CR141" s="5" t="str">
        <f t="shared" si="100"/>
        <v>No</v>
      </c>
      <c r="CS141" s="3" t="str">
        <f t="shared" si="99"/>
        <v>No</v>
      </c>
      <c r="CT141" s="5" t="str">
        <f t="shared" si="100"/>
        <v>No</v>
      </c>
      <c r="CU141" s="3" t="str">
        <f t="shared" si="99"/>
        <v>No</v>
      </c>
      <c r="CV141" s="5" t="str">
        <f t="shared" si="100"/>
        <v>No</v>
      </c>
      <c r="CW141" s="3" t="str">
        <f t="shared" si="99"/>
        <v>No</v>
      </c>
      <c r="CX141" s="5" t="str">
        <f t="shared" si="100"/>
        <v>No</v>
      </c>
      <c r="CY141" s="3" t="str">
        <f t="shared" si="99"/>
        <v>No</v>
      </c>
      <c r="CZ141" s="5" t="str">
        <f t="shared" si="100"/>
        <v>No</v>
      </c>
    </row>
    <row r="142" spans="4:104" x14ac:dyDescent="0.3">
      <c r="D142" s="3">
        <v>141</v>
      </c>
      <c r="E142" s="3" t="str">
        <f t="shared" si="94"/>
        <v>Urano</v>
      </c>
      <c r="F142" s="3" t="str">
        <f t="shared" si="98"/>
        <v>Lilith</v>
      </c>
      <c r="G142" s="3" t="str">
        <f t="shared" si="57"/>
        <v>Conjunción</v>
      </c>
      <c r="H142" s="5">
        <f t="shared" si="58"/>
        <v>0</v>
      </c>
      <c r="I142" s="3" t="str">
        <f t="shared" si="101"/>
        <v>No</v>
      </c>
      <c r="J142" s="5" t="str">
        <f t="shared" si="102"/>
        <v>No</v>
      </c>
      <c r="K142" s="3" t="str">
        <f t="shared" si="101"/>
        <v>No</v>
      </c>
      <c r="L142" s="5" t="str">
        <f t="shared" si="102"/>
        <v>No</v>
      </c>
      <c r="M142" s="3" t="str">
        <f t="shared" si="101"/>
        <v>No</v>
      </c>
      <c r="N142" s="5" t="str">
        <f t="shared" si="102"/>
        <v>No</v>
      </c>
      <c r="O142" s="3" t="str">
        <f t="shared" si="101"/>
        <v>No</v>
      </c>
      <c r="P142" s="5" t="str">
        <f t="shared" si="102"/>
        <v>No</v>
      </c>
      <c r="Q142" s="3" t="str">
        <f t="shared" si="101"/>
        <v>No</v>
      </c>
      <c r="R142" s="5" t="str">
        <f t="shared" si="102"/>
        <v>No</v>
      </c>
      <c r="S142" s="3" t="str">
        <f t="shared" si="101"/>
        <v>No</v>
      </c>
      <c r="T142" s="5" t="str">
        <f t="shared" si="102"/>
        <v>No</v>
      </c>
      <c r="U142" s="3" t="str">
        <f t="shared" si="101"/>
        <v>No</v>
      </c>
      <c r="V142" s="5" t="str">
        <f t="shared" si="102"/>
        <v>No</v>
      </c>
      <c r="W142" s="3" t="str">
        <f t="shared" si="101"/>
        <v>No</v>
      </c>
      <c r="X142" s="5" t="str">
        <f t="shared" si="102"/>
        <v>No</v>
      </c>
      <c r="Y142" s="3" t="str">
        <f t="shared" si="101"/>
        <v>No</v>
      </c>
      <c r="Z142" s="5" t="str">
        <f t="shared" si="102"/>
        <v>No</v>
      </c>
      <c r="AA142" s="3" t="str">
        <f t="shared" si="101"/>
        <v>No</v>
      </c>
      <c r="AB142" s="5" t="str">
        <f t="shared" si="102"/>
        <v>No</v>
      </c>
      <c r="AC142" s="3" t="str">
        <f t="shared" si="101"/>
        <v>No</v>
      </c>
      <c r="AD142" s="5" t="str">
        <f t="shared" si="102"/>
        <v>No</v>
      </c>
      <c r="AE142" s="3" t="str">
        <f t="shared" si="101"/>
        <v>No</v>
      </c>
      <c r="AF142" s="5" t="str">
        <f t="shared" si="102"/>
        <v>No</v>
      </c>
      <c r="AG142" s="3" t="str">
        <f t="shared" si="101"/>
        <v>No</v>
      </c>
      <c r="AH142" s="5" t="str">
        <f t="shared" si="102"/>
        <v>No</v>
      </c>
      <c r="AI142" s="3" t="str">
        <f t="shared" si="101"/>
        <v>No</v>
      </c>
      <c r="AJ142" s="5" t="str">
        <f t="shared" si="102"/>
        <v>No</v>
      </c>
      <c r="AK142" s="3" t="str">
        <f t="shared" si="101"/>
        <v>No</v>
      </c>
      <c r="AL142" s="5" t="str">
        <f t="shared" si="102"/>
        <v>No</v>
      </c>
      <c r="AM142" s="3" t="str">
        <f t="shared" si="101"/>
        <v>No</v>
      </c>
      <c r="AN142" s="5" t="str">
        <f t="shared" si="102"/>
        <v>No</v>
      </c>
      <c r="AO142" s="3" t="str">
        <f t="shared" si="101"/>
        <v>No</v>
      </c>
      <c r="AP142" s="5" t="str">
        <f t="shared" si="102"/>
        <v>No</v>
      </c>
      <c r="AQ142" s="3" t="str">
        <f t="shared" si="101"/>
        <v>No</v>
      </c>
      <c r="AR142" s="5" t="str">
        <f t="shared" si="102"/>
        <v>No</v>
      </c>
      <c r="AS142" s="3" t="str">
        <f t="shared" si="101"/>
        <v>No</v>
      </c>
      <c r="AT142" s="5" t="str">
        <f t="shared" si="102"/>
        <v>No</v>
      </c>
      <c r="AU142" s="3" t="str">
        <f t="shared" si="101"/>
        <v>No</v>
      </c>
      <c r="AV142" s="5" t="str">
        <f t="shared" si="102"/>
        <v>No</v>
      </c>
      <c r="AW142" s="3" t="str">
        <f t="shared" si="101"/>
        <v>No</v>
      </c>
      <c r="AX142" s="5" t="str">
        <f t="shared" si="102"/>
        <v>No</v>
      </c>
      <c r="AY142" s="3" t="str">
        <f t="shared" si="101"/>
        <v>No</v>
      </c>
      <c r="AZ142" s="5" t="str">
        <f t="shared" si="102"/>
        <v>No</v>
      </c>
      <c r="BA142" s="3" t="str">
        <f t="shared" si="101"/>
        <v>No</v>
      </c>
      <c r="BB142" s="5" t="str">
        <f t="shared" si="102"/>
        <v>No</v>
      </c>
      <c r="BC142" s="3" t="str">
        <f t="shared" si="101"/>
        <v>No</v>
      </c>
      <c r="BD142" s="5" t="str">
        <f t="shared" si="102"/>
        <v>No</v>
      </c>
      <c r="BE142" s="3" t="str">
        <f t="shared" si="101"/>
        <v>No</v>
      </c>
      <c r="BF142" s="5" t="str">
        <f t="shared" si="102"/>
        <v>No</v>
      </c>
      <c r="BG142" s="3" t="str">
        <f t="shared" si="101"/>
        <v>No</v>
      </c>
      <c r="BH142" s="5" t="str">
        <f t="shared" si="102"/>
        <v>No</v>
      </c>
      <c r="BI142" s="3" t="str">
        <f t="shared" si="101"/>
        <v>No</v>
      </c>
      <c r="BJ142" s="5" t="str">
        <f t="shared" si="102"/>
        <v>No</v>
      </c>
      <c r="BK142" s="3" t="str">
        <f t="shared" si="101"/>
        <v>No</v>
      </c>
      <c r="BL142" s="5" t="str">
        <f t="shared" si="102"/>
        <v>No</v>
      </c>
      <c r="BM142" s="3" t="str">
        <f t="shared" si="101"/>
        <v>No</v>
      </c>
      <c r="BN142" s="5" t="str">
        <f t="shared" si="102"/>
        <v>No</v>
      </c>
      <c r="BO142" s="3" t="str">
        <f t="shared" si="101"/>
        <v>No</v>
      </c>
      <c r="BP142" s="5" t="str">
        <f t="shared" si="102"/>
        <v>No</v>
      </c>
      <c r="BQ142" s="3" t="str">
        <f t="shared" si="101"/>
        <v>No</v>
      </c>
      <c r="BR142" s="5" t="str">
        <f t="shared" si="102"/>
        <v>No</v>
      </c>
      <c r="BS142" s="3" t="str">
        <f t="shared" si="101"/>
        <v>No</v>
      </c>
      <c r="BT142" s="5" t="str">
        <f t="shared" si="102"/>
        <v>No</v>
      </c>
      <c r="BU142" s="3" t="str">
        <f t="shared" si="99"/>
        <v>No</v>
      </c>
      <c r="BV142" s="5" t="str">
        <f t="shared" si="100"/>
        <v>No</v>
      </c>
      <c r="BW142" s="3" t="str">
        <f t="shared" si="99"/>
        <v>No</v>
      </c>
      <c r="BX142" s="5" t="str">
        <f t="shared" si="100"/>
        <v>No</v>
      </c>
      <c r="BY142" s="3" t="str">
        <f t="shared" si="99"/>
        <v>No</v>
      </c>
      <c r="BZ142" s="5" t="str">
        <f t="shared" si="100"/>
        <v>No</v>
      </c>
      <c r="CA142" s="3" t="str">
        <f t="shared" si="99"/>
        <v>No</v>
      </c>
      <c r="CB142" s="5" t="str">
        <f t="shared" si="100"/>
        <v>No</v>
      </c>
      <c r="CC142" s="3" t="str">
        <f t="shared" si="99"/>
        <v>No</v>
      </c>
      <c r="CD142" s="5" t="str">
        <f t="shared" si="100"/>
        <v>No</v>
      </c>
      <c r="CE142" s="3" t="str">
        <f t="shared" si="99"/>
        <v>No</v>
      </c>
      <c r="CF142" s="5" t="str">
        <f t="shared" si="100"/>
        <v>No</v>
      </c>
      <c r="CG142" s="3" t="str">
        <f t="shared" si="99"/>
        <v>No</v>
      </c>
      <c r="CH142" s="5" t="str">
        <f t="shared" si="100"/>
        <v>No</v>
      </c>
      <c r="CI142" s="3" t="str">
        <f t="shared" si="99"/>
        <v>No</v>
      </c>
      <c r="CJ142" s="5" t="str">
        <f t="shared" si="100"/>
        <v>No</v>
      </c>
      <c r="CK142" s="3" t="str">
        <f t="shared" si="99"/>
        <v>No</v>
      </c>
      <c r="CL142" s="5" t="str">
        <f t="shared" si="100"/>
        <v>No</v>
      </c>
      <c r="CM142" s="3" t="str">
        <f t="shared" si="99"/>
        <v>No</v>
      </c>
      <c r="CN142" s="5" t="str">
        <f t="shared" si="100"/>
        <v>No</v>
      </c>
      <c r="CO142" s="3" t="str">
        <f t="shared" si="99"/>
        <v>No</v>
      </c>
      <c r="CP142" s="5" t="str">
        <f t="shared" si="100"/>
        <v>No</v>
      </c>
      <c r="CQ142" s="3" t="str">
        <f t="shared" si="99"/>
        <v>No</v>
      </c>
      <c r="CR142" s="5" t="str">
        <f t="shared" si="100"/>
        <v>No</v>
      </c>
      <c r="CS142" s="3" t="str">
        <f t="shared" si="99"/>
        <v>No</v>
      </c>
      <c r="CT142" s="5" t="str">
        <f t="shared" si="100"/>
        <v>No</v>
      </c>
      <c r="CU142" s="3" t="str">
        <f t="shared" si="99"/>
        <v>No</v>
      </c>
      <c r="CV142" s="5" t="str">
        <f t="shared" si="100"/>
        <v>No</v>
      </c>
      <c r="CW142" s="3" t="str">
        <f t="shared" si="99"/>
        <v>No</v>
      </c>
      <c r="CX142" s="5" t="str">
        <f t="shared" si="100"/>
        <v>No</v>
      </c>
      <c r="CY142" s="3" t="str">
        <f t="shared" si="99"/>
        <v>No</v>
      </c>
      <c r="CZ142" s="5" t="str">
        <f t="shared" si="100"/>
        <v>No</v>
      </c>
    </row>
    <row r="143" spans="4:104" x14ac:dyDescent="0.3">
      <c r="D143" s="3">
        <v>142</v>
      </c>
      <c r="E143" s="3" t="str">
        <f t="shared" si="94"/>
        <v>Urano</v>
      </c>
      <c r="F143" s="3" t="str">
        <f t="shared" si="98"/>
        <v>Vertex</v>
      </c>
      <c r="G143" s="3" t="str">
        <f t="shared" si="57"/>
        <v>Conjunción</v>
      </c>
      <c r="H143" s="5">
        <f t="shared" si="58"/>
        <v>0</v>
      </c>
      <c r="I143" s="3" t="str">
        <f t="shared" si="101"/>
        <v>No</v>
      </c>
      <c r="J143" s="5" t="str">
        <f t="shared" si="102"/>
        <v>No</v>
      </c>
      <c r="K143" s="3" t="str">
        <f t="shared" si="101"/>
        <v>No</v>
      </c>
      <c r="L143" s="5" t="str">
        <f t="shared" si="102"/>
        <v>No</v>
      </c>
      <c r="M143" s="3" t="str">
        <f t="shared" si="101"/>
        <v>No</v>
      </c>
      <c r="N143" s="5" t="str">
        <f t="shared" si="102"/>
        <v>No</v>
      </c>
      <c r="O143" s="3" t="str">
        <f t="shared" si="101"/>
        <v>No</v>
      </c>
      <c r="P143" s="5" t="str">
        <f t="shared" si="102"/>
        <v>No</v>
      </c>
      <c r="Q143" s="3" t="str">
        <f t="shared" si="101"/>
        <v>No</v>
      </c>
      <c r="R143" s="5" t="str">
        <f t="shared" si="102"/>
        <v>No</v>
      </c>
      <c r="S143" s="3" t="str">
        <f t="shared" si="101"/>
        <v>No</v>
      </c>
      <c r="T143" s="5" t="str">
        <f t="shared" si="102"/>
        <v>No</v>
      </c>
      <c r="U143" s="3" t="str">
        <f t="shared" si="101"/>
        <v>No</v>
      </c>
      <c r="V143" s="5" t="str">
        <f t="shared" si="102"/>
        <v>No</v>
      </c>
      <c r="W143" s="3" t="str">
        <f t="shared" si="101"/>
        <v>No</v>
      </c>
      <c r="X143" s="5" t="str">
        <f t="shared" si="102"/>
        <v>No</v>
      </c>
      <c r="Y143" s="3" t="str">
        <f t="shared" si="101"/>
        <v>No</v>
      </c>
      <c r="Z143" s="5" t="str">
        <f t="shared" si="102"/>
        <v>No</v>
      </c>
      <c r="AA143" s="3" t="str">
        <f t="shared" si="101"/>
        <v>No</v>
      </c>
      <c r="AB143" s="5" t="str">
        <f t="shared" si="102"/>
        <v>No</v>
      </c>
      <c r="AC143" s="3" t="str">
        <f t="shared" si="101"/>
        <v>No</v>
      </c>
      <c r="AD143" s="5" t="str">
        <f t="shared" si="102"/>
        <v>No</v>
      </c>
      <c r="AE143" s="3" t="str">
        <f t="shared" si="101"/>
        <v>No</v>
      </c>
      <c r="AF143" s="5" t="str">
        <f t="shared" si="102"/>
        <v>No</v>
      </c>
      <c r="AG143" s="3" t="str">
        <f t="shared" si="101"/>
        <v>No</v>
      </c>
      <c r="AH143" s="5" t="str">
        <f t="shared" si="102"/>
        <v>No</v>
      </c>
      <c r="AI143" s="3" t="str">
        <f t="shared" si="101"/>
        <v>No</v>
      </c>
      <c r="AJ143" s="5" t="str">
        <f t="shared" si="102"/>
        <v>No</v>
      </c>
      <c r="AK143" s="3" t="str">
        <f t="shared" si="101"/>
        <v>No</v>
      </c>
      <c r="AL143" s="5" t="str">
        <f t="shared" si="102"/>
        <v>No</v>
      </c>
      <c r="AM143" s="3" t="str">
        <f t="shared" si="101"/>
        <v>No</v>
      </c>
      <c r="AN143" s="5" t="str">
        <f t="shared" si="102"/>
        <v>No</v>
      </c>
      <c r="AO143" s="3" t="str">
        <f t="shared" si="101"/>
        <v>No</v>
      </c>
      <c r="AP143" s="5" t="str">
        <f t="shared" si="102"/>
        <v>No</v>
      </c>
      <c r="AQ143" s="3" t="str">
        <f t="shared" si="101"/>
        <v>No</v>
      </c>
      <c r="AR143" s="5" t="str">
        <f t="shared" si="102"/>
        <v>No</v>
      </c>
      <c r="AS143" s="3" t="str">
        <f t="shared" si="101"/>
        <v>No</v>
      </c>
      <c r="AT143" s="5" t="str">
        <f t="shared" si="102"/>
        <v>No</v>
      </c>
      <c r="AU143" s="3" t="str">
        <f t="shared" si="101"/>
        <v>No</v>
      </c>
      <c r="AV143" s="5" t="str">
        <f t="shared" si="102"/>
        <v>No</v>
      </c>
      <c r="AW143" s="3" t="str">
        <f t="shared" si="101"/>
        <v>No</v>
      </c>
      <c r="AX143" s="5" t="str">
        <f t="shared" si="102"/>
        <v>No</v>
      </c>
      <c r="AY143" s="3" t="str">
        <f t="shared" si="101"/>
        <v>No</v>
      </c>
      <c r="AZ143" s="5" t="str">
        <f t="shared" si="102"/>
        <v>No</v>
      </c>
      <c r="BA143" s="3" t="str">
        <f t="shared" si="101"/>
        <v>No</v>
      </c>
      <c r="BB143" s="5" t="str">
        <f t="shared" si="102"/>
        <v>No</v>
      </c>
      <c r="BC143" s="3" t="str">
        <f t="shared" si="101"/>
        <v>No</v>
      </c>
      <c r="BD143" s="5" t="str">
        <f t="shared" si="102"/>
        <v>No</v>
      </c>
      <c r="BE143" s="3" t="str">
        <f t="shared" si="101"/>
        <v>No</v>
      </c>
      <c r="BF143" s="5" t="str">
        <f t="shared" si="102"/>
        <v>No</v>
      </c>
      <c r="BG143" s="3" t="str">
        <f t="shared" si="101"/>
        <v>No</v>
      </c>
      <c r="BH143" s="5" t="str">
        <f t="shared" si="102"/>
        <v>No</v>
      </c>
      <c r="BI143" s="3" t="str">
        <f t="shared" si="101"/>
        <v>No</v>
      </c>
      <c r="BJ143" s="5" t="str">
        <f t="shared" si="102"/>
        <v>No</v>
      </c>
      <c r="BK143" s="3" t="str">
        <f t="shared" si="101"/>
        <v>No</v>
      </c>
      <c r="BL143" s="5" t="str">
        <f t="shared" si="102"/>
        <v>No</v>
      </c>
      <c r="BM143" s="3" t="str">
        <f t="shared" si="101"/>
        <v>No</v>
      </c>
      <c r="BN143" s="5" t="str">
        <f t="shared" si="102"/>
        <v>No</v>
      </c>
      <c r="BO143" s="3" t="str">
        <f t="shared" si="101"/>
        <v>No</v>
      </c>
      <c r="BP143" s="5" t="str">
        <f t="shared" si="102"/>
        <v>No</v>
      </c>
      <c r="BQ143" s="3" t="str">
        <f t="shared" si="101"/>
        <v>No</v>
      </c>
      <c r="BR143" s="5" t="str">
        <f t="shared" si="102"/>
        <v>No</v>
      </c>
      <c r="BS143" s="3" t="str">
        <f t="shared" si="101"/>
        <v>No</v>
      </c>
      <c r="BT143" s="5" t="str">
        <f t="shared" si="102"/>
        <v>No</v>
      </c>
      <c r="BU143" s="3" t="str">
        <f t="shared" si="99"/>
        <v>No</v>
      </c>
      <c r="BV143" s="5" t="str">
        <f t="shared" si="100"/>
        <v>No</v>
      </c>
      <c r="BW143" s="3" t="str">
        <f t="shared" si="99"/>
        <v>No</v>
      </c>
      <c r="BX143" s="5" t="str">
        <f t="shared" si="100"/>
        <v>No</v>
      </c>
      <c r="BY143" s="3" t="str">
        <f t="shared" si="99"/>
        <v>No</v>
      </c>
      <c r="BZ143" s="5" t="str">
        <f t="shared" si="100"/>
        <v>No</v>
      </c>
      <c r="CA143" s="3" t="str">
        <f t="shared" si="99"/>
        <v>No</v>
      </c>
      <c r="CB143" s="5" t="str">
        <f t="shared" si="100"/>
        <v>No</v>
      </c>
      <c r="CC143" s="3" t="str">
        <f t="shared" si="99"/>
        <v>No</v>
      </c>
      <c r="CD143" s="5" t="str">
        <f t="shared" si="100"/>
        <v>No</v>
      </c>
      <c r="CE143" s="3" t="str">
        <f t="shared" si="99"/>
        <v>No</v>
      </c>
      <c r="CF143" s="5" t="str">
        <f t="shared" si="100"/>
        <v>No</v>
      </c>
      <c r="CG143" s="3" t="str">
        <f t="shared" si="99"/>
        <v>No</v>
      </c>
      <c r="CH143" s="5" t="str">
        <f t="shared" si="100"/>
        <v>No</v>
      </c>
      <c r="CI143" s="3" t="str">
        <f t="shared" si="99"/>
        <v>No</v>
      </c>
      <c r="CJ143" s="5" t="str">
        <f t="shared" si="100"/>
        <v>No</v>
      </c>
      <c r="CK143" s="3" t="str">
        <f t="shared" si="99"/>
        <v>No</v>
      </c>
      <c r="CL143" s="5" t="str">
        <f t="shared" si="100"/>
        <v>No</v>
      </c>
      <c r="CM143" s="3" t="str">
        <f t="shared" si="99"/>
        <v>No</v>
      </c>
      <c r="CN143" s="5" t="str">
        <f t="shared" si="100"/>
        <v>No</v>
      </c>
      <c r="CO143" s="3" t="str">
        <f t="shared" si="99"/>
        <v>No</v>
      </c>
      <c r="CP143" s="5" t="str">
        <f t="shared" si="100"/>
        <v>No</v>
      </c>
      <c r="CQ143" s="3" t="str">
        <f t="shared" si="99"/>
        <v>No</v>
      </c>
      <c r="CR143" s="5" t="str">
        <f t="shared" si="100"/>
        <v>No</v>
      </c>
      <c r="CS143" s="3" t="str">
        <f t="shared" si="99"/>
        <v>No</v>
      </c>
      <c r="CT143" s="5" t="str">
        <f t="shared" si="100"/>
        <v>No</v>
      </c>
      <c r="CU143" s="3" t="str">
        <f t="shared" si="99"/>
        <v>No</v>
      </c>
      <c r="CV143" s="5" t="str">
        <f t="shared" si="100"/>
        <v>No</v>
      </c>
      <c r="CW143" s="3" t="str">
        <f t="shared" si="99"/>
        <v>No</v>
      </c>
      <c r="CX143" s="5" t="str">
        <f t="shared" si="100"/>
        <v>No</v>
      </c>
      <c r="CY143" s="3" t="str">
        <f t="shared" si="99"/>
        <v>No</v>
      </c>
      <c r="CZ143" s="5" t="str">
        <f t="shared" si="100"/>
        <v>No</v>
      </c>
    </row>
    <row r="144" spans="4:104" x14ac:dyDescent="0.3">
      <c r="D144" s="3">
        <v>143</v>
      </c>
      <c r="E144" s="3" t="str">
        <f t="shared" si="94"/>
        <v>Urano</v>
      </c>
      <c r="F144" s="3" t="str">
        <f t="shared" si="98"/>
        <v>Ceres</v>
      </c>
      <c r="G144" s="3" t="str">
        <f t="shared" si="57"/>
        <v>Conjunción</v>
      </c>
      <c r="H144" s="5">
        <f t="shared" si="58"/>
        <v>0</v>
      </c>
      <c r="I144" s="3" t="str">
        <f t="shared" si="101"/>
        <v>No</v>
      </c>
      <c r="J144" s="5" t="str">
        <f t="shared" si="102"/>
        <v>No</v>
      </c>
      <c r="K144" s="3" t="str">
        <f t="shared" si="101"/>
        <v>No</v>
      </c>
      <c r="L144" s="5" t="str">
        <f t="shared" si="102"/>
        <v>No</v>
      </c>
      <c r="M144" s="3" t="str">
        <f t="shared" si="101"/>
        <v>No</v>
      </c>
      <c r="N144" s="5" t="str">
        <f t="shared" si="102"/>
        <v>No</v>
      </c>
      <c r="O144" s="3" t="str">
        <f t="shared" si="101"/>
        <v>No</v>
      </c>
      <c r="P144" s="5" t="str">
        <f t="shared" si="102"/>
        <v>No</v>
      </c>
      <c r="Q144" s="3" t="str">
        <f t="shared" si="101"/>
        <v>No</v>
      </c>
      <c r="R144" s="5" t="str">
        <f t="shared" si="102"/>
        <v>No</v>
      </c>
      <c r="S144" s="3" t="str">
        <f t="shared" si="101"/>
        <v>No</v>
      </c>
      <c r="T144" s="5" t="str">
        <f t="shared" si="102"/>
        <v>No</v>
      </c>
      <c r="U144" s="3" t="str">
        <f t="shared" si="101"/>
        <v>No</v>
      </c>
      <c r="V144" s="5" t="str">
        <f t="shared" si="102"/>
        <v>No</v>
      </c>
      <c r="W144" s="3" t="str">
        <f t="shared" si="101"/>
        <v>No</v>
      </c>
      <c r="X144" s="5" t="str">
        <f t="shared" si="102"/>
        <v>No</v>
      </c>
      <c r="Y144" s="3" t="str">
        <f t="shared" si="101"/>
        <v>No</v>
      </c>
      <c r="Z144" s="5" t="str">
        <f t="shared" si="102"/>
        <v>No</v>
      </c>
      <c r="AA144" s="3" t="str">
        <f t="shared" si="101"/>
        <v>No</v>
      </c>
      <c r="AB144" s="5" t="str">
        <f t="shared" si="102"/>
        <v>No</v>
      </c>
      <c r="AC144" s="3" t="str">
        <f t="shared" si="101"/>
        <v>No</v>
      </c>
      <c r="AD144" s="5" t="str">
        <f t="shared" si="102"/>
        <v>No</v>
      </c>
      <c r="AE144" s="3" t="str">
        <f t="shared" si="101"/>
        <v>No</v>
      </c>
      <c r="AF144" s="5" t="str">
        <f t="shared" si="102"/>
        <v>No</v>
      </c>
      <c r="AG144" s="3" t="str">
        <f t="shared" si="101"/>
        <v>No</v>
      </c>
      <c r="AH144" s="5" t="str">
        <f t="shared" si="102"/>
        <v>No</v>
      </c>
      <c r="AI144" s="3" t="str">
        <f t="shared" si="101"/>
        <v>No</v>
      </c>
      <c r="AJ144" s="5" t="str">
        <f t="shared" si="102"/>
        <v>No</v>
      </c>
      <c r="AK144" s="3" t="str">
        <f t="shared" si="101"/>
        <v>No</v>
      </c>
      <c r="AL144" s="5" t="str">
        <f t="shared" si="102"/>
        <v>No</v>
      </c>
      <c r="AM144" s="3" t="str">
        <f t="shared" si="101"/>
        <v>No</v>
      </c>
      <c r="AN144" s="5" t="str">
        <f t="shared" si="102"/>
        <v>No</v>
      </c>
      <c r="AO144" s="3" t="str">
        <f t="shared" si="101"/>
        <v>No</v>
      </c>
      <c r="AP144" s="5" t="str">
        <f t="shared" si="102"/>
        <v>No</v>
      </c>
      <c r="AQ144" s="3" t="str">
        <f t="shared" si="101"/>
        <v>No</v>
      </c>
      <c r="AR144" s="5" t="str">
        <f t="shared" si="102"/>
        <v>No</v>
      </c>
      <c r="AS144" s="3" t="str">
        <f t="shared" si="101"/>
        <v>No</v>
      </c>
      <c r="AT144" s="5" t="str">
        <f t="shared" si="102"/>
        <v>No</v>
      </c>
      <c r="AU144" s="3" t="str">
        <f t="shared" si="101"/>
        <v>No</v>
      </c>
      <c r="AV144" s="5" t="str">
        <f t="shared" si="102"/>
        <v>No</v>
      </c>
      <c r="AW144" s="3" t="str">
        <f t="shared" si="101"/>
        <v>No</v>
      </c>
      <c r="AX144" s="5" t="str">
        <f t="shared" si="102"/>
        <v>No</v>
      </c>
      <c r="AY144" s="3" t="str">
        <f t="shared" si="101"/>
        <v>No</v>
      </c>
      <c r="AZ144" s="5" t="str">
        <f t="shared" si="102"/>
        <v>No</v>
      </c>
      <c r="BA144" s="3" t="str">
        <f t="shared" si="101"/>
        <v>No</v>
      </c>
      <c r="BB144" s="5" t="str">
        <f t="shared" si="102"/>
        <v>No</v>
      </c>
      <c r="BC144" s="3" t="str">
        <f t="shared" si="101"/>
        <v>No</v>
      </c>
      <c r="BD144" s="5" t="str">
        <f t="shared" si="102"/>
        <v>No</v>
      </c>
      <c r="BE144" s="3" t="str">
        <f t="shared" si="101"/>
        <v>No</v>
      </c>
      <c r="BF144" s="5" t="str">
        <f t="shared" si="102"/>
        <v>No</v>
      </c>
      <c r="BG144" s="3" t="str">
        <f t="shared" si="101"/>
        <v>No</v>
      </c>
      <c r="BH144" s="5" t="str">
        <f t="shared" si="102"/>
        <v>No</v>
      </c>
      <c r="BI144" s="3" t="str">
        <f t="shared" si="101"/>
        <v>No</v>
      </c>
      <c r="BJ144" s="5" t="str">
        <f t="shared" si="102"/>
        <v>No</v>
      </c>
      <c r="BK144" s="3" t="str">
        <f t="shared" si="101"/>
        <v>No</v>
      </c>
      <c r="BL144" s="5" t="str">
        <f t="shared" si="102"/>
        <v>No</v>
      </c>
      <c r="BM144" s="3" t="str">
        <f t="shared" si="101"/>
        <v>No</v>
      </c>
      <c r="BN144" s="5" t="str">
        <f t="shared" si="102"/>
        <v>No</v>
      </c>
      <c r="BO144" s="3" t="str">
        <f t="shared" si="101"/>
        <v>No</v>
      </c>
      <c r="BP144" s="5" t="str">
        <f t="shared" si="102"/>
        <v>No</v>
      </c>
      <c r="BQ144" s="3" t="str">
        <f t="shared" si="101"/>
        <v>No</v>
      </c>
      <c r="BR144" s="5" t="str">
        <f t="shared" si="102"/>
        <v>No</v>
      </c>
      <c r="BS144" s="3" t="str">
        <f t="shared" si="101"/>
        <v>No</v>
      </c>
      <c r="BT144" s="5" t="str">
        <f t="shared" si="102"/>
        <v>No</v>
      </c>
      <c r="BU144" s="3" t="str">
        <f t="shared" si="99"/>
        <v>No</v>
      </c>
      <c r="BV144" s="5" t="str">
        <f t="shared" si="100"/>
        <v>No</v>
      </c>
      <c r="BW144" s="3" t="str">
        <f t="shared" si="99"/>
        <v>No</v>
      </c>
      <c r="BX144" s="5" t="str">
        <f t="shared" si="100"/>
        <v>No</v>
      </c>
      <c r="BY144" s="3" t="str">
        <f t="shared" si="99"/>
        <v>No</v>
      </c>
      <c r="BZ144" s="5" t="str">
        <f t="shared" si="100"/>
        <v>No</v>
      </c>
      <c r="CA144" s="3" t="str">
        <f t="shared" si="99"/>
        <v>No</v>
      </c>
      <c r="CB144" s="5" t="str">
        <f t="shared" si="100"/>
        <v>No</v>
      </c>
      <c r="CC144" s="3" t="str">
        <f t="shared" si="99"/>
        <v>No</v>
      </c>
      <c r="CD144" s="5" t="str">
        <f t="shared" si="100"/>
        <v>No</v>
      </c>
      <c r="CE144" s="3" t="str">
        <f t="shared" si="99"/>
        <v>No</v>
      </c>
      <c r="CF144" s="5" t="str">
        <f t="shared" si="100"/>
        <v>No</v>
      </c>
      <c r="CG144" s="3" t="str">
        <f t="shared" si="99"/>
        <v>No</v>
      </c>
      <c r="CH144" s="5" t="str">
        <f t="shared" si="100"/>
        <v>No</v>
      </c>
      <c r="CI144" s="3" t="str">
        <f t="shared" si="99"/>
        <v>No</v>
      </c>
      <c r="CJ144" s="5" t="str">
        <f t="shared" si="100"/>
        <v>No</v>
      </c>
      <c r="CK144" s="3" t="str">
        <f t="shared" si="99"/>
        <v>No</v>
      </c>
      <c r="CL144" s="5" t="str">
        <f t="shared" si="100"/>
        <v>No</v>
      </c>
      <c r="CM144" s="3" t="str">
        <f t="shared" si="99"/>
        <v>No</v>
      </c>
      <c r="CN144" s="5" t="str">
        <f t="shared" si="100"/>
        <v>No</v>
      </c>
      <c r="CO144" s="3" t="str">
        <f t="shared" si="99"/>
        <v>No</v>
      </c>
      <c r="CP144" s="5" t="str">
        <f t="shared" si="100"/>
        <v>No</v>
      </c>
      <c r="CQ144" s="3" t="str">
        <f t="shared" si="99"/>
        <v>No</v>
      </c>
      <c r="CR144" s="5" t="str">
        <f t="shared" si="100"/>
        <v>No</v>
      </c>
      <c r="CS144" s="3" t="str">
        <f t="shared" si="99"/>
        <v>No</v>
      </c>
      <c r="CT144" s="5" t="str">
        <f t="shared" si="100"/>
        <v>No</v>
      </c>
      <c r="CU144" s="3" t="str">
        <f t="shared" si="99"/>
        <v>No</v>
      </c>
      <c r="CV144" s="5" t="str">
        <f t="shared" si="100"/>
        <v>No</v>
      </c>
      <c r="CW144" s="3" t="str">
        <f t="shared" si="99"/>
        <v>No</v>
      </c>
      <c r="CX144" s="5" t="str">
        <f t="shared" si="100"/>
        <v>No</v>
      </c>
      <c r="CY144" s="3" t="str">
        <f t="shared" si="99"/>
        <v>No</v>
      </c>
      <c r="CZ144" s="5" t="str">
        <f t="shared" si="100"/>
        <v>No</v>
      </c>
    </row>
    <row r="145" spans="4:104" x14ac:dyDescent="0.3">
      <c r="D145" s="3">
        <v>144</v>
      </c>
      <c r="E145" s="3" t="str">
        <f t="shared" si="94"/>
        <v>Urano</v>
      </c>
      <c r="F145" s="3" t="str">
        <f t="shared" si="98"/>
        <v>Varuna</v>
      </c>
      <c r="G145" s="3" t="str">
        <f t="shared" si="57"/>
        <v>Conjunción</v>
      </c>
      <c r="H145" s="5">
        <f t="shared" si="58"/>
        <v>0</v>
      </c>
      <c r="I145" s="3" t="str">
        <f t="shared" si="101"/>
        <v>No</v>
      </c>
      <c r="J145" s="5" t="str">
        <f t="shared" si="102"/>
        <v>No</v>
      </c>
      <c r="K145" s="3" t="str">
        <f t="shared" si="101"/>
        <v>No</v>
      </c>
      <c r="L145" s="5" t="str">
        <f t="shared" si="102"/>
        <v>No</v>
      </c>
      <c r="M145" s="3" t="str">
        <f t="shared" si="101"/>
        <v>No</v>
      </c>
      <c r="N145" s="5" t="str">
        <f t="shared" si="102"/>
        <v>No</v>
      </c>
      <c r="O145" s="3" t="str">
        <f t="shared" si="101"/>
        <v>No</v>
      </c>
      <c r="P145" s="5" t="str">
        <f t="shared" si="102"/>
        <v>No</v>
      </c>
      <c r="Q145" s="3" t="str">
        <f t="shared" si="101"/>
        <v>No</v>
      </c>
      <c r="R145" s="5" t="str">
        <f t="shared" si="102"/>
        <v>No</v>
      </c>
      <c r="S145" s="3" t="str">
        <f t="shared" si="101"/>
        <v>No</v>
      </c>
      <c r="T145" s="5" t="str">
        <f t="shared" si="102"/>
        <v>No</v>
      </c>
      <c r="U145" s="3" t="str">
        <f t="shared" si="101"/>
        <v>No</v>
      </c>
      <c r="V145" s="5" t="str">
        <f t="shared" si="102"/>
        <v>No</v>
      </c>
      <c r="W145" s="3" t="str">
        <f t="shared" si="101"/>
        <v>No</v>
      </c>
      <c r="X145" s="5" t="str">
        <f t="shared" si="102"/>
        <v>No</v>
      </c>
      <c r="Y145" s="3" t="str">
        <f t="shared" si="101"/>
        <v>No</v>
      </c>
      <c r="Z145" s="5" t="str">
        <f t="shared" si="102"/>
        <v>No</v>
      </c>
      <c r="AA145" s="3" t="str">
        <f t="shared" si="101"/>
        <v>No</v>
      </c>
      <c r="AB145" s="5" t="str">
        <f t="shared" si="102"/>
        <v>No</v>
      </c>
      <c r="AC145" s="3" t="str">
        <f t="shared" si="101"/>
        <v>No</v>
      </c>
      <c r="AD145" s="5" t="str">
        <f t="shared" si="102"/>
        <v>No</v>
      </c>
      <c r="AE145" s="3" t="str">
        <f t="shared" si="101"/>
        <v>No</v>
      </c>
      <c r="AF145" s="5" t="str">
        <f t="shared" si="102"/>
        <v>No</v>
      </c>
      <c r="AG145" s="3" t="str">
        <f t="shared" si="101"/>
        <v>No</v>
      </c>
      <c r="AH145" s="5" t="str">
        <f t="shared" si="102"/>
        <v>No</v>
      </c>
      <c r="AI145" s="3" t="str">
        <f t="shared" si="101"/>
        <v>No</v>
      </c>
      <c r="AJ145" s="5" t="str">
        <f t="shared" si="102"/>
        <v>No</v>
      </c>
      <c r="AK145" s="3" t="str">
        <f t="shared" si="101"/>
        <v>No</v>
      </c>
      <c r="AL145" s="5" t="str">
        <f t="shared" si="102"/>
        <v>No</v>
      </c>
      <c r="AM145" s="3" t="str">
        <f t="shared" si="101"/>
        <v>No</v>
      </c>
      <c r="AN145" s="5" t="str">
        <f t="shared" si="102"/>
        <v>No</v>
      </c>
      <c r="AO145" s="3" t="str">
        <f t="shared" si="101"/>
        <v>No</v>
      </c>
      <c r="AP145" s="5" t="str">
        <f t="shared" si="102"/>
        <v>No</v>
      </c>
      <c r="AQ145" s="3" t="str">
        <f t="shared" si="101"/>
        <v>No</v>
      </c>
      <c r="AR145" s="5" t="str">
        <f t="shared" si="102"/>
        <v>No</v>
      </c>
      <c r="AS145" s="3" t="str">
        <f t="shared" si="101"/>
        <v>No</v>
      </c>
      <c r="AT145" s="5" t="str">
        <f t="shared" si="102"/>
        <v>No</v>
      </c>
      <c r="AU145" s="3" t="str">
        <f t="shared" si="101"/>
        <v>No</v>
      </c>
      <c r="AV145" s="5" t="str">
        <f t="shared" si="102"/>
        <v>No</v>
      </c>
      <c r="AW145" s="3" t="str">
        <f t="shared" si="101"/>
        <v>No</v>
      </c>
      <c r="AX145" s="5" t="str">
        <f t="shared" si="102"/>
        <v>No</v>
      </c>
      <c r="AY145" s="3" t="str">
        <f t="shared" si="101"/>
        <v>No</v>
      </c>
      <c r="AZ145" s="5" t="str">
        <f t="shared" si="102"/>
        <v>No</v>
      </c>
      <c r="BA145" s="3" t="str">
        <f t="shared" si="101"/>
        <v>No</v>
      </c>
      <c r="BB145" s="5" t="str">
        <f t="shared" si="102"/>
        <v>No</v>
      </c>
      <c r="BC145" s="3" t="str">
        <f t="shared" si="101"/>
        <v>No</v>
      </c>
      <c r="BD145" s="5" t="str">
        <f t="shared" si="102"/>
        <v>No</v>
      </c>
      <c r="BE145" s="3" t="str">
        <f t="shared" si="101"/>
        <v>No</v>
      </c>
      <c r="BF145" s="5" t="str">
        <f t="shared" si="102"/>
        <v>No</v>
      </c>
      <c r="BG145" s="3" t="str">
        <f t="shared" si="101"/>
        <v>No</v>
      </c>
      <c r="BH145" s="5" t="str">
        <f t="shared" si="102"/>
        <v>No</v>
      </c>
      <c r="BI145" s="3" t="str">
        <f t="shared" si="101"/>
        <v>No</v>
      </c>
      <c r="BJ145" s="5" t="str">
        <f t="shared" si="102"/>
        <v>No</v>
      </c>
      <c r="BK145" s="3" t="str">
        <f t="shared" si="101"/>
        <v>No</v>
      </c>
      <c r="BL145" s="5" t="str">
        <f t="shared" si="102"/>
        <v>No</v>
      </c>
      <c r="BM145" s="3" t="str">
        <f t="shared" si="101"/>
        <v>No</v>
      </c>
      <c r="BN145" s="5" t="str">
        <f t="shared" si="102"/>
        <v>No</v>
      </c>
      <c r="BO145" s="3" t="str">
        <f t="shared" si="101"/>
        <v>No</v>
      </c>
      <c r="BP145" s="5" t="str">
        <f t="shared" si="102"/>
        <v>No</v>
      </c>
      <c r="BQ145" s="3" t="str">
        <f t="shared" si="101"/>
        <v>No</v>
      </c>
      <c r="BR145" s="5" t="str">
        <f t="shared" si="102"/>
        <v>No</v>
      </c>
      <c r="BS145" s="3" t="str">
        <f t="shared" si="101"/>
        <v>No</v>
      </c>
      <c r="BT145" s="5" t="str">
        <f t="shared" si="102"/>
        <v>No</v>
      </c>
      <c r="BU145" s="3" t="str">
        <f t="shared" si="99"/>
        <v>No</v>
      </c>
      <c r="BV145" s="5" t="str">
        <f t="shared" si="100"/>
        <v>No</v>
      </c>
      <c r="BW145" s="3" t="str">
        <f t="shared" si="99"/>
        <v>No</v>
      </c>
      <c r="BX145" s="5" t="str">
        <f t="shared" si="100"/>
        <v>No</v>
      </c>
      <c r="BY145" s="3" t="str">
        <f t="shared" si="99"/>
        <v>No</v>
      </c>
      <c r="BZ145" s="5" t="str">
        <f t="shared" si="100"/>
        <v>No</v>
      </c>
      <c r="CA145" s="3" t="str">
        <f t="shared" si="99"/>
        <v>No</v>
      </c>
      <c r="CB145" s="5" t="str">
        <f t="shared" si="100"/>
        <v>No</v>
      </c>
      <c r="CC145" s="3" t="str">
        <f t="shared" si="99"/>
        <v>No</v>
      </c>
      <c r="CD145" s="5" t="str">
        <f t="shared" si="100"/>
        <v>No</v>
      </c>
      <c r="CE145" s="3" t="str">
        <f t="shared" si="99"/>
        <v>No</v>
      </c>
      <c r="CF145" s="5" t="str">
        <f t="shared" si="100"/>
        <v>No</v>
      </c>
      <c r="CG145" s="3" t="str">
        <f t="shared" si="99"/>
        <v>No</v>
      </c>
      <c r="CH145" s="5" t="str">
        <f t="shared" si="100"/>
        <v>No</v>
      </c>
      <c r="CI145" s="3" t="str">
        <f t="shared" si="99"/>
        <v>No</v>
      </c>
      <c r="CJ145" s="5" t="str">
        <f t="shared" si="100"/>
        <v>No</v>
      </c>
      <c r="CK145" s="3" t="str">
        <f t="shared" si="99"/>
        <v>No</v>
      </c>
      <c r="CL145" s="5" t="str">
        <f t="shared" si="100"/>
        <v>No</v>
      </c>
      <c r="CM145" s="3" t="str">
        <f t="shared" si="99"/>
        <v>No</v>
      </c>
      <c r="CN145" s="5" t="str">
        <f t="shared" si="100"/>
        <v>No</v>
      </c>
      <c r="CO145" s="3" t="str">
        <f t="shared" si="99"/>
        <v>No</v>
      </c>
      <c r="CP145" s="5" t="str">
        <f t="shared" si="100"/>
        <v>No</v>
      </c>
      <c r="CQ145" s="3" t="str">
        <f t="shared" si="99"/>
        <v>No</v>
      </c>
      <c r="CR145" s="5" t="str">
        <f t="shared" si="100"/>
        <v>No</v>
      </c>
      <c r="CS145" s="3" t="str">
        <f t="shared" si="99"/>
        <v>No</v>
      </c>
      <c r="CT145" s="5" t="str">
        <f t="shared" si="100"/>
        <v>No</v>
      </c>
      <c r="CU145" s="3" t="str">
        <f t="shared" si="99"/>
        <v>No</v>
      </c>
      <c r="CV145" s="5" t="str">
        <f t="shared" si="100"/>
        <v>No</v>
      </c>
      <c r="CW145" s="3" t="str">
        <f t="shared" si="99"/>
        <v>No</v>
      </c>
      <c r="CX145" s="5" t="str">
        <f t="shared" si="100"/>
        <v>No</v>
      </c>
      <c r="CY145" s="3" t="str">
        <f t="shared" si="99"/>
        <v>No</v>
      </c>
      <c r="CZ145" s="5" t="str">
        <f t="shared" si="100"/>
        <v>No</v>
      </c>
    </row>
    <row r="146" spans="4:104" x14ac:dyDescent="0.3">
      <c r="D146" s="3">
        <v>145</v>
      </c>
      <c r="E146" s="3" t="str">
        <f>$E$18</f>
        <v>Neptuno</v>
      </c>
      <c r="F146" s="3" t="str">
        <f t="shared" si="98"/>
        <v>Sol</v>
      </c>
      <c r="G146" s="3" t="str">
        <f t="shared" ref="G146:U205" si="103">IF(AND(VLOOKUP($E146,Puntos,7,FALSE)-VLOOKUP($F146,Puntos,7,FALSE)&lt;=(1.25/30)*(G$5+G$3),VLOOKUP($E146,Puntos,7,FALSE)-VLOOKUP($F146,Puntos,7,FALSE)&gt;=(1.25/30)*(-G$5+G$3)),G$2,IF(AND(VLOOKUP($F146,Puntos,7,FALSE)-VLOOKUP($E146,Puntos,7,FALSE)&lt;=(1.25/30)*(G$5+G$3),VLOOKUP($F146,Puntos,7,FALSE)-VLOOKUP($E146,Puntos,7,FALSE)&gt;=(1.25/30)*(-G$5+G$3)),G$2,IF(AND(VLOOKUP($E146,Puntos,7,FALSE)-VLOOKUP($F146,Puntos,7,FALSE)&lt;=(1.25/30)*(-360+G$5+G$3),VLOOKUP($E146,Puntos,7,FALSE)-VLOOKUP($F146,Puntos,7,FALSE)&gt;=(1.25/30)*(-360-G$5+G$3)),G$2,IF(AND(VLOOKUP($F146,Puntos,7,FALSE)-VLOOKUP($E146,Puntos,7,FALSE)&lt;=(1.25/30)*(-360+G$5+G$3),VLOOKUP($F146,Puntos,7,FALSE)-VLOOKUP($E146,Puntos,7,FALSE)&gt;=(1.25/30)*(-360-G$5+G$3)),G$2,"No"))))</f>
        <v>Conjunción</v>
      </c>
      <c r="H146" s="5">
        <f t="shared" ref="H146:V205" si="104">IF(IF(AND(VLOOKUP($E146,Puntos,7,FALSE)-VLOOKUP($F146,Puntos,7,FALSE)&lt;=(1.25/30)*(H$5+H$3),VLOOKUP($E146,Puntos,7,FALSE)-VLOOKUP($F146,Puntos,7,FALSE)&gt;=(1.25/30)*(-H$5+H$3)),VLOOKUP($E146,Puntos,7,FALSE)-VLOOKUP($F146,Puntos,7,FALSE)-(1.25/30)*(H$3),IF(AND(VLOOKUP($F146,Puntos,7,FALSE)-VLOOKUP($E146,Puntos,7,FALSE)&lt;=(1.25/30)*(H$5+H$3),VLOOKUP($F146,Puntos,7,FALSE)-VLOOKUP($E146,Puntos,7,FALSE)&gt;=(1.25/30)*(-H$5+H$3)),VLOOKUP($F146,Puntos,7,FALSE)-VLOOKUP($E146,Puntos,7,FALSE)-(1.25/30)*(H$3),IF(AND(VLOOKUP($E146,Puntos,7,FALSE)-VLOOKUP($F146,Puntos,7,FALSE)&lt;=(1.25/30)*(-360+H$5+H$3),VLOOKUP($E146,Puntos,7,FALSE)-VLOOKUP($F146,Puntos,7,FALSE)&gt;=(1.25/30)*(-360-H$5+H$3)),VLOOKUP($E146,Puntos,7,FALSE)-VLOOKUP($F146,Puntos,7,FALSE)+(360-H$3)/24,IF(AND(VLOOKUP($F146,Puntos,7,FALSE)-VLOOKUP($E146,Puntos,7,FALSE)&lt;=(1.25/30)*(-360+H$5+H$3),VLOOKUP($F146,Puntos,7,FALSE)-VLOOKUP($E146,Puntos,7,FALSE)&gt;=(1.25/30)*(-360-H$5+H$3)),VLOOKUP($F146,Puntos,7,FALSE)-VLOOKUP($E146,Puntos,7,FALSE)+(360-H$3)/24,"No"))))&lt;0,(-1)*(IF(AND(VLOOKUP($E146,Puntos,7,FALSE)-VLOOKUP($F146,Puntos,7,FALSE)&lt;=(1.25/30)*(H$5+H$3),VLOOKUP($E146,Puntos,7,FALSE)-VLOOKUP($F146,Puntos,7,FALSE)&gt;=(1.25/30)*(-H$5+H$3)),VLOOKUP($E146,Puntos,7,FALSE)-VLOOKUP($F146,Puntos,7,FALSE)-(1.25/30)*(H$3),IF(AND(VLOOKUP($F146,Puntos,7,FALSE)-VLOOKUP($E146,Puntos,7,FALSE)&lt;=(1.25/30)*(H$5+H$3),VLOOKUP($F146,Puntos,7,FALSE)-VLOOKUP($E146,Puntos,7,FALSE)&gt;=(1.25/30)*(-H$5+H$3)),VLOOKUP($F146,Puntos,7,FALSE)-VLOOKUP($E146,Puntos,7,FALSE)-(1.25/30)*(H$3),IF(AND(VLOOKUP($E146,Puntos,7,FALSE)-VLOOKUP($F146,Puntos,7,FALSE)&lt;=(1.25/30)*(-360+H$5+H$3),VLOOKUP($E146,Puntos,7,FALSE)-VLOOKUP($F146,Puntos,7,FALSE)&gt;=(1.25/30)*(-360-H$5+H$3)),VLOOKUP($E146,Puntos,7,FALSE)-VLOOKUP($F146,Puntos,7,FALSE)+(360-H$3)/24,IF(AND(VLOOKUP($F146,Puntos,7,FALSE)-VLOOKUP($E146,Puntos,7,FALSE)&lt;=(1.25/30)*(-360+H$5+H$3),VLOOKUP($F146,Puntos,7,FALSE)-VLOOKUP($E146,Puntos,7,FALSE)&gt;=(1.25/30)*(-360-H$5+H$3)),VLOOKUP($F146,Puntos,7,FALSE)-VLOOKUP($E146,Puntos,7,FALSE)+(360-H$3)/24,"No"))))),(IF(AND(VLOOKUP($E146,Puntos,7,FALSE)-VLOOKUP($F146,Puntos,7,FALSE)&lt;=(1.25/30)*(H$5+H$3),VLOOKUP($E146,Puntos,7,FALSE)-VLOOKUP($F146,Puntos,7,FALSE)&gt;=(1.25/30)*(-H$5+H$3)),VLOOKUP($E146,Puntos,7,FALSE)-VLOOKUP($F146,Puntos,7,FALSE)-(1.25/30)*(H$3),IF(AND(VLOOKUP($F146,Puntos,7,FALSE)-VLOOKUP($E146,Puntos,7,FALSE)&lt;=(1.25/30)*(H$5+H$3),VLOOKUP($F146,Puntos,7,FALSE)-VLOOKUP($E146,Puntos,7,FALSE)&gt;=(1.25/30)*(-H$5+H$3)),VLOOKUP($F146,Puntos,7,FALSE)-VLOOKUP($E146,Puntos,7,FALSE)-(1.25/30)*(H$3),IF(AND(VLOOKUP($E146,Puntos,7,FALSE)-VLOOKUP($F146,Puntos,7,FALSE)&lt;=(1.25/30)*(-360+H$5+H$3),VLOOKUP($E146,Puntos,7,FALSE)-VLOOKUP($F146,Puntos,7,FALSE)&gt;=(1.25/30)*(-360-H$5+H$3)),VLOOKUP($E146,Puntos,7,FALSE)-VLOOKUP($F146,Puntos,7,FALSE)+(360-H$3)/24,IF(AND(VLOOKUP($F146,Puntos,7,FALSE)-VLOOKUP($E146,Puntos,7,FALSE)&lt;=(1.25/30)*(-360+H$5+H$3),VLOOKUP($F146,Puntos,7,FALSE)-VLOOKUP($E146,Puntos,7,FALSE)&gt;=(1.25/30)*(-360-H$5+H$3)),VLOOKUP($F146,Puntos,7,FALSE)-VLOOKUP($E146,Puntos,7,FALSE)+(360-H$3)/24,"No"))))))</f>
        <v>0</v>
      </c>
      <c r="I146" s="3" t="str">
        <f t="shared" si="103"/>
        <v>No</v>
      </c>
      <c r="J146" s="5" t="str">
        <f t="shared" si="104"/>
        <v>No</v>
      </c>
      <c r="K146" s="3" t="str">
        <f t="shared" si="103"/>
        <v>No</v>
      </c>
      <c r="L146" s="5" t="str">
        <f t="shared" si="104"/>
        <v>No</v>
      </c>
      <c r="M146" s="3" t="str">
        <f t="shared" si="103"/>
        <v>No</v>
      </c>
      <c r="N146" s="5" t="str">
        <f t="shared" si="104"/>
        <v>No</v>
      </c>
      <c r="O146" s="3" t="str">
        <f t="shared" si="103"/>
        <v>No</v>
      </c>
      <c r="P146" s="5" t="str">
        <f t="shared" si="104"/>
        <v>No</v>
      </c>
      <c r="Q146" s="3" t="str">
        <f t="shared" si="103"/>
        <v>No</v>
      </c>
      <c r="R146" s="5" t="str">
        <f t="shared" si="104"/>
        <v>No</v>
      </c>
      <c r="S146" s="3" t="str">
        <f t="shared" si="103"/>
        <v>No</v>
      </c>
      <c r="T146" s="5" t="str">
        <f t="shared" si="104"/>
        <v>No</v>
      </c>
      <c r="U146" s="3" t="str">
        <f t="shared" si="103"/>
        <v>No</v>
      </c>
      <c r="V146" s="5" t="str">
        <f t="shared" si="104"/>
        <v>No</v>
      </c>
      <c r="W146" s="3" t="str">
        <f t="shared" si="101"/>
        <v>No</v>
      </c>
      <c r="X146" s="5" t="str">
        <f t="shared" si="102"/>
        <v>No</v>
      </c>
      <c r="Y146" s="3" t="str">
        <f t="shared" si="101"/>
        <v>No</v>
      </c>
      <c r="Z146" s="5" t="str">
        <f t="shared" si="102"/>
        <v>No</v>
      </c>
      <c r="AA146" s="3" t="str">
        <f t="shared" si="101"/>
        <v>No</v>
      </c>
      <c r="AB146" s="5" t="str">
        <f t="shared" si="102"/>
        <v>No</v>
      </c>
      <c r="AC146" s="3" t="str">
        <f t="shared" si="101"/>
        <v>No</v>
      </c>
      <c r="AD146" s="5" t="str">
        <f t="shared" si="102"/>
        <v>No</v>
      </c>
      <c r="AE146" s="3" t="str">
        <f t="shared" si="101"/>
        <v>No</v>
      </c>
      <c r="AF146" s="5" t="str">
        <f t="shared" si="102"/>
        <v>No</v>
      </c>
      <c r="AG146" s="3" t="str">
        <f t="shared" si="101"/>
        <v>No</v>
      </c>
      <c r="AH146" s="5" t="str">
        <f t="shared" si="102"/>
        <v>No</v>
      </c>
      <c r="AI146" s="3" t="str">
        <f t="shared" si="101"/>
        <v>No</v>
      </c>
      <c r="AJ146" s="5" t="str">
        <f t="shared" si="102"/>
        <v>No</v>
      </c>
      <c r="AK146" s="3" t="str">
        <f t="shared" si="101"/>
        <v>No</v>
      </c>
      <c r="AL146" s="5" t="str">
        <f t="shared" si="102"/>
        <v>No</v>
      </c>
      <c r="AM146" s="3" t="str">
        <f t="shared" si="101"/>
        <v>No</v>
      </c>
      <c r="AN146" s="5" t="str">
        <f t="shared" si="102"/>
        <v>No</v>
      </c>
      <c r="AO146" s="3" t="str">
        <f t="shared" si="101"/>
        <v>No</v>
      </c>
      <c r="AP146" s="5" t="str">
        <f t="shared" si="102"/>
        <v>No</v>
      </c>
      <c r="AQ146" s="3" t="str">
        <f t="shared" si="101"/>
        <v>No</v>
      </c>
      <c r="AR146" s="5" t="str">
        <f t="shared" si="102"/>
        <v>No</v>
      </c>
      <c r="AS146" s="3" t="str">
        <f t="shared" si="101"/>
        <v>No</v>
      </c>
      <c r="AT146" s="5" t="str">
        <f t="shared" si="102"/>
        <v>No</v>
      </c>
      <c r="AU146" s="3" t="str">
        <f t="shared" si="101"/>
        <v>No</v>
      </c>
      <c r="AV146" s="5" t="str">
        <f t="shared" si="102"/>
        <v>No</v>
      </c>
      <c r="AW146" s="3" t="str">
        <f t="shared" si="101"/>
        <v>No</v>
      </c>
      <c r="AX146" s="5" t="str">
        <f t="shared" si="102"/>
        <v>No</v>
      </c>
      <c r="AY146" s="3" t="str">
        <f t="shared" si="101"/>
        <v>No</v>
      </c>
      <c r="AZ146" s="5" t="str">
        <f t="shared" si="102"/>
        <v>No</v>
      </c>
      <c r="BA146" s="3" t="str">
        <f t="shared" si="101"/>
        <v>No</v>
      </c>
      <c r="BB146" s="5" t="str">
        <f t="shared" si="102"/>
        <v>No</v>
      </c>
      <c r="BC146" s="3" t="str">
        <f t="shared" si="101"/>
        <v>No</v>
      </c>
      <c r="BD146" s="5" t="str">
        <f t="shared" si="102"/>
        <v>No</v>
      </c>
      <c r="BE146" s="3" t="str">
        <f t="shared" si="101"/>
        <v>No</v>
      </c>
      <c r="BF146" s="5" t="str">
        <f t="shared" si="102"/>
        <v>No</v>
      </c>
      <c r="BG146" s="3" t="str">
        <f t="shared" si="101"/>
        <v>No</v>
      </c>
      <c r="BH146" s="5" t="str">
        <f t="shared" si="102"/>
        <v>No</v>
      </c>
      <c r="BI146" s="3" t="str">
        <f t="shared" si="101"/>
        <v>No</v>
      </c>
      <c r="BJ146" s="5" t="str">
        <f t="shared" si="102"/>
        <v>No</v>
      </c>
      <c r="BK146" s="3" t="str">
        <f t="shared" si="101"/>
        <v>No</v>
      </c>
      <c r="BL146" s="5" t="str">
        <f t="shared" si="102"/>
        <v>No</v>
      </c>
      <c r="BM146" s="3" t="str">
        <f t="shared" si="101"/>
        <v>No</v>
      </c>
      <c r="BN146" s="5" t="str">
        <f t="shared" si="102"/>
        <v>No</v>
      </c>
      <c r="BO146" s="3" t="str">
        <f t="shared" si="101"/>
        <v>No</v>
      </c>
      <c r="BP146" s="5" t="str">
        <f t="shared" si="102"/>
        <v>No</v>
      </c>
      <c r="BQ146" s="3" t="str">
        <f t="shared" si="101"/>
        <v>No</v>
      </c>
      <c r="BR146" s="5" t="str">
        <f t="shared" si="102"/>
        <v>No</v>
      </c>
      <c r="BS146" s="3" t="str">
        <f t="shared" si="101"/>
        <v>No</v>
      </c>
      <c r="BT146" s="5" t="str">
        <f t="shared" si="102"/>
        <v>No</v>
      </c>
      <c r="BU146" s="3" t="str">
        <f t="shared" si="99"/>
        <v>No</v>
      </c>
      <c r="BV146" s="5" t="str">
        <f t="shared" si="100"/>
        <v>No</v>
      </c>
      <c r="BW146" s="3" t="str">
        <f t="shared" si="99"/>
        <v>No</v>
      </c>
      <c r="BX146" s="5" t="str">
        <f t="shared" si="100"/>
        <v>No</v>
      </c>
      <c r="BY146" s="3" t="str">
        <f t="shared" si="99"/>
        <v>No</v>
      </c>
      <c r="BZ146" s="5" t="str">
        <f t="shared" si="100"/>
        <v>No</v>
      </c>
      <c r="CA146" s="3" t="str">
        <f t="shared" si="99"/>
        <v>No</v>
      </c>
      <c r="CB146" s="5" t="str">
        <f t="shared" si="100"/>
        <v>No</v>
      </c>
      <c r="CC146" s="3" t="str">
        <f t="shared" si="99"/>
        <v>No</v>
      </c>
      <c r="CD146" s="5" t="str">
        <f t="shared" si="100"/>
        <v>No</v>
      </c>
      <c r="CE146" s="3" t="str">
        <f t="shared" si="99"/>
        <v>No</v>
      </c>
      <c r="CF146" s="5" t="str">
        <f t="shared" si="100"/>
        <v>No</v>
      </c>
      <c r="CG146" s="3" t="str">
        <f t="shared" si="99"/>
        <v>No</v>
      </c>
      <c r="CH146" s="5" t="str">
        <f t="shared" si="100"/>
        <v>No</v>
      </c>
      <c r="CI146" s="3" t="str">
        <f t="shared" si="99"/>
        <v>No</v>
      </c>
      <c r="CJ146" s="5" t="str">
        <f t="shared" si="100"/>
        <v>No</v>
      </c>
      <c r="CK146" s="3" t="str">
        <f t="shared" si="99"/>
        <v>No</v>
      </c>
      <c r="CL146" s="5" t="str">
        <f t="shared" si="100"/>
        <v>No</v>
      </c>
      <c r="CM146" s="3" t="str">
        <f t="shared" si="99"/>
        <v>No</v>
      </c>
      <c r="CN146" s="5" t="str">
        <f t="shared" si="100"/>
        <v>No</v>
      </c>
      <c r="CO146" s="3" t="str">
        <f t="shared" si="99"/>
        <v>No</v>
      </c>
      <c r="CP146" s="5" t="str">
        <f t="shared" si="100"/>
        <v>No</v>
      </c>
      <c r="CQ146" s="3" t="str">
        <f t="shared" si="99"/>
        <v>No</v>
      </c>
      <c r="CR146" s="5" t="str">
        <f t="shared" si="100"/>
        <v>No</v>
      </c>
      <c r="CS146" s="3" t="str">
        <f t="shared" si="99"/>
        <v>No</v>
      </c>
      <c r="CT146" s="5" t="str">
        <f t="shared" si="100"/>
        <v>No</v>
      </c>
      <c r="CU146" s="3" t="str">
        <f t="shared" si="99"/>
        <v>No</v>
      </c>
      <c r="CV146" s="5" t="str">
        <f t="shared" si="100"/>
        <v>No</v>
      </c>
      <c r="CW146" s="3" t="str">
        <f t="shared" si="99"/>
        <v>No</v>
      </c>
      <c r="CX146" s="5" t="str">
        <f t="shared" si="100"/>
        <v>No</v>
      </c>
      <c r="CY146" s="3" t="str">
        <f t="shared" si="99"/>
        <v>No</v>
      </c>
      <c r="CZ146" s="5" t="str">
        <f t="shared" si="100"/>
        <v>No</v>
      </c>
    </row>
    <row r="147" spans="4:104" x14ac:dyDescent="0.3">
      <c r="D147" s="3">
        <v>146</v>
      </c>
      <c r="E147" s="3" t="str">
        <f t="shared" ref="E147:E160" si="105">$E$18</f>
        <v>Neptuno</v>
      </c>
      <c r="F147" s="3" t="str">
        <f t="shared" si="98"/>
        <v>Luna</v>
      </c>
      <c r="G147" s="3" t="str">
        <f t="shared" si="103"/>
        <v>Conjunción</v>
      </c>
      <c r="H147" s="5">
        <f t="shared" si="104"/>
        <v>0</v>
      </c>
      <c r="I147" s="3" t="str">
        <f t="shared" ref="I147:BS153" si="106">IF(AND(VLOOKUP($E147,Puntos,7,FALSE)-VLOOKUP($F147,Puntos,7,FALSE)&lt;=(1.25/30)*(I$5+I$3),VLOOKUP($E147,Puntos,7,FALSE)-VLOOKUP($F147,Puntos,7,FALSE)&gt;=(1.25/30)*(-I$5+I$3)),I$2,IF(AND(VLOOKUP($F147,Puntos,7,FALSE)-VLOOKUP($E147,Puntos,7,FALSE)&lt;=(1.25/30)*(I$5+I$3),VLOOKUP($F147,Puntos,7,FALSE)-VLOOKUP($E147,Puntos,7,FALSE)&gt;=(1.25/30)*(-I$5+I$3)),I$2,IF(AND(VLOOKUP($E147,Puntos,7,FALSE)-VLOOKUP($F147,Puntos,7,FALSE)&lt;=(1.25/30)*(-360+I$5+I$3),VLOOKUP($E147,Puntos,7,FALSE)-VLOOKUP($F147,Puntos,7,FALSE)&gt;=(1.25/30)*(-360-I$5+I$3)),I$2,IF(AND(VLOOKUP($F147,Puntos,7,FALSE)-VLOOKUP($E147,Puntos,7,FALSE)&lt;=(1.25/30)*(-360+I$5+I$3),VLOOKUP($F147,Puntos,7,FALSE)-VLOOKUP($E147,Puntos,7,FALSE)&gt;=(1.25/30)*(-360-I$5+I$3)),I$2,"No"))))</f>
        <v>No</v>
      </c>
      <c r="J147" s="5" t="str">
        <f t="shared" ref="J147:BT153" si="107">IF(IF(AND(VLOOKUP($E147,Puntos,7,FALSE)-VLOOKUP($F147,Puntos,7,FALSE)&lt;=(1.25/30)*(J$5+J$3),VLOOKUP($E147,Puntos,7,FALSE)-VLOOKUP($F147,Puntos,7,FALSE)&gt;=(1.25/30)*(-J$5+J$3)),VLOOKUP($E147,Puntos,7,FALSE)-VLOOKUP($F147,Puntos,7,FALSE)-(1.25/30)*(J$3),IF(AND(VLOOKUP($F147,Puntos,7,FALSE)-VLOOKUP($E147,Puntos,7,FALSE)&lt;=(1.25/30)*(J$5+J$3),VLOOKUP($F147,Puntos,7,FALSE)-VLOOKUP($E147,Puntos,7,FALSE)&gt;=(1.25/30)*(-J$5+J$3)),VLOOKUP($F147,Puntos,7,FALSE)-VLOOKUP($E147,Puntos,7,FALSE)-(1.25/30)*(J$3),IF(AND(VLOOKUP($E147,Puntos,7,FALSE)-VLOOKUP($F147,Puntos,7,FALSE)&lt;=(1.25/30)*(-360+J$5+J$3),VLOOKUP($E147,Puntos,7,FALSE)-VLOOKUP($F147,Puntos,7,FALSE)&gt;=(1.25/30)*(-360-J$5+J$3)),VLOOKUP($E147,Puntos,7,FALSE)-VLOOKUP($F147,Puntos,7,FALSE)+(360-J$3)/24,IF(AND(VLOOKUP($F147,Puntos,7,FALSE)-VLOOKUP($E147,Puntos,7,FALSE)&lt;=(1.25/30)*(-360+J$5+J$3),VLOOKUP($F147,Puntos,7,FALSE)-VLOOKUP($E147,Puntos,7,FALSE)&gt;=(1.25/30)*(-360-J$5+J$3)),VLOOKUP($F147,Puntos,7,FALSE)-VLOOKUP($E147,Puntos,7,FALSE)+(360-J$3)/24,"No"))))&lt;0,(-1)*(IF(AND(VLOOKUP($E147,Puntos,7,FALSE)-VLOOKUP($F147,Puntos,7,FALSE)&lt;=(1.25/30)*(J$5+J$3),VLOOKUP($E147,Puntos,7,FALSE)-VLOOKUP($F147,Puntos,7,FALSE)&gt;=(1.25/30)*(-J$5+J$3)),VLOOKUP($E147,Puntos,7,FALSE)-VLOOKUP($F147,Puntos,7,FALSE)-(1.25/30)*(J$3),IF(AND(VLOOKUP($F147,Puntos,7,FALSE)-VLOOKUP($E147,Puntos,7,FALSE)&lt;=(1.25/30)*(J$5+J$3),VLOOKUP($F147,Puntos,7,FALSE)-VLOOKUP($E147,Puntos,7,FALSE)&gt;=(1.25/30)*(-J$5+J$3)),VLOOKUP($F147,Puntos,7,FALSE)-VLOOKUP($E147,Puntos,7,FALSE)-(1.25/30)*(J$3),IF(AND(VLOOKUP($E147,Puntos,7,FALSE)-VLOOKUP($F147,Puntos,7,FALSE)&lt;=(1.25/30)*(-360+J$5+J$3),VLOOKUP($E147,Puntos,7,FALSE)-VLOOKUP($F147,Puntos,7,FALSE)&gt;=(1.25/30)*(-360-J$5+J$3)),VLOOKUP($E147,Puntos,7,FALSE)-VLOOKUP($F147,Puntos,7,FALSE)+(360-J$3)/24,IF(AND(VLOOKUP($F147,Puntos,7,FALSE)-VLOOKUP($E147,Puntos,7,FALSE)&lt;=(1.25/30)*(-360+J$5+J$3),VLOOKUP($F147,Puntos,7,FALSE)-VLOOKUP($E147,Puntos,7,FALSE)&gt;=(1.25/30)*(-360-J$5+J$3)),VLOOKUP($F147,Puntos,7,FALSE)-VLOOKUP($E147,Puntos,7,FALSE)+(360-J$3)/24,"No"))))),(IF(AND(VLOOKUP($E147,Puntos,7,FALSE)-VLOOKUP($F147,Puntos,7,FALSE)&lt;=(1.25/30)*(J$5+J$3),VLOOKUP($E147,Puntos,7,FALSE)-VLOOKUP($F147,Puntos,7,FALSE)&gt;=(1.25/30)*(-J$5+J$3)),VLOOKUP($E147,Puntos,7,FALSE)-VLOOKUP($F147,Puntos,7,FALSE)-(1.25/30)*(J$3),IF(AND(VLOOKUP($F147,Puntos,7,FALSE)-VLOOKUP($E147,Puntos,7,FALSE)&lt;=(1.25/30)*(J$5+J$3),VLOOKUP($F147,Puntos,7,FALSE)-VLOOKUP($E147,Puntos,7,FALSE)&gt;=(1.25/30)*(-J$5+J$3)),VLOOKUP($F147,Puntos,7,FALSE)-VLOOKUP($E147,Puntos,7,FALSE)-(1.25/30)*(J$3),IF(AND(VLOOKUP($E147,Puntos,7,FALSE)-VLOOKUP($F147,Puntos,7,FALSE)&lt;=(1.25/30)*(-360+J$5+J$3),VLOOKUP($E147,Puntos,7,FALSE)-VLOOKUP($F147,Puntos,7,FALSE)&gt;=(1.25/30)*(-360-J$5+J$3)),VLOOKUP($E147,Puntos,7,FALSE)-VLOOKUP($F147,Puntos,7,FALSE)+(360-J$3)/24,IF(AND(VLOOKUP($F147,Puntos,7,FALSE)-VLOOKUP($E147,Puntos,7,FALSE)&lt;=(1.25/30)*(-360+J$5+J$3),VLOOKUP($F147,Puntos,7,FALSE)-VLOOKUP($E147,Puntos,7,FALSE)&gt;=(1.25/30)*(-360-J$5+J$3)),VLOOKUP($F147,Puntos,7,FALSE)-VLOOKUP($E147,Puntos,7,FALSE)+(360-J$3)/24,"No"))))))</f>
        <v>No</v>
      </c>
      <c r="K147" s="3" t="str">
        <f t="shared" si="106"/>
        <v>No</v>
      </c>
      <c r="L147" s="5" t="str">
        <f t="shared" si="107"/>
        <v>No</v>
      </c>
      <c r="M147" s="3" t="str">
        <f t="shared" si="106"/>
        <v>No</v>
      </c>
      <c r="N147" s="5" t="str">
        <f t="shared" si="107"/>
        <v>No</v>
      </c>
      <c r="O147" s="3" t="str">
        <f t="shared" si="106"/>
        <v>No</v>
      </c>
      <c r="P147" s="5" t="str">
        <f t="shared" si="107"/>
        <v>No</v>
      </c>
      <c r="Q147" s="3" t="str">
        <f t="shared" si="106"/>
        <v>No</v>
      </c>
      <c r="R147" s="5" t="str">
        <f t="shared" si="107"/>
        <v>No</v>
      </c>
      <c r="S147" s="3" t="str">
        <f t="shared" si="106"/>
        <v>No</v>
      </c>
      <c r="T147" s="5" t="str">
        <f t="shared" si="107"/>
        <v>No</v>
      </c>
      <c r="U147" s="3" t="str">
        <f t="shared" si="106"/>
        <v>No</v>
      </c>
      <c r="V147" s="5" t="str">
        <f t="shared" si="107"/>
        <v>No</v>
      </c>
      <c r="W147" s="3" t="str">
        <f t="shared" si="106"/>
        <v>No</v>
      </c>
      <c r="X147" s="5" t="str">
        <f t="shared" si="107"/>
        <v>No</v>
      </c>
      <c r="Y147" s="3" t="str">
        <f t="shared" si="106"/>
        <v>No</v>
      </c>
      <c r="Z147" s="5" t="str">
        <f t="shared" si="107"/>
        <v>No</v>
      </c>
      <c r="AA147" s="3" t="str">
        <f t="shared" si="106"/>
        <v>No</v>
      </c>
      <c r="AB147" s="5" t="str">
        <f t="shared" si="107"/>
        <v>No</v>
      </c>
      <c r="AC147" s="3" t="str">
        <f t="shared" si="106"/>
        <v>No</v>
      </c>
      <c r="AD147" s="5" t="str">
        <f t="shared" si="107"/>
        <v>No</v>
      </c>
      <c r="AE147" s="3" t="str">
        <f t="shared" si="106"/>
        <v>No</v>
      </c>
      <c r="AF147" s="5" t="str">
        <f t="shared" si="107"/>
        <v>No</v>
      </c>
      <c r="AG147" s="3" t="str">
        <f t="shared" si="106"/>
        <v>No</v>
      </c>
      <c r="AH147" s="5" t="str">
        <f t="shared" si="107"/>
        <v>No</v>
      </c>
      <c r="AI147" s="3" t="str">
        <f t="shared" si="106"/>
        <v>No</v>
      </c>
      <c r="AJ147" s="5" t="str">
        <f t="shared" si="107"/>
        <v>No</v>
      </c>
      <c r="AK147" s="3" t="str">
        <f t="shared" si="106"/>
        <v>No</v>
      </c>
      <c r="AL147" s="5" t="str">
        <f t="shared" si="107"/>
        <v>No</v>
      </c>
      <c r="AM147" s="3" t="str">
        <f t="shared" si="106"/>
        <v>No</v>
      </c>
      <c r="AN147" s="5" t="str">
        <f t="shared" si="107"/>
        <v>No</v>
      </c>
      <c r="AO147" s="3" t="str">
        <f t="shared" si="106"/>
        <v>No</v>
      </c>
      <c r="AP147" s="5" t="str">
        <f t="shared" si="107"/>
        <v>No</v>
      </c>
      <c r="AQ147" s="3" t="str">
        <f t="shared" si="106"/>
        <v>No</v>
      </c>
      <c r="AR147" s="5" t="str">
        <f t="shared" si="107"/>
        <v>No</v>
      </c>
      <c r="AS147" s="3" t="str">
        <f t="shared" si="106"/>
        <v>No</v>
      </c>
      <c r="AT147" s="5" t="str">
        <f t="shared" si="107"/>
        <v>No</v>
      </c>
      <c r="AU147" s="3" t="str">
        <f t="shared" si="106"/>
        <v>No</v>
      </c>
      <c r="AV147" s="5" t="str">
        <f t="shared" si="107"/>
        <v>No</v>
      </c>
      <c r="AW147" s="3" t="str">
        <f t="shared" si="106"/>
        <v>No</v>
      </c>
      <c r="AX147" s="5" t="str">
        <f t="shared" si="107"/>
        <v>No</v>
      </c>
      <c r="AY147" s="3" t="str">
        <f t="shared" si="106"/>
        <v>No</v>
      </c>
      <c r="AZ147" s="5" t="str">
        <f t="shared" si="107"/>
        <v>No</v>
      </c>
      <c r="BA147" s="3" t="str">
        <f t="shared" si="106"/>
        <v>No</v>
      </c>
      <c r="BB147" s="5" t="str">
        <f t="shared" si="107"/>
        <v>No</v>
      </c>
      <c r="BC147" s="3" t="str">
        <f t="shared" si="106"/>
        <v>No</v>
      </c>
      <c r="BD147" s="5" t="str">
        <f t="shared" si="107"/>
        <v>No</v>
      </c>
      <c r="BE147" s="3" t="str">
        <f t="shared" si="106"/>
        <v>No</v>
      </c>
      <c r="BF147" s="5" t="str">
        <f t="shared" si="107"/>
        <v>No</v>
      </c>
      <c r="BG147" s="3" t="str">
        <f t="shared" si="106"/>
        <v>No</v>
      </c>
      <c r="BH147" s="5" t="str">
        <f t="shared" si="107"/>
        <v>No</v>
      </c>
      <c r="BI147" s="3" t="str">
        <f t="shared" si="106"/>
        <v>No</v>
      </c>
      <c r="BJ147" s="5" t="str">
        <f t="shared" si="107"/>
        <v>No</v>
      </c>
      <c r="BK147" s="3" t="str">
        <f t="shared" si="106"/>
        <v>No</v>
      </c>
      <c r="BL147" s="5" t="str">
        <f t="shared" si="107"/>
        <v>No</v>
      </c>
      <c r="BM147" s="3" t="str">
        <f t="shared" si="106"/>
        <v>No</v>
      </c>
      <c r="BN147" s="5" t="str">
        <f t="shared" si="107"/>
        <v>No</v>
      </c>
      <c r="BO147" s="3" t="str">
        <f t="shared" si="106"/>
        <v>No</v>
      </c>
      <c r="BP147" s="5" t="str">
        <f t="shared" si="107"/>
        <v>No</v>
      </c>
      <c r="BQ147" s="3" t="str">
        <f t="shared" si="106"/>
        <v>No</v>
      </c>
      <c r="BR147" s="5" t="str">
        <f t="shared" si="107"/>
        <v>No</v>
      </c>
      <c r="BS147" s="3" t="str">
        <f t="shared" si="106"/>
        <v>No</v>
      </c>
      <c r="BT147" s="5" t="str">
        <f t="shared" si="107"/>
        <v>No</v>
      </c>
      <c r="BU147" s="3" t="str">
        <f t="shared" si="99"/>
        <v>No</v>
      </c>
      <c r="BV147" s="5" t="str">
        <f t="shared" si="100"/>
        <v>No</v>
      </c>
      <c r="BW147" s="3" t="str">
        <f t="shared" si="99"/>
        <v>No</v>
      </c>
      <c r="BX147" s="5" t="str">
        <f t="shared" si="100"/>
        <v>No</v>
      </c>
      <c r="BY147" s="3" t="str">
        <f t="shared" si="99"/>
        <v>No</v>
      </c>
      <c r="BZ147" s="5" t="str">
        <f t="shared" si="100"/>
        <v>No</v>
      </c>
      <c r="CA147" s="3" t="str">
        <f t="shared" si="99"/>
        <v>No</v>
      </c>
      <c r="CB147" s="5" t="str">
        <f t="shared" si="100"/>
        <v>No</v>
      </c>
      <c r="CC147" s="3" t="str">
        <f t="shared" si="99"/>
        <v>No</v>
      </c>
      <c r="CD147" s="5" t="str">
        <f t="shared" si="100"/>
        <v>No</v>
      </c>
      <c r="CE147" s="3" t="str">
        <f t="shared" si="99"/>
        <v>No</v>
      </c>
      <c r="CF147" s="5" t="str">
        <f t="shared" si="100"/>
        <v>No</v>
      </c>
      <c r="CG147" s="3" t="str">
        <f t="shared" si="99"/>
        <v>No</v>
      </c>
      <c r="CH147" s="5" t="str">
        <f t="shared" si="100"/>
        <v>No</v>
      </c>
      <c r="CI147" s="3" t="str">
        <f t="shared" si="99"/>
        <v>No</v>
      </c>
      <c r="CJ147" s="5" t="str">
        <f t="shared" si="100"/>
        <v>No</v>
      </c>
      <c r="CK147" s="3" t="str">
        <f t="shared" si="99"/>
        <v>No</v>
      </c>
      <c r="CL147" s="5" t="str">
        <f t="shared" si="100"/>
        <v>No</v>
      </c>
      <c r="CM147" s="3" t="str">
        <f t="shared" si="99"/>
        <v>No</v>
      </c>
      <c r="CN147" s="5" t="str">
        <f t="shared" si="100"/>
        <v>No</v>
      </c>
      <c r="CO147" s="3" t="str">
        <f t="shared" si="99"/>
        <v>No</v>
      </c>
      <c r="CP147" s="5" t="str">
        <f t="shared" si="100"/>
        <v>No</v>
      </c>
      <c r="CQ147" s="3" t="str">
        <f t="shared" si="99"/>
        <v>No</v>
      </c>
      <c r="CR147" s="5" t="str">
        <f t="shared" si="100"/>
        <v>No</v>
      </c>
      <c r="CS147" s="3" t="str">
        <f t="shared" si="99"/>
        <v>No</v>
      </c>
      <c r="CT147" s="5" t="str">
        <f t="shared" si="100"/>
        <v>No</v>
      </c>
      <c r="CU147" s="3" t="str">
        <f t="shared" si="99"/>
        <v>No</v>
      </c>
      <c r="CV147" s="5" t="str">
        <f t="shared" si="100"/>
        <v>No</v>
      </c>
      <c r="CW147" s="3" t="str">
        <f t="shared" si="99"/>
        <v>No</v>
      </c>
      <c r="CX147" s="5" t="str">
        <f t="shared" si="100"/>
        <v>No</v>
      </c>
      <c r="CY147" s="3" t="str">
        <f t="shared" si="99"/>
        <v>No</v>
      </c>
      <c r="CZ147" s="5" t="str">
        <f t="shared" si="100"/>
        <v>No</v>
      </c>
    </row>
    <row r="148" spans="4:104" x14ac:dyDescent="0.3">
      <c r="D148" s="3">
        <v>147</v>
      </c>
      <c r="E148" s="3" t="str">
        <f t="shared" si="105"/>
        <v>Neptuno</v>
      </c>
      <c r="F148" s="3" t="str">
        <f t="shared" si="98"/>
        <v>Mercurio</v>
      </c>
      <c r="G148" s="3" t="str">
        <f t="shared" si="103"/>
        <v>Conjunción</v>
      </c>
      <c r="H148" s="5">
        <f t="shared" si="104"/>
        <v>0</v>
      </c>
      <c r="I148" s="3" t="str">
        <f t="shared" si="106"/>
        <v>No</v>
      </c>
      <c r="J148" s="5" t="str">
        <f t="shared" si="107"/>
        <v>No</v>
      </c>
      <c r="K148" s="3" t="str">
        <f t="shared" si="106"/>
        <v>No</v>
      </c>
      <c r="L148" s="5" t="str">
        <f t="shared" si="107"/>
        <v>No</v>
      </c>
      <c r="M148" s="3" t="str">
        <f t="shared" si="106"/>
        <v>No</v>
      </c>
      <c r="N148" s="5" t="str">
        <f t="shared" si="107"/>
        <v>No</v>
      </c>
      <c r="O148" s="3" t="str">
        <f t="shared" si="106"/>
        <v>No</v>
      </c>
      <c r="P148" s="5" t="str">
        <f t="shared" si="107"/>
        <v>No</v>
      </c>
      <c r="Q148" s="3" t="str">
        <f t="shared" si="106"/>
        <v>No</v>
      </c>
      <c r="R148" s="5" t="str">
        <f t="shared" si="107"/>
        <v>No</v>
      </c>
      <c r="S148" s="3" t="str">
        <f t="shared" si="106"/>
        <v>No</v>
      </c>
      <c r="T148" s="5" t="str">
        <f t="shared" si="107"/>
        <v>No</v>
      </c>
      <c r="U148" s="3" t="str">
        <f t="shared" si="106"/>
        <v>No</v>
      </c>
      <c r="V148" s="5" t="str">
        <f t="shared" si="107"/>
        <v>No</v>
      </c>
      <c r="W148" s="3" t="str">
        <f t="shared" si="106"/>
        <v>No</v>
      </c>
      <c r="X148" s="5" t="str">
        <f t="shared" si="107"/>
        <v>No</v>
      </c>
      <c r="Y148" s="3" t="str">
        <f t="shared" si="106"/>
        <v>No</v>
      </c>
      <c r="Z148" s="5" t="str">
        <f t="shared" si="107"/>
        <v>No</v>
      </c>
      <c r="AA148" s="3" t="str">
        <f t="shared" si="106"/>
        <v>No</v>
      </c>
      <c r="AB148" s="5" t="str">
        <f t="shared" si="107"/>
        <v>No</v>
      </c>
      <c r="AC148" s="3" t="str">
        <f t="shared" si="106"/>
        <v>No</v>
      </c>
      <c r="AD148" s="5" t="str">
        <f t="shared" si="107"/>
        <v>No</v>
      </c>
      <c r="AE148" s="3" t="str">
        <f t="shared" si="106"/>
        <v>No</v>
      </c>
      <c r="AF148" s="5" t="str">
        <f t="shared" si="107"/>
        <v>No</v>
      </c>
      <c r="AG148" s="3" t="str">
        <f t="shared" si="106"/>
        <v>No</v>
      </c>
      <c r="AH148" s="5" t="str">
        <f t="shared" si="107"/>
        <v>No</v>
      </c>
      <c r="AI148" s="3" t="str">
        <f t="shared" si="106"/>
        <v>No</v>
      </c>
      <c r="AJ148" s="5" t="str">
        <f t="shared" si="107"/>
        <v>No</v>
      </c>
      <c r="AK148" s="3" t="str">
        <f t="shared" si="106"/>
        <v>No</v>
      </c>
      <c r="AL148" s="5" t="str">
        <f t="shared" si="107"/>
        <v>No</v>
      </c>
      <c r="AM148" s="3" t="str">
        <f t="shared" si="106"/>
        <v>No</v>
      </c>
      <c r="AN148" s="5" t="str">
        <f t="shared" si="107"/>
        <v>No</v>
      </c>
      <c r="AO148" s="3" t="str">
        <f t="shared" si="106"/>
        <v>No</v>
      </c>
      <c r="AP148" s="5" t="str">
        <f t="shared" si="107"/>
        <v>No</v>
      </c>
      <c r="AQ148" s="3" t="str">
        <f t="shared" si="106"/>
        <v>No</v>
      </c>
      <c r="AR148" s="5" t="str">
        <f t="shared" si="107"/>
        <v>No</v>
      </c>
      <c r="AS148" s="3" t="str">
        <f t="shared" si="106"/>
        <v>No</v>
      </c>
      <c r="AT148" s="5" t="str">
        <f t="shared" si="107"/>
        <v>No</v>
      </c>
      <c r="AU148" s="3" t="str">
        <f t="shared" si="106"/>
        <v>No</v>
      </c>
      <c r="AV148" s="5" t="str">
        <f t="shared" si="107"/>
        <v>No</v>
      </c>
      <c r="AW148" s="3" t="str">
        <f t="shared" si="106"/>
        <v>No</v>
      </c>
      <c r="AX148" s="5" t="str">
        <f t="shared" si="107"/>
        <v>No</v>
      </c>
      <c r="AY148" s="3" t="str">
        <f t="shared" si="106"/>
        <v>No</v>
      </c>
      <c r="AZ148" s="5" t="str">
        <f t="shared" si="107"/>
        <v>No</v>
      </c>
      <c r="BA148" s="3" t="str">
        <f t="shared" si="106"/>
        <v>No</v>
      </c>
      <c r="BB148" s="5" t="str">
        <f t="shared" si="107"/>
        <v>No</v>
      </c>
      <c r="BC148" s="3" t="str">
        <f t="shared" si="106"/>
        <v>No</v>
      </c>
      <c r="BD148" s="5" t="str">
        <f t="shared" si="107"/>
        <v>No</v>
      </c>
      <c r="BE148" s="3" t="str">
        <f t="shared" si="106"/>
        <v>No</v>
      </c>
      <c r="BF148" s="5" t="str">
        <f t="shared" si="107"/>
        <v>No</v>
      </c>
      <c r="BG148" s="3" t="str">
        <f t="shared" si="106"/>
        <v>No</v>
      </c>
      <c r="BH148" s="5" t="str">
        <f t="shared" si="107"/>
        <v>No</v>
      </c>
      <c r="BI148" s="3" t="str">
        <f t="shared" si="106"/>
        <v>No</v>
      </c>
      <c r="BJ148" s="5" t="str">
        <f t="shared" si="107"/>
        <v>No</v>
      </c>
      <c r="BK148" s="3" t="str">
        <f t="shared" si="106"/>
        <v>No</v>
      </c>
      <c r="BL148" s="5" t="str">
        <f t="shared" si="107"/>
        <v>No</v>
      </c>
      <c r="BM148" s="3" t="str">
        <f t="shared" si="106"/>
        <v>No</v>
      </c>
      <c r="BN148" s="5" t="str">
        <f t="shared" si="107"/>
        <v>No</v>
      </c>
      <c r="BO148" s="3" t="str">
        <f t="shared" si="106"/>
        <v>No</v>
      </c>
      <c r="BP148" s="5" t="str">
        <f t="shared" si="107"/>
        <v>No</v>
      </c>
      <c r="BQ148" s="3" t="str">
        <f t="shared" si="106"/>
        <v>No</v>
      </c>
      <c r="BR148" s="5" t="str">
        <f t="shared" si="107"/>
        <v>No</v>
      </c>
      <c r="BS148" s="3" t="str">
        <f t="shared" si="106"/>
        <v>No</v>
      </c>
      <c r="BT148" s="5" t="str">
        <f t="shared" si="107"/>
        <v>No</v>
      </c>
      <c r="BU148" s="3" t="str">
        <f t="shared" si="99"/>
        <v>No</v>
      </c>
      <c r="BV148" s="5" t="str">
        <f t="shared" si="100"/>
        <v>No</v>
      </c>
      <c r="BW148" s="3" t="str">
        <f t="shared" si="99"/>
        <v>No</v>
      </c>
      <c r="BX148" s="5" t="str">
        <f t="shared" si="100"/>
        <v>No</v>
      </c>
      <c r="BY148" s="3" t="str">
        <f t="shared" si="99"/>
        <v>No</v>
      </c>
      <c r="BZ148" s="5" t="str">
        <f t="shared" si="100"/>
        <v>No</v>
      </c>
      <c r="CA148" s="3" t="str">
        <f t="shared" si="99"/>
        <v>No</v>
      </c>
      <c r="CB148" s="5" t="str">
        <f t="shared" si="100"/>
        <v>No</v>
      </c>
      <c r="CC148" s="3" t="str">
        <f t="shared" si="99"/>
        <v>No</v>
      </c>
      <c r="CD148" s="5" t="str">
        <f t="shared" si="100"/>
        <v>No</v>
      </c>
      <c r="CE148" s="3" t="str">
        <f t="shared" si="99"/>
        <v>No</v>
      </c>
      <c r="CF148" s="5" t="str">
        <f t="shared" si="100"/>
        <v>No</v>
      </c>
      <c r="CG148" s="3" t="str">
        <f t="shared" si="99"/>
        <v>No</v>
      </c>
      <c r="CH148" s="5" t="str">
        <f t="shared" si="100"/>
        <v>No</v>
      </c>
      <c r="CI148" s="3" t="str">
        <f t="shared" si="99"/>
        <v>No</v>
      </c>
      <c r="CJ148" s="5" t="str">
        <f t="shared" si="100"/>
        <v>No</v>
      </c>
      <c r="CK148" s="3" t="str">
        <f t="shared" si="99"/>
        <v>No</v>
      </c>
      <c r="CL148" s="5" t="str">
        <f t="shared" si="100"/>
        <v>No</v>
      </c>
      <c r="CM148" s="3" t="str">
        <f t="shared" si="99"/>
        <v>No</v>
      </c>
      <c r="CN148" s="5" t="str">
        <f t="shared" si="100"/>
        <v>No</v>
      </c>
      <c r="CO148" s="3" t="str">
        <f t="shared" si="99"/>
        <v>No</v>
      </c>
      <c r="CP148" s="5" t="str">
        <f t="shared" si="100"/>
        <v>No</v>
      </c>
      <c r="CQ148" s="3" t="str">
        <f t="shared" si="99"/>
        <v>No</v>
      </c>
      <c r="CR148" s="5" t="str">
        <f t="shared" si="100"/>
        <v>No</v>
      </c>
      <c r="CS148" s="3" t="str">
        <f t="shared" si="99"/>
        <v>No</v>
      </c>
      <c r="CT148" s="5" t="str">
        <f t="shared" si="100"/>
        <v>No</v>
      </c>
      <c r="CU148" s="3" t="str">
        <f t="shared" si="99"/>
        <v>No</v>
      </c>
      <c r="CV148" s="5" t="str">
        <f t="shared" si="100"/>
        <v>No</v>
      </c>
      <c r="CW148" s="3" t="str">
        <f t="shared" si="99"/>
        <v>No</v>
      </c>
      <c r="CX148" s="5" t="str">
        <f t="shared" si="100"/>
        <v>No</v>
      </c>
      <c r="CY148" s="3" t="str">
        <f t="shared" si="99"/>
        <v>No</v>
      </c>
      <c r="CZ148" s="5" t="str">
        <f t="shared" si="100"/>
        <v>No</v>
      </c>
    </row>
    <row r="149" spans="4:104" x14ac:dyDescent="0.3">
      <c r="D149" s="3">
        <v>148</v>
      </c>
      <c r="E149" s="3" t="str">
        <f t="shared" si="105"/>
        <v>Neptuno</v>
      </c>
      <c r="F149" s="3" t="str">
        <f t="shared" si="98"/>
        <v>Venus</v>
      </c>
      <c r="G149" s="3" t="str">
        <f t="shared" si="103"/>
        <v>Conjunción</v>
      </c>
      <c r="H149" s="5">
        <f t="shared" si="104"/>
        <v>0</v>
      </c>
      <c r="I149" s="3" t="str">
        <f t="shared" si="106"/>
        <v>No</v>
      </c>
      <c r="J149" s="5" t="str">
        <f t="shared" si="107"/>
        <v>No</v>
      </c>
      <c r="K149" s="3" t="str">
        <f t="shared" si="106"/>
        <v>No</v>
      </c>
      <c r="L149" s="5" t="str">
        <f t="shared" si="107"/>
        <v>No</v>
      </c>
      <c r="M149" s="3" t="str">
        <f t="shared" si="106"/>
        <v>No</v>
      </c>
      <c r="N149" s="5" t="str">
        <f t="shared" si="107"/>
        <v>No</v>
      </c>
      <c r="O149" s="3" t="str">
        <f t="shared" si="106"/>
        <v>No</v>
      </c>
      <c r="P149" s="5" t="str">
        <f t="shared" si="107"/>
        <v>No</v>
      </c>
      <c r="Q149" s="3" t="str">
        <f t="shared" si="106"/>
        <v>No</v>
      </c>
      <c r="R149" s="5" t="str">
        <f t="shared" si="107"/>
        <v>No</v>
      </c>
      <c r="S149" s="3" t="str">
        <f t="shared" si="106"/>
        <v>No</v>
      </c>
      <c r="T149" s="5" t="str">
        <f t="shared" si="107"/>
        <v>No</v>
      </c>
      <c r="U149" s="3" t="str">
        <f t="shared" si="106"/>
        <v>No</v>
      </c>
      <c r="V149" s="5" t="str">
        <f t="shared" si="107"/>
        <v>No</v>
      </c>
      <c r="W149" s="3" t="str">
        <f t="shared" si="106"/>
        <v>No</v>
      </c>
      <c r="X149" s="5" t="str">
        <f t="shared" si="107"/>
        <v>No</v>
      </c>
      <c r="Y149" s="3" t="str">
        <f t="shared" si="106"/>
        <v>No</v>
      </c>
      <c r="Z149" s="5" t="str">
        <f t="shared" si="107"/>
        <v>No</v>
      </c>
      <c r="AA149" s="3" t="str">
        <f t="shared" si="106"/>
        <v>No</v>
      </c>
      <c r="AB149" s="5" t="str">
        <f t="shared" si="107"/>
        <v>No</v>
      </c>
      <c r="AC149" s="3" t="str">
        <f t="shared" si="106"/>
        <v>No</v>
      </c>
      <c r="AD149" s="5" t="str">
        <f t="shared" si="107"/>
        <v>No</v>
      </c>
      <c r="AE149" s="3" t="str">
        <f t="shared" si="106"/>
        <v>No</v>
      </c>
      <c r="AF149" s="5" t="str">
        <f t="shared" si="107"/>
        <v>No</v>
      </c>
      <c r="AG149" s="3" t="str">
        <f t="shared" si="106"/>
        <v>No</v>
      </c>
      <c r="AH149" s="5" t="str">
        <f t="shared" si="107"/>
        <v>No</v>
      </c>
      <c r="AI149" s="3" t="str">
        <f t="shared" si="106"/>
        <v>No</v>
      </c>
      <c r="AJ149" s="5" t="str">
        <f t="shared" si="107"/>
        <v>No</v>
      </c>
      <c r="AK149" s="3" t="str">
        <f t="shared" si="106"/>
        <v>No</v>
      </c>
      <c r="AL149" s="5" t="str">
        <f t="shared" si="107"/>
        <v>No</v>
      </c>
      <c r="AM149" s="3" t="str">
        <f t="shared" si="106"/>
        <v>No</v>
      </c>
      <c r="AN149" s="5" t="str">
        <f t="shared" si="107"/>
        <v>No</v>
      </c>
      <c r="AO149" s="3" t="str">
        <f t="shared" si="106"/>
        <v>No</v>
      </c>
      <c r="AP149" s="5" t="str">
        <f t="shared" si="107"/>
        <v>No</v>
      </c>
      <c r="AQ149" s="3" t="str">
        <f t="shared" si="106"/>
        <v>No</v>
      </c>
      <c r="AR149" s="5" t="str">
        <f t="shared" si="107"/>
        <v>No</v>
      </c>
      <c r="AS149" s="3" t="str">
        <f t="shared" si="106"/>
        <v>No</v>
      </c>
      <c r="AT149" s="5" t="str">
        <f t="shared" si="107"/>
        <v>No</v>
      </c>
      <c r="AU149" s="3" t="str">
        <f t="shared" si="106"/>
        <v>No</v>
      </c>
      <c r="AV149" s="5" t="str">
        <f t="shared" si="107"/>
        <v>No</v>
      </c>
      <c r="AW149" s="3" t="str">
        <f t="shared" si="106"/>
        <v>No</v>
      </c>
      <c r="AX149" s="5" t="str">
        <f t="shared" si="107"/>
        <v>No</v>
      </c>
      <c r="AY149" s="3" t="str">
        <f t="shared" si="106"/>
        <v>No</v>
      </c>
      <c r="AZ149" s="5" t="str">
        <f t="shared" si="107"/>
        <v>No</v>
      </c>
      <c r="BA149" s="3" t="str">
        <f t="shared" si="106"/>
        <v>No</v>
      </c>
      <c r="BB149" s="5" t="str">
        <f t="shared" si="107"/>
        <v>No</v>
      </c>
      <c r="BC149" s="3" t="str">
        <f t="shared" si="106"/>
        <v>No</v>
      </c>
      <c r="BD149" s="5" t="str">
        <f t="shared" si="107"/>
        <v>No</v>
      </c>
      <c r="BE149" s="3" t="str">
        <f t="shared" si="106"/>
        <v>No</v>
      </c>
      <c r="BF149" s="5" t="str">
        <f t="shared" si="107"/>
        <v>No</v>
      </c>
      <c r="BG149" s="3" t="str">
        <f t="shared" si="106"/>
        <v>No</v>
      </c>
      <c r="BH149" s="5" t="str">
        <f t="shared" si="107"/>
        <v>No</v>
      </c>
      <c r="BI149" s="3" t="str">
        <f t="shared" si="106"/>
        <v>No</v>
      </c>
      <c r="BJ149" s="5" t="str">
        <f t="shared" si="107"/>
        <v>No</v>
      </c>
      <c r="BK149" s="3" t="str">
        <f t="shared" si="106"/>
        <v>No</v>
      </c>
      <c r="BL149" s="5" t="str">
        <f t="shared" si="107"/>
        <v>No</v>
      </c>
      <c r="BM149" s="3" t="str">
        <f t="shared" si="106"/>
        <v>No</v>
      </c>
      <c r="BN149" s="5" t="str">
        <f t="shared" si="107"/>
        <v>No</v>
      </c>
      <c r="BO149" s="3" t="str">
        <f t="shared" si="106"/>
        <v>No</v>
      </c>
      <c r="BP149" s="5" t="str">
        <f t="shared" si="107"/>
        <v>No</v>
      </c>
      <c r="BQ149" s="3" t="str">
        <f t="shared" si="106"/>
        <v>No</v>
      </c>
      <c r="BR149" s="5" t="str">
        <f t="shared" si="107"/>
        <v>No</v>
      </c>
      <c r="BS149" s="3" t="str">
        <f t="shared" si="106"/>
        <v>No</v>
      </c>
      <c r="BT149" s="5" t="str">
        <f t="shared" si="107"/>
        <v>No</v>
      </c>
      <c r="BU149" s="3" t="str">
        <f t="shared" si="99"/>
        <v>No</v>
      </c>
      <c r="BV149" s="5" t="str">
        <f t="shared" si="100"/>
        <v>No</v>
      </c>
      <c r="BW149" s="3" t="str">
        <f t="shared" si="99"/>
        <v>No</v>
      </c>
      <c r="BX149" s="5" t="str">
        <f t="shared" si="100"/>
        <v>No</v>
      </c>
      <c r="BY149" s="3" t="str">
        <f t="shared" si="99"/>
        <v>No</v>
      </c>
      <c r="BZ149" s="5" t="str">
        <f t="shared" si="100"/>
        <v>No</v>
      </c>
      <c r="CA149" s="3" t="str">
        <f t="shared" si="99"/>
        <v>No</v>
      </c>
      <c r="CB149" s="5" t="str">
        <f t="shared" si="100"/>
        <v>No</v>
      </c>
      <c r="CC149" s="3" t="str">
        <f t="shared" si="99"/>
        <v>No</v>
      </c>
      <c r="CD149" s="5" t="str">
        <f t="shared" si="100"/>
        <v>No</v>
      </c>
      <c r="CE149" s="3" t="str">
        <f t="shared" si="99"/>
        <v>No</v>
      </c>
      <c r="CF149" s="5" t="str">
        <f t="shared" si="100"/>
        <v>No</v>
      </c>
      <c r="CG149" s="3" t="str">
        <f t="shared" si="99"/>
        <v>No</v>
      </c>
      <c r="CH149" s="5" t="str">
        <f t="shared" si="100"/>
        <v>No</v>
      </c>
      <c r="CI149" s="3" t="str">
        <f t="shared" si="99"/>
        <v>No</v>
      </c>
      <c r="CJ149" s="5" t="str">
        <f t="shared" si="100"/>
        <v>No</v>
      </c>
      <c r="CK149" s="3" t="str">
        <f t="shared" si="99"/>
        <v>No</v>
      </c>
      <c r="CL149" s="5" t="str">
        <f t="shared" si="100"/>
        <v>No</v>
      </c>
      <c r="CM149" s="3" t="str">
        <f t="shared" si="99"/>
        <v>No</v>
      </c>
      <c r="CN149" s="5" t="str">
        <f t="shared" si="100"/>
        <v>No</v>
      </c>
      <c r="CO149" s="3" t="str">
        <f t="shared" si="99"/>
        <v>No</v>
      </c>
      <c r="CP149" s="5" t="str">
        <f t="shared" si="100"/>
        <v>No</v>
      </c>
      <c r="CQ149" s="3" t="str">
        <f t="shared" si="99"/>
        <v>No</v>
      </c>
      <c r="CR149" s="5" t="str">
        <f t="shared" si="100"/>
        <v>No</v>
      </c>
      <c r="CS149" s="3" t="str">
        <f t="shared" si="99"/>
        <v>No</v>
      </c>
      <c r="CT149" s="5" t="str">
        <f t="shared" si="100"/>
        <v>No</v>
      </c>
      <c r="CU149" s="3" t="str">
        <f t="shared" si="99"/>
        <v>No</v>
      </c>
      <c r="CV149" s="5" t="str">
        <f t="shared" si="100"/>
        <v>No</v>
      </c>
      <c r="CW149" s="3" t="str">
        <f t="shared" si="99"/>
        <v>No</v>
      </c>
      <c r="CX149" s="5" t="str">
        <f t="shared" si="100"/>
        <v>No</v>
      </c>
      <c r="CY149" s="3" t="str">
        <f t="shared" si="99"/>
        <v>No</v>
      </c>
      <c r="CZ149" s="5" t="str">
        <f t="shared" si="100"/>
        <v>No</v>
      </c>
    </row>
    <row r="150" spans="4:104" x14ac:dyDescent="0.3">
      <c r="D150" s="3">
        <v>149</v>
      </c>
      <c r="E150" s="3" t="str">
        <f t="shared" si="105"/>
        <v>Neptuno</v>
      </c>
      <c r="F150" s="3" t="str">
        <f t="shared" si="98"/>
        <v>Marte</v>
      </c>
      <c r="G150" s="3" t="str">
        <f t="shared" si="103"/>
        <v>Conjunción</v>
      </c>
      <c r="H150" s="5">
        <f t="shared" si="104"/>
        <v>0</v>
      </c>
      <c r="I150" s="3" t="str">
        <f t="shared" si="106"/>
        <v>No</v>
      </c>
      <c r="J150" s="5" t="str">
        <f t="shared" si="107"/>
        <v>No</v>
      </c>
      <c r="K150" s="3" t="str">
        <f t="shared" si="106"/>
        <v>No</v>
      </c>
      <c r="L150" s="5" t="str">
        <f t="shared" si="107"/>
        <v>No</v>
      </c>
      <c r="M150" s="3" t="str">
        <f t="shared" si="106"/>
        <v>No</v>
      </c>
      <c r="N150" s="5" t="str">
        <f t="shared" si="107"/>
        <v>No</v>
      </c>
      <c r="O150" s="3" t="str">
        <f t="shared" si="106"/>
        <v>No</v>
      </c>
      <c r="P150" s="5" t="str">
        <f t="shared" si="107"/>
        <v>No</v>
      </c>
      <c r="Q150" s="3" t="str">
        <f t="shared" si="106"/>
        <v>No</v>
      </c>
      <c r="R150" s="5" t="str">
        <f t="shared" si="107"/>
        <v>No</v>
      </c>
      <c r="S150" s="3" t="str">
        <f t="shared" si="106"/>
        <v>No</v>
      </c>
      <c r="T150" s="5" t="str">
        <f t="shared" si="107"/>
        <v>No</v>
      </c>
      <c r="U150" s="3" t="str">
        <f t="shared" si="106"/>
        <v>No</v>
      </c>
      <c r="V150" s="5" t="str">
        <f t="shared" si="107"/>
        <v>No</v>
      </c>
      <c r="W150" s="3" t="str">
        <f t="shared" si="106"/>
        <v>No</v>
      </c>
      <c r="X150" s="5" t="str">
        <f t="shared" si="107"/>
        <v>No</v>
      </c>
      <c r="Y150" s="3" t="str">
        <f t="shared" si="106"/>
        <v>No</v>
      </c>
      <c r="Z150" s="5" t="str">
        <f t="shared" si="107"/>
        <v>No</v>
      </c>
      <c r="AA150" s="3" t="str">
        <f t="shared" si="106"/>
        <v>No</v>
      </c>
      <c r="AB150" s="5" t="str">
        <f t="shared" si="107"/>
        <v>No</v>
      </c>
      <c r="AC150" s="3" t="str">
        <f t="shared" si="106"/>
        <v>No</v>
      </c>
      <c r="AD150" s="5" t="str">
        <f t="shared" si="107"/>
        <v>No</v>
      </c>
      <c r="AE150" s="3" t="str">
        <f t="shared" si="106"/>
        <v>No</v>
      </c>
      <c r="AF150" s="5" t="str">
        <f t="shared" si="107"/>
        <v>No</v>
      </c>
      <c r="AG150" s="3" t="str">
        <f t="shared" si="106"/>
        <v>No</v>
      </c>
      <c r="AH150" s="5" t="str">
        <f t="shared" si="107"/>
        <v>No</v>
      </c>
      <c r="AI150" s="3" t="str">
        <f t="shared" si="106"/>
        <v>No</v>
      </c>
      <c r="AJ150" s="5" t="str">
        <f t="shared" si="107"/>
        <v>No</v>
      </c>
      <c r="AK150" s="3" t="str">
        <f t="shared" si="106"/>
        <v>No</v>
      </c>
      <c r="AL150" s="5" t="str">
        <f t="shared" si="107"/>
        <v>No</v>
      </c>
      <c r="AM150" s="3" t="str">
        <f t="shared" si="106"/>
        <v>No</v>
      </c>
      <c r="AN150" s="5" t="str">
        <f t="shared" si="107"/>
        <v>No</v>
      </c>
      <c r="AO150" s="3" t="str">
        <f t="shared" si="106"/>
        <v>No</v>
      </c>
      <c r="AP150" s="5" t="str">
        <f t="shared" si="107"/>
        <v>No</v>
      </c>
      <c r="AQ150" s="3" t="str">
        <f t="shared" si="106"/>
        <v>No</v>
      </c>
      <c r="AR150" s="5" t="str">
        <f t="shared" si="107"/>
        <v>No</v>
      </c>
      <c r="AS150" s="3" t="str">
        <f t="shared" si="106"/>
        <v>No</v>
      </c>
      <c r="AT150" s="5" t="str">
        <f t="shared" si="107"/>
        <v>No</v>
      </c>
      <c r="AU150" s="3" t="str">
        <f t="shared" si="106"/>
        <v>No</v>
      </c>
      <c r="AV150" s="5" t="str">
        <f t="shared" si="107"/>
        <v>No</v>
      </c>
      <c r="AW150" s="3" t="str">
        <f t="shared" si="106"/>
        <v>No</v>
      </c>
      <c r="AX150" s="5" t="str">
        <f t="shared" si="107"/>
        <v>No</v>
      </c>
      <c r="AY150" s="3" t="str">
        <f t="shared" si="106"/>
        <v>No</v>
      </c>
      <c r="AZ150" s="5" t="str">
        <f t="shared" si="107"/>
        <v>No</v>
      </c>
      <c r="BA150" s="3" t="str">
        <f t="shared" si="106"/>
        <v>No</v>
      </c>
      <c r="BB150" s="5" t="str">
        <f t="shared" si="107"/>
        <v>No</v>
      </c>
      <c r="BC150" s="3" t="str">
        <f t="shared" si="106"/>
        <v>No</v>
      </c>
      <c r="BD150" s="5" t="str">
        <f t="shared" si="107"/>
        <v>No</v>
      </c>
      <c r="BE150" s="3" t="str">
        <f t="shared" si="106"/>
        <v>No</v>
      </c>
      <c r="BF150" s="5" t="str">
        <f t="shared" si="107"/>
        <v>No</v>
      </c>
      <c r="BG150" s="3" t="str">
        <f t="shared" si="106"/>
        <v>No</v>
      </c>
      <c r="BH150" s="5" t="str">
        <f t="shared" si="107"/>
        <v>No</v>
      </c>
      <c r="BI150" s="3" t="str">
        <f t="shared" si="106"/>
        <v>No</v>
      </c>
      <c r="BJ150" s="5" t="str">
        <f t="shared" si="107"/>
        <v>No</v>
      </c>
      <c r="BK150" s="3" t="str">
        <f t="shared" si="106"/>
        <v>No</v>
      </c>
      <c r="BL150" s="5" t="str">
        <f t="shared" si="107"/>
        <v>No</v>
      </c>
      <c r="BM150" s="3" t="str">
        <f t="shared" si="106"/>
        <v>No</v>
      </c>
      <c r="BN150" s="5" t="str">
        <f t="shared" si="107"/>
        <v>No</v>
      </c>
      <c r="BO150" s="3" t="str">
        <f t="shared" si="106"/>
        <v>No</v>
      </c>
      <c r="BP150" s="5" t="str">
        <f t="shared" si="107"/>
        <v>No</v>
      </c>
      <c r="BQ150" s="3" t="str">
        <f t="shared" si="106"/>
        <v>No</v>
      </c>
      <c r="BR150" s="5" t="str">
        <f t="shared" si="107"/>
        <v>No</v>
      </c>
      <c r="BS150" s="3" t="str">
        <f t="shared" si="106"/>
        <v>No</v>
      </c>
      <c r="BT150" s="5" t="str">
        <f t="shared" si="107"/>
        <v>No</v>
      </c>
      <c r="BU150" s="3" t="str">
        <f t="shared" si="99"/>
        <v>No</v>
      </c>
      <c r="BV150" s="5" t="str">
        <f t="shared" si="100"/>
        <v>No</v>
      </c>
      <c r="BW150" s="3" t="str">
        <f t="shared" si="99"/>
        <v>No</v>
      </c>
      <c r="BX150" s="5" t="str">
        <f t="shared" si="100"/>
        <v>No</v>
      </c>
      <c r="BY150" s="3" t="str">
        <f t="shared" si="99"/>
        <v>No</v>
      </c>
      <c r="BZ150" s="5" t="str">
        <f t="shared" si="100"/>
        <v>No</v>
      </c>
      <c r="CA150" s="3" t="str">
        <f t="shared" si="99"/>
        <v>No</v>
      </c>
      <c r="CB150" s="5" t="str">
        <f t="shared" si="100"/>
        <v>No</v>
      </c>
      <c r="CC150" s="3" t="str">
        <f t="shared" si="99"/>
        <v>No</v>
      </c>
      <c r="CD150" s="5" t="str">
        <f t="shared" si="100"/>
        <v>No</v>
      </c>
      <c r="CE150" s="3" t="str">
        <f t="shared" si="99"/>
        <v>No</v>
      </c>
      <c r="CF150" s="5" t="str">
        <f t="shared" si="100"/>
        <v>No</v>
      </c>
      <c r="CG150" s="3" t="str">
        <f t="shared" si="99"/>
        <v>No</v>
      </c>
      <c r="CH150" s="5" t="str">
        <f t="shared" si="100"/>
        <v>No</v>
      </c>
      <c r="CI150" s="3" t="str">
        <f t="shared" si="99"/>
        <v>No</v>
      </c>
      <c r="CJ150" s="5" t="str">
        <f t="shared" si="100"/>
        <v>No</v>
      </c>
      <c r="CK150" s="3" t="str">
        <f t="shared" si="99"/>
        <v>No</v>
      </c>
      <c r="CL150" s="5" t="str">
        <f t="shared" si="100"/>
        <v>No</v>
      </c>
      <c r="CM150" s="3" t="str">
        <f t="shared" si="99"/>
        <v>No</v>
      </c>
      <c r="CN150" s="5" t="str">
        <f t="shared" si="100"/>
        <v>No</v>
      </c>
      <c r="CO150" s="3" t="str">
        <f t="shared" si="99"/>
        <v>No</v>
      </c>
      <c r="CP150" s="5" t="str">
        <f t="shared" si="100"/>
        <v>No</v>
      </c>
      <c r="CQ150" s="3" t="str">
        <f t="shared" si="99"/>
        <v>No</v>
      </c>
      <c r="CR150" s="5" t="str">
        <f t="shared" si="100"/>
        <v>No</v>
      </c>
      <c r="CS150" s="3" t="str">
        <f t="shared" si="99"/>
        <v>No</v>
      </c>
      <c r="CT150" s="5" t="str">
        <f t="shared" si="100"/>
        <v>No</v>
      </c>
      <c r="CU150" s="3" t="str">
        <f t="shared" si="99"/>
        <v>No</v>
      </c>
      <c r="CV150" s="5" t="str">
        <f t="shared" si="100"/>
        <v>No</v>
      </c>
      <c r="CW150" s="3" t="str">
        <f t="shared" si="99"/>
        <v>No</v>
      </c>
      <c r="CX150" s="5" t="str">
        <f t="shared" si="100"/>
        <v>No</v>
      </c>
      <c r="CY150" s="3" t="str">
        <f t="shared" si="99"/>
        <v>No</v>
      </c>
      <c r="CZ150" s="5" t="str">
        <f t="shared" si="100"/>
        <v>No</v>
      </c>
    </row>
    <row r="151" spans="4:104" x14ac:dyDescent="0.3">
      <c r="D151" s="3">
        <v>150</v>
      </c>
      <c r="E151" s="3" t="str">
        <f t="shared" si="105"/>
        <v>Neptuno</v>
      </c>
      <c r="F151" s="3" t="str">
        <f t="shared" si="98"/>
        <v>Júpiter</v>
      </c>
      <c r="G151" s="3" t="str">
        <f t="shared" si="103"/>
        <v>Conjunción</v>
      </c>
      <c r="H151" s="5">
        <f t="shared" si="104"/>
        <v>0</v>
      </c>
      <c r="I151" s="3" t="str">
        <f t="shared" si="106"/>
        <v>No</v>
      </c>
      <c r="J151" s="5" t="str">
        <f t="shared" si="107"/>
        <v>No</v>
      </c>
      <c r="K151" s="3" t="str">
        <f t="shared" si="106"/>
        <v>No</v>
      </c>
      <c r="L151" s="5" t="str">
        <f t="shared" si="107"/>
        <v>No</v>
      </c>
      <c r="M151" s="3" t="str">
        <f t="shared" si="106"/>
        <v>No</v>
      </c>
      <c r="N151" s="5" t="str">
        <f t="shared" si="107"/>
        <v>No</v>
      </c>
      <c r="O151" s="3" t="str">
        <f t="shared" si="106"/>
        <v>No</v>
      </c>
      <c r="P151" s="5" t="str">
        <f t="shared" si="107"/>
        <v>No</v>
      </c>
      <c r="Q151" s="3" t="str">
        <f t="shared" si="106"/>
        <v>No</v>
      </c>
      <c r="R151" s="5" t="str">
        <f t="shared" si="107"/>
        <v>No</v>
      </c>
      <c r="S151" s="3" t="str">
        <f t="shared" si="106"/>
        <v>No</v>
      </c>
      <c r="T151" s="5" t="str">
        <f t="shared" si="107"/>
        <v>No</v>
      </c>
      <c r="U151" s="3" t="str">
        <f t="shared" si="106"/>
        <v>No</v>
      </c>
      <c r="V151" s="5" t="str">
        <f t="shared" si="107"/>
        <v>No</v>
      </c>
      <c r="W151" s="3" t="str">
        <f t="shared" si="106"/>
        <v>No</v>
      </c>
      <c r="X151" s="5" t="str">
        <f t="shared" si="107"/>
        <v>No</v>
      </c>
      <c r="Y151" s="3" t="str">
        <f t="shared" si="106"/>
        <v>No</v>
      </c>
      <c r="Z151" s="5" t="str">
        <f t="shared" si="107"/>
        <v>No</v>
      </c>
      <c r="AA151" s="3" t="str">
        <f t="shared" si="106"/>
        <v>No</v>
      </c>
      <c r="AB151" s="5" t="str">
        <f t="shared" si="107"/>
        <v>No</v>
      </c>
      <c r="AC151" s="3" t="str">
        <f t="shared" si="106"/>
        <v>No</v>
      </c>
      <c r="AD151" s="5" t="str">
        <f t="shared" si="107"/>
        <v>No</v>
      </c>
      <c r="AE151" s="3" t="str">
        <f t="shared" si="106"/>
        <v>No</v>
      </c>
      <c r="AF151" s="5" t="str">
        <f t="shared" si="107"/>
        <v>No</v>
      </c>
      <c r="AG151" s="3" t="str">
        <f t="shared" si="106"/>
        <v>No</v>
      </c>
      <c r="AH151" s="5" t="str">
        <f t="shared" si="107"/>
        <v>No</v>
      </c>
      <c r="AI151" s="3" t="str">
        <f t="shared" si="106"/>
        <v>No</v>
      </c>
      <c r="AJ151" s="5" t="str">
        <f t="shared" si="107"/>
        <v>No</v>
      </c>
      <c r="AK151" s="3" t="str">
        <f t="shared" si="106"/>
        <v>No</v>
      </c>
      <c r="AL151" s="5" t="str">
        <f t="shared" si="107"/>
        <v>No</v>
      </c>
      <c r="AM151" s="3" t="str">
        <f t="shared" si="106"/>
        <v>No</v>
      </c>
      <c r="AN151" s="5" t="str">
        <f t="shared" si="107"/>
        <v>No</v>
      </c>
      <c r="AO151" s="3" t="str">
        <f t="shared" si="106"/>
        <v>No</v>
      </c>
      <c r="AP151" s="5" t="str">
        <f t="shared" si="107"/>
        <v>No</v>
      </c>
      <c r="AQ151" s="3" t="str">
        <f t="shared" si="106"/>
        <v>No</v>
      </c>
      <c r="AR151" s="5" t="str">
        <f t="shared" si="107"/>
        <v>No</v>
      </c>
      <c r="AS151" s="3" t="str">
        <f t="shared" si="106"/>
        <v>No</v>
      </c>
      <c r="AT151" s="5" t="str">
        <f t="shared" si="107"/>
        <v>No</v>
      </c>
      <c r="AU151" s="3" t="str">
        <f t="shared" si="106"/>
        <v>No</v>
      </c>
      <c r="AV151" s="5" t="str">
        <f t="shared" si="107"/>
        <v>No</v>
      </c>
      <c r="AW151" s="3" t="str">
        <f t="shared" si="106"/>
        <v>No</v>
      </c>
      <c r="AX151" s="5" t="str">
        <f t="shared" si="107"/>
        <v>No</v>
      </c>
      <c r="AY151" s="3" t="str">
        <f t="shared" si="106"/>
        <v>No</v>
      </c>
      <c r="AZ151" s="5" t="str">
        <f t="shared" si="107"/>
        <v>No</v>
      </c>
      <c r="BA151" s="3" t="str">
        <f t="shared" si="106"/>
        <v>No</v>
      </c>
      <c r="BB151" s="5" t="str">
        <f t="shared" si="107"/>
        <v>No</v>
      </c>
      <c r="BC151" s="3" t="str">
        <f t="shared" si="106"/>
        <v>No</v>
      </c>
      <c r="BD151" s="5" t="str">
        <f t="shared" si="107"/>
        <v>No</v>
      </c>
      <c r="BE151" s="3" t="str">
        <f t="shared" si="106"/>
        <v>No</v>
      </c>
      <c r="BF151" s="5" t="str">
        <f t="shared" si="107"/>
        <v>No</v>
      </c>
      <c r="BG151" s="3" t="str">
        <f t="shared" si="106"/>
        <v>No</v>
      </c>
      <c r="BH151" s="5" t="str">
        <f t="shared" si="107"/>
        <v>No</v>
      </c>
      <c r="BI151" s="3" t="str">
        <f t="shared" si="106"/>
        <v>No</v>
      </c>
      <c r="BJ151" s="5" t="str">
        <f t="shared" si="107"/>
        <v>No</v>
      </c>
      <c r="BK151" s="3" t="str">
        <f t="shared" si="106"/>
        <v>No</v>
      </c>
      <c r="BL151" s="5" t="str">
        <f t="shared" si="107"/>
        <v>No</v>
      </c>
      <c r="BM151" s="3" t="str">
        <f t="shared" si="106"/>
        <v>No</v>
      </c>
      <c r="BN151" s="5" t="str">
        <f t="shared" si="107"/>
        <v>No</v>
      </c>
      <c r="BO151" s="3" t="str">
        <f t="shared" si="106"/>
        <v>No</v>
      </c>
      <c r="BP151" s="5" t="str">
        <f t="shared" si="107"/>
        <v>No</v>
      </c>
      <c r="BQ151" s="3" t="str">
        <f t="shared" si="106"/>
        <v>No</v>
      </c>
      <c r="BR151" s="5" t="str">
        <f t="shared" si="107"/>
        <v>No</v>
      </c>
      <c r="BS151" s="3" t="str">
        <f t="shared" si="106"/>
        <v>No</v>
      </c>
      <c r="BT151" s="5" t="str">
        <f t="shared" si="107"/>
        <v>No</v>
      </c>
      <c r="BU151" s="3" t="str">
        <f t="shared" si="99"/>
        <v>No</v>
      </c>
      <c r="BV151" s="5" t="str">
        <f t="shared" si="100"/>
        <v>No</v>
      </c>
      <c r="BW151" s="3" t="str">
        <f t="shared" si="99"/>
        <v>No</v>
      </c>
      <c r="BX151" s="5" t="str">
        <f t="shared" si="100"/>
        <v>No</v>
      </c>
      <c r="BY151" s="3" t="str">
        <f t="shared" si="99"/>
        <v>No</v>
      </c>
      <c r="BZ151" s="5" t="str">
        <f t="shared" si="100"/>
        <v>No</v>
      </c>
      <c r="CA151" s="3" t="str">
        <f t="shared" si="99"/>
        <v>No</v>
      </c>
      <c r="CB151" s="5" t="str">
        <f t="shared" si="100"/>
        <v>No</v>
      </c>
      <c r="CC151" s="3" t="str">
        <f t="shared" si="99"/>
        <v>No</v>
      </c>
      <c r="CD151" s="5" t="str">
        <f t="shared" si="100"/>
        <v>No</v>
      </c>
      <c r="CE151" s="3" t="str">
        <f t="shared" si="99"/>
        <v>No</v>
      </c>
      <c r="CF151" s="5" t="str">
        <f t="shared" si="100"/>
        <v>No</v>
      </c>
      <c r="CG151" s="3" t="str">
        <f t="shared" si="99"/>
        <v>No</v>
      </c>
      <c r="CH151" s="5" t="str">
        <f t="shared" si="100"/>
        <v>No</v>
      </c>
      <c r="CI151" s="3" t="str">
        <f t="shared" si="99"/>
        <v>No</v>
      </c>
      <c r="CJ151" s="5" t="str">
        <f t="shared" si="100"/>
        <v>No</v>
      </c>
      <c r="CK151" s="3" t="str">
        <f t="shared" si="99"/>
        <v>No</v>
      </c>
      <c r="CL151" s="5" t="str">
        <f t="shared" si="100"/>
        <v>No</v>
      </c>
      <c r="CM151" s="3" t="str">
        <f t="shared" si="99"/>
        <v>No</v>
      </c>
      <c r="CN151" s="5" t="str">
        <f t="shared" si="100"/>
        <v>No</v>
      </c>
      <c r="CO151" s="3" t="str">
        <f t="shared" si="99"/>
        <v>No</v>
      </c>
      <c r="CP151" s="5" t="str">
        <f t="shared" si="100"/>
        <v>No</v>
      </c>
      <c r="CQ151" s="3" t="str">
        <f t="shared" si="99"/>
        <v>No</v>
      </c>
      <c r="CR151" s="5" t="str">
        <f t="shared" si="100"/>
        <v>No</v>
      </c>
      <c r="CS151" s="3" t="str">
        <f t="shared" si="99"/>
        <v>No</v>
      </c>
      <c r="CT151" s="5" t="str">
        <f t="shared" si="100"/>
        <v>No</v>
      </c>
      <c r="CU151" s="3" t="str">
        <f t="shared" si="99"/>
        <v>No</v>
      </c>
      <c r="CV151" s="5" t="str">
        <f t="shared" si="100"/>
        <v>No</v>
      </c>
      <c r="CW151" s="3" t="str">
        <f t="shared" si="99"/>
        <v>No</v>
      </c>
      <c r="CX151" s="5" t="str">
        <f t="shared" si="100"/>
        <v>No</v>
      </c>
      <c r="CY151" s="3" t="str">
        <f t="shared" si="99"/>
        <v>No</v>
      </c>
      <c r="CZ151" s="5" t="str">
        <f t="shared" si="100"/>
        <v>No</v>
      </c>
    </row>
    <row r="152" spans="4:104" x14ac:dyDescent="0.3">
      <c r="D152" s="3">
        <v>151</v>
      </c>
      <c r="E152" s="3" t="str">
        <f t="shared" si="105"/>
        <v>Neptuno</v>
      </c>
      <c r="F152" s="3" t="str">
        <f t="shared" si="98"/>
        <v>Saturno</v>
      </c>
      <c r="G152" s="3" t="str">
        <f t="shared" si="103"/>
        <v>Conjunción</v>
      </c>
      <c r="H152" s="5">
        <f t="shared" si="104"/>
        <v>0</v>
      </c>
      <c r="I152" s="3" t="str">
        <f t="shared" si="106"/>
        <v>No</v>
      </c>
      <c r="J152" s="5" t="str">
        <f t="shared" si="107"/>
        <v>No</v>
      </c>
      <c r="K152" s="3" t="str">
        <f t="shared" si="106"/>
        <v>No</v>
      </c>
      <c r="L152" s="5" t="str">
        <f t="shared" si="107"/>
        <v>No</v>
      </c>
      <c r="M152" s="3" t="str">
        <f t="shared" si="106"/>
        <v>No</v>
      </c>
      <c r="N152" s="5" t="str">
        <f t="shared" si="107"/>
        <v>No</v>
      </c>
      <c r="O152" s="3" t="str">
        <f t="shared" si="106"/>
        <v>No</v>
      </c>
      <c r="P152" s="5" t="str">
        <f t="shared" si="107"/>
        <v>No</v>
      </c>
      <c r="Q152" s="3" t="str">
        <f t="shared" si="106"/>
        <v>No</v>
      </c>
      <c r="R152" s="5" t="str">
        <f t="shared" si="107"/>
        <v>No</v>
      </c>
      <c r="S152" s="3" t="str">
        <f t="shared" si="106"/>
        <v>No</v>
      </c>
      <c r="T152" s="5" t="str">
        <f t="shared" si="107"/>
        <v>No</v>
      </c>
      <c r="U152" s="3" t="str">
        <f t="shared" si="106"/>
        <v>No</v>
      </c>
      <c r="V152" s="5" t="str">
        <f t="shared" si="107"/>
        <v>No</v>
      </c>
      <c r="W152" s="3" t="str">
        <f t="shared" si="106"/>
        <v>No</v>
      </c>
      <c r="X152" s="5" t="str">
        <f t="shared" si="107"/>
        <v>No</v>
      </c>
      <c r="Y152" s="3" t="str">
        <f t="shared" si="106"/>
        <v>No</v>
      </c>
      <c r="Z152" s="5" t="str">
        <f t="shared" si="107"/>
        <v>No</v>
      </c>
      <c r="AA152" s="3" t="str">
        <f t="shared" si="106"/>
        <v>No</v>
      </c>
      <c r="AB152" s="5" t="str">
        <f t="shared" si="107"/>
        <v>No</v>
      </c>
      <c r="AC152" s="3" t="str">
        <f t="shared" si="106"/>
        <v>No</v>
      </c>
      <c r="AD152" s="5" t="str">
        <f t="shared" si="107"/>
        <v>No</v>
      </c>
      <c r="AE152" s="3" t="str">
        <f t="shared" si="106"/>
        <v>No</v>
      </c>
      <c r="AF152" s="5" t="str">
        <f t="shared" si="107"/>
        <v>No</v>
      </c>
      <c r="AG152" s="3" t="str">
        <f t="shared" si="106"/>
        <v>No</v>
      </c>
      <c r="AH152" s="5" t="str">
        <f t="shared" si="107"/>
        <v>No</v>
      </c>
      <c r="AI152" s="3" t="str">
        <f t="shared" si="106"/>
        <v>No</v>
      </c>
      <c r="AJ152" s="5" t="str">
        <f t="shared" si="107"/>
        <v>No</v>
      </c>
      <c r="AK152" s="3" t="str">
        <f t="shared" si="106"/>
        <v>No</v>
      </c>
      <c r="AL152" s="5" t="str">
        <f t="shared" si="107"/>
        <v>No</v>
      </c>
      <c r="AM152" s="3" t="str">
        <f t="shared" si="106"/>
        <v>No</v>
      </c>
      <c r="AN152" s="5" t="str">
        <f t="shared" si="107"/>
        <v>No</v>
      </c>
      <c r="AO152" s="3" t="str">
        <f t="shared" si="106"/>
        <v>No</v>
      </c>
      <c r="AP152" s="5" t="str">
        <f t="shared" si="107"/>
        <v>No</v>
      </c>
      <c r="AQ152" s="3" t="str">
        <f t="shared" si="106"/>
        <v>No</v>
      </c>
      <c r="AR152" s="5" t="str">
        <f t="shared" si="107"/>
        <v>No</v>
      </c>
      <c r="AS152" s="3" t="str">
        <f t="shared" si="106"/>
        <v>No</v>
      </c>
      <c r="AT152" s="5" t="str">
        <f t="shared" si="107"/>
        <v>No</v>
      </c>
      <c r="AU152" s="3" t="str">
        <f t="shared" si="106"/>
        <v>No</v>
      </c>
      <c r="AV152" s="5" t="str">
        <f t="shared" si="107"/>
        <v>No</v>
      </c>
      <c r="AW152" s="3" t="str">
        <f t="shared" si="106"/>
        <v>No</v>
      </c>
      <c r="AX152" s="5" t="str">
        <f t="shared" si="107"/>
        <v>No</v>
      </c>
      <c r="AY152" s="3" t="str">
        <f t="shared" si="106"/>
        <v>No</v>
      </c>
      <c r="AZ152" s="5" t="str">
        <f t="shared" si="107"/>
        <v>No</v>
      </c>
      <c r="BA152" s="3" t="str">
        <f t="shared" si="106"/>
        <v>No</v>
      </c>
      <c r="BB152" s="5" t="str">
        <f t="shared" si="107"/>
        <v>No</v>
      </c>
      <c r="BC152" s="3" t="str">
        <f t="shared" si="106"/>
        <v>No</v>
      </c>
      <c r="BD152" s="5" t="str">
        <f t="shared" si="107"/>
        <v>No</v>
      </c>
      <c r="BE152" s="3" t="str">
        <f t="shared" si="106"/>
        <v>No</v>
      </c>
      <c r="BF152" s="5" t="str">
        <f t="shared" si="107"/>
        <v>No</v>
      </c>
      <c r="BG152" s="3" t="str">
        <f t="shared" si="106"/>
        <v>No</v>
      </c>
      <c r="BH152" s="5" t="str">
        <f t="shared" si="107"/>
        <v>No</v>
      </c>
      <c r="BI152" s="3" t="str">
        <f t="shared" si="106"/>
        <v>No</v>
      </c>
      <c r="BJ152" s="5" t="str">
        <f t="shared" si="107"/>
        <v>No</v>
      </c>
      <c r="BK152" s="3" t="str">
        <f t="shared" si="106"/>
        <v>No</v>
      </c>
      <c r="BL152" s="5" t="str">
        <f t="shared" si="107"/>
        <v>No</v>
      </c>
      <c r="BM152" s="3" t="str">
        <f t="shared" si="106"/>
        <v>No</v>
      </c>
      <c r="BN152" s="5" t="str">
        <f t="shared" si="107"/>
        <v>No</v>
      </c>
      <c r="BO152" s="3" t="str">
        <f t="shared" si="106"/>
        <v>No</v>
      </c>
      <c r="BP152" s="5" t="str">
        <f t="shared" si="107"/>
        <v>No</v>
      </c>
      <c r="BQ152" s="3" t="str">
        <f t="shared" si="106"/>
        <v>No</v>
      </c>
      <c r="BR152" s="5" t="str">
        <f t="shared" si="107"/>
        <v>No</v>
      </c>
      <c r="BS152" s="3" t="str">
        <f t="shared" si="106"/>
        <v>No</v>
      </c>
      <c r="BT152" s="5" t="str">
        <f t="shared" si="107"/>
        <v>No</v>
      </c>
      <c r="BU152" s="3" t="str">
        <f t="shared" si="99"/>
        <v>No</v>
      </c>
      <c r="BV152" s="5" t="str">
        <f t="shared" si="100"/>
        <v>No</v>
      </c>
      <c r="BW152" s="3" t="str">
        <f t="shared" si="99"/>
        <v>No</v>
      </c>
      <c r="BX152" s="5" t="str">
        <f t="shared" si="100"/>
        <v>No</v>
      </c>
      <c r="BY152" s="3" t="str">
        <f t="shared" si="99"/>
        <v>No</v>
      </c>
      <c r="BZ152" s="5" t="str">
        <f t="shared" si="100"/>
        <v>No</v>
      </c>
      <c r="CA152" s="3" t="str">
        <f t="shared" si="99"/>
        <v>No</v>
      </c>
      <c r="CB152" s="5" t="str">
        <f t="shared" si="100"/>
        <v>No</v>
      </c>
      <c r="CC152" s="3" t="str">
        <f t="shared" si="99"/>
        <v>No</v>
      </c>
      <c r="CD152" s="5" t="str">
        <f t="shared" si="100"/>
        <v>No</v>
      </c>
      <c r="CE152" s="3" t="str">
        <f t="shared" si="99"/>
        <v>No</v>
      </c>
      <c r="CF152" s="5" t="str">
        <f t="shared" si="100"/>
        <v>No</v>
      </c>
      <c r="CG152" s="3" t="str">
        <f t="shared" si="99"/>
        <v>No</v>
      </c>
      <c r="CH152" s="5" t="str">
        <f t="shared" si="100"/>
        <v>No</v>
      </c>
      <c r="CI152" s="3" t="str">
        <f t="shared" si="99"/>
        <v>No</v>
      </c>
      <c r="CJ152" s="5" t="str">
        <f t="shared" si="100"/>
        <v>No</v>
      </c>
      <c r="CK152" s="3" t="str">
        <f t="shared" si="99"/>
        <v>No</v>
      </c>
      <c r="CL152" s="5" t="str">
        <f t="shared" si="100"/>
        <v>No</v>
      </c>
      <c r="CM152" s="3" t="str">
        <f t="shared" si="99"/>
        <v>No</v>
      </c>
      <c r="CN152" s="5" t="str">
        <f t="shared" si="100"/>
        <v>No</v>
      </c>
      <c r="CO152" s="3" t="str">
        <f t="shared" si="99"/>
        <v>No</v>
      </c>
      <c r="CP152" s="5" t="str">
        <f t="shared" si="100"/>
        <v>No</v>
      </c>
      <c r="CQ152" s="3" t="str">
        <f t="shared" si="99"/>
        <v>No</v>
      </c>
      <c r="CR152" s="5" t="str">
        <f t="shared" si="100"/>
        <v>No</v>
      </c>
      <c r="CS152" s="3" t="str">
        <f t="shared" si="99"/>
        <v>No</v>
      </c>
      <c r="CT152" s="5" t="str">
        <f t="shared" si="100"/>
        <v>No</v>
      </c>
      <c r="CU152" s="3" t="str">
        <f t="shared" si="99"/>
        <v>No</v>
      </c>
      <c r="CV152" s="5" t="str">
        <f t="shared" si="100"/>
        <v>No</v>
      </c>
      <c r="CW152" s="3" t="str">
        <f t="shared" si="99"/>
        <v>No</v>
      </c>
      <c r="CX152" s="5" t="str">
        <f t="shared" si="100"/>
        <v>No</v>
      </c>
      <c r="CY152" s="3" t="str">
        <f t="shared" si="99"/>
        <v>No</v>
      </c>
      <c r="CZ152" s="5" t="str">
        <f t="shared" si="100"/>
        <v>No</v>
      </c>
    </row>
    <row r="153" spans="4:104" x14ac:dyDescent="0.3">
      <c r="D153" s="3">
        <v>152</v>
      </c>
      <c r="E153" s="3" t="str">
        <f t="shared" si="105"/>
        <v>Neptuno</v>
      </c>
      <c r="F153" s="3" t="str">
        <f t="shared" ref="F153" si="108">$E$17</f>
        <v>Urano</v>
      </c>
      <c r="G153" s="3" t="str">
        <f t="shared" si="103"/>
        <v>Conjunción</v>
      </c>
      <c r="H153" s="5">
        <f t="shared" si="104"/>
        <v>0</v>
      </c>
      <c r="I153" s="3" t="str">
        <f t="shared" si="106"/>
        <v>No</v>
      </c>
      <c r="J153" s="5" t="str">
        <f t="shared" si="107"/>
        <v>No</v>
      </c>
      <c r="K153" s="3" t="str">
        <f t="shared" si="106"/>
        <v>No</v>
      </c>
      <c r="L153" s="5" t="str">
        <f t="shared" si="107"/>
        <v>No</v>
      </c>
      <c r="M153" s="3" t="str">
        <f t="shared" si="106"/>
        <v>No</v>
      </c>
      <c r="N153" s="5" t="str">
        <f t="shared" si="107"/>
        <v>No</v>
      </c>
      <c r="O153" s="3" t="str">
        <f t="shared" si="106"/>
        <v>No</v>
      </c>
      <c r="P153" s="5" t="str">
        <f t="shared" si="107"/>
        <v>No</v>
      </c>
      <c r="Q153" s="3" t="str">
        <f t="shared" si="106"/>
        <v>No</v>
      </c>
      <c r="R153" s="5" t="str">
        <f t="shared" si="107"/>
        <v>No</v>
      </c>
      <c r="S153" s="3" t="str">
        <f t="shared" si="106"/>
        <v>No</v>
      </c>
      <c r="T153" s="5" t="str">
        <f t="shared" si="107"/>
        <v>No</v>
      </c>
      <c r="U153" s="3" t="str">
        <f t="shared" si="106"/>
        <v>No</v>
      </c>
      <c r="V153" s="5" t="str">
        <f t="shared" si="107"/>
        <v>No</v>
      </c>
      <c r="W153" s="3" t="str">
        <f t="shared" si="106"/>
        <v>No</v>
      </c>
      <c r="X153" s="5" t="str">
        <f t="shared" si="107"/>
        <v>No</v>
      </c>
      <c r="Y153" s="3" t="str">
        <f t="shared" si="106"/>
        <v>No</v>
      </c>
      <c r="Z153" s="5" t="str">
        <f t="shared" si="107"/>
        <v>No</v>
      </c>
      <c r="AA153" s="3" t="str">
        <f t="shared" si="106"/>
        <v>No</v>
      </c>
      <c r="AB153" s="5" t="str">
        <f t="shared" si="107"/>
        <v>No</v>
      </c>
      <c r="AC153" s="3" t="str">
        <f t="shared" si="106"/>
        <v>No</v>
      </c>
      <c r="AD153" s="5" t="str">
        <f t="shared" si="107"/>
        <v>No</v>
      </c>
      <c r="AE153" s="3" t="str">
        <f t="shared" si="106"/>
        <v>No</v>
      </c>
      <c r="AF153" s="5" t="str">
        <f t="shared" si="107"/>
        <v>No</v>
      </c>
      <c r="AG153" s="3" t="str">
        <f t="shared" si="106"/>
        <v>No</v>
      </c>
      <c r="AH153" s="5" t="str">
        <f t="shared" si="107"/>
        <v>No</v>
      </c>
      <c r="AI153" s="3" t="str">
        <f t="shared" si="106"/>
        <v>No</v>
      </c>
      <c r="AJ153" s="5" t="str">
        <f t="shared" si="107"/>
        <v>No</v>
      </c>
      <c r="AK153" s="3" t="str">
        <f t="shared" si="106"/>
        <v>No</v>
      </c>
      <c r="AL153" s="5" t="str">
        <f t="shared" si="107"/>
        <v>No</v>
      </c>
      <c r="AM153" s="3" t="str">
        <f t="shared" si="106"/>
        <v>No</v>
      </c>
      <c r="AN153" s="5" t="str">
        <f t="shared" si="107"/>
        <v>No</v>
      </c>
      <c r="AO153" s="3" t="str">
        <f t="shared" si="106"/>
        <v>No</v>
      </c>
      <c r="AP153" s="5" t="str">
        <f t="shared" si="107"/>
        <v>No</v>
      </c>
      <c r="AQ153" s="3" t="str">
        <f t="shared" si="106"/>
        <v>No</v>
      </c>
      <c r="AR153" s="5" t="str">
        <f t="shared" si="107"/>
        <v>No</v>
      </c>
      <c r="AS153" s="3" t="str">
        <f t="shared" si="106"/>
        <v>No</v>
      </c>
      <c r="AT153" s="5" t="str">
        <f t="shared" si="107"/>
        <v>No</v>
      </c>
      <c r="AU153" s="3" t="str">
        <f t="shared" si="106"/>
        <v>No</v>
      </c>
      <c r="AV153" s="5" t="str">
        <f t="shared" si="107"/>
        <v>No</v>
      </c>
      <c r="AW153" s="3" t="str">
        <f t="shared" si="106"/>
        <v>No</v>
      </c>
      <c r="AX153" s="5" t="str">
        <f t="shared" si="107"/>
        <v>No</v>
      </c>
      <c r="AY153" s="3" t="str">
        <f t="shared" si="106"/>
        <v>No</v>
      </c>
      <c r="AZ153" s="5" t="str">
        <f t="shared" si="107"/>
        <v>No</v>
      </c>
      <c r="BA153" s="3" t="str">
        <f t="shared" si="106"/>
        <v>No</v>
      </c>
      <c r="BB153" s="5" t="str">
        <f t="shared" si="107"/>
        <v>No</v>
      </c>
      <c r="BC153" s="3" t="str">
        <f t="shared" si="106"/>
        <v>No</v>
      </c>
      <c r="BD153" s="5" t="str">
        <f t="shared" si="107"/>
        <v>No</v>
      </c>
      <c r="BE153" s="3" t="str">
        <f t="shared" si="106"/>
        <v>No</v>
      </c>
      <c r="BF153" s="5" t="str">
        <f t="shared" si="107"/>
        <v>No</v>
      </c>
      <c r="BG153" s="3" t="str">
        <f t="shared" si="106"/>
        <v>No</v>
      </c>
      <c r="BH153" s="5" t="str">
        <f t="shared" si="107"/>
        <v>No</v>
      </c>
      <c r="BI153" s="3" t="str">
        <f t="shared" si="106"/>
        <v>No</v>
      </c>
      <c r="BJ153" s="5" t="str">
        <f t="shared" si="107"/>
        <v>No</v>
      </c>
      <c r="BK153" s="3" t="str">
        <f t="shared" si="106"/>
        <v>No</v>
      </c>
      <c r="BL153" s="5" t="str">
        <f t="shared" si="107"/>
        <v>No</v>
      </c>
      <c r="BM153" s="3" t="str">
        <f t="shared" si="106"/>
        <v>No</v>
      </c>
      <c r="BN153" s="5" t="str">
        <f t="shared" si="107"/>
        <v>No</v>
      </c>
      <c r="BO153" s="3" t="str">
        <f t="shared" si="106"/>
        <v>No</v>
      </c>
      <c r="BP153" s="5" t="str">
        <f t="shared" si="107"/>
        <v>No</v>
      </c>
      <c r="BQ153" s="3" t="str">
        <f t="shared" si="106"/>
        <v>No</v>
      </c>
      <c r="BR153" s="5" t="str">
        <f t="shared" si="107"/>
        <v>No</v>
      </c>
      <c r="BS153" s="3" t="str">
        <f t="shared" si="106"/>
        <v>No</v>
      </c>
      <c r="BT153" s="5" t="str">
        <f t="shared" si="107"/>
        <v>No</v>
      </c>
      <c r="BU153" s="3" t="str">
        <f t="shared" si="99"/>
        <v>No</v>
      </c>
      <c r="BV153" s="5" t="str">
        <f t="shared" si="100"/>
        <v>No</v>
      </c>
      <c r="BW153" s="3" t="str">
        <f t="shared" si="99"/>
        <v>No</v>
      </c>
      <c r="BX153" s="5" t="str">
        <f t="shared" si="100"/>
        <v>No</v>
      </c>
      <c r="BY153" s="3" t="str">
        <f t="shared" si="99"/>
        <v>No</v>
      </c>
      <c r="BZ153" s="5" t="str">
        <f t="shared" si="100"/>
        <v>No</v>
      </c>
      <c r="CA153" s="3" t="str">
        <f t="shared" si="99"/>
        <v>No</v>
      </c>
      <c r="CB153" s="5" t="str">
        <f t="shared" si="100"/>
        <v>No</v>
      </c>
      <c r="CC153" s="3" t="str">
        <f t="shared" si="99"/>
        <v>No</v>
      </c>
      <c r="CD153" s="5" t="str">
        <f t="shared" si="100"/>
        <v>No</v>
      </c>
      <c r="CE153" s="3" t="str">
        <f t="shared" si="99"/>
        <v>No</v>
      </c>
      <c r="CF153" s="5" t="str">
        <f t="shared" si="100"/>
        <v>No</v>
      </c>
      <c r="CG153" s="3" t="str">
        <f t="shared" si="99"/>
        <v>No</v>
      </c>
      <c r="CH153" s="5" t="str">
        <f t="shared" si="100"/>
        <v>No</v>
      </c>
      <c r="CI153" s="3" t="str">
        <f t="shared" si="99"/>
        <v>No</v>
      </c>
      <c r="CJ153" s="5" t="str">
        <f t="shared" si="100"/>
        <v>No</v>
      </c>
      <c r="CK153" s="3" t="str">
        <f t="shared" si="99"/>
        <v>No</v>
      </c>
      <c r="CL153" s="5" t="str">
        <f t="shared" si="100"/>
        <v>No</v>
      </c>
      <c r="CM153" s="3" t="str">
        <f t="shared" si="99"/>
        <v>No</v>
      </c>
      <c r="CN153" s="5" t="str">
        <f t="shared" si="100"/>
        <v>No</v>
      </c>
      <c r="CO153" s="3" t="str">
        <f t="shared" si="99"/>
        <v>No</v>
      </c>
      <c r="CP153" s="5" t="str">
        <f t="shared" si="100"/>
        <v>No</v>
      </c>
      <c r="CQ153" s="3" t="str">
        <f t="shared" si="99"/>
        <v>No</v>
      </c>
      <c r="CR153" s="5" t="str">
        <f t="shared" si="100"/>
        <v>No</v>
      </c>
      <c r="CS153" s="3" t="str">
        <f t="shared" si="99"/>
        <v>No</v>
      </c>
      <c r="CT153" s="5" t="str">
        <f t="shared" si="100"/>
        <v>No</v>
      </c>
      <c r="CU153" s="3" t="str">
        <f t="shared" si="99"/>
        <v>No</v>
      </c>
      <c r="CV153" s="5" t="str">
        <f t="shared" si="100"/>
        <v>No</v>
      </c>
      <c r="CW153" s="3" t="str">
        <f t="shared" ref="CW153:CY153" si="109">IF(AND(VLOOKUP($E153,Puntos,7,FALSE)-VLOOKUP($F153,Puntos,7,FALSE)&lt;=(1.25/30)*(CW$5+CW$3),VLOOKUP($E153,Puntos,7,FALSE)-VLOOKUP($F153,Puntos,7,FALSE)&gt;=(1.25/30)*(-CW$5+CW$3)),CW$2,IF(AND(VLOOKUP($F153,Puntos,7,FALSE)-VLOOKUP($E153,Puntos,7,FALSE)&lt;=(1.25/30)*(CW$5+CW$3),VLOOKUP($F153,Puntos,7,FALSE)-VLOOKUP($E153,Puntos,7,FALSE)&gt;=(1.25/30)*(-CW$5+CW$3)),CW$2,IF(AND(VLOOKUP($E153,Puntos,7,FALSE)-VLOOKUP($F153,Puntos,7,FALSE)&lt;=(1.25/30)*(-360+CW$5+CW$3),VLOOKUP($E153,Puntos,7,FALSE)-VLOOKUP($F153,Puntos,7,FALSE)&gt;=(1.25/30)*(-360-CW$5+CW$3)),CW$2,IF(AND(VLOOKUP($F153,Puntos,7,FALSE)-VLOOKUP($E153,Puntos,7,FALSE)&lt;=(1.25/30)*(-360+CW$5+CW$3),VLOOKUP($F153,Puntos,7,FALSE)-VLOOKUP($E153,Puntos,7,FALSE)&gt;=(1.25/30)*(-360-CW$5+CW$3)),CW$2,"No"))))</f>
        <v>No</v>
      </c>
      <c r="CX153" s="5" t="str">
        <f t="shared" ref="CX153:CZ153" si="110">IF(IF(AND(VLOOKUP($E153,Puntos,7,FALSE)-VLOOKUP($F153,Puntos,7,FALSE)&lt;=(1.25/30)*(CX$5+CX$3),VLOOKUP($E153,Puntos,7,FALSE)-VLOOKUP($F153,Puntos,7,FALSE)&gt;=(1.25/30)*(-CX$5+CX$3)),VLOOKUP($E153,Puntos,7,FALSE)-VLOOKUP($F153,Puntos,7,FALSE)-(1.25/30)*(CX$3),IF(AND(VLOOKUP($F153,Puntos,7,FALSE)-VLOOKUP($E153,Puntos,7,FALSE)&lt;=(1.25/30)*(CX$5+CX$3),VLOOKUP($F153,Puntos,7,FALSE)-VLOOKUP($E153,Puntos,7,FALSE)&gt;=(1.25/30)*(-CX$5+CX$3)),VLOOKUP($F153,Puntos,7,FALSE)-VLOOKUP($E153,Puntos,7,FALSE)-(1.25/30)*(CX$3),IF(AND(VLOOKUP($E153,Puntos,7,FALSE)-VLOOKUP($F153,Puntos,7,FALSE)&lt;=(1.25/30)*(-360+CX$5+CX$3),VLOOKUP($E153,Puntos,7,FALSE)-VLOOKUP($F153,Puntos,7,FALSE)&gt;=(1.25/30)*(-360-CX$5+CX$3)),VLOOKUP($E153,Puntos,7,FALSE)-VLOOKUP($F153,Puntos,7,FALSE)+(360-CX$3)/24,IF(AND(VLOOKUP($F153,Puntos,7,FALSE)-VLOOKUP($E153,Puntos,7,FALSE)&lt;=(1.25/30)*(-360+CX$5+CX$3),VLOOKUP($F153,Puntos,7,FALSE)-VLOOKUP($E153,Puntos,7,FALSE)&gt;=(1.25/30)*(-360-CX$5+CX$3)),VLOOKUP($F153,Puntos,7,FALSE)-VLOOKUP($E153,Puntos,7,FALSE)+(360-CX$3)/24,"No"))))&lt;0,(-1)*(IF(AND(VLOOKUP($E153,Puntos,7,FALSE)-VLOOKUP($F153,Puntos,7,FALSE)&lt;=(1.25/30)*(CX$5+CX$3),VLOOKUP($E153,Puntos,7,FALSE)-VLOOKUP($F153,Puntos,7,FALSE)&gt;=(1.25/30)*(-CX$5+CX$3)),VLOOKUP($E153,Puntos,7,FALSE)-VLOOKUP($F153,Puntos,7,FALSE)-(1.25/30)*(CX$3),IF(AND(VLOOKUP($F153,Puntos,7,FALSE)-VLOOKUP($E153,Puntos,7,FALSE)&lt;=(1.25/30)*(CX$5+CX$3),VLOOKUP($F153,Puntos,7,FALSE)-VLOOKUP($E153,Puntos,7,FALSE)&gt;=(1.25/30)*(-CX$5+CX$3)),VLOOKUP($F153,Puntos,7,FALSE)-VLOOKUP($E153,Puntos,7,FALSE)-(1.25/30)*(CX$3),IF(AND(VLOOKUP($E153,Puntos,7,FALSE)-VLOOKUP($F153,Puntos,7,FALSE)&lt;=(1.25/30)*(-360+CX$5+CX$3),VLOOKUP($E153,Puntos,7,FALSE)-VLOOKUP($F153,Puntos,7,FALSE)&gt;=(1.25/30)*(-360-CX$5+CX$3)),VLOOKUP($E153,Puntos,7,FALSE)-VLOOKUP($F153,Puntos,7,FALSE)+(360-CX$3)/24,IF(AND(VLOOKUP($F153,Puntos,7,FALSE)-VLOOKUP($E153,Puntos,7,FALSE)&lt;=(1.25/30)*(-360+CX$5+CX$3),VLOOKUP($F153,Puntos,7,FALSE)-VLOOKUP($E153,Puntos,7,FALSE)&gt;=(1.25/30)*(-360-CX$5+CX$3)),VLOOKUP($F153,Puntos,7,FALSE)-VLOOKUP($E153,Puntos,7,FALSE)+(360-CX$3)/24,"No"))))),(IF(AND(VLOOKUP($E153,Puntos,7,FALSE)-VLOOKUP($F153,Puntos,7,FALSE)&lt;=(1.25/30)*(CX$5+CX$3),VLOOKUP($E153,Puntos,7,FALSE)-VLOOKUP($F153,Puntos,7,FALSE)&gt;=(1.25/30)*(-CX$5+CX$3)),VLOOKUP($E153,Puntos,7,FALSE)-VLOOKUP($F153,Puntos,7,FALSE)-(1.25/30)*(CX$3),IF(AND(VLOOKUP($F153,Puntos,7,FALSE)-VLOOKUP($E153,Puntos,7,FALSE)&lt;=(1.25/30)*(CX$5+CX$3),VLOOKUP($F153,Puntos,7,FALSE)-VLOOKUP($E153,Puntos,7,FALSE)&gt;=(1.25/30)*(-CX$5+CX$3)),VLOOKUP($F153,Puntos,7,FALSE)-VLOOKUP($E153,Puntos,7,FALSE)-(1.25/30)*(CX$3),IF(AND(VLOOKUP($E153,Puntos,7,FALSE)-VLOOKUP($F153,Puntos,7,FALSE)&lt;=(1.25/30)*(-360+CX$5+CX$3),VLOOKUP($E153,Puntos,7,FALSE)-VLOOKUP($F153,Puntos,7,FALSE)&gt;=(1.25/30)*(-360-CX$5+CX$3)),VLOOKUP($E153,Puntos,7,FALSE)-VLOOKUP($F153,Puntos,7,FALSE)+(360-CX$3)/24,IF(AND(VLOOKUP($F153,Puntos,7,FALSE)-VLOOKUP($E153,Puntos,7,FALSE)&lt;=(1.25/30)*(-360+CX$5+CX$3),VLOOKUP($F153,Puntos,7,FALSE)-VLOOKUP($E153,Puntos,7,FALSE)&gt;=(1.25/30)*(-360-CX$5+CX$3)),VLOOKUP($F153,Puntos,7,FALSE)-VLOOKUP($E153,Puntos,7,FALSE)+(360-CX$3)/24,"No"))))))</f>
        <v>No</v>
      </c>
      <c r="CY153" s="3" t="str">
        <f t="shared" si="109"/>
        <v>No</v>
      </c>
      <c r="CZ153" s="5" t="str">
        <f t="shared" si="110"/>
        <v>No</v>
      </c>
    </row>
    <row r="154" spans="4:104" x14ac:dyDescent="0.3">
      <c r="D154" s="3">
        <v>154</v>
      </c>
      <c r="E154" s="3" t="str">
        <f t="shared" si="105"/>
        <v>Neptuno</v>
      </c>
      <c r="F154" s="3" t="str">
        <f t="shared" ref="F154:F168" si="111">F139</f>
        <v>Plutón</v>
      </c>
      <c r="G154" s="3" t="str">
        <f t="shared" si="103"/>
        <v>Conjunción</v>
      </c>
      <c r="H154" s="5">
        <f t="shared" si="104"/>
        <v>0</v>
      </c>
      <c r="I154" s="3" t="str">
        <f t="shared" ref="I154:BS161" si="112">IF(AND(VLOOKUP($E154,Puntos,7,FALSE)-VLOOKUP($F154,Puntos,7,FALSE)&lt;=(1.25/30)*(I$5+I$3),VLOOKUP($E154,Puntos,7,FALSE)-VLOOKUP($F154,Puntos,7,FALSE)&gt;=(1.25/30)*(-I$5+I$3)),I$2,IF(AND(VLOOKUP($F154,Puntos,7,FALSE)-VLOOKUP($E154,Puntos,7,FALSE)&lt;=(1.25/30)*(I$5+I$3),VLOOKUP($F154,Puntos,7,FALSE)-VLOOKUP($E154,Puntos,7,FALSE)&gt;=(1.25/30)*(-I$5+I$3)),I$2,IF(AND(VLOOKUP($E154,Puntos,7,FALSE)-VLOOKUP($F154,Puntos,7,FALSE)&lt;=(1.25/30)*(-360+I$5+I$3),VLOOKUP($E154,Puntos,7,FALSE)-VLOOKUP($F154,Puntos,7,FALSE)&gt;=(1.25/30)*(-360-I$5+I$3)),I$2,IF(AND(VLOOKUP($F154,Puntos,7,FALSE)-VLOOKUP($E154,Puntos,7,FALSE)&lt;=(1.25/30)*(-360+I$5+I$3),VLOOKUP($F154,Puntos,7,FALSE)-VLOOKUP($E154,Puntos,7,FALSE)&gt;=(1.25/30)*(-360-I$5+I$3)),I$2,"No"))))</f>
        <v>No</v>
      </c>
      <c r="J154" s="5" t="str">
        <f t="shared" ref="J154:BT161" si="113">IF(IF(AND(VLOOKUP($E154,Puntos,7,FALSE)-VLOOKUP($F154,Puntos,7,FALSE)&lt;=(1.25/30)*(J$5+J$3),VLOOKUP($E154,Puntos,7,FALSE)-VLOOKUP($F154,Puntos,7,FALSE)&gt;=(1.25/30)*(-J$5+J$3)),VLOOKUP($E154,Puntos,7,FALSE)-VLOOKUP($F154,Puntos,7,FALSE)-(1.25/30)*(J$3),IF(AND(VLOOKUP($F154,Puntos,7,FALSE)-VLOOKUP($E154,Puntos,7,FALSE)&lt;=(1.25/30)*(J$5+J$3),VLOOKUP($F154,Puntos,7,FALSE)-VLOOKUP($E154,Puntos,7,FALSE)&gt;=(1.25/30)*(-J$5+J$3)),VLOOKUP($F154,Puntos,7,FALSE)-VLOOKUP($E154,Puntos,7,FALSE)-(1.25/30)*(J$3),IF(AND(VLOOKUP($E154,Puntos,7,FALSE)-VLOOKUP($F154,Puntos,7,FALSE)&lt;=(1.25/30)*(-360+J$5+J$3),VLOOKUP($E154,Puntos,7,FALSE)-VLOOKUP($F154,Puntos,7,FALSE)&gt;=(1.25/30)*(-360-J$5+J$3)),VLOOKUP($E154,Puntos,7,FALSE)-VLOOKUP($F154,Puntos,7,FALSE)+(360-J$3)/24,IF(AND(VLOOKUP($F154,Puntos,7,FALSE)-VLOOKUP($E154,Puntos,7,FALSE)&lt;=(1.25/30)*(-360+J$5+J$3),VLOOKUP($F154,Puntos,7,FALSE)-VLOOKUP($E154,Puntos,7,FALSE)&gt;=(1.25/30)*(-360-J$5+J$3)),VLOOKUP($F154,Puntos,7,FALSE)-VLOOKUP($E154,Puntos,7,FALSE)+(360-J$3)/24,"No"))))&lt;0,(-1)*(IF(AND(VLOOKUP($E154,Puntos,7,FALSE)-VLOOKUP($F154,Puntos,7,FALSE)&lt;=(1.25/30)*(J$5+J$3),VLOOKUP($E154,Puntos,7,FALSE)-VLOOKUP($F154,Puntos,7,FALSE)&gt;=(1.25/30)*(-J$5+J$3)),VLOOKUP($E154,Puntos,7,FALSE)-VLOOKUP($F154,Puntos,7,FALSE)-(1.25/30)*(J$3),IF(AND(VLOOKUP($F154,Puntos,7,FALSE)-VLOOKUP($E154,Puntos,7,FALSE)&lt;=(1.25/30)*(J$5+J$3),VLOOKUP($F154,Puntos,7,FALSE)-VLOOKUP($E154,Puntos,7,FALSE)&gt;=(1.25/30)*(-J$5+J$3)),VLOOKUP($F154,Puntos,7,FALSE)-VLOOKUP($E154,Puntos,7,FALSE)-(1.25/30)*(J$3),IF(AND(VLOOKUP($E154,Puntos,7,FALSE)-VLOOKUP($F154,Puntos,7,FALSE)&lt;=(1.25/30)*(-360+J$5+J$3),VLOOKUP($E154,Puntos,7,FALSE)-VLOOKUP($F154,Puntos,7,FALSE)&gt;=(1.25/30)*(-360-J$5+J$3)),VLOOKUP($E154,Puntos,7,FALSE)-VLOOKUP($F154,Puntos,7,FALSE)+(360-J$3)/24,IF(AND(VLOOKUP($F154,Puntos,7,FALSE)-VLOOKUP($E154,Puntos,7,FALSE)&lt;=(1.25/30)*(-360+J$5+J$3),VLOOKUP($F154,Puntos,7,FALSE)-VLOOKUP($E154,Puntos,7,FALSE)&gt;=(1.25/30)*(-360-J$5+J$3)),VLOOKUP($F154,Puntos,7,FALSE)-VLOOKUP($E154,Puntos,7,FALSE)+(360-J$3)/24,"No"))))),(IF(AND(VLOOKUP($E154,Puntos,7,FALSE)-VLOOKUP($F154,Puntos,7,FALSE)&lt;=(1.25/30)*(J$5+J$3),VLOOKUP($E154,Puntos,7,FALSE)-VLOOKUP($F154,Puntos,7,FALSE)&gt;=(1.25/30)*(-J$5+J$3)),VLOOKUP($E154,Puntos,7,FALSE)-VLOOKUP($F154,Puntos,7,FALSE)-(1.25/30)*(J$3),IF(AND(VLOOKUP($F154,Puntos,7,FALSE)-VLOOKUP($E154,Puntos,7,FALSE)&lt;=(1.25/30)*(J$5+J$3),VLOOKUP($F154,Puntos,7,FALSE)-VLOOKUP($E154,Puntos,7,FALSE)&gt;=(1.25/30)*(-J$5+J$3)),VLOOKUP($F154,Puntos,7,FALSE)-VLOOKUP($E154,Puntos,7,FALSE)-(1.25/30)*(J$3),IF(AND(VLOOKUP($E154,Puntos,7,FALSE)-VLOOKUP($F154,Puntos,7,FALSE)&lt;=(1.25/30)*(-360+J$5+J$3),VLOOKUP($E154,Puntos,7,FALSE)-VLOOKUP($F154,Puntos,7,FALSE)&gt;=(1.25/30)*(-360-J$5+J$3)),VLOOKUP($E154,Puntos,7,FALSE)-VLOOKUP($F154,Puntos,7,FALSE)+(360-J$3)/24,IF(AND(VLOOKUP($F154,Puntos,7,FALSE)-VLOOKUP($E154,Puntos,7,FALSE)&lt;=(1.25/30)*(-360+J$5+J$3),VLOOKUP($F154,Puntos,7,FALSE)-VLOOKUP($E154,Puntos,7,FALSE)&gt;=(1.25/30)*(-360-J$5+J$3)),VLOOKUP($F154,Puntos,7,FALSE)-VLOOKUP($E154,Puntos,7,FALSE)+(360-J$3)/24,"No"))))))</f>
        <v>No</v>
      </c>
      <c r="K154" s="3" t="str">
        <f t="shared" si="112"/>
        <v>No</v>
      </c>
      <c r="L154" s="5" t="str">
        <f t="shared" si="113"/>
        <v>No</v>
      </c>
      <c r="M154" s="3" t="str">
        <f t="shared" si="112"/>
        <v>No</v>
      </c>
      <c r="N154" s="5" t="str">
        <f t="shared" si="113"/>
        <v>No</v>
      </c>
      <c r="O154" s="3" t="str">
        <f t="shared" si="112"/>
        <v>No</v>
      </c>
      <c r="P154" s="5" t="str">
        <f t="shared" si="113"/>
        <v>No</v>
      </c>
      <c r="Q154" s="3" t="str">
        <f t="shared" si="112"/>
        <v>No</v>
      </c>
      <c r="R154" s="5" t="str">
        <f t="shared" si="113"/>
        <v>No</v>
      </c>
      <c r="S154" s="3" t="str">
        <f t="shared" si="112"/>
        <v>No</v>
      </c>
      <c r="T154" s="5" t="str">
        <f t="shared" si="113"/>
        <v>No</v>
      </c>
      <c r="U154" s="3" t="str">
        <f t="shared" si="112"/>
        <v>No</v>
      </c>
      <c r="V154" s="5" t="str">
        <f t="shared" si="113"/>
        <v>No</v>
      </c>
      <c r="W154" s="3" t="str">
        <f t="shared" si="112"/>
        <v>No</v>
      </c>
      <c r="X154" s="5" t="str">
        <f t="shared" si="113"/>
        <v>No</v>
      </c>
      <c r="Y154" s="3" t="str">
        <f t="shared" si="112"/>
        <v>No</v>
      </c>
      <c r="Z154" s="5" t="str">
        <f t="shared" si="113"/>
        <v>No</v>
      </c>
      <c r="AA154" s="3" t="str">
        <f t="shared" si="112"/>
        <v>No</v>
      </c>
      <c r="AB154" s="5" t="str">
        <f t="shared" si="113"/>
        <v>No</v>
      </c>
      <c r="AC154" s="3" t="str">
        <f t="shared" si="112"/>
        <v>No</v>
      </c>
      <c r="AD154" s="5" t="str">
        <f t="shared" si="113"/>
        <v>No</v>
      </c>
      <c r="AE154" s="3" t="str">
        <f t="shared" si="112"/>
        <v>No</v>
      </c>
      <c r="AF154" s="5" t="str">
        <f t="shared" si="113"/>
        <v>No</v>
      </c>
      <c r="AG154" s="3" t="str">
        <f t="shared" si="112"/>
        <v>No</v>
      </c>
      <c r="AH154" s="5" t="str">
        <f t="shared" si="113"/>
        <v>No</v>
      </c>
      <c r="AI154" s="3" t="str">
        <f t="shared" si="112"/>
        <v>No</v>
      </c>
      <c r="AJ154" s="5" t="str">
        <f t="shared" si="113"/>
        <v>No</v>
      </c>
      <c r="AK154" s="3" t="str">
        <f t="shared" si="112"/>
        <v>No</v>
      </c>
      <c r="AL154" s="5" t="str">
        <f t="shared" si="113"/>
        <v>No</v>
      </c>
      <c r="AM154" s="3" t="str">
        <f t="shared" si="112"/>
        <v>No</v>
      </c>
      <c r="AN154" s="5" t="str">
        <f t="shared" si="113"/>
        <v>No</v>
      </c>
      <c r="AO154" s="3" t="str">
        <f t="shared" si="112"/>
        <v>No</v>
      </c>
      <c r="AP154" s="5" t="str">
        <f t="shared" si="113"/>
        <v>No</v>
      </c>
      <c r="AQ154" s="3" t="str">
        <f t="shared" si="112"/>
        <v>No</v>
      </c>
      <c r="AR154" s="5" t="str">
        <f t="shared" si="113"/>
        <v>No</v>
      </c>
      <c r="AS154" s="3" t="str">
        <f t="shared" si="112"/>
        <v>No</v>
      </c>
      <c r="AT154" s="5" t="str">
        <f t="shared" si="113"/>
        <v>No</v>
      </c>
      <c r="AU154" s="3" t="str">
        <f t="shared" si="112"/>
        <v>No</v>
      </c>
      <c r="AV154" s="5" t="str">
        <f t="shared" si="113"/>
        <v>No</v>
      </c>
      <c r="AW154" s="3" t="str">
        <f t="shared" si="112"/>
        <v>No</v>
      </c>
      <c r="AX154" s="5" t="str">
        <f t="shared" si="113"/>
        <v>No</v>
      </c>
      <c r="AY154" s="3" t="str">
        <f t="shared" si="112"/>
        <v>No</v>
      </c>
      <c r="AZ154" s="5" t="str">
        <f t="shared" si="113"/>
        <v>No</v>
      </c>
      <c r="BA154" s="3" t="str">
        <f t="shared" si="112"/>
        <v>No</v>
      </c>
      <c r="BB154" s="5" t="str">
        <f t="shared" si="113"/>
        <v>No</v>
      </c>
      <c r="BC154" s="3" t="str">
        <f t="shared" si="112"/>
        <v>No</v>
      </c>
      <c r="BD154" s="5" t="str">
        <f t="shared" si="113"/>
        <v>No</v>
      </c>
      <c r="BE154" s="3" t="str">
        <f t="shared" si="112"/>
        <v>No</v>
      </c>
      <c r="BF154" s="5" t="str">
        <f t="shared" si="113"/>
        <v>No</v>
      </c>
      <c r="BG154" s="3" t="str">
        <f t="shared" si="112"/>
        <v>No</v>
      </c>
      <c r="BH154" s="5" t="str">
        <f t="shared" si="113"/>
        <v>No</v>
      </c>
      <c r="BI154" s="3" t="str">
        <f t="shared" si="112"/>
        <v>No</v>
      </c>
      <c r="BJ154" s="5" t="str">
        <f t="shared" si="113"/>
        <v>No</v>
      </c>
      <c r="BK154" s="3" t="str">
        <f t="shared" si="112"/>
        <v>No</v>
      </c>
      <c r="BL154" s="5" t="str">
        <f t="shared" si="113"/>
        <v>No</v>
      </c>
      <c r="BM154" s="3" t="str">
        <f t="shared" si="112"/>
        <v>No</v>
      </c>
      <c r="BN154" s="5" t="str">
        <f t="shared" si="113"/>
        <v>No</v>
      </c>
      <c r="BO154" s="3" t="str">
        <f t="shared" si="112"/>
        <v>No</v>
      </c>
      <c r="BP154" s="5" t="str">
        <f t="shared" si="113"/>
        <v>No</v>
      </c>
      <c r="BQ154" s="3" t="str">
        <f t="shared" si="112"/>
        <v>No</v>
      </c>
      <c r="BR154" s="5" t="str">
        <f t="shared" si="113"/>
        <v>No</v>
      </c>
      <c r="BS154" s="3" t="str">
        <f t="shared" si="112"/>
        <v>No</v>
      </c>
      <c r="BT154" s="5" t="str">
        <f t="shared" si="113"/>
        <v>No</v>
      </c>
      <c r="BU154" s="3" t="str">
        <f t="shared" ref="BU154:CY160" si="114">IF(AND(VLOOKUP($E154,Puntos,7,FALSE)-VLOOKUP($F154,Puntos,7,FALSE)&lt;=(1.25/30)*(BU$5+BU$3),VLOOKUP($E154,Puntos,7,FALSE)-VLOOKUP($F154,Puntos,7,FALSE)&gt;=(1.25/30)*(-BU$5+BU$3)),BU$2,IF(AND(VLOOKUP($F154,Puntos,7,FALSE)-VLOOKUP($E154,Puntos,7,FALSE)&lt;=(1.25/30)*(BU$5+BU$3),VLOOKUP($F154,Puntos,7,FALSE)-VLOOKUP($E154,Puntos,7,FALSE)&gt;=(1.25/30)*(-BU$5+BU$3)),BU$2,IF(AND(VLOOKUP($E154,Puntos,7,FALSE)-VLOOKUP($F154,Puntos,7,FALSE)&lt;=(1.25/30)*(-360+BU$5+BU$3),VLOOKUP($E154,Puntos,7,FALSE)-VLOOKUP($F154,Puntos,7,FALSE)&gt;=(1.25/30)*(-360-BU$5+BU$3)),BU$2,IF(AND(VLOOKUP($F154,Puntos,7,FALSE)-VLOOKUP($E154,Puntos,7,FALSE)&lt;=(1.25/30)*(-360+BU$5+BU$3),VLOOKUP($F154,Puntos,7,FALSE)-VLOOKUP($E154,Puntos,7,FALSE)&gt;=(1.25/30)*(-360-BU$5+BU$3)),BU$2,"No"))))</f>
        <v>No</v>
      </c>
      <c r="BV154" s="5" t="str">
        <f t="shared" ref="BV154:CZ160" si="115">IF(IF(AND(VLOOKUP($E154,Puntos,7,FALSE)-VLOOKUP($F154,Puntos,7,FALSE)&lt;=(1.25/30)*(BV$5+BV$3),VLOOKUP($E154,Puntos,7,FALSE)-VLOOKUP($F154,Puntos,7,FALSE)&gt;=(1.25/30)*(-BV$5+BV$3)),VLOOKUP($E154,Puntos,7,FALSE)-VLOOKUP($F154,Puntos,7,FALSE)-(1.25/30)*(BV$3),IF(AND(VLOOKUP($F154,Puntos,7,FALSE)-VLOOKUP($E154,Puntos,7,FALSE)&lt;=(1.25/30)*(BV$5+BV$3),VLOOKUP($F154,Puntos,7,FALSE)-VLOOKUP($E154,Puntos,7,FALSE)&gt;=(1.25/30)*(-BV$5+BV$3)),VLOOKUP($F154,Puntos,7,FALSE)-VLOOKUP($E154,Puntos,7,FALSE)-(1.25/30)*(BV$3),IF(AND(VLOOKUP($E154,Puntos,7,FALSE)-VLOOKUP($F154,Puntos,7,FALSE)&lt;=(1.25/30)*(-360+BV$5+BV$3),VLOOKUP($E154,Puntos,7,FALSE)-VLOOKUP($F154,Puntos,7,FALSE)&gt;=(1.25/30)*(-360-BV$5+BV$3)),VLOOKUP($E154,Puntos,7,FALSE)-VLOOKUP($F154,Puntos,7,FALSE)+(360-BV$3)/24,IF(AND(VLOOKUP($F154,Puntos,7,FALSE)-VLOOKUP($E154,Puntos,7,FALSE)&lt;=(1.25/30)*(-360+BV$5+BV$3),VLOOKUP($F154,Puntos,7,FALSE)-VLOOKUP($E154,Puntos,7,FALSE)&gt;=(1.25/30)*(-360-BV$5+BV$3)),VLOOKUP($F154,Puntos,7,FALSE)-VLOOKUP($E154,Puntos,7,FALSE)+(360-BV$3)/24,"No"))))&lt;0,(-1)*(IF(AND(VLOOKUP($E154,Puntos,7,FALSE)-VLOOKUP($F154,Puntos,7,FALSE)&lt;=(1.25/30)*(BV$5+BV$3),VLOOKUP($E154,Puntos,7,FALSE)-VLOOKUP($F154,Puntos,7,FALSE)&gt;=(1.25/30)*(-BV$5+BV$3)),VLOOKUP($E154,Puntos,7,FALSE)-VLOOKUP($F154,Puntos,7,FALSE)-(1.25/30)*(BV$3),IF(AND(VLOOKUP($F154,Puntos,7,FALSE)-VLOOKUP($E154,Puntos,7,FALSE)&lt;=(1.25/30)*(BV$5+BV$3),VLOOKUP($F154,Puntos,7,FALSE)-VLOOKUP($E154,Puntos,7,FALSE)&gt;=(1.25/30)*(-BV$5+BV$3)),VLOOKUP($F154,Puntos,7,FALSE)-VLOOKUP($E154,Puntos,7,FALSE)-(1.25/30)*(BV$3),IF(AND(VLOOKUP($E154,Puntos,7,FALSE)-VLOOKUP($F154,Puntos,7,FALSE)&lt;=(1.25/30)*(-360+BV$5+BV$3),VLOOKUP($E154,Puntos,7,FALSE)-VLOOKUP($F154,Puntos,7,FALSE)&gt;=(1.25/30)*(-360-BV$5+BV$3)),VLOOKUP($E154,Puntos,7,FALSE)-VLOOKUP($F154,Puntos,7,FALSE)+(360-BV$3)/24,IF(AND(VLOOKUP($F154,Puntos,7,FALSE)-VLOOKUP($E154,Puntos,7,FALSE)&lt;=(1.25/30)*(-360+BV$5+BV$3),VLOOKUP($F154,Puntos,7,FALSE)-VLOOKUP($E154,Puntos,7,FALSE)&gt;=(1.25/30)*(-360-BV$5+BV$3)),VLOOKUP($F154,Puntos,7,FALSE)-VLOOKUP($E154,Puntos,7,FALSE)+(360-BV$3)/24,"No"))))),(IF(AND(VLOOKUP($E154,Puntos,7,FALSE)-VLOOKUP($F154,Puntos,7,FALSE)&lt;=(1.25/30)*(BV$5+BV$3),VLOOKUP($E154,Puntos,7,FALSE)-VLOOKUP($F154,Puntos,7,FALSE)&gt;=(1.25/30)*(-BV$5+BV$3)),VLOOKUP($E154,Puntos,7,FALSE)-VLOOKUP($F154,Puntos,7,FALSE)-(1.25/30)*(BV$3),IF(AND(VLOOKUP($F154,Puntos,7,FALSE)-VLOOKUP($E154,Puntos,7,FALSE)&lt;=(1.25/30)*(BV$5+BV$3),VLOOKUP($F154,Puntos,7,FALSE)-VLOOKUP($E154,Puntos,7,FALSE)&gt;=(1.25/30)*(-BV$5+BV$3)),VLOOKUP($F154,Puntos,7,FALSE)-VLOOKUP($E154,Puntos,7,FALSE)-(1.25/30)*(BV$3),IF(AND(VLOOKUP($E154,Puntos,7,FALSE)-VLOOKUP($F154,Puntos,7,FALSE)&lt;=(1.25/30)*(-360+BV$5+BV$3),VLOOKUP($E154,Puntos,7,FALSE)-VLOOKUP($F154,Puntos,7,FALSE)&gt;=(1.25/30)*(-360-BV$5+BV$3)),VLOOKUP($E154,Puntos,7,FALSE)-VLOOKUP($F154,Puntos,7,FALSE)+(360-BV$3)/24,IF(AND(VLOOKUP($F154,Puntos,7,FALSE)-VLOOKUP($E154,Puntos,7,FALSE)&lt;=(1.25/30)*(-360+BV$5+BV$3),VLOOKUP($F154,Puntos,7,FALSE)-VLOOKUP($E154,Puntos,7,FALSE)&gt;=(1.25/30)*(-360-BV$5+BV$3)),VLOOKUP($F154,Puntos,7,FALSE)-VLOOKUP($E154,Puntos,7,FALSE)+(360-BV$3)/24,"No"))))))</f>
        <v>No</v>
      </c>
      <c r="BW154" s="3" t="str">
        <f t="shared" si="114"/>
        <v>No</v>
      </c>
      <c r="BX154" s="5" t="str">
        <f t="shared" si="115"/>
        <v>No</v>
      </c>
      <c r="BY154" s="3" t="str">
        <f t="shared" si="114"/>
        <v>No</v>
      </c>
      <c r="BZ154" s="5" t="str">
        <f t="shared" si="115"/>
        <v>No</v>
      </c>
      <c r="CA154" s="3" t="str">
        <f t="shared" si="114"/>
        <v>No</v>
      </c>
      <c r="CB154" s="5" t="str">
        <f t="shared" si="115"/>
        <v>No</v>
      </c>
      <c r="CC154" s="3" t="str">
        <f t="shared" si="114"/>
        <v>No</v>
      </c>
      <c r="CD154" s="5" t="str">
        <f t="shared" si="115"/>
        <v>No</v>
      </c>
      <c r="CE154" s="3" t="str">
        <f t="shared" si="114"/>
        <v>No</v>
      </c>
      <c r="CF154" s="5" t="str">
        <f t="shared" si="115"/>
        <v>No</v>
      </c>
      <c r="CG154" s="3" t="str">
        <f t="shared" si="114"/>
        <v>No</v>
      </c>
      <c r="CH154" s="5" t="str">
        <f t="shared" si="115"/>
        <v>No</v>
      </c>
      <c r="CI154" s="3" t="str">
        <f t="shared" si="114"/>
        <v>No</v>
      </c>
      <c r="CJ154" s="5" t="str">
        <f t="shared" si="115"/>
        <v>No</v>
      </c>
      <c r="CK154" s="3" t="str">
        <f t="shared" si="114"/>
        <v>No</v>
      </c>
      <c r="CL154" s="5" t="str">
        <f t="shared" si="115"/>
        <v>No</v>
      </c>
      <c r="CM154" s="3" t="str">
        <f t="shared" si="114"/>
        <v>No</v>
      </c>
      <c r="CN154" s="5" t="str">
        <f t="shared" si="115"/>
        <v>No</v>
      </c>
      <c r="CO154" s="3" t="str">
        <f t="shared" si="114"/>
        <v>No</v>
      </c>
      <c r="CP154" s="5" t="str">
        <f t="shared" si="115"/>
        <v>No</v>
      </c>
      <c r="CQ154" s="3" t="str">
        <f t="shared" si="114"/>
        <v>No</v>
      </c>
      <c r="CR154" s="5" t="str">
        <f t="shared" si="115"/>
        <v>No</v>
      </c>
      <c r="CS154" s="3" t="str">
        <f t="shared" si="114"/>
        <v>No</v>
      </c>
      <c r="CT154" s="5" t="str">
        <f t="shared" si="115"/>
        <v>No</v>
      </c>
      <c r="CU154" s="3" t="str">
        <f t="shared" si="114"/>
        <v>No</v>
      </c>
      <c r="CV154" s="5" t="str">
        <f t="shared" si="115"/>
        <v>No</v>
      </c>
      <c r="CW154" s="3" t="str">
        <f t="shared" si="114"/>
        <v>No</v>
      </c>
      <c r="CX154" s="5" t="str">
        <f t="shared" si="115"/>
        <v>No</v>
      </c>
      <c r="CY154" s="3" t="str">
        <f t="shared" si="114"/>
        <v>No</v>
      </c>
      <c r="CZ154" s="5" t="str">
        <f t="shared" si="115"/>
        <v>No</v>
      </c>
    </row>
    <row r="155" spans="4:104" x14ac:dyDescent="0.3">
      <c r="D155" s="3">
        <v>155</v>
      </c>
      <c r="E155" s="3" t="str">
        <f t="shared" si="105"/>
        <v>Neptuno</v>
      </c>
      <c r="F155" s="3" t="str">
        <f t="shared" si="111"/>
        <v>Nodo Norte Real</v>
      </c>
      <c r="G155" s="3" t="str">
        <f t="shared" si="103"/>
        <v>Conjunción</v>
      </c>
      <c r="H155" s="5">
        <f t="shared" si="104"/>
        <v>0</v>
      </c>
      <c r="I155" s="3" t="str">
        <f t="shared" si="112"/>
        <v>No</v>
      </c>
      <c r="J155" s="5" t="str">
        <f t="shared" si="113"/>
        <v>No</v>
      </c>
      <c r="K155" s="3" t="str">
        <f t="shared" si="112"/>
        <v>No</v>
      </c>
      <c r="L155" s="5" t="str">
        <f t="shared" si="113"/>
        <v>No</v>
      </c>
      <c r="M155" s="3" t="str">
        <f t="shared" si="112"/>
        <v>No</v>
      </c>
      <c r="N155" s="5" t="str">
        <f t="shared" si="113"/>
        <v>No</v>
      </c>
      <c r="O155" s="3" t="str">
        <f t="shared" si="112"/>
        <v>No</v>
      </c>
      <c r="P155" s="5" t="str">
        <f t="shared" si="113"/>
        <v>No</v>
      </c>
      <c r="Q155" s="3" t="str">
        <f t="shared" si="112"/>
        <v>No</v>
      </c>
      <c r="R155" s="5" t="str">
        <f t="shared" si="113"/>
        <v>No</v>
      </c>
      <c r="S155" s="3" t="str">
        <f t="shared" si="112"/>
        <v>No</v>
      </c>
      <c r="T155" s="5" t="str">
        <f t="shared" si="113"/>
        <v>No</v>
      </c>
      <c r="U155" s="3" t="str">
        <f t="shared" si="112"/>
        <v>No</v>
      </c>
      <c r="V155" s="5" t="str">
        <f t="shared" si="113"/>
        <v>No</v>
      </c>
      <c r="W155" s="3" t="str">
        <f t="shared" si="112"/>
        <v>No</v>
      </c>
      <c r="X155" s="5" t="str">
        <f t="shared" si="113"/>
        <v>No</v>
      </c>
      <c r="Y155" s="3" t="str">
        <f t="shared" si="112"/>
        <v>No</v>
      </c>
      <c r="Z155" s="5" t="str">
        <f t="shared" si="113"/>
        <v>No</v>
      </c>
      <c r="AA155" s="3" t="str">
        <f t="shared" si="112"/>
        <v>No</v>
      </c>
      <c r="AB155" s="5" t="str">
        <f t="shared" si="113"/>
        <v>No</v>
      </c>
      <c r="AC155" s="3" t="str">
        <f t="shared" si="112"/>
        <v>No</v>
      </c>
      <c r="AD155" s="5" t="str">
        <f t="shared" si="113"/>
        <v>No</v>
      </c>
      <c r="AE155" s="3" t="str">
        <f t="shared" si="112"/>
        <v>No</v>
      </c>
      <c r="AF155" s="5" t="str">
        <f t="shared" si="113"/>
        <v>No</v>
      </c>
      <c r="AG155" s="3" t="str">
        <f t="shared" si="112"/>
        <v>No</v>
      </c>
      <c r="AH155" s="5" t="str">
        <f t="shared" si="113"/>
        <v>No</v>
      </c>
      <c r="AI155" s="3" t="str">
        <f t="shared" si="112"/>
        <v>No</v>
      </c>
      <c r="AJ155" s="5" t="str">
        <f t="shared" si="113"/>
        <v>No</v>
      </c>
      <c r="AK155" s="3" t="str">
        <f t="shared" si="112"/>
        <v>No</v>
      </c>
      <c r="AL155" s="5" t="str">
        <f t="shared" si="113"/>
        <v>No</v>
      </c>
      <c r="AM155" s="3" t="str">
        <f t="shared" si="112"/>
        <v>No</v>
      </c>
      <c r="AN155" s="5" t="str">
        <f t="shared" si="113"/>
        <v>No</v>
      </c>
      <c r="AO155" s="3" t="str">
        <f t="shared" si="112"/>
        <v>No</v>
      </c>
      <c r="AP155" s="5" t="str">
        <f t="shared" si="113"/>
        <v>No</v>
      </c>
      <c r="AQ155" s="3" t="str">
        <f t="shared" si="112"/>
        <v>No</v>
      </c>
      <c r="AR155" s="5" t="str">
        <f t="shared" si="113"/>
        <v>No</v>
      </c>
      <c r="AS155" s="3" t="str">
        <f t="shared" si="112"/>
        <v>No</v>
      </c>
      <c r="AT155" s="5" t="str">
        <f t="shared" si="113"/>
        <v>No</v>
      </c>
      <c r="AU155" s="3" t="str">
        <f t="shared" si="112"/>
        <v>No</v>
      </c>
      <c r="AV155" s="5" t="str">
        <f t="shared" si="113"/>
        <v>No</v>
      </c>
      <c r="AW155" s="3" t="str">
        <f t="shared" si="112"/>
        <v>No</v>
      </c>
      <c r="AX155" s="5" t="str">
        <f t="shared" si="113"/>
        <v>No</v>
      </c>
      <c r="AY155" s="3" t="str">
        <f t="shared" si="112"/>
        <v>No</v>
      </c>
      <c r="AZ155" s="5" t="str">
        <f t="shared" si="113"/>
        <v>No</v>
      </c>
      <c r="BA155" s="3" t="str">
        <f t="shared" si="112"/>
        <v>No</v>
      </c>
      <c r="BB155" s="5" t="str">
        <f t="shared" si="113"/>
        <v>No</v>
      </c>
      <c r="BC155" s="3" t="str">
        <f t="shared" si="112"/>
        <v>No</v>
      </c>
      <c r="BD155" s="5" t="str">
        <f t="shared" si="113"/>
        <v>No</v>
      </c>
      <c r="BE155" s="3" t="str">
        <f t="shared" si="112"/>
        <v>No</v>
      </c>
      <c r="BF155" s="5" t="str">
        <f t="shared" si="113"/>
        <v>No</v>
      </c>
      <c r="BG155" s="3" t="str">
        <f t="shared" si="112"/>
        <v>No</v>
      </c>
      <c r="BH155" s="5" t="str">
        <f t="shared" si="113"/>
        <v>No</v>
      </c>
      <c r="BI155" s="3" t="str">
        <f t="shared" si="112"/>
        <v>No</v>
      </c>
      <c r="BJ155" s="5" t="str">
        <f t="shared" si="113"/>
        <v>No</v>
      </c>
      <c r="BK155" s="3" t="str">
        <f t="shared" si="112"/>
        <v>No</v>
      </c>
      <c r="BL155" s="5" t="str">
        <f t="shared" si="113"/>
        <v>No</v>
      </c>
      <c r="BM155" s="3" t="str">
        <f t="shared" si="112"/>
        <v>No</v>
      </c>
      <c r="BN155" s="5" t="str">
        <f t="shared" si="113"/>
        <v>No</v>
      </c>
      <c r="BO155" s="3" t="str">
        <f t="shared" si="112"/>
        <v>No</v>
      </c>
      <c r="BP155" s="5" t="str">
        <f t="shared" si="113"/>
        <v>No</v>
      </c>
      <c r="BQ155" s="3" t="str">
        <f t="shared" si="112"/>
        <v>No</v>
      </c>
      <c r="BR155" s="5" t="str">
        <f t="shared" si="113"/>
        <v>No</v>
      </c>
      <c r="BS155" s="3" t="str">
        <f t="shared" si="112"/>
        <v>No</v>
      </c>
      <c r="BT155" s="5" t="str">
        <f t="shared" si="113"/>
        <v>No</v>
      </c>
      <c r="BU155" s="3" t="str">
        <f t="shared" si="114"/>
        <v>No</v>
      </c>
      <c r="BV155" s="5" t="str">
        <f t="shared" si="115"/>
        <v>No</v>
      </c>
      <c r="BW155" s="3" t="str">
        <f t="shared" si="114"/>
        <v>No</v>
      </c>
      <c r="BX155" s="5" t="str">
        <f t="shared" si="115"/>
        <v>No</v>
      </c>
      <c r="BY155" s="3" t="str">
        <f t="shared" si="114"/>
        <v>No</v>
      </c>
      <c r="BZ155" s="5" t="str">
        <f t="shared" si="115"/>
        <v>No</v>
      </c>
      <c r="CA155" s="3" t="str">
        <f t="shared" si="114"/>
        <v>No</v>
      </c>
      <c r="CB155" s="5" t="str">
        <f t="shared" si="115"/>
        <v>No</v>
      </c>
      <c r="CC155" s="3" t="str">
        <f t="shared" si="114"/>
        <v>No</v>
      </c>
      <c r="CD155" s="5" t="str">
        <f t="shared" si="115"/>
        <v>No</v>
      </c>
      <c r="CE155" s="3" t="str">
        <f t="shared" si="114"/>
        <v>No</v>
      </c>
      <c r="CF155" s="5" t="str">
        <f t="shared" si="115"/>
        <v>No</v>
      </c>
      <c r="CG155" s="3" t="str">
        <f t="shared" si="114"/>
        <v>No</v>
      </c>
      <c r="CH155" s="5" t="str">
        <f t="shared" si="115"/>
        <v>No</v>
      </c>
      <c r="CI155" s="3" t="str">
        <f t="shared" si="114"/>
        <v>No</v>
      </c>
      <c r="CJ155" s="5" t="str">
        <f t="shared" si="115"/>
        <v>No</v>
      </c>
      <c r="CK155" s="3" t="str">
        <f t="shared" si="114"/>
        <v>No</v>
      </c>
      <c r="CL155" s="5" t="str">
        <f t="shared" si="115"/>
        <v>No</v>
      </c>
      <c r="CM155" s="3" t="str">
        <f t="shared" si="114"/>
        <v>No</v>
      </c>
      <c r="CN155" s="5" t="str">
        <f t="shared" si="115"/>
        <v>No</v>
      </c>
      <c r="CO155" s="3" t="str">
        <f t="shared" si="114"/>
        <v>No</v>
      </c>
      <c r="CP155" s="5" t="str">
        <f t="shared" si="115"/>
        <v>No</v>
      </c>
      <c r="CQ155" s="3" t="str">
        <f t="shared" si="114"/>
        <v>No</v>
      </c>
      <c r="CR155" s="5" t="str">
        <f t="shared" si="115"/>
        <v>No</v>
      </c>
      <c r="CS155" s="3" t="str">
        <f t="shared" si="114"/>
        <v>No</v>
      </c>
      <c r="CT155" s="5" t="str">
        <f t="shared" si="115"/>
        <v>No</v>
      </c>
      <c r="CU155" s="3" t="str">
        <f t="shared" si="114"/>
        <v>No</v>
      </c>
      <c r="CV155" s="5" t="str">
        <f t="shared" si="115"/>
        <v>No</v>
      </c>
      <c r="CW155" s="3" t="str">
        <f t="shared" si="114"/>
        <v>No</v>
      </c>
      <c r="CX155" s="5" t="str">
        <f t="shared" si="115"/>
        <v>No</v>
      </c>
      <c r="CY155" s="3" t="str">
        <f t="shared" si="114"/>
        <v>No</v>
      </c>
      <c r="CZ155" s="5" t="str">
        <f t="shared" si="115"/>
        <v>No</v>
      </c>
    </row>
    <row r="156" spans="4:104" x14ac:dyDescent="0.3">
      <c r="D156" s="3">
        <v>156</v>
      </c>
      <c r="E156" s="3" t="str">
        <f t="shared" si="105"/>
        <v>Neptuno</v>
      </c>
      <c r="F156" s="3" t="str">
        <f t="shared" si="111"/>
        <v>Quirón</v>
      </c>
      <c r="G156" s="3" t="str">
        <f t="shared" si="103"/>
        <v>Conjunción</v>
      </c>
      <c r="H156" s="5">
        <f t="shared" si="104"/>
        <v>0</v>
      </c>
      <c r="I156" s="3" t="str">
        <f t="shared" si="112"/>
        <v>No</v>
      </c>
      <c r="J156" s="5" t="str">
        <f t="shared" si="113"/>
        <v>No</v>
      </c>
      <c r="K156" s="3" t="str">
        <f t="shared" si="112"/>
        <v>No</v>
      </c>
      <c r="L156" s="5" t="str">
        <f t="shared" si="113"/>
        <v>No</v>
      </c>
      <c r="M156" s="3" t="str">
        <f t="shared" si="112"/>
        <v>No</v>
      </c>
      <c r="N156" s="5" t="str">
        <f t="shared" si="113"/>
        <v>No</v>
      </c>
      <c r="O156" s="3" t="str">
        <f t="shared" si="112"/>
        <v>No</v>
      </c>
      <c r="P156" s="5" t="str">
        <f t="shared" si="113"/>
        <v>No</v>
      </c>
      <c r="Q156" s="3" t="str">
        <f t="shared" si="112"/>
        <v>No</v>
      </c>
      <c r="R156" s="5" t="str">
        <f t="shared" si="113"/>
        <v>No</v>
      </c>
      <c r="S156" s="3" t="str">
        <f t="shared" si="112"/>
        <v>No</v>
      </c>
      <c r="T156" s="5" t="str">
        <f t="shared" si="113"/>
        <v>No</v>
      </c>
      <c r="U156" s="3" t="str">
        <f t="shared" si="112"/>
        <v>No</v>
      </c>
      <c r="V156" s="5" t="str">
        <f t="shared" si="113"/>
        <v>No</v>
      </c>
      <c r="W156" s="3" t="str">
        <f t="shared" si="112"/>
        <v>No</v>
      </c>
      <c r="X156" s="5" t="str">
        <f t="shared" si="113"/>
        <v>No</v>
      </c>
      <c r="Y156" s="3" t="str">
        <f t="shared" si="112"/>
        <v>No</v>
      </c>
      <c r="Z156" s="5" t="str">
        <f t="shared" si="113"/>
        <v>No</v>
      </c>
      <c r="AA156" s="3" t="str">
        <f t="shared" si="112"/>
        <v>No</v>
      </c>
      <c r="AB156" s="5" t="str">
        <f t="shared" si="113"/>
        <v>No</v>
      </c>
      <c r="AC156" s="3" t="str">
        <f t="shared" si="112"/>
        <v>No</v>
      </c>
      <c r="AD156" s="5" t="str">
        <f t="shared" si="113"/>
        <v>No</v>
      </c>
      <c r="AE156" s="3" t="str">
        <f t="shared" si="112"/>
        <v>No</v>
      </c>
      <c r="AF156" s="5" t="str">
        <f t="shared" si="113"/>
        <v>No</v>
      </c>
      <c r="AG156" s="3" t="str">
        <f t="shared" si="112"/>
        <v>No</v>
      </c>
      <c r="AH156" s="5" t="str">
        <f t="shared" si="113"/>
        <v>No</v>
      </c>
      <c r="AI156" s="3" t="str">
        <f t="shared" si="112"/>
        <v>No</v>
      </c>
      <c r="AJ156" s="5" t="str">
        <f t="shared" si="113"/>
        <v>No</v>
      </c>
      <c r="AK156" s="3" t="str">
        <f t="shared" si="112"/>
        <v>No</v>
      </c>
      <c r="AL156" s="5" t="str">
        <f t="shared" si="113"/>
        <v>No</v>
      </c>
      <c r="AM156" s="3" t="str">
        <f t="shared" si="112"/>
        <v>No</v>
      </c>
      <c r="AN156" s="5" t="str">
        <f t="shared" si="113"/>
        <v>No</v>
      </c>
      <c r="AO156" s="3" t="str">
        <f t="shared" si="112"/>
        <v>No</v>
      </c>
      <c r="AP156" s="5" t="str">
        <f t="shared" si="113"/>
        <v>No</v>
      </c>
      <c r="AQ156" s="3" t="str">
        <f t="shared" si="112"/>
        <v>No</v>
      </c>
      <c r="AR156" s="5" t="str">
        <f t="shared" si="113"/>
        <v>No</v>
      </c>
      <c r="AS156" s="3" t="str">
        <f t="shared" si="112"/>
        <v>No</v>
      </c>
      <c r="AT156" s="5" t="str">
        <f t="shared" si="113"/>
        <v>No</v>
      </c>
      <c r="AU156" s="3" t="str">
        <f t="shared" si="112"/>
        <v>No</v>
      </c>
      <c r="AV156" s="5" t="str">
        <f t="shared" si="113"/>
        <v>No</v>
      </c>
      <c r="AW156" s="3" t="str">
        <f t="shared" si="112"/>
        <v>No</v>
      </c>
      <c r="AX156" s="5" t="str">
        <f t="shared" si="113"/>
        <v>No</v>
      </c>
      <c r="AY156" s="3" t="str">
        <f t="shared" si="112"/>
        <v>No</v>
      </c>
      <c r="AZ156" s="5" t="str">
        <f t="shared" si="113"/>
        <v>No</v>
      </c>
      <c r="BA156" s="3" t="str">
        <f t="shared" si="112"/>
        <v>No</v>
      </c>
      <c r="BB156" s="5" t="str">
        <f t="shared" si="113"/>
        <v>No</v>
      </c>
      <c r="BC156" s="3" t="str">
        <f t="shared" si="112"/>
        <v>No</v>
      </c>
      <c r="BD156" s="5" t="str">
        <f t="shared" si="113"/>
        <v>No</v>
      </c>
      <c r="BE156" s="3" t="str">
        <f t="shared" si="112"/>
        <v>No</v>
      </c>
      <c r="BF156" s="5" t="str">
        <f t="shared" si="113"/>
        <v>No</v>
      </c>
      <c r="BG156" s="3" t="str">
        <f t="shared" si="112"/>
        <v>No</v>
      </c>
      <c r="BH156" s="5" t="str">
        <f t="shared" si="113"/>
        <v>No</v>
      </c>
      <c r="BI156" s="3" t="str">
        <f t="shared" si="112"/>
        <v>No</v>
      </c>
      <c r="BJ156" s="5" t="str">
        <f t="shared" si="113"/>
        <v>No</v>
      </c>
      <c r="BK156" s="3" t="str">
        <f t="shared" si="112"/>
        <v>No</v>
      </c>
      <c r="BL156" s="5" t="str">
        <f t="shared" si="113"/>
        <v>No</v>
      </c>
      <c r="BM156" s="3" t="str">
        <f t="shared" si="112"/>
        <v>No</v>
      </c>
      <c r="BN156" s="5" t="str">
        <f t="shared" si="113"/>
        <v>No</v>
      </c>
      <c r="BO156" s="3" t="str">
        <f t="shared" si="112"/>
        <v>No</v>
      </c>
      <c r="BP156" s="5" t="str">
        <f t="shared" si="113"/>
        <v>No</v>
      </c>
      <c r="BQ156" s="3" t="str">
        <f t="shared" si="112"/>
        <v>No</v>
      </c>
      <c r="BR156" s="5" t="str">
        <f t="shared" si="113"/>
        <v>No</v>
      </c>
      <c r="BS156" s="3" t="str">
        <f t="shared" si="112"/>
        <v>No</v>
      </c>
      <c r="BT156" s="5" t="str">
        <f t="shared" si="113"/>
        <v>No</v>
      </c>
      <c r="BU156" s="3" t="str">
        <f t="shared" si="114"/>
        <v>No</v>
      </c>
      <c r="BV156" s="5" t="str">
        <f t="shared" si="115"/>
        <v>No</v>
      </c>
      <c r="BW156" s="3" t="str">
        <f t="shared" si="114"/>
        <v>No</v>
      </c>
      <c r="BX156" s="5" t="str">
        <f t="shared" si="115"/>
        <v>No</v>
      </c>
      <c r="BY156" s="3" t="str">
        <f t="shared" si="114"/>
        <v>No</v>
      </c>
      <c r="BZ156" s="5" t="str">
        <f t="shared" si="115"/>
        <v>No</v>
      </c>
      <c r="CA156" s="3" t="str">
        <f t="shared" si="114"/>
        <v>No</v>
      </c>
      <c r="CB156" s="5" t="str">
        <f t="shared" si="115"/>
        <v>No</v>
      </c>
      <c r="CC156" s="3" t="str">
        <f t="shared" si="114"/>
        <v>No</v>
      </c>
      <c r="CD156" s="5" t="str">
        <f t="shared" si="115"/>
        <v>No</v>
      </c>
      <c r="CE156" s="3" t="str">
        <f t="shared" si="114"/>
        <v>No</v>
      </c>
      <c r="CF156" s="5" t="str">
        <f t="shared" si="115"/>
        <v>No</v>
      </c>
      <c r="CG156" s="3" t="str">
        <f t="shared" si="114"/>
        <v>No</v>
      </c>
      <c r="CH156" s="5" t="str">
        <f t="shared" si="115"/>
        <v>No</v>
      </c>
      <c r="CI156" s="3" t="str">
        <f t="shared" si="114"/>
        <v>No</v>
      </c>
      <c r="CJ156" s="5" t="str">
        <f t="shared" si="115"/>
        <v>No</v>
      </c>
      <c r="CK156" s="3" t="str">
        <f t="shared" si="114"/>
        <v>No</v>
      </c>
      <c r="CL156" s="5" t="str">
        <f t="shared" si="115"/>
        <v>No</v>
      </c>
      <c r="CM156" s="3" t="str">
        <f t="shared" si="114"/>
        <v>No</v>
      </c>
      <c r="CN156" s="5" t="str">
        <f t="shared" si="115"/>
        <v>No</v>
      </c>
      <c r="CO156" s="3" t="str">
        <f t="shared" si="114"/>
        <v>No</v>
      </c>
      <c r="CP156" s="5" t="str">
        <f t="shared" si="115"/>
        <v>No</v>
      </c>
      <c r="CQ156" s="3" t="str">
        <f t="shared" si="114"/>
        <v>No</v>
      </c>
      <c r="CR156" s="5" t="str">
        <f t="shared" si="115"/>
        <v>No</v>
      </c>
      <c r="CS156" s="3" t="str">
        <f t="shared" si="114"/>
        <v>No</v>
      </c>
      <c r="CT156" s="5" t="str">
        <f t="shared" si="115"/>
        <v>No</v>
      </c>
      <c r="CU156" s="3" t="str">
        <f t="shared" si="114"/>
        <v>No</v>
      </c>
      <c r="CV156" s="5" t="str">
        <f t="shared" si="115"/>
        <v>No</v>
      </c>
      <c r="CW156" s="3" t="str">
        <f t="shared" si="114"/>
        <v>No</v>
      </c>
      <c r="CX156" s="5" t="str">
        <f t="shared" si="115"/>
        <v>No</v>
      </c>
      <c r="CY156" s="3" t="str">
        <f t="shared" si="114"/>
        <v>No</v>
      </c>
      <c r="CZ156" s="5" t="str">
        <f t="shared" si="115"/>
        <v>No</v>
      </c>
    </row>
    <row r="157" spans="4:104" x14ac:dyDescent="0.3">
      <c r="D157" s="3">
        <v>157</v>
      </c>
      <c r="E157" s="3" t="str">
        <f t="shared" si="105"/>
        <v>Neptuno</v>
      </c>
      <c r="F157" s="3" t="str">
        <f t="shared" si="111"/>
        <v>Lilith</v>
      </c>
      <c r="G157" s="3" t="str">
        <f t="shared" si="103"/>
        <v>Conjunción</v>
      </c>
      <c r="H157" s="5">
        <f t="shared" si="104"/>
        <v>0</v>
      </c>
      <c r="I157" s="3" t="str">
        <f t="shared" si="112"/>
        <v>No</v>
      </c>
      <c r="J157" s="5" t="str">
        <f t="shared" si="113"/>
        <v>No</v>
      </c>
      <c r="K157" s="3" t="str">
        <f t="shared" si="112"/>
        <v>No</v>
      </c>
      <c r="L157" s="5" t="str">
        <f t="shared" si="113"/>
        <v>No</v>
      </c>
      <c r="M157" s="3" t="str">
        <f t="shared" si="112"/>
        <v>No</v>
      </c>
      <c r="N157" s="5" t="str">
        <f t="shared" si="113"/>
        <v>No</v>
      </c>
      <c r="O157" s="3" t="str">
        <f t="shared" si="112"/>
        <v>No</v>
      </c>
      <c r="P157" s="5" t="str">
        <f t="shared" si="113"/>
        <v>No</v>
      </c>
      <c r="Q157" s="3" t="str">
        <f t="shared" si="112"/>
        <v>No</v>
      </c>
      <c r="R157" s="5" t="str">
        <f t="shared" si="113"/>
        <v>No</v>
      </c>
      <c r="S157" s="3" t="str">
        <f t="shared" si="112"/>
        <v>No</v>
      </c>
      <c r="T157" s="5" t="str">
        <f t="shared" si="113"/>
        <v>No</v>
      </c>
      <c r="U157" s="3" t="str">
        <f t="shared" si="112"/>
        <v>No</v>
      </c>
      <c r="V157" s="5" t="str">
        <f t="shared" si="113"/>
        <v>No</v>
      </c>
      <c r="W157" s="3" t="str">
        <f t="shared" si="112"/>
        <v>No</v>
      </c>
      <c r="X157" s="5" t="str">
        <f t="shared" si="113"/>
        <v>No</v>
      </c>
      <c r="Y157" s="3" t="str">
        <f t="shared" si="112"/>
        <v>No</v>
      </c>
      <c r="Z157" s="5" t="str">
        <f t="shared" si="113"/>
        <v>No</v>
      </c>
      <c r="AA157" s="3" t="str">
        <f t="shared" si="112"/>
        <v>No</v>
      </c>
      <c r="AB157" s="5" t="str">
        <f t="shared" si="113"/>
        <v>No</v>
      </c>
      <c r="AC157" s="3" t="str">
        <f t="shared" si="112"/>
        <v>No</v>
      </c>
      <c r="AD157" s="5" t="str">
        <f t="shared" si="113"/>
        <v>No</v>
      </c>
      <c r="AE157" s="3" t="str">
        <f t="shared" si="112"/>
        <v>No</v>
      </c>
      <c r="AF157" s="5" t="str">
        <f t="shared" si="113"/>
        <v>No</v>
      </c>
      <c r="AG157" s="3" t="str">
        <f t="shared" si="112"/>
        <v>No</v>
      </c>
      <c r="AH157" s="5" t="str">
        <f t="shared" si="113"/>
        <v>No</v>
      </c>
      <c r="AI157" s="3" t="str">
        <f t="shared" si="112"/>
        <v>No</v>
      </c>
      <c r="AJ157" s="5" t="str">
        <f t="shared" si="113"/>
        <v>No</v>
      </c>
      <c r="AK157" s="3" t="str">
        <f t="shared" si="112"/>
        <v>No</v>
      </c>
      <c r="AL157" s="5" t="str">
        <f t="shared" si="113"/>
        <v>No</v>
      </c>
      <c r="AM157" s="3" t="str">
        <f t="shared" si="112"/>
        <v>No</v>
      </c>
      <c r="AN157" s="5" t="str">
        <f t="shared" si="113"/>
        <v>No</v>
      </c>
      <c r="AO157" s="3" t="str">
        <f t="shared" si="112"/>
        <v>No</v>
      </c>
      <c r="AP157" s="5" t="str">
        <f t="shared" si="113"/>
        <v>No</v>
      </c>
      <c r="AQ157" s="3" t="str">
        <f t="shared" si="112"/>
        <v>No</v>
      </c>
      <c r="AR157" s="5" t="str">
        <f t="shared" si="113"/>
        <v>No</v>
      </c>
      <c r="AS157" s="3" t="str">
        <f t="shared" si="112"/>
        <v>No</v>
      </c>
      <c r="AT157" s="5" t="str">
        <f t="shared" si="113"/>
        <v>No</v>
      </c>
      <c r="AU157" s="3" t="str">
        <f t="shared" si="112"/>
        <v>No</v>
      </c>
      <c r="AV157" s="5" t="str">
        <f t="shared" si="113"/>
        <v>No</v>
      </c>
      <c r="AW157" s="3" t="str">
        <f t="shared" si="112"/>
        <v>No</v>
      </c>
      <c r="AX157" s="5" t="str">
        <f t="shared" si="113"/>
        <v>No</v>
      </c>
      <c r="AY157" s="3" t="str">
        <f t="shared" si="112"/>
        <v>No</v>
      </c>
      <c r="AZ157" s="5" t="str">
        <f t="shared" si="113"/>
        <v>No</v>
      </c>
      <c r="BA157" s="3" t="str">
        <f t="shared" si="112"/>
        <v>No</v>
      </c>
      <c r="BB157" s="5" t="str">
        <f t="shared" si="113"/>
        <v>No</v>
      </c>
      <c r="BC157" s="3" t="str">
        <f t="shared" si="112"/>
        <v>No</v>
      </c>
      <c r="BD157" s="5" t="str">
        <f t="shared" si="113"/>
        <v>No</v>
      </c>
      <c r="BE157" s="3" t="str">
        <f t="shared" si="112"/>
        <v>No</v>
      </c>
      <c r="BF157" s="5" t="str">
        <f t="shared" si="113"/>
        <v>No</v>
      </c>
      <c r="BG157" s="3" t="str">
        <f t="shared" si="112"/>
        <v>No</v>
      </c>
      <c r="BH157" s="5" t="str">
        <f t="shared" si="113"/>
        <v>No</v>
      </c>
      <c r="BI157" s="3" t="str">
        <f t="shared" si="112"/>
        <v>No</v>
      </c>
      <c r="BJ157" s="5" t="str">
        <f t="shared" si="113"/>
        <v>No</v>
      </c>
      <c r="BK157" s="3" t="str">
        <f t="shared" si="112"/>
        <v>No</v>
      </c>
      <c r="BL157" s="5" t="str">
        <f t="shared" si="113"/>
        <v>No</v>
      </c>
      <c r="BM157" s="3" t="str">
        <f t="shared" si="112"/>
        <v>No</v>
      </c>
      <c r="BN157" s="5" t="str">
        <f t="shared" si="113"/>
        <v>No</v>
      </c>
      <c r="BO157" s="3" t="str">
        <f t="shared" si="112"/>
        <v>No</v>
      </c>
      <c r="BP157" s="5" t="str">
        <f t="shared" si="113"/>
        <v>No</v>
      </c>
      <c r="BQ157" s="3" t="str">
        <f t="shared" si="112"/>
        <v>No</v>
      </c>
      <c r="BR157" s="5" t="str">
        <f t="shared" si="113"/>
        <v>No</v>
      </c>
      <c r="BS157" s="3" t="str">
        <f t="shared" si="112"/>
        <v>No</v>
      </c>
      <c r="BT157" s="5" t="str">
        <f t="shared" si="113"/>
        <v>No</v>
      </c>
      <c r="BU157" s="3" t="str">
        <f t="shared" si="114"/>
        <v>No</v>
      </c>
      <c r="BV157" s="5" t="str">
        <f t="shared" si="115"/>
        <v>No</v>
      </c>
      <c r="BW157" s="3" t="str">
        <f t="shared" si="114"/>
        <v>No</v>
      </c>
      <c r="BX157" s="5" t="str">
        <f t="shared" si="115"/>
        <v>No</v>
      </c>
      <c r="BY157" s="3" t="str">
        <f t="shared" si="114"/>
        <v>No</v>
      </c>
      <c r="BZ157" s="5" t="str">
        <f t="shared" si="115"/>
        <v>No</v>
      </c>
      <c r="CA157" s="3" t="str">
        <f t="shared" si="114"/>
        <v>No</v>
      </c>
      <c r="CB157" s="5" t="str">
        <f t="shared" si="115"/>
        <v>No</v>
      </c>
      <c r="CC157" s="3" t="str">
        <f t="shared" si="114"/>
        <v>No</v>
      </c>
      <c r="CD157" s="5" t="str">
        <f t="shared" si="115"/>
        <v>No</v>
      </c>
      <c r="CE157" s="3" t="str">
        <f t="shared" si="114"/>
        <v>No</v>
      </c>
      <c r="CF157" s="5" t="str">
        <f t="shared" si="115"/>
        <v>No</v>
      </c>
      <c r="CG157" s="3" t="str">
        <f t="shared" si="114"/>
        <v>No</v>
      </c>
      <c r="CH157" s="5" t="str">
        <f t="shared" si="115"/>
        <v>No</v>
      </c>
      <c r="CI157" s="3" t="str">
        <f t="shared" si="114"/>
        <v>No</v>
      </c>
      <c r="CJ157" s="5" t="str">
        <f t="shared" si="115"/>
        <v>No</v>
      </c>
      <c r="CK157" s="3" t="str">
        <f t="shared" si="114"/>
        <v>No</v>
      </c>
      <c r="CL157" s="5" t="str">
        <f t="shared" si="115"/>
        <v>No</v>
      </c>
      <c r="CM157" s="3" t="str">
        <f t="shared" si="114"/>
        <v>No</v>
      </c>
      <c r="CN157" s="5" t="str">
        <f t="shared" si="115"/>
        <v>No</v>
      </c>
      <c r="CO157" s="3" t="str">
        <f t="shared" si="114"/>
        <v>No</v>
      </c>
      <c r="CP157" s="5" t="str">
        <f t="shared" si="115"/>
        <v>No</v>
      </c>
      <c r="CQ157" s="3" t="str">
        <f t="shared" si="114"/>
        <v>No</v>
      </c>
      <c r="CR157" s="5" t="str">
        <f t="shared" si="115"/>
        <v>No</v>
      </c>
      <c r="CS157" s="3" t="str">
        <f t="shared" si="114"/>
        <v>No</v>
      </c>
      <c r="CT157" s="5" t="str">
        <f t="shared" si="115"/>
        <v>No</v>
      </c>
      <c r="CU157" s="3" t="str">
        <f t="shared" si="114"/>
        <v>No</v>
      </c>
      <c r="CV157" s="5" t="str">
        <f t="shared" si="115"/>
        <v>No</v>
      </c>
      <c r="CW157" s="3" t="str">
        <f t="shared" si="114"/>
        <v>No</v>
      </c>
      <c r="CX157" s="5" t="str">
        <f t="shared" si="115"/>
        <v>No</v>
      </c>
      <c r="CY157" s="3" t="str">
        <f t="shared" si="114"/>
        <v>No</v>
      </c>
      <c r="CZ157" s="5" t="str">
        <f t="shared" si="115"/>
        <v>No</v>
      </c>
    </row>
    <row r="158" spans="4:104" x14ac:dyDescent="0.3">
      <c r="D158" s="3">
        <v>158</v>
      </c>
      <c r="E158" s="3" t="str">
        <f t="shared" si="105"/>
        <v>Neptuno</v>
      </c>
      <c r="F158" s="3" t="str">
        <f t="shared" si="111"/>
        <v>Vertex</v>
      </c>
      <c r="G158" s="3" t="str">
        <f t="shared" si="103"/>
        <v>Conjunción</v>
      </c>
      <c r="H158" s="5">
        <f t="shared" si="104"/>
        <v>0</v>
      </c>
      <c r="I158" s="3" t="str">
        <f t="shared" si="112"/>
        <v>No</v>
      </c>
      <c r="J158" s="5" t="str">
        <f t="shared" si="113"/>
        <v>No</v>
      </c>
      <c r="K158" s="3" t="str">
        <f t="shared" si="112"/>
        <v>No</v>
      </c>
      <c r="L158" s="5" t="str">
        <f t="shared" si="113"/>
        <v>No</v>
      </c>
      <c r="M158" s="3" t="str">
        <f t="shared" si="112"/>
        <v>No</v>
      </c>
      <c r="N158" s="5" t="str">
        <f t="shared" si="113"/>
        <v>No</v>
      </c>
      <c r="O158" s="3" t="str">
        <f t="shared" si="112"/>
        <v>No</v>
      </c>
      <c r="P158" s="5" t="str">
        <f t="shared" si="113"/>
        <v>No</v>
      </c>
      <c r="Q158" s="3" t="str">
        <f t="shared" si="112"/>
        <v>No</v>
      </c>
      <c r="R158" s="5" t="str">
        <f t="shared" si="113"/>
        <v>No</v>
      </c>
      <c r="S158" s="3" t="str">
        <f t="shared" si="112"/>
        <v>No</v>
      </c>
      <c r="T158" s="5" t="str">
        <f t="shared" si="113"/>
        <v>No</v>
      </c>
      <c r="U158" s="3" t="str">
        <f t="shared" si="112"/>
        <v>No</v>
      </c>
      <c r="V158" s="5" t="str">
        <f t="shared" si="113"/>
        <v>No</v>
      </c>
      <c r="W158" s="3" t="str">
        <f t="shared" si="112"/>
        <v>No</v>
      </c>
      <c r="X158" s="5" t="str">
        <f t="shared" si="113"/>
        <v>No</v>
      </c>
      <c r="Y158" s="3" t="str">
        <f t="shared" si="112"/>
        <v>No</v>
      </c>
      <c r="Z158" s="5" t="str">
        <f t="shared" si="113"/>
        <v>No</v>
      </c>
      <c r="AA158" s="3" t="str">
        <f t="shared" si="112"/>
        <v>No</v>
      </c>
      <c r="AB158" s="5" t="str">
        <f t="shared" si="113"/>
        <v>No</v>
      </c>
      <c r="AC158" s="3" t="str">
        <f t="shared" si="112"/>
        <v>No</v>
      </c>
      <c r="AD158" s="5" t="str">
        <f t="shared" si="113"/>
        <v>No</v>
      </c>
      <c r="AE158" s="3" t="str">
        <f t="shared" si="112"/>
        <v>No</v>
      </c>
      <c r="AF158" s="5" t="str">
        <f t="shared" si="113"/>
        <v>No</v>
      </c>
      <c r="AG158" s="3" t="str">
        <f t="shared" si="112"/>
        <v>No</v>
      </c>
      <c r="AH158" s="5" t="str">
        <f t="shared" si="113"/>
        <v>No</v>
      </c>
      <c r="AI158" s="3" t="str">
        <f t="shared" si="112"/>
        <v>No</v>
      </c>
      <c r="AJ158" s="5" t="str">
        <f t="shared" si="113"/>
        <v>No</v>
      </c>
      <c r="AK158" s="3" t="str">
        <f t="shared" si="112"/>
        <v>No</v>
      </c>
      <c r="AL158" s="5" t="str">
        <f t="shared" si="113"/>
        <v>No</v>
      </c>
      <c r="AM158" s="3" t="str">
        <f t="shared" si="112"/>
        <v>No</v>
      </c>
      <c r="AN158" s="5" t="str">
        <f t="shared" si="113"/>
        <v>No</v>
      </c>
      <c r="AO158" s="3" t="str">
        <f t="shared" si="112"/>
        <v>No</v>
      </c>
      <c r="AP158" s="5" t="str">
        <f t="shared" si="113"/>
        <v>No</v>
      </c>
      <c r="AQ158" s="3" t="str">
        <f t="shared" si="112"/>
        <v>No</v>
      </c>
      <c r="AR158" s="5" t="str">
        <f t="shared" si="113"/>
        <v>No</v>
      </c>
      <c r="AS158" s="3" t="str">
        <f t="shared" si="112"/>
        <v>No</v>
      </c>
      <c r="AT158" s="5" t="str">
        <f t="shared" si="113"/>
        <v>No</v>
      </c>
      <c r="AU158" s="3" t="str">
        <f t="shared" si="112"/>
        <v>No</v>
      </c>
      <c r="AV158" s="5" t="str">
        <f t="shared" si="113"/>
        <v>No</v>
      </c>
      <c r="AW158" s="3" t="str">
        <f t="shared" si="112"/>
        <v>No</v>
      </c>
      <c r="AX158" s="5" t="str">
        <f t="shared" si="113"/>
        <v>No</v>
      </c>
      <c r="AY158" s="3" t="str">
        <f t="shared" si="112"/>
        <v>No</v>
      </c>
      <c r="AZ158" s="5" t="str">
        <f t="shared" si="113"/>
        <v>No</v>
      </c>
      <c r="BA158" s="3" t="str">
        <f t="shared" si="112"/>
        <v>No</v>
      </c>
      <c r="BB158" s="5" t="str">
        <f t="shared" si="113"/>
        <v>No</v>
      </c>
      <c r="BC158" s="3" t="str">
        <f t="shared" si="112"/>
        <v>No</v>
      </c>
      <c r="BD158" s="5" t="str">
        <f t="shared" si="113"/>
        <v>No</v>
      </c>
      <c r="BE158" s="3" t="str">
        <f t="shared" si="112"/>
        <v>No</v>
      </c>
      <c r="BF158" s="5" t="str">
        <f t="shared" si="113"/>
        <v>No</v>
      </c>
      <c r="BG158" s="3" t="str">
        <f t="shared" si="112"/>
        <v>No</v>
      </c>
      <c r="BH158" s="5" t="str">
        <f t="shared" si="113"/>
        <v>No</v>
      </c>
      <c r="BI158" s="3" t="str">
        <f t="shared" si="112"/>
        <v>No</v>
      </c>
      <c r="BJ158" s="5" t="str">
        <f t="shared" si="113"/>
        <v>No</v>
      </c>
      <c r="BK158" s="3" t="str">
        <f t="shared" si="112"/>
        <v>No</v>
      </c>
      <c r="BL158" s="5" t="str">
        <f t="shared" si="113"/>
        <v>No</v>
      </c>
      <c r="BM158" s="3" t="str">
        <f t="shared" si="112"/>
        <v>No</v>
      </c>
      <c r="BN158" s="5" t="str">
        <f t="shared" si="113"/>
        <v>No</v>
      </c>
      <c r="BO158" s="3" t="str">
        <f t="shared" si="112"/>
        <v>No</v>
      </c>
      <c r="BP158" s="5" t="str">
        <f t="shared" si="113"/>
        <v>No</v>
      </c>
      <c r="BQ158" s="3" t="str">
        <f t="shared" si="112"/>
        <v>No</v>
      </c>
      <c r="BR158" s="5" t="str">
        <f t="shared" si="113"/>
        <v>No</v>
      </c>
      <c r="BS158" s="3" t="str">
        <f t="shared" si="112"/>
        <v>No</v>
      </c>
      <c r="BT158" s="5" t="str">
        <f t="shared" si="113"/>
        <v>No</v>
      </c>
      <c r="BU158" s="3" t="str">
        <f t="shared" si="114"/>
        <v>No</v>
      </c>
      <c r="BV158" s="5" t="str">
        <f t="shared" si="115"/>
        <v>No</v>
      </c>
      <c r="BW158" s="3" t="str">
        <f t="shared" si="114"/>
        <v>No</v>
      </c>
      <c r="BX158" s="5" t="str">
        <f t="shared" si="115"/>
        <v>No</v>
      </c>
      <c r="BY158" s="3" t="str">
        <f t="shared" si="114"/>
        <v>No</v>
      </c>
      <c r="BZ158" s="5" t="str">
        <f t="shared" si="115"/>
        <v>No</v>
      </c>
      <c r="CA158" s="3" t="str">
        <f t="shared" si="114"/>
        <v>No</v>
      </c>
      <c r="CB158" s="5" t="str">
        <f t="shared" si="115"/>
        <v>No</v>
      </c>
      <c r="CC158" s="3" t="str">
        <f t="shared" si="114"/>
        <v>No</v>
      </c>
      <c r="CD158" s="5" t="str">
        <f t="shared" si="115"/>
        <v>No</v>
      </c>
      <c r="CE158" s="3" t="str">
        <f t="shared" si="114"/>
        <v>No</v>
      </c>
      <c r="CF158" s="5" t="str">
        <f t="shared" si="115"/>
        <v>No</v>
      </c>
      <c r="CG158" s="3" t="str">
        <f t="shared" si="114"/>
        <v>No</v>
      </c>
      <c r="CH158" s="5" t="str">
        <f t="shared" si="115"/>
        <v>No</v>
      </c>
      <c r="CI158" s="3" t="str">
        <f t="shared" si="114"/>
        <v>No</v>
      </c>
      <c r="CJ158" s="5" t="str">
        <f t="shared" si="115"/>
        <v>No</v>
      </c>
      <c r="CK158" s="3" t="str">
        <f t="shared" si="114"/>
        <v>No</v>
      </c>
      <c r="CL158" s="5" t="str">
        <f t="shared" si="115"/>
        <v>No</v>
      </c>
      <c r="CM158" s="3" t="str">
        <f t="shared" si="114"/>
        <v>No</v>
      </c>
      <c r="CN158" s="5" t="str">
        <f t="shared" si="115"/>
        <v>No</v>
      </c>
      <c r="CO158" s="3" t="str">
        <f t="shared" si="114"/>
        <v>No</v>
      </c>
      <c r="CP158" s="5" t="str">
        <f t="shared" si="115"/>
        <v>No</v>
      </c>
      <c r="CQ158" s="3" t="str">
        <f t="shared" si="114"/>
        <v>No</v>
      </c>
      <c r="CR158" s="5" t="str">
        <f t="shared" si="115"/>
        <v>No</v>
      </c>
      <c r="CS158" s="3" t="str">
        <f t="shared" si="114"/>
        <v>No</v>
      </c>
      <c r="CT158" s="5" t="str">
        <f t="shared" si="115"/>
        <v>No</v>
      </c>
      <c r="CU158" s="3" t="str">
        <f t="shared" si="114"/>
        <v>No</v>
      </c>
      <c r="CV158" s="5" t="str">
        <f t="shared" si="115"/>
        <v>No</v>
      </c>
      <c r="CW158" s="3" t="str">
        <f t="shared" si="114"/>
        <v>No</v>
      </c>
      <c r="CX158" s="5" t="str">
        <f t="shared" si="115"/>
        <v>No</v>
      </c>
      <c r="CY158" s="3" t="str">
        <f t="shared" si="114"/>
        <v>No</v>
      </c>
      <c r="CZ158" s="5" t="str">
        <f t="shared" si="115"/>
        <v>No</v>
      </c>
    </row>
    <row r="159" spans="4:104" x14ac:dyDescent="0.3">
      <c r="D159" s="3">
        <v>159</v>
      </c>
      <c r="E159" s="3" t="str">
        <f t="shared" si="105"/>
        <v>Neptuno</v>
      </c>
      <c r="F159" s="3" t="str">
        <f t="shared" si="111"/>
        <v>Ceres</v>
      </c>
      <c r="G159" s="3" t="str">
        <f t="shared" si="103"/>
        <v>Conjunción</v>
      </c>
      <c r="H159" s="5">
        <f t="shared" si="104"/>
        <v>0</v>
      </c>
      <c r="I159" s="3" t="str">
        <f t="shared" si="112"/>
        <v>No</v>
      </c>
      <c r="J159" s="5" t="str">
        <f t="shared" si="113"/>
        <v>No</v>
      </c>
      <c r="K159" s="3" t="str">
        <f t="shared" si="112"/>
        <v>No</v>
      </c>
      <c r="L159" s="5" t="str">
        <f t="shared" si="113"/>
        <v>No</v>
      </c>
      <c r="M159" s="3" t="str">
        <f t="shared" si="112"/>
        <v>No</v>
      </c>
      <c r="N159" s="5" t="str">
        <f t="shared" si="113"/>
        <v>No</v>
      </c>
      <c r="O159" s="3" t="str">
        <f t="shared" si="112"/>
        <v>No</v>
      </c>
      <c r="P159" s="5" t="str">
        <f t="shared" si="113"/>
        <v>No</v>
      </c>
      <c r="Q159" s="3" t="str">
        <f t="shared" si="112"/>
        <v>No</v>
      </c>
      <c r="R159" s="5" t="str">
        <f t="shared" si="113"/>
        <v>No</v>
      </c>
      <c r="S159" s="3" t="str">
        <f t="shared" si="112"/>
        <v>No</v>
      </c>
      <c r="T159" s="5" t="str">
        <f t="shared" si="113"/>
        <v>No</v>
      </c>
      <c r="U159" s="3" t="str">
        <f t="shared" si="112"/>
        <v>No</v>
      </c>
      <c r="V159" s="5" t="str">
        <f t="shared" si="113"/>
        <v>No</v>
      </c>
      <c r="W159" s="3" t="str">
        <f t="shared" si="112"/>
        <v>No</v>
      </c>
      <c r="X159" s="5" t="str">
        <f t="shared" si="113"/>
        <v>No</v>
      </c>
      <c r="Y159" s="3" t="str">
        <f t="shared" si="112"/>
        <v>No</v>
      </c>
      <c r="Z159" s="5" t="str">
        <f t="shared" si="113"/>
        <v>No</v>
      </c>
      <c r="AA159" s="3" t="str">
        <f t="shared" si="112"/>
        <v>No</v>
      </c>
      <c r="AB159" s="5" t="str">
        <f t="shared" si="113"/>
        <v>No</v>
      </c>
      <c r="AC159" s="3" t="str">
        <f t="shared" si="112"/>
        <v>No</v>
      </c>
      <c r="AD159" s="5" t="str">
        <f t="shared" si="113"/>
        <v>No</v>
      </c>
      <c r="AE159" s="3" t="str">
        <f t="shared" si="112"/>
        <v>No</v>
      </c>
      <c r="AF159" s="5" t="str">
        <f t="shared" si="113"/>
        <v>No</v>
      </c>
      <c r="AG159" s="3" t="str">
        <f t="shared" si="112"/>
        <v>No</v>
      </c>
      <c r="AH159" s="5" t="str">
        <f t="shared" si="113"/>
        <v>No</v>
      </c>
      <c r="AI159" s="3" t="str">
        <f t="shared" si="112"/>
        <v>No</v>
      </c>
      <c r="AJ159" s="5" t="str">
        <f t="shared" si="113"/>
        <v>No</v>
      </c>
      <c r="AK159" s="3" t="str">
        <f t="shared" si="112"/>
        <v>No</v>
      </c>
      <c r="AL159" s="5" t="str">
        <f t="shared" si="113"/>
        <v>No</v>
      </c>
      <c r="AM159" s="3" t="str">
        <f t="shared" si="112"/>
        <v>No</v>
      </c>
      <c r="AN159" s="5" t="str">
        <f t="shared" si="113"/>
        <v>No</v>
      </c>
      <c r="AO159" s="3" t="str">
        <f t="shared" si="112"/>
        <v>No</v>
      </c>
      <c r="AP159" s="5" t="str">
        <f t="shared" si="113"/>
        <v>No</v>
      </c>
      <c r="AQ159" s="3" t="str">
        <f t="shared" si="112"/>
        <v>No</v>
      </c>
      <c r="AR159" s="5" t="str">
        <f t="shared" si="113"/>
        <v>No</v>
      </c>
      <c r="AS159" s="3" t="str">
        <f t="shared" si="112"/>
        <v>No</v>
      </c>
      <c r="AT159" s="5" t="str">
        <f t="shared" si="113"/>
        <v>No</v>
      </c>
      <c r="AU159" s="3" t="str">
        <f t="shared" si="112"/>
        <v>No</v>
      </c>
      <c r="AV159" s="5" t="str">
        <f t="shared" si="113"/>
        <v>No</v>
      </c>
      <c r="AW159" s="3" t="str">
        <f t="shared" si="112"/>
        <v>No</v>
      </c>
      <c r="AX159" s="5" t="str">
        <f t="shared" si="113"/>
        <v>No</v>
      </c>
      <c r="AY159" s="3" t="str">
        <f t="shared" si="112"/>
        <v>No</v>
      </c>
      <c r="AZ159" s="5" t="str">
        <f t="shared" si="113"/>
        <v>No</v>
      </c>
      <c r="BA159" s="3" t="str">
        <f t="shared" si="112"/>
        <v>No</v>
      </c>
      <c r="BB159" s="5" t="str">
        <f t="shared" si="113"/>
        <v>No</v>
      </c>
      <c r="BC159" s="3" t="str">
        <f t="shared" si="112"/>
        <v>No</v>
      </c>
      <c r="BD159" s="5" t="str">
        <f t="shared" si="113"/>
        <v>No</v>
      </c>
      <c r="BE159" s="3" t="str">
        <f t="shared" si="112"/>
        <v>No</v>
      </c>
      <c r="BF159" s="5" t="str">
        <f t="shared" si="113"/>
        <v>No</v>
      </c>
      <c r="BG159" s="3" t="str">
        <f t="shared" si="112"/>
        <v>No</v>
      </c>
      <c r="BH159" s="5" t="str">
        <f t="shared" si="113"/>
        <v>No</v>
      </c>
      <c r="BI159" s="3" t="str">
        <f t="shared" si="112"/>
        <v>No</v>
      </c>
      <c r="BJ159" s="5" t="str">
        <f t="shared" si="113"/>
        <v>No</v>
      </c>
      <c r="BK159" s="3" t="str">
        <f t="shared" si="112"/>
        <v>No</v>
      </c>
      <c r="BL159" s="5" t="str">
        <f t="shared" si="113"/>
        <v>No</v>
      </c>
      <c r="BM159" s="3" t="str">
        <f t="shared" si="112"/>
        <v>No</v>
      </c>
      <c r="BN159" s="5" t="str">
        <f t="shared" si="113"/>
        <v>No</v>
      </c>
      <c r="BO159" s="3" t="str">
        <f t="shared" si="112"/>
        <v>No</v>
      </c>
      <c r="BP159" s="5" t="str">
        <f t="shared" si="113"/>
        <v>No</v>
      </c>
      <c r="BQ159" s="3" t="str">
        <f t="shared" si="112"/>
        <v>No</v>
      </c>
      <c r="BR159" s="5" t="str">
        <f t="shared" si="113"/>
        <v>No</v>
      </c>
      <c r="BS159" s="3" t="str">
        <f t="shared" si="112"/>
        <v>No</v>
      </c>
      <c r="BT159" s="5" t="str">
        <f t="shared" si="113"/>
        <v>No</v>
      </c>
      <c r="BU159" s="3" t="str">
        <f t="shared" si="114"/>
        <v>No</v>
      </c>
      <c r="BV159" s="5" t="str">
        <f t="shared" si="115"/>
        <v>No</v>
      </c>
      <c r="BW159" s="3" t="str">
        <f t="shared" si="114"/>
        <v>No</v>
      </c>
      <c r="BX159" s="5" t="str">
        <f t="shared" si="115"/>
        <v>No</v>
      </c>
      <c r="BY159" s="3" t="str">
        <f t="shared" si="114"/>
        <v>No</v>
      </c>
      <c r="BZ159" s="5" t="str">
        <f t="shared" si="115"/>
        <v>No</v>
      </c>
      <c r="CA159" s="3" t="str">
        <f t="shared" si="114"/>
        <v>No</v>
      </c>
      <c r="CB159" s="5" t="str">
        <f t="shared" si="115"/>
        <v>No</v>
      </c>
      <c r="CC159" s="3" t="str">
        <f t="shared" si="114"/>
        <v>No</v>
      </c>
      <c r="CD159" s="5" t="str">
        <f t="shared" si="115"/>
        <v>No</v>
      </c>
      <c r="CE159" s="3" t="str">
        <f t="shared" si="114"/>
        <v>No</v>
      </c>
      <c r="CF159" s="5" t="str">
        <f t="shared" si="115"/>
        <v>No</v>
      </c>
      <c r="CG159" s="3" t="str">
        <f t="shared" si="114"/>
        <v>No</v>
      </c>
      <c r="CH159" s="5" t="str">
        <f t="shared" si="115"/>
        <v>No</v>
      </c>
      <c r="CI159" s="3" t="str">
        <f t="shared" si="114"/>
        <v>No</v>
      </c>
      <c r="CJ159" s="5" t="str">
        <f t="shared" si="115"/>
        <v>No</v>
      </c>
      <c r="CK159" s="3" t="str">
        <f t="shared" si="114"/>
        <v>No</v>
      </c>
      <c r="CL159" s="5" t="str">
        <f t="shared" si="115"/>
        <v>No</v>
      </c>
      <c r="CM159" s="3" t="str">
        <f t="shared" si="114"/>
        <v>No</v>
      </c>
      <c r="CN159" s="5" t="str">
        <f t="shared" si="115"/>
        <v>No</v>
      </c>
      <c r="CO159" s="3" t="str">
        <f t="shared" si="114"/>
        <v>No</v>
      </c>
      <c r="CP159" s="5" t="str">
        <f t="shared" si="115"/>
        <v>No</v>
      </c>
      <c r="CQ159" s="3" t="str">
        <f t="shared" si="114"/>
        <v>No</v>
      </c>
      <c r="CR159" s="5" t="str">
        <f t="shared" si="115"/>
        <v>No</v>
      </c>
      <c r="CS159" s="3" t="str">
        <f t="shared" si="114"/>
        <v>No</v>
      </c>
      <c r="CT159" s="5" t="str">
        <f t="shared" si="115"/>
        <v>No</v>
      </c>
      <c r="CU159" s="3" t="str">
        <f t="shared" si="114"/>
        <v>No</v>
      </c>
      <c r="CV159" s="5" t="str">
        <f t="shared" si="115"/>
        <v>No</v>
      </c>
      <c r="CW159" s="3" t="str">
        <f t="shared" si="114"/>
        <v>No</v>
      </c>
      <c r="CX159" s="5" t="str">
        <f t="shared" si="115"/>
        <v>No</v>
      </c>
      <c r="CY159" s="3" t="str">
        <f t="shared" si="114"/>
        <v>No</v>
      </c>
      <c r="CZ159" s="5" t="str">
        <f t="shared" si="115"/>
        <v>No</v>
      </c>
    </row>
    <row r="160" spans="4:104" x14ac:dyDescent="0.3">
      <c r="D160" s="3">
        <v>160</v>
      </c>
      <c r="E160" s="3" t="str">
        <f t="shared" si="105"/>
        <v>Neptuno</v>
      </c>
      <c r="F160" s="3" t="str">
        <f t="shared" si="111"/>
        <v>Varuna</v>
      </c>
      <c r="G160" s="3" t="str">
        <f t="shared" si="103"/>
        <v>Conjunción</v>
      </c>
      <c r="H160" s="5">
        <f t="shared" si="104"/>
        <v>0</v>
      </c>
      <c r="I160" s="3" t="str">
        <f t="shared" si="112"/>
        <v>No</v>
      </c>
      <c r="J160" s="5" t="str">
        <f t="shared" si="113"/>
        <v>No</v>
      </c>
      <c r="K160" s="3" t="str">
        <f t="shared" si="112"/>
        <v>No</v>
      </c>
      <c r="L160" s="5" t="str">
        <f t="shared" si="113"/>
        <v>No</v>
      </c>
      <c r="M160" s="3" t="str">
        <f t="shared" si="112"/>
        <v>No</v>
      </c>
      <c r="N160" s="5" t="str">
        <f t="shared" si="113"/>
        <v>No</v>
      </c>
      <c r="O160" s="3" t="str">
        <f t="shared" si="112"/>
        <v>No</v>
      </c>
      <c r="P160" s="5" t="str">
        <f t="shared" si="113"/>
        <v>No</v>
      </c>
      <c r="Q160" s="3" t="str">
        <f t="shared" si="112"/>
        <v>No</v>
      </c>
      <c r="R160" s="5" t="str">
        <f t="shared" si="113"/>
        <v>No</v>
      </c>
      <c r="S160" s="3" t="str">
        <f t="shared" si="112"/>
        <v>No</v>
      </c>
      <c r="T160" s="5" t="str">
        <f t="shared" si="113"/>
        <v>No</v>
      </c>
      <c r="U160" s="3" t="str">
        <f t="shared" si="112"/>
        <v>No</v>
      </c>
      <c r="V160" s="5" t="str">
        <f t="shared" si="113"/>
        <v>No</v>
      </c>
      <c r="W160" s="3" t="str">
        <f t="shared" si="112"/>
        <v>No</v>
      </c>
      <c r="X160" s="5" t="str">
        <f t="shared" si="113"/>
        <v>No</v>
      </c>
      <c r="Y160" s="3" t="str">
        <f t="shared" si="112"/>
        <v>No</v>
      </c>
      <c r="Z160" s="5" t="str">
        <f t="shared" si="113"/>
        <v>No</v>
      </c>
      <c r="AA160" s="3" t="str">
        <f t="shared" si="112"/>
        <v>No</v>
      </c>
      <c r="AB160" s="5" t="str">
        <f t="shared" si="113"/>
        <v>No</v>
      </c>
      <c r="AC160" s="3" t="str">
        <f t="shared" si="112"/>
        <v>No</v>
      </c>
      <c r="AD160" s="5" t="str">
        <f t="shared" si="113"/>
        <v>No</v>
      </c>
      <c r="AE160" s="3" t="str">
        <f t="shared" si="112"/>
        <v>No</v>
      </c>
      <c r="AF160" s="5" t="str">
        <f t="shared" si="113"/>
        <v>No</v>
      </c>
      <c r="AG160" s="3" t="str">
        <f t="shared" si="112"/>
        <v>No</v>
      </c>
      <c r="AH160" s="5" t="str">
        <f t="shared" si="113"/>
        <v>No</v>
      </c>
      <c r="AI160" s="3" t="str">
        <f t="shared" si="112"/>
        <v>No</v>
      </c>
      <c r="AJ160" s="5" t="str">
        <f t="shared" si="113"/>
        <v>No</v>
      </c>
      <c r="AK160" s="3" t="str">
        <f t="shared" si="112"/>
        <v>No</v>
      </c>
      <c r="AL160" s="5" t="str">
        <f t="shared" si="113"/>
        <v>No</v>
      </c>
      <c r="AM160" s="3" t="str">
        <f t="shared" si="112"/>
        <v>No</v>
      </c>
      <c r="AN160" s="5" t="str">
        <f t="shared" si="113"/>
        <v>No</v>
      </c>
      <c r="AO160" s="3" t="str">
        <f t="shared" si="112"/>
        <v>No</v>
      </c>
      <c r="AP160" s="5" t="str">
        <f t="shared" si="113"/>
        <v>No</v>
      </c>
      <c r="AQ160" s="3" t="str">
        <f t="shared" si="112"/>
        <v>No</v>
      </c>
      <c r="AR160" s="5" t="str">
        <f t="shared" si="113"/>
        <v>No</v>
      </c>
      <c r="AS160" s="3" t="str">
        <f t="shared" si="112"/>
        <v>No</v>
      </c>
      <c r="AT160" s="5" t="str">
        <f t="shared" si="113"/>
        <v>No</v>
      </c>
      <c r="AU160" s="3" t="str">
        <f t="shared" si="112"/>
        <v>No</v>
      </c>
      <c r="AV160" s="5" t="str">
        <f t="shared" si="113"/>
        <v>No</v>
      </c>
      <c r="AW160" s="3" t="str">
        <f t="shared" si="112"/>
        <v>No</v>
      </c>
      <c r="AX160" s="5" t="str">
        <f t="shared" si="113"/>
        <v>No</v>
      </c>
      <c r="AY160" s="3" t="str">
        <f t="shared" si="112"/>
        <v>No</v>
      </c>
      <c r="AZ160" s="5" t="str">
        <f t="shared" si="113"/>
        <v>No</v>
      </c>
      <c r="BA160" s="3" t="str">
        <f t="shared" si="112"/>
        <v>No</v>
      </c>
      <c r="BB160" s="5" t="str">
        <f t="shared" si="113"/>
        <v>No</v>
      </c>
      <c r="BC160" s="3" t="str">
        <f t="shared" si="112"/>
        <v>No</v>
      </c>
      <c r="BD160" s="5" t="str">
        <f t="shared" si="113"/>
        <v>No</v>
      </c>
      <c r="BE160" s="3" t="str">
        <f t="shared" si="112"/>
        <v>No</v>
      </c>
      <c r="BF160" s="5" t="str">
        <f t="shared" si="113"/>
        <v>No</v>
      </c>
      <c r="BG160" s="3" t="str">
        <f t="shared" si="112"/>
        <v>No</v>
      </c>
      <c r="BH160" s="5" t="str">
        <f t="shared" si="113"/>
        <v>No</v>
      </c>
      <c r="BI160" s="3" t="str">
        <f t="shared" si="112"/>
        <v>No</v>
      </c>
      <c r="BJ160" s="5" t="str">
        <f t="shared" si="113"/>
        <v>No</v>
      </c>
      <c r="BK160" s="3" t="str">
        <f t="shared" si="112"/>
        <v>No</v>
      </c>
      <c r="BL160" s="5" t="str">
        <f t="shared" si="113"/>
        <v>No</v>
      </c>
      <c r="BM160" s="3" t="str">
        <f t="shared" si="112"/>
        <v>No</v>
      </c>
      <c r="BN160" s="5" t="str">
        <f t="shared" si="113"/>
        <v>No</v>
      </c>
      <c r="BO160" s="3" t="str">
        <f t="shared" si="112"/>
        <v>No</v>
      </c>
      <c r="BP160" s="5" t="str">
        <f t="shared" si="113"/>
        <v>No</v>
      </c>
      <c r="BQ160" s="3" t="str">
        <f t="shared" si="112"/>
        <v>No</v>
      </c>
      <c r="BR160" s="5" t="str">
        <f t="shared" si="113"/>
        <v>No</v>
      </c>
      <c r="BS160" s="3" t="str">
        <f t="shared" si="112"/>
        <v>No</v>
      </c>
      <c r="BT160" s="5" t="str">
        <f t="shared" si="113"/>
        <v>No</v>
      </c>
      <c r="BU160" s="3" t="str">
        <f t="shared" si="114"/>
        <v>No</v>
      </c>
      <c r="BV160" s="5" t="str">
        <f t="shared" si="115"/>
        <v>No</v>
      </c>
      <c r="BW160" s="3" t="str">
        <f t="shared" si="114"/>
        <v>No</v>
      </c>
      <c r="BX160" s="5" t="str">
        <f t="shared" si="115"/>
        <v>No</v>
      </c>
      <c r="BY160" s="3" t="str">
        <f t="shared" si="114"/>
        <v>No</v>
      </c>
      <c r="BZ160" s="5" t="str">
        <f t="shared" si="115"/>
        <v>No</v>
      </c>
      <c r="CA160" s="3" t="str">
        <f t="shared" si="114"/>
        <v>No</v>
      </c>
      <c r="CB160" s="5" t="str">
        <f t="shared" si="115"/>
        <v>No</v>
      </c>
      <c r="CC160" s="3" t="str">
        <f t="shared" si="114"/>
        <v>No</v>
      </c>
      <c r="CD160" s="5" t="str">
        <f t="shared" si="115"/>
        <v>No</v>
      </c>
      <c r="CE160" s="3" t="str">
        <f t="shared" si="114"/>
        <v>No</v>
      </c>
      <c r="CF160" s="5" t="str">
        <f t="shared" si="115"/>
        <v>No</v>
      </c>
      <c r="CG160" s="3" t="str">
        <f t="shared" si="114"/>
        <v>No</v>
      </c>
      <c r="CH160" s="5" t="str">
        <f t="shared" si="115"/>
        <v>No</v>
      </c>
      <c r="CI160" s="3" t="str">
        <f t="shared" si="114"/>
        <v>No</v>
      </c>
      <c r="CJ160" s="5" t="str">
        <f t="shared" si="115"/>
        <v>No</v>
      </c>
      <c r="CK160" s="3" t="str">
        <f t="shared" si="114"/>
        <v>No</v>
      </c>
      <c r="CL160" s="5" t="str">
        <f t="shared" si="115"/>
        <v>No</v>
      </c>
      <c r="CM160" s="3" t="str">
        <f t="shared" si="114"/>
        <v>No</v>
      </c>
      <c r="CN160" s="5" t="str">
        <f t="shared" si="115"/>
        <v>No</v>
      </c>
      <c r="CO160" s="3" t="str">
        <f t="shared" si="114"/>
        <v>No</v>
      </c>
      <c r="CP160" s="5" t="str">
        <f t="shared" si="115"/>
        <v>No</v>
      </c>
      <c r="CQ160" s="3" t="str">
        <f t="shared" si="114"/>
        <v>No</v>
      </c>
      <c r="CR160" s="5" t="str">
        <f t="shared" si="115"/>
        <v>No</v>
      </c>
      <c r="CS160" s="3" t="str">
        <f t="shared" si="114"/>
        <v>No</v>
      </c>
      <c r="CT160" s="5" t="str">
        <f t="shared" si="115"/>
        <v>No</v>
      </c>
      <c r="CU160" s="3" t="str">
        <f t="shared" si="114"/>
        <v>No</v>
      </c>
      <c r="CV160" s="5" t="str">
        <f t="shared" si="115"/>
        <v>No</v>
      </c>
      <c r="CW160" s="3" t="str">
        <f t="shared" si="114"/>
        <v>No</v>
      </c>
      <c r="CX160" s="5" t="str">
        <f t="shared" si="115"/>
        <v>No</v>
      </c>
      <c r="CY160" s="3" t="str">
        <f t="shared" si="114"/>
        <v>No</v>
      </c>
      <c r="CZ160" s="5" t="str">
        <f t="shared" si="115"/>
        <v>No</v>
      </c>
    </row>
    <row r="161" spans="4:104" x14ac:dyDescent="0.3">
      <c r="D161" s="3">
        <v>161</v>
      </c>
      <c r="E161" s="3" t="str">
        <f>$E$19</f>
        <v>Plutón</v>
      </c>
      <c r="F161" s="3" t="str">
        <f t="shared" si="111"/>
        <v>Sol</v>
      </c>
      <c r="G161" s="3" t="str">
        <f t="shared" si="103"/>
        <v>Conjunción</v>
      </c>
      <c r="H161" s="5">
        <f t="shared" si="104"/>
        <v>0</v>
      </c>
      <c r="I161" s="3" t="str">
        <f t="shared" si="112"/>
        <v>No</v>
      </c>
      <c r="J161" s="5" t="str">
        <f t="shared" si="113"/>
        <v>No</v>
      </c>
      <c r="K161" s="3" t="str">
        <f t="shared" si="112"/>
        <v>No</v>
      </c>
      <c r="L161" s="5" t="str">
        <f t="shared" si="113"/>
        <v>No</v>
      </c>
      <c r="M161" s="3" t="str">
        <f t="shared" si="112"/>
        <v>No</v>
      </c>
      <c r="N161" s="5" t="str">
        <f t="shared" si="113"/>
        <v>No</v>
      </c>
      <c r="O161" s="3" t="str">
        <f t="shared" si="112"/>
        <v>No</v>
      </c>
      <c r="P161" s="5" t="str">
        <f t="shared" si="113"/>
        <v>No</v>
      </c>
      <c r="Q161" s="3" t="str">
        <f t="shared" si="112"/>
        <v>No</v>
      </c>
      <c r="R161" s="5" t="str">
        <f t="shared" si="113"/>
        <v>No</v>
      </c>
      <c r="S161" s="3" t="str">
        <f t="shared" si="112"/>
        <v>No</v>
      </c>
      <c r="T161" s="5" t="str">
        <f t="shared" si="113"/>
        <v>No</v>
      </c>
      <c r="U161" s="3" t="str">
        <f t="shared" si="112"/>
        <v>No</v>
      </c>
      <c r="V161" s="5" t="str">
        <f t="shared" si="113"/>
        <v>No</v>
      </c>
      <c r="W161" s="3" t="str">
        <f t="shared" si="112"/>
        <v>No</v>
      </c>
      <c r="X161" s="5" t="str">
        <f t="shared" si="113"/>
        <v>No</v>
      </c>
      <c r="Y161" s="3" t="str">
        <f t="shared" si="112"/>
        <v>No</v>
      </c>
      <c r="Z161" s="5" t="str">
        <f t="shared" si="113"/>
        <v>No</v>
      </c>
      <c r="AA161" s="3" t="str">
        <f t="shared" si="112"/>
        <v>No</v>
      </c>
      <c r="AB161" s="5" t="str">
        <f t="shared" si="113"/>
        <v>No</v>
      </c>
      <c r="AC161" s="3" t="str">
        <f t="shared" si="112"/>
        <v>No</v>
      </c>
      <c r="AD161" s="5" t="str">
        <f t="shared" si="113"/>
        <v>No</v>
      </c>
      <c r="AE161" s="3" t="str">
        <f t="shared" si="112"/>
        <v>No</v>
      </c>
      <c r="AF161" s="5" t="str">
        <f t="shared" si="113"/>
        <v>No</v>
      </c>
      <c r="AG161" s="3" t="str">
        <f t="shared" si="112"/>
        <v>No</v>
      </c>
      <c r="AH161" s="5" t="str">
        <f t="shared" si="113"/>
        <v>No</v>
      </c>
      <c r="AI161" s="3" t="str">
        <f t="shared" si="112"/>
        <v>No</v>
      </c>
      <c r="AJ161" s="5" t="str">
        <f t="shared" si="113"/>
        <v>No</v>
      </c>
      <c r="AK161" s="3" t="str">
        <f t="shared" si="112"/>
        <v>No</v>
      </c>
      <c r="AL161" s="5" t="str">
        <f t="shared" si="113"/>
        <v>No</v>
      </c>
      <c r="AM161" s="3" t="str">
        <f t="shared" si="112"/>
        <v>No</v>
      </c>
      <c r="AN161" s="5" t="str">
        <f t="shared" si="113"/>
        <v>No</v>
      </c>
      <c r="AO161" s="3" t="str">
        <f t="shared" si="112"/>
        <v>No</v>
      </c>
      <c r="AP161" s="5" t="str">
        <f t="shared" si="113"/>
        <v>No</v>
      </c>
      <c r="AQ161" s="3" t="str">
        <f t="shared" si="112"/>
        <v>No</v>
      </c>
      <c r="AR161" s="5" t="str">
        <f t="shared" si="113"/>
        <v>No</v>
      </c>
      <c r="AS161" s="3" t="str">
        <f t="shared" si="112"/>
        <v>No</v>
      </c>
      <c r="AT161" s="5" t="str">
        <f t="shared" si="113"/>
        <v>No</v>
      </c>
      <c r="AU161" s="3" t="str">
        <f t="shared" si="112"/>
        <v>No</v>
      </c>
      <c r="AV161" s="5" t="str">
        <f t="shared" si="113"/>
        <v>No</v>
      </c>
      <c r="AW161" s="3" t="str">
        <f t="shared" si="112"/>
        <v>No</v>
      </c>
      <c r="AX161" s="5" t="str">
        <f t="shared" si="113"/>
        <v>No</v>
      </c>
      <c r="AY161" s="3" t="str">
        <f t="shared" si="112"/>
        <v>No</v>
      </c>
      <c r="AZ161" s="5" t="str">
        <f t="shared" si="113"/>
        <v>No</v>
      </c>
      <c r="BA161" s="3" t="str">
        <f t="shared" si="112"/>
        <v>No</v>
      </c>
      <c r="BB161" s="5" t="str">
        <f t="shared" si="113"/>
        <v>No</v>
      </c>
      <c r="BC161" s="3" t="str">
        <f t="shared" si="112"/>
        <v>No</v>
      </c>
      <c r="BD161" s="5" t="str">
        <f t="shared" si="113"/>
        <v>No</v>
      </c>
      <c r="BE161" s="3" t="str">
        <f t="shared" si="112"/>
        <v>No</v>
      </c>
      <c r="BF161" s="5" t="str">
        <f t="shared" si="113"/>
        <v>No</v>
      </c>
      <c r="BG161" s="3" t="str">
        <f t="shared" si="112"/>
        <v>No</v>
      </c>
      <c r="BH161" s="5" t="str">
        <f t="shared" si="113"/>
        <v>No</v>
      </c>
      <c r="BI161" s="3" t="str">
        <f t="shared" si="112"/>
        <v>No</v>
      </c>
      <c r="BJ161" s="5" t="str">
        <f t="shared" si="113"/>
        <v>No</v>
      </c>
      <c r="BK161" s="3" t="str">
        <f t="shared" si="112"/>
        <v>No</v>
      </c>
      <c r="BL161" s="5" t="str">
        <f t="shared" si="113"/>
        <v>No</v>
      </c>
      <c r="BM161" s="3" t="str">
        <f t="shared" si="112"/>
        <v>No</v>
      </c>
      <c r="BN161" s="5" t="str">
        <f t="shared" si="113"/>
        <v>No</v>
      </c>
      <c r="BO161" s="3" t="str">
        <f t="shared" si="112"/>
        <v>No</v>
      </c>
      <c r="BP161" s="5" t="str">
        <f t="shared" si="113"/>
        <v>No</v>
      </c>
      <c r="BQ161" s="3" t="str">
        <f t="shared" si="112"/>
        <v>No</v>
      </c>
      <c r="BR161" s="5" t="str">
        <f t="shared" si="113"/>
        <v>No</v>
      </c>
      <c r="BS161" s="3" t="str">
        <f t="shared" ref="BS161:CY168" si="116">IF(AND(VLOOKUP($E161,Puntos,7,FALSE)-VLOOKUP($F161,Puntos,7,FALSE)&lt;=(1.25/30)*(BS$5+BS$3),VLOOKUP($E161,Puntos,7,FALSE)-VLOOKUP($F161,Puntos,7,FALSE)&gt;=(1.25/30)*(-BS$5+BS$3)),BS$2,IF(AND(VLOOKUP($F161,Puntos,7,FALSE)-VLOOKUP($E161,Puntos,7,FALSE)&lt;=(1.25/30)*(BS$5+BS$3),VLOOKUP($F161,Puntos,7,FALSE)-VLOOKUP($E161,Puntos,7,FALSE)&gt;=(1.25/30)*(-BS$5+BS$3)),BS$2,IF(AND(VLOOKUP($E161,Puntos,7,FALSE)-VLOOKUP($F161,Puntos,7,FALSE)&lt;=(1.25/30)*(-360+BS$5+BS$3),VLOOKUP($E161,Puntos,7,FALSE)-VLOOKUP($F161,Puntos,7,FALSE)&gt;=(1.25/30)*(-360-BS$5+BS$3)),BS$2,IF(AND(VLOOKUP($F161,Puntos,7,FALSE)-VLOOKUP($E161,Puntos,7,FALSE)&lt;=(1.25/30)*(-360+BS$5+BS$3),VLOOKUP($F161,Puntos,7,FALSE)-VLOOKUP($E161,Puntos,7,FALSE)&gt;=(1.25/30)*(-360-BS$5+BS$3)),BS$2,"No"))))</f>
        <v>No</v>
      </c>
      <c r="BT161" s="5" t="str">
        <f t="shared" ref="BT161:CZ168" si="117">IF(IF(AND(VLOOKUP($E161,Puntos,7,FALSE)-VLOOKUP($F161,Puntos,7,FALSE)&lt;=(1.25/30)*(BT$5+BT$3),VLOOKUP($E161,Puntos,7,FALSE)-VLOOKUP($F161,Puntos,7,FALSE)&gt;=(1.25/30)*(-BT$5+BT$3)),VLOOKUP($E161,Puntos,7,FALSE)-VLOOKUP($F161,Puntos,7,FALSE)-(1.25/30)*(BT$3),IF(AND(VLOOKUP($F161,Puntos,7,FALSE)-VLOOKUP($E161,Puntos,7,FALSE)&lt;=(1.25/30)*(BT$5+BT$3),VLOOKUP($F161,Puntos,7,FALSE)-VLOOKUP($E161,Puntos,7,FALSE)&gt;=(1.25/30)*(-BT$5+BT$3)),VLOOKUP($F161,Puntos,7,FALSE)-VLOOKUP($E161,Puntos,7,FALSE)-(1.25/30)*(BT$3),IF(AND(VLOOKUP($E161,Puntos,7,FALSE)-VLOOKUP($F161,Puntos,7,FALSE)&lt;=(1.25/30)*(-360+BT$5+BT$3),VLOOKUP($E161,Puntos,7,FALSE)-VLOOKUP($F161,Puntos,7,FALSE)&gt;=(1.25/30)*(-360-BT$5+BT$3)),VLOOKUP($E161,Puntos,7,FALSE)-VLOOKUP($F161,Puntos,7,FALSE)+(360-BT$3)/24,IF(AND(VLOOKUP($F161,Puntos,7,FALSE)-VLOOKUP($E161,Puntos,7,FALSE)&lt;=(1.25/30)*(-360+BT$5+BT$3),VLOOKUP($F161,Puntos,7,FALSE)-VLOOKUP($E161,Puntos,7,FALSE)&gt;=(1.25/30)*(-360-BT$5+BT$3)),VLOOKUP($F161,Puntos,7,FALSE)-VLOOKUP($E161,Puntos,7,FALSE)+(360-BT$3)/24,"No"))))&lt;0,(-1)*(IF(AND(VLOOKUP($E161,Puntos,7,FALSE)-VLOOKUP($F161,Puntos,7,FALSE)&lt;=(1.25/30)*(BT$5+BT$3),VLOOKUP($E161,Puntos,7,FALSE)-VLOOKUP($F161,Puntos,7,FALSE)&gt;=(1.25/30)*(-BT$5+BT$3)),VLOOKUP($E161,Puntos,7,FALSE)-VLOOKUP($F161,Puntos,7,FALSE)-(1.25/30)*(BT$3),IF(AND(VLOOKUP($F161,Puntos,7,FALSE)-VLOOKUP($E161,Puntos,7,FALSE)&lt;=(1.25/30)*(BT$5+BT$3),VLOOKUP($F161,Puntos,7,FALSE)-VLOOKUP($E161,Puntos,7,FALSE)&gt;=(1.25/30)*(-BT$5+BT$3)),VLOOKUP($F161,Puntos,7,FALSE)-VLOOKUP($E161,Puntos,7,FALSE)-(1.25/30)*(BT$3),IF(AND(VLOOKUP($E161,Puntos,7,FALSE)-VLOOKUP($F161,Puntos,7,FALSE)&lt;=(1.25/30)*(-360+BT$5+BT$3),VLOOKUP($E161,Puntos,7,FALSE)-VLOOKUP($F161,Puntos,7,FALSE)&gt;=(1.25/30)*(-360-BT$5+BT$3)),VLOOKUP($E161,Puntos,7,FALSE)-VLOOKUP($F161,Puntos,7,FALSE)+(360-BT$3)/24,IF(AND(VLOOKUP($F161,Puntos,7,FALSE)-VLOOKUP($E161,Puntos,7,FALSE)&lt;=(1.25/30)*(-360+BT$5+BT$3),VLOOKUP($F161,Puntos,7,FALSE)-VLOOKUP($E161,Puntos,7,FALSE)&gt;=(1.25/30)*(-360-BT$5+BT$3)),VLOOKUP($F161,Puntos,7,FALSE)-VLOOKUP($E161,Puntos,7,FALSE)+(360-BT$3)/24,"No"))))),(IF(AND(VLOOKUP($E161,Puntos,7,FALSE)-VLOOKUP($F161,Puntos,7,FALSE)&lt;=(1.25/30)*(BT$5+BT$3),VLOOKUP($E161,Puntos,7,FALSE)-VLOOKUP($F161,Puntos,7,FALSE)&gt;=(1.25/30)*(-BT$5+BT$3)),VLOOKUP($E161,Puntos,7,FALSE)-VLOOKUP($F161,Puntos,7,FALSE)-(1.25/30)*(BT$3),IF(AND(VLOOKUP($F161,Puntos,7,FALSE)-VLOOKUP($E161,Puntos,7,FALSE)&lt;=(1.25/30)*(BT$5+BT$3),VLOOKUP($F161,Puntos,7,FALSE)-VLOOKUP($E161,Puntos,7,FALSE)&gt;=(1.25/30)*(-BT$5+BT$3)),VLOOKUP($F161,Puntos,7,FALSE)-VLOOKUP($E161,Puntos,7,FALSE)-(1.25/30)*(BT$3),IF(AND(VLOOKUP($E161,Puntos,7,FALSE)-VLOOKUP($F161,Puntos,7,FALSE)&lt;=(1.25/30)*(-360+BT$5+BT$3),VLOOKUP($E161,Puntos,7,FALSE)-VLOOKUP($F161,Puntos,7,FALSE)&gt;=(1.25/30)*(-360-BT$5+BT$3)),VLOOKUP($E161,Puntos,7,FALSE)-VLOOKUP($F161,Puntos,7,FALSE)+(360-BT$3)/24,IF(AND(VLOOKUP($F161,Puntos,7,FALSE)-VLOOKUP($E161,Puntos,7,FALSE)&lt;=(1.25/30)*(-360+BT$5+BT$3),VLOOKUP($F161,Puntos,7,FALSE)-VLOOKUP($E161,Puntos,7,FALSE)&gt;=(1.25/30)*(-360-BT$5+BT$3)),VLOOKUP($F161,Puntos,7,FALSE)-VLOOKUP($E161,Puntos,7,FALSE)+(360-BT$3)/24,"No"))))))</f>
        <v>No</v>
      </c>
      <c r="BU161" s="3" t="str">
        <f t="shared" si="116"/>
        <v>No</v>
      </c>
      <c r="BV161" s="5" t="str">
        <f t="shared" si="117"/>
        <v>No</v>
      </c>
      <c r="BW161" s="3" t="str">
        <f t="shared" si="116"/>
        <v>No</v>
      </c>
      <c r="BX161" s="5" t="str">
        <f t="shared" si="117"/>
        <v>No</v>
      </c>
      <c r="BY161" s="3" t="str">
        <f t="shared" si="116"/>
        <v>No</v>
      </c>
      <c r="BZ161" s="5" t="str">
        <f t="shared" si="117"/>
        <v>No</v>
      </c>
      <c r="CA161" s="3" t="str">
        <f t="shared" si="116"/>
        <v>No</v>
      </c>
      <c r="CB161" s="5" t="str">
        <f t="shared" si="117"/>
        <v>No</v>
      </c>
      <c r="CC161" s="3" t="str">
        <f t="shared" si="116"/>
        <v>No</v>
      </c>
      <c r="CD161" s="5" t="str">
        <f t="shared" si="117"/>
        <v>No</v>
      </c>
      <c r="CE161" s="3" t="str">
        <f t="shared" si="116"/>
        <v>No</v>
      </c>
      <c r="CF161" s="5" t="str">
        <f t="shared" si="117"/>
        <v>No</v>
      </c>
      <c r="CG161" s="3" t="str">
        <f t="shared" si="116"/>
        <v>No</v>
      </c>
      <c r="CH161" s="5" t="str">
        <f t="shared" si="117"/>
        <v>No</v>
      </c>
      <c r="CI161" s="3" t="str">
        <f t="shared" si="116"/>
        <v>No</v>
      </c>
      <c r="CJ161" s="5" t="str">
        <f t="shared" si="117"/>
        <v>No</v>
      </c>
      <c r="CK161" s="3" t="str">
        <f t="shared" si="116"/>
        <v>No</v>
      </c>
      <c r="CL161" s="5" t="str">
        <f t="shared" si="117"/>
        <v>No</v>
      </c>
      <c r="CM161" s="3" t="str">
        <f t="shared" si="116"/>
        <v>No</v>
      </c>
      <c r="CN161" s="5" t="str">
        <f t="shared" si="117"/>
        <v>No</v>
      </c>
      <c r="CO161" s="3" t="str">
        <f t="shared" si="116"/>
        <v>No</v>
      </c>
      <c r="CP161" s="5" t="str">
        <f t="shared" si="117"/>
        <v>No</v>
      </c>
      <c r="CQ161" s="3" t="str">
        <f t="shared" si="116"/>
        <v>No</v>
      </c>
      <c r="CR161" s="5" t="str">
        <f t="shared" si="117"/>
        <v>No</v>
      </c>
      <c r="CS161" s="3" t="str">
        <f t="shared" si="116"/>
        <v>No</v>
      </c>
      <c r="CT161" s="5" t="str">
        <f t="shared" si="117"/>
        <v>No</v>
      </c>
      <c r="CU161" s="3" t="str">
        <f t="shared" si="116"/>
        <v>No</v>
      </c>
      <c r="CV161" s="5" t="str">
        <f t="shared" si="117"/>
        <v>No</v>
      </c>
      <c r="CW161" s="3" t="str">
        <f t="shared" si="116"/>
        <v>No</v>
      </c>
      <c r="CX161" s="5" t="str">
        <f t="shared" si="117"/>
        <v>No</v>
      </c>
      <c r="CY161" s="3" t="str">
        <f t="shared" si="116"/>
        <v>No</v>
      </c>
      <c r="CZ161" s="5" t="str">
        <f t="shared" si="117"/>
        <v>No</v>
      </c>
    </row>
    <row r="162" spans="4:104" x14ac:dyDescent="0.3">
      <c r="D162" s="3">
        <v>162</v>
      </c>
      <c r="E162" s="3" t="str">
        <f t="shared" ref="E162:E175" si="118">$E$19</f>
        <v>Plutón</v>
      </c>
      <c r="F162" s="3" t="str">
        <f t="shared" si="111"/>
        <v>Luna</v>
      </c>
      <c r="G162" s="3" t="str">
        <f t="shared" si="103"/>
        <v>Conjunción</v>
      </c>
      <c r="H162" s="5">
        <f t="shared" si="104"/>
        <v>0</v>
      </c>
      <c r="I162" s="3" t="str">
        <f t="shared" ref="I162:BS169" si="119">IF(AND(VLOOKUP($E162,Puntos,7,FALSE)-VLOOKUP($F162,Puntos,7,FALSE)&lt;=(1.25/30)*(I$5+I$3),VLOOKUP($E162,Puntos,7,FALSE)-VLOOKUP($F162,Puntos,7,FALSE)&gt;=(1.25/30)*(-I$5+I$3)),I$2,IF(AND(VLOOKUP($F162,Puntos,7,FALSE)-VLOOKUP($E162,Puntos,7,FALSE)&lt;=(1.25/30)*(I$5+I$3),VLOOKUP($F162,Puntos,7,FALSE)-VLOOKUP($E162,Puntos,7,FALSE)&gt;=(1.25/30)*(-I$5+I$3)),I$2,IF(AND(VLOOKUP($E162,Puntos,7,FALSE)-VLOOKUP($F162,Puntos,7,FALSE)&lt;=(1.25/30)*(-360+I$5+I$3),VLOOKUP($E162,Puntos,7,FALSE)-VLOOKUP($F162,Puntos,7,FALSE)&gt;=(1.25/30)*(-360-I$5+I$3)),I$2,IF(AND(VLOOKUP($F162,Puntos,7,FALSE)-VLOOKUP($E162,Puntos,7,FALSE)&lt;=(1.25/30)*(-360+I$5+I$3),VLOOKUP($F162,Puntos,7,FALSE)-VLOOKUP($E162,Puntos,7,FALSE)&gt;=(1.25/30)*(-360-I$5+I$3)),I$2,"No"))))</f>
        <v>No</v>
      </c>
      <c r="J162" s="5" t="str">
        <f t="shared" ref="J162:BT169" si="120">IF(IF(AND(VLOOKUP($E162,Puntos,7,FALSE)-VLOOKUP($F162,Puntos,7,FALSE)&lt;=(1.25/30)*(J$5+J$3),VLOOKUP($E162,Puntos,7,FALSE)-VLOOKUP($F162,Puntos,7,FALSE)&gt;=(1.25/30)*(-J$5+J$3)),VLOOKUP($E162,Puntos,7,FALSE)-VLOOKUP($F162,Puntos,7,FALSE)-(1.25/30)*(J$3),IF(AND(VLOOKUP($F162,Puntos,7,FALSE)-VLOOKUP($E162,Puntos,7,FALSE)&lt;=(1.25/30)*(J$5+J$3),VLOOKUP($F162,Puntos,7,FALSE)-VLOOKUP($E162,Puntos,7,FALSE)&gt;=(1.25/30)*(-J$5+J$3)),VLOOKUP($F162,Puntos,7,FALSE)-VLOOKUP($E162,Puntos,7,FALSE)-(1.25/30)*(J$3),IF(AND(VLOOKUP($E162,Puntos,7,FALSE)-VLOOKUP($F162,Puntos,7,FALSE)&lt;=(1.25/30)*(-360+J$5+J$3),VLOOKUP($E162,Puntos,7,FALSE)-VLOOKUP($F162,Puntos,7,FALSE)&gt;=(1.25/30)*(-360-J$5+J$3)),VLOOKUP($E162,Puntos,7,FALSE)-VLOOKUP($F162,Puntos,7,FALSE)+(360-J$3)/24,IF(AND(VLOOKUP($F162,Puntos,7,FALSE)-VLOOKUP($E162,Puntos,7,FALSE)&lt;=(1.25/30)*(-360+J$5+J$3),VLOOKUP($F162,Puntos,7,FALSE)-VLOOKUP($E162,Puntos,7,FALSE)&gt;=(1.25/30)*(-360-J$5+J$3)),VLOOKUP($F162,Puntos,7,FALSE)-VLOOKUP($E162,Puntos,7,FALSE)+(360-J$3)/24,"No"))))&lt;0,(-1)*(IF(AND(VLOOKUP($E162,Puntos,7,FALSE)-VLOOKUP($F162,Puntos,7,FALSE)&lt;=(1.25/30)*(J$5+J$3),VLOOKUP($E162,Puntos,7,FALSE)-VLOOKUP($F162,Puntos,7,FALSE)&gt;=(1.25/30)*(-J$5+J$3)),VLOOKUP($E162,Puntos,7,FALSE)-VLOOKUP($F162,Puntos,7,FALSE)-(1.25/30)*(J$3),IF(AND(VLOOKUP($F162,Puntos,7,FALSE)-VLOOKUP($E162,Puntos,7,FALSE)&lt;=(1.25/30)*(J$5+J$3),VLOOKUP($F162,Puntos,7,FALSE)-VLOOKUP($E162,Puntos,7,FALSE)&gt;=(1.25/30)*(-J$5+J$3)),VLOOKUP($F162,Puntos,7,FALSE)-VLOOKUP($E162,Puntos,7,FALSE)-(1.25/30)*(J$3),IF(AND(VLOOKUP($E162,Puntos,7,FALSE)-VLOOKUP($F162,Puntos,7,FALSE)&lt;=(1.25/30)*(-360+J$5+J$3),VLOOKUP($E162,Puntos,7,FALSE)-VLOOKUP($F162,Puntos,7,FALSE)&gt;=(1.25/30)*(-360-J$5+J$3)),VLOOKUP($E162,Puntos,7,FALSE)-VLOOKUP($F162,Puntos,7,FALSE)+(360-J$3)/24,IF(AND(VLOOKUP($F162,Puntos,7,FALSE)-VLOOKUP($E162,Puntos,7,FALSE)&lt;=(1.25/30)*(-360+J$5+J$3),VLOOKUP($F162,Puntos,7,FALSE)-VLOOKUP($E162,Puntos,7,FALSE)&gt;=(1.25/30)*(-360-J$5+J$3)),VLOOKUP($F162,Puntos,7,FALSE)-VLOOKUP($E162,Puntos,7,FALSE)+(360-J$3)/24,"No"))))),(IF(AND(VLOOKUP($E162,Puntos,7,FALSE)-VLOOKUP($F162,Puntos,7,FALSE)&lt;=(1.25/30)*(J$5+J$3),VLOOKUP($E162,Puntos,7,FALSE)-VLOOKUP($F162,Puntos,7,FALSE)&gt;=(1.25/30)*(-J$5+J$3)),VLOOKUP($E162,Puntos,7,FALSE)-VLOOKUP($F162,Puntos,7,FALSE)-(1.25/30)*(J$3),IF(AND(VLOOKUP($F162,Puntos,7,FALSE)-VLOOKUP($E162,Puntos,7,FALSE)&lt;=(1.25/30)*(J$5+J$3),VLOOKUP($F162,Puntos,7,FALSE)-VLOOKUP($E162,Puntos,7,FALSE)&gt;=(1.25/30)*(-J$5+J$3)),VLOOKUP($F162,Puntos,7,FALSE)-VLOOKUP($E162,Puntos,7,FALSE)-(1.25/30)*(J$3),IF(AND(VLOOKUP($E162,Puntos,7,FALSE)-VLOOKUP($F162,Puntos,7,FALSE)&lt;=(1.25/30)*(-360+J$5+J$3),VLOOKUP($E162,Puntos,7,FALSE)-VLOOKUP($F162,Puntos,7,FALSE)&gt;=(1.25/30)*(-360-J$5+J$3)),VLOOKUP($E162,Puntos,7,FALSE)-VLOOKUP($F162,Puntos,7,FALSE)+(360-J$3)/24,IF(AND(VLOOKUP($F162,Puntos,7,FALSE)-VLOOKUP($E162,Puntos,7,FALSE)&lt;=(1.25/30)*(-360+J$5+J$3),VLOOKUP($F162,Puntos,7,FALSE)-VLOOKUP($E162,Puntos,7,FALSE)&gt;=(1.25/30)*(-360-J$5+J$3)),VLOOKUP($F162,Puntos,7,FALSE)-VLOOKUP($E162,Puntos,7,FALSE)+(360-J$3)/24,"No"))))))</f>
        <v>No</v>
      </c>
      <c r="K162" s="3" t="str">
        <f t="shared" si="119"/>
        <v>No</v>
      </c>
      <c r="L162" s="5" t="str">
        <f t="shared" si="120"/>
        <v>No</v>
      </c>
      <c r="M162" s="3" t="str">
        <f t="shared" si="119"/>
        <v>No</v>
      </c>
      <c r="N162" s="5" t="str">
        <f t="shared" si="120"/>
        <v>No</v>
      </c>
      <c r="O162" s="3" t="str">
        <f t="shared" si="119"/>
        <v>No</v>
      </c>
      <c r="P162" s="5" t="str">
        <f t="shared" si="120"/>
        <v>No</v>
      </c>
      <c r="Q162" s="3" t="str">
        <f t="shared" si="119"/>
        <v>No</v>
      </c>
      <c r="R162" s="5" t="str">
        <f t="shared" si="120"/>
        <v>No</v>
      </c>
      <c r="S162" s="3" t="str">
        <f t="shared" si="119"/>
        <v>No</v>
      </c>
      <c r="T162" s="5" t="str">
        <f t="shared" si="120"/>
        <v>No</v>
      </c>
      <c r="U162" s="3" t="str">
        <f t="shared" si="119"/>
        <v>No</v>
      </c>
      <c r="V162" s="5" t="str">
        <f t="shared" si="120"/>
        <v>No</v>
      </c>
      <c r="W162" s="3" t="str">
        <f t="shared" si="119"/>
        <v>No</v>
      </c>
      <c r="X162" s="5" t="str">
        <f t="shared" si="120"/>
        <v>No</v>
      </c>
      <c r="Y162" s="3" t="str">
        <f t="shared" si="119"/>
        <v>No</v>
      </c>
      <c r="Z162" s="5" t="str">
        <f t="shared" si="120"/>
        <v>No</v>
      </c>
      <c r="AA162" s="3" t="str">
        <f t="shared" si="119"/>
        <v>No</v>
      </c>
      <c r="AB162" s="5" t="str">
        <f t="shared" si="120"/>
        <v>No</v>
      </c>
      <c r="AC162" s="3" t="str">
        <f t="shared" si="119"/>
        <v>No</v>
      </c>
      <c r="AD162" s="5" t="str">
        <f t="shared" si="120"/>
        <v>No</v>
      </c>
      <c r="AE162" s="3" t="str">
        <f t="shared" si="119"/>
        <v>No</v>
      </c>
      <c r="AF162" s="5" t="str">
        <f t="shared" si="120"/>
        <v>No</v>
      </c>
      <c r="AG162" s="3" t="str">
        <f t="shared" si="119"/>
        <v>No</v>
      </c>
      <c r="AH162" s="5" t="str">
        <f t="shared" si="120"/>
        <v>No</v>
      </c>
      <c r="AI162" s="3" t="str">
        <f t="shared" si="119"/>
        <v>No</v>
      </c>
      <c r="AJ162" s="5" t="str">
        <f t="shared" si="120"/>
        <v>No</v>
      </c>
      <c r="AK162" s="3" t="str">
        <f t="shared" si="119"/>
        <v>No</v>
      </c>
      <c r="AL162" s="5" t="str">
        <f t="shared" si="120"/>
        <v>No</v>
      </c>
      <c r="AM162" s="3" t="str">
        <f t="shared" si="119"/>
        <v>No</v>
      </c>
      <c r="AN162" s="5" t="str">
        <f t="shared" si="120"/>
        <v>No</v>
      </c>
      <c r="AO162" s="3" t="str">
        <f t="shared" si="119"/>
        <v>No</v>
      </c>
      <c r="AP162" s="5" t="str">
        <f t="shared" si="120"/>
        <v>No</v>
      </c>
      <c r="AQ162" s="3" t="str">
        <f t="shared" si="119"/>
        <v>No</v>
      </c>
      <c r="AR162" s="5" t="str">
        <f t="shared" si="120"/>
        <v>No</v>
      </c>
      <c r="AS162" s="3" t="str">
        <f t="shared" si="119"/>
        <v>No</v>
      </c>
      <c r="AT162" s="5" t="str">
        <f t="shared" si="120"/>
        <v>No</v>
      </c>
      <c r="AU162" s="3" t="str">
        <f t="shared" si="119"/>
        <v>No</v>
      </c>
      <c r="AV162" s="5" t="str">
        <f t="shared" si="120"/>
        <v>No</v>
      </c>
      <c r="AW162" s="3" t="str">
        <f t="shared" si="119"/>
        <v>No</v>
      </c>
      <c r="AX162" s="5" t="str">
        <f t="shared" si="120"/>
        <v>No</v>
      </c>
      <c r="AY162" s="3" t="str">
        <f t="shared" si="119"/>
        <v>No</v>
      </c>
      <c r="AZ162" s="5" t="str">
        <f t="shared" si="120"/>
        <v>No</v>
      </c>
      <c r="BA162" s="3" t="str">
        <f t="shared" si="119"/>
        <v>No</v>
      </c>
      <c r="BB162" s="5" t="str">
        <f t="shared" si="120"/>
        <v>No</v>
      </c>
      <c r="BC162" s="3" t="str">
        <f t="shared" si="119"/>
        <v>No</v>
      </c>
      <c r="BD162" s="5" t="str">
        <f t="shared" si="120"/>
        <v>No</v>
      </c>
      <c r="BE162" s="3" t="str">
        <f t="shared" si="119"/>
        <v>No</v>
      </c>
      <c r="BF162" s="5" t="str">
        <f t="shared" si="120"/>
        <v>No</v>
      </c>
      <c r="BG162" s="3" t="str">
        <f t="shared" si="119"/>
        <v>No</v>
      </c>
      <c r="BH162" s="5" t="str">
        <f t="shared" si="120"/>
        <v>No</v>
      </c>
      <c r="BI162" s="3" t="str">
        <f t="shared" si="119"/>
        <v>No</v>
      </c>
      <c r="BJ162" s="5" t="str">
        <f t="shared" si="120"/>
        <v>No</v>
      </c>
      <c r="BK162" s="3" t="str">
        <f t="shared" si="119"/>
        <v>No</v>
      </c>
      <c r="BL162" s="5" t="str">
        <f t="shared" si="120"/>
        <v>No</v>
      </c>
      <c r="BM162" s="3" t="str">
        <f t="shared" si="119"/>
        <v>No</v>
      </c>
      <c r="BN162" s="5" t="str">
        <f t="shared" si="120"/>
        <v>No</v>
      </c>
      <c r="BO162" s="3" t="str">
        <f t="shared" si="119"/>
        <v>No</v>
      </c>
      <c r="BP162" s="5" t="str">
        <f t="shared" si="120"/>
        <v>No</v>
      </c>
      <c r="BQ162" s="3" t="str">
        <f t="shared" si="119"/>
        <v>No</v>
      </c>
      <c r="BR162" s="5" t="str">
        <f t="shared" si="120"/>
        <v>No</v>
      </c>
      <c r="BS162" s="3" t="str">
        <f t="shared" si="119"/>
        <v>No</v>
      </c>
      <c r="BT162" s="5" t="str">
        <f t="shared" si="120"/>
        <v>No</v>
      </c>
      <c r="BU162" s="3" t="str">
        <f t="shared" si="116"/>
        <v>No</v>
      </c>
      <c r="BV162" s="5" t="str">
        <f t="shared" si="117"/>
        <v>No</v>
      </c>
      <c r="BW162" s="3" t="str">
        <f t="shared" si="116"/>
        <v>No</v>
      </c>
      <c r="BX162" s="5" t="str">
        <f t="shared" si="117"/>
        <v>No</v>
      </c>
      <c r="BY162" s="3" t="str">
        <f t="shared" si="116"/>
        <v>No</v>
      </c>
      <c r="BZ162" s="5" t="str">
        <f t="shared" si="117"/>
        <v>No</v>
      </c>
      <c r="CA162" s="3" t="str">
        <f t="shared" si="116"/>
        <v>No</v>
      </c>
      <c r="CB162" s="5" t="str">
        <f t="shared" si="117"/>
        <v>No</v>
      </c>
      <c r="CC162" s="3" t="str">
        <f t="shared" si="116"/>
        <v>No</v>
      </c>
      <c r="CD162" s="5" t="str">
        <f t="shared" si="117"/>
        <v>No</v>
      </c>
      <c r="CE162" s="3" t="str">
        <f t="shared" si="116"/>
        <v>No</v>
      </c>
      <c r="CF162" s="5" t="str">
        <f t="shared" si="117"/>
        <v>No</v>
      </c>
      <c r="CG162" s="3" t="str">
        <f t="shared" si="116"/>
        <v>No</v>
      </c>
      <c r="CH162" s="5" t="str">
        <f t="shared" si="117"/>
        <v>No</v>
      </c>
      <c r="CI162" s="3" t="str">
        <f t="shared" si="116"/>
        <v>No</v>
      </c>
      <c r="CJ162" s="5" t="str">
        <f t="shared" si="117"/>
        <v>No</v>
      </c>
      <c r="CK162" s="3" t="str">
        <f t="shared" si="116"/>
        <v>No</v>
      </c>
      <c r="CL162" s="5" t="str">
        <f t="shared" si="117"/>
        <v>No</v>
      </c>
      <c r="CM162" s="3" t="str">
        <f t="shared" si="116"/>
        <v>No</v>
      </c>
      <c r="CN162" s="5" t="str">
        <f t="shared" si="117"/>
        <v>No</v>
      </c>
      <c r="CO162" s="3" t="str">
        <f t="shared" si="116"/>
        <v>No</v>
      </c>
      <c r="CP162" s="5" t="str">
        <f t="shared" si="117"/>
        <v>No</v>
      </c>
      <c r="CQ162" s="3" t="str">
        <f t="shared" si="116"/>
        <v>No</v>
      </c>
      <c r="CR162" s="5" t="str">
        <f t="shared" si="117"/>
        <v>No</v>
      </c>
      <c r="CS162" s="3" t="str">
        <f t="shared" si="116"/>
        <v>No</v>
      </c>
      <c r="CT162" s="5" t="str">
        <f t="shared" si="117"/>
        <v>No</v>
      </c>
      <c r="CU162" s="3" t="str">
        <f t="shared" si="116"/>
        <v>No</v>
      </c>
      <c r="CV162" s="5" t="str">
        <f t="shared" si="117"/>
        <v>No</v>
      </c>
      <c r="CW162" s="3" t="str">
        <f t="shared" si="116"/>
        <v>No</v>
      </c>
      <c r="CX162" s="5" t="str">
        <f t="shared" si="117"/>
        <v>No</v>
      </c>
      <c r="CY162" s="3" t="str">
        <f t="shared" si="116"/>
        <v>No</v>
      </c>
      <c r="CZ162" s="5" t="str">
        <f t="shared" si="117"/>
        <v>No</v>
      </c>
    </row>
    <row r="163" spans="4:104" x14ac:dyDescent="0.3">
      <c r="D163" s="3">
        <v>163</v>
      </c>
      <c r="E163" s="3" t="str">
        <f t="shared" si="118"/>
        <v>Plutón</v>
      </c>
      <c r="F163" s="3" t="str">
        <f t="shared" si="111"/>
        <v>Mercurio</v>
      </c>
      <c r="G163" s="3" t="str">
        <f t="shared" si="103"/>
        <v>Conjunción</v>
      </c>
      <c r="H163" s="5">
        <f t="shared" si="104"/>
        <v>0</v>
      </c>
      <c r="I163" s="3" t="str">
        <f t="shared" si="119"/>
        <v>No</v>
      </c>
      <c r="J163" s="5" t="str">
        <f t="shared" si="120"/>
        <v>No</v>
      </c>
      <c r="K163" s="3" t="str">
        <f t="shared" si="119"/>
        <v>No</v>
      </c>
      <c r="L163" s="5" t="str">
        <f t="shared" si="120"/>
        <v>No</v>
      </c>
      <c r="M163" s="3" t="str">
        <f t="shared" si="119"/>
        <v>No</v>
      </c>
      <c r="N163" s="5" t="str">
        <f t="shared" si="120"/>
        <v>No</v>
      </c>
      <c r="O163" s="3" t="str">
        <f t="shared" si="119"/>
        <v>No</v>
      </c>
      <c r="P163" s="5" t="str">
        <f t="shared" si="120"/>
        <v>No</v>
      </c>
      <c r="Q163" s="3" t="str">
        <f t="shared" si="119"/>
        <v>No</v>
      </c>
      <c r="R163" s="5" t="str">
        <f t="shared" si="120"/>
        <v>No</v>
      </c>
      <c r="S163" s="3" t="str">
        <f t="shared" si="119"/>
        <v>No</v>
      </c>
      <c r="T163" s="5" t="str">
        <f t="shared" si="120"/>
        <v>No</v>
      </c>
      <c r="U163" s="3" t="str">
        <f t="shared" si="119"/>
        <v>No</v>
      </c>
      <c r="V163" s="5" t="str">
        <f t="shared" si="120"/>
        <v>No</v>
      </c>
      <c r="W163" s="3" t="str">
        <f t="shared" si="119"/>
        <v>No</v>
      </c>
      <c r="X163" s="5" t="str">
        <f t="shared" si="120"/>
        <v>No</v>
      </c>
      <c r="Y163" s="3" t="str">
        <f t="shared" si="119"/>
        <v>No</v>
      </c>
      <c r="Z163" s="5" t="str">
        <f t="shared" si="120"/>
        <v>No</v>
      </c>
      <c r="AA163" s="3" t="str">
        <f t="shared" si="119"/>
        <v>No</v>
      </c>
      <c r="AB163" s="5" t="str">
        <f t="shared" si="120"/>
        <v>No</v>
      </c>
      <c r="AC163" s="3" t="str">
        <f t="shared" si="119"/>
        <v>No</v>
      </c>
      <c r="AD163" s="5" t="str">
        <f t="shared" si="120"/>
        <v>No</v>
      </c>
      <c r="AE163" s="3" t="str">
        <f t="shared" si="119"/>
        <v>No</v>
      </c>
      <c r="AF163" s="5" t="str">
        <f t="shared" si="120"/>
        <v>No</v>
      </c>
      <c r="AG163" s="3" t="str">
        <f t="shared" si="119"/>
        <v>No</v>
      </c>
      <c r="AH163" s="5" t="str">
        <f t="shared" si="120"/>
        <v>No</v>
      </c>
      <c r="AI163" s="3" t="str">
        <f t="shared" si="119"/>
        <v>No</v>
      </c>
      <c r="AJ163" s="5" t="str">
        <f t="shared" si="120"/>
        <v>No</v>
      </c>
      <c r="AK163" s="3" t="str">
        <f t="shared" si="119"/>
        <v>No</v>
      </c>
      <c r="AL163" s="5" t="str">
        <f t="shared" si="120"/>
        <v>No</v>
      </c>
      <c r="AM163" s="3" t="str">
        <f t="shared" si="119"/>
        <v>No</v>
      </c>
      <c r="AN163" s="5" t="str">
        <f t="shared" si="120"/>
        <v>No</v>
      </c>
      <c r="AO163" s="3" t="str">
        <f t="shared" si="119"/>
        <v>No</v>
      </c>
      <c r="AP163" s="5" t="str">
        <f t="shared" si="120"/>
        <v>No</v>
      </c>
      <c r="AQ163" s="3" t="str">
        <f t="shared" si="119"/>
        <v>No</v>
      </c>
      <c r="AR163" s="5" t="str">
        <f t="shared" si="120"/>
        <v>No</v>
      </c>
      <c r="AS163" s="3" t="str">
        <f t="shared" si="119"/>
        <v>No</v>
      </c>
      <c r="AT163" s="5" t="str">
        <f t="shared" si="120"/>
        <v>No</v>
      </c>
      <c r="AU163" s="3" t="str">
        <f t="shared" si="119"/>
        <v>No</v>
      </c>
      <c r="AV163" s="5" t="str">
        <f t="shared" si="120"/>
        <v>No</v>
      </c>
      <c r="AW163" s="3" t="str">
        <f t="shared" si="119"/>
        <v>No</v>
      </c>
      <c r="AX163" s="5" t="str">
        <f t="shared" si="120"/>
        <v>No</v>
      </c>
      <c r="AY163" s="3" t="str">
        <f t="shared" si="119"/>
        <v>No</v>
      </c>
      <c r="AZ163" s="5" t="str">
        <f t="shared" si="120"/>
        <v>No</v>
      </c>
      <c r="BA163" s="3" t="str">
        <f t="shared" si="119"/>
        <v>No</v>
      </c>
      <c r="BB163" s="5" t="str">
        <f t="shared" si="120"/>
        <v>No</v>
      </c>
      <c r="BC163" s="3" t="str">
        <f t="shared" si="119"/>
        <v>No</v>
      </c>
      <c r="BD163" s="5" t="str">
        <f t="shared" si="120"/>
        <v>No</v>
      </c>
      <c r="BE163" s="3" t="str">
        <f t="shared" si="119"/>
        <v>No</v>
      </c>
      <c r="BF163" s="5" t="str">
        <f t="shared" si="120"/>
        <v>No</v>
      </c>
      <c r="BG163" s="3" t="str">
        <f t="shared" si="119"/>
        <v>No</v>
      </c>
      <c r="BH163" s="5" t="str">
        <f t="shared" si="120"/>
        <v>No</v>
      </c>
      <c r="BI163" s="3" t="str">
        <f t="shared" si="119"/>
        <v>No</v>
      </c>
      <c r="BJ163" s="5" t="str">
        <f t="shared" si="120"/>
        <v>No</v>
      </c>
      <c r="BK163" s="3" t="str">
        <f t="shared" si="119"/>
        <v>No</v>
      </c>
      <c r="BL163" s="5" t="str">
        <f t="shared" si="120"/>
        <v>No</v>
      </c>
      <c r="BM163" s="3" t="str">
        <f t="shared" si="119"/>
        <v>No</v>
      </c>
      <c r="BN163" s="5" t="str">
        <f t="shared" si="120"/>
        <v>No</v>
      </c>
      <c r="BO163" s="3" t="str">
        <f t="shared" si="119"/>
        <v>No</v>
      </c>
      <c r="BP163" s="5" t="str">
        <f t="shared" si="120"/>
        <v>No</v>
      </c>
      <c r="BQ163" s="3" t="str">
        <f t="shared" si="119"/>
        <v>No</v>
      </c>
      <c r="BR163" s="5" t="str">
        <f t="shared" si="120"/>
        <v>No</v>
      </c>
      <c r="BS163" s="3" t="str">
        <f t="shared" si="119"/>
        <v>No</v>
      </c>
      <c r="BT163" s="5" t="str">
        <f t="shared" si="120"/>
        <v>No</v>
      </c>
      <c r="BU163" s="3" t="str">
        <f t="shared" si="116"/>
        <v>No</v>
      </c>
      <c r="BV163" s="5" t="str">
        <f t="shared" si="117"/>
        <v>No</v>
      </c>
      <c r="BW163" s="3" t="str">
        <f t="shared" si="116"/>
        <v>No</v>
      </c>
      <c r="BX163" s="5" t="str">
        <f t="shared" si="117"/>
        <v>No</v>
      </c>
      <c r="BY163" s="3" t="str">
        <f t="shared" si="116"/>
        <v>No</v>
      </c>
      <c r="BZ163" s="5" t="str">
        <f t="shared" si="117"/>
        <v>No</v>
      </c>
      <c r="CA163" s="3" t="str">
        <f t="shared" si="116"/>
        <v>No</v>
      </c>
      <c r="CB163" s="5" t="str">
        <f t="shared" si="117"/>
        <v>No</v>
      </c>
      <c r="CC163" s="3" t="str">
        <f t="shared" si="116"/>
        <v>No</v>
      </c>
      <c r="CD163" s="5" t="str">
        <f t="shared" si="117"/>
        <v>No</v>
      </c>
      <c r="CE163" s="3" t="str">
        <f t="shared" si="116"/>
        <v>No</v>
      </c>
      <c r="CF163" s="5" t="str">
        <f t="shared" si="117"/>
        <v>No</v>
      </c>
      <c r="CG163" s="3" t="str">
        <f t="shared" si="116"/>
        <v>No</v>
      </c>
      <c r="CH163" s="5" t="str">
        <f t="shared" si="117"/>
        <v>No</v>
      </c>
      <c r="CI163" s="3" t="str">
        <f t="shared" si="116"/>
        <v>No</v>
      </c>
      <c r="CJ163" s="5" t="str">
        <f t="shared" si="117"/>
        <v>No</v>
      </c>
      <c r="CK163" s="3" t="str">
        <f t="shared" si="116"/>
        <v>No</v>
      </c>
      <c r="CL163" s="5" t="str">
        <f t="shared" si="117"/>
        <v>No</v>
      </c>
      <c r="CM163" s="3" t="str">
        <f t="shared" si="116"/>
        <v>No</v>
      </c>
      <c r="CN163" s="5" t="str">
        <f t="shared" si="117"/>
        <v>No</v>
      </c>
      <c r="CO163" s="3" t="str">
        <f t="shared" si="116"/>
        <v>No</v>
      </c>
      <c r="CP163" s="5" t="str">
        <f t="shared" si="117"/>
        <v>No</v>
      </c>
      <c r="CQ163" s="3" t="str">
        <f t="shared" si="116"/>
        <v>No</v>
      </c>
      <c r="CR163" s="5" t="str">
        <f t="shared" si="117"/>
        <v>No</v>
      </c>
      <c r="CS163" s="3" t="str">
        <f t="shared" si="116"/>
        <v>No</v>
      </c>
      <c r="CT163" s="5" t="str">
        <f t="shared" si="117"/>
        <v>No</v>
      </c>
      <c r="CU163" s="3" t="str">
        <f t="shared" si="116"/>
        <v>No</v>
      </c>
      <c r="CV163" s="5" t="str">
        <f t="shared" si="117"/>
        <v>No</v>
      </c>
      <c r="CW163" s="3" t="str">
        <f t="shared" si="116"/>
        <v>No</v>
      </c>
      <c r="CX163" s="5" t="str">
        <f t="shared" si="117"/>
        <v>No</v>
      </c>
      <c r="CY163" s="3" t="str">
        <f t="shared" si="116"/>
        <v>No</v>
      </c>
      <c r="CZ163" s="5" t="str">
        <f t="shared" si="117"/>
        <v>No</v>
      </c>
    </row>
    <row r="164" spans="4:104" x14ac:dyDescent="0.3">
      <c r="D164" s="3">
        <v>164</v>
      </c>
      <c r="E164" s="3" t="str">
        <f t="shared" si="118"/>
        <v>Plutón</v>
      </c>
      <c r="F164" s="3" t="str">
        <f t="shared" si="111"/>
        <v>Venus</v>
      </c>
      <c r="G164" s="3" t="str">
        <f t="shared" si="103"/>
        <v>Conjunción</v>
      </c>
      <c r="H164" s="5">
        <f t="shared" si="104"/>
        <v>0</v>
      </c>
      <c r="I164" s="3" t="str">
        <f t="shared" si="119"/>
        <v>No</v>
      </c>
      <c r="J164" s="5" t="str">
        <f t="shared" si="120"/>
        <v>No</v>
      </c>
      <c r="K164" s="3" t="str">
        <f t="shared" si="119"/>
        <v>No</v>
      </c>
      <c r="L164" s="5" t="str">
        <f t="shared" si="120"/>
        <v>No</v>
      </c>
      <c r="M164" s="3" t="str">
        <f t="shared" si="119"/>
        <v>No</v>
      </c>
      <c r="N164" s="5" t="str">
        <f t="shared" si="120"/>
        <v>No</v>
      </c>
      <c r="O164" s="3" t="str">
        <f t="shared" si="119"/>
        <v>No</v>
      </c>
      <c r="P164" s="5" t="str">
        <f t="shared" si="120"/>
        <v>No</v>
      </c>
      <c r="Q164" s="3" t="str">
        <f t="shared" si="119"/>
        <v>No</v>
      </c>
      <c r="R164" s="5" t="str">
        <f t="shared" si="120"/>
        <v>No</v>
      </c>
      <c r="S164" s="3" t="str">
        <f t="shared" si="119"/>
        <v>No</v>
      </c>
      <c r="T164" s="5" t="str">
        <f t="shared" si="120"/>
        <v>No</v>
      </c>
      <c r="U164" s="3" t="str">
        <f t="shared" si="119"/>
        <v>No</v>
      </c>
      <c r="V164" s="5" t="str">
        <f t="shared" si="120"/>
        <v>No</v>
      </c>
      <c r="W164" s="3" t="str">
        <f t="shared" si="119"/>
        <v>No</v>
      </c>
      <c r="X164" s="5" t="str">
        <f t="shared" si="120"/>
        <v>No</v>
      </c>
      <c r="Y164" s="3" t="str">
        <f t="shared" si="119"/>
        <v>No</v>
      </c>
      <c r="Z164" s="5" t="str">
        <f t="shared" si="120"/>
        <v>No</v>
      </c>
      <c r="AA164" s="3" t="str">
        <f t="shared" si="119"/>
        <v>No</v>
      </c>
      <c r="AB164" s="5" t="str">
        <f t="shared" si="120"/>
        <v>No</v>
      </c>
      <c r="AC164" s="3" t="str">
        <f t="shared" si="119"/>
        <v>No</v>
      </c>
      <c r="AD164" s="5" t="str">
        <f t="shared" si="120"/>
        <v>No</v>
      </c>
      <c r="AE164" s="3" t="str">
        <f t="shared" si="119"/>
        <v>No</v>
      </c>
      <c r="AF164" s="5" t="str">
        <f t="shared" si="120"/>
        <v>No</v>
      </c>
      <c r="AG164" s="3" t="str">
        <f t="shared" si="119"/>
        <v>No</v>
      </c>
      <c r="AH164" s="5" t="str">
        <f t="shared" si="120"/>
        <v>No</v>
      </c>
      <c r="AI164" s="3" t="str">
        <f t="shared" si="119"/>
        <v>No</v>
      </c>
      <c r="AJ164" s="5" t="str">
        <f t="shared" si="120"/>
        <v>No</v>
      </c>
      <c r="AK164" s="3" t="str">
        <f t="shared" si="119"/>
        <v>No</v>
      </c>
      <c r="AL164" s="5" t="str">
        <f t="shared" si="120"/>
        <v>No</v>
      </c>
      <c r="AM164" s="3" t="str">
        <f t="shared" si="119"/>
        <v>No</v>
      </c>
      <c r="AN164" s="5" t="str">
        <f t="shared" si="120"/>
        <v>No</v>
      </c>
      <c r="AO164" s="3" t="str">
        <f t="shared" si="119"/>
        <v>No</v>
      </c>
      <c r="AP164" s="5" t="str">
        <f t="shared" si="120"/>
        <v>No</v>
      </c>
      <c r="AQ164" s="3" t="str">
        <f t="shared" si="119"/>
        <v>No</v>
      </c>
      <c r="AR164" s="5" t="str">
        <f t="shared" si="120"/>
        <v>No</v>
      </c>
      <c r="AS164" s="3" t="str">
        <f t="shared" si="119"/>
        <v>No</v>
      </c>
      <c r="AT164" s="5" t="str">
        <f t="shared" si="120"/>
        <v>No</v>
      </c>
      <c r="AU164" s="3" t="str">
        <f t="shared" si="119"/>
        <v>No</v>
      </c>
      <c r="AV164" s="5" t="str">
        <f t="shared" si="120"/>
        <v>No</v>
      </c>
      <c r="AW164" s="3" t="str">
        <f t="shared" si="119"/>
        <v>No</v>
      </c>
      <c r="AX164" s="5" t="str">
        <f t="shared" si="120"/>
        <v>No</v>
      </c>
      <c r="AY164" s="3" t="str">
        <f t="shared" si="119"/>
        <v>No</v>
      </c>
      <c r="AZ164" s="5" t="str">
        <f t="shared" si="120"/>
        <v>No</v>
      </c>
      <c r="BA164" s="3" t="str">
        <f t="shared" si="119"/>
        <v>No</v>
      </c>
      <c r="BB164" s="5" t="str">
        <f t="shared" si="120"/>
        <v>No</v>
      </c>
      <c r="BC164" s="3" t="str">
        <f t="shared" si="119"/>
        <v>No</v>
      </c>
      <c r="BD164" s="5" t="str">
        <f t="shared" si="120"/>
        <v>No</v>
      </c>
      <c r="BE164" s="3" t="str">
        <f t="shared" si="119"/>
        <v>No</v>
      </c>
      <c r="BF164" s="5" t="str">
        <f t="shared" si="120"/>
        <v>No</v>
      </c>
      <c r="BG164" s="3" t="str">
        <f t="shared" si="119"/>
        <v>No</v>
      </c>
      <c r="BH164" s="5" t="str">
        <f t="shared" si="120"/>
        <v>No</v>
      </c>
      <c r="BI164" s="3" t="str">
        <f t="shared" si="119"/>
        <v>No</v>
      </c>
      <c r="BJ164" s="5" t="str">
        <f t="shared" si="120"/>
        <v>No</v>
      </c>
      <c r="BK164" s="3" t="str">
        <f t="shared" si="119"/>
        <v>No</v>
      </c>
      <c r="BL164" s="5" t="str">
        <f t="shared" si="120"/>
        <v>No</v>
      </c>
      <c r="BM164" s="3" t="str">
        <f t="shared" si="119"/>
        <v>No</v>
      </c>
      <c r="BN164" s="5" t="str">
        <f t="shared" si="120"/>
        <v>No</v>
      </c>
      <c r="BO164" s="3" t="str">
        <f t="shared" si="119"/>
        <v>No</v>
      </c>
      <c r="BP164" s="5" t="str">
        <f t="shared" si="120"/>
        <v>No</v>
      </c>
      <c r="BQ164" s="3" t="str">
        <f t="shared" si="119"/>
        <v>No</v>
      </c>
      <c r="BR164" s="5" t="str">
        <f t="shared" si="120"/>
        <v>No</v>
      </c>
      <c r="BS164" s="3" t="str">
        <f t="shared" si="119"/>
        <v>No</v>
      </c>
      <c r="BT164" s="5" t="str">
        <f t="shared" si="120"/>
        <v>No</v>
      </c>
      <c r="BU164" s="3" t="str">
        <f t="shared" si="116"/>
        <v>No</v>
      </c>
      <c r="BV164" s="5" t="str">
        <f t="shared" si="117"/>
        <v>No</v>
      </c>
      <c r="BW164" s="3" t="str">
        <f t="shared" si="116"/>
        <v>No</v>
      </c>
      <c r="BX164" s="5" t="str">
        <f t="shared" si="117"/>
        <v>No</v>
      </c>
      <c r="BY164" s="3" t="str">
        <f t="shared" si="116"/>
        <v>No</v>
      </c>
      <c r="BZ164" s="5" t="str">
        <f t="shared" si="117"/>
        <v>No</v>
      </c>
      <c r="CA164" s="3" t="str">
        <f t="shared" si="116"/>
        <v>No</v>
      </c>
      <c r="CB164" s="5" t="str">
        <f t="shared" si="117"/>
        <v>No</v>
      </c>
      <c r="CC164" s="3" t="str">
        <f t="shared" si="116"/>
        <v>No</v>
      </c>
      <c r="CD164" s="5" t="str">
        <f t="shared" si="117"/>
        <v>No</v>
      </c>
      <c r="CE164" s="3" t="str">
        <f t="shared" si="116"/>
        <v>No</v>
      </c>
      <c r="CF164" s="5" t="str">
        <f t="shared" si="117"/>
        <v>No</v>
      </c>
      <c r="CG164" s="3" t="str">
        <f t="shared" si="116"/>
        <v>No</v>
      </c>
      <c r="CH164" s="5" t="str">
        <f t="shared" si="117"/>
        <v>No</v>
      </c>
      <c r="CI164" s="3" t="str">
        <f t="shared" si="116"/>
        <v>No</v>
      </c>
      <c r="CJ164" s="5" t="str">
        <f t="shared" si="117"/>
        <v>No</v>
      </c>
      <c r="CK164" s="3" t="str">
        <f t="shared" si="116"/>
        <v>No</v>
      </c>
      <c r="CL164" s="5" t="str">
        <f t="shared" si="117"/>
        <v>No</v>
      </c>
      <c r="CM164" s="3" t="str">
        <f t="shared" si="116"/>
        <v>No</v>
      </c>
      <c r="CN164" s="5" t="str">
        <f t="shared" si="117"/>
        <v>No</v>
      </c>
      <c r="CO164" s="3" t="str">
        <f t="shared" si="116"/>
        <v>No</v>
      </c>
      <c r="CP164" s="5" t="str">
        <f t="shared" si="117"/>
        <v>No</v>
      </c>
      <c r="CQ164" s="3" t="str">
        <f t="shared" si="116"/>
        <v>No</v>
      </c>
      <c r="CR164" s="5" t="str">
        <f t="shared" si="117"/>
        <v>No</v>
      </c>
      <c r="CS164" s="3" t="str">
        <f t="shared" si="116"/>
        <v>No</v>
      </c>
      <c r="CT164" s="5" t="str">
        <f t="shared" si="117"/>
        <v>No</v>
      </c>
      <c r="CU164" s="3" t="str">
        <f t="shared" si="116"/>
        <v>No</v>
      </c>
      <c r="CV164" s="5" t="str">
        <f t="shared" si="117"/>
        <v>No</v>
      </c>
      <c r="CW164" s="3" t="str">
        <f t="shared" si="116"/>
        <v>No</v>
      </c>
      <c r="CX164" s="5" t="str">
        <f t="shared" si="117"/>
        <v>No</v>
      </c>
      <c r="CY164" s="3" t="str">
        <f t="shared" si="116"/>
        <v>No</v>
      </c>
      <c r="CZ164" s="5" t="str">
        <f t="shared" si="117"/>
        <v>No</v>
      </c>
    </row>
    <row r="165" spans="4:104" x14ac:dyDescent="0.3">
      <c r="D165" s="3">
        <v>165</v>
      </c>
      <c r="E165" s="3" t="str">
        <f t="shared" si="118"/>
        <v>Plutón</v>
      </c>
      <c r="F165" s="3" t="str">
        <f t="shared" si="111"/>
        <v>Marte</v>
      </c>
      <c r="G165" s="3" t="str">
        <f t="shared" si="103"/>
        <v>Conjunción</v>
      </c>
      <c r="H165" s="5">
        <f t="shared" si="104"/>
        <v>0</v>
      </c>
      <c r="I165" s="3" t="str">
        <f t="shared" si="119"/>
        <v>No</v>
      </c>
      <c r="J165" s="5" t="str">
        <f t="shared" si="120"/>
        <v>No</v>
      </c>
      <c r="K165" s="3" t="str">
        <f t="shared" si="119"/>
        <v>No</v>
      </c>
      <c r="L165" s="5" t="str">
        <f t="shared" si="120"/>
        <v>No</v>
      </c>
      <c r="M165" s="3" t="str">
        <f t="shared" si="119"/>
        <v>No</v>
      </c>
      <c r="N165" s="5" t="str">
        <f t="shared" si="120"/>
        <v>No</v>
      </c>
      <c r="O165" s="3" t="str">
        <f t="shared" si="119"/>
        <v>No</v>
      </c>
      <c r="P165" s="5" t="str">
        <f t="shared" si="120"/>
        <v>No</v>
      </c>
      <c r="Q165" s="3" t="str">
        <f t="shared" si="119"/>
        <v>No</v>
      </c>
      <c r="R165" s="5" t="str">
        <f t="shared" si="120"/>
        <v>No</v>
      </c>
      <c r="S165" s="3" t="str">
        <f t="shared" si="119"/>
        <v>No</v>
      </c>
      <c r="T165" s="5" t="str">
        <f t="shared" si="120"/>
        <v>No</v>
      </c>
      <c r="U165" s="3" t="str">
        <f t="shared" si="119"/>
        <v>No</v>
      </c>
      <c r="V165" s="5" t="str">
        <f t="shared" si="120"/>
        <v>No</v>
      </c>
      <c r="W165" s="3" t="str">
        <f t="shared" si="119"/>
        <v>No</v>
      </c>
      <c r="X165" s="5" t="str">
        <f t="shared" si="120"/>
        <v>No</v>
      </c>
      <c r="Y165" s="3" t="str">
        <f t="shared" si="119"/>
        <v>No</v>
      </c>
      <c r="Z165" s="5" t="str">
        <f t="shared" si="120"/>
        <v>No</v>
      </c>
      <c r="AA165" s="3" t="str">
        <f t="shared" si="119"/>
        <v>No</v>
      </c>
      <c r="AB165" s="5" t="str">
        <f t="shared" si="120"/>
        <v>No</v>
      </c>
      <c r="AC165" s="3" t="str">
        <f t="shared" si="119"/>
        <v>No</v>
      </c>
      <c r="AD165" s="5" t="str">
        <f t="shared" si="120"/>
        <v>No</v>
      </c>
      <c r="AE165" s="3" t="str">
        <f t="shared" si="119"/>
        <v>No</v>
      </c>
      <c r="AF165" s="5" t="str">
        <f t="shared" si="120"/>
        <v>No</v>
      </c>
      <c r="AG165" s="3" t="str">
        <f t="shared" si="119"/>
        <v>No</v>
      </c>
      <c r="AH165" s="5" t="str">
        <f t="shared" si="120"/>
        <v>No</v>
      </c>
      <c r="AI165" s="3" t="str">
        <f t="shared" si="119"/>
        <v>No</v>
      </c>
      <c r="AJ165" s="5" t="str">
        <f t="shared" si="120"/>
        <v>No</v>
      </c>
      <c r="AK165" s="3" t="str">
        <f t="shared" si="119"/>
        <v>No</v>
      </c>
      <c r="AL165" s="5" t="str">
        <f t="shared" si="120"/>
        <v>No</v>
      </c>
      <c r="AM165" s="3" t="str">
        <f t="shared" si="119"/>
        <v>No</v>
      </c>
      <c r="AN165" s="5" t="str">
        <f t="shared" si="120"/>
        <v>No</v>
      </c>
      <c r="AO165" s="3" t="str">
        <f t="shared" si="119"/>
        <v>No</v>
      </c>
      <c r="AP165" s="5" t="str">
        <f t="shared" si="120"/>
        <v>No</v>
      </c>
      <c r="AQ165" s="3" t="str">
        <f t="shared" si="119"/>
        <v>No</v>
      </c>
      <c r="AR165" s="5" t="str">
        <f t="shared" si="120"/>
        <v>No</v>
      </c>
      <c r="AS165" s="3" t="str">
        <f t="shared" si="119"/>
        <v>No</v>
      </c>
      <c r="AT165" s="5" t="str">
        <f t="shared" si="120"/>
        <v>No</v>
      </c>
      <c r="AU165" s="3" t="str">
        <f t="shared" si="119"/>
        <v>No</v>
      </c>
      <c r="AV165" s="5" t="str">
        <f t="shared" si="120"/>
        <v>No</v>
      </c>
      <c r="AW165" s="3" t="str">
        <f t="shared" si="119"/>
        <v>No</v>
      </c>
      <c r="AX165" s="5" t="str">
        <f t="shared" si="120"/>
        <v>No</v>
      </c>
      <c r="AY165" s="3" t="str">
        <f t="shared" si="119"/>
        <v>No</v>
      </c>
      <c r="AZ165" s="5" t="str">
        <f t="shared" si="120"/>
        <v>No</v>
      </c>
      <c r="BA165" s="3" t="str">
        <f t="shared" si="119"/>
        <v>No</v>
      </c>
      <c r="BB165" s="5" t="str">
        <f t="shared" si="120"/>
        <v>No</v>
      </c>
      <c r="BC165" s="3" t="str">
        <f t="shared" si="119"/>
        <v>No</v>
      </c>
      <c r="BD165" s="5" t="str">
        <f t="shared" si="120"/>
        <v>No</v>
      </c>
      <c r="BE165" s="3" t="str">
        <f t="shared" si="119"/>
        <v>No</v>
      </c>
      <c r="BF165" s="5" t="str">
        <f t="shared" si="120"/>
        <v>No</v>
      </c>
      <c r="BG165" s="3" t="str">
        <f t="shared" si="119"/>
        <v>No</v>
      </c>
      <c r="BH165" s="5" t="str">
        <f t="shared" si="120"/>
        <v>No</v>
      </c>
      <c r="BI165" s="3" t="str">
        <f t="shared" si="119"/>
        <v>No</v>
      </c>
      <c r="BJ165" s="5" t="str">
        <f t="shared" si="120"/>
        <v>No</v>
      </c>
      <c r="BK165" s="3" t="str">
        <f t="shared" si="119"/>
        <v>No</v>
      </c>
      <c r="BL165" s="5" t="str">
        <f t="shared" si="120"/>
        <v>No</v>
      </c>
      <c r="BM165" s="3" t="str">
        <f t="shared" si="119"/>
        <v>No</v>
      </c>
      <c r="BN165" s="5" t="str">
        <f t="shared" si="120"/>
        <v>No</v>
      </c>
      <c r="BO165" s="3" t="str">
        <f t="shared" si="119"/>
        <v>No</v>
      </c>
      <c r="BP165" s="5" t="str">
        <f t="shared" si="120"/>
        <v>No</v>
      </c>
      <c r="BQ165" s="3" t="str">
        <f t="shared" si="119"/>
        <v>No</v>
      </c>
      <c r="BR165" s="5" t="str">
        <f t="shared" si="120"/>
        <v>No</v>
      </c>
      <c r="BS165" s="3" t="str">
        <f t="shared" si="119"/>
        <v>No</v>
      </c>
      <c r="BT165" s="5" t="str">
        <f t="shared" si="120"/>
        <v>No</v>
      </c>
      <c r="BU165" s="3" t="str">
        <f t="shared" si="116"/>
        <v>No</v>
      </c>
      <c r="BV165" s="5" t="str">
        <f t="shared" si="117"/>
        <v>No</v>
      </c>
      <c r="BW165" s="3" t="str">
        <f t="shared" si="116"/>
        <v>No</v>
      </c>
      <c r="BX165" s="5" t="str">
        <f t="shared" si="117"/>
        <v>No</v>
      </c>
      <c r="BY165" s="3" t="str">
        <f t="shared" si="116"/>
        <v>No</v>
      </c>
      <c r="BZ165" s="5" t="str">
        <f t="shared" si="117"/>
        <v>No</v>
      </c>
      <c r="CA165" s="3" t="str">
        <f t="shared" si="116"/>
        <v>No</v>
      </c>
      <c r="CB165" s="5" t="str">
        <f t="shared" si="117"/>
        <v>No</v>
      </c>
      <c r="CC165" s="3" t="str">
        <f t="shared" si="116"/>
        <v>No</v>
      </c>
      <c r="CD165" s="5" t="str">
        <f t="shared" si="117"/>
        <v>No</v>
      </c>
      <c r="CE165" s="3" t="str">
        <f t="shared" si="116"/>
        <v>No</v>
      </c>
      <c r="CF165" s="5" t="str">
        <f t="shared" si="117"/>
        <v>No</v>
      </c>
      <c r="CG165" s="3" t="str">
        <f t="shared" si="116"/>
        <v>No</v>
      </c>
      <c r="CH165" s="5" t="str">
        <f t="shared" si="117"/>
        <v>No</v>
      </c>
      <c r="CI165" s="3" t="str">
        <f t="shared" si="116"/>
        <v>No</v>
      </c>
      <c r="CJ165" s="5" t="str">
        <f t="shared" si="117"/>
        <v>No</v>
      </c>
      <c r="CK165" s="3" t="str">
        <f t="shared" si="116"/>
        <v>No</v>
      </c>
      <c r="CL165" s="5" t="str">
        <f t="shared" si="117"/>
        <v>No</v>
      </c>
      <c r="CM165" s="3" t="str">
        <f t="shared" si="116"/>
        <v>No</v>
      </c>
      <c r="CN165" s="5" t="str">
        <f t="shared" si="117"/>
        <v>No</v>
      </c>
      <c r="CO165" s="3" t="str">
        <f t="shared" si="116"/>
        <v>No</v>
      </c>
      <c r="CP165" s="5" t="str">
        <f t="shared" si="117"/>
        <v>No</v>
      </c>
      <c r="CQ165" s="3" t="str">
        <f t="shared" si="116"/>
        <v>No</v>
      </c>
      <c r="CR165" s="5" t="str">
        <f t="shared" si="117"/>
        <v>No</v>
      </c>
      <c r="CS165" s="3" t="str">
        <f t="shared" si="116"/>
        <v>No</v>
      </c>
      <c r="CT165" s="5" t="str">
        <f t="shared" si="117"/>
        <v>No</v>
      </c>
      <c r="CU165" s="3" t="str">
        <f t="shared" si="116"/>
        <v>No</v>
      </c>
      <c r="CV165" s="5" t="str">
        <f t="shared" si="117"/>
        <v>No</v>
      </c>
      <c r="CW165" s="3" t="str">
        <f t="shared" si="116"/>
        <v>No</v>
      </c>
      <c r="CX165" s="5" t="str">
        <f t="shared" si="117"/>
        <v>No</v>
      </c>
      <c r="CY165" s="3" t="str">
        <f t="shared" si="116"/>
        <v>No</v>
      </c>
      <c r="CZ165" s="5" t="str">
        <f t="shared" si="117"/>
        <v>No</v>
      </c>
    </row>
    <row r="166" spans="4:104" x14ac:dyDescent="0.3">
      <c r="D166" s="3">
        <v>166</v>
      </c>
      <c r="E166" s="3" t="str">
        <f t="shared" si="118"/>
        <v>Plutón</v>
      </c>
      <c r="F166" s="3" t="str">
        <f t="shared" si="111"/>
        <v>Júpiter</v>
      </c>
      <c r="G166" s="3" t="str">
        <f t="shared" si="103"/>
        <v>Conjunción</v>
      </c>
      <c r="H166" s="5">
        <f t="shared" si="104"/>
        <v>0</v>
      </c>
      <c r="I166" s="3" t="str">
        <f t="shared" si="119"/>
        <v>No</v>
      </c>
      <c r="J166" s="5" t="str">
        <f t="shared" si="120"/>
        <v>No</v>
      </c>
      <c r="K166" s="3" t="str">
        <f t="shared" si="119"/>
        <v>No</v>
      </c>
      <c r="L166" s="5" t="str">
        <f t="shared" si="120"/>
        <v>No</v>
      </c>
      <c r="M166" s="3" t="str">
        <f t="shared" si="119"/>
        <v>No</v>
      </c>
      <c r="N166" s="5" t="str">
        <f t="shared" si="120"/>
        <v>No</v>
      </c>
      <c r="O166" s="3" t="str">
        <f t="shared" si="119"/>
        <v>No</v>
      </c>
      <c r="P166" s="5" t="str">
        <f t="shared" si="120"/>
        <v>No</v>
      </c>
      <c r="Q166" s="3" t="str">
        <f t="shared" si="119"/>
        <v>No</v>
      </c>
      <c r="R166" s="5" t="str">
        <f t="shared" si="120"/>
        <v>No</v>
      </c>
      <c r="S166" s="3" t="str">
        <f t="shared" si="119"/>
        <v>No</v>
      </c>
      <c r="T166" s="5" t="str">
        <f t="shared" si="120"/>
        <v>No</v>
      </c>
      <c r="U166" s="3" t="str">
        <f t="shared" si="119"/>
        <v>No</v>
      </c>
      <c r="V166" s="5" t="str">
        <f t="shared" si="120"/>
        <v>No</v>
      </c>
      <c r="W166" s="3" t="str">
        <f t="shared" si="119"/>
        <v>No</v>
      </c>
      <c r="X166" s="5" t="str">
        <f t="shared" si="120"/>
        <v>No</v>
      </c>
      <c r="Y166" s="3" t="str">
        <f t="shared" si="119"/>
        <v>No</v>
      </c>
      <c r="Z166" s="5" t="str">
        <f t="shared" si="120"/>
        <v>No</v>
      </c>
      <c r="AA166" s="3" t="str">
        <f t="shared" si="119"/>
        <v>No</v>
      </c>
      <c r="AB166" s="5" t="str">
        <f t="shared" si="120"/>
        <v>No</v>
      </c>
      <c r="AC166" s="3" t="str">
        <f t="shared" si="119"/>
        <v>No</v>
      </c>
      <c r="AD166" s="5" t="str">
        <f t="shared" si="120"/>
        <v>No</v>
      </c>
      <c r="AE166" s="3" t="str">
        <f t="shared" si="119"/>
        <v>No</v>
      </c>
      <c r="AF166" s="5" t="str">
        <f t="shared" si="120"/>
        <v>No</v>
      </c>
      <c r="AG166" s="3" t="str">
        <f t="shared" si="119"/>
        <v>No</v>
      </c>
      <c r="AH166" s="5" t="str">
        <f t="shared" si="120"/>
        <v>No</v>
      </c>
      <c r="AI166" s="3" t="str">
        <f t="shared" si="119"/>
        <v>No</v>
      </c>
      <c r="AJ166" s="5" t="str">
        <f t="shared" si="120"/>
        <v>No</v>
      </c>
      <c r="AK166" s="3" t="str">
        <f t="shared" si="119"/>
        <v>No</v>
      </c>
      <c r="AL166" s="5" t="str">
        <f t="shared" si="120"/>
        <v>No</v>
      </c>
      <c r="AM166" s="3" t="str">
        <f t="shared" si="119"/>
        <v>No</v>
      </c>
      <c r="AN166" s="5" t="str">
        <f t="shared" si="120"/>
        <v>No</v>
      </c>
      <c r="AO166" s="3" t="str">
        <f t="shared" si="119"/>
        <v>No</v>
      </c>
      <c r="AP166" s="5" t="str">
        <f t="shared" si="120"/>
        <v>No</v>
      </c>
      <c r="AQ166" s="3" t="str">
        <f t="shared" si="119"/>
        <v>No</v>
      </c>
      <c r="AR166" s="5" t="str">
        <f t="shared" si="120"/>
        <v>No</v>
      </c>
      <c r="AS166" s="3" t="str">
        <f t="shared" si="119"/>
        <v>No</v>
      </c>
      <c r="AT166" s="5" t="str">
        <f t="shared" si="120"/>
        <v>No</v>
      </c>
      <c r="AU166" s="3" t="str">
        <f t="shared" si="119"/>
        <v>No</v>
      </c>
      <c r="AV166" s="5" t="str">
        <f t="shared" si="120"/>
        <v>No</v>
      </c>
      <c r="AW166" s="3" t="str">
        <f t="shared" si="119"/>
        <v>No</v>
      </c>
      <c r="AX166" s="5" t="str">
        <f t="shared" si="120"/>
        <v>No</v>
      </c>
      <c r="AY166" s="3" t="str">
        <f t="shared" si="119"/>
        <v>No</v>
      </c>
      <c r="AZ166" s="5" t="str">
        <f t="shared" si="120"/>
        <v>No</v>
      </c>
      <c r="BA166" s="3" t="str">
        <f t="shared" si="119"/>
        <v>No</v>
      </c>
      <c r="BB166" s="5" t="str">
        <f t="shared" si="120"/>
        <v>No</v>
      </c>
      <c r="BC166" s="3" t="str">
        <f t="shared" si="119"/>
        <v>No</v>
      </c>
      <c r="BD166" s="5" t="str">
        <f t="shared" si="120"/>
        <v>No</v>
      </c>
      <c r="BE166" s="3" t="str">
        <f t="shared" si="119"/>
        <v>No</v>
      </c>
      <c r="BF166" s="5" t="str">
        <f t="shared" si="120"/>
        <v>No</v>
      </c>
      <c r="BG166" s="3" t="str">
        <f t="shared" si="119"/>
        <v>No</v>
      </c>
      <c r="BH166" s="5" t="str">
        <f t="shared" si="120"/>
        <v>No</v>
      </c>
      <c r="BI166" s="3" t="str">
        <f t="shared" si="119"/>
        <v>No</v>
      </c>
      <c r="BJ166" s="5" t="str">
        <f t="shared" si="120"/>
        <v>No</v>
      </c>
      <c r="BK166" s="3" t="str">
        <f t="shared" si="119"/>
        <v>No</v>
      </c>
      <c r="BL166" s="5" t="str">
        <f t="shared" si="120"/>
        <v>No</v>
      </c>
      <c r="BM166" s="3" t="str">
        <f t="shared" si="119"/>
        <v>No</v>
      </c>
      <c r="BN166" s="5" t="str">
        <f t="shared" si="120"/>
        <v>No</v>
      </c>
      <c r="BO166" s="3" t="str">
        <f t="shared" si="119"/>
        <v>No</v>
      </c>
      <c r="BP166" s="5" t="str">
        <f t="shared" si="120"/>
        <v>No</v>
      </c>
      <c r="BQ166" s="3" t="str">
        <f t="shared" si="119"/>
        <v>No</v>
      </c>
      <c r="BR166" s="5" t="str">
        <f t="shared" si="120"/>
        <v>No</v>
      </c>
      <c r="BS166" s="3" t="str">
        <f t="shared" si="119"/>
        <v>No</v>
      </c>
      <c r="BT166" s="5" t="str">
        <f t="shared" si="120"/>
        <v>No</v>
      </c>
      <c r="BU166" s="3" t="str">
        <f t="shared" si="116"/>
        <v>No</v>
      </c>
      <c r="BV166" s="5" t="str">
        <f t="shared" si="117"/>
        <v>No</v>
      </c>
      <c r="BW166" s="3" t="str">
        <f t="shared" si="116"/>
        <v>No</v>
      </c>
      <c r="BX166" s="5" t="str">
        <f t="shared" si="117"/>
        <v>No</v>
      </c>
      <c r="BY166" s="3" t="str">
        <f t="shared" si="116"/>
        <v>No</v>
      </c>
      <c r="BZ166" s="5" t="str">
        <f t="shared" si="117"/>
        <v>No</v>
      </c>
      <c r="CA166" s="3" t="str">
        <f t="shared" si="116"/>
        <v>No</v>
      </c>
      <c r="CB166" s="5" t="str">
        <f t="shared" si="117"/>
        <v>No</v>
      </c>
      <c r="CC166" s="3" t="str">
        <f t="shared" si="116"/>
        <v>No</v>
      </c>
      <c r="CD166" s="5" t="str">
        <f t="shared" si="117"/>
        <v>No</v>
      </c>
      <c r="CE166" s="3" t="str">
        <f t="shared" si="116"/>
        <v>No</v>
      </c>
      <c r="CF166" s="5" t="str">
        <f t="shared" si="117"/>
        <v>No</v>
      </c>
      <c r="CG166" s="3" t="str">
        <f t="shared" si="116"/>
        <v>No</v>
      </c>
      <c r="CH166" s="5" t="str">
        <f t="shared" si="117"/>
        <v>No</v>
      </c>
      <c r="CI166" s="3" t="str">
        <f t="shared" si="116"/>
        <v>No</v>
      </c>
      <c r="CJ166" s="5" t="str">
        <f t="shared" si="117"/>
        <v>No</v>
      </c>
      <c r="CK166" s="3" t="str">
        <f t="shared" si="116"/>
        <v>No</v>
      </c>
      <c r="CL166" s="5" t="str">
        <f t="shared" si="117"/>
        <v>No</v>
      </c>
      <c r="CM166" s="3" t="str">
        <f t="shared" si="116"/>
        <v>No</v>
      </c>
      <c r="CN166" s="5" t="str">
        <f t="shared" si="117"/>
        <v>No</v>
      </c>
      <c r="CO166" s="3" t="str">
        <f t="shared" si="116"/>
        <v>No</v>
      </c>
      <c r="CP166" s="5" t="str">
        <f t="shared" si="117"/>
        <v>No</v>
      </c>
      <c r="CQ166" s="3" t="str">
        <f t="shared" si="116"/>
        <v>No</v>
      </c>
      <c r="CR166" s="5" t="str">
        <f t="shared" si="117"/>
        <v>No</v>
      </c>
      <c r="CS166" s="3" t="str">
        <f t="shared" si="116"/>
        <v>No</v>
      </c>
      <c r="CT166" s="5" t="str">
        <f t="shared" si="117"/>
        <v>No</v>
      </c>
      <c r="CU166" s="3" t="str">
        <f t="shared" si="116"/>
        <v>No</v>
      </c>
      <c r="CV166" s="5" t="str">
        <f t="shared" si="117"/>
        <v>No</v>
      </c>
      <c r="CW166" s="3" t="str">
        <f t="shared" si="116"/>
        <v>No</v>
      </c>
      <c r="CX166" s="5" t="str">
        <f t="shared" si="117"/>
        <v>No</v>
      </c>
      <c r="CY166" s="3" t="str">
        <f t="shared" si="116"/>
        <v>No</v>
      </c>
      <c r="CZ166" s="5" t="str">
        <f t="shared" si="117"/>
        <v>No</v>
      </c>
    </row>
    <row r="167" spans="4:104" x14ac:dyDescent="0.3">
      <c r="D167" s="3">
        <v>167</v>
      </c>
      <c r="E167" s="3" t="str">
        <f t="shared" si="118"/>
        <v>Plutón</v>
      </c>
      <c r="F167" s="3" t="str">
        <f t="shared" si="111"/>
        <v>Saturno</v>
      </c>
      <c r="G167" s="3" t="str">
        <f t="shared" si="103"/>
        <v>Conjunción</v>
      </c>
      <c r="H167" s="5">
        <f t="shared" si="104"/>
        <v>0</v>
      </c>
      <c r="I167" s="3" t="str">
        <f t="shared" si="119"/>
        <v>No</v>
      </c>
      <c r="J167" s="5" t="str">
        <f t="shared" si="120"/>
        <v>No</v>
      </c>
      <c r="K167" s="3" t="str">
        <f t="shared" si="119"/>
        <v>No</v>
      </c>
      <c r="L167" s="5" t="str">
        <f t="shared" si="120"/>
        <v>No</v>
      </c>
      <c r="M167" s="3" t="str">
        <f t="shared" si="119"/>
        <v>No</v>
      </c>
      <c r="N167" s="5" t="str">
        <f t="shared" si="120"/>
        <v>No</v>
      </c>
      <c r="O167" s="3" t="str">
        <f t="shared" si="119"/>
        <v>No</v>
      </c>
      <c r="P167" s="5" t="str">
        <f t="shared" si="120"/>
        <v>No</v>
      </c>
      <c r="Q167" s="3" t="str">
        <f t="shared" si="119"/>
        <v>No</v>
      </c>
      <c r="R167" s="5" t="str">
        <f t="shared" si="120"/>
        <v>No</v>
      </c>
      <c r="S167" s="3" t="str">
        <f t="shared" si="119"/>
        <v>No</v>
      </c>
      <c r="T167" s="5" t="str">
        <f t="shared" si="120"/>
        <v>No</v>
      </c>
      <c r="U167" s="3" t="str">
        <f t="shared" si="119"/>
        <v>No</v>
      </c>
      <c r="V167" s="5" t="str">
        <f t="shared" si="120"/>
        <v>No</v>
      </c>
      <c r="W167" s="3" t="str">
        <f t="shared" si="119"/>
        <v>No</v>
      </c>
      <c r="X167" s="5" t="str">
        <f t="shared" si="120"/>
        <v>No</v>
      </c>
      <c r="Y167" s="3" t="str">
        <f t="shared" si="119"/>
        <v>No</v>
      </c>
      <c r="Z167" s="5" t="str">
        <f t="shared" si="120"/>
        <v>No</v>
      </c>
      <c r="AA167" s="3" t="str">
        <f t="shared" si="119"/>
        <v>No</v>
      </c>
      <c r="AB167" s="5" t="str">
        <f t="shared" si="120"/>
        <v>No</v>
      </c>
      <c r="AC167" s="3" t="str">
        <f t="shared" si="119"/>
        <v>No</v>
      </c>
      <c r="AD167" s="5" t="str">
        <f t="shared" si="120"/>
        <v>No</v>
      </c>
      <c r="AE167" s="3" t="str">
        <f t="shared" si="119"/>
        <v>No</v>
      </c>
      <c r="AF167" s="5" t="str">
        <f t="shared" si="120"/>
        <v>No</v>
      </c>
      <c r="AG167" s="3" t="str">
        <f t="shared" si="119"/>
        <v>No</v>
      </c>
      <c r="AH167" s="5" t="str">
        <f t="shared" si="120"/>
        <v>No</v>
      </c>
      <c r="AI167" s="3" t="str">
        <f t="shared" si="119"/>
        <v>No</v>
      </c>
      <c r="AJ167" s="5" t="str">
        <f t="shared" si="120"/>
        <v>No</v>
      </c>
      <c r="AK167" s="3" t="str">
        <f t="shared" si="119"/>
        <v>No</v>
      </c>
      <c r="AL167" s="5" t="str">
        <f t="shared" si="120"/>
        <v>No</v>
      </c>
      <c r="AM167" s="3" t="str">
        <f t="shared" si="119"/>
        <v>No</v>
      </c>
      <c r="AN167" s="5" t="str">
        <f t="shared" si="120"/>
        <v>No</v>
      </c>
      <c r="AO167" s="3" t="str">
        <f t="shared" si="119"/>
        <v>No</v>
      </c>
      <c r="AP167" s="5" t="str">
        <f t="shared" si="120"/>
        <v>No</v>
      </c>
      <c r="AQ167" s="3" t="str">
        <f t="shared" si="119"/>
        <v>No</v>
      </c>
      <c r="AR167" s="5" t="str">
        <f t="shared" si="120"/>
        <v>No</v>
      </c>
      <c r="AS167" s="3" t="str">
        <f t="shared" si="119"/>
        <v>No</v>
      </c>
      <c r="AT167" s="5" t="str">
        <f t="shared" si="120"/>
        <v>No</v>
      </c>
      <c r="AU167" s="3" t="str">
        <f t="shared" si="119"/>
        <v>No</v>
      </c>
      <c r="AV167" s="5" t="str">
        <f t="shared" si="120"/>
        <v>No</v>
      </c>
      <c r="AW167" s="3" t="str">
        <f t="shared" si="119"/>
        <v>No</v>
      </c>
      <c r="AX167" s="5" t="str">
        <f t="shared" si="120"/>
        <v>No</v>
      </c>
      <c r="AY167" s="3" t="str">
        <f t="shared" si="119"/>
        <v>No</v>
      </c>
      <c r="AZ167" s="5" t="str">
        <f t="shared" si="120"/>
        <v>No</v>
      </c>
      <c r="BA167" s="3" t="str">
        <f t="shared" si="119"/>
        <v>No</v>
      </c>
      <c r="BB167" s="5" t="str">
        <f t="shared" si="120"/>
        <v>No</v>
      </c>
      <c r="BC167" s="3" t="str">
        <f t="shared" si="119"/>
        <v>No</v>
      </c>
      <c r="BD167" s="5" t="str">
        <f t="shared" si="120"/>
        <v>No</v>
      </c>
      <c r="BE167" s="3" t="str">
        <f t="shared" si="119"/>
        <v>No</v>
      </c>
      <c r="BF167" s="5" t="str">
        <f t="shared" si="120"/>
        <v>No</v>
      </c>
      <c r="BG167" s="3" t="str">
        <f t="shared" si="119"/>
        <v>No</v>
      </c>
      <c r="BH167" s="5" t="str">
        <f t="shared" si="120"/>
        <v>No</v>
      </c>
      <c r="BI167" s="3" t="str">
        <f t="shared" si="119"/>
        <v>No</v>
      </c>
      <c r="BJ167" s="5" t="str">
        <f t="shared" si="120"/>
        <v>No</v>
      </c>
      <c r="BK167" s="3" t="str">
        <f t="shared" si="119"/>
        <v>No</v>
      </c>
      <c r="BL167" s="5" t="str">
        <f t="shared" si="120"/>
        <v>No</v>
      </c>
      <c r="BM167" s="3" t="str">
        <f t="shared" si="119"/>
        <v>No</v>
      </c>
      <c r="BN167" s="5" t="str">
        <f t="shared" si="120"/>
        <v>No</v>
      </c>
      <c r="BO167" s="3" t="str">
        <f t="shared" si="119"/>
        <v>No</v>
      </c>
      <c r="BP167" s="5" t="str">
        <f t="shared" si="120"/>
        <v>No</v>
      </c>
      <c r="BQ167" s="3" t="str">
        <f t="shared" si="119"/>
        <v>No</v>
      </c>
      <c r="BR167" s="5" t="str">
        <f t="shared" si="120"/>
        <v>No</v>
      </c>
      <c r="BS167" s="3" t="str">
        <f t="shared" si="119"/>
        <v>No</v>
      </c>
      <c r="BT167" s="5" t="str">
        <f t="shared" si="120"/>
        <v>No</v>
      </c>
      <c r="BU167" s="3" t="str">
        <f t="shared" si="116"/>
        <v>No</v>
      </c>
      <c r="BV167" s="5" t="str">
        <f t="shared" si="117"/>
        <v>No</v>
      </c>
      <c r="BW167" s="3" t="str">
        <f t="shared" si="116"/>
        <v>No</v>
      </c>
      <c r="BX167" s="5" t="str">
        <f t="shared" si="117"/>
        <v>No</v>
      </c>
      <c r="BY167" s="3" t="str">
        <f t="shared" si="116"/>
        <v>No</v>
      </c>
      <c r="BZ167" s="5" t="str">
        <f t="shared" si="117"/>
        <v>No</v>
      </c>
      <c r="CA167" s="3" t="str">
        <f t="shared" si="116"/>
        <v>No</v>
      </c>
      <c r="CB167" s="5" t="str">
        <f t="shared" si="117"/>
        <v>No</v>
      </c>
      <c r="CC167" s="3" t="str">
        <f t="shared" si="116"/>
        <v>No</v>
      </c>
      <c r="CD167" s="5" t="str">
        <f t="shared" si="117"/>
        <v>No</v>
      </c>
      <c r="CE167" s="3" t="str">
        <f t="shared" si="116"/>
        <v>No</v>
      </c>
      <c r="CF167" s="5" t="str">
        <f t="shared" si="117"/>
        <v>No</v>
      </c>
      <c r="CG167" s="3" t="str">
        <f t="shared" si="116"/>
        <v>No</v>
      </c>
      <c r="CH167" s="5" t="str">
        <f t="shared" si="117"/>
        <v>No</v>
      </c>
      <c r="CI167" s="3" t="str">
        <f t="shared" si="116"/>
        <v>No</v>
      </c>
      <c r="CJ167" s="5" t="str">
        <f t="shared" si="117"/>
        <v>No</v>
      </c>
      <c r="CK167" s="3" t="str">
        <f t="shared" si="116"/>
        <v>No</v>
      </c>
      <c r="CL167" s="5" t="str">
        <f t="shared" si="117"/>
        <v>No</v>
      </c>
      <c r="CM167" s="3" t="str">
        <f t="shared" si="116"/>
        <v>No</v>
      </c>
      <c r="CN167" s="5" t="str">
        <f t="shared" si="117"/>
        <v>No</v>
      </c>
      <c r="CO167" s="3" t="str">
        <f t="shared" si="116"/>
        <v>No</v>
      </c>
      <c r="CP167" s="5" t="str">
        <f t="shared" si="117"/>
        <v>No</v>
      </c>
      <c r="CQ167" s="3" t="str">
        <f t="shared" si="116"/>
        <v>No</v>
      </c>
      <c r="CR167" s="5" t="str">
        <f t="shared" si="117"/>
        <v>No</v>
      </c>
      <c r="CS167" s="3" t="str">
        <f t="shared" si="116"/>
        <v>No</v>
      </c>
      <c r="CT167" s="5" t="str">
        <f t="shared" si="117"/>
        <v>No</v>
      </c>
      <c r="CU167" s="3" t="str">
        <f t="shared" si="116"/>
        <v>No</v>
      </c>
      <c r="CV167" s="5" t="str">
        <f t="shared" si="117"/>
        <v>No</v>
      </c>
      <c r="CW167" s="3" t="str">
        <f t="shared" si="116"/>
        <v>No</v>
      </c>
      <c r="CX167" s="5" t="str">
        <f t="shared" si="117"/>
        <v>No</v>
      </c>
      <c r="CY167" s="3" t="str">
        <f t="shared" si="116"/>
        <v>No</v>
      </c>
      <c r="CZ167" s="5" t="str">
        <f t="shared" si="117"/>
        <v>No</v>
      </c>
    </row>
    <row r="168" spans="4:104" x14ac:dyDescent="0.3">
      <c r="D168" s="3">
        <v>168</v>
      </c>
      <c r="E168" s="3" t="str">
        <f t="shared" si="118"/>
        <v>Plutón</v>
      </c>
      <c r="F168" s="3" t="str">
        <f t="shared" si="111"/>
        <v>Urano</v>
      </c>
      <c r="G168" s="3" t="str">
        <f t="shared" si="103"/>
        <v>Conjunción</v>
      </c>
      <c r="H168" s="5">
        <f t="shared" si="104"/>
        <v>0</v>
      </c>
      <c r="I168" s="3" t="str">
        <f t="shared" si="119"/>
        <v>No</v>
      </c>
      <c r="J168" s="5" t="str">
        <f t="shared" si="120"/>
        <v>No</v>
      </c>
      <c r="K168" s="3" t="str">
        <f t="shared" si="119"/>
        <v>No</v>
      </c>
      <c r="L168" s="5" t="str">
        <f t="shared" si="120"/>
        <v>No</v>
      </c>
      <c r="M168" s="3" t="str">
        <f t="shared" si="119"/>
        <v>No</v>
      </c>
      <c r="N168" s="5" t="str">
        <f t="shared" si="120"/>
        <v>No</v>
      </c>
      <c r="O168" s="3" t="str">
        <f t="shared" si="119"/>
        <v>No</v>
      </c>
      <c r="P168" s="5" t="str">
        <f t="shared" si="120"/>
        <v>No</v>
      </c>
      <c r="Q168" s="3" t="str">
        <f t="shared" si="119"/>
        <v>No</v>
      </c>
      <c r="R168" s="5" t="str">
        <f t="shared" si="120"/>
        <v>No</v>
      </c>
      <c r="S168" s="3" t="str">
        <f t="shared" si="119"/>
        <v>No</v>
      </c>
      <c r="T168" s="5" t="str">
        <f t="shared" si="120"/>
        <v>No</v>
      </c>
      <c r="U168" s="3" t="str">
        <f t="shared" si="119"/>
        <v>No</v>
      </c>
      <c r="V168" s="5" t="str">
        <f t="shared" si="120"/>
        <v>No</v>
      </c>
      <c r="W168" s="3" t="str">
        <f t="shared" si="119"/>
        <v>No</v>
      </c>
      <c r="X168" s="5" t="str">
        <f t="shared" si="120"/>
        <v>No</v>
      </c>
      <c r="Y168" s="3" t="str">
        <f t="shared" si="119"/>
        <v>No</v>
      </c>
      <c r="Z168" s="5" t="str">
        <f t="shared" si="120"/>
        <v>No</v>
      </c>
      <c r="AA168" s="3" t="str">
        <f t="shared" si="119"/>
        <v>No</v>
      </c>
      <c r="AB168" s="5" t="str">
        <f t="shared" si="120"/>
        <v>No</v>
      </c>
      <c r="AC168" s="3" t="str">
        <f t="shared" si="119"/>
        <v>No</v>
      </c>
      <c r="AD168" s="5" t="str">
        <f t="shared" si="120"/>
        <v>No</v>
      </c>
      <c r="AE168" s="3" t="str">
        <f t="shared" si="119"/>
        <v>No</v>
      </c>
      <c r="AF168" s="5" t="str">
        <f t="shared" si="120"/>
        <v>No</v>
      </c>
      <c r="AG168" s="3" t="str">
        <f t="shared" si="119"/>
        <v>No</v>
      </c>
      <c r="AH168" s="5" t="str">
        <f t="shared" si="120"/>
        <v>No</v>
      </c>
      <c r="AI168" s="3" t="str">
        <f t="shared" si="119"/>
        <v>No</v>
      </c>
      <c r="AJ168" s="5" t="str">
        <f t="shared" si="120"/>
        <v>No</v>
      </c>
      <c r="AK168" s="3" t="str">
        <f t="shared" si="119"/>
        <v>No</v>
      </c>
      <c r="AL168" s="5" t="str">
        <f t="shared" si="120"/>
        <v>No</v>
      </c>
      <c r="AM168" s="3" t="str">
        <f t="shared" si="119"/>
        <v>No</v>
      </c>
      <c r="AN168" s="5" t="str">
        <f t="shared" si="120"/>
        <v>No</v>
      </c>
      <c r="AO168" s="3" t="str">
        <f t="shared" si="119"/>
        <v>No</v>
      </c>
      <c r="AP168" s="5" t="str">
        <f t="shared" si="120"/>
        <v>No</v>
      </c>
      <c r="AQ168" s="3" t="str">
        <f t="shared" si="119"/>
        <v>No</v>
      </c>
      <c r="AR168" s="5" t="str">
        <f t="shared" si="120"/>
        <v>No</v>
      </c>
      <c r="AS168" s="3" t="str">
        <f t="shared" si="119"/>
        <v>No</v>
      </c>
      <c r="AT168" s="5" t="str">
        <f t="shared" si="120"/>
        <v>No</v>
      </c>
      <c r="AU168" s="3" t="str">
        <f t="shared" si="119"/>
        <v>No</v>
      </c>
      <c r="AV168" s="5" t="str">
        <f t="shared" si="120"/>
        <v>No</v>
      </c>
      <c r="AW168" s="3" t="str">
        <f t="shared" si="119"/>
        <v>No</v>
      </c>
      <c r="AX168" s="5" t="str">
        <f t="shared" si="120"/>
        <v>No</v>
      </c>
      <c r="AY168" s="3" t="str">
        <f t="shared" si="119"/>
        <v>No</v>
      </c>
      <c r="AZ168" s="5" t="str">
        <f t="shared" si="120"/>
        <v>No</v>
      </c>
      <c r="BA168" s="3" t="str">
        <f t="shared" si="119"/>
        <v>No</v>
      </c>
      <c r="BB168" s="5" t="str">
        <f t="shared" si="120"/>
        <v>No</v>
      </c>
      <c r="BC168" s="3" t="str">
        <f t="shared" si="119"/>
        <v>No</v>
      </c>
      <c r="BD168" s="5" t="str">
        <f t="shared" si="120"/>
        <v>No</v>
      </c>
      <c r="BE168" s="3" t="str">
        <f t="shared" si="119"/>
        <v>No</v>
      </c>
      <c r="BF168" s="5" t="str">
        <f t="shared" si="120"/>
        <v>No</v>
      </c>
      <c r="BG168" s="3" t="str">
        <f t="shared" si="119"/>
        <v>No</v>
      </c>
      <c r="BH168" s="5" t="str">
        <f t="shared" si="120"/>
        <v>No</v>
      </c>
      <c r="BI168" s="3" t="str">
        <f t="shared" si="119"/>
        <v>No</v>
      </c>
      <c r="BJ168" s="5" t="str">
        <f t="shared" si="120"/>
        <v>No</v>
      </c>
      <c r="BK168" s="3" t="str">
        <f t="shared" si="119"/>
        <v>No</v>
      </c>
      <c r="BL168" s="5" t="str">
        <f t="shared" si="120"/>
        <v>No</v>
      </c>
      <c r="BM168" s="3" t="str">
        <f t="shared" si="119"/>
        <v>No</v>
      </c>
      <c r="BN168" s="5" t="str">
        <f t="shared" si="120"/>
        <v>No</v>
      </c>
      <c r="BO168" s="3" t="str">
        <f t="shared" si="119"/>
        <v>No</v>
      </c>
      <c r="BP168" s="5" t="str">
        <f t="shared" si="120"/>
        <v>No</v>
      </c>
      <c r="BQ168" s="3" t="str">
        <f t="shared" si="119"/>
        <v>No</v>
      </c>
      <c r="BR168" s="5" t="str">
        <f t="shared" si="120"/>
        <v>No</v>
      </c>
      <c r="BS168" s="3" t="str">
        <f t="shared" si="119"/>
        <v>No</v>
      </c>
      <c r="BT168" s="5" t="str">
        <f t="shared" si="120"/>
        <v>No</v>
      </c>
      <c r="BU168" s="3" t="str">
        <f t="shared" si="116"/>
        <v>No</v>
      </c>
      <c r="BV168" s="5" t="str">
        <f t="shared" si="117"/>
        <v>No</v>
      </c>
      <c r="BW168" s="3" t="str">
        <f t="shared" si="116"/>
        <v>No</v>
      </c>
      <c r="BX168" s="5" t="str">
        <f t="shared" si="117"/>
        <v>No</v>
      </c>
      <c r="BY168" s="3" t="str">
        <f t="shared" si="116"/>
        <v>No</v>
      </c>
      <c r="BZ168" s="5" t="str">
        <f t="shared" si="117"/>
        <v>No</v>
      </c>
      <c r="CA168" s="3" t="str">
        <f t="shared" si="116"/>
        <v>No</v>
      </c>
      <c r="CB168" s="5" t="str">
        <f t="shared" si="117"/>
        <v>No</v>
      </c>
      <c r="CC168" s="3" t="str">
        <f t="shared" si="116"/>
        <v>No</v>
      </c>
      <c r="CD168" s="5" t="str">
        <f t="shared" si="117"/>
        <v>No</v>
      </c>
      <c r="CE168" s="3" t="str">
        <f t="shared" si="116"/>
        <v>No</v>
      </c>
      <c r="CF168" s="5" t="str">
        <f t="shared" si="117"/>
        <v>No</v>
      </c>
      <c r="CG168" s="3" t="str">
        <f t="shared" si="116"/>
        <v>No</v>
      </c>
      <c r="CH168" s="5" t="str">
        <f t="shared" si="117"/>
        <v>No</v>
      </c>
      <c r="CI168" s="3" t="str">
        <f t="shared" si="116"/>
        <v>No</v>
      </c>
      <c r="CJ168" s="5" t="str">
        <f t="shared" si="117"/>
        <v>No</v>
      </c>
      <c r="CK168" s="3" t="str">
        <f t="shared" si="116"/>
        <v>No</v>
      </c>
      <c r="CL168" s="5" t="str">
        <f t="shared" si="117"/>
        <v>No</v>
      </c>
      <c r="CM168" s="3" t="str">
        <f t="shared" si="116"/>
        <v>No</v>
      </c>
      <c r="CN168" s="5" t="str">
        <f t="shared" si="117"/>
        <v>No</v>
      </c>
      <c r="CO168" s="3" t="str">
        <f t="shared" si="116"/>
        <v>No</v>
      </c>
      <c r="CP168" s="5" t="str">
        <f t="shared" si="117"/>
        <v>No</v>
      </c>
      <c r="CQ168" s="3" t="str">
        <f t="shared" si="116"/>
        <v>No</v>
      </c>
      <c r="CR168" s="5" t="str">
        <f t="shared" si="117"/>
        <v>No</v>
      </c>
      <c r="CS168" s="3" t="str">
        <f t="shared" si="116"/>
        <v>No</v>
      </c>
      <c r="CT168" s="5" t="str">
        <f t="shared" si="117"/>
        <v>No</v>
      </c>
      <c r="CU168" s="3" t="str">
        <f t="shared" si="116"/>
        <v>No</v>
      </c>
      <c r="CV168" s="5" t="str">
        <f t="shared" si="117"/>
        <v>No</v>
      </c>
      <c r="CW168" s="3" t="str">
        <f t="shared" si="116"/>
        <v>No</v>
      </c>
      <c r="CX168" s="5" t="str">
        <f t="shared" si="117"/>
        <v>No</v>
      </c>
      <c r="CY168" s="3" t="str">
        <f t="shared" si="116"/>
        <v>No</v>
      </c>
      <c r="CZ168" s="5" t="str">
        <f t="shared" si="117"/>
        <v>No</v>
      </c>
    </row>
    <row r="169" spans="4:104" x14ac:dyDescent="0.3">
      <c r="D169" s="3">
        <v>169</v>
      </c>
      <c r="E169" s="3" t="str">
        <f t="shared" si="118"/>
        <v>Plutón</v>
      </c>
      <c r="F169" s="3" t="str">
        <f t="shared" ref="F169" si="121">$E$18</f>
        <v>Neptuno</v>
      </c>
      <c r="G169" s="3" t="str">
        <f t="shared" si="103"/>
        <v>Conjunción</v>
      </c>
      <c r="H169" s="5">
        <f t="shared" si="104"/>
        <v>0</v>
      </c>
      <c r="I169" s="3" t="str">
        <f t="shared" si="119"/>
        <v>No</v>
      </c>
      <c r="J169" s="5" t="str">
        <f t="shared" si="120"/>
        <v>No</v>
      </c>
      <c r="K169" s="3" t="str">
        <f t="shared" si="119"/>
        <v>No</v>
      </c>
      <c r="L169" s="5" t="str">
        <f t="shared" si="120"/>
        <v>No</v>
      </c>
      <c r="M169" s="3" t="str">
        <f t="shared" si="119"/>
        <v>No</v>
      </c>
      <c r="N169" s="5" t="str">
        <f t="shared" si="120"/>
        <v>No</v>
      </c>
      <c r="O169" s="3" t="str">
        <f t="shared" si="119"/>
        <v>No</v>
      </c>
      <c r="P169" s="5" t="str">
        <f t="shared" si="120"/>
        <v>No</v>
      </c>
      <c r="Q169" s="3" t="str">
        <f t="shared" si="119"/>
        <v>No</v>
      </c>
      <c r="R169" s="5" t="str">
        <f t="shared" si="120"/>
        <v>No</v>
      </c>
      <c r="S169" s="3" t="str">
        <f t="shared" si="119"/>
        <v>No</v>
      </c>
      <c r="T169" s="5" t="str">
        <f t="shared" si="120"/>
        <v>No</v>
      </c>
      <c r="U169" s="3" t="str">
        <f t="shared" si="119"/>
        <v>No</v>
      </c>
      <c r="V169" s="5" t="str">
        <f t="shared" si="120"/>
        <v>No</v>
      </c>
      <c r="W169" s="3" t="str">
        <f t="shared" si="119"/>
        <v>No</v>
      </c>
      <c r="X169" s="5" t="str">
        <f t="shared" si="120"/>
        <v>No</v>
      </c>
      <c r="Y169" s="3" t="str">
        <f t="shared" si="119"/>
        <v>No</v>
      </c>
      <c r="Z169" s="5" t="str">
        <f t="shared" si="120"/>
        <v>No</v>
      </c>
      <c r="AA169" s="3" t="str">
        <f t="shared" si="119"/>
        <v>No</v>
      </c>
      <c r="AB169" s="5" t="str">
        <f t="shared" si="120"/>
        <v>No</v>
      </c>
      <c r="AC169" s="3" t="str">
        <f t="shared" si="119"/>
        <v>No</v>
      </c>
      <c r="AD169" s="5" t="str">
        <f t="shared" si="120"/>
        <v>No</v>
      </c>
      <c r="AE169" s="3" t="str">
        <f t="shared" si="119"/>
        <v>No</v>
      </c>
      <c r="AF169" s="5" t="str">
        <f t="shared" si="120"/>
        <v>No</v>
      </c>
      <c r="AG169" s="3" t="str">
        <f t="shared" si="119"/>
        <v>No</v>
      </c>
      <c r="AH169" s="5" t="str">
        <f t="shared" si="120"/>
        <v>No</v>
      </c>
      <c r="AI169" s="3" t="str">
        <f t="shared" si="119"/>
        <v>No</v>
      </c>
      <c r="AJ169" s="5" t="str">
        <f t="shared" si="120"/>
        <v>No</v>
      </c>
      <c r="AK169" s="3" t="str">
        <f t="shared" si="119"/>
        <v>No</v>
      </c>
      <c r="AL169" s="5" t="str">
        <f t="shared" si="120"/>
        <v>No</v>
      </c>
      <c r="AM169" s="3" t="str">
        <f t="shared" si="119"/>
        <v>No</v>
      </c>
      <c r="AN169" s="5" t="str">
        <f t="shared" si="120"/>
        <v>No</v>
      </c>
      <c r="AO169" s="3" t="str">
        <f t="shared" si="119"/>
        <v>No</v>
      </c>
      <c r="AP169" s="5" t="str">
        <f t="shared" si="120"/>
        <v>No</v>
      </c>
      <c r="AQ169" s="3" t="str">
        <f t="shared" si="119"/>
        <v>No</v>
      </c>
      <c r="AR169" s="5" t="str">
        <f t="shared" si="120"/>
        <v>No</v>
      </c>
      <c r="AS169" s="3" t="str">
        <f t="shared" si="119"/>
        <v>No</v>
      </c>
      <c r="AT169" s="5" t="str">
        <f t="shared" si="120"/>
        <v>No</v>
      </c>
      <c r="AU169" s="3" t="str">
        <f t="shared" si="119"/>
        <v>No</v>
      </c>
      <c r="AV169" s="5" t="str">
        <f t="shared" si="120"/>
        <v>No</v>
      </c>
      <c r="AW169" s="3" t="str">
        <f t="shared" si="119"/>
        <v>No</v>
      </c>
      <c r="AX169" s="5" t="str">
        <f t="shared" si="120"/>
        <v>No</v>
      </c>
      <c r="AY169" s="3" t="str">
        <f t="shared" si="119"/>
        <v>No</v>
      </c>
      <c r="AZ169" s="5" t="str">
        <f t="shared" si="120"/>
        <v>No</v>
      </c>
      <c r="BA169" s="3" t="str">
        <f t="shared" si="119"/>
        <v>No</v>
      </c>
      <c r="BB169" s="5" t="str">
        <f t="shared" si="120"/>
        <v>No</v>
      </c>
      <c r="BC169" s="3" t="str">
        <f t="shared" si="119"/>
        <v>No</v>
      </c>
      <c r="BD169" s="5" t="str">
        <f t="shared" si="120"/>
        <v>No</v>
      </c>
      <c r="BE169" s="3" t="str">
        <f t="shared" si="119"/>
        <v>No</v>
      </c>
      <c r="BF169" s="5" t="str">
        <f t="shared" si="120"/>
        <v>No</v>
      </c>
      <c r="BG169" s="3" t="str">
        <f t="shared" si="119"/>
        <v>No</v>
      </c>
      <c r="BH169" s="5" t="str">
        <f t="shared" si="120"/>
        <v>No</v>
      </c>
      <c r="BI169" s="3" t="str">
        <f t="shared" si="119"/>
        <v>No</v>
      </c>
      <c r="BJ169" s="5" t="str">
        <f t="shared" si="120"/>
        <v>No</v>
      </c>
      <c r="BK169" s="3" t="str">
        <f t="shared" si="119"/>
        <v>No</v>
      </c>
      <c r="BL169" s="5" t="str">
        <f t="shared" si="120"/>
        <v>No</v>
      </c>
      <c r="BM169" s="3" t="str">
        <f t="shared" si="119"/>
        <v>No</v>
      </c>
      <c r="BN169" s="5" t="str">
        <f t="shared" si="120"/>
        <v>No</v>
      </c>
      <c r="BO169" s="3" t="str">
        <f t="shared" si="119"/>
        <v>No</v>
      </c>
      <c r="BP169" s="5" t="str">
        <f t="shared" si="120"/>
        <v>No</v>
      </c>
      <c r="BQ169" s="3" t="str">
        <f t="shared" si="119"/>
        <v>No</v>
      </c>
      <c r="BR169" s="5" t="str">
        <f t="shared" si="120"/>
        <v>No</v>
      </c>
      <c r="BS169" s="3" t="str">
        <f t="shared" ref="BS169:CY175" si="122">IF(AND(VLOOKUP($E169,Puntos,7,FALSE)-VLOOKUP($F169,Puntos,7,FALSE)&lt;=(1.25/30)*(BS$5+BS$3),VLOOKUP($E169,Puntos,7,FALSE)-VLOOKUP($F169,Puntos,7,FALSE)&gt;=(1.25/30)*(-BS$5+BS$3)),BS$2,IF(AND(VLOOKUP($F169,Puntos,7,FALSE)-VLOOKUP($E169,Puntos,7,FALSE)&lt;=(1.25/30)*(BS$5+BS$3),VLOOKUP($F169,Puntos,7,FALSE)-VLOOKUP($E169,Puntos,7,FALSE)&gt;=(1.25/30)*(-BS$5+BS$3)),BS$2,IF(AND(VLOOKUP($E169,Puntos,7,FALSE)-VLOOKUP($F169,Puntos,7,FALSE)&lt;=(1.25/30)*(-360+BS$5+BS$3),VLOOKUP($E169,Puntos,7,FALSE)-VLOOKUP($F169,Puntos,7,FALSE)&gt;=(1.25/30)*(-360-BS$5+BS$3)),BS$2,IF(AND(VLOOKUP($F169,Puntos,7,FALSE)-VLOOKUP($E169,Puntos,7,FALSE)&lt;=(1.25/30)*(-360+BS$5+BS$3),VLOOKUP($F169,Puntos,7,FALSE)-VLOOKUP($E169,Puntos,7,FALSE)&gt;=(1.25/30)*(-360-BS$5+BS$3)),BS$2,"No"))))</f>
        <v>No</v>
      </c>
      <c r="BT169" s="5" t="str">
        <f t="shared" ref="BT169:CZ175" si="123">IF(IF(AND(VLOOKUP($E169,Puntos,7,FALSE)-VLOOKUP($F169,Puntos,7,FALSE)&lt;=(1.25/30)*(BT$5+BT$3),VLOOKUP($E169,Puntos,7,FALSE)-VLOOKUP($F169,Puntos,7,FALSE)&gt;=(1.25/30)*(-BT$5+BT$3)),VLOOKUP($E169,Puntos,7,FALSE)-VLOOKUP($F169,Puntos,7,FALSE)-(1.25/30)*(BT$3),IF(AND(VLOOKUP($F169,Puntos,7,FALSE)-VLOOKUP($E169,Puntos,7,FALSE)&lt;=(1.25/30)*(BT$5+BT$3),VLOOKUP($F169,Puntos,7,FALSE)-VLOOKUP($E169,Puntos,7,FALSE)&gt;=(1.25/30)*(-BT$5+BT$3)),VLOOKUP($F169,Puntos,7,FALSE)-VLOOKUP($E169,Puntos,7,FALSE)-(1.25/30)*(BT$3),IF(AND(VLOOKUP($E169,Puntos,7,FALSE)-VLOOKUP($F169,Puntos,7,FALSE)&lt;=(1.25/30)*(-360+BT$5+BT$3),VLOOKUP($E169,Puntos,7,FALSE)-VLOOKUP($F169,Puntos,7,FALSE)&gt;=(1.25/30)*(-360-BT$5+BT$3)),VLOOKUP($E169,Puntos,7,FALSE)-VLOOKUP($F169,Puntos,7,FALSE)+(360-BT$3)/24,IF(AND(VLOOKUP($F169,Puntos,7,FALSE)-VLOOKUP($E169,Puntos,7,FALSE)&lt;=(1.25/30)*(-360+BT$5+BT$3),VLOOKUP($F169,Puntos,7,FALSE)-VLOOKUP($E169,Puntos,7,FALSE)&gt;=(1.25/30)*(-360-BT$5+BT$3)),VLOOKUP($F169,Puntos,7,FALSE)-VLOOKUP($E169,Puntos,7,FALSE)+(360-BT$3)/24,"No"))))&lt;0,(-1)*(IF(AND(VLOOKUP($E169,Puntos,7,FALSE)-VLOOKUP($F169,Puntos,7,FALSE)&lt;=(1.25/30)*(BT$5+BT$3),VLOOKUP($E169,Puntos,7,FALSE)-VLOOKUP($F169,Puntos,7,FALSE)&gt;=(1.25/30)*(-BT$5+BT$3)),VLOOKUP($E169,Puntos,7,FALSE)-VLOOKUP($F169,Puntos,7,FALSE)-(1.25/30)*(BT$3),IF(AND(VLOOKUP($F169,Puntos,7,FALSE)-VLOOKUP($E169,Puntos,7,FALSE)&lt;=(1.25/30)*(BT$5+BT$3),VLOOKUP($F169,Puntos,7,FALSE)-VLOOKUP($E169,Puntos,7,FALSE)&gt;=(1.25/30)*(-BT$5+BT$3)),VLOOKUP($F169,Puntos,7,FALSE)-VLOOKUP($E169,Puntos,7,FALSE)-(1.25/30)*(BT$3),IF(AND(VLOOKUP($E169,Puntos,7,FALSE)-VLOOKUP($F169,Puntos,7,FALSE)&lt;=(1.25/30)*(-360+BT$5+BT$3),VLOOKUP($E169,Puntos,7,FALSE)-VLOOKUP($F169,Puntos,7,FALSE)&gt;=(1.25/30)*(-360-BT$5+BT$3)),VLOOKUP($E169,Puntos,7,FALSE)-VLOOKUP($F169,Puntos,7,FALSE)+(360-BT$3)/24,IF(AND(VLOOKUP($F169,Puntos,7,FALSE)-VLOOKUP($E169,Puntos,7,FALSE)&lt;=(1.25/30)*(-360+BT$5+BT$3),VLOOKUP($F169,Puntos,7,FALSE)-VLOOKUP($E169,Puntos,7,FALSE)&gt;=(1.25/30)*(-360-BT$5+BT$3)),VLOOKUP($F169,Puntos,7,FALSE)-VLOOKUP($E169,Puntos,7,FALSE)+(360-BT$3)/24,"No"))))),(IF(AND(VLOOKUP($E169,Puntos,7,FALSE)-VLOOKUP($F169,Puntos,7,FALSE)&lt;=(1.25/30)*(BT$5+BT$3),VLOOKUP($E169,Puntos,7,FALSE)-VLOOKUP($F169,Puntos,7,FALSE)&gt;=(1.25/30)*(-BT$5+BT$3)),VLOOKUP($E169,Puntos,7,FALSE)-VLOOKUP($F169,Puntos,7,FALSE)-(1.25/30)*(BT$3),IF(AND(VLOOKUP($F169,Puntos,7,FALSE)-VLOOKUP($E169,Puntos,7,FALSE)&lt;=(1.25/30)*(BT$5+BT$3),VLOOKUP($F169,Puntos,7,FALSE)-VLOOKUP($E169,Puntos,7,FALSE)&gt;=(1.25/30)*(-BT$5+BT$3)),VLOOKUP($F169,Puntos,7,FALSE)-VLOOKUP($E169,Puntos,7,FALSE)-(1.25/30)*(BT$3),IF(AND(VLOOKUP($E169,Puntos,7,FALSE)-VLOOKUP($F169,Puntos,7,FALSE)&lt;=(1.25/30)*(-360+BT$5+BT$3),VLOOKUP($E169,Puntos,7,FALSE)-VLOOKUP($F169,Puntos,7,FALSE)&gt;=(1.25/30)*(-360-BT$5+BT$3)),VLOOKUP($E169,Puntos,7,FALSE)-VLOOKUP($F169,Puntos,7,FALSE)+(360-BT$3)/24,IF(AND(VLOOKUP($F169,Puntos,7,FALSE)-VLOOKUP($E169,Puntos,7,FALSE)&lt;=(1.25/30)*(-360+BT$5+BT$3),VLOOKUP($F169,Puntos,7,FALSE)-VLOOKUP($E169,Puntos,7,FALSE)&gt;=(1.25/30)*(-360-BT$5+BT$3)),VLOOKUP($F169,Puntos,7,FALSE)-VLOOKUP($E169,Puntos,7,FALSE)+(360-BT$3)/24,"No"))))))</f>
        <v>No</v>
      </c>
      <c r="BU169" s="3" t="str">
        <f t="shared" si="122"/>
        <v>No</v>
      </c>
      <c r="BV169" s="5" t="str">
        <f t="shared" si="123"/>
        <v>No</v>
      </c>
      <c r="BW169" s="3" t="str">
        <f t="shared" si="122"/>
        <v>No</v>
      </c>
      <c r="BX169" s="5" t="str">
        <f t="shared" si="123"/>
        <v>No</v>
      </c>
      <c r="BY169" s="3" t="str">
        <f t="shared" si="122"/>
        <v>No</v>
      </c>
      <c r="BZ169" s="5" t="str">
        <f t="shared" si="123"/>
        <v>No</v>
      </c>
      <c r="CA169" s="3" t="str">
        <f t="shared" si="122"/>
        <v>No</v>
      </c>
      <c r="CB169" s="5" t="str">
        <f t="shared" si="123"/>
        <v>No</v>
      </c>
      <c r="CC169" s="3" t="str">
        <f t="shared" si="122"/>
        <v>No</v>
      </c>
      <c r="CD169" s="5" t="str">
        <f t="shared" si="123"/>
        <v>No</v>
      </c>
      <c r="CE169" s="3" t="str">
        <f t="shared" si="122"/>
        <v>No</v>
      </c>
      <c r="CF169" s="5" t="str">
        <f t="shared" si="123"/>
        <v>No</v>
      </c>
      <c r="CG169" s="3" t="str">
        <f t="shared" si="122"/>
        <v>No</v>
      </c>
      <c r="CH169" s="5" t="str">
        <f t="shared" si="123"/>
        <v>No</v>
      </c>
      <c r="CI169" s="3" t="str">
        <f t="shared" si="122"/>
        <v>No</v>
      </c>
      <c r="CJ169" s="5" t="str">
        <f t="shared" si="123"/>
        <v>No</v>
      </c>
      <c r="CK169" s="3" t="str">
        <f t="shared" si="122"/>
        <v>No</v>
      </c>
      <c r="CL169" s="5" t="str">
        <f t="shared" si="123"/>
        <v>No</v>
      </c>
      <c r="CM169" s="3" t="str">
        <f t="shared" si="122"/>
        <v>No</v>
      </c>
      <c r="CN169" s="5" t="str">
        <f t="shared" si="123"/>
        <v>No</v>
      </c>
      <c r="CO169" s="3" t="str">
        <f t="shared" si="122"/>
        <v>No</v>
      </c>
      <c r="CP169" s="5" t="str">
        <f t="shared" si="123"/>
        <v>No</v>
      </c>
      <c r="CQ169" s="3" t="str">
        <f t="shared" si="122"/>
        <v>No</v>
      </c>
      <c r="CR169" s="5" t="str">
        <f t="shared" si="123"/>
        <v>No</v>
      </c>
      <c r="CS169" s="3" t="str">
        <f t="shared" si="122"/>
        <v>No</v>
      </c>
      <c r="CT169" s="5" t="str">
        <f t="shared" si="123"/>
        <v>No</v>
      </c>
      <c r="CU169" s="3" t="str">
        <f t="shared" si="122"/>
        <v>No</v>
      </c>
      <c r="CV169" s="5" t="str">
        <f t="shared" si="123"/>
        <v>No</v>
      </c>
      <c r="CW169" s="3" t="str">
        <f t="shared" si="122"/>
        <v>No</v>
      </c>
      <c r="CX169" s="5" t="str">
        <f t="shared" si="123"/>
        <v>No</v>
      </c>
      <c r="CY169" s="3" t="str">
        <f t="shared" si="122"/>
        <v>No</v>
      </c>
      <c r="CZ169" s="5" t="str">
        <f t="shared" si="123"/>
        <v>No</v>
      </c>
    </row>
    <row r="170" spans="4:104" x14ac:dyDescent="0.3">
      <c r="D170" s="3">
        <v>171</v>
      </c>
      <c r="E170" s="3" t="str">
        <f t="shared" si="118"/>
        <v>Plutón</v>
      </c>
      <c r="F170" s="3" t="str">
        <f t="shared" ref="F170:F184" si="124">F155</f>
        <v>Nodo Norte Real</v>
      </c>
      <c r="G170" s="3" t="str">
        <f t="shared" si="103"/>
        <v>Conjunción</v>
      </c>
      <c r="H170" s="5">
        <f t="shared" si="104"/>
        <v>0</v>
      </c>
      <c r="I170" s="3" t="str">
        <f t="shared" ref="I170:BS176" si="125">IF(AND(VLOOKUP($E170,Puntos,7,FALSE)-VLOOKUP($F170,Puntos,7,FALSE)&lt;=(1.25/30)*(I$5+I$3),VLOOKUP($E170,Puntos,7,FALSE)-VLOOKUP($F170,Puntos,7,FALSE)&gt;=(1.25/30)*(-I$5+I$3)),I$2,IF(AND(VLOOKUP($F170,Puntos,7,FALSE)-VLOOKUP($E170,Puntos,7,FALSE)&lt;=(1.25/30)*(I$5+I$3),VLOOKUP($F170,Puntos,7,FALSE)-VLOOKUP($E170,Puntos,7,FALSE)&gt;=(1.25/30)*(-I$5+I$3)),I$2,IF(AND(VLOOKUP($E170,Puntos,7,FALSE)-VLOOKUP($F170,Puntos,7,FALSE)&lt;=(1.25/30)*(-360+I$5+I$3),VLOOKUP($E170,Puntos,7,FALSE)-VLOOKUP($F170,Puntos,7,FALSE)&gt;=(1.25/30)*(-360-I$5+I$3)),I$2,IF(AND(VLOOKUP($F170,Puntos,7,FALSE)-VLOOKUP($E170,Puntos,7,FALSE)&lt;=(1.25/30)*(-360+I$5+I$3),VLOOKUP($F170,Puntos,7,FALSE)-VLOOKUP($E170,Puntos,7,FALSE)&gt;=(1.25/30)*(-360-I$5+I$3)),I$2,"No"))))</f>
        <v>No</v>
      </c>
      <c r="J170" s="5" t="str">
        <f t="shared" ref="J170:BT176" si="126">IF(IF(AND(VLOOKUP($E170,Puntos,7,FALSE)-VLOOKUP($F170,Puntos,7,FALSE)&lt;=(1.25/30)*(J$5+J$3),VLOOKUP($E170,Puntos,7,FALSE)-VLOOKUP($F170,Puntos,7,FALSE)&gt;=(1.25/30)*(-J$5+J$3)),VLOOKUP($E170,Puntos,7,FALSE)-VLOOKUP($F170,Puntos,7,FALSE)-(1.25/30)*(J$3),IF(AND(VLOOKUP($F170,Puntos,7,FALSE)-VLOOKUP($E170,Puntos,7,FALSE)&lt;=(1.25/30)*(J$5+J$3),VLOOKUP($F170,Puntos,7,FALSE)-VLOOKUP($E170,Puntos,7,FALSE)&gt;=(1.25/30)*(-J$5+J$3)),VLOOKUP($F170,Puntos,7,FALSE)-VLOOKUP($E170,Puntos,7,FALSE)-(1.25/30)*(J$3),IF(AND(VLOOKUP($E170,Puntos,7,FALSE)-VLOOKUP($F170,Puntos,7,FALSE)&lt;=(1.25/30)*(-360+J$5+J$3),VLOOKUP($E170,Puntos,7,FALSE)-VLOOKUP($F170,Puntos,7,FALSE)&gt;=(1.25/30)*(-360-J$5+J$3)),VLOOKUP($E170,Puntos,7,FALSE)-VLOOKUP($F170,Puntos,7,FALSE)+(360-J$3)/24,IF(AND(VLOOKUP($F170,Puntos,7,FALSE)-VLOOKUP($E170,Puntos,7,FALSE)&lt;=(1.25/30)*(-360+J$5+J$3),VLOOKUP($F170,Puntos,7,FALSE)-VLOOKUP($E170,Puntos,7,FALSE)&gt;=(1.25/30)*(-360-J$5+J$3)),VLOOKUP($F170,Puntos,7,FALSE)-VLOOKUP($E170,Puntos,7,FALSE)+(360-J$3)/24,"No"))))&lt;0,(-1)*(IF(AND(VLOOKUP($E170,Puntos,7,FALSE)-VLOOKUP($F170,Puntos,7,FALSE)&lt;=(1.25/30)*(J$5+J$3),VLOOKUP($E170,Puntos,7,FALSE)-VLOOKUP($F170,Puntos,7,FALSE)&gt;=(1.25/30)*(-J$5+J$3)),VLOOKUP($E170,Puntos,7,FALSE)-VLOOKUP($F170,Puntos,7,FALSE)-(1.25/30)*(J$3),IF(AND(VLOOKUP($F170,Puntos,7,FALSE)-VLOOKUP($E170,Puntos,7,FALSE)&lt;=(1.25/30)*(J$5+J$3),VLOOKUP($F170,Puntos,7,FALSE)-VLOOKUP($E170,Puntos,7,FALSE)&gt;=(1.25/30)*(-J$5+J$3)),VLOOKUP($F170,Puntos,7,FALSE)-VLOOKUP($E170,Puntos,7,FALSE)-(1.25/30)*(J$3),IF(AND(VLOOKUP($E170,Puntos,7,FALSE)-VLOOKUP($F170,Puntos,7,FALSE)&lt;=(1.25/30)*(-360+J$5+J$3),VLOOKUP($E170,Puntos,7,FALSE)-VLOOKUP($F170,Puntos,7,FALSE)&gt;=(1.25/30)*(-360-J$5+J$3)),VLOOKUP($E170,Puntos,7,FALSE)-VLOOKUP($F170,Puntos,7,FALSE)+(360-J$3)/24,IF(AND(VLOOKUP($F170,Puntos,7,FALSE)-VLOOKUP($E170,Puntos,7,FALSE)&lt;=(1.25/30)*(-360+J$5+J$3),VLOOKUP($F170,Puntos,7,FALSE)-VLOOKUP($E170,Puntos,7,FALSE)&gt;=(1.25/30)*(-360-J$5+J$3)),VLOOKUP($F170,Puntos,7,FALSE)-VLOOKUP($E170,Puntos,7,FALSE)+(360-J$3)/24,"No"))))),(IF(AND(VLOOKUP($E170,Puntos,7,FALSE)-VLOOKUP($F170,Puntos,7,FALSE)&lt;=(1.25/30)*(J$5+J$3),VLOOKUP($E170,Puntos,7,FALSE)-VLOOKUP($F170,Puntos,7,FALSE)&gt;=(1.25/30)*(-J$5+J$3)),VLOOKUP($E170,Puntos,7,FALSE)-VLOOKUP($F170,Puntos,7,FALSE)-(1.25/30)*(J$3),IF(AND(VLOOKUP($F170,Puntos,7,FALSE)-VLOOKUP($E170,Puntos,7,FALSE)&lt;=(1.25/30)*(J$5+J$3),VLOOKUP($F170,Puntos,7,FALSE)-VLOOKUP($E170,Puntos,7,FALSE)&gt;=(1.25/30)*(-J$5+J$3)),VLOOKUP($F170,Puntos,7,FALSE)-VLOOKUP($E170,Puntos,7,FALSE)-(1.25/30)*(J$3),IF(AND(VLOOKUP($E170,Puntos,7,FALSE)-VLOOKUP($F170,Puntos,7,FALSE)&lt;=(1.25/30)*(-360+J$5+J$3),VLOOKUP($E170,Puntos,7,FALSE)-VLOOKUP($F170,Puntos,7,FALSE)&gt;=(1.25/30)*(-360-J$5+J$3)),VLOOKUP($E170,Puntos,7,FALSE)-VLOOKUP($F170,Puntos,7,FALSE)+(360-J$3)/24,IF(AND(VLOOKUP($F170,Puntos,7,FALSE)-VLOOKUP($E170,Puntos,7,FALSE)&lt;=(1.25/30)*(-360+J$5+J$3),VLOOKUP($F170,Puntos,7,FALSE)-VLOOKUP($E170,Puntos,7,FALSE)&gt;=(1.25/30)*(-360-J$5+J$3)),VLOOKUP($F170,Puntos,7,FALSE)-VLOOKUP($E170,Puntos,7,FALSE)+(360-J$3)/24,"No"))))))</f>
        <v>No</v>
      </c>
      <c r="K170" s="3" t="str">
        <f t="shared" si="125"/>
        <v>No</v>
      </c>
      <c r="L170" s="5" t="str">
        <f t="shared" si="126"/>
        <v>No</v>
      </c>
      <c r="M170" s="3" t="str">
        <f t="shared" si="125"/>
        <v>No</v>
      </c>
      <c r="N170" s="5" t="str">
        <f t="shared" si="126"/>
        <v>No</v>
      </c>
      <c r="O170" s="3" t="str">
        <f t="shared" si="125"/>
        <v>No</v>
      </c>
      <c r="P170" s="5" t="str">
        <f t="shared" si="126"/>
        <v>No</v>
      </c>
      <c r="Q170" s="3" t="str">
        <f t="shared" si="125"/>
        <v>No</v>
      </c>
      <c r="R170" s="5" t="str">
        <f t="shared" si="126"/>
        <v>No</v>
      </c>
      <c r="S170" s="3" t="str">
        <f t="shared" si="125"/>
        <v>No</v>
      </c>
      <c r="T170" s="5" t="str">
        <f t="shared" si="126"/>
        <v>No</v>
      </c>
      <c r="U170" s="3" t="str">
        <f t="shared" si="125"/>
        <v>No</v>
      </c>
      <c r="V170" s="5" t="str">
        <f t="shared" si="126"/>
        <v>No</v>
      </c>
      <c r="W170" s="3" t="str">
        <f t="shared" si="125"/>
        <v>No</v>
      </c>
      <c r="X170" s="5" t="str">
        <f t="shared" si="126"/>
        <v>No</v>
      </c>
      <c r="Y170" s="3" t="str">
        <f t="shared" si="125"/>
        <v>No</v>
      </c>
      <c r="Z170" s="5" t="str">
        <f t="shared" si="126"/>
        <v>No</v>
      </c>
      <c r="AA170" s="3" t="str">
        <f t="shared" si="125"/>
        <v>No</v>
      </c>
      <c r="AB170" s="5" t="str">
        <f t="shared" si="126"/>
        <v>No</v>
      </c>
      <c r="AC170" s="3" t="str">
        <f t="shared" si="125"/>
        <v>No</v>
      </c>
      <c r="AD170" s="5" t="str">
        <f t="shared" si="126"/>
        <v>No</v>
      </c>
      <c r="AE170" s="3" t="str">
        <f t="shared" si="125"/>
        <v>No</v>
      </c>
      <c r="AF170" s="5" t="str">
        <f t="shared" si="126"/>
        <v>No</v>
      </c>
      <c r="AG170" s="3" t="str">
        <f t="shared" si="125"/>
        <v>No</v>
      </c>
      <c r="AH170" s="5" t="str">
        <f t="shared" si="126"/>
        <v>No</v>
      </c>
      <c r="AI170" s="3" t="str">
        <f t="shared" si="125"/>
        <v>No</v>
      </c>
      <c r="AJ170" s="5" t="str">
        <f t="shared" si="126"/>
        <v>No</v>
      </c>
      <c r="AK170" s="3" t="str">
        <f t="shared" si="125"/>
        <v>No</v>
      </c>
      <c r="AL170" s="5" t="str">
        <f t="shared" si="126"/>
        <v>No</v>
      </c>
      <c r="AM170" s="3" t="str">
        <f t="shared" si="125"/>
        <v>No</v>
      </c>
      <c r="AN170" s="5" t="str">
        <f t="shared" si="126"/>
        <v>No</v>
      </c>
      <c r="AO170" s="3" t="str">
        <f t="shared" si="125"/>
        <v>No</v>
      </c>
      <c r="AP170" s="5" t="str">
        <f t="shared" si="126"/>
        <v>No</v>
      </c>
      <c r="AQ170" s="3" t="str">
        <f t="shared" si="125"/>
        <v>No</v>
      </c>
      <c r="AR170" s="5" t="str">
        <f t="shared" si="126"/>
        <v>No</v>
      </c>
      <c r="AS170" s="3" t="str">
        <f t="shared" si="125"/>
        <v>No</v>
      </c>
      <c r="AT170" s="5" t="str">
        <f t="shared" si="126"/>
        <v>No</v>
      </c>
      <c r="AU170" s="3" t="str">
        <f t="shared" si="125"/>
        <v>No</v>
      </c>
      <c r="AV170" s="5" t="str">
        <f t="shared" si="126"/>
        <v>No</v>
      </c>
      <c r="AW170" s="3" t="str">
        <f t="shared" si="125"/>
        <v>No</v>
      </c>
      <c r="AX170" s="5" t="str">
        <f t="shared" si="126"/>
        <v>No</v>
      </c>
      <c r="AY170" s="3" t="str">
        <f t="shared" si="125"/>
        <v>No</v>
      </c>
      <c r="AZ170" s="5" t="str">
        <f t="shared" si="126"/>
        <v>No</v>
      </c>
      <c r="BA170" s="3" t="str">
        <f t="shared" si="125"/>
        <v>No</v>
      </c>
      <c r="BB170" s="5" t="str">
        <f t="shared" si="126"/>
        <v>No</v>
      </c>
      <c r="BC170" s="3" t="str">
        <f t="shared" si="125"/>
        <v>No</v>
      </c>
      <c r="BD170" s="5" t="str">
        <f t="shared" si="126"/>
        <v>No</v>
      </c>
      <c r="BE170" s="3" t="str">
        <f t="shared" si="125"/>
        <v>No</v>
      </c>
      <c r="BF170" s="5" t="str">
        <f t="shared" si="126"/>
        <v>No</v>
      </c>
      <c r="BG170" s="3" t="str">
        <f t="shared" si="125"/>
        <v>No</v>
      </c>
      <c r="BH170" s="5" t="str">
        <f t="shared" si="126"/>
        <v>No</v>
      </c>
      <c r="BI170" s="3" t="str">
        <f t="shared" si="125"/>
        <v>No</v>
      </c>
      <c r="BJ170" s="5" t="str">
        <f t="shared" si="126"/>
        <v>No</v>
      </c>
      <c r="BK170" s="3" t="str">
        <f t="shared" si="125"/>
        <v>No</v>
      </c>
      <c r="BL170" s="5" t="str">
        <f t="shared" si="126"/>
        <v>No</v>
      </c>
      <c r="BM170" s="3" t="str">
        <f t="shared" si="125"/>
        <v>No</v>
      </c>
      <c r="BN170" s="5" t="str">
        <f t="shared" si="126"/>
        <v>No</v>
      </c>
      <c r="BO170" s="3" t="str">
        <f t="shared" si="125"/>
        <v>No</v>
      </c>
      <c r="BP170" s="5" t="str">
        <f t="shared" si="126"/>
        <v>No</v>
      </c>
      <c r="BQ170" s="3" t="str">
        <f t="shared" si="125"/>
        <v>No</v>
      </c>
      <c r="BR170" s="5" t="str">
        <f t="shared" si="126"/>
        <v>No</v>
      </c>
      <c r="BS170" s="3" t="str">
        <f t="shared" si="125"/>
        <v>No</v>
      </c>
      <c r="BT170" s="5" t="str">
        <f t="shared" si="126"/>
        <v>No</v>
      </c>
      <c r="BU170" s="3" t="str">
        <f t="shared" si="122"/>
        <v>No</v>
      </c>
      <c r="BV170" s="5" t="str">
        <f t="shared" si="123"/>
        <v>No</v>
      </c>
      <c r="BW170" s="3" t="str">
        <f t="shared" si="122"/>
        <v>No</v>
      </c>
      <c r="BX170" s="5" t="str">
        <f t="shared" si="123"/>
        <v>No</v>
      </c>
      <c r="BY170" s="3" t="str">
        <f t="shared" si="122"/>
        <v>No</v>
      </c>
      <c r="BZ170" s="5" t="str">
        <f t="shared" si="123"/>
        <v>No</v>
      </c>
      <c r="CA170" s="3" t="str">
        <f t="shared" si="122"/>
        <v>No</v>
      </c>
      <c r="CB170" s="5" t="str">
        <f t="shared" si="123"/>
        <v>No</v>
      </c>
      <c r="CC170" s="3" t="str">
        <f t="shared" si="122"/>
        <v>No</v>
      </c>
      <c r="CD170" s="5" t="str">
        <f t="shared" si="123"/>
        <v>No</v>
      </c>
      <c r="CE170" s="3" t="str">
        <f t="shared" si="122"/>
        <v>No</v>
      </c>
      <c r="CF170" s="5" t="str">
        <f t="shared" si="123"/>
        <v>No</v>
      </c>
      <c r="CG170" s="3" t="str">
        <f t="shared" si="122"/>
        <v>No</v>
      </c>
      <c r="CH170" s="5" t="str">
        <f t="shared" si="123"/>
        <v>No</v>
      </c>
      <c r="CI170" s="3" t="str">
        <f t="shared" si="122"/>
        <v>No</v>
      </c>
      <c r="CJ170" s="5" t="str">
        <f t="shared" si="123"/>
        <v>No</v>
      </c>
      <c r="CK170" s="3" t="str">
        <f t="shared" si="122"/>
        <v>No</v>
      </c>
      <c r="CL170" s="5" t="str">
        <f t="shared" si="123"/>
        <v>No</v>
      </c>
      <c r="CM170" s="3" t="str">
        <f t="shared" si="122"/>
        <v>No</v>
      </c>
      <c r="CN170" s="5" t="str">
        <f t="shared" si="123"/>
        <v>No</v>
      </c>
      <c r="CO170" s="3" t="str">
        <f t="shared" si="122"/>
        <v>No</v>
      </c>
      <c r="CP170" s="5" t="str">
        <f t="shared" si="123"/>
        <v>No</v>
      </c>
      <c r="CQ170" s="3" t="str">
        <f t="shared" si="122"/>
        <v>No</v>
      </c>
      <c r="CR170" s="5" t="str">
        <f t="shared" si="123"/>
        <v>No</v>
      </c>
      <c r="CS170" s="3" t="str">
        <f t="shared" si="122"/>
        <v>No</v>
      </c>
      <c r="CT170" s="5" t="str">
        <f t="shared" si="123"/>
        <v>No</v>
      </c>
      <c r="CU170" s="3" t="str">
        <f t="shared" si="122"/>
        <v>No</v>
      </c>
      <c r="CV170" s="5" t="str">
        <f t="shared" si="123"/>
        <v>No</v>
      </c>
      <c r="CW170" s="3" t="str">
        <f t="shared" si="122"/>
        <v>No</v>
      </c>
      <c r="CX170" s="5" t="str">
        <f t="shared" si="123"/>
        <v>No</v>
      </c>
      <c r="CY170" s="3" t="str">
        <f t="shared" si="122"/>
        <v>No</v>
      </c>
      <c r="CZ170" s="5" t="str">
        <f t="shared" si="123"/>
        <v>No</v>
      </c>
    </row>
    <row r="171" spans="4:104" x14ac:dyDescent="0.3">
      <c r="D171" s="3">
        <v>172</v>
      </c>
      <c r="E171" s="3" t="str">
        <f t="shared" si="118"/>
        <v>Plutón</v>
      </c>
      <c r="F171" s="3" t="str">
        <f t="shared" si="124"/>
        <v>Quirón</v>
      </c>
      <c r="G171" s="3" t="str">
        <f t="shared" si="103"/>
        <v>Conjunción</v>
      </c>
      <c r="H171" s="5">
        <f t="shared" si="104"/>
        <v>0</v>
      </c>
      <c r="I171" s="3" t="str">
        <f t="shared" si="125"/>
        <v>No</v>
      </c>
      <c r="J171" s="5" t="str">
        <f t="shared" si="126"/>
        <v>No</v>
      </c>
      <c r="K171" s="3" t="str">
        <f t="shared" si="125"/>
        <v>No</v>
      </c>
      <c r="L171" s="5" t="str">
        <f t="shared" si="126"/>
        <v>No</v>
      </c>
      <c r="M171" s="3" t="str">
        <f t="shared" si="125"/>
        <v>No</v>
      </c>
      <c r="N171" s="5" t="str">
        <f t="shared" si="126"/>
        <v>No</v>
      </c>
      <c r="O171" s="3" t="str">
        <f t="shared" si="125"/>
        <v>No</v>
      </c>
      <c r="P171" s="5" t="str">
        <f t="shared" si="126"/>
        <v>No</v>
      </c>
      <c r="Q171" s="3" t="str">
        <f t="shared" si="125"/>
        <v>No</v>
      </c>
      <c r="R171" s="5" t="str">
        <f t="shared" si="126"/>
        <v>No</v>
      </c>
      <c r="S171" s="3" t="str">
        <f t="shared" si="125"/>
        <v>No</v>
      </c>
      <c r="T171" s="5" t="str">
        <f t="shared" si="126"/>
        <v>No</v>
      </c>
      <c r="U171" s="3" t="str">
        <f t="shared" si="125"/>
        <v>No</v>
      </c>
      <c r="V171" s="5" t="str">
        <f t="shared" si="126"/>
        <v>No</v>
      </c>
      <c r="W171" s="3" t="str">
        <f t="shared" si="125"/>
        <v>No</v>
      </c>
      <c r="X171" s="5" t="str">
        <f t="shared" si="126"/>
        <v>No</v>
      </c>
      <c r="Y171" s="3" t="str">
        <f t="shared" si="125"/>
        <v>No</v>
      </c>
      <c r="Z171" s="5" t="str">
        <f t="shared" si="126"/>
        <v>No</v>
      </c>
      <c r="AA171" s="3" t="str">
        <f t="shared" si="125"/>
        <v>No</v>
      </c>
      <c r="AB171" s="5" t="str">
        <f t="shared" si="126"/>
        <v>No</v>
      </c>
      <c r="AC171" s="3" t="str">
        <f t="shared" si="125"/>
        <v>No</v>
      </c>
      <c r="AD171" s="5" t="str">
        <f t="shared" si="126"/>
        <v>No</v>
      </c>
      <c r="AE171" s="3" t="str">
        <f t="shared" si="125"/>
        <v>No</v>
      </c>
      <c r="AF171" s="5" t="str">
        <f t="shared" si="126"/>
        <v>No</v>
      </c>
      <c r="AG171" s="3" t="str">
        <f t="shared" si="125"/>
        <v>No</v>
      </c>
      <c r="AH171" s="5" t="str">
        <f t="shared" si="126"/>
        <v>No</v>
      </c>
      <c r="AI171" s="3" t="str">
        <f t="shared" si="125"/>
        <v>No</v>
      </c>
      <c r="AJ171" s="5" t="str">
        <f t="shared" si="126"/>
        <v>No</v>
      </c>
      <c r="AK171" s="3" t="str">
        <f t="shared" si="125"/>
        <v>No</v>
      </c>
      <c r="AL171" s="5" t="str">
        <f t="shared" si="126"/>
        <v>No</v>
      </c>
      <c r="AM171" s="3" t="str">
        <f t="shared" si="125"/>
        <v>No</v>
      </c>
      <c r="AN171" s="5" t="str">
        <f t="shared" si="126"/>
        <v>No</v>
      </c>
      <c r="AO171" s="3" t="str">
        <f t="shared" si="125"/>
        <v>No</v>
      </c>
      <c r="AP171" s="5" t="str">
        <f t="shared" si="126"/>
        <v>No</v>
      </c>
      <c r="AQ171" s="3" t="str">
        <f t="shared" si="125"/>
        <v>No</v>
      </c>
      <c r="AR171" s="5" t="str">
        <f t="shared" si="126"/>
        <v>No</v>
      </c>
      <c r="AS171" s="3" t="str">
        <f t="shared" si="125"/>
        <v>No</v>
      </c>
      <c r="AT171" s="5" t="str">
        <f t="shared" si="126"/>
        <v>No</v>
      </c>
      <c r="AU171" s="3" t="str">
        <f t="shared" si="125"/>
        <v>No</v>
      </c>
      <c r="AV171" s="5" t="str">
        <f t="shared" si="126"/>
        <v>No</v>
      </c>
      <c r="AW171" s="3" t="str">
        <f t="shared" si="125"/>
        <v>No</v>
      </c>
      <c r="AX171" s="5" t="str">
        <f t="shared" si="126"/>
        <v>No</v>
      </c>
      <c r="AY171" s="3" t="str">
        <f t="shared" si="125"/>
        <v>No</v>
      </c>
      <c r="AZ171" s="5" t="str">
        <f t="shared" si="126"/>
        <v>No</v>
      </c>
      <c r="BA171" s="3" t="str">
        <f t="shared" si="125"/>
        <v>No</v>
      </c>
      <c r="BB171" s="5" t="str">
        <f t="shared" si="126"/>
        <v>No</v>
      </c>
      <c r="BC171" s="3" t="str">
        <f t="shared" si="125"/>
        <v>No</v>
      </c>
      <c r="BD171" s="5" t="str">
        <f t="shared" si="126"/>
        <v>No</v>
      </c>
      <c r="BE171" s="3" t="str">
        <f t="shared" si="125"/>
        <v>No</v>
      </c>
      <c r="BF171" s="5" t="str">
        <f t="shared" si="126"/>
        <v>No</v>
      </c>
      <c r="BG171" s="3" t="str">
        <f t="shared" si="125"/>
        <v>No</v>
      </c>
      <c r="BH171" s="5" t="str">
        <f t="shared" si="126"/>
        <v>No</v>
      </c>
      <c r="BI171" s="3" t="str">
        <f t="shared" si="125"/>
        <v>No</v>
      </c>
      <c r="BJ171" s="5" t="str">
        <f t="shared" si="126"/>
        <v>No</v>
      </c>
      <c r="BK171" s="3" t="str">
        <f t="shared" si="125"/>
        <v>No</v>
      </c>
      <c r="BL171" s="5" t="str">
        <f t="shared" si="126"/>
        <v>No</v>
      </c>
      <c r="BM171" s="3" t="str">
        <f t="shared" si="125"/>
        <v>No</v>
      </c>
      <c r="BN171" s="5" t="str">
        <f t="shared" si="126"/>
        <v>No</v>
      </c>
      <c r="BO171" s="3" t="str">
        <f t="shared" si="125"/>
        <v>No</v>
      </c>
      <c r="BP171" s="5" t="str">
        <f t="shared" si="126"/>
        <v>No</v>
      </c>
      <c r="BQ171" s="3" t="str">
        <f t="shared" si="125"/>
        <v>No</v>
      </c>
      <c r="BR171" s="5" t="str">
        <f t="shared" si="126"/>
        <v>No</v>
      </c>
      <c r="BS171" s="3" t="str">
        <f t="shared" si="125"/>
        <v>No</v>
      </c>
      <c r="BT171" s="5" t="str">
        <f t="shared" si="126"/>
        <v>No</v>
      </c>
      <c r="BU171" s="3" t="str">
        <f t="shared" si="122"/>
        <v>No</v>
      </c>
      <c r="BV171" s="5" t="str">
        <f t="shared" si="123"/>
        <v>No</v>
      </c>
      <c r="BW171" s="3" t="str">
        <f t="shared" si="122"/>
        <v>No</v>
      </c>
      <c r="BX171" s="5" t="str">
        <f t="shared" si="123"/>
        <v>No</v>
      </c>
      <c r="BY171" s="3" t="str">
        <f t="shared" si="122"/>
        <v>No</v>
      </c>
      <c r="BZ171" s="5" t="str">
        <f t="shared" si="123"/>
        <v>No</v>
      </c>
      <c r="CA171" s="3" t="str">
        <f t="shared" si="122"/>
        <v>No</v>
      </c>
      <c r="CB171" s="5" t="str">
        <f t="shared" si="123"/>
        <v>No</v>
      </c>
      <c r="CC171" s="3" t="str">
        <f t="shared" si="122"/>
        <v>No</v>
      </c>
      <c r="CD171" s="5" t="str">
        <f t="shared" si="123"/>
        <v>No</v>
      </c>
      <c r="CE171" s="3" t="str">
        <f t="shared" si="122"/>
        <v>No</v>
      </c>
      <c r="CF171" s="5" t="str">
        <f t="shared" si="123"/>
        <v>No</v>
      </c>
      <c r="CG171" s="3" t="str">
        <f t="shared" si="122"/>
        <v>No</v>
      </c>
      <c r="CH171" s="5" t="str">
        <f t="shared" si="123"/>
        <v>No</v>
      </c>
      <c r="CI171" s="3" t="str">
        <f t="shared" si="122"/>
        <v>No</v>
      </c>
      <c r="CJ171" s="5" t="str">
        <f t="shared" si="123"/>
        <v>No</v>
      </c>
      <c r="CK171" s="3" t="str">
        <f t="shared" si="122"/>
        <v>No</v>
      </c>
      <c r="CL171" s="5" t="str">
        <f t="shared" si="123"/>
        <v>No</v>
      </c>
      <c r="CM171" s="3" t="str">
        <f t="shared" si="122"/>
        <v>No</v>
      </c>
      <c r="CN171" s="5" t="str">
        <f t="shared" si="123"/>
        <v>No</v>
      </c>
      <c r="CO171" s="3" t="str">
        <f t="shared" si="122"/>
        <v>No</v>
      </c>
      <c r="CP171" s="5" t="str">
        <f t="shared" si="123"/>
        <v>No</v>
      </c>
      <c r="CQ171" s="3" t="str">
        <f t="shared" si="122"/>
        <v>No</v>
      </c>
      <c r="CR171" s="5" t="str">
        <f t="shared" si="123"/>
        <v>No</v>
      </c>
      <c r="CS171" s="3" t="str">
        <f t="shared" si="122"/>
        <v>No</v>
      </c>
      <c r="CT171" s="5" t="str">
        <f t="shared" si="123"/>
        <v>No</v>
      </c>
      <c r="CU171" s="3" t="str">
        <f t="shared" si="122"/>
        <v>No</v>
      </c>
      <c r="CV171" s="5" t="str">
        <f t="shared" si="123"/>
        <v>No</v>
      </c>
      <c r="CW171" s="3" t="str">
        <f t="shared" si="122"/>
        <v>No</v>
      </c>
      <c r="CX171" s="5" t="str">
        <f t="shared" si="123"/>
        <v>No</v>
      </c>
      <c r="CY171" s="3" t="str">
        <f t="shared" si="122"/>
        <v>No</v>
      </c>
      <c r="CZ171" s="5" t="str">
        <f t="shared" si="123"/>
        <v>No</v>
      </c>
    </row>
    <row r="172" spans="4:104" x14ac:dyDescent="0.3">
      <c r="D172" s="3">
        <v>173</v>
      </c>
      <c r="E172" s="3" t="str">
        <f t="shared" si="118"/>
        <v>Plutón</v>
      </c>
      <c r="F172" s="3" t="str">
        <f t="shared" si="124"/>
        <v>Lilith</v>
      </c>
      <c r="G172" s="3" t="str">
        <f t="shared" si="103"/>
        <v>Conjunción</v>
      </c>
      <c r="H172" s="5">
        <f t="shared" si="104"/>
        <v>0</v>
      </c>
      <c r="I172" s="3" t="str">
        <f t="shared" si="125"/>
        <v>No</v>
      </c>
      <c r="J172" s="5" t="str">
        <f t="shared" si="126"/>
        <v>No</v>
      </c>
      <c r="K172" s="3" t="str">
        <f t="shared" si="125"/>
        <v>No</v>
      </c>
      <c r="L172" s="5" t="str">
        <f t="shared" si="126"/>
        <v>No</v>
      </c>
      <c r="M172" s="3" t="str">
        <f t="shared" si="125"/>
        <v>No</v>
      </c>
      <c r="N172" s="5" t="str">
        <f t="shared" si="126"/>
        <v>No</v>
      </c>
      <c r="O172" s="3" t="str">
        <f t="shared" si="125"/>
        <v>No</v>
      </c>
      <c r="P172" s="5" t="str">
        <f t="shared" si="126"/>
        <v>No</v>
      </c>
      <c r="Q172" s="3" t="str">
        <f t="shared" si="125"/>
        <v>No</v>
      </c>
      <c r="R172" s="5" t="str">
        <f t="shared" si="126"/>
        <v>No</v>
      </c>
      <c r="S172" s="3" t="str">
        <f t="shared" si="125"/>
        <v>No</v>
      </c>
      <c r="T172" s="5" t="str">
        <f t="shared" si="126"/>
        <v>No</v>
      </c>
      <c r="U172" s="3" t="str">
        <f t="shared" si="125"/>
        <v>No</v>
      </c>
      <c r="V172" s="5" t="str">
        <f t="shared" si="126"/>
        <v>No</v>
      </c>
      <c r="W172" s="3" t="str">
        <f t="shared" si="125"/>
        <v>No</v>
      </c>
      <c r="X172" s="5" t="str">
        <f t="shared" si="126"/>
        <v>No</v>
      </c>
      <c r="Y172" s="3" t="str">
        <f t="shared" si="125"/>
        <v>No</v>
      </c>
      <c r="Z172" s="5" t="str">
        <f t="shared" si="126"/>
        <v>No</v>
      </c>
      <c r="AA172" s="3" t="str">
        <f t="shared" si="125"/>
        <v>No</v>
      </c>
      <c r="AB172" s="5" t="str">
        <f t="shared" si="126"/>
        <v>No</v>
      </c>
      <c r="AC172" s="3" t="str">
        <f t="shared" si="125"/>
        <v>No</v>
      </c>
      <c r="AD172" s="5" t="str">
        <f t="shared" si="126"/>
        <v>No</v>
      </c>
      <c r="AE172" s="3" t="str">
        <f t="shared" si="125"/>
        <v>No</v>
      </c>
      <c r="AF172" s="5" t="str">
        <f t="shared" si="126"/>
        <v>No</v>
      </c>
      <c r="AG172" s="3" t="str">
        <f t="shared" si="125"/>
        <v>No</v>
      </c>
      <c r="AH172" s="5" t="str">
        <f t="shared" si="126"/>
        <v>No</v>
      </c>
      <c r="AI172" s="3" t="str">
        <f t="shared" si="125"/>
        <v>No</v>
      </c>
      <c r="AJ172" s="5" t="str">
        <f t="shared" si="126"/>
        <v>No</v>
      </c>
      <c r="AK172" s="3" t="str">
        <f t="shared" si="125"/>
        <v>No</v>
      </c>
      <c r="AL172" s="5" t="str">
        <f t="shared" si="126"/>
        <v>No</v>
      </c>
      <c r="AM172" s="3" t="str">
        <f t="shared" si="125"/>
        <v>No</v>
      </c>
      <c r="AN172" s="5" t="str">
        <f t="shared" si="126"/>
        <v>No</v>
      </c>
      <c r="AO172" s="3" t="str">
        <f t="shared" si="125"/>
        <v>No</v>
      </c>
      <c r="AP172" s="5" t="str">
        <f t="shared" si="126"/>
        <v>No</v>
      </c>
      <c r="AQ172" s="3" t="str">
        <f t="shared" si="125"/>
        <v>No</v>
      </c>
      <c r="AR172" s="5" t="str">
        <f t="shared" si="126"/>
        <v>No</v>
      </c>
      <c r="AS172" s="3" t="str">
        <f t="shared" si="125"/>
        <v>No</v>
      </c>
      <c r="AT172" s="5" t="str">
        <f t="shared" si="126"/>
        <v>No</v>
      </c>
      <c r="AU172" s="3" t="str">
        <f t="shared" si="125"/>
        <v>No</v>
      </c>
      <c r="AV172" s="5" t="str">
        <f t="shared" si="126"/>
        <v>No</v>
      </c>
      <c r="AW172" s="3" t="str">
        <f t="shared" si="125"/>
        <v>No</v>
      </c>
      <c r="AX172" s="5" t="str">
        <f t="shared" si="126"/>
        <v>No</v>
      </c>
      <c r="AY172" s="3" t="str">
        <f t="shared" si="125"/>
        <v>No</v>
      </c>
      <c r="AZ172" s="5" t="str">
        <f t="shared" si="126"/>
        <v>No</v>
      </c>
      <c r="BA172" s="3" t="str">
        <f t="shared" si="125"/>
        <v>No</v>
      </c>
      <c r="BB172" s="5" t="str">
        <f t="shared" si="126"/>
        <v>No</v>
      </c>
      <c r="BC172" s="3" t="str">
        <f t="shared" si="125"/>
        <v>No</v>
      </c>
      <c r="BD172" s="5" t="str">
        <f t="shared" si="126"/>
        <v>No</v>
      </c>
      <c r="BE172" s="3" t="str">
        <f t="shared" si="125"/>
        <v>No</v>
      </c>
      <c r="BF172" s="5" t="str">
        <f t="shared" si="126"/>
        <v>No</v>
      </c>
      <c r="BG172" s="3" t="str">
        <f t="shared" si="125"/>
        <v>No</v>
      </c>
      <c r="BH172" s="5" t="str">
        <f t="shared" si="126"/>
        <v>No</v>
      </c>
      <c r="BI172" s="3" t="str">
        <f t="shared" si="125"/>
        <v>No</v>
      </c>
      <c r="BJ172" s="5" t="str">
        <f t="shared" si="126"/>
        <v>No</v>
      </c>
      <c r="BK172" s="3" t="str">
        <f t="shared" si="125"/>
        <v>No</v>
      </c>
      <c r="BL172" s="5" t="str">
        <f t="shared" si="126"/>
        <v>No</v>
      </c>
      <c r="BM172" s="3" t="str">
        <f t="shared" si="125"/>
        <v>No</v>
      </c>
      <c r="BN172" s="5" t="str">
        <f t="shared" si="126"/>
        <v>No</v>
      </c>
      <c r="BO172" s="3" t="str">
        <f t="shared" si="125"/>
        <v>No</v>
      </c>
      <c r="BP172" s="5" t="str">
        <f t="shared" si="126"/>
        <v>No</v>
      </c>
      <c r="BQ172" s="3" t="str">
        <f t="shared" si="125"/>
        <v>No</v>
      </c>
      <c r="BR172" s="5" t="str">
        <f t="shared" si="126"/>
        <v>No</v>
      </c>
      <c r="BS172" s="3" t="str">
        <f t="shared" si="125"/>
        <v>No</v>
      </c>
      <c r="BT172" s="5" t="str">
        <f t="shared" si="126"/>
        <v>No</v>
      </c>
      <c r="BU172" s="3" t="str">
        <f t="shared" si="122"/>
        <v>No</v>
      </c>
      <c r="BV172" s="5" t="str">
        <f t="shared" si="123"/>
        <v>No</v>
      </c>
      <c r="BW172" s="3" t="str">
        <f t="shared" si="122"/>
        <v>No</v>
      </c>
      <c r="BX172" s="5" t="str">
        <f t="shared" si="123"/>
        <v>No</v>
      </c>
      <c r="BY172" s="3" t="str">
        <f t="shared" si="122"/>
        <v>No</v>
      </c>
      <c r="BZ172" s="5" t="str">
        <f t="shared" si="123"/>
        <v>No</v>
      </c>
      <c r="CA172" s="3" t="str">
        <f t="shared" si="122"/>
        <v>No</v>
      </c>
      <c r="CB172" s="5" t="str">
        <f t="shared" si="123"/>
        <v>No</v>
      </c>
      <c r="CC172" s="3" t="str">
        <f t="shared" si="122"/>
        <v>No</v>
      </c>
      <c r="CD172" s="5" t="str">
        <f t="shared" si="123"/>
        <v>No</v>
      </c>
      <c r="CE172" s="3" t="str">
        <f t="shared" si="122"/>
        <v>No</v>
      </c>
      <c r="CF172" s="5" t="str">
        <f t="shared" si="123"/>
        <v>No</v>
      </c>
      <c r="CG172" s="3" t="str">
        <f t="shared" si="122"/>
        <v>No</v>
      </c>
      <c r="CH172" s="5" t="str">
        <f t="shared" si="123"/>
        <v>No</v>
      </c>
      <c r="CI172" s="3" t="str">
        <f t="shared" si="122"/>
        <v>No</v>
      </c>
      <c r="CJ172" s="5" t="str">
        <f t="shared" si="123"/>
        <v>No</v>
      </c>
      <c r="CK172" s="3" t="str">
        <f t="shared" si="122"/>
        <v>No</v>
      </c>
      <c r="CL172" s="5" t="str">
        <f t="shared" si="123"/>
        <v>No</v>
      </c>
      <c r="CM172" s="3" t="str">
        <f t="shared" si="122"/>
        <v>No</v>
      </c>
      <c r="CN172" s="5" t="str">
        <f t="shared" si="123"/>
        <v>No</v>
      </c>
      <c r="CO172" s="3" t="str">
        <f t="shared" si="122"/>
        <v>No</v>
      </c>
      <c r="CP172" s="5" t="str">
        <f t="shared" si="123"/>
        <v>No</v>
      </c>
      <c r="CQ172" s="3" t="str">
        <f t="shared" si="122"/>
        <v>No</v>
      </c>
      <c r="CR172" s="5" t="str">
        <f t="shared" si="123"/>
        <v>No</v>
      </c>
      <c r="CS172" s="3" t="str">
        <f t="shared" si="122"/>
        <v>No</v>
      </c>
      <c r="CT172" s="5" t="str">
        <f t="shared" si="123"/>
        <v>No</v>
      </c>
      <c r="CU172" s="3" t="str">
        <f t="shared" si="122"/>
        <v>No</v>
      </c>
      <c r="CV172" s="5" t="str">
        <f t="shared" si="123"/>
        <v>No</v>
      </c>
      <c r="CW172" s="3" t="str">
        <f t="shared" si="122"/>
        <v>No</v>
      </c>
      <c r="CX172" s="5" t="str">
        <f t="shared" si="123"/>
        <v>No</v>
      </c>
      <c r="CY172" s="3" t="str">
        <f t="shared" si="122"/>
        <v>No</v>
      </c>
      <c r="CZ172" s="5" t="str">
        <f t="shared" si="123"/>
        <v>No</v>
      </c>
    </row>
    <row r="173" spans="4:104" x14ac:dyDescent="0.3">
      <c r="D173" s="3">
        <v>174</v>
      </c>
      <c r="E173" s="3" t="str">
        <f t="shared" si="118"/>
        <v>Plutón</v>
      </c>
      <c r="F173" s="3" t="str">
        <f t="shared" si="124"/>
        <v>Vertex</v>
      </c>
      <c r="G173" s="3" t="str">
        <f t="shared" si="103"/>
        <v>Conjunción</v>
      </c>
      <c r="H173" s="5">
        <f t="shared" si="104"/>
        <v>0</v>
      </c>
      <c r="I173" s="3" t="str">
        <f t="shared" si="125"/>
        <v>No</v>
      </c>
      <c r="J173" s="5" t="str">
        <f t="shared" si="126"/>
        <v>No</v>
      </c>
      <c r="K173" s="3" t="str">
        <f t="shared" si="125"/>
        <v>No</v>
      </c>
      <c r="L173" s="5" t="str">
        <f t="shared" si="126"/>
        <v>No</v>
      </c>
      <c r="M173" s="3" t="str">
        <f t="shared" si="125"/>
        <v>No</v>
      </c>
      <c r="N173" s="5" t="str">
        <f t="shared" si="126"/>
        <v>No</v>
      </c>
      <c r="O173" s="3" t="str">
        <f t="shared" si="125"/>
        <v>No</v>
      </c>
      <c r="P173" s="5" t="str">
        <f t="shared" si="126"/>
        <v>No</v>
      </c>
      <c r="Q173" s="3" t="str">
        <f t="shared" si="125"/>
        <v>No</v>
      </c>
      <c r="R173" s="5" t="str">
        <f t="shared" si="126"/>
        <v>No</v>
      </c>
      <c r="S173" s="3" t="str">
        <f t="shared" si="125"/>
        <v>No</v>
      </c>
      <c r="T173" s="5" t="str">
        <f t="shared" si="126"/>
        <v>No</v>
      </c>
      <c r="U173" s="3" t="str">
        <f t="shared" si="125"/>
        <v>No</v>
      </c>
      <c r="V173" s="5" t="str">
        <f t="shared" si="126"/>
        <v>No</v>
      </c>
      <c r="W173" s="3" t="str">
        <f t="shared" si="125"/>
        <v>No</v>
      </c>
      <c r="X173" s="5" t="str">
        <f t="shared" si="126"/>
        <v>No</v>
      </c>
      <c r="Y173" s="3" t="str">
        <f t="shared" si="125"/>
        <v>No</v>
      </c>
      <c r="Z173" s="5" t="str">
        <f t="shared" si="126"/>
        <v>No</v>
      </c>
      <c r="AA173" s="3" t="str">
        <f t="shared" si="125"/>
        <v>No</v>
      </c>
      <c r="AB173" s="5" t="str">
        <f t="shared" si="126"/>
        <v>No</v>
      </c>
      <c r="AC173" s="3" t="str">
        <f t="shared" si="125"/>
        <v>No</v>
      </c>
      <c r="AD173" s="5" t="str">
        <f t="shared" si="126"/>
        <v>No</v>
      </c>
      <c r="AE173" s="3" t="str">
        <f t="shared" si="125"/>
        <v>No</v>
      </c>
      <c r="AF173" s="5" t="str">
        <f t="shared" si="126"/>
        <v>No</v>
      </c>
      <c r="AG173" s="3" t="str">
        <f t="shared" si="125"/>
        <v>No</v>
      </c>
      <c r="AH173" s="5" t="str">
        <f t="shared" si="126"/>
        <v>No</v>
      </c>
      <c r="AI173" s="3" t="str">
        <f t="shared" si="125"/>
        <v>No</v>
      </c>
      <c r="AJ173" s="5" t="str">
        <f t="shared" si="126"/>
        <v>No</v>
      </c>
      <c r="AK173" s="3" t="str">
        <f t="shared" si="125"/>
        <v>No</v>
      </c>
      <c r="AL173" s="5" t="str">
        <f t="shared" si="126"/>
        <v>No</v>
      </c>
      <c r="AM173" s="3" t="str">
        <f t="shared" si="125"/>
        <v>No</v>
      </c>
      <c r="AN173" s="5" t="str">
        <f t="shared" si="126"/>
        <v>No</v>
      </c>
      <c r="AO173" s="3" t="str">
        <f t="shared" si="125"/>
        <v>No</v>
      </c>
      <c r="AP173" s="5" t="str">
        <f t="shared" si="126"/>
        <v>No</v>
      </c>
      <c r="AQ173" s="3" t="str">
        <f t="shared" si="125"/>
        <v>No</v>
      </c>
      <c r="AR173" s="5" t="str">
        <f t="shared" si="126"/>
        <v>No</v>
      </c>
      <c r="AS173" s="3" t="str">
        <f t="shared" si="125"/>
        <v>No</v>
      </c>
      <c r="AT173" s="5" t="str">
        <f t="shared" si="126"/>
        <v>No</v>
      </c>
      <c r="AU173" s="3" t="str">
        <f t="shared" si="125"/>
        <v>No</v>
      </c>
      <c r="AV173" s="5" t="str">
        <f t="shared" si="126"/>
        <v>No</v>
      </c>
      <c r="AW173" s="3" t="str">
        <f t="shared" si="125"/>
        <v>No</v>
      </c>
      <c r="AX173" s="5" t="str">
        <f t="shared" si="126"/>
        <v>No</v>
      </c>
      <c r="AY173" s="3" t="str">
        <f t="shared" si="125"/>
        <v>No</v>
      </c>
      <c r="AZ173" s="5" t="str">
        <f t="shared" si="126"/>
        <v>No</v>
      </c>
      <c r="BA173" s="3" t="str">
        <f t="shared" si="125"/>
        <v>No</v>
      </c>
      <c r="BB173" s="5" t="str">
        <f t="shared" si="126"/>
        <v>No</v>
      </c>
      <c r="BC173" s="3" t="str">
        <f t="shared" si="125"/>
        <v>No</v>
      </c>
      <c r="BD173" s="5" t="str">
        <f t="shared" si="126"/>
        <v>No</v>
      </c>
      <c r="BE173" s="3" t="str">
        <f t="shared" si="125"/>
        <v>No</v>
      </c>
      <c r="BF173" s="5" t="str">
        <f t="shared" si="126"/>
        <v>No</v>
      </c>
      <c r="BG173" s="3" t="str">
        <f t="shared" si="125"/>
        <v>No</v>
      </c>
      <c r="BH173" s="5" t="str">
        <f t="shared" si="126"/>
        <v>No</v>
      </c>
      <c r="BI173" s="3" t="str">
        <f t="shared" si="125"/>
        <v>No</v>
      </c>
      <c r="BJ173" s="5" t="str">
        <f t="shared" si="126"/>
        <v>No</v>
      </c>
      <c r="BK173" s="3" t="str">
        <f t="shared" si="125"/>
        <v>No</v>
      </c>
      <c r="BL173" s="5" t="str">
        <f t="shared" si="126"/>
        <v>No</v>
      </c>
      <c r="BM173" s="3" t="str">
        <f t="shared" si="125"/>
        <v>No</v>
      </c>
      <c r="BN173" s="5" t="str">
        <f t="shared" si="126"/>
        <v>No</v>
      </c>
      <c r="BO173" s="3" t="str">
        <f t="shared" si="125"/>
        <v>No</v>
      </c>
      <c r="BP173" s="5" t="str">
        <f t="shared" si="126"/>
        <v>No</v>
      </c>
      <c r="BQ173" s="3" t="str">
        <f t="shared" si="125"/>
        <v>No</v>
      </c>
      <c r="BR173" s="5" t="str">
        <f t="shared" si="126"/>
        <v>No</v>
      </c>
      <c r="BS173" s="3" t="str">
        <f t="shared" si="125"/>
        <v>No</v>
      </c>
      <c r="BT173" s="5" t="str">
        <f t="shared" si="126"/>
        <v>No</v>
      </c>
      <c r="BU173" s="3" t="str">
        <f t="shared" si="122"/>
        <v>No</v>
      </c>
      <c r="BV173" s="5" t="str">
        <f t="shared" si="123"/>
        <v>No</v>
      </c>
      <c r="BW173" s="3" t="str">
        <f t="shared" si="122"/>
        <v>No</v>
      </c>
      <c r="BX173" s="5" t="str">
        <f t="shared" si="123"/>
        <v>No</v>
      </c>
      <c r="BY173" s="3" t="str">
        <f t="shared" si="122"/>
        <v>No</v>
      </c>
      <c r="BZ173" s="5" t="str">
        <f t="shared" si="123"/>
        <v>No</v>
      </c>
      <c r="CA173" s="3" t="str">
        <f t="shared" si="122"/>
        <v>No</v>
      </c>
      <c r="CB173" s="5" t="str">
        <f t="shared" si="123"/>
        <v>No</v>
      </c>
      <c r="CC173" s="3" t="str">
        <f t="shared" si="122"/>
        <v>No</v>
      </c>
      <c r="CD173" s="5" t="str">
        <f t="shared" si="123"/>
        <v>No</v>
      </c>
      <c r="CE173" s="3" t="str">
        <f t="shared" si="122"/>
        <v>No</v>
      </c>
      <c r="CF173" s="5" t="str">
        <f t="shared" si="123"/>
        <v>No</v>
      </c>
      <c r="CG173" s="3" t="str">
        <f t="shared" si="122"/>
        <v>No</v>
      </c>
      <c r="CH173" s="5" t="str">
        <f t="shared" si="123"/>
        <v>No</v>
      </c>
      <c r="CI173" s="3" t="str">
        <f t="shared" si="122"/>
        <v>No</v>
      </c>
      <c r="CJ173" s="5" t="str">
        <f t="shared" si="123"/>
        <v>No</v>
      </c>
      <c r="CK173" s="3" t="str">
        <f t="shared" si="122"/>
        <v>No</v>
      </c>
      <c r="CL173" s="5" t="str">
        <f t="shared" si="123"/>
        <v>No</v>
      </c>
      <c r="CM173" s="3" t="str">
        <f t="shared" si="122"/>
        <v>No</v>
      </c>
      <c r="CN173" s="5" t="str">
        <f t="shared" si="123"/>
        <v>No</v>
      </c>
      <c r="CO173" s="3" t="str">
        <f t="shared" si="122"/>
        <v>No</v>
      </c>
      <c r="CP173" s="5" t="str">
        <f t="shared" si="123"/>
        <v>No</v>
      </c>
      <c r="CQ173" s="3" t="str">
        <f t="shared" si="122"/>
        <v>No</v>
      </c>
      <c r="CR173" s="5" t="str">
        <f t="shared" si="123"/>
        <v>No</v>
      </c>
      <c r="CS173" s="3" t="str">
        <f t="shared" si="122"/>
        <v>No</v>
      </c>
      <c r="CT173" s="5" t="str">
        <f t="shared" si="123"/>
        <v>No</v>
      </c>
      <c r="CU173" s="3" t="str">
        <f t="shared" si="122"/>
        <v>No</v>
      </c>
      <c r="CV173" s="5" t="str">
        <f t="shared" si="123"/>
        <v>No</v>
      </c>
      <c r="CW173" s="3" t="str">
        <f t="shared" si="122"/>
        <v>No</v>
      </c>
      <c r="CX173" s="5" t="str">
        <f t="shared" si="123"/>
        <v>No</v>
      </c>
      <c r="CY173" s="3" t="str">
        <f t="shared" si="122"/>
        <v>No</v>
      </c>
      <c r="CZ173" s="5" t="str">
        <f t="shared" si="123"/>
        <v>No</v>
      </c>
    </row>
    <row r="174" spans="4:104" x14ac:dyDescent="0.3">
      <c r="D174" s="3">
        <v>175</v>
      </c>
      <c r="E174" s="3" t="str">
        <f t="shared" si="118"/>
        <v>Plutón</v>
      </c>
      <c r="F174" s="3" t="str">
        <f t="shared" si="124"/>
        <v>Ceres</v>
      </c>
      <c r="G174" s="3" t="str">
        <f t="shared" si="103"/>
        <v>Conjunción</v>
      </c>
      <c r="H174" s="5">
        <f t="shared" si="104"/>
        <v>0</v>
      </c>
      <c r="I174" s="3" t="str">
        <f t="shared" si="125"/>
        <v>No</v>
      </c>
      <c r="J174" s="5" t="str">
        <f t="shared" si="126"/>
        <v>No</v>
      </c>
      <c r="K174" s="3" t="str">
        <f t="shared" si="125"/>
        <v>No</v>
      </c>
      <c r="L174" s="5" t="str">
        <f t="shared" si="126"/>
        <v>No</v>
      </c>
      <c r="M174" s="3" t="str">
        <f t="shared" si="125"/>
        <v>No</v>
      </c>
      <c r="N174" s="5" t="str">
        <f t="shared" si="126"/>
        <v>No</v>
      </c>
      <c r="O174" s="3" t="str">
        <f t="shared" si="125"/>
        <v>No</v>
      </c>
      <c r="P174" s="5" t="str">
        <f t="shared" si="126"/>
        <v>No</v>
      </c>
      <c r="Q174" s="3" t="str">
        <f t="shared" si="125"/>
        <v>No</v>
      </c>
      <c r="R174" s="5" t="str">
        <f t="shared" si="126"/>
        <v>No</v>
      </c>
      <c r="S174" s="3" t="str">
        <f t="shared" si="125"/>
        <v>No</v>
      </c>
      <c r="T174" s="5" t="str">
        <f t="shared" si="126"/>
        <v>No</v>
      </c>
      <c r="U174" s="3" t="str">
        <f t="shared" si="125"/>
        <v>No</v>
      </c>
      <c r="V174" s="5" t="str">
        <f t="shared" si="126"/>
        <v>No</v>
      </c>
      <c r="W174" s="3" t="str">
        <f t="shared" si="125"/>
        <v>No</v>
      </c>
      <c r="X174" s="5" t="str">
        <f t="shared" si="126"/>
        <v>No</v>
      </c>
      <c r="Y174" s="3" t="str">
        <f t="shared" si="125"/>
        <v>No</v>
      </c>
      <c r="Z174" s="5" t="str">
        <f t="shared" si="126"/>
        <v>No</v>
      </c>
      <c r="AA174" s="3" t="str">
        <f t="shared" si="125"/>
        <v>No</v>
      </c>
      <c r="AB174" s="5" t="str">
        <f t="shared" si="126"/>
        <v>No</v>
      </c>
      <c r="AC174" s="3" t="str">
        <f t="shared" si="125"/>
        <v>No</v>
      </c>
      <c r="AD174" s="5" t="str">
        <f t="shared" si="126"/>
        <v>No</v>
      </c>
      <c r="AE174" s="3" t="str">
        <f t="shared" si="125"/>
        <v>No</v>
      </c>
      <c r="AF174" s="5" t="str">
        <f t="shared" si="126"/>
        <v>No</v>
      </c>
      <c r="AG174" s="3" t="str">
        <f t="shared" si="125"/>
        <v>No</v>
      </c>
      <c r="AH174" s="5" t="str">
        <f t="shared" si="126"/>
        <v>No</v>
      </c>
      <c r="AI174" s="3" t="str">
        <f t="shared" si="125"/>
        <v>No</v>
      </c>
      <c r="AJ174" s="5" t="str">
        <f t="shared" si="126"/>
        <v>No</v>
      </c>
      <c r="AK174" s="3" t="str">
        <f t="shared" si="125"/>
        <v>No</v>
      </c>
      <c r="AL174" s="5" t="str">
        <f t="shared" si="126"/>
        <v>No</v>
      </c>
      <c r="AM174" s="3" t="str">
        <f t="shared" si="125"/>
        <v>No</v>
      </c>
      <c r="AN174" s="5" t="str">
        <f t="shared" si="126"/>
        <v>No</v>
      </c>
      <c r="AO174" s="3" t="str">
        <f t="shared" si="125"/>
        <v>No</v>
      </c>
      <c r="AP174" s="5" t="str">
        <f t="shared" si="126"/>
        <v>No</v>
      </c>
      <c r="AQ174" s="3" t="str">
        <f t="shared" si="125"/>
        <v>No</v>
      </c>
      <c r="AR174" s="5" t="str">
        <f t="shared" si="126"/>
        <v>No</v>
      </c>
      <c r="AS174" s="3" t="str">
        <f t="shared" si="125"/>
        <v>No</v>
      </c>
      <c r="AT174" s="5" t="str">
        <f t="shared" si="126"/>
        <v>No</v>
      </c>
      <c r="AU174" s="3" t="str">
        <f t="shared" si="125"/>
        <v>No</v>
      </c>
      <c r="AV174" s="5" t="str">
        <f t="shared" si="126"/>
        <v>No</v>
      </c>
      <c r="AW174" s="3" t="str">
        <f t="shared" si="125"/>
        <v>No</v>
      </c>
      <c r="AX174" s="5" t="str">
        <f t="shared" si="126"/>
        <v>No</v>
      </c>
      <c r="AY174" s="3" t="str">
        <f t="shared" si="125"/>
        <v>No</v>
      </c>
      <c r="AZ174" s="5" t="str">
        <f t="shared" si="126"/>
        <v>No</v>
      </c>
      <c r="BA174" s="3" t="str">
        <f t="shared" si="125"/>
        <v>No</v>
      </c>
      <c r="BB174" s="5" t="str">
        <f t="shared" si="126"/>
        <v>No</v>
      </c>
      <c r="BC174" s="3" t="str">
        <f t="shared" si="125"/>
        <v>No</v>
      </c>
      <c r="BD174" s="5" t="str">
        <f t="shared" si="126"/>
        <v>No</v>
      </c>
      <c r="BE174" s="3" t="str">
        <f t="shared" si="125"/>
        <v>No</v>
      </c>
      <c r="BF174" s="5" t="str">
        <f t="shared" si="126"/>
        <v>No</v>
      </c>
      <c r="BG174" s="3" t="str">
        <f t="shared" si="125"/>
        <v>No</v>
      </c>
      <c r="BH174" s="5" t="str">
        <f t="shared" si="126"/>
        <v>No</v>
      </c>
      <c r="BI174" s="3" t="str">
        <f t="shared" si="125"/>
        <v>No</v>
      </c>
      <c r="BJ174" s="5" t="str">
        <f t="shared" si="126"/>
        <v>No</v>
      </c>
      <c r="BK174" s="3" t="str">
        <f t="shared" si="125"/>
        <v>No</v>
      </c>
      <c r="BL174" s="5" t="str">
        <f t="shared" si="126"/>
        <v>No</v>
      </c>
      <c r="BM174" s="3" t="str">
        <f t="shared" si="125"/>
        <v>No</v>
      </c>
      <c r="BN174" s="5" t="str">
        <f t="shared" si="126"/>
        <v>No</v>
      </c>
      <c r="BO174" s="3" t="str">
        <f t="shared" si="125"/>
        <v>No</v>
      </c>
      <c r="BP174" s="5" t="str">
        <f t="shared" si="126"/>
        <v>No</v>
      </c>
      <c r="BQ174" s="3" t="str">
        <f t="shared" si="125"/>
        <v>No</v>
      </c>
      <c r="BR174" s="5" t="str">
        <f t="shared" si="126"/>
        <v>No</v>
      </c>
      <c r="BS174" s="3" t="str">
        <f t="shared" si="125"/>
        <v>No</v>
      </c>
      <c r="BT174" s="5" t="str">
        <f t="shared" si="126"/>
        <v>No</v>
      </c>
      <c r="BU174" s="3" t="str">
        <f t="shared" si="122"/>
        <v>No</v>
      </c>
      <c r="BV174" s="5" t="str">
        <f t="shared" si="123"/>
        <v>No</v>
      </c>
      <c r="BW174" s="3" t="str">
        <f t="shared" si="122"/>
        <v>No</v>
      </c>
      <c r="BX174" s="5" t="str">
        <f t="shared" si="123"/>
        <v>No</v>
      </c>
      <c r="BY174" s="3" t="str">
        <f t="shared" si="122"/>
        <v>No</v>
      </c>
      <c r="BZ174" s="5" t="str">
        <f t="shared" si="123"/>
        <v>No</v>
      </c>
      <c r="CA174" s="3" t="str">
        <f t="shared" si="122"/>
        <v>No</v>
      </c>
      <c r="CB174" s="5" t="str">
        <f t="shared" si="123"/>
        <v>No</v>
      </c>
      <c r="CC174" s="3" t="str">
        <f t="shared" si="122"/>
        <v>No</v>
      </c>
      <c r="CD174" s="5" t="str">
        <f t="shared" si="123"/>
        <v>No</v>
      </c>
      <c r="CE174" s="3" t="str">
        <f t="shared" si="122"/>
        <v>No</v>
      </c>
      <c r="CF174" s="5" t="str">
        <f t="shared" si="123"/>
        <v>No</v>
      </c>
      <c r="CG174" s="3" t="str">
        <f t="shared" si="122"/>
        <v>No</v>
      </c>
      <c r="CH174" s="5" t="str">
        <f t="shared" si="123"/>
        <v>No</v>
      </c>
      <c r="CI174" s="3" t="str">
        <f t="shared" si="122"/>
        <v>No</v>
      </c>
      <c r="CJ174" s="5" t="str">
        <f t="shared" si="123"/>
        <v>No</v>
      </c>
      <c r="CK174" s="3" t="str">
        <f t="shared" si="122"/>
        <v>No</v>
      </c>
      <c r="CL174" s="5" t="str">
        <f t="shared" si="123"/>
        <v>No</v>
      </c>
      <c r="CM174" s="3" t="str">
        <f t="shared" si="122"/>
        <v>No</v>
      </c>
      <c r="CN174" s="5" t="str">
        <f t="shared" si="123"/>
        <v>No</v>
      </c>
      <c r="CO174" s="3" t="str">
        <f t="shared" si="122"/>
        <v>No</v>
      </c>
      <c r="CP174" s="5" t="str">
        <f t="shared" si="123"/>
        <v>No</v>
      </c>
      <c r="CQ174" s="3" t="str">
        <f t="shared" si="122"/>
        <v>No</v>
      </c>
      <c r="CR174" s="5" t="str">
        <f t="shared" si="123"/>
        <v>No</v>
      </c>
      <c r="CS174" s="3" t="str">
        <f t="shared" si="122"/>
        <v>No</v>
      </c>
      <c r="CT174" s="5" t="str">
        <f t="shared" si="123"/>
        <v>No</v>
      </c>
      <c r="CU174" s="3" t="str">
        <f t="shared" si="122"/>
        <v>No</v>
      </c>
      <c r="CV174" s="5" t="str">
        <f t="shared" si="123"/>
        <v>No</v>
      </c>
      <c r="CW174" s="3" t="str">
        <f t="shared" si="122"/>
        <v>No</v>
      </c>
      <c r="CX174" s="5" t="str">
        <f t="shared" si="123"/>
        <v>No</v>
      </c>
      <c r="CY174" s="3" t="str">
        <f t="shared" si="122"/>
        <v>No</v>
      </c>
      <c r="CZ174" s="5" t="str">
        <f t="shared" si="123"/>
        <v>No</v>
      </c>
    </row>
    <row r="175" spans="4:104" x14ac:dyDescent="0.3">
      <c r="D175" s="3">
        <v>176</v>
      </c>
      <c r="E175" s="3" t="str">
        <f t="shared" si="118"/>
        <v>Plutón</v>
      </c>
      <c r="F175" s="3" t="str">
        <f t="shared" si="124"/>
        <v>Varuna</v>
      </c>
      <c r="G175" s="3" t="str">
        <f t="shared" si="103"/>
        <v>Conjunción</v>
      </c>
      <c r="H175" s="5">
        <f t="shared" si="104"/>
        <v>0</v>
      </c>
      <c r="I175" s="3" t="str">
        <f t="shared" si="125"/>
        <v>No</v>
      </c>
      <c r="J175" s="5" t="str">
        <f t="shared" si="126"/>
        <v>No</v>
      </c>
      <c r="K175" s="3" t="str">
        <f t="shared" si="125"/>
        <v>No</v>
      </c>
      <c r="L175" s="5" t="str">
        <f t="shared" si="126"/>
        <v>No</v>
      </c>
      <c r="M175" s="3" t="str">
        <f t="shared" si="125"/>
        <v>No</v>
      </c>
      <c r="N175" s="5" t="str">
        <f t="shared" si="126"/>
        <v>No</v>
      </c>
      <c r="O175" s="3" t="str">
        <f t="shared" si="125"/>
        <v>No</v>
      </c>
      <c r="P175" s="5" t="str">
        <f t="shared" si="126"/>
        <v>No</v>
      </c>
      <c r="Q175" s="3" t="str">
        <f t="shared" si="125"/>
        <v>No</v>
      </c>
      <c r="R175" s="5" t="str">
        <f t="shared" si="126"/>
        <v>No</v>
      </c>
      <c r="S175" s="3" t="str">
        <f t="shared" si="125"/>
        <v>No</v>
      </c>
      <c r="T175" s="5" t="str">
        <f t="shared" si="126"/>
        <v>No</v>
      </c>
      <c r="U175" s="3" t="str">
        <f t="shared" si="125"/>
        <v>No</v>
      </c>
      <c r="V175" s="5" t="str">
        <f t="shared" si="126"/>
        <v>No</v>
      </c>
      <c r="W175" s="3" t="str">
        <f t="shared" si="125"/>
        <v>No</v>
      </c>
      <c r="X175" s="5" t="str">
        <f t="shared" si="126"/>
        <v>No</v>
      </c>
      <c r="Y175" s="3" t="str">
        <f t="shared" si="125"/>
        <v>No</v>
      </c>
      <c r="Z175" s="5" t="str">
        <f t="shared" si="126"/>
        <v>No</v>
      </c>
      <c r="AA175" s="3" t="str">
        <f t="shared" si="125"/>
        <v>No</v>
      </c>
      <c r="AB175" s="5" t="str">
        <f t="shared" si="126"/>
        <v>No</v>
      </c>
      <c r="AC175" s="3" t="str">
        <f t="shared" si="125"/>
        <v>No</v>
      </c>
      <c r="AD175" s="5" t="str">
        <f t="shared" si="126"/>
        <v>No</v>
      </c>
      <c r="AE175" s="3" t="str">
        <f t="shared" si="125"/>
        <v>No</v>
      </c>
      <c r="AF175" s="5" t="str">
        <f t="shared" si="126"/>
        <v>No</v>
      </c>
      <c r="AG175" s="3" t="str">
        <f t="shared" si="125"/>
        <v>No</v>
      </c>
      <c r="AH175" s="5" t="str">
        <f t="shared" si="126"/>
        <v>No</v>
      </c>
      <c r="AI175" s="3" t="str">
        <f t="shared" si="125"/>
        <v>No</v>
      </c>
      <c r="AJ175" s="5" t="str">
        <f t="shared" si="126"/>
        <v>No</v>
      </c>
      <c r="AK175" s="3" t="str">
        <f t="shared" si="125"/>
        <v>No</v>
      </c>
      <c r="AL175" s="5" t="str">
        <f t="shared" si="126"/>
        <v>No</v>
      </c>
      <c r="AM175" s="3" t="str">
        <f t="shared" si="125"/>
        <v>No</v>
      </c>
      <c r="AN175" s="5" t="str">
        <f t="shared" si="126"/>
        <v>No</v>
      </c>
      <c r="AO175" s="3" t="str">
        <f t="shared" si="125"/>
        <v>No</v>
      </c>
      <c r="AP175" s="5" t="str">
        <f t="shared" si="126"/>
        <v>No</v>
      </c>
      <c r="AQ175" s="3" t="str">
        <f t="shared" si="125"/>
        <v>No</v>
      </c>
      <c r="AR175" s="5" t="str">
        <f t="shared" si="126"/>
        <v>No</v>
      </c>
      <c r="AS175" s="3" t="str">
        <f t="shared" si="125"/>
        <v>No</v>
      </c>
      <c r="AT175" s="5" t="str">
        <f t="shared" si="126"/>
        <v>No</v>
      </c>
      <c r="AU175" s="3" t="str">
        <f t="shared" si="125"/>
        <v>No</v>
      </c>
      <c r="AV175" s="5" t="str">
        <f t="shared" si="126"/>
        <v>No</v>
      </c>
      <c r="AW175" s="3" t="str">
        <f t="shared" si="125"/>
        <v>No</v>
      </c>
      <c r="AX175" s="5" t="str">
        <f t="shared" si="126"/>
        <v>No</v>
      </c>
      <c r="AY175" s="3" t="str">
        <f t="shared" si="125"/>
        <v>No</v>
      </c>
      <c r="AZ175" s="5" t="str">
        <f t="shared" si="126"/>
        <v>No</v>
      </c>
      <c r="BA175" s="3" t="str">
        <f t="shared" si="125"/>
        <v>No</v>
      </c>
      <c r="BB175" s="5" t="str">
        <f t="shared" si="126"/>
        <v>No</v>
      </c>
      <c r="BC175" s="3" t="str">
        <f t="shared" si="125"/>
        <v>No</v>
      </c>
      <c r="BD175" s="5" t="str">
        <f t="shared" si="126"/>
        <v>No</v>
      </c>
      <c r="BE175" s="3" t="str">
        <f t="shared" si="125"/>
        <v>No</v>
      </c>
      <c r="BF175" s="5" t="str">
        <f t="shared" si="126"/>
        <v>No</v>
      </c>
      <c r="BG175" s="3" t="str">
        <f t="shared" si="125"/>
        <v>No</v>
      </c>
      <c r="BH175" s="5" t="str">
        <f t="shared" si="126"/>
        <v>No</v>
      </c>
      <c r="BI175" s="3" t="str">
        <f t="shared" si="125"/>
        <v>No</v>
      </c>
      <c r="BJ175" s="5" t="str">
        <f t="shared" si="126"/>
        <v>No</v>
      </c>
      <c r="BK175" s="3" t="str">
        <f t="shared" si="125"/>
        <v>No</v>
      </c>
      <c r="BL175" s="5" t="str">
        <f t="shared" si="126"/>
        <v>No</v>
      </c>
      <c r="BM175" s="3" t="str">
        <f t="shared" si="125"/>
        <v>No</v>
      </c>
      <c r="BN175" s="5" t="str">
        <f t="shared" si="126"/>
        <v>No</v>
      </c>
      <c r="BO175" s="3" t="str">
        <f t="shared" si="125"/>
        <v>No</v>
      </c>
      <c r="BP175" s="5" t="str">
        <f t="shared" si="126"/>
        <v>No</v>
      </c>
      <c r="BQ175" s="3" t="str">
        <f t="shared" si="125"/>
        <v>No</v>
      </c>
      <c r="BR175" s="5" t="str">
        <f t="shared" si="126"/>
        <v>No</v>
      </c>
      <c r="BS175" s="3" t="str">
        <f t="shared" si="125"/>
        <v>No</v>
      </c>
      <c r="BT175" s="5" t="str">
        <f t="shared" si="126"/>
        <v>No</v>
      </c>
      <c r="BU175" s="3" t="str">
        <f t="shared" si="122"/>
        <v>No</v>
      </c>
      <c r="BV175" s="5" t="str">
        <f t="shared" si="123"/>
        <v>No</v>
      </c>
      <c r="BW175" s="3" t="str">
        <f t="shared" si="122"/>
        <v>No</v>
      </c>
      <c r="BX175" s="5" t="str">
        <f t="shared" si="123"/>
        <v>No</v>
      </c>
      <c r="BY175" s="3" t="str">
        <f t="shared" si="122"/>
        <v>No</v>
      </c>
      <c r="BZ175" s="5" t="str">
        <f t="shared" si="123"/>
        <v>No</v>
      </c>
      <c r="CA175" s="3" t="str">
        <f t="shared" si="122"/>
        <v>No</v>
      </c>
      <c r="CB175" s="5" t="str">
        <f t="shared" si="123"/>
        <v>No</v>
      </c>
      <c r="CC175" s="3" t="str">
        <f t="shared" si="122"/>
        <v>No</v>
      </c>
      <c r="CD175" s="5" t="str">
        <f t="shared" si="123"/>
        <v>No</v>
      </c>
      <c r="CE175" s="3" t="str">
        <f t="shared" si="122"/>
        <v>No</v>
      </c>
      <c r="CF175" s="5" t="str">
        <f t="shared" si="123"/>
        <v>No</v>
      </c>
      <c r="CG175" s="3" t="str">
        <f t="shared" si="122"/>
        <v>No</v>
      </c>
      <c r="CH175" s="5" t="str">
        <f t="shared" si="123"/>
        <v>No</v>
      </c>
      <c r="CI175" s="3" t="str">
        <f t="shared" si="122"/>
        <v>No</v>
      </c>
      <c r="CJ175" s="5" t="str">
        <f t="shared" si="123"/>
        <v>No</v>
      </c>
      <c r="CK175" s="3" t="str">
        <f t="shared" si="122"/>
        <v>No</v>
      </c>
      <c r="CL175" s="5" t="str">
        <f t="shared" si="123"/>
        <v>No</v>
      </c>
      <c r="CM175" s="3" t="str">
        <f t="shared" si="122"/>
        <v>No</v>
      </c>
      <c r="CN175" s="5" t="str">
        <f t="shared" si="123"/>
        <v>No</v>
      </c>
      <c r="CO175" s="3" t="str">
        <f t="shared" si="122"/>
        <v>No</v>
      </c>
      <c r="CP175" s="5" t="str">
        <f t="shared" si="123"/>
        <v>No</v>
      </c>
      <c r="CQ175" s="3" t="str">
        <f t="shared" si="122"/>
        <v>No</v>
      </c>
      <c r="CR175" s="5" t="str">
        <f t="shared" si="123"/>
        <v>No</v>
      </c>
      <c r="CS175" s="3" t="str">
        <f t="shared" si="122"/>
        <v>No</v>
      </c>
      <c r="CT175" s="5" t="str">
        <f t="shared" si="123"/>
        <v>No</v>
      </c>
      <c r="CU175" s="3" t="str">
        <f t="shared" si="122"/>
        <v>No</v>
      </c>
      <c r="CV175" s="5" t="str">
        <f t="shared" si="123"/>
        <v>No</v>
      </c>
      <c r="CW175" s="3" t="str">
        <f t="shared" si="122"/>
        <v>No</v>
      </c>
      <c r="CX175" s="5" t="str">
        <f t="shared" si="123"/>
        <v>No</v>
      </c>
      <c r="CY175" s="3" t="str">
        <f t="shared" si="122"/>
        <v>No</v>
      </c>
      <c r="CZ175" s="5" t="str">
        <f t="shared" si="123"/>
        <v>No</v>
      </c>
    </row>
    <row r="176" spans="4:104" x14ac:dyDescent="0.3">
      <c r="D176" s="3">
        <v>177</v>
      </c>
      <c r="E176" s="3" t="str">
        <f>$E$20</f>
        <v>Nodo Norte Real</v>
      </c>
      <c r="F176" s="3" t="str">
        <f t="shared" si="124"/>
        <v>Sol</v>
      </c>
      <c r="G176" s="3" t="str">
        <f t="shared" si="103"/>
        <v>Conjunción</v>
      </c>
      <c r="H176" s="5">
        <f t="shared" si="104"/>
        <v>0</v>
      </c>
      <c r="I176" s="3" t="str">
        <f t="shared" si="125"/>
        <v>No</v>
      </c>
      <c r="J176" s="5" t="str">
        <f t="shared" si="126"/>
        <v>No</v>
      </c>
      <c r="K176" s="3" t="str">
        <f t="shared" si="125"/>
        <v>No</v>
      </c>
      <c r="L176" s="5" t="str">
        <f t="shared" si="126"/>
        <v>No</v>
      </c>
      <c r="M176" s="3" t="str">
        <f t="shared" si="125"/>
        <v>No</v>
      </c>
      <c r="N176" s="5" t="str">
        <f t="shared" si="126"/>
        <v>No</v>
      </c>
      <c r="O176" s="3" t="str">
        <f t="shared" si="125"/>
        <v>No</v>
      </c>
      <c r="P176" s="5" t="str">
        <f t="shared" si="126"/>
        <v>No</v>
      </c>
      <c r="Q176" s="3" t="str">
        <f t="shared" si="125"/>
        <v>No</v>
      </c>
      <c r="R176" s="5" t="str">
        <f t="shared" si="126"/>
        <v>No</v>
      </c>
      <c r="S176" s="3" t="str">
        <f t="shared" si="125"/>
        <v>No</v>
      </c>
      <c r="T176" s="5" t="str">
        <f t="shared" si="126"/>
        <v>No</v>
      </c>
      <c r="U176" s="3" t="str">
        <f t="shared" si="125"/>
        <v>No</v>
      </c>
      <c r="V176" s="5" t="str">
        <f t="shared" si="126"/>
        <v>No</v>
      </c>
      <c r="W176" s="3" t="str">
        <f t="shared" si="125"/>
        <v>No</v>
      </c>
      <c r="X176" s="5" t="str">
        <f t="shared" si="126"/>
        <v>No</v>
      </c>
      <c r="Y176" s="3" t="str">
        <f t="shared" si="125"/>
        <v>No</v>
      </c>
      <c r="Z176" s="5" t="str">
        <f t="shared" si="126"/>
        <v>No</v>
      </c>
      <c r="AA176" s="3" t="str">
        <f t="shared" si="125"/>
        <v>No</v>
      </c>
      <c r="AB176" s="5" t="str">
        <f t="shared" si="126"/>
        <v>No</v>
      </c>
      <c r="AC176" s="3" t="str">
        <f t="shared" si="125"/>
        <v>No</v>
      </c>
      <c r="AD176" s="5" t="str">
        <f t="shared" si="126"/>
        <v>No</v>
      </c>
      <c r="AE176" s="3" t="str">
        <f t="shared" si="125"/>
        <v>No</v>
      </c>
      <c r="AF176" s="5" t="str">
        <f t="shared" si="126"/>
        <v>No</v>
      </c>
      <c r="AG176" s="3" t="str">
        <f t="shared" si="125"/>
        <v>No</v>
      </c>
      <c r="AH176" s="5" t="str">
        <f t="shared" si="126"/>
        <v>No</v>
      </c>
      <c r="AI176" s="3" t="str">
        <f t="shared" si="125"/>
        <v>No</v>
      </c>
      <c r="AJ176" s="5" t="str">
        <f t="shared" si="126"/>
        <v>No</v>
      </c>
      <c r="AK176" s="3" t="str">
        <f t="shared" si="125"/>
        <v>No</v>
      </c>
      <c r="AL176" s="5" t="str">
        <f t="shared" si="126"/>
        <v>No</v>
      </c>
      <c r="AM176" s="3" t="str">
        <f t="shared" si="125"/>
        <v>No</v>
      </c>
      <c r="AN176" s="5" t="str">
        <f t="shared" si="126"/>
        <v>No</v>
      </c>
      <c r="AO176" s="3" t="str">
        <f t="shared" si="125"/>
        <v>No</v>
      </c>
      <c r="AP176" s="5" t="str">
        <f t="shared" si="126"/>
        <v>No</v>
      </c>
      <c r="AQ176" s="3" t="str">
        <f t="shared" si="125"/>
        <v>No</v>
      </c>
      <c r="AR176" s="5" t="str">
        <f t="shared" si="126"/>
        <v>No</v>
      </c>
      <c r="AS176" s="3" t="str">
        <f t="shared" si="125"/>
        <v>No</v>
      </c>
      <c r="AT176" s="5" t="str">
        <f t="shared" si="126"/>
        <v>No</v>
      </c>
      <c r="AU176" s="3" t="str">
        <f t="shared" si="125"/>
        <v>No</v>
      </c>
      <c r="AV176" s="5" t="str">
        <f t="shared" si="126"/>
        <v>No</v>
      </c>
      <c r="AW176" s="3" t="str">
        <f t="shared" si="125"/>
        <v>No</v>
      </c>
      <c r="AX176" s="5" t="str">
        <f t="shared" si="126"/>
        <v>No</v>
      </c>
      <c r="AY176" s="3" t="str">
        <f t="shared" si="125"/>
        <v>No</v>
      </c>
      <c r="AZ176" s="5" t="str">
        <f t="shared" si="126"/>
        <v>No</v>
      </c>
      <c r="BA176" s="3" t="str">
        <f t="shared" si="125"/>
        <v>No</v>
      </c>
      <c r="BB176" s="5" t="str">
        <f t="shared" si="126"/>
        <v>No</v>
      </c>
      <c r="BC176" s="3" t="str">
        <f t="shared" si="125"/>
        <v>No</v>
      </c>
      <c r="BD176" s="5" t="str">
        <f t="shared" si="126"/>
        <v>No</v>
      </c>
      <c r="BE176" s="3" t="str">
        <f t="shared" si="125"/>
        <v>No</v>
      </c>
      <c r="BF176" s="5" t="str">
        <f t="shared" si="126"/>
        <v>No</v>
      </c>
      <c r="BG176" s="3" t="str">
        <f t="shared" si="125"/>
        <v>No</v>
      </c>
      <c r="BH176" s="5" t="str">
        <f t="shared" si="126"/>
        <v>No</v>
      </c>
      <c r="BI176" s="3" t="str">
        <f t="shared" si="125"/>
        <v>No</v>
      </c>
      <c r="BJ176" s="5" t="str">
        <f t="shared" si="126"/>
        <v>No</v>
      </c>
      <c r="BK176" s="3" t="str">
        <f t="shared" si="125"/>
        <v>No</v>
      </c>
      <c r="BL176" s="5" t="str">
        <f t="shared" si="126"/>
        <v>No</v>
      </c>
      <c r="BM176" s="3" t="str">
        <f t="shared" si="125"/>
        <v>No</v>
      </c>
      <c r="BN176" s="5" t="str">
        <f t="shared" si="126"/>
        <v>No</v>
      </c>
      <c r="BO176" s="3" t="str">
        <f t="shared" si="125"/>
        <v>No</v>
      </c>
      <c r="BP176" s="5" t="str">
        <f t="shared" si="126"/>
        <v>No</v>
      </c>
      <c r="BQ176" s="3" t="str">
        <f t="shared" si="125"/>
        <v>No</v>
      </c>
      <c r="BR176" s="5" t="str">
        <f t="shared" si="126"/>
        <v>No</v>
      </c>
      <c r="BS176" s="3" t="str">
        <f t="shared" ref="BS176:CY183" si="127">IF(AND(VLOOKUP($E176,Puntos,7,FALSE)-VLOOKUP($F176,Puntos,7,FALSE)&lt;=(1.25/30)*(BS$5+BS$3),VLOOKUP($E176,Puntos,7,FALSE)-VLOOKUP($F176,Puntos,7,FALSE)&gt;=(1.25/30)*(-BS$5+BS$3)),BS$2,IF(AND(VLOOKUP($F176,Puntos,7,FALSE)-VLOOKUP($E176,Puntos,7,FALSE)&lt;=(1.25/30)*(BS$5+BS$3),VLOOKUP($F176,Puntos,7,FALSE)-VLOOKUP($E176,Puntos,7,FALSE)&gt;=(1.25/30)*(-BS$5+BS$3)),BS$2,IF(AND(VLOOKUP($E176,Puntos,7,FALSE)-VLOOKUP($F176,Puntos,7,FALSE)&lt;=(1.25/30)*(-360+BS$5+BS$3),VLOOKUP($E176,Puntos,7,FALSE)-VLOOKUP($F176,Puntos,7,FALSE)&gt;=(1.25/30)*(-360-BS$5+BS$3)),BS$2,IF(AND(VLOOKUP($F176,Puntos,7,FALSE)-VLOOKUP($E176,Puntos,7,FALSE)&lt;=(1.25/30)*(-360+BS$5+BS$3),VLOOKUP($F176,Puntos,7,FALSE)-VLOOKUP($E176,Puntos,7,FALSE)&gt;=(1.25/30)*(-360-BS$5+BS$3)),BS$2,"No"))))</f>
        <v>No</v>
      </c>
      <c r="BT176" s="5" t="str">
        <f t="shared" ref="BT176:CZ183" si="128">IF(IF(AND(VLOOKUP($E176,Puntos,7,FALSE)-VLOOKUP($F176,Puntos,7,FALSE)&lt;=(1.25/30)*(BT$5+BT$3),VLOOKUP($E176,Puntos,7,FALSE)-VLOOKUP($F176,Puntos,7,FALSE)&gt;=(1.25/30)*(-BT$5+BT$3)),VLOOKUP($E176,Puntos,7,FALSE)-VLOOKUP($F176,Puntos,7,FALSE)-(1.25/30)*(BT$3),IF(AND(VLOOKUP($F176,Puntos,7,FALSE)-VLOOKUP($E176,Puntos,7,FALSE)&lt;=(1.25/30)*(BT$5+BT$3),VLOOKUP($F176,Puntos,7,FALSE)-VLOOKUP($E176,Puntos,7,FALSE)&gt;=(1.25/30)*(-BT$5+BT$3)),VLOOKUP($F176,Puntos,7,FALSE)-VLOOKUP($E176,Puntos,7,FALSE)-(1.25/30)*(BT$3),IF(AND(VLOOKUP($E176,Puntos,7,FALSE)-VLOOKUP($F176,Puntos,7,FALSE)&lt;=(1.25/30)*(-360+BT$5+BT$3),VLOOKUP($E176,Puntos,7,FALSE)-VLOOKUP($F176,Puntos,7,FALSE)&gt;=(1.25/30)*(-360-BT$5+BT$3)),VLOOKUP($E176,Puntos,7,FALSE)-VLOOKUP($F176,Puntos,7,FALSE)+(360-BT$3)/24,IF(AND(VLOOKUP($F176,Puntos,7,FALSE)-VLOOKUP($E176,Puntos,7,FALSE)&lt;=(1.25/30)*(-360+BT$5+BT$3),VLOOKUP($F176,Puntos,7,FALSE)-VLOOKUP($E176,Puntos,7,FALSE)&gt;=(1.25/30)*(-360-BT$5+BT$3)),VLOOKUP($F176,Puntos,7,FALSE)-VLOOKUP($E176,Puntos,7,FALSE)+(360-BT$3)/24,"No"))))&lt;0,(-1)*(IF(AND(VLOOKUP($E176,Puntos,7,FALSE)-VLOOKUP($F176,Puntos,7,FALSE)&lt;=(1.25/30)*(BT$5+BT$3),VLOOKUP($E176,Puntos,7,FALSE)-VLOOKUP($F176,Puntos,7,FALSE)&gt;=(1.25/30)*(-BT$5+BT$3)),VLOOKUP($E176,Puntos,7,FALSE)-VLOOKUP($F176,Puntos,7,FALSE)-(1.25/30)*(BT$3),IF(AND(VLOOKUP($F176,Puntos,7,FALSE)-VLOOKUP($E176,Puntos,7,FALSE)&lt;=(1.25/30)*(BT$5+BT$3),VLOOKUP($F176,Puntos,7,FALSE)-VLOOKUP($E176,Puntos,7,FALSE)&gt;=(1.25/30)*(-BT$5+BT$3)),VLOOKUP($F176,Puntos,7,FALSE)-VLOOKUP($E176,Puntos,7,FALSE)-(1.25/30)*(BT$3),IF(AND(VLOOKUP($E176,Puntos,7,FALSE)-VLOOKUP($F176,Puntos,7,FALSE)&lt;=(1.25/30)*(-360+BT$5+BT$3),VLOOKUP($E176,Puntos,7,FALSE)-VLOOKUP($F176,Puntos,7,FALSE)&gt;=(1.25/30)*(-360-BT$5+BT$3)),VLOOKUP($E176,Puntos,7,FALSE)-VLOOKUP($F176,Puntos,7,FALSE)+(360-BT$3)/24,IF(AND(VLOOKUP($F176,Puntos,7,FALSE)-VLOOKUP($E176,Puntos,7,FALSE)&lt;=(1.25/30)*(-360+BT$5+BT$3),VLOOKUP($F176,Puntos,7,FALSE)-VLOOKUP($E176,Puntos,7,FALSE)&gt;=(1.25/30)*(-360-BT$5+BT$3)),VLOOKUP($F176,Puntos,7,FALSE)-VLOOKUP($E176,Puntos,7,FALSE)+(360-BT$3)/24,"No"))))),(IF(AND(VLOOKUP($E176,Puntos,7,FALSE)-VLOOKUP($F176,Puntos,7,FALSE)&lt;=(1.25/30)*(BT$5+BT$3),VLOOKUP($E176,Puntos,7,FALSE)-VLOOKUP($F176,Puntos,7,FALSE)&gt;=(1.25/30)*(-BT$5+BT$3)),VLOOKUP($E176,Puntos,7,FALSE)-VLOOKUP($F176,Puntos,7,FALSE)-(1.25/30)*(BT$3),IF(AND(VLOOKUP($F176,Puntos,7,FALSE)-VLOOKUP($E176,Puntos,7,FALSE)&lt;=(1.25/30)*(BT$5+BT$3),VLOOKUP($F176,Puntos,7,FALSE)-VLOOKUP($E176,Puntos,7,FALSE)&gt;=(1.25/30)*(-BT$5+BT$3)),VLOOKUP($F176,Puntos,7,FALSE)-VLOOKUP($E176,Puntos,7,FALSE)-(1.25/30)*(BT$3),IF(AND(VLOOKUP($E176,Puntos,7,FALSE)-VLOOKUP($F176,Puntos,7,FALSE)&lt;=(1.25/30)*(-360+BT$5+BT$3),VLOOKUP($E176,Puntos,7,FALSE)-VLOOKUP($F176,Puntos,7,FALSE)&gt;=(1.25/30)*(-360-BT$5+BT$3)),VLOOKUP($E176,Puntos,7,FALSE)-VLOOKUP($F176,Puntos,7,FALSE)+(360-BT$3)/24,IF(AND(VLOOKUP($F176,Puntos,7,FALSE)-VLOOKUP($E176,Puntos,7,FALSE)&lt;=(1.25/30)*(-360+BT$5+BT$3),VLOOKUP($F176,Puntos,7,FALSE)-VLOOKUP($E176,Puntos,7,FALSE)&gt;=(1.25/30)*(-360-BT$5+BT$3)),VLOOKUP($F176,Puntos,7,FALSE)-VLOOKUP($E176,Puntos,7,FALSE)+(360-BT$3)/24,"No"))))))</f>
        <v>No</v>
      </c>
      <c r="BU176" s="3" t="str">
        <f t="shared" si="127"/>
        <v>No</v>
      </c>
      <c r="BV176" s="5" t="str">
        <f t="shared" si="128"/>
        <v>No</v>
      </c>
      <c r="BW176" s="3" t="str">
        <f t="shared" si="127"/>
        <v>No</v>
      </c>
      <c r="BX176" s="5" t="str">
        <f t="shared" si="128"/>
        <v>No</v>
      </c>
      <c r="BY176" s="3" t="str">
        <f t="shared" si="127"/>
        <v>No</v>
      </c>
      <c r="BZ176" s="5" t="str">
        <f t="shared" si="128"/>
        <v>No</v>
      </c>
      <c r="CA176" s="3" t="str">
        <f t="shared" si="127"/>
        <v>No</v>
      </c>
      <c r="CB176" s="5" t="str">
        <f t="shared" si="128"/>
        <v>No</v>
      </c>
      <c r="CC176" s="3" t="str">
        <f t="shared" si="127"/>
        <v>No</v>
      </c>
      <c r="CD176" s="5" t="str">
        <f t="shared" si="128"/>
        <v>No</v>
      </c>
      <c r="CE176" s="3" t="str">
        <f t="shared" si="127"/>
        <v>No</v>
      </c>
      <c r="CF176" s="5" t="str">
        <f t="shared" si="128"/>
        <v>No</v>
      </c>
      <c r="CG176" s="3" t="str">
        <f t="shared" si="127"/>
        <v>No</v>
      </c>
      <c r="CH176" s="5" t="str">
        <f t="shared" si="128"/>
        <v>No</v>
      </c>
      <c r="CI176" s="3" t="str">
        <f t="shared" si="127"/>
        <v>No</v>
      </c>
      <c r="CJ176" s="5" t="str">
        <f t="shared" si="128"/>
        <v>No</v>
      </c>
      <c r="CK176" s="3" t="str">
        <f t="shared" si="127"/>
        <v>No</v>
      </c>
      <c r="CL176" s="5" t="str">
        <f t="shared" si="128"/>
        <v>No</v>
      </c>
      <c r="CM176" s="3" t="str">
        <f t="shared" si="127"/>
        <v>No</v>
      </c>
      <c r="CN176" s="5" t="str">
        <f t="shared" si="128"/>
        <v>No</v>
      </c>
      <c r="CO176" s="3" t="str">
        <f t="shared" si="127"/>
        <v>No</v>
      </c>
      <c r="CP176" s="5" t="str">
        <f t="shared" si="128"/>
        <v>No</v>
      </c>
      <c r="CQ176" s="3" t="str">
        <f t="shared" si="127"/>
        <v>No</v>
      </c>
      <c r="CR176" s="5" t="str">
        <f t="shared" si="128"/>
        <v>No</v>
      </c>
      <c r="CS176" s="3" t="str">
        <f t="shared" si="127"/>
        <v>No</v>
      </c>
      <c r="CT176" s="5" t="str">
        <f t="shared" si="128"/>
        <v>No</v>
      </c>
      <c r="CU176" s="3" t="str">
        <f t="shared" si="127"/>
        <v>No</v>
      </c>
      <c r="CV176" s="5" t="str">
        <f t="shared" si="128"/>
        <v>No</v>
      </c>
      <c r="CW176" s="3" t="str">
        <f t="shared" si="127"/>
        <v>No</v>
      </c>
      <c r="CX176" s="5" t="str">
        <f t="shared" si="128"/>
        <v>No</v>
      </c>
      <c r="CY176" s="3" t="str">
        <f t="shared" si="127"/>
        <v>No</v>
      </c>
      <c r="CZ176" s="5" t="str">
        <f t="shared" si="128"/>
        <v>No</v>
      </c>
    </row>
    <row r="177" spans="4:104" x14ac:dyDescent="0.3">
      <c r="D177" s="3">
        <v>178</v>
      </c>
      <c r="E177" s="3" t="str">
        <f t="shared" ref="E177:E190" si="129">$E$20</f>
        <v>Nodo Norte Real</v>
      </c>
      <c r="F177" s="3" t="str">
        <f t="shared" si="124"/>
        <v>Luna</v>
      </c>
      <c r="G177" s="3" t="str">
        <f t="shared" si="103"/>
        <v>Conjunción</v>
      </c>
      <c r="H177" s="5">
        <f t="shared" si="104"/>
        <v>0</v>
      </c>
      <c r="I177" s="3" t="str">
        <f t="shared" ref="I177:BS184" si="130">IF(AND(VLOOKUP($E177,Puntos,7,FALSE)-VLOOKUP($F177,Puntos,7,FALSE)&lt;=(1.25/30)*(I$5+I$3),VLOOKUP($E177,Puntos,7,FALSE)-VLOOKUP($F177,Puntos,7,FALSE)&gt;=(1.25/30)*(-I$5+I$3)),I$2,IF(AND(VLOOKUP($F177,Puntos,7,FALSE)-VLOOKUP($E177,Puntos,7,FALSE)&lt;=(1.25/30)*(I$5+I$3),VLOOKUP($F177,Puntos,7,FALSE)-VLOOKUP($E177,Puntos,7,FALSE)&gt;=(1.25/30)*(-I$5+I$3)),I$2,IF(AND(VLOOKUP($E177,Puntos,7,FALSE)-VLOOKUP($F177,Puntos,7,FALSE)&lt;=(1.25/30)*(-360+I$5+I$3),VLOOKUP($E177,Puntos,7,FALSE)-VLOOKUP($F177,Puntos,7,FALSE)&gt;=(1.25/30)*(-360-I$5+I$3)),I$2,IF(AND(VLOOKUP($F177,Puntos,7,FALSE)-VLOOKUP($E177,Puntos,7,FALSE)&lt;=(1.25/30)*(-360+I$5+I$3),VLOOKUP($F177,Puntos,7,FALSE)-VLOOKUP($E177,Puntos,7,FALSE)&gt;=(1.25/30)*(-360-I$5+I$3)),I$2,"No"))))</f>
        <v>No</v>
      </c>
      <c r="J177" s="5" t="str">
        <f t="shared" ref="J177:BT184" si="131">IF(IF(AND(VLOOKUP($E177,Puntos,7,FALSE)-VLOOKUP($F177,Puntos,7,FALSE)&lt;=(1.25/30)*(J$5+J$3),VLOOKUP($E177,Puntos,7,FALSE)-VLOOKUP($F177,Puntos,7,FALSE)&gt;=(1.25/30)*(-J$5+J$3)),VLOOKUP($E177,Puntos,7,FALSE)-VLOOKUP($F177,Puntos,7,FALSE)-(1.25/30)*(J$3),IF(AND(VLOOKUP($F177,Puntos,7,FALSE)-VLOOKUP($E177,Puntos,7,FALSE)&lt;=(1.25/30)*(J$5+J$3),VLOOKUP($F177,Puntos,7,FALSE)-VLOOKUP($E177,Puntos,7,FALSE)&gt;=(1.25/30)*(-J$5+J$3)),VLOOKUP($F177,Puntos,7,FALSE)-VLOOKUP($E177,Puntos,7,FALSE)-(1.25/30)*(J$3),IF(AND(VLOOKUP($E177,Puntos,7,FALSE)-VLOOKUP($F177,Puntos,7,FALSE)&lt;=(1.25/30)*(-360+J$5+J$3),VLOOKUP($E177,Puntos,7,FALSE)-VLOOKUP($F177,Puntos,7,FALSE)&gt;=(1.25/30)*(-360-J$5+J$3)),VLOOKUP($E177,Puntos,7,FALSE)-VLOOKUP($F177,Puntos,7,FALSE)+(360-J$3)/24,IF(AND(VLOOKUP($F177,Puntos,7,FALSE)-VLOOKUP($E177,Puntos,7,FALSE)&lt;=(1.25/30)*(-360+J$5+J$3),VLOOKUP($F177,Puntos,7,FALSE)-VLOOKUP($E177,Puntos,7,FALSE)&gt;=(1.25/30)*(-360-J$5+J$3)),VLOOKUP($F177,Puntos,7,FALSE)-VLOOKUP($E177,Puntos,7,FALSE)+(360-J$3)/24,"No"))))&lt;0,(-1)*(IF(AND(VLOOKUP($E177,Puntos,7,FALSE)-VLOOKUP($F177,Puntos,7,FALSE)&lt;=(1.25/30)*(J$5+J$3),VLOOKUP($E177,Puntos,7,FALSE)-VLOOKUP($F177,Puntos,7,FALSE)&gt;=(1.25/30)*(-J$5+J$3)),VLOOKUP($E177,Puntos,7,FALSE)-VLOOKUP($F177,Puntos,7,FALSE)-(1.25/30)*(J$3),IF(AND(VLOOKUP($F177,Puntos,7,FALSE)-VLOOKUP($E177,Puntos,7,FALSE)&lt;=(1.25/30)*(J$5+J$3),VLOOKUP($F177,Puntos,7,FALSE)-VLOOKUP($E177,Puntos,7,FALSE)&gt;=(1.25/30)*(-J$5+J$3)),VLOOKUP($F177,Puntos,7,FALSE)-VLOOKUP($E177,Puntos,7,FALSE)-(1.25/30)*(J$3),IF(AND(VLOOKUP($E177,Puntos,7,FALSE)-VLOOKUP($F177,Puntos,7,FALSE)&lt;=(1.25/30)*(-360+J$5+J$3),VLOOKUP($E177,Puntos,7,FALSE)-VLOOKUP($F177,Puntos,7,FALSE)&gt;=(1.25/30)*(-360-J$5+J$3)),VLOOKUP($E177,Puntos,7,FALSE)-VLOOKUP($F177,Puntos,7,FALSE)+(360-J$3)/24,IF(AND(VLOOKUP($F177,Puntos,7,FALSE)-VLOOKUP($E177,Puntos,7,FALSE)&lt;=(1.25/30)*(-360+J$5+J$3),VLOOKUP($F177,Puntos,7,FALSE)-VLOOKUP($E177,Puntos,7,FALSE)&gt;=(1.25/30)*(-360-J$5+J$3)),VLOOKUP($F177,Puntos,7,FALSE)-VLOOKUP($E177,Puntos,7,FALSE)+(360-J$3)/24,"No"))))),(IF(AND(VLOOKUP($E177,Puntos,7,FALSE)-VLOOKUP($F177,Puntos,7,FALSE)&lt;=(1.25/30)*(J$5+J$3),VLOOKUP($E177,Puntos,7,FALSE)-VLOOKUP($F177,Puntos,7,FALSE)&gt;=(1.25/30)*(-J$5+J$3)),VLOOKUP($E177,Puntos,7,FALSE)-VLOOKUP($F177,Puntos,7,FALSE)-(1.25/30)*(J$3),IF(AND(VLOOKUP($F177,Puntos,7,FALSE)-VLOOKUP($E177,Puntos,7,FALSE)&lt;=(1.25/30)*(J$5+J$3),VLOOKUP($F177,Puntos,7,FALSE)-VLOOKUP($E177,Puntos,7,FALSE)&gt;=(1.25/30)*(-J$5+J$3)),VLOOKUP($F177,Puntos,7,FALSE)-VLOOKUP($E177,Puntos,7,FALSE)-(1.25/30)*(J$3),IF(AND(VLOOKUP($E177,Puntos,7,FALSE)-VLOOKUP($F177,Puntos,7,FALSE)&lt;=(1.25/30)*(-360+J$5+J$3),VLOOKUP($E177,Puntos,7,FALSE)-VLOOKUP($F177,Puntos,7,FALSE)&gt;=(1.25/30)*(-360-J$5+J$3)),VLOOKUP($E177,Puntos,7,FALSE)-VLOOKUP($F177,Puntos,7,FALSE)+(360-J$3)/24,IF(AND(VLOOKUP($F177,Puntos,7,FALSE)-VLOOKUP($E177,Puntos,7,FALSE)&lt;=(1.25/30)*(-360+J$5+J$3),VLOOKUP($F177,Puntos,7,FALSE)-VLOOKUP($E177,Puntos,7,FALSE)&gt;=(1.25/30)*(-360-J$5+J$3)),VLOOKUP($F177,Puntos,7,FALSE)-VLOOKUP($E177,Puntos,7,FALSE)+(360-J$3)/24,"No"))))))</f>
        <v>No</v>
      </c>
      <c r="K177" s="3" t="str">
        <f t="shared" si="130"/>
        <v>No</v>
      </c>
      <c r="L177" s="5" t="str">
        <f t="shared" si="131"/>
        <v>No</v>
      </c>
      <c r="M177" s="3" t="str">
        <f t="shared" si="130"/>
        <v>No</v>
      </c>
      <c r="N177" s="5" t="str">
        <f t="shared" si="131"/>
        <v>No</v>
      </c>
      <c r="O177" s="3" t="str">
        <f t="shared" si="130"/>
        <v>No</v>
      </c>
      <c r="P177" s="5" t="str">
        <f t="shared" si="131"/>
        <v>No</v>
      </c>
      <c r="Q177" s="3" t="str">
        <f t="shared" si="130"/>
        <v>No</v>
      </c>
      <c r="R177" s="5" t="str">
        <f t="shared" si="131"/>
        <v>No</v>
      </c>
      <c r="S177" s="3" t="str">
        <f t="shared" si="130"/>
        <v>No</v>
      </c>
      <c r="T177" s="5" t="str">
        <f t="shared" si="131"/>
        <v>No</v>
      </c>
      <c r="U177" s="3" t="str">
        <f t="shared" si="130"/>
        <v>No</v>
      </c>
      <c r="V177" s="5" t="str">
        <f t="shared" si="131"/>
        <v>No</v>
      </c>
      <c r="W177" s="3" t="str">
        <f t="shared" si="130"/>
        <v>No</v>
      </c>
      <c r="X177" s="5" t="str">
        <f t="shared" si="131"/>
        <v>No</v>
      </c>
      <c r="Y177" s="3" t="str">
        <f t="shared" si="130"/>
        <v>No</v>
      </c>
      <c r="Z177" s="5" t="str">
        <f t="shared" si="131"/>
        <v>No</v>
      </c>
      <c r="AA177" s="3" t="str">
        <f t="shared" si="130"/>
        <v>No</v>
      </c>
      <c r="AB177" s="5" t="str">
        <f t="shared" si="131"/>
        <v>No</v>
      </c>
      <c r="AC177" s="3" t="str">
        <f t="shared" si="130"/>
        <v>No</v>
      </c>
      <c r="AD177" s="5" t="str">
        <f t="shared" si="131"/>
        <v>No</v>
      </c>
      <c r="AE177" s="3" t="str">
        <f t="shared" si="130"/>
        <v>No</v>
      </c>
      <c r="AF177" s="5" t="str">
        <f t="shared" si="131"/>
        <v>No</v>
      </c>
      <c r="AG177" s="3" t="str">
        <f t="shared" si="130"/>
        <v>No</v>
      </c>
      <c r="AH177" s="5" t="str">
        <f t="shared" si="131"/>
        <v>No</v>
      </c>
      <c r="AI177" s="3" t="str">
        <f t="shared" si="130"/>
        <v>No</v>
      </c>
      <c r="AJ177" s="5" t="str">
        <f t="shared" si="131"/>
        <v>No</v>
      </c>
      <c r="AK177" s="3" t="str">
        <f t="shared" si="130"/>
        <v>No</v>
      </c>
      <c r="AL177" s="5" t="str">
        <f t="shared" si="131"/>
        <v>No</v>
      </c>
      <c r="AM177" s="3" t="str">
        <f t="shared" si="130"/>
        <v>No</v>
      </c>
      <c r="AN177" s="5" t="str">
        <f t="shared" si="131"/>
        <v>No</v>
      </c>
      <c r="AO177" s="3" t="str">
        <f t="shared" si="130"/>
        <v>No</v>
      </c>
      <c r="AP177" s="5" t="str">
        <f t="shared" si="131"/>
        <v>No</v>
      </c>
      <c r="AQ177" s="3" t="str">
        <f t="shared" si="130"/>
        <v>No</v>
      </c>
      <c r="AR177" s="5" t="str">
        <f t="shared" si="131"/>
        <v>No</v>
      </c>
      <c r="AS177" s="3" t="str">
        <f t="shared" si="130"/>
        <v>No</v>
      </c>
      <c r="AT177" s="5" t="str">
        <f t="shared" si="131"/>
        <v>No</v>
      </c>
      <c r="AU177" s="3" t="str">
        <f t="shared" si="130"/>
        <v>No</v>
      </c>
      <c r="AV177" s="5" t="str">
        <f t="shared" si="131"/>
        <v>No</v>
      </c>
      <c r="AW177" s="3" t="str">
        <f t="shared" si="130"/>
        <v>No</v>
      </c>
      <c r="AX177" s="5" t="str">
        <f t="shared" si="131"/>
        <v>No</v>
      </c>
      <c r="AY177" s="3" t="str">
        <f t="shared" si="130"/>
        <v>No</v>
      </c>
      <c r="AZ177" s="5" t="str">
        <f t="shared" si="131"/>
        <v>No</v>
      </c>
      <c r="BA177" s="3" t="str">
        <f t="shared" si="130"/>
        <v>No</v>
      </c>
      <c r="BB177" s="5" t="str">
        <f t="shared" si="131"/>
        <v>No</v>
      </c>
      <c r="BC177" s="3" t="str">
        <f t="shared" si="130"/>
        <v>No</v>
      </c>
      <c r="BD177" s="5" t="str">
        <f t="shared" si="131"/>
        <v>No</v>
      </c>
      <c r="BE177" s="3" t="str">
        <f t="shared" si="130"/>
        <v>No</v>
      </c>
      <c r="BF177" s="5" t="str">
        <f t="shared" si="131"/>
        <v>No</v>
      </c>
      <c r="BG177" s="3" t="str">
        <f t="shared" si="130"/>
        <v>No</v>
      </c>
      <c r="BH177" s="5" t="str">
        <f t="shared" si="131"/>
        <v>No</v>
      </c>
      <c r="BI177" s="3" t="str">
        <f t="shared" si="130"/>
        <v>No</v>
      </c>
      <c r="BJ177" s="5" t="str">
        <f t="shared" si="131"/>
        <v>No</v>
      </c>
      <c r="BK177" s="3" t="str">
        <f t="shared" si="130"/>
        <v>No</v>
      </c>
      <c r="BL177" s="5" t="str">
        <f t="shared" si="131"/>
        <v>No</v>
      </c>
      <c r="BM177" s="3" t="str">
        <f t="shared" si="130"/>
        <v>No</v>
      </c>
      <c r="BN177" s="5" t="str">
        <f t="shared" si="131"/>
        <v>No</v>
      </c>
      <c r="BO177" s="3" t="str">
        <f t="shared" si="130"/>
        <v>No</v>
      </c>
      <c r="BP177" s="5" t="str">
        <f t="shared" si="131"/>
        <v>No</v>
      </c>
      <c r="BQ177" s="3" t="str">
        <f t="shared" si="130"/>
        <v>No</v>
      </c>
      <c r="BR177" s="5" t="str">
        <f t="shared" si="131"/>
        <v>No</v>
      </c>
      <c r="BS177" s="3" t="str">
        <f t="shared" si="130"/>
        <v>No</v>
      </c>
      <c r="BT177" s="5" t="str">
        <f t="shared" si="131"/>
        <v>No</v>
      </c>
      <c r="BU177" s="3" t="str">
        <f t="shared" si="127"/>
        <v>No</v>
      </c>
      <c r="BV177" s="5" t="str">
        <f t="shared" si="128"/>
        <v>No</v>
      </c>
      <c r="BW177" s="3" t="str">
        <f t="shared" si="127"/>
        <v>No</v>
      </c>
      <c r="BX177" s="5" t="str">
        <f t="shared" si="128"/>
        <v>No</v>
      </c>
      <c r="BY177" s="3" t="str">
        <f t="shared" si="127"/>
        <v>No</v>
      </c>
      <c r="BZ177" s="5" t="str">
        <f t="shared" si="128"/>
        <v>No</v>
      </c>
      <c r="CA177" s="3" t="str">
        <f t="shared" si="127"/>
        <v>No</v>
      </c>
      <c r="CB177" s="5" t="str">
        <f t="shared" si="128"/>
        <v>No</v>
      </c>
      <c r="CC177" s="3" t="str">
        <f t="shared" si="127"/>
        <v>No</v>
      </c>
      <c r="CD177" s="5" t="str">
        <f t="shared" si="128"/>
        <v>No</v>
      </c>
      <c r="CE177" s="3" t="str">
        <f t="shared" si="127"/>
        <v>No</v>
      </c>
      <c r="CF177" s="5" t="str">
        <f t="shared" si="128"/>
        <v>No</v>
      </c>
      <c r="CG177" s="3" t="str">
        <f t="shared" si="127"/>
        <v>No</v>
      </c>
      <c r="CH177" s="5" t="str">
        <f t="shared" si="128"/>
        <v>No</v>
      </c>
      <c r="CI177" s="3" t="str">
        <f t="shared" si="127"/>
        <v>No</v>
      </c>
      <c r="CJ177" s="5" t="str">
        <f t="shared" si="128"/>
        <v>No</v>
      </c>
      <c r="CK177" s="3" t="str">
        <f t="shared" si="127"/>
        <v>No</v>
      </c>
      <c r="CL177" s="5" t="str">
        <f t="shared" si="128"/>
        <v>No</v>
      </c>
      <c r="CM177" s="3" t="str">
        <f t="shared" si="127"/>
        <v>No</v>
      </c>
      <c r="CN177" s="5" t="str">
        <f t="shared" si="128"/>
        <v>No</v>
      </c>
      <c r="CO177" s="3" t="str">
        <f t="shared" si="127"/>
        <v>No</v>
      </c>
      <c r="CP177" s="5" t="str">
        <f t="shared" si="128"/>
        <v>No</v>
      </c>
      <c r="CQ177" s="3" t="str">
        <f t="shared" si="127"/>
        <v>No</v>
      </c>
      <c r="CR177" s="5" t="str">
        <f t="shared" si="128"/>
        <v>No</v>
      </c>
      <c r="CS177" s="3" t="str">
        <f t="shared" si="127"/>
        <v>No</v>
      </c>
      <c r="CT177" s="5" t="str">
        <f t="shared" si="128"/>
        <v>No</v>
      </c>
      <c r="CU177" s="3" t="str">
        <f t="shared" si="127"/>
        <v>No</v>
      </c>
      <c r="CV177" s="5" t="str">
        <f t="shared" si="128"/>
        <v>No</v>
      </c>
      <c r="CW177" s="3" t="str">
        <f t="shared" si="127"/>
        <v>No</v>
      </c>
      <c r="CX177" s="5" t="str">
        <f t="shared" si="128"/>
        <v>No</v>
      </c>
      <c r="CY177" s="3" t="str">
        <f t="shared" si="127"/>
        <v>No</v>
      </c>
      <c r="CZ177" s="5" t="str">
        <f t="shared" si="128"/>
        <v>No</v>
      </c>
    </row>
    <row r="178" spans="4:104" x14ac:dyDescent="0.3">
      <c r="D178" s="3">
        <v>179</v>
      </c>
      <c r="E178" s="3" t="str">
        <f t="shared" si="129"/>
        <v>Nodo Norte Real</v>
      </c>
      <c r="F178" s="3" t="str">
        <f t="shared" si="124"/>
        <v>Mercurio</v>
      </c>
      <c r="G178" s="3" t="str">
        <f t="shared" si="103"/>
        <v>Conjunción</v>
      </c>
      <c r="H178" s="5">
        <f t="shared" si="104"/>
        <v>0</v>
      </c>
      <c r="I178" s="3" t="str">
        <f t="shared" si="130"/>
        <v>No</v>
      </c>
      <c r="J178" s="5" t="str">
        <f t="shared" si="131"/>
        <v>No</v>
      </c>
      <c r="K178" s="3" t="str">
        <f t="shared" si="130"/>
        <v>No</v>
      </c>
      <c r="L178" s="5" t="str">
        <f t="shared" si="131"/>
        <v>No</v>
      </c>
      <c r="M178" s="3" t="str">
        <f t="shared" si="130"/>
        <v>No</v>
      </c>
      <c r="N178" s="5" t="str">
        <f t="shared" si="131"/>
        <v>No</v>
      </c>
      <c r="O178" s="3" t="str">
        <f t="shared" si="130"/>
        <v>No</v>
      </c>
      <c r="P178" s="5" t="str">
        <f t="shared" si="131"/>
        <v>No</v>
      </c>
      <c r="Q178" s="3" t="str">
        <f t="shared" si="130"/>
        <v>No</v>
      </c>
      <c r="R178" s="5" t="str">
        <f t="shared" si="131"/>
        <v>No</v>
      </c>
      <c r="S178" s="3" t="str">
        <f t="shared" si="130"/>
        <v>No</v>
      </c>
      <c r="T178" s="5" t="str">
        <f t="shared" si="131"/>
        <v>No</v>
      </c>
      <c r="U178" s="3" t="str">
        <f t="shared" si="130"/>
        <v>No</v>
      </c>
      <c r="V178" s="5" t="str">
        <f t="shared" si="131"/>
        <v>No</v>
      </c>
      <c r="W178" s="3" t="str">
        <f t="shared" si="130"/>
        <v>No</v>
      </c>
      <c r="X178" s="5" t="str">
        <f t="shared" si="131"/>
        <v>No</v>
      </c>
      <c r="Y178" s="3" t="str">
        <f t="shared" si="130"/>
        <v>No</v>
      </c>
      <c r="Z178" s="5" t="str">
        <f t="shared" si="131"/>
        <v>No</v>
      </c>
      <c r="AA178" s="3" t="str">
        <f t="shared" si="130"/>
        <v>No</v>
      </c>
      <c r="AB178" s="5" t="str">
        <f t="shared" si="131"/>
        <v>No</v>
      </c>
      <c r="AC178" s="3" t="str">
        <f t="shared" si="130"/>
        <v>No</v>
      </c>
      <c r="AD178" s="5" t="str">
        <f t="shared" si="131"/>
        <v>No</v>
      </c>
      <c r="AE178" s="3" t="str">
        <f t="shared" si="130"/>
        <v>No</v>
      </c>
      <c r="AF178" s="5" t="str">
        <f t="shared" si="131"/>
        <v>No</v>
      </c>
      <c r="AG178" s="3" t="str">
        <f t="shared" si="130"/>
        <v>No</v>
      </c>
      <c r="AH178" s="5" t="str">
        <f t="shared" si="131"/>
        <v>No</v>
      </c>
      <c r="AI178" s="3" t="str">
        <f t="shared" si="130"/>
        <v>No</v>
      </c>
      <c r="AJ178" s="5" t="str">
        <f t="shared" si="131"/>
        <v>No</v>
      </c>
      <c r="AK178" s="3" t="str">
        <f t="shared" si="130"/>
        <v>No</v>
      </c>
      <c r="AL178" s="5" t="str">
        <f t="shared" si="131"/>
        <v>No</v>
      </c>
      <c r="AM178" s="3" t="str">
        <f t="shared" si="130"/>
        <v>No</v>
      </c>
      <c r="AN178" s="5" t="str">
        <f t="shared" si="131"/>
        <v>No</v>
      </c>
      <c r="AO178" s="3" t="str">
        <f t="shared" si="130"/>
        <v>No</v>
      </c>
      <c r="AP178" s="5" t="str">
        <f t="shared" si="131"/>
        <v>No</v>
      </c>
      <c r="AQ178" s="3" t="str">
        <f t="shared" si="130"/>
        <v>No</v>
      </c>
      <c r="AR178" s="5" t="str">
        <f t="shared" si="131"/>
        <v>No</v>
      </c>
      <c r="AS178" s="3" t="str">
        <f t="shared" si="130"/>
        <v>No</v>
      </c>
      <c r="AT178" s="5" t="str">
        <f t="shared" si="131"/>
        <v>No</v>
      </c>
      <c r="AU178" s="3" t="str">
        <f t="shared" si="130"/>
        <v>No</v>
      </c>
      <c r="AV178" s="5" t="str">
        <f t="shared" si="131"/>
        <v>No</v>
      </c>
      <c r="AW178" s="3" t="str">
        <f t="shared" si="130"/>
        <v>No</v>
      </c>
      <c r="AX178" s="5" t="str">
        <f t="shared" si="131"/>
        <v>No</v>
      </c>
      <c r="AY178" s="3" t="str">
        <f t="shared" si="130"/>
        <v>No</v>
      </c>
      <c r="AZ178" s="5" t="str">
        <f t="shared" si="131"/>
        <v>No</v>
      </c>
      <c r="BA178" s="3" t="str">
        <f t="shared" si="130"/>
        <v>No</v>
      </c>
      <c r="BB178" s="5" t="str">
        <f t="shared" si="131"/>
        <v>No</v>
      </c>
      <c r="BC178" s="3" t="str">
        <f t="shared" si="130"/>
        <v>No</v>
      </c>
      <c r="BD178" s="5" t="str">
        <f t="shared" si="131"/>
        <v>No</v>
      </c>
      <c r="BE178" s="3" t="str">
        <f t="shared" si="130"/>
        <v>No</v>
      </c>
      <c r="BF178" s="5" t="str">
        <f t="shared" si="131"/>
        <v>No</v>
      </c>
      <c r="BG178" s="3" t="str">
        <f t="shared" si="130"/>
        <v>No</v>
      </c>
      <c r="BH178" s="5" t="str">
        <f t="shared" si="131"/>
        <v>No</v>
      </c>
      <c r="BI178" s="3" t="str">
        <f t="shared" si="130"/>
        <v>No</v>
      </c>
      <c r="BJ178" s="5" t="str">
        <f t="shared" si="131"/>
        <v>No</v>
      </c>
      <c r="BK178" s="3" t="str">
        <f t="shared" si="130"/>
        <v>No</v>
      </c>
      <c r="BL178" s="5" t="str">
        <f t="shared" si="131"/>
        <v>No</v>
      </c>
      <c r="BM178" s="3" t="str">
        <f t="shared" si="130"/>
        <v>No</v>
      </c>
      <c r="BN178" s="5" t="str">
        <f t="shared" si="131"/>
        <v>No</v>
      </c>
      <c r="BO178" s="3" t="str">
        <f t="shared" si="130"/>
        <v>No</v>
      </c>
      <c r="BP178" s="5" t="str">
        <f t="shared" si="131"/>
        <v>No</v>
      </c>
      <c r="BQ178" s="3" t="str">
        <f t="shared" si="130"/>
        <v>No</v>
      </c>
      <c r="BR178" s="5" t="str">
        <f t="shared" si="131"/>
        <v>No</v>
      </c>
      <c r="BS178" s="3" t="str">
        <f t="shared" si="130"/>
        <v>No</v>
      </c>
      <c r="BT178" s="5" t="str">
        <f t="shared" si="131"/>
        <v>No</v>
      </c>
      <c r="BU178" s="3" t="str">
        <f t="shared" si="127"/>
        <v>No</v>
      </c>
      <c r="BV178" s="5" t="str">
        <f t="shared" si="128"/>
        <v>No</v>
      </c>
      <c r="BW178" s="3" t="str">
        <f t="shared" si="127"/>
        <v>No</v>
      </c>
      <c r="BX178" s="5" t="str">
        <f t="shared" si="128"/>
        <v>No</v>
      </c>
      <c r="BY178" s="3" t="str">
        <f t="shared" si="127"/>
        <v>No</v>
      </c>
      <c r="BZ178" s="5" t="str">
        <f t="shared" si="128"/>
        <v>No</v>
      </c>
      <c r="CA178" s="3" t="str">
        <f t="shared" si="127"/>
        <v>No</v>
      </c>
      <c r="CB178" s="5" t="str">
        <f t="shared" si="128"/>
        <v>No</v>
      </c>
      <c r="CC178" s="3" t="str">
        <f t="shared" si="127"/>
        <v>No</v>
      </c>
      <c r="CD178" s="5" t="str">
        <f t="shared" si="128"/>
        <v>No</v>
      </c>
      <c r="CE178" s="3" t="str">
        <f t="shared" si="127"/>
        <v>No</v>
      </c>
      <c r="CF178" s="5" t="str">
        <f t="shared" si="128"/>
        <v>No</v>
      </c>
      <c r="CG178" s="3" t="str">
        <f t="shared" si="127"/>
        <v>No</v>
      </c>
      <c r="CH178" s="5" t="str">
        <f t="shared" si="128"/>
        <v>No</v>
      </c>
      <c r="CI178" s="3" t="str">
        <f t="shared" si="127"/>
        <v>No</v>
      </c>
      <c r="CJ178" s="5" t="str">
        <f t="shared" si="128"/>
        <v>No</v>
      </c>
      <c r="CK178" s="3" t="str">
        <f t="shared" si="127"/>
        <v>No</v>
      </c>
      <c r="CL178" s="5" t="str">
        <f t="shared" si="128"/>
        <v>No</v>
      </c>
      <c r="CM178" s="3" t="str">
        <f t="shared" si="127"/>
        <v>No</v>
      </c>
      <c r="CN178" s="5" t="str">
        <f t="shared" si="128"/>
        <v>No</v>
      </c>
      <c r="CO178" s="3" t="str">
        <f t="shared" si="127"/>
        <v>No</v>
      </c>
      <c r="CP178" s="5" t="str">
        <f t="shared" si="128"/>
        <v>No</v>
      </c>
      <c r="CQ178" s="3" t="str">
        <f t="shared" si="127"/>
        <v>No</v>
      </c>
      <c r="CR178" s="5" t="str">
        <f t="shared" si="128"/>
        <v>No</v>
      </c>
      <c r="CS178" s="3" t="str">
        <f t="shared" si="127"/>
        <v>No</v>
      </c>
      <c r="CT178" s="5" t="str">
        <f t="shared" si="128"/>
        <v>No</v>
      </c>
      <c r="CU178" s="3" t="str">
        <f t="shared" si="127"/>
        <v>No</v>
      </c>
      <c r="CV178" s="5" t="str">
        <f t="shared" si="128"/>
        <v>No</v>
      </c>
      <c r="CW178" s="3" t="str">
        <f t="shared" si="127"/>
        <v>No</v>
      </c>
      <c r="CX178" s="5" t="str">
        <f t="shared" si="128"/>
        <v>No</v>
      </c>
      <c r="CY178" s="3" t="str">
        <f t="shared" si="127"/>
        <v>No</v>
      </c>
      <c r="CZ178" s="5" t="str">
        <f t="shared" si="128"/>
        <v>No</v>
      </c>
    </row>
    <row r="179" spans="4:104" x14ac:dyDescent="0.3">
      <c r="D179" s="3">
        <v>180</v>
      </c>
      <c r="E179" s="3" t="str">
        <f t="shared" si="129"/>
        <v>Nodo Norte Real</v>
      </c>
      <c r="F179" s="3" t="str">
        <f t="shared" si="124"/>
        <v>Venus</v>
      </c>
      <c r="G179" s="3" t="str">
        <f t="shared" si="103"/>
        <v>Conjunción</v>
      </c>
      <c r="H179" s="5">
        <f t="shared" si="104"/>
        <v>0</v>
      </c>
      <c r="I179" s="3" t="str">
        <f t="shared" si="130"/>
        <v>No</v>
      </c>
      <c r="J179" s="5" t="str">
        <f t="shared" si="131"/>
        <v>No</v>
      </c>
      <c r="K179" s="3" t="str">
        <f t="shared" si="130"/>
        <v>No</v>
      </c>
      <c r="L179" s="5" t="str">
        <f t="shared" si="131"/>
        <v>No</v>
      </c>
      <c r="M179" s="3" t="str">
        <f t="shared" si="130"/>
        <v>No</v>
      </c>
      <c r="N179" s="5" t="str">
        <f t="shared" si="131"/>
        <v>No</v>
      </c>
      <c r="O179" s="3" t="str">
        <f t="shared" si="130"/>
        <v>No</v>
      </c>
      <c r="P179" s="5" t="str">
        <f t="shared" si="131"/>
        <v>No</v>
      </c>
      <c r="Q179" s="3" t="str">
        <f t="shared" si="130"/>
        <v>No</v>
      </c>
      <c r="R179" s="5" t="str">
        <f t="shared" si="131"/>
        <v>No</v>
      </c>
      <c r="S179" s="3" t="str">
        <f t="shared" si="130"/>
        <v>No</v>
      </c>
      <c r="T179" s="5" t="str">
        <f t="shared" si="131"/>
        <v>No</v>
      </c>
      <c r="U179" s="3" t="str">
        <f t="shared" si="130"/>
        <v>No</v>
      </c>
      <c r="V179" s="5" t="str">
        <f t="shared" si="131"/>
        <v>No</v>
      </c>
      <c r="W179" s="3" t="str">
        <f t="shared" si="130"/>
        <v>No</v>
      </c>
      <c r="X179" s="5" t="str">
        <f t="shared" si="131"/>
        <v>No</v>
      </c>
      <c r="Y179" s="3" t="str">
        <f t="shared" si="130"/>
        <v>No</v>
      </c>
      <c r="Z179" s="5" t="str">
        <f t="shared" si="131"/>
        <v>No</v>
      </c>
      <c r="AA179" s="3" t="str">
        <f t="shared" si="130"/>
        <v>No</v>
      </c>
      <c r="AB179" s="5" t="str">
        <f t="shared" si="131"/>
        <v>No</v>
      </c>
      <c r="AC179" s="3" t="str">
        <f t="shared" si="130"/>
        <v>No</v>
      </c>
      <c r="AD179" s="5" t="str">
        <f t="shared" si="131"/>
        <v>No</v>
      </c>
      <c r="AE179" s="3" t="str">
        <f t="shared" si="130"/>
        <v>No</v>
      </c>
      <c r="AF179" s="5" t="str">
        <f t="shared" si="131"/>
        <v>No</v>
      </c>
      <c r="AG179" s="3" t="str">
        <f t="shared" si="130"/>
        <v>No</v>
      </c>
      <c r="AH179" s="5" t="str">
        <f t="shared" si="131"/>
        <v>No</v>
      </c>
      <c r="AI179" s="3" t="str">
        <f t="shared" si="130"/>
        <v>No</v>
      </c>
      <c r="AJ179" s="5" t="str">
        <f t="shared" si="131"/>
        <v>No</v>
      </c>
      <c r="AK179" s="3" t="str">
        <f t="shared" si="130"/>
        <v>No</v>
      </c>
      <c r="AL179" s="5" t="str">
        <f t="shared" si="131"/>
        <v>No</v>
      </c>
      <c r="AM179" s="3" t="str">
        <f t="shared" si="130"/>
        <v>No</v>
      </c>
      <c r="AN179" s="5" t="str">
        <f t="shared" si="131"/>
        <v>No</v>
      </c>
      <c r="AO179" s="3" t="str">
        <f t="shared" si="130"/>
        <v>No</v>
      </c>
      <c r="AP179" s="5" t="str">
        <f t="shared" si="131"/>
        <v>No</v>
      </c>
      <c r="AQ179" s="3" t="str">
        <f t="shared" si="130"/>
        <v>No</v>
      </c>
      <c r="AR179" s="5" t="str">
        <f t="shared" si="131"/>
        <v>No</v>
      </c>
      <c r="AS179" s="3" t="str">
        <f t="shared" si="130"/>
        <v>No</v>
      </c>
      <c r="AT179" s="5" t="str">
        <f t="shared" si="131"/>
        <v>No</v>
      </c>
      <c r="AU179" s="3" t="str">
        <f t="shared" si="130"/>
        <v>No</v>
      </c>
      <c r="AV179" s="5" t="str">
        <f t="shared" si="131"/>
        <v>No</v>
      </c>
      <c r="AW179" s="3" t="str">
        <f t="shared" si="130"/>
        <v>No</v>
      </c>
      <c r="AX179" s="5" t="str">
        <f t="shared" si="131"/>
        <v>No</v>
      </c>
      <c r="AY179" s="3" t="str">
        <f t="shared" si="130"/>
        <v>No</v>
      </c>
      <c r="AZ179" s="5" t="str">
        <f t="shared" si="131"/>
        <v>No</v>
      </c>
      <c r="BA179" s="3" t="str">
        <f t="shared" si="130"/>
        <v>No</v>
      </c>
      <c r="BB179" s="5" t="str">
        <f t="shared" si="131"/>
        <v>No</v>
      </c>
      <c r="BC179" s="3" t="str">
        <f t="shared" si="130"/>
        <v>No</v>
      </c>
      <c r="BD179" s="5" t="str">
        <f t="shared" si="131"/>
        <v>No</v>
      </c>
      <c r="BE179" s="3" t="str">
        <f t="shared" si="130"/>
        <v>No</v>
      </c>
      <c r="BF179" s="5" t="str">
        <f t="shared" si="131"/>
        <v>No</v>
      </c>
      <c r="BG179" s="3" t="str">
        <f t="shared" si="130"/>
        <v>No</v>
      </c>
      <c r="BH179" s="5" t="str">
        <f t="shared" si="131"/>
        <v>No</v>
      </c>
      <c r="BI179" s="3" t="str">
        <f t="shared" si="130"/>
        <v>No</v>
      </c>
      <c r="BJ179" s="5" t="str">
        <f t="shared" si="131"/>
        <v>No</v>
      </c>
      <c r="BK179" s="3" t="str">
        <f t="shared" si="130"/>
        <v>No</v>
      </c>
      <c r="BL179" s="5" t="str">
        <f t="shared" si="131"/>
        <v>No</v>
      </c>
      <c r="BM179" s="3" t="str">
        <f t="shared" si="130"/>
        <v>No</v>
      </c>
      <c r="BN179" s="5" t="str">
        <f t="shared" si="131"/>
        <v>No</v>
      </c>
      <c r="BO179" s="3" t="str">
        <f t="shared" si="130"/>
        <v>No</v>
      </c>
      <c r="BP179" s="5" t="str">
        <f t="shared" si="131"/>
        <v>No</v>
      </c>
      <c r="BQ179" s="3" t="str">
        <f t="shared" si="130"/>
        <v>No</v>
      </c>
      <c r="BR179" s="5" t="str">
        <f t="shared" si="131"/>
        <v>No</v>
      </c>
      <c r="BS179" s="3" t="str">
        <f t="shared" si="130"/>
        <v>No</v>
      </c>
      <c r="BT179" s="5" t="str">
        <f t="shared" si="131"/>
        <v>No</v>
      </c>
      <c r="BU179" s="3" t="str">
        <f t="shared" si="127"/>
        <v>No</v>
      </c>
      <c r="BV179" s="5" t="str">
        <f t="shared" si="128"/>
        <v>No</v>
      </c>
      <c r="BW179" s="3" t="str">
        <f t="shared" si="127"/>
        <v>No</v>
      </c>
      <c r="BX179" s="5" t="str">
        <f t="shared" si="128"/>
        <v>No</v>
      </c>
      <c r="BY179" s="3" t="str">
        <f t="shared" si="127"/>
        <v>No</v>
      </c>
      <c r="BZ179" s="5" t="str">
        <f t="shared" si="128"/>
        <v>No</v>
      </c>
      <c r="CA179" s="3" t="str">
        <f t="shared" si="127"/>
        <v>No</v>
      </c>
      <c r="CB179" s="5" t="str">
        <f t="shared" si="128"/>
        <v>No</v>
      </c>
      <c r="CC179" s="3" t="str">
        <f t="shared" si="127"/>
        <v>No</v>
      </c>
      <c r="CD179" s="5" t="str">
        <f t="shared" si="128"/>
        <v>No</v>
      </c>
      <c r="CE179" s="3" t="str">
        <f t="shared" si="127"/>
        <v>No</v>
      </c>
      <c r="CF179" s="5" t="str">
        <f t="shared" si="128"/>
        <v>No</v>
      </c>
      <c r="CG179" s="3" t="str">
        <f t="shared" si="127"/>
        <v>No</v>
      </c>
      <c r="CH179" s="5" t="str">
        <f t="shared" si="128"/>
        <v>No</v>
      </c>
      <c r="CI179" s="3" t="str">
        <f t="shared" si="127"/>
        <v>No</v>
      </c>
      <c r="CJ179" s="5" t="str">
        <f t="shared" si="128"/>
        <v>No</v>
      </c>
      <c r="CK179" s="3" t="str">
        <f t="shared" si="127"/>
        <v>No</v>
      </c>
      <c r="CL179" s="5" t="str">
        <f t="shared" si="128"/>
        <v>No</v>
      </c>
      <c r="CM179" s="3" t="str">
        <f t="shared" si="127"/>
        <v>No</v>
      </c>
      <c r="CN179" s="5" t="str">
        <f t="shared" si="128"/>
        <v>No</v>
      </c>
      <c r="CO179" s="3" t="str">
        <f t="shared" si="127"/>
        <v>No</v>
      </c>
      <c r="CP179" s="5" t="str">
        <f t="shared" si="128"/>
        <v>No</v>
      </c>
      <c r="CQ179" s="3" t="str">
        <f t="shared" si="127"/>
        <v>No</v>
      </c>
      <c r="CR179" s="5" t="str">
        <f t="shared" si="128"/>
        <v>No</v>
      </c>
      <c r="CS179" s="3" t="str">
        <f t="shared" si="127"/>
        <v>No</v>
      </c>
      <c r="CT179" s="5" t="str">
        <f t="shared" si="128"/>
        <v>No</v>
      </c>
      <c r="CU179" s="3" t="str">
        <f t="shared" si="127"/>
        <v>No</v>
      </c>
      <c r="CV179" s="5" t="str">
        <f t="shared" si="128"/>
        <v>No</v>
      </c>
      <c r="CW179" s="3" t="str">
        <f t="shared" si="127"/>
        <v>No</v>
      </c>
      <c r="CX179" s="5" t="str">
        <f t="shared" si="128"/>
        <v>No</v>
      </c>
      <c r="CY179" s="3" t="str">
        <f t="shared" si="127"/>
        <v>No</v>
      </c>
      <c r="CZ179" s="5" t="str">
        <f t="shared" si="128"/>
        <v>No</v>
      </c>
    </row>
    <row r="180" spans="4:104" x14ac:dyDescent="0.3">
      <c r="D180" s="3">
        <v>181</v>
      </c>
      <c r="E180" s="3" t="str">
        <f t="shared" si="129"/>
        <v>Nodo Norte Real</v>
      </c>
      <c r="F180" s="3" t="str">
        <f t="shared" si="124"/>
        <v>Marte</v>
      </c>
      <c r="G180" s="3" t="str">
        <f t="shared" si="103"/>
        <v>Conjunción</v>
      </c>
      <c r="H180" s="5">
        <f t="shared" si="104"/>
        <v>0</v>
      </c>
      <c r="I180" s="3" t="str">
        <f t="shared" si="130"/>
        <v>No</v>
      </c>
      <c r="J180" s="5" t="str">
        <f t="shared" si="131"/>
        <v>No</v>
      </c>
      <c r="K180" s="3" t="str">
        <f t="shared" si="130"/>
        <v>No</v>
      </c>
      <c r="L180" s="5" t="str">
        <f t="shared" si="131"/>
        <v>No</v>
      </c>
      <c r="M180" s="3" t="str">
        <f t="shared" si="130"/>
        <v>No</v>
      </c>
      <c r="N180" s="5" t="str">
        <f t="shared" si="131"/>
        <v>No</v>
      </c>
      <c r="O180" s="3" t="str">
        <f t="shared" si="130"/>
        <v>No</v>
      </c>
      <c r="P180" s="5" t="str">
        <f t="shared" si="131"/>
        <v>No</v>
      </c>
      <c r="Q180" s="3" t="str">
        <f t="shared" si="130"/>
        <v>No</v>
      </c>
      <c r="R180" s="5" t="str">
        <f t="shared" si="131"/>
        <v>No</v>
      </c>
      <c r="S180" s="3" t="str">
        <f t="shared" si="130"/>
        <v>No</v>
      </c>
      <c r="T180" s="5" t="str">
        <f t="shared" si="131"/>
        <v>No</v>
      </c>
      <c r="U180" s="3" t="str">
        <f t="shared" si="130"/>
        <v>No</v>
      </c>
      <c r="V180" s="5" t="str">
        <f t="shared" si="131"/>
        <v>No</v>
      </c>
      <c r="W180" s="3" t="str">
        <f t="shared" si="130"/>
        <v>No</v>
      </c>
      <c r="X180" s="5" t="str">
        <f t="shared" si="131"/>
        <v>No</v>
      </c>
      <c r="Y180" s="3" t="str">
        <f t="shared" si="130"/>
        <v>No</v>
      </c>
      <c r="Z180" s="5" t="str">
        <f t="shared" si="131"/>
        <v>No</v>
      </c>
      <c r="AA180" s="3" t="str">
        <f t="shared" si="130"/>
        <v>No</v>
      </c>
      <c r="AB180" s="5" t="str">
        <f t="shared" si="131"/>
        <v>No</v>
      </c>
      <c r="AC180" s="3" t="str">
        <f t="shared" si="130"/>
        <v>No</v>
      </c>
      <c r="AD180" s="5" t="str">
        <f t="shared" si="131"/>
        <v>No</v>
      </c>
      <c r="AE180" s="3" t="str">
        <f t="shared" si="130"/>
        <v>No</v>
      </c>
      <c r="AF180" s="5" t="str">
        <f t="shared" si="131"/>
        <v>No</v>
      </c>
      <c r="AG180" s="3" t="str">
        <f t="shared" si="130"/>
        <v>No</v>
      </c>
      <c r="AH180" s="5" t="str">
        <f t="shared" si="131"/>
        <v>No</v>
      </c>
      <c r="AI180" s="3" t="str">
        <f t="shared" si="130"/>
        <v>No</v>
      </c>
      <c r="AJ180" s="5" t="str">
        <f t="shared" si="131"/>
        <v>No</v>
      </c>
      <c r="AK180" s="3" t="str">
        <f t="shared" si="130"/>
        <v>No</v>
      </c>
      <c r="AL180" s="5" t="str">
        <f t="shared" si="131"/>
        <v>No</v>
      </c>
      <c r="AM180" s="3" t="str">
        <f t="shared" si="130"/>
        <v>No</v>
      </c>
      <c r="AN180" s="5" t="str">
        <f t="shared" si="131"/>
        <v>No</v>
      </c>
      <c r="AO180" s="3" t="str">
        <f t="shared" si="130"/>
        <v>No</v>
      </c>
      <c r="AP180" s="5" t="str">
        <f t="shared" si="131"/>
        <v>No</v>
      </c>
      <c r="AQ180" s="3" t="str">
        <f t="shared" si="130"/>
        <v>No</v>
      </c>
      <c r="AR180" s="5" t="str">
        <f t="shared" si="131"/>
        <v>No</v>
      </c>
      <c r="AS180" s="3" t="str">
        <f t="shared" si="130"/>
        <v>No</v>
      </c>
      <c r="AT180" s="5" t="str">
        <f t="shared" si="131"/>
        <v>No</v>
      </c>
      <c r="AU180" s="3" t="str">
        <f t="shared" si="130"/>
        <v>No</v>
      </c>
      <c r="AV180" s="5" t="str">
        <f t="shared" si="131"/>
        <v>No</v>
      </c>
      <c r="AW180" s="3" t="str">
        <f t="shared" si="130"/>
        <v>No</v>
      </c>
      <c r="AX180" s="5" t="str">
        <f t="shared" si="131"/>
        <v>No</v>
      </c>
      <c r="AY180" s="3" t="str">
        <f t="shared" si="130"/>
        <v>No</v>
      </c>
      <c r="AZ180" s="5" t="str">
        <f t="shared" si="131"/>
        <v>No</v>
      </c>
      <c r="BA180" s="3" t="str">
        <f t="shared" si="130"/>
        <v>No</v>
      </c>
      <c r="BB180" s="5" t="str">
        <f t="shared" si="131"/>
        <v>No</v>
      </c>
      <c r="BC180" s="3" t="str">
        <f t="shared" si="130"/>
        <v>No</v>
      </c>
      <c r="BD180" s="5" t="str">
        <f t="shared" si="131"/>
        <v>No</v>
      </c>
      <c r="BE180" s="3" t="str">
        <f t="shared" si="130"/>
        <v>No</v>
      </c>
      <c r="BF180" s="5" t="str">
        <f t="shared" si="131"/>
        <v>No</v>
      </c>
      <c r="BG180" s="3" t="str">
        <f t="shared" si="130"/>
        <v>No</v>
      </c>
      <c r="BH180" s="5" t="str">
        <f t="shared" si="131"/>
        <v>No</v>
      </c>
      <c r="BI180" s="3" t="str">
        <f t="shared" si="130"/>
        <v>No</v>
      </c>
      <c r="BJ180" s="5" t="str">
        <f t="shared" si="131"/>
        <v>No</v>
      </c>
      <c r="BK180" s="3" t="str">
        <f t="shared" si="130"/>
        <v>No</v>
      </c>
      <c r="BL180" s="5" t="str">
        <f t="shared" si="131"/>
        <v>No</v>
      </c>
      <c r="BM180" s="3" t="str">
        <f t="shared" si="130"/>
        <v>No</v>
      </c>
      <c r="BN180" s="5" t="str">
        <f t="shared" si="131"/>
        <v>No</v>
      </c>
      <c r="BO180" s="3" t="str">
        <f t="shared" si="130"/>
        <v>No</v>
      </c>
      <c r="BP180" s="5" t="str">
        <f t="shared" si="131"/>
        <v>No</v>
      </c>
      <c r="BQ180" s="3" t="str">
        <f t="shared" si="130"/>
        <v>No</v>
      </c>
      <c r="BR180" s="5" t="str">
        <f t="shared" si="131"/>
        <v>No</v>
      </c>
      <c r="BS180" s="3" t="str">
        <f t="shared" si="130"/>
        <v>No</v>
      </c>
      <c r="BT180" s="5" t="str">
        <f t="shared" si="131"/>
        <v>No</v>
      </c>
      <c r="BU180" s="3" t="str">
        <f t="shared" si="127"/>
        <v>No</v>
      </c>
      <c r="BV180" s="5" t="str">
        <f t="shared" si="128"/>
        <v>No</v>
      </c>
      <c r="BW180" s="3" t="str">
        <f t="shared" si="127"/>
        <v>No</v>
      </c>
      <c r="BX180" s="5" t="str">
        <f t="shared" si="128"/>
        <v>No</v>
      </c>
      <c r="BY180" s="3" t="str">
        <f t="shared" si="127"/>
        <v>No</v>
      </c>
      <c r="BZ180" s="5" t="str">
        <f t="shared" si="128"/>
        <v>No</v>
      </c>
      <c r="CA180" s="3" t="str">
        <f t="shared" si="127"/>
        <v>No</v>
      </c>
      <c r="CB180" s="5" t="str">
        <f t="shared" si="128"/>
        <v>No</v>
      </c>
      <c r="CC180" s="3" t="str">
        <f t="shared" si="127"/>
        <v>No</v>
      </c>
      <c r="CD180" s="5" t="str">
        <f t="shared" si="128"/>
        <v>No</v>
      </c>
      <c r="CE180" s="3" t="str">
        <f t="shared" si="127"/>
        <v>No</v>
      </c>
      <c r="CF180" s="5" t="str">
        <f t="shared" si="128"/>
        <v>No</v>
      </c>
      <c r="CG180" s="3" t="str">
        <f t="shared" si="127"/>
        <v>No</v>
      </c>
      <c r="CH180" s="5" t="str">
        <f t="shared" si="128"/>
        <v>No</v>
      </c>
      <c r="CI180" s="3" t="str">
        <f t="shared" si="127"/>
        <v>No</v>
      </c>
      <c r="CJ180" s="5" t="str">
        <f t="shared" si="128"/>
        <v>No</v>
      </c>
      <c r="CK180" s="3" t="str">
        <f t="shared" si="127"/>
        <v>No</v>
      </c>
      <c r="CL180" s="5" t="str">
        <f t="shared" si="128"/>
        <v>No</v>
      </c>
      <c r="CM180" s="3" t="str">
        <f t="shared" si="127"/>
        <v>No</v>
      </c>
      <c r="CN180" s="5" t="str">
        <f t="shared" si="128"/>
        <v>No</v>
      </c>
      <c r="CO180" s="3" t="str">
        <f t="shared" si="127"/>
        <v>No</v>
      </c>
      <c r="CP180" s="5" t="str">
        <f t="shared" si="128"/>
        <v>No</v>
      </c>
      <c r="CQ180" s="3" t="str">
        <f t="shared" si="127"/>
        <v>No</v>
      </c>
      <c r="CR180" s="5" t="str">
        <f t="shared" si="128"/>
        <v>No</v>
      </c>
      <c r="CS180" s="3" t="str">
        <f t="shared" si="127"/>
        <v>No</v>
      </c>
      <c r="CT180" s="5" t="str">
        <f t="shared" si="128"/>
        <v>No</v>
      </c>
      <c r="CU180" s="3" t="str">
        <f t="shared" si="127"/>
        <v>No</v>
      </c>
      <c r="CV180" s="5" t="str">
        <f t="shared" si="128"/>
        <v>No</v>
      </c>
      <c r="CW180" s="3" t="str">
        <f t="shared" si="127"/>
        <v>No</v>
      </c>
      <c r="CX180" s="5" t="str">
        <f t="shared" si="128"/>
        <v>No</v>
      </c>
      <c r="CY180" s="3" t="str">
        <f t="shared" si="127"/>
        <v>No</v>
      </c>
      <c r="CZ180" s="5" t="str">
        <f t="shared" si="128"/>
        <v>No</v>
      </c>
    </row>
    <row r="181" spans="4:104" x14ac:dyDescent="0.3">
      <c r="D181" s="3">
        <v>182</v>
      </c>
      <c r="E181" s="3" t="str">
        <f t="shared" si="129"/>
        <v>Nodo Norte Real</v>
      </c>
      <c r="F181" s="3" t="str">
        <f t="shared" si="124"/>
        <v>Júpiter</v>
      </c>
      <c r="G181" s="3" t="str">
        <f t="shared" si="103"/>
        <v>Conjunción</v>
      </c>
      <c r="H181" s="5">
        <f t="shared" si="104"/>
        <v>0</v>
      </c>
      <c r="I181" s="3" t="str">
        <f t="shared" si="130"/>
        <v>No</v>
      </c>
      <c r="J181" s="5" t="str">
        <f t="shared" si="131"/>
        <v>No</v>
      </c>
      <c r="K181" s="3" t="str">
        <f t="shared" si="130"/>
        <v>No</v>
      </c>
      <c r="L181" s="5" t="str">
        <f t="shared" si="131"/>
        <v>No</v>
      </c>
      <c r="M181" s="3" t="str">
        <f t="shared" si="130"/>
        <v>No</v>
      </c>
      <c r="N181" s="5" t="str">
        <f t="shared" si="131"/>
        <v>No</v>
      </c>
      <c r="O181" s="3" t="str">
        <f t="shared" si="130"/>
        <v>No</v>
      </c>
      <c r="P181" s="5" t="str">
        <f t="shared" si="131"/>
        <v>No</v>
      </c>
      <c r="Q181" s="3" t="str">
        <f t="shared" si="130"/>
        <v>No</v>
      </c>
      <c r="R181" s="5" t="str">
        <f t="shared" si="131"/>
        <v>No</v>
      </c>
      <c r="S181" s="3" t="str">
        <f t="shared" si="130"/>
        <v>No</v>
      </c>
      <c r="T181" s="5" t="str">
        <f t="shared" si="131"/>
        <v>No</v>
      </c>
      <c r="U181" s="3" t="str">
        <f t="shared" si="130"/>
        <v>No</v>
      </c>
      <c r="V181" s="5" t="str">
        <f t="shared" si="131"/>
        <v>No</v>
      </c>
      <c r="W181" s="3" t="str">
        <f t="shared" si="130"/>
        <v>No</v>
      </c>
      <c r="X181" s="5" t="str">
        <f t="shared" si="131"/>
        <v>No</v>
      </c>
      <c r="Y181" s="3" t="str">
        <f t="shared" si="130"/>
        <v>No</v>
      </c>
      <c r="Z181" s="5" t="str">
        <f t="shared" si="131"/>
        <v>No</v>
      </c>
      <c r="AA181" s="3" t="str">
        <f t="shared" si="130"/>
        <v>No</v>
      </c>
      <c r="AB181" s="5" t="str">
        <f t="shared" si="131"/>
        <v>No</v>
      </c>
      <c r="AC181" s="3" t="str">
        <f t="shared" si="130"/>
        <v>No</v>
      </c>
      <c r="AD181" s="5" t="str">
        <f t="shared" si="131"/>
        <v>No</v>
      </c>
      <c r="AE181" s="3" t="str">
        <f t="shared" si="130"/>
        <v>No</v>
      </c>
      <c r="AF181" s="5" t="str">
        <f t="shared" si="131"/>
        <v>No</v>
      </c>
      <c r="AG181" s="3" t="str">
        <f t="shared" si="130"/>
        <v>No</v>
      </c>
      <c r="AH181" s="5" t="str">
        <f t="shared" si="131"/>
        <v>No</v>
      </c>
      <c r="AI181" s="3" t="str">
        <f t="shared" si="130"/>
        <v>No</v>
      </c>
      <c r="AJ181" s="5" t="str">
        <f t="shared" si="131"/>
        <v>No</v>
      </c>
      <c r="AK181" s="3" t="str">
        <f t="shared" si="130"/>
        <v>No</v>
      </c>
      <c r="AL181" s="5" t="str">
        <f t="shared" si="131"/>
        <v>No</v>
      </c>
      <c r="AM181" s="3" t="str">
        <f t="shared" si="130"/>
        <v>No</v>
      </c>
      <c r="AN181" s="5" t="str">
        <f t="shared" si="131"/>
        <v>No</v>
      </c>
      <c r="AO181" s="3" t="str">
        <f t="shared" si="130"/>
        <v>No</v>
      </c>
      <c r="AP181" s="5" t="str">
        <f t="shared" si="131"/>
        <v>No</v>
      </c>
      <c r="AQ181" s="3" t="str">
        <f t="shared" si="130"/>
        <v>No</v>
      </c>
      <c r="AR181" s="5" t="str">
        <f t="shared" si="131"/>
        <v>No</v>
      </c>
      <c r="AS181" s="3" t="str">
        <f t="shared" si="130"/>
        <v>No</v>
      </c>
      <c r="AT181" s="5" t="str">
        <f t="shared" si="131"/>
        <v>No</v>
      </c>
      <c r="AU181" s="3" t="str">
        <f t="shared" si="130"/>
        <v>No</v>
      </c>
      <c r="AV181" s="5" t="str">
        <f t="shared" si="131"/>
        <v>No</v>
      </c>
      <c r="AW181" s="3" t="str">
        <f t="shared" si="130"/>
        <v>No</v>
      </c>
      <c r="AX181" s="5" t="str">
        <f t="shared" si="131"/>
        <v>No</v>
      </c>
      <c r="AY181" s="3" t="str">
        <f t="shared" si="130"/>
        <v>No</v>
      </c>
      <c r="AZ181" s="5" t="str">
        <f t="shared" si="131"/>
        <v>No</v>
      </c>
      <c r="BA181" s="3" t="str">
        <f t="shared" si="130"/>
        <v>No</v>
      </c>
      <c r="BB181" s="5" t="str">
        <f t="shared" si="131"/>
        <v>No</v>
      </c>
      <c r="BC181" s="3" t="str">
        <f t="shared" si="130"/>
        <v>No</v>
      </c>
      <c r="BD181" s="5" t="str">
        <f t="shared" si="131"/>
        <v>No</v>
      </c>
      <c r="BE181" s="3" t="str">
        <f t="shared" si="130"/>
        <v>No</v>
      </c>
      <c r="BF181" s="5" t="str">
        <f t="shared" si="131"/>
        <v>No</v>
      </c>
      <c r="BG181" s="3" t="str">
        <f t="shared" si="130"/>
        <v>No</v>
      </c>
      <c r="BH181" s="5" t="str">
        <f t="shared" si="131"/>
        <v>No</v>
      </c>
      <c r="BI181" s="3" t="str">
        <f t="shared" si="130"/>
        <v>No</v>
      </c>
      <c r="BJ181" s="5" t="str">
        <f t="shared" si="131"/>
        <v>No</v>
      </c>
      <c r="BK181" s="3" t="str">
        <f t="shared" si="130"/>
        <v>No</v>
      </c>
      <c r="BL181" s="5" t="str">
        <f t="shared" si="131"/>
        <v>No</v>
      </c>
      <c r="BM181" s="3" t="str">
        <f t="shared" si="130"/>
        <v>No</v>
      </c>
      <c r="BN181" s="5" t="str">
        <f t="shared" si="131"/>
        <v>No</v>
      </c>
      <c r="BO181" s="3" t="str">
        <f t="shared" si="130"/>
        <v>No</v>
      </c>
      <c r="BP181" s="5" t="str">
        <f t="shared" si="131"/>
        <v>No</v>
      </c>
      <c r="BQ181" s="3" t="str">
        <f t="shared" si="130"/>
        <v>No</v>
      </c>
      <c r="BR181" s="5" t="str">
        <f t="shared" si="131"/>
        <v>No</v>
      </c>
      <c r="BS181" s="3" t="str">
        <f t="shared" si="130"/>
        <v>No</v>
      </c>
      <c r="BT181" s="5" t="str">
        <f t="shared" si="131"/>
        <v>No</v>
      </c>
      <c r="BU181" s="3" t="str">
        <f t="shared" si="127"/>
        <v>No</v>
      </c>
      <c r="BV181" s="5" t="str">
        <f t="shared" si="128"/>
        <v>No</v>
      </c>
      <c r="BW181" s="3" t="str">
        <f t="shared" si="127"/>
        <v>No</v>
      </c>
      <c r="BX181" s="5" t="str">
        <f t="shared" si="128"/>
        <v>No</v>
      </c>
      <c r="BY181" s="3" t="str">
        <f t="shared" si="127"/>
        <v>No</v>
      </c>
      <c r="BZ181" s="5" t="str">
        <f t="shared" si="128"/>
        <v>No</v>
      </c>
      <c r="CA181" s="3" t="str">
        <f t="shared" si="127"/>
        <v>No</v>
      </c>
      <c r="CB181" s="5" t="str">
        <f t="shared" si="128"/>
        <v>No</v>
      </c>
      <c r="CC181" s="3" t="str">
        <f t="shared" si="127"/>
        <v>No</v>
      </c>
      <c r="CD181" s="5" t="str">
        <f t="shared" si="128"/>
        <v>No</v>
      </c>
      <c r="CE181" s="3" t="str">
        <f t="shared" si="127"/>
        <v>No</v>
      </c>
      <c r="CF181" s="5" t="str">
        <f t="shared" si="128"/>
        <v>No</v>
      </c>
      <c r="CG181" s="3" t="str">
        <f t="shared" si="127"/>
        <v>No</v>
      </c>
      <c r="CH181" s="5" t="str">
        <f t="shared" si="128"/>
        <v>No</v>
      </c>
      <c r="CI181" s="3" t="str">
        <f t="shared" si="127"/>
        <v>No</v>
      </c>
      <c r="CJ181" s="5" t="str">
        <f t="shared" si="128"/>
        <v>No</v>
      </c>
      <c r="CK181" s="3" t="str">
        <f t="shared" si="127"/>
        <v>No</v>
      </c>
      <c r="CL181" s="5" t="str">
        <f t="shared" si="128"/>
        <v>No</v>
      </c>
      <c r="CM181" s="3" t="str">
        <f t="shared" si="127"/>
        <v>No</v>
      </c>
      <c r="CN181" s="5" t="str">
        <f t="shared" si="128"/>
        <v>No</v>
      </c>
      <c r="CO181" s="3" t="str">
        <f t="shared" si="127"/>
        <v>No</v>
      </c>
      <c r="CP181" s="5" t="str">
        <f t="shared" si="128"/>
        <v>No</v>
      </c>
      <c r="CQ181" s="3" t="str">
        <f t="shared" si="127"/>
        <v>No</v>
      </c>
      <c r="CR181" s="5" t="str">
        <f t="shared" si="128"/>
        <v>No</v>
      </c>
      <c r="CS181" s="3" t="str">
        <f t="shared" si="127"/>
        <v>No</v>
      </c>
      <c r="CT181" s="5" t="str">
        <f t="shared" si="128"/>
        <v>No</v>
      </c>
      <c r="CU181" s="3" t="str">
        <f t="shared" si="127"/>
        <v>No</v>
      </c>
      <c r="CV181" s="5" t="str">
        <f t="shared" si="128"/>
        <v>No</v>
      </c>
      <c r="CW181" s="3" t="str">
        <f t="shared" si="127"/>
        <v>No</v>
      </c>
      <c r="CX181" s="5" t="str">
        <f t="shared" si="128"/>
        <v>No</v>
      </c>
      <c r="CY181" s="3" t="str">
        <f t="shared" si="127"/>
        <v>No</v>
      </c>
      <c r="CZ181" s="5" t="str">
        <f t="shared" si="128"/>
        <v>No</v>
      </c>
    </row>
    <row r="182" spans="4:104" x14ac:dyDescent="0.3">
      <c r="D182" s="3">
        <v>183</v>
      </c>
      <c r="E182" s="3" t="str">
        <f t="shared" si="129"/>
        <v>Nodo Norte Real</v>
      </c>
      <c r="F182" s="3" t="str">
        <f t="shared" si="124"/>
        <v>Saturno</v>
      </c>
      <c r="G182" s="3" t="str">
        <f t="shared" si="103"/>
        <v>Conjunción</v>
      </c>
      <c r="H182" s="5">
        <f t="shared" si="104"/>
        <v>0</v>
      </c>
      <c r="I182" s="3" t="str">
        <f t="shared" si="130"/>
        <v>No</v>
      </c>
      <c r="J182" s="5" t="str">
        <f t="shared" si="131"/>
        <v>No</v>
      </c>
      <c r="K182" s="3" t="str">
        <f t="shared" si="130"/>
        <v>No</v>
      </c>
      <c r="L182" s="5" t="str">
        <f t="shared" si="131"/>
        <v>No</v>
      </c>
      <c r="M182" s="3" t="str">
        <f t="shared" si="130"/>
        <v>No</v>
      </c>
      <c r="N182" s="5" t="str">
        <f t="shared" si="131"/>
        <v>No</v>
      </c>
      <c r="O182" s="3" t="str">
        <f t="shared" si="130"/>
        <v>No</v>
      </c>
      <c r="P182" s="5" t="str">
        <f t="shared" si="131"/>
        <v>No</v>
      </c>
      <c r="Q182" s="3" t="str">
        <f t="shared" si="130"/>
        <v>No</v>
      </c>
      <c r="R182" s="5" t="str">
        <f t="shared" si="131"/>
        <v>No</v>
      </c>
      <c r="S182" s="3" t="str">
        <f t="shared" si="130"/>
        <v>No</v>
      </c>
      <c r="T182" s="5" t="str">
        <f t="shared" si="131"/>
        <v>No</v>
      </c>
      <c r="U182" s="3" t="str">
        <f t="shared" si="130"/>
        <v>No</v>
      </c>
      <c r="V182" s="5" t="str">
        <f t="shared" si="131"/>
        <v>No</v>
      </c>
      <c r="W182" s="3" t="str">
        <f t="shared" si="130"/>
        <v>No</v>
      </c>
      <c r="X182" s="5" t="str">
        <f t="shared" si="131"/>
        <v>No</v>
      </c>
      <c r="Y182" s="3" t="str">
        <f t="shared" si="130"/>
        <v>No</v>
      </c>
      <c r="Z182" s="5" t="str">
        <f t="shared" si="131"/>
        <v>No</v>
      </c>
      <c r="AA182" s="3" t="str">
        <f t="shared" si="130"/>
        <v>No</v>
      </c>
      <c r="AB182" s="5" t="str">
        <f t="shared" si="131"/>
        <v>No</v>
      </c>
      <c r="AC182" s="3" t="str">
        <f t="shared" si="130"/>
        <v>No</v>
      </c>
      <c r="AD182" s="5" t="str">
        <f t="shared" si="131"/>
        <v>No</v>
      </c>
      <c r="AE182" s="3" t="str">
        <f t="shared" si="130"/>
        <v>No</v>
      </c>
      <c r="AF182" s="5" t="str">
        <f t="shared" si="131"/>
        <v>No</v>
      </c>
      <c r="AG182" s="3" t="str">
        <f t="shared" si="130"/>
        <v>No</v>
      </c>
      <c r="AH182" s="5" t="str">
        <f t="shared" si="131"/>
        <v>No</v>
      </c>
      <c r="AI182" s="3" t="str">
        <f t="shared" si="130"/>
        <v>No</v>
      </c>
      <c r="AJ182" s="5" t="str">
        <f t="shared" si="131"/>
        <v>No</v>
      </c>
      <c r="AK182" s="3" t="str">
        <f t="shared" si="130"/>
        <v>No</v>
      </c>
      <c r="AL182" s="5" t="str">
        <f t="shared" si="131"/>
        <v>No</v>
      </c>
      <c r="AM182" s="3" t="str">
        <f t="shared" si="130"/>
        <v>No</v>
      </c>
      <c r="AN182" s="5" t="str">
        <f t="shared" si="131"/>
        <v>No</v>
      </c>
      <c r="AO182" s="3" t="str">
        <f t="shared" si="130"/>
        <v>No</v>
      </c>
      <c r="AP182" s="5" t="str">
        <f t="shared" si="131"/>
        <v>No</v>
      </c>
      <c r="AQ182" s="3" t="str">
        <f t="shared" si="130"/>
        <v>No</v>
      </c>
      <c r="AR182" s="5" t="str">
        <f t="shared" si="131"/>
        <v>No</v>
      </c>
      <c r="AS182" s="3" t="str">
        <f t="shared" si="130"/>
        <v>No</v>
      </c>
      <c r="AT182" s="5" t="str">
        <f t="shared" si="131"/>
        <v>No</v>
      </c>
      <c r="AU182" s="3" t="str">
        <f t="shared" si="130"/>
        <v>No</v>
      </c>
      <c r="AV182" s="5" t="str">
        <f t="shared" si="131"/>
        <v>No</v>
      </c>
      <c r="AW182" s="3" t="str">
        <f t="shared" si="130"/>
        <v>No</v>
      </c>
      <c r="AX182" s="5" t="str">
        <f t="shared" si="131"/>
        <v>No</v>
      </c>
      <c r="AY182" s="3" t="str">
        <f t="shared" si="130"/>
        <v>No</v>
      </c>
      <c r="AZ182" s="5" t="str">
        <f t="shared" si="131"/>
        <v>No</v>
      </c>
      <c r="BA182" s="3" t="str">
        <f t="shared" si="130"/>
        <v>No</v>
      </c>
      <c r="BB182" s="5" t="str">
        <f t="shared" si="131"/>
        <v>No</v>
      </c>
      <c r="BC182" s="3" t="str">
        <f t="shared" si="130"/>
        <v>No</v>
      </c>
      <c r="BD182" s="5" t="str">
        <f t="shared" si="131"/>
        <v>No</v>
      </c>
      <c r="BE182" s="3" t="str">
        <f t="shared" si="130"/>
        <v>No</v>
      </c>
      <c r="BF182" s="5" t="str">
        <f t="shared" si="131"/>
        <v>No</v>
      </c>
      <c r="BG182" s="3" t="str">
        <f t="shared" si="130"/>
        <v>No</v>
      </c>
      <c r="BH182" s="5" t="str">
        <f t="shared" si="131"/>
        <v>No</v>
      </c>
      <c r="BI182" s="3" t="str">
        <f t="shared" si="130"/>
        <v>No</v>
      </c>
      <c r="BJ182" s="5" t="str">
        <f t="shared" si="131"/>
        <v>No</v>
      </c>
      <c r="BK182" s="3" t="str">
        <f t="shared" si="130"/>
        <v>No</v>
      </c>
      <c r="BL182" s="5" t="str">
        <f t="shared" si="131"/>
        <v>No</v>
      </c>
      <c r="BM182" s="3" t="str">
        <f t="shared" si="130"/>
        <v>No</v>
      </c>
      <c r="BN182" s="5" t="str">
        <f t="shared" si="131"/>
        <v>No</v>
      </c>
      <c r="BO182" s="3" t="str">
        <f t="shared" si="130"/>
        <v>No</v>
      </c>
      <c r="BP182" s="5" t="str">
        <f t="shared" si="131"/>
        <v>No</v>
      </c>
      <c r="BQ182" s="3" t="str">
        <f t="shared" si="130"/>
        <v>No</v>
      </c>
      <c r="BR182" s="5" t="str">
        <f t="shared" si="131"/>
        <v>No</v>
      </c>
      <c r="BS182" s="3" t="str">
        <f t="shared" si="130"/>
        <v>No</v>
      </c>
      <c r="BT182" s="5" t="str">
        <f t="shared" si="131"/>
        <v>No</v>
      </c>
      <c r="BU182" s="3" t="str">
        <f t="shared" si="127"/>
        <v>No</v>
      </c>
      <c r="BV182" s="5" t="str">
        <f t="shared" si="128"/>
        <v>No</v>
      </c>
      <c r="BW182" s="3" t="str">
        <f t="shared" si="127"/>
        <v>No</v>
      </c>
      <c r="BX182" s="5" t="str">
        <f t="shared" si="128"/>
        <v>No</v>
      </c>
      <c r="BY182" s="3" t="str">
        <f t="shared" si="127"/>
        <v>No</v>
      </c>
      <c r="BZ182" s="5" t="str">
        <f t="shared" si="128"/>
        <v>No</v>
      </c>
      <c r="CA182" s="3" t="str">
        <f t="shared" si="127"/>
        <v>No</v>
      </c>
      <c r="CB182" s="5" t="str">
        <f t="shared" si="128"/>
        <v>No</v>
      </c>
      <c r="CC182" s="3" t="str">
        <f t="shared" si="127"/>
        <v>No</v>
      </c>
      <c r="CD182" s="5" t="str">
        <f t="shared" si="128"/>
        <v>No</v>
      </c>
      <c r="CE182" s="3" t="str">
        <f t="shared" si="127"/>
        <v>No</v>
      </c>
      <c r="CF182" s="5" t="str">
        <f t="shared" si="128"/>
        <v>No</v>
      </c>
      <c r="CG182" s="3" t="str">
        <f t="shared" si="127"/>
        <v>No</v>
      </c>
      <c r="CH182" s="5" t="str">
        <f t="shared" si="128"/>
        <v>No</v>
      </c>
      <c r="CI182" s="3" t="str">
        <f t="shared" si="127"/>
        <v>No</v>
      </c>
      <c r="CJ182" s="5" t="str">
        <f t="shared" si="128"/>
        <v>No</v>
      </c>
      <c r="CK182" s="3" t="str">
        <f t="shared" si="127"/>
        <v>No</v>
      </c>
      <c r="CL182" s="5" t="str">
        <f t="shared" si="128"/>
        <v>No</v>
      </c>
      <c r="CM182" s="3" t="str">
        <f t="shared" si="127"/>
        <v>No</v>
      </c>
      <c r="CN182" s="5" t="str">
        <f t="shared" si="128"/>
        <v>No</v>
      </c>
      <c r="CO182" s="3" t="str">
        <f t="shared" si="127"/>
        <v>No</v>
      </c>
      <c r="CP182" s="5" t="str">
        <f t="shared" si="128"/>
        <v>No</v>
      </c>
      <c r="CQ182" s="3" t="str">
        <f t="shared" si="127"/>
        <v>No</v>
      </c>
      <c r="CR182" s="5" t="str">
        <f t="shared" si="128"/>
        <v>No</v>
      </c>
      <c r="CS182" s="3" t="str">
        <f t="shared" si="127"/>
        <v>No</v>
      </c>
      <c r="CT182" s="5" t="str">
        <f t="shared" si="128"/>
        <v>No</v>
      </c>
      <c r="CU182" s="3" t="str">
        <f t="shared" si="127"/>
        <v>No</v>
      </c>
      <c r="CV182" s="5" t="str">
        <f t="shared" si="128"/>
        <v>No</v>
      </c>
      <c r="CW182" s="3" t="str">
        <f t="shared" si="127"/>
        <v>No</v>
      </c>
      <c r="CX182" s="5" t="str">
        <f t="shared" si="128"/>
        <v>No</v>
      </c>
      <c r="CY182" s="3" t="str">
        <f t="shared" si="127"/>
        <v>No</v>
      </c>
      <c r="CZ182" s="5" t="str">
        <f t="shared" si="128"/>
        <v>No</v>
      </c>
    </row>
    <row r="183" spans="4:104" x14ac:dyDescent="0.3">
      <c r="D183" s="3">
        <v>184</v>
      </c>
      <c r="E183" s="3" t="str">
        <f t="shared" si="129"/>
        <v>Nodo Norte Real</v>
      </c>
      <c r="F183" s="3" t="str">
        <f t="shared" si="124"/>
        <v>Urano</v>
      </c>
      <c r="G183" s="3" t="str">
        <f t="shared" si="103"/>
        <v>Conjunción</v>
      </c>
      <c r="H183" s="5">
        <f t="shared" si="104"/>
        <v>0</v>
      </c>
      <c r="I183" s="3" t="str">
        <f t="shared" si="130"/>
        <v>No</v>
      </c>
      <c r="J183" s="5" t="str">
        <f t="shared" si="131"/>
        <v>No</v>
      </c>
      <c r="K183" s="3" t="str">
        <f t="shared" si="130"/>
        <v>No</v>
      </c>
      <c r="L183" s="5" t="str">
        <f t="shared" si="131"/>
        <v>No</v>
      </c>
      <c r="M183" s="3" t="str">
        <f t="shared" si="130"/>
        <v>No</v>
      </c>
      <c r="N183" s="5" t="str">
        <f t="shared" si="131"/>
        <v>No</v>
      </c>
      <c r="O183" s="3" t="str">
        <f t="shared" si="130"/>
        <v>No</v>
      </c>
      <c r="P183" s="5" t="str">
        <f t="shared" si="131"/>
        <v>No</v>
      </c>
      <c r="Q183" s="3" t="str">
        <f t="shared" si="130"/>
        <v>No</v>
      </c>
      <c r="R183" s="5" t="str">
        <f t="shared" si="131"/>
        <v>No</v>
      </c>
      <c r="S183" s="3" t="str">
        <f t="shared" si="130"/>
        <v>No</v>
      </c>
      <c r="T183" s="5" t="str">
        <f t="shared" si="131"/>
        <v>No</v>
      </c>
      <c r="U183" s="3" t="str">
        <f t="shared" si="130"/>
        <v>No</v>
      </c>
      <c r="V183" s="5" t="str">
        <f t="shared" si="131"/>
        <v>No</v>
      </c>
      <c r="W183" s="3" t="str">
        <f t="shared" si="130"/>
        <v>No</v>
      </c>
      <c r="X183" s="5" t="str">
        <f t="shared" si="131"/>
        <v>No</v>
      </c>
      <c r="Y183" s="3" t="str">
        <f t="shared" si="130"/>
        <v>No</v>
      </c>
      <c r="Z183" s="5" t="str">
        <f t="shared" si="131"/>
        <v>No</v>
      </c>
      <c r="AA183" s="3" t="str">
        <f t="shared" si="130"/>
        <v>No</v>
      </c>
      <c r="AB183" s="5" t="str">
        <f t="shared" si="131"/>
        <v>No</v>
      </c>
      <c r="AC183" s="3" t="str">
        <f t="shared" si="130"/>
        <v>No</v>
      </c>
      <c r="AD183" s="5" t="str">
        <f t="shared" si="131"/>
        <v>No</v>
      </c>
      <c r="AE183" s="3" t="str">
        <f t="shared" si="130"/>
        <v>No</v>
      </c>
      <c r="AF183" s="5" t="str">
        <f t="shared" si="131"/>
        <v>No</v>
      </c>
      <c r="AG183" s="3" t="str">
        <f t="shared" si="130"/>
        <v>No</v>
      </c>
      <c r="AH183" s="5" t="str">
        <f t="shared" si="131"/>
        <v>No</v>
      </c>
      <c r="AI183" s="3" t="str">
        <f t="shared" si="130"/>
        <v>No</v>
      </c>
      <c r="AJ183" s="5" t="str">
        <f t="shared" si="131"/>
        <v>No</v>
      </c>
      <c r="AK183" s="3" t="str">
        <f t="shared" si="130"/>
        <v>No</v>
      </c>
      <c r="AL183" s="5" t="str">
        <f t="shared" si="131"/>
        <v>No</v>
      </c>
      <c r="AM183" s="3" t="str">
        <f t="shared" si="130"/>
        <v>No</v>
      </c>
      <c r="AN183" s="5" t="str">
        <f t="shared" si="131"/>
        <v>No</v>
      </c>
      <c r="AO183" s="3" t="str">
        <f t="shared" si="130"/>
        <v>No</v>
      </c>
      <c r="AP183" s="5" t="str">
        <f t="shared" si="131"/>
        <v>No</v>
      </c>
      <c r="AQ183" s="3" t="str">
        <f t="shared" si="130"/>
        <v>No</v>
      </c>
      <c r="AR183" s="5" t="str">
        <f t="shared" si="131"/>
        <v>No</v>
      </c>
      <c r="AS183" s="3" t="str">
        <f t="shared" si="130"/>
        <v>No</v>
      </c>
      <c r="AT183" s="5" t="str">
        <f t="shared" si="131"/>
        <v>No</v>
      </c>
      <c r="AU183" s="3" t="str">
        <f t="shared" si="130"/>
        <v>No</v>
      </c>
      <c r="AV183" s="5" t="str">
        <f t="shared" si="131"/>
        <v>No</v>
      </c>
      <c r="AW183" s="3" t="str">
        <f t="shared" si="130"/>
        <v>No</v>
      </c>
      <c r="AX183" s="5" t="str">
        <f t="shared" si="131"/>
        <v>No</v>
      </c>
      <c r="AY183" s="3" t="str">
        <f t="shared" si="130"/>
        <v>No</v>
      </c>
      <c r="AZ183" s="5" t="str">
        <f t="shared" si="131"/>
        <v>No</v>
      </c>
      <c r="BA183" s="3" t="str">
        <f t="shared" si="130"/>
        <v>No</v>
      </c>
      <c r="BB183" s="5" t="str">
        <f t="shared" si="131"/>
        <v>No</v>
      </c>
      <c r="BC183" s="3" t="str">
        <f t="shared" si="130"/>
        <v>No</v>
      </c>
      <c r="BD183" s="5" t="str">
        <f t="shared" si="131"/>
        <v>No</v>
      </c>
      <c r="BE183" s="3" t="str">
        <f t="shared" si="130"/>
        <v>No</v>
      </c>
      <c r="BF183" s="5" t="str">
        <f t="shared" si="131"/>
        <v>No</v>
      </c>
      <c r="BG183" s="3" t="str">
        <f t="shared" si="130"/>
        <v>No</v>
      </c>
      <c r="BH183" s="5" t="str">
        <f t="shared" si="131"/>
        <v>No</v>
      </c>
      <c r="BI183" s="3" t="str">
        <f t="shared" si="130"/>
        <v>No</v>
      </c>
      <c r="BJ183" s="5" t="str">
        <f t="shared" si="131"/>
        <v>No</v>
      </c>
      <c r="BK183" s="3" t="str">
        <f t="shared" si="130"/>
        <v>No</v>
      </c>
      <c r="BL183" s="5" t="str">
        <f t="shared" si="131"/>
        <v>No</v>
      </c>
      <c r="BM183" s="3" t="str">
        <f t="shared" si="130"/>
        <v>No</v>
      </c>
      <c r="BN183" s="5" t="str">
        <f t="shared" si="131"/>
        <v>No</v>
      </c>
      <c r="BO183" s="3" t="str">
        <f t="shared" si="130"/>
        <v>No</v>
      </c>
      <c r="BP183" s="5" t="str">
        <f t="shared" si="131"/>
        <v>No</v>
      </c>
      <c r="BQ183" s="3" t="str">
        <f t="shared" si="130"/>
        <v>No</v>
      </c>
      <c r="BR183" s="5" t="str">
        <f t="shared" si="131"/>
        <v>No</v>
      </c>
      <c r="BS183" s="3" t="str">
        <f t="shared" si="130"/>
        <v>No</v>
      </c>
      <c r="BT183" s="5" t="str">
        <f t="shared" si="131"/>
        <v>No</v>
      </c>
      <c r="BU183" s="3" t="str">
        <f t="shared" si="127"/>
        <v>No</v>
      </c>
      <c r="BV183" s="5" t="str">
        <f t="shared" si="128"/>
        <v>No</v>
      </c>
      <c r="BW183" s="3" t="str">
        <f t="shared" si="127"/>
        <v>No</v>
      </c>
      <c r="BX183" s="5" t="str">
        <f t="shared" si="128"/>
        <v>No</v>
      </c>
      <c r="BY183" s="3" t="str">
        <f t="shared" si="127"/>
        <v>No</v>
      </c>
      <c r="BZ183" s="5" t="str">
        <f t="shared" si="128"/>
        <v>No</v>
      </c>
      <c r="CA183" s="3" t="str">
        <f t="shared" si="127"/>
        <v>No</v>
      </c>
      <c r="CB183" s="5" t="str">
        <f t="shared" si="128"/>
        <v>No</v>
      </c>
      <c r="CC183" s="3" t="str">
        <f t="shared" si="127"/>
        <v>No</v>
      </c>
      <c r="CD183" s="5" t="str">
        <f t="shared" si="128"/>
        <v>No</v>
      </c>
      <c r="CE183" s="3" t="str">
        <f t="shared" si="127"/>
        <v>No</v>
      </c>
      <c r="CF183" s="5" t="str">
        <f t="shared" si="128"/>
        <v>No</v>
      </c>
      <c r="CG183" s="3" t="str">
        <f t="shared" si="127"/>
        <v>No</v>
      </c>
      <c r="CH183" s="5" t="str">
        <f t="shared" si="128"/>
        <v>No</v>
      </c>
      <c r="CI183" s="3" t="str">
        <f t="shared" si="127"/>
        <v>No</v>
      </c>
      <c r="CJ183" s="5" t="str">
        <f t="shared" si="128"/>
        <v>No</v>
      </c>
      <c r="CK183" s="3" t="str">
        <f t="shared" si="127"/>
        <v>No</v>
      </c>
      <c r="CL183" s="5" t="str">
        <f t="shared" si="128"/>
        <v>No</v>
      </c>
      <c r="CM183" s="3" t="str">
        <f t="shared" si="127"/>
        <v>No</v>
      </c>
      <c r="CN183" s="5" t="str">
        <f t="shared" si="128"/>
        <v>No</v>
      </c>
      <c r="CO183" s="3" t="str">
        <f t="shared" si="127"/>
        <v>No</v>
      </c>
      <c r="CP183" s="5" t="str">
        <f t="shared" si="128"/>
        <v>No</v>
      </c>
      <c r="CQ183" s="3" t="str">
        <f t="shared" si="127"/>
        <v>No</v>
      </c>
      <c r="CR183" s="5" t="str">
        <f t="shared" si="128"/>
        <v>No</v>
      </c>
      <c r="CS183" s="3" t="str">
        <f t="shared" si="127"/>
        <v>No</v>
      </c>
      <c r="CT183" s="5" t="str">
        <f t="shared" si="128"/>
        <v>No</v>
      </c>
      <c r="CU183" s="3" t="str">
        <f t="shared" si="127"/>
        <v>No</v>
      </c>
      <c r="CV183" s="5" t="str">
        <f t="shared" si="128"/>
        <v>No</v>
      </c>
      <c r="CW183" s="3" t="str">
        <f t="shared" si="127"/>
        <v>No</v>
      </c>
      <c r="CX183" s="5" t="str">
        <f t="shared" si="128"/>
        <v>No</v>
      </c>
      <c r="CY183" s="3" t="str">
        <f t="shared" si="127"/>
        <v>No</v>
      </c>
      <c r="CZ183" s="5" t="str">
        <f t="shared" si="128"/>
        <v>No</v>
      </c>
    </row>
    <row r="184" spans="4:104" x14ac:dyDescent="0.3">
      <c r="D184" s="3">
        <v>185</v>
      </c>
      <c r="E184" s="3" t="str">
        <f t="shared" si="129"/>
        <v>Nodo Norte Real</v>
      </c>
      <c r="F184" s="3" t="str">
        <f t="shared" si="124"/>
        <v>Neptuno</v>
      </c>
      <c r="G184" s="3" t="str">
        <f t="shared" si="103"/>
        <v>Conjunción</v>
      </c>
      <c r="H184" s="5">
        <f t="shared" si="104"/>
        <v>0</v>
      </c>
      <c r="I184" s="3" t="str">
        <f t="shared" si="130"/>
        <v>No</v>
      </c>
      <c r="J184" s="5" t="str">
        <f t="shared" si="131"/>
        <v>No</v>
      </c>
      <c r="K184" s="3" t="str">
        <f t="shared" si="130"/>
        <v>No</v>
      </c>
      <c r="L184" s="5" t="str">
        <f t="shared" si="131"/>
        <v>No</v>
      </c>
      <c r="M184" s="3" t="str">
        <f t="shared" si="130"/>
        <v>No</v>
      </c>
      <c r="N184" s="5" t="str">
        <f t="shared" si="131"/>
        <v>No</v>
      </c>
      <c r="O184" s="3" t="str">
        <f t="shared" si="130"/>
        <v>No</v>
      </c>
      <c r="P184" s="5" t="str">
        <f t="shared" si="131"/>
        <v>No</v>
      </c>
      <c r="Q184" s="3" t="str">
        <f t="shared" si="130"/>
        <v>No</v>
      </c>
      <c r="R184" s="5" t="str">
        <f t="shared" si="131"/>
        <v>No</v>
      </c>
      <c r="S184" s="3" t="str">
        <f t="shared" si="130"/>
        <v>No</v>
      </c>
      <c r="T184" s="5" t="str">
        <f t="shared" si="131"/>
        <v>No</v>
      </c>
      <c r="U184" s="3" t="str">
        <f t="shared" si="130"/>
        <v>No</v>
      </c>
      <c r="V184" s="5" t="str">
        <f t="shared" si="131"/>
        <v>No</v>
      </c>
      <c r="W184" s="3" t="str">
        <f t="shared" si="130"/>
        <v>No</v>
      </c>
      <c r="X184" s="5" t="str">
        <f t="shared" si="131"/>
        <v>No</v>
      </c>
      <c r="Y184" s="3" t="str">
        <f t="shared" si="130"/>
        <v>No</v>
      </c>
      <c r="Z184" s="5" t="str">
        <f t="shared" si="131"/>
        <v>No</v>
      </c>
      <c r="AA184" s="3" t="str">
        <f t="shared" si="130"/>
        <v>No</v>
      </c>
      <c r="AB184" s="5" t="str">
        <f t="shared" si="131"/>
        <v>No</v>
      </c>
      <c r="AC184" s="3" t="str">
        <f t="shared" si="130"/>
        <v>No</v>
      </c>
      <c r="AD184" s="5" t="str">
        <f t="shared" si="131"/>
        <v>No</v>
      </c>
      <c r="AE184" s="3" t="str">
        <f t="shared" si="130"/>
        <v>No</v>
      </c>
      <c r="AF184" s="5" t="str">
        <f t="shared" si="131"/>
        <v>No</v>
      </c>
      <c r="AG184" s="3" t="str">
        <f t="shared" si="130"/>
        <v>No</v>
      </c>
      <c r="AH184" s="5" t="str">
        <f t="shared" si="131"/>
        <v>No</v>
      </c>
      <c r="AI184" s="3" t="str">
        <f t="shared" si="130"/>
        <v>No</v>
      </c>
      <c r="AJ184" s="5" t="str">
        <f t="shared" si="131"/>
        <v>No</v>
      </c>
      <c r="AK184" s="3" t="str">
        <f t="shared" si="130"/>
        <v>No</v>
      </c>
      <c r="AL184" s="5" t="str">
        <f t="shared" si="131"/>
        <v>No</v>
      </c>
      <c r="AM184" s="3" t="str">
        <f t="shared" si="130"/>
        <v>No</v>
      </c>
      <c r="AN184" s="5" t="str">
        <f t="shared" si="131"/>
        <v>No</v>
      </c>
      <c r="AO184" s="3" t="str">
        <f t="shared" si="130"/>
        <v>No</v>
      </c>
      <c r="AP184" s="5" t="str">
        <f t="shared" si="131"/>
        <v>No</v>
      </c>
      <c r="AQ184" s="3" t="str">
        <f t="shared" si="130"/>
        <v>No</v>
      </c>
      <c r="AR184" s="5" t="str">
        <f t="shared" si="131"/>
        <v>No</v>
      </c>
      <c r="AS184" s="3" t="str">
        <f t="shared" si="130"/>
        <v>No</v>
      </c>
      <c r="AT184" s="5" t="str">
        <f t="shared" si="131"/>
        <v>No</v>
      </c>
      <c r="AU184" s="3" t="str">
        <f t="shared" si="130"/>
        <v>No</v>
      </c>
      <c r="AV184" s="5" t="str">
        <f t="shared" si="131"/>
        <v>No</v>
      </c>
      <c r="AW184" s="3" t="str">
        <f t="shared" si="130"/>
        <v>No</v>
      </c>
      <c r="AX184" s="5" t="str">
        <f t="shared" si="131"/>
        <v>No</v>
      </c>
      <c r="AY184" s="3" t="str">
        <f t="shared" si="130"/>
        <v>No</v>
      </c>
      <c r="AZ184" s="5" t="str">
        <f t="shared" si="131"/>
        <v>No</v>
      </c>
      <c r="BA184" s="3" t="str">
        <f t="shared" si="130"/>
        <v>No</v>
      </c>
      <c r="BB184" s="5" t="str">
        <f t="shared" si="131"/>
        <v>No</v>
      </c>
      <c r="BC184" s="3" t="str">
        <f t="shared" si="130"/>
        <v>No</v>
      </c>
      <c r="BD184" s="5" t="str">
        <f t="shared" si="131"/>
        <v>No</v>
      </c>
      <c r="BE184" s="3" t="str">
        <f t="shared" si="130"/>
        <v>No</v>
      </c>
      <c r="BF184" s="5" t="str">
        <f t="shared" si="131"/>
        <v>No</v>
      </c>
      <c r="BG184" s="3" t="str">
        <f t="shared" si="130"/>
        <v>No</v>
      </c>
      <c r="BH184" s="5" t="str">
        <f t="shared" si="131"/>
        <v>No</v>
      </c>
      <c r="BI184" s="3" t="str">
        <f t="shared" si="130"/>
        <v>No</v>
      </c>
      <c r="BJ184" s="5" t="str">
        <f t="shared" si="131"/>
        <v>No</v>
      </c>
      <c r="BK184" s="3" t="str">
        <f t="shared" si="130"/>
        <v>No</v>
      </c>
      <c r="BL184" s="5" t="str">
        <f t="shared" si="131"/>
        <v>No</v>
      </c>
      <c r="BM184" s="3" t="str">
        <f t="shared" si="130"/>
        <v>No</v>
      </c>
      <c r="BN184" s="5" t="str">
        <f t="shared" si="131"/>
        <v>No</v>
      </c>
      <c r="BO184" s="3" t="str">
        <f t="shared" si="130"/>
        <v>No</v>
      </c>
      <c r="BP184" s="5" t="str">
        <f t="shared" si="131"/>
        <v>No</v>
      </c>
      <c r="BQ184" s="3" t="str">
        <f t="shared" si="130"/>
        <v>No</v>
      </c>
      <c r="BR184" s="5" t="str">
        <f t="shared" si="131"/>
        <v>No</v>
      </c>
      <c r="BS184" s="3" t="str">
        <f t="shared" ref="BS184:CY190" si="132">IF(AND(VLOOKUP($E184,Puntos,7,FALSE)-VLOOKUP($F184,Puntos,7,FALSE)&lt;=(1.25/30)*(BS$5+BS$3),VLOOKUP($E184,Puntos,7,FALSE)-VLOOKUP($F184,Puntos,7,FALSE)&gt;=(1.25/30)*(-BS$5+BS$3)),BS$2,IF(AND(VLOOKUP($F184,Puntos,7,FALSE)-VLOOKUP($E184,Puntos,7,FALSE)&lt;=(1.25/30)*(BS$5+BS$3),VLOOKUP($F184,Puntos,7,FALSE)-VLOOKUP($E184,Puntos,7,FALSE)&gt;=(1.25/30)*(-BS$5+BS$3)),BS$2,IF(AND(VLOOKUP($E184,Puntos,7,FALSE)-VLOOKUP($F184,Puntos,7,FALSE)&lt;=(1.25/30)*(-360+BS$5+BS$3),VLOOKUP($E184,Puntos,7,FALSE)-VLOOKUP($F184,Puntos,7,FALSE)&gt;=(1.25/30)*(-360-BS$5+BS$3)),BS$2,IF(AND(VLOOKUP($F184,Puntos,7,FALSE)-VLOOKUP($E184,Puntos,7,FALSE)&lt;=(1.25/30)*(-360+BS$5+BS$3),VLOOKUP($F184,Puntos,7,FALSE)-VLOOKUP($E184,Puntos,7,FALSE)&gt;=(1.25/30)*(-360-BS$5+BS$3)),BS$2,"No"))))</f>
        <v>No</v>
      </c>
      <c r="BT184" s="5" t="str">
        <f t="shared" ref="BT184:CZ190" si="133">IF(IF(AND(VLOOKUP($E184,Puntos,7,FALSE)-VLOOKUP($F184,Puntos,7,FALSE)&lt;=(1.25/30)*(BT$5+BT$3),VLOOKUP($E184,Puntos,7,FALSE)-VLOOKUP($F184,Puntos,7,FALSE)&gt;=(1.25/30)*(-BT$5+BT$3)),VLOOKUP($E184,Puntos,7,FALSE)-VLOOKUP($F184,Puntos,7,FALSE)-(1.25/30)*(BT$3),IF(AND(VLOOKUP($F184,Puntos,7,FALSE)-VLOOKUP($E184,Puntos,7,FALSE)&lt;=(1.25/30)*(BT$5+BT$3),VLOOKUP($F184,Puntos,7,FALSE)-VLOOKUP($E184,Puntos,7,FALSE)&gt;=(1.25/30)*(-BT$5+BT$3)),VLOOKUP($F184,Puntos,7,FALSE)-VLOOKUP($E184,Puntos,7,FALSE)-(1.25/30)*(BT$3),IF(AND(VLOOKUP($E184,Puntos,7,FALSE)-VLOOKUP($F184,Puntos,7,FALSE)&lt;=(1.25/30)*(-360+BT$5+BT$3),VLOOKUP($E184,Puntos,7,FALSE)-VLOOKUP($F184,Puntos,7,FALSE)&gt;=(1.25/30)*(-360-BT$5+BT$3)),VLOOKUP($E184,Puntos,7,FALSE)-VLOOKUP($F184,Puntos,7,FALSE)+(360-BT$3)/24,IF(AND(VLOOKUP($F184,Puntos,7,FALSE)-VLOOKUP($E184,Puntos,7,FALSE)&lt;=(1.25/30)*(-360+BT$5+BT$3),VLOOKUP($F184,Puntos,7,FALSE)-VLOOKUP($E184,Puntos,7,FALSE)&gt;=(1.25/30)*(-360-BT$5+BT$3)),VLOOKUP($F184,Puntos,7,FALSE)-VLOOKUP($E184,Puntos,7,FALSE)+(360-BT$3)/24,"No"))))&lt;0,(-1)*(IF(AND(VLOOKUP($E184,Puntos,7,FALSE)-VLOOKUP($F184,Puntos,7,FALSE)&lt;=(1.25/30)*(BT$5+BT$3),VLOOKUP($E184,Puntos,7,FALSE)-VLOOKUP($F184,Puntos,7,FALSE)&gt;=(1.25/30)*(-BT$5+BT$3)),VLOOKUP($E184,Puntos,7,FALSE)-VLOOKUP($F184,Puntos,7,FALSE)-(1.25/30)*(BT$3),IF(AND(VLOOKUP($F184,Puntos,7,FALSE)-VLOOKUP($E184,Puntos,7,FALSE)&lt;=(1.25/30)*(BT$5+BT$3),VLOOKUP($F184,Puntos,7,FALSE)-VLOOKUP($E184,Puntos,7,FALSE)&gt;=(1.25/30)*(-BT$5+BT$3)),VLOOKUP($F184,Puntos,7,FALSE)-VLOOKUP($E184,Puntos,7,FALSE)-(1.25/30)*(BT$3),IF(AND(VLOOKUP($E184,Puntos,7,FALSE)-VLOOKUP($F184,Puntos,7,FALSE)&lt;=(1.25/30)*(-360+BT$5+BT$3),VLOOKUP($E184,Puntos,7,FALSE)-VLOOKUP($F184,Puntos,7,FALSE)&gt;=(1.25/30)*(-360-BT$5+BT$3)),VLOOKUP($E184,Puntos,7,FALSE)-VLOOKUP($F184,Puntos,7,FALSE)+(360-BT$3)/24,IF(AND(VLOOKUP($F184,Puntos,7,FALSE)-VLOOKUP($E184,Puntos,7,FALSE)&lt;=(1.25/30)*(-360+BT$5+BT$3),VLOOKUP($F184,Puntos,7,FALSE)-VLOOKUP($E184,Puntos,7,FALSE)&gt;=(1.25/30)*(-360-BT$5+BT$3)),VLOOKUP($F184,Puntos,7,FALSE)-VLOOKUP($E184,Puntos,7,FALSE)+(360-BT$3)/24,"No"))))),(IF(AND(VLOOKUP($E184,Puntos,7,FALSE)-VLOOKUP($F184,Puntos,7,FALSE)&lt;=(1.25/30)*(BT$5+BT$3),VLOOKUP($E184,Puntos,7,FALSE)-VLOOKUP($F184,Puntos,7,FALSE)&gt;=(1.25/30)*(-BT$5+BT$3)),VLOOKUP($E184,Puntos,7,FALSE)-VLOOKUP($F184,Puntos,7,FALSE)-(1.25/30)*(BT$3),IF(AND(VLOOKUP($F184,Puntos,7,FALSE)-VLOOKUP($E184,Puntos,7,FALSE)&lt;=(1.25/30)*(BT$5+BT$3),VLOOKUP($F184,Puntos,7,FALSE)-VLOOKUP($E184,Puntos,7,FALSE)&gt;=(1.25/30)*(-BT$5+BT$3)),VLOOKUP($F184,Puntos,7,FALSE)-VLOOKUP($E184,Puntos,7,FALSE)-(1.25/30)*(BT$3),IF(AND(VLOOKUP($E184,Puntos,7,FALSE)-VLOOKUP($F184,Puntos,7,FALSE)&lt;=(1.25/30)*(-360+BT$5+BT$3),VLOOKUP($E184,Puntos,7,FALSE)-VLOOKUP($F184,Puntos,7,FALSE)&gt;=(1.25/30)*(-360-BT$5+BT$3)),VLOOKUP($E184,Puntos,7,FALSE)-VLOOKUP($F184,Puntos,7,FALSE)+(360-BT$3)/24,IF(AND(VLOOKUP($F184,Puntos,7,FALSE)-VLOOKUP($E184,Puntos,7,FALSE)&lt;=(1.25/30)*(-360+BT$5+BT$3),VLOOKUP($F184,Puntos,7,FALSE)-VLOOKUP($E184,Puntos,7,FALSE)&gt;=(1.25/30)*(-360-BT$5+BT$3)),VLOOKUP($F184,Puntos,7,FALSE)-VLOOKUP($E184,Puntos,7,FALSE)+(360-BT$3)/24,"No"))))))</f>
        <v>No</v>
      </c>
      <c r="BU184" s="3" t="str">
        <f t="shared" si="132"/>
        <v>No</v>
      </c>
      <c r="BV184" s="5" t="str">
        <f t="shared" si="133"/>
        <v>No</v>
      </c>
      <c r="BW184" s="3" t="str">
        <f t="shared" si="132"/>
        <v>No</v>
      </c>
      <c r="BX184" s="5" t="str">
        <f t="shared" si="133"/>
        <v>No</v>
      </c>
      <c r="BY184" s="3" t="str">
        <f t="shared" si="132"/>
        <v>No</v>
      </c>
      <c r="BZ184" s="5" t="str">
        <f t="shared" si="133"/>
        <v>No</v>
      </c>
      <c r="CA184" s="3" t="str">
        <f t="shared" si="132"/>
        <v>No</v>
      </c>
      <c r="CB184" s="5" t="str">
        <f t="shared" si="133"/>
        <v>No</v>
      </c>
      <c r="CC184" s="3" t="str">
        <f t="shared" si="132"/>
        <v>No</v>
      </c>
      <c r="CD184" s="5" t="str">
        <f t="shared" si="133"/>
        <v>No</v>
      </c>
      <c r="CE184" s="3" t="str">
        <f t="shared" si="132"/>
        <v>No</v>
      </c>
      <c r="CF184" s="5" t="str">
        <f t="shared" si="133"/>
        <v>No</v>
      </c>
      <c r="CG184" s="3" t="str">
        <f t="shared" si="132"/>
        <v>No</v>
      </c>
      <c r="CH184" s="5" t="str">
        <f t="shared" si="133"/>
        <v>No</v>
      </c>
      <c r="CI184" s="3" t="str">
        <f t="shared" si="132"/>
        <v>No</v>
      </c>
      <c r="CJ184" s="5" t="str">
        <f t="shared" si="133"/>
        <v>No</v>
      </c>
      <c r="CK184" s="3" t="str">
        <f t="shared" si="132"/>
        <v>No</v>
      </c>
      <c r="CL184" s="5" t="str">
        <f t="shared" si="133"/>
        <v>No</v>
      </c>
      <c r="CM184" s="3" t="str">
        <f t="shared" si="132"/>
        <v>No</v>
      </c>
      <c r="CN184" s="5" t="str">
        <f t="shared" si="133"/>
        <v>No</v>
      </c>
      <c r="CO184" s="3" t="str">
        <f t="shared" si="132"/>
        <v>No</v>
      </c>
      <c r="CP184" s="5" t="str">
        <f t="shared" si="133"/>
        <v>No</v>
      </c>
      <c r="CQ184" s="3" t="str">
        <f t="shared" si="132"/>
        <v>No</v>
      </c>
      <c r="CR184" s="5" t="str">
        <f t="shared" si="133"/>
        <v>No</v>
      </c>
      <c r="CS184" s="3" t="str">
        <f t="shared" si="132"/>
        <v>No</v>
      </c>
      <c r="CT184" s="5" t="str">
        <f t="shared" si="133"/>
        <v>No</v>
      </c>
      <c r="CU184" s="3" t="str">
        <f t="shared" si="132"/>
        <v>No</v>
      </c>
      <c r="CV184" s="5" t="str">
        <f t="shared" si="133"/>
        <v>No</v>
      </c>
      <c r="CW184" s="3" t="str">
        <f t="shared" si="132"/>
        <v>No</v>
      </c>
      <c r="CX184" s="5" t="str">
        <f t="shared" si="133"/>
        <v>No</v>
      </c>
      <c r="CY184" s="3" t="str">
        <f t="shared" si="132"/>
        <v>No</v>
      </c>
      <c r="CZ184" s="5" t="str">
        <f t="shared" si="133"/>
        <v>No</v>
      </c>
    </row>
    <row r="185" spans="4:104" x14ac:dyDescent="0.3">
      <c r="D185" s="3">
        <v>186</v>
      </c>
      <c r="E185" s="3" t="str">
        <f t="shared" si="129"/>
        <v>Nodo Norte Real</v>
      </c>
      <c r="F185" s="3" t="str">
        <f t="shared" ref="F185" si="134">$E$19</f>
        <v>Plutón</v>
      </c>
      <c r="G185" s="3" t="str">
        <f t="shared" si="103"/>
        <v>Conjunción</v>
      </c>
      <c r="H185" s="5">
        <f t="shared" si="104"/>
        <v>0</v>
      </c>
      <c r="I185" s="3" t="str">
        <f t="shared" ref="I185:BS191" si="135">IF(AND(VLOOKUP($E185,Puntos,7,FALSE)-VLOOKUP($F185,Puntos,7,FALSE)&lt;=(1.25/30)*(I$5+I$3),VLOOKUP($E185,Puntos,7,FALSE)-VLOOKUP($F185,Puntos,7,FALSE)&gt;=(1.25/30)*(-I$5+I$3)),I$2,IF(AND(VLOOKUP($F185,Puntos,7,FALSE)-VLOOKUP($E185,Puntos,7,FALSE)&lt;=(1.25/30)*(I$5+I$3),VLOOKUP($F185,Puntos,7,FALSE)-VLOOKUP($E185,Puntos,7,FALSE)&gt;=(1.25/30)*(-I$5+I$3)),I$2,IF(AND(VLOOKUP($E185,Puntos,7,FALSE)-VLOOKUP($F185,Puntos,7,FALSE)&lt;=(1.25/30)*(-360+I$5+I$3),VLOOKUP($E185,Puntos,7,FALSE)-VLOOKUP($F185,Puntos,7,FALSE)&gt;=(1.25/30)*(-360-I$5+I$3)),I$2,IF(AND(VLOOKUP($F185,Puntos,7,FALSE)-VLOOKUP($E185,Puntos,7,FALSE)&lt;=(1.25/30)*(-360+I$5+I$3),VLOOKUP($F185,Puntos,7,FALSE)-VLOOKUP($E185,Puntos,7,FALSE)&gt;=(1.25/30)*(-360-I$5+I$3)),I$2,"No"))))</f>
        <v>No</v>
      </c>
      <c r="J185" s="5" t="str">
        <f t="shared" ref="J185:BT191" si="136">IF(IF(AND(VLOOKUP($E185,Puntos,7,FALSE)-VLOOKUP($F185,Puntos,7,FALSE)&lt;=(1.25/30)*(J$5+J$3),VLOOKUP($E185,Puntos,7,FALSE)-VLOOKUP($F185,Puntos,7,FALSE)&gt;=(1.25/30)*(-J$5+J$3)),VLOOKUP($E185,Puntos,7,FALSE)-VLOOKUP($F185,Puntos,7,FALSE)-(1.25/30)*(J$3),IF(AND(VLOOKUP($F185,Puntos,7,FALSE)-VLOOKUP($E185,Puntos,7,FALSE)&lt;=(1.25/30)*(J$5+J$3),VLOOKUP($F185,Puntos,7,FALSE)-VLOOKUP($E185,Puntos,7,FALSE)&gt;=(1.25/30)*(-J$5+J$3)),VLOOKUP($F185,Puntos,7,FALSE)-VLOOKUP($E185,Puntos,7,FALSE)-(1.25/30)*(J$3),IF(AND(VLOOKUP($E185,Puntos,7,FALSE)-VLOOKUP($F185,Puntos,7,FALSE)&lt;=(1.25/30)*(-360+J$5+J$3),VLOOKUP($E185,Puntos,7,FALSE)-VLOOKUP($F185,Puntos,7,FALSE)&gt;=(1.25/30)*(-360-J$5+J$3)),VLOOKUP($E185,Puntos,7,FALSE)-VLOOKUP($F185,Puntos,7,FALSE)+(360-J$3)/24,IF(AND(VLOOKUP($F185,Puntos,7,FALSE)-VLOOKUP($E185,Puntos,7,FALSE)&lt;=(1.25/30)*(-360+J$5+J$3),VLOOKUP($F185,Puntos,7,FALSE)-VLOOKUP($E185,Puntos,7,FALSE)&gt;=(1.25/30)*(-360-J$5+J$3)),VLOOKUP($F185,Puntos,7,FALSE)-VLOOKUP($E185,Puntos,7,FALSE)+(360-J$3)/24,"No"))))&lt;0,(-1)*(IF(AND(VLOOKUP($E185,Puntos,7,FALSE)-VLOOKUP($F185,Puntos,7,FALSE)&lt;=(1.25/30)*(J$5+J$3),VLOOKUP($E185,Puntos,7,FALSE)-VLOOKUP($F185,Puntos,7,FALSE)&gt;=(1.25/30)*(-J$5+J$3)),VLOOKUP($E185,Puntos,7,FALSE)-VLOOKUP($F185,Puntos,7,FALSE)-(1.25/30)*(J$3),IF(AND(VLOOKUP($F185,Puntos,7,FALSE)-VLOOKUP($E185,Puntos,7,FALSE)&lt;=(1.25/30)*(J$5+J$3),VLOOKUP($F185,Puntos,7,FALSE)-VLOOKUP($E185,Puntos,7,FALSE)&gt;=(1.25/30)*(-J$5+J$3)),VLOOKUP($F185,Puntos,7,FALSE)-VLOOKUP($E185,Puntos,7,FALSE)-(1.25/30)*(J$3),IF(AND(VLOOKUP($E185,Puntos,7,FALSE)-VLOOKUP($F185,Puntos,7,FALSE)&lt;=(1.25/30)*(-360+J$5+J$3),VLOOKUP($E185,Puntos,7,FALSE)-VLOOKUP($F185,Puntos,7,FALSE)&gt;=(1.25/30)*(-360-J$5+J$3)),VLOOKUP($E185,Puntos,7,FALSE)-VLOOKUP($F185,Puntos,7,FALSE)+(360-J$3)/24,IF(AND(VLOOKUP($F185,Puntos,7,FALSE)-VLOOKUP($E185,Puntos,7,FALSE)&lt;=(1.25/30)*(-360+J$5+J$3),VLOOKUP($F185,Puntos,7,FALSE)-VLOOKUP($E185,Puntos,7,FALSE)&gt;=(1.25/30)*(-360-J$5+J$3)),VLOOKUP($F185,Puntos,7,FALSE)-VLOOKUP($E185,Puntos,7,FALSE)+(360-J$3)/24,"No"))))),(IF(AND(VLOOKUP($E185,Puntos,7,FALSE)-VLOOKUP($F185,Puntos,7,FALSE)&lt;=(1.25/30)*(J$5+J$3),VLOOKUP($E185,Puntos,7,FALSE)-VLOOKUP($F185,Puntos,7,FALSE)&gt;=(1.25/30)*(-J$5+J$3)),VLOOKUP($E185,Puntos,7,FALSE)-VLOOKUP($F185,Puntos,7,FALSE)-(1.25/30)*(J$3),IF(AND(VLOOKUP($F185,Puntos,7,FALSE)-VLOOKUP($E185,Puntos,7,FALSE)&lt;=(1.25/30)*(J$5+J$3),VLOOKUP($F185,Puntos,7,FALSE)-VLOOKUP($E185,Puntos,7,FALSE)&gt;=(1.25/30)*(-J$5+J$3)),VLOOKUP($F185,Puntos,7,FALSE)-VLOOKUP($E185,Puntos,7,FALSE)-(1.25/30)*(J$3),IF(AND(VLOOKUP($E185,Puntos,7,FALSE)-VLOOKUP($F185,Puntos,7,FALSE)&lt;=(1.25/30)*(-360+J$5+J$3),VLOOKUP($E185,Puntos,7,FALSE)-VLOOKUP($F185,Puntos,7,FALSE)&gt;=(1.25/30)*(-360-J$5+J$3)),VLOOKUP($E185,Puntos,7,FALSE)-VLOOKUP($F185,Puntos,7,FALSE)+(360-J$3)/24,IF(AND(VLOOKUP($F185,Puntos,7,FALSE)-VLOOKUP($E185,Puntos,7,FALSE)&lt;=(1.25/30)*(-360+J$5+J$3),VLOOKUP($F185,Puntos,7,FALSE)-VLOOKUP($E185,Puntos,7,FALSE)&gt;=(1.25/30)*(-360-J$5+J$3)),VLOOKUP($F185,Puntos,7,FALSE)-VLOOKUP($E185,Puntos,7,FALSE)+(360-J$3)/24,"No"))))))</f>
        <v>No</v>
      </c>
      <c r="K185" s="3" t="str">
        <f t="shared" si="135"/>
        <v>No</v>
      </c>
      <c r="L185" s="5" t="str">
        <f t="shared" si="136"/>
        <v>No</v>
      </c>
      <c r="M185" s="3" t="str">
        <f t="shared" si="135"/>
        <v>No</v>
      </c>
      <c r="N185" s="5" t="str">
        <f t="shared" si="136"/>
        <v>No</v>
      </c>
      <c r="O185" s="3" t="str">
        <f t="shared" si="135"/>
        <v>No</v>
      </c>
      <c r="P185" s="5" t="str">
        <f t="shared" si="136"/>
        <v>No</v>
      </c>
      <c r="Q185" s="3" t="str">
        <f t="shared" si="135"/>
        <v>No</v>
      </c>
      <c r="R185" s="5" t="str">
        <f t="shared" si="136"/>
        <v>No</v>
      </c>
      <c r="S185" s="3" t="str">
        <f t="shared" si="135"/>
        <v>No</v>
      </c>
      <c r="T185" s="5" t="str">
        <f t="shared" si="136"/>
        <v>No</v>
      </c>
      <c r="U185" s="3" t="str">
        <f t="shared" si="135"/>
        <v>No</v>
      </c>
      <c r="V185" s="5" t="str">
        <f t="shared" si="136"/>
        <v>No</v>
      </c>
      <c r="W185" s="3" t="str">
        <f t="shared" si="135"/>
        <v>No</v>
      </c>
      <c r="X185" s="5" t="str">
        <f t="shared" si="136"/>
        <v>No</v>
      </c>
      <c r="Y185" s="3" t="str">
        <f t="shared" si="135"/>
        <v>No</v>
      </c>
      <c r="Z185" s="5" t="str">
        <f t="shared" si="136"/>
        <v>No</v>
      </c>
      <c r="AA185" s="3" t="str">
        <f t="shared" si="135"/>
        <v>No</v>
      </c>
      <c r="AB185" s="5" t="str">
        <f t="shared" si="136"/>
        <v>No</v>
      </c>
      <c r="AC185" s="3" t="str">
        <f t="shared" si="135"/>
        <v>No</v>
      </c>
      <c r="AD185" s="5" t="str">
        <f t="shared" si="136"/>
        <v>No</v>
      </c>
      <c r="AE185" s="3" t="str">
        <f t="shared" si="135"/>
        <v>No</v>
      </c>
      <c r="AF185" s="5" t="str">
        <f t="shared" si="136"/>
        <v>No</v>
      </c>
      <c r="AG185" s="3" t="str">
        <f t="shared" si="135"/>
        <v>No</v>
      </c>
      <c r="AH185" s="5" t="str">
        <f t="shared" si="136"/>
        <v>No</v>
      </c>
      <c r="AI185" s="3" t="str">
        <f t="shared" si="135"/>
        <v>No</v>
      </c>
      <c r="AJ185" s="5" t="str">
        <f t="shared" si="136"/>
        <v>No</v>
      </c>
      <c r="AK185" s="3" t="str">
        <f t="shared" si="135"/>
        <v>No</v>
      </c>
      <c r="AL185" s="5" t="str">
        <f t="shared" si="136"/>
        <v>No</v>
      </c>
      <c r="AM185" s="3" t="str">
        <f t="shared" si="135"/>
        <v>No</v>
      </c>
      <c r="AN185" s="5" t="str">
        <f t="shared" si="136"/>
        <v>No</v>
      </c>
      <c r="AO185" s="3" t="str">
        <f t="shared" si="135"/>
        <v>No</v>
      </c>
      <c r="AP185" s="5" t="str">
        <f t="shared" si="136"/>
        <v>No</v>
      </c>
      <c r="AQ185" s="3" t="str">
        <f t="shared" si="135"/>
        <v>No</v>
      </c>
      <c r="AR185" s="5" t="str">
        <f t="shared" si="136"/>
        <v>No</v>
      </c>
      <c r="AS185" s="3" t="str">
        <f t="shared" si="135"/>
        <v>No</v>
      </c>
      <c r="AT185" s="5" t="str">
        <f t="shared" si="136"/>
        <v>No</v>
      </c>
      <c r="AU185" s="3" t="str">
        <f t="shared" si="135"/>
        <v>No</v>
      </c>
      <c r="AV185" s="5" t="str">
        <f t="shared" si="136"/>
        <v>No</v>
      </c>
      <c r="AW185" s="3" t="str">
        <f t="shared" si="135"/>
        <v>No</v>
      </c>
      <c r="AX185" s="5" t="str">
        <f t="shared" si="136"/>
        <v>No</v>
      </c>
      <c r="AY185" s="3" t="str">
        <f t="shared" si="135"/>
        <v>No</v>
      </c>
      <c r="AZ185" s="5" t="str">
        <f t="shared" si="136"/>
        <v>No</v>
      </c>
      <c r="BA185" s="3" t="str">
        <f t="shared" si="135"/>
        <v>No</v>
      </c>
      <c r="BB185" s="5" t="str">
        <f t="shared" si="136"/>
        <v>No</v>
      </c>
      <c r="BC185" s="3" t="str">
        <f t="shared" si="135"/>
        <v>No</v>
      </c>
      <c r="BD185" s="5" t="str">
        <f t="shared" si="136"/>
        <v>No</v>
      </c>
      <c r="BE185" s="3" t="str">
        <f t="shared" si="135"/>
        <v>No</v>
      </c>
      <c r="BF185" s="5" t="str">
        <f t="shared" si="136"/>
        <v>No</v>
      </c>
      <c r="BG185" s="3" t="str">
        <f t="shared" si="135"/>
        <v>No</v>
      </c>
      <c r="BH185" s="5" t="str">
        <f t="shared" si="136"/>
        <v>No</v>
      </c>
      <c r="BI185" s="3" t="str">
        <f t="shared" si="135"/>
        <v>No</v>
      </c>
      <c r="BJ185" s="5" t="str">
        <f t="shared" si="136"/>
        <v>No</v>
      </c>
      <c r="BK185" s="3" t="str">
        <f t="shared" si="135"/>
        <v>No</v>
      </c>
      <c r="BL185" s="5" t="str">
        <f t="shared" si="136"/>
        <v>No</v>
      </c>
      <c r="BM185" s="3" t="str">
        <f t="shared" si="135"/>
        <v>No</v>
      </c>
      <c r="BN185" s="5" t="str">
        <f t="shared" si="136"/>
        <v>No</v>
      </c>
      <c r="BO185" s="3" t="str">
        <f t="shared" si="135"/>
        <v>No</v>
      </c>
      <c r="BP185" s="5" t="str">
        <f t="shared" si="136"/>
        <v>No</v>
      </c>
      <c r="BQ185" s="3" t="str">
        <f t="shared" si="135"/>
        <v>No</v>
      </c>
      <c r="BR185" s="5" t="str">
        <f t="shared" si="136"/>
        <v>No</v>
      </c>
      <c r="BS185" s="3" t="str">
        <f t="shared" si="135"/>
        <v>No</v>
      </c>
      <c r="BT185" s="5" t="str">
        <f t="shared" si="136"/>
        <v>No</v>
      </c>
      <c r="BU185" s="3" t="str">
        <f t="shared" si="132"/>
        <v>No</v>
      </c>
      <c r="BV185" s="5" t="str">
        <f t="shared" si="133"/>
        <v>No</v>
      </c>
      <c r="BW185" s="3" t="str">
        <f t="shared" si="132"/>
        <v>No</v>
      </c>
      <c r="BX185" s="5" t="str">
        <f t="shared" si="133"/>
        <v>No</v>
      </c>
      <c r="BY185" s="3" t="str">
        <f t="shared" si="132"/>
        <v>No</v>
      </c>
      <c r="BZ185" s="5" t="str">
        <f t="shared" si="133"/>
        <v>No</v>
      </c>
      <c r="CA185" s="3" t="str">
        <f t="shared" si="132"/>
        <v>No</v>
      </c>
      <c r="CB185" s="5" t="str">
        <f t="shared" si="133"/>
        <v>No</v>
      </c>
      <c r="CC185" s="3" t="str">
        <f t="shared" si="132"/>
        <v>No</v>
      </c>
      <c r="CD185" s="5" t="str">
        <f t="shared" si="133"/>
        <v>No</v>
      </c>
      <c r="CE185" s="3" t="str">
        <f t="shared" si="132"/>
        <v>No</v>
      </c>
      <c r="CF185" s="5" t="str">
        <f t="shared" si="133"/>
        <v>No</v>
      </c>
      <c r="CG185" s="3" t="str">
        <f t="shared" si="132"/>
        <v>No</v>
      </c>
      <c r="CH185" s="5" t="str">
        <f t="shared" si="133"/>
        <v>No</v>
      </c>
      <c r="CI185" s="3" t="str">
        <f t="shared" si="132"/>
        <v>No</v>
      </c>
      <c r="CJ185" s="5" t="str">
        <f t="shared" si="133"/>
        <v>No</v>
      </c>
      <c r="CK185" s="3" t="str">
        <f t="shared" si="132"/>
        <v>No</v>
      </c>
      <c r="CL185" s="5" t="str">
        <f t="shared" si="133"/>
        <v>No</v>
      </c>
      <c r="CM185" s="3" t="str">
        <f t="shared" si="132"/>
        <v>No</v>
      </c>
      <c r="CN185" s="5" t="str">
        <f t="shared" si="133"/>
        <v>No</v>
      </c>
      <c r="CO185" s="3" t="str">
        <f t="shared" si="132"/>
        <v>No</v>
      </c>
      <c r="CP185" s="5" t="str">
        <f t="shared" si="133"/>
        <v>No</v>
      </c>
      <c r="CQ185" s="3" t="str">
        <f t="shared" si="132"/>
        <v>No</v>
      </c>
      <c r="CR185" s="5" t="str">
        <f t="shared" si="133"/>
        <v>No</v>
      </c>
      <c r="CS185" s="3" t="str">
        <f t="shared" si="132"/>
        <v>No</v>
      </c>
      <c r="CT185" s="5" t="str">
        <f t="shared" si="133"/>
        <v>No</v>
      </c>
      <c r="CU185" s="3" t="str">
        <f t="shared" si="132"/>
        <v>No</v>
      </c>
      <c r="CV185" s="5" t="str">
        <f t="shared" si="133"/>
        <v>No</v>
      </c>
      <c r="CW185" s="3" t="str">
        <f t="shared" si="132"/>
        <v>No</v>
      </c>
      <c r="CX185" s="5" t="str">
        <f t="shared" si="133"/>
        <v>No</v>
      </c>
      <c r="CY185" s="3" t="str">
        <f t="shared" si="132"/>
        <v>No</v>
      </c>
      <c r="CZ185" s="5" t="str">
        <f t="shared" si="133"/>
        <v>No</v>
      </c>
    </row>
    <row r="186" spans="4:104" x14ac:dyDescent="0.3">
      <c r="D186" s="3">
        <v>188</v>
      </c>
      <c r="E186" s="3" t="str">
        <f t="shared" si="129"/>
        <v>Nodo Norte Real</v>
      </c>
      <c r="F186" s="3" t="str">
        <f t="shared" ref="F186:F200" si="137">F171</f>
        <v>Quirón</v>
      </c>
      <c r="G186" s="3" t="str">
        <f t="shared" si="103"/>
        <v>Conjunción</v>
      </c>
      <c r="H186" s="5">
        <f t="shared" si="104"/>
        <v>0</v>
      </c>
      <c r="I186" s="3" t="str">
        <f t="shared" si="135"/>
        <v>No</v>
      </c>
      <c r="J186" s="5" t="str">
        <f t="shared" si="136"/>
        <v>No</v>
      </c>
      <c r="K186" s="3" t="str">
        <f t="shared" si="135"/>
        <v>No</v>
      </c>
      <c r="L186" s="5" t="str">
        <f t="shared" si="136"/>
        <v>No</v>
      </c>
      <c r="M186" s="3" t="str">
        <f t="shared" si="135"/>
        <v>No</v>
      </c>
      <c r="N186" s="5" t="str">
        <f t="shared" si="136"/>
        <v>No</v>
      </c>
      <c r="O186" s="3" t="str">
        <f t="shared" si="135"/>
        <v>No</v>
      </c>
      <c r="P186" s="5" t="str">
        <f t="shared" si="136"/>
        <v>No</v>
      </c>
      <c r="Q186" s="3" t="str">
        <f t="shared" si="135"/>
        <v>No</v>
      </c>
      <c r="R186" s="5" t="str">
        <f t="shared" si="136"/>
        <v>No</v>
      </c>
      <c r="S186" s="3" t="str">
        <f t="shared" si="135"/>
        <v>No</v>
      </c>
      <c r="T186" s="5" t="str">
        <f t="shared" si="136"/>
        <v>No</v>
      </c>
      <c r="U186" s="3" t="str">
        <f t="shared" si="135"/>
        <v>No</v>
      </c>
      <c r="V186" s="5" t="str">
        <f t="shared" si="136"/>
        <v>No</v>
      </c>
      <c r="W186" s="3" t="str">
        <f t="shared" si="135"/>
        <v>No</v>
      </c>
      <c r="X186" s="5" t="str">
        <f t="shared" si="136"/>
        <v>No</v>
      </c>
      <c r="Y186" s="3" t="str">
        <f t="shared" si="135"/>
        <v>No</v>
      </c>
      <c r="Z186" s="5" t="str">
        <f t="shared" si="136"/>
        <v>No</v>
      </c>
      <c r="AA186" s="3" t="str">
        <f t="shared" si="135"/>
        <v>No</v>
      </c>
      <c r="AB186" s="5" t="str">
        <f t="shared" si="136"/>
        <v>No</v>
      </c>
      <c r="AC186" s="3" t="str">
        <f t="shared" si="135"/>
        <v>No</v>
      </c>
      <c r="AD186" s="5" t="str">
        <f t="shared" si="136"/>
        <v>No</v>
      </c>
      <c r="AE186" s="3" t="str">
        <f t="shared" si="135"/>
        <v>No</v>
      </c>
      <c r="AF186" s="5" t="str">
        <f t="shared" si="136"/>
        <v>No</v>
      </c>
      <c r="AG186" s="3" t="str">
        <f t="shared" si="135"/>
        <v>No</v>
      </c>
      <c r="AH186" s="5" t="str">
        <f t="shared" si="136"/>
        <v>No</v>
      </c>
      <c r="AI186" s="3" t="str">
        <f t="shared" si="135"/>
        <v>No</v>
      </c>
      <c r="AJ186" s="5" t="str">
        <f t="shared" si="136"/>
        <v>No</v>
      </c>
      <c r="AK186" s="3" t="str">
        <f t="shared" si="135"/>
        <v>No</v>
      </c>
      <c r="AL186" s="5" t="str">
        <f t="shared" si="136"/>
        <v>No</v>
      </c>
      <c r="AM186" s="3" t="str">
        <f t="shared" si="135"/>
        <v>No</v>
      </c>
      <c r="AN186" s="5" t="str">
        <f t="shared" si="136"/>
        <v>No</v>
      </c>
      <c r="AO186" s="3" t="str">
        <f t="shared" si="135"/>
        <v>No</v>
      </c>
      <c r="AP186" s="5" t="str">
        <f t="shared" si="136"/>
        <v>No</v>
      </c>
      <c r="AQ186" s="3" t="str">
        <f t="shared" si="135"/>
        <v>No</v>
      </c>
      <c r="AR186" s="5" t="str">
        <f t="shared" si="136"/>
        <v>No</v>
      </c>
      <c r="AS186" s="3" t="str">
        <f t="shared" si="135"/>
        <v>No</v>
      </c>
      <c r="AT186" s="5" t="str">
        <f t="shared" si="136"/>
        <v>No</v>
      </c>
      <c r="AU186" s="3" t="str">
        <f t="shared" si="135"/>
        <v>No</v>
      </c>
      <c r="AV186" s="5" t="str">
        <f t="shared" si="136"/>
        <v>No</v>
      </c>
      <c r="AW186" s="3" t="str">
        <f t="shared" si="135"/>
        <v>No</v>
      </c>
      <c r="AX186" s="5" t="str">
        <f t="shared" si="136"/>
        <v>No</v>
      </c>
      <c r="AY186" s="3" t="str">
        <f t="shared" si="135"/>
        <v>No</v>
      </c>
      <c r="AZ186" s="5" t="str">
        <f t="shared" si="136"/>
        <v>No</v>
      </c>
      <c r="BA186" s="3" t="str">
        <f t="shared" si="135"/>
        <v>No</v>
      </c>
      <c r="BB186" s="5" t="str">
        <f t="shared" si="136"/>
        <v>No</v>
      </c>
      <c r="BC186" s="3" t="str">
        <f t="shared" si="135"/>
        <v>No</v>
      </c>
      <c r="BD186" s="5" t="str">
        <f t="shared" si="136"/>
        <v>No</v>
      </c>
      <c r="BE186" s="3" t="str">
        <f t="shared" si="135"/>
        <v>No</v>
      </c>
      <c r="BF186" s="5" t="str">
        <f t="shared" si="136"/>
        <v>No</v>
      </c>
      <c r="BG186" s="3" t="str">
        <f t="shared" si="135"/>
        <v>No</v>
      </c>
      <c r="BH186" s="5" t="str">
        <f t="shared" si="136"/>
        <v>No</v>
      </c>
      <c r="BI186" s="3" t="str">
        <f t="shared" si="135"/>
        <v>No</v>
      </c>
      <c r="BJ186" s="5" t="str">
        <f t="shared" si="136"/>
        <v>No</v>
      </c>
      <c r="BK186" s="3" t="str">
        <f t="shared" si="135"/>
        <v>No</v>
      </c>
      <c r="BL186" s="5" t="str">
        <f t="shared" si="136"/>
        <v>No</v>
      </c>
      <c r="BM186" s="3" t="str">
        <f t="shared" si="135"/>
        <v>No</v>
      </c>
      <c r="BN186" s="5" t="str">
        <f t="shared" si="136"/>
        <v>No</v>
      </c>
      <c r="BO186" s="3" t="str">
        <f t="shared" si="135"/>
        <v>No</v>
      </c>
      <c r="BP186" s="5" t="str">
        <f t="shared" si="136"/>
        <v>No</v>
      </c>
      <c r="BQ186" s="3" t="str">
        <f t="shared" si="135"/>
        <v>No</v>
      </c>
      <c r="BR186" s="5" t="str">
        <f t="shared" si="136"/>
        <v>No</v>
      </c>
      <c r="BS186" s="3" t="str">
        <f t="shared" si="135"/>
        <v>No</v>
      </c>
      <c r="BT186" s="5" t="str">
        <f t="shared" si="136"/>
        <v>No</v>
      </c>
      <c r="BU186" s="3" t="str">
        <f t="shared" si="132"/>
        <v>No</v>
      </c>
      <c r="BV186" s="5" t="str">
        <f t="shared" si="133"/>
        <v>No</v>
      </c>
      <c r="BW186" s="3" t="str">
        <f t="shared" si="132"/>
        <v>No</v>
      </c>
      <c r="BX186" s="5" t="str">
        <f t="shared" si="133"/>
        <v>No</v>
      </c>
      <c r="BY186" s="3" t="str">
        <f t="shared" si="132"/>
        <v>No</v>
      </c>
      <c r="BZ186" s="5" t="str">
        <f t="shared" si="133"/>
        <v>No</v>
      </c>
      <c r="CA186" s="3" t="str">
        <f t="shared" si="132"/>
        <v>No</v>
      </c>
      <c r="CB186" s="5" t="str">
        <f t="shared" si="133"/>
        <v>No</v>
      </c>
      <c r="CC186" s="3" t="str">
        <f t="shared" si="132"/>
        <v>No</v>
      </c>
      <c r="CD186" s="5" t="str">
        <f t="shared" si="133"/>
        <v>No</v>
      </c>
      <c r="CE186" s="3" t="str">
        <f t="shared" si="132"/>
        <v>No</v>
      </c>
      <c r="CF186" s="5" t="str">
        <f t="shared" si="133"/>
        <v>No</v>
      </c>
      <c r="CG186" s="3" t="str">
        <f t="shared" si="132"/>
        <v>No</v>
      </c>
      <c r="CH186" s="5" t="str">
        <f t="shared" si="133"/>
        <v>No</v>
      </c>
      <c r="CI186" s="3" t="str">
        <f t="shared" si="132"/>
        <v>No</v>
      </c>
      <c r="CJ186" s="5" t="str">
        <f t="shared" si="133"/>
        <v>No</v>
      </c>
      <c r="CK186" s="3" t="str">
        <f t="shared" si="132"/>
        <v>No</v>
      </c>
      <c r="CL186" s="5" t="str">
        <f t="shared" si="133"/>
        <v>No</v>
      </c>
      <c r="CM186" s="3" t="str">
        <f t="shared" si="132"/>
        <v>No</v>
      </c>
      <c r="CN186" s="5" t="str">
        <f t="shared" si="133"/>
        <v>No</v>
      </c>
      <c r="CO186" s="3" t="str">
        <f t="shared" si="132"/>
        <v>No</v>
      </c>
      <c r="CP186" s="5" t="str">
        <f t="shared" si="133"/>
        <v>No</v>
      </c>
      <c r="CQ186" s="3" t="str">
        <f t="shared" si="132"/>
        <v>No</v>
      </c>
      <c r="CR186" s="5" t="str">
        <f t="shared" si="133"/>
        <v>No</v>
      </c>
      <c r="CS186" s="3" t="str">
        <f t="shared" si="132"/>
        <v>No</v>
      </c>
      <c r="CT186" s="5" t="str">
        <f t="shared" si="133"/>
        <v>No</v>
      </c>
      <c r="CU186" s="3" t="str">
        <f t="shared" si="132"/>
        <v>No</v>
      </c>
      <c r="CV186" s="5" t="str">
        <f t="shared" si="133"/>
        <v>No</v>
      </c>
      <c r="CW186" s="3" t="str">
        <f t="shared" si="132"/>
        <v>No</v>
      </c>
      <c r="CX186" s="5" t="str">
        <f t="shared" si="133"/>
        <v>No</v>
      </c>
      <c r="CY186" s="3" t="str">
        <f t="shared" si="132"/>
        <v>No</v>
      </c>
      <c r="CZ186" s="5" t="str">
        <f t="shared" si="133"/>
        <v>No</v>
      </c>
    </row>
    <row r="187" spans="4:104" x14ac:dyDescent="0.3">
      <c r="D187" s="3">
        <v>189</v>
      </c>
      <c r="E187" s="3" t="str">
        <f t="shared" si="129"/>
        <v>Nodo Norte Real</v>
      </c>
      <c r="F187" s="3" t="str">
        <f t="shared" si="137"/>
        <v>Lilith</v>
      </c>
      <c r="G187" s="3" t="str">
        <f t="shared" si="103"/>
        <v>Conjunción</v>
      </c>
      <c r="H187" s="5">
        <f t="shared" si="104"/>
        <v>0</v>
      </c>
      <c r="I187" s="3" t="str">
        <f t="shared" si="135"/>
        <v>No</v>
      </c>
      <c r="J187" s="5" t="str">
        <f t="shared" si="136"/>
        <v>No</v>
      </c>
      <c r="K187" s="3" t="str">
        <f t="shared" si="135"/>
        <v>No</v>
      </c>
      <c r="L187" s="5" t="str">
        <f t="shared" si="136"/>
        <v>No</v>
      </c>
      <c r="M187" s="3" t="str">
        <f t="shared" si="135"/>
        <v>No</v>
      </c>
      <c r="N187" s="5" t="str">
        <f t="shared" si="136"/>
        <v>No</v>
      </c>
      <c r="O187" s="3" t="str">
        <f t="shared" si="135"/>
        <v>No</v>
      </c>
      <c r="P187" s="5" t="str">
        <f t="shared" si="136"/>
        <v>No</v>
      </c>
      <c r="Q187" s="3" t="str">
        <f t="shared" si="135"/>
        <v>No</v>
      </c>
      <c r="R187" s="5" t="str">
        <f t="shared" si="136"/>
        <v>No</v>
      </c>
      <c r="S187" s="3" t="str">
        <f t="shared" si="135"/>
        <v>No</v>
      </c>
      <c r="T187" s="5" t="str">
        <f t="shared" si="136"/>
        <v>No</v>
      </c>
      <c r="U187" s="3" t="str">
        <f t="shared" si="135"/>
        <v>No</v>
      </c>
      <c r="V187" s="5" t="str">
        <f t="shared" si="136"/>
        <v>No</v>
      </c>
      <c r="W187" s="3" t="str">
        <f t="shared" si="135"/>
        <v>No</v>
      </c>
      <c r="X187" s="5" t="str">
        <f t="shared" si="136"/>
        <v>No</v>
      </c>
      <c r="Y187" s="3" t="str">
        <f t="shared" si="135"/>
        <v>No</v>
      </c>
      <c r="Z187" s="5" t="str">
        <f t="shared" si="136"/>
        <v>No</v>
      </c>
      <c r="AA187" s="3" t="str">
        <f t="shared" si="135"/>
        <v>No</v>
      </c>
      <c r="AB187" s="5" t="str">
        <f t="shared" si="136"/>
        <v>No</v>
      </c>
      <c r="AC187" s="3" t="str">
        <f t="shared" si="135"/>
        <v>No</v>
      </c>
      <c r="AD187" s="5" t="str">
        <f t="shared" si="136"/>
        <v>No</v>
      </c>
      <c r="AE187" s="3" t="str">
        <f t="shared" si="135"/>
        <v>No</v>
      </c>
      <c r="AF187" s="5" t="str">
        <f t="shared" si="136"/>
        <v>No</v>
      </c>
      <c r="AG187" s="3" t="str">
        <f t="shared" si="135"/>
        <v>No</v>
      </c>
      <c r="AH187" s="5" t="str">
        <f t="shared" si="136"/>
        <v>No</v>
      </c>
      <c r="AI187" s="3" t="str">
        <f t="shared" si="135"/>
        <v>No</v>
      </c>
      <c r="AJ187" s="5" t="str">
        <f t="shared" si="136"/>
        <v>No</v>
      </c>
      <c r="AK187" s="3" t="str">
        <f t="shared" si="135"/>
        <v>No</v>
      </c>
      <c r="AL187" s="5" t="str">
        <f t="shared" si="136"/>
        <v>No</v>
      </c>
      <c r="AM187" s="3" t="str">
        <f t="shared" si="135"/>
        <v>No</v>
      </c>
      <c r="AN187" s="5" t="str">
        <f t="shared" si="136"/>
        <v>No</v>
      </c>
      <c r="AO187" s="3" t="str">
        <f t="shared" si="135"/>
        <v>No</v>
      </c>
      <c r="AP187" s="5" t="str">
        <f t="shared" si="136"/>
        <v>No</v>
      </c>
      <c r="AQ187" s="3" t="str">
        <f t="shared" si="135"/>
        <v>No</v>
      </c>
      <c r="AR187" s="5" t="str">
        <f t="shared" si="136"/>
        <v>No</v>
      </c>
      <c r="AS187" s="3" t="str">
        <f t="shared" si="135"/>
        <v>No</v>
      </c>
      <c r="AT187" s="5" t="str">
        <f t="shared" si="136"/>
        <v>No</v>
      </c>
      <c r="AU187" s="3" t="str">
        <f t="shared" si="135"/>
        <v>No</v>
      </c>
      <c r="AV187" s="5" t="str">
        <f t="shared" si="136"/>
        <v>No</v>
      </c>
      <c r="AW187" s="3" t="str">
        <f t="shared" si="135"/>
        <v>No</v>
      </c>
      <c r="AX187" s="5" t="str">
        <f t="shared" si="136"/>
        <v>No</v>
      </c>
      <c r="AY187" s="3" t="str">
        <f t="shared" si="135"/>
        <v>No</v>
      </c>
      <c r="AZ187" s="5" t="str">
        <f t="shared" si="136"/>
        <v>No</v>
      </c>
      <c r="BA187" s="3" t="str">
        <f t="shared" si="135"/>
        <v>No</v>
      </c>
      <c r="BB187" s="5" t="str">
        <f t="shared" si="136"/>
        <v>No</v>
      </c>
      <c r="BC187" s="3" t="str">
        <f t="shared" si="135"/>
        <v>No</v>
      </c>
      <c r="BD187" s="5" t="str">
        <f t="shared" si="136"/>
        <v>No</v>
      </c>
      <c r="BE187" s="3" t="str">
        <f t="shared" si="135"/>
        <v>No</v>
      </c>
      <c r="BF187" s="5" t="str">
        <f t="shared" si="136"/>
        <v>No</v>
      </c>
      <c r="BG187" s="3" t="str">
        <f t="shared" si="135"/>
        <v>No</v>
      </c>
      <c r="BH187" s="5" t="str">
        <f t="shared" si="136"/>
        <v>No</v>
      </c>
      <c r="BI187" s="3" t="str">
        <f t="shared" si="135"/>
        <v>No</v>
      </c>
      <c r="BJ187" s="5" t="str">
        <f t="shared" si="136"/>
        <v>No</v>
      </c>
      <c r="BK187" s="3" t="str">
        <f t="shared" si="135"/>
        <v>No</v>
      </c>
      <c r="BL187" s="5" t="str">
        <f t="shared" si="136"/>
        <v>No</v>
      </c>
      <c r="BM187" s="3" t="str">
        <f t="shared" si="135"/>
        <v>No</v>
      </c>
      <c r="BN187" s="5" t="str">
        <f t="shared" si="136"/>
        <v>No</v>
      </c>
      <c r="BO187" s="3" t="str">
        <f t="shared" si="135"/>
        <v>No</v>
      </c>
      <c r="BP187" s="5" t="str">
        <f t="shared" si="136"/>
        <v>No</v>
      </c>
      <c r="BQ187" s="3" t="str">
        <f t="shared" si="135"/>
        <v>No</v>
      </c>
      <c r="BR187" s="5" t="str">
        <f t="shared" si="136"/>
        <v>No</v>
      </c>
      <c r="BS187" s="3" t="str">
        <f t="shared" si="135"/>
        <v>No</v>
      </c>
      <c r="BT187" s="5" t="str">
        <f t="shared" si="136"/>
        <v>No</v>
      </c>
      <c r="BU187" s="3" t="str">
        <f t="shared" si="132"/>
        <v>No</v>
      </c>
      <c r="BV187" s="5" t="str">
        <f t="shared" si="133"/>
        <v>No</v>
      </c>
      <c r="BW187" s="3" t="str">
        <f t="shared" si="132"/>
        <v>No</v>
      </c>
      <c r="BX187" s="5" t="str">
        <f t="shared" si="133"/>
        <v>No</v>
      </c>
      <c r="BY187" s="3" t="str">
        <f t="shared" si="132"/>
        <v>No</v>
      </c>
      <c r="BZ187" s="5" t="str">
        <f t="shared" si="133"/>
        <v>No</v>
      </c>
      <c r="CA187" s="3" t="str">
        <f t="shared" si="132"/>
        <v>No</v>
      </c>
      <c r="CB187" s="5" t="str">
        <f t="shared" si="133"/>
        <v>No</v>
      </c>
      <c r="CC187" s="3" t="str">
        <f t="shared" si="132"/>
        <v>No</v>
      </c>
      <c r="CD187" s="5" t="str">
        <f t="shared" si="133"/>
        <v>No</v>
      </c>
      <c r="CE187" s="3" t="str">
        <f t="shared" si="132"/>
        <v>No</v>
      </c>
      <c r="CF187" s="5" t="str">
        <f t="shared" si="133"/>
        <v>No</v>
      </c>
      <c r="CG187" s="3" t="str">
        <f t="shared" si="132"/>
        <v>No</v>
      </c>
      <c r="CH187" s="5" t="str">
        <f t="shared" si="133"/>
        <v>No</v>
      </c>
      <c r="CI187" s="3" t="str">
        <f t="shared" si="132"/>
        <v>No</v>
      </c>
      <c r="CJ187" s="5" t="str">
        <f t="shared" si="133"/>
        <v>No</v>
      </c>
      <c r="CK187" s="3" t="str">
        <f t="shared" si="132"/>
        <v>No</v>
      </c>
      <c r="CL187" s="5" t="str">
        <f t="shared" si="133"/>
        <v>No</v>
      </c>
      <c r="CM187" s="3" t="str">
        <f t="shared" si="132"/>
        <v>No</v>
      </c>
      <c r="CN187" s="5" t="str">
        <f t="shared" si="133"/>
        <v>No</v>
      </c>
      <c r="CO187" s="3" t="str">
        <f t="shared" si="132"/>
        <v>No</v>
      </c>
      <c r="CP187" s="5" t="str">
        <f t="shared" si="133"/>
        <v>No</v>
      </c>
      <c r="CQ187" s="3" t="str">
        <f t="shared" si="132"/>
        <v>No</v>
      </c>
      <c r="CR187" s="5" t="str">
        <f t="shared" si="133"/>
        <v>No</v>
      </c>
      <c r="CS187" s="3" t="str">
        <f t="shared" si="132"/>
        <v>No</v>
      </c>
      <c r="CT187" s="5" t="str">
        <f t="shared" si="133"/>
        <v>No</v>
      </c>
      <c r="CU187" s="3" t="str">
        <f t="shared" si="132"/>
        <v>No</v>
      </c>
      <c r="CV187" s="5" t="str">
        <f t="shared" si="133"/>
        <v>No</v>
      </c>
      <c r="CW187" s="3" t="str">
        <f t="shared" si="132"/>
        <v>No</v>
      </c>
      <c r="CX187" s="5" t="str">
        <f t="shared" si="133"/>
        <v>No</v>
      </c>
      <c r="CY187" s="3" t="str">
        <f t="shared" si="132"/>
        <v>No</v>
      </c>
      <c r="CZ187" s="5" t="str">
        <f t="shared" si="133"/>
        <v>No</v>
      </c>
    </row>
    <row r="188" spans="4:104" x14ac:dyDescent="0.3">
      <c r="D188" s="3">
        <v>190</v>
      </c>
      <c r="E188" s="3" t="str">
        <f t="shared" si="129"/>
        <v>Nodo Norte Real</v>
      </c>
      <c r="F188" s="3" t="str">
        <f t="shared" si="137"/>
        <v>Vertex</v>
      </c>
      <c r="G188" s="3" t="str">
        <f t="shared" si="103"/>
        <v>Conjunción</v>
      </c>
      <c r="H188" s="5">
        <f t="shared" si="104"/>
        <v>0</v>
      </c>
      <c r="I188" s="3" t="str">
        <f t="shared" si="135"/>
        <v>No</v>
      </c>
      <c r="J188" s="5" t="str">
        <f t="shared" si="136"/>
        <v>No</v>
      </c>
      <c r="K188" s="3" t="str">
        <f t="shared" si="135"/>
        <v>No</v>
      </c>
      <c r="L188" s="5" t="str">
        <f t="shared" si="136"/>
        <v>No</v>
      </c>
      <c r="M188" s="3" t="str">
        <f t="shared" si="135"/>
        <v>No</v>
      </c>
      <c r="N188" s="5" t="str">
        <f t="shared" si="136"/>
        <v>No</v>
      </c>
      <c r="O188" s="3" t="str">
        <f t="shared" si="135"/>
        <v>No</v>
      </c>
      <c r="P188" s="5" t="str">
        <f t="shared" si="136"/>
        <v>No</v>
      </c>
      <c r="Q188" s="3" t="str">
        <f t="shared" si="135"/>
        <v>No</v>
      </c>
      <c r="R188" s="5" t="str">
        <f t="shared" si="136"/>
        <v>No</v>
      </c>
      <c r="S188" s="3" t="str">
        <f t="shared" si="135"/>
        <v>No</v>
      </c>
      <c r="T188" s="5" t="str">
        <f t="shared" si="136"/>
        <v>No</v>
      </c>
      <c r="U188" s="3" t="str">
        <f t="shared" si="135"/>
        <v>No</v>
      </c>
      <c r="V188" s="5" t="str">
        <f t="shared" si="136"/>
        <v>No</v>
      </c>
      <c r="W188" s="3" t="str">
        <f t="shared" si="135"/>
        <v>No</v>
      </c>
      <c r="X188" s="5" t="str">
        <f t="shared" si="136"/>
        <v>No</v>
      </c>
      <c r="Y188" s="3" t="str">
        <f t="shared" si="135"/>
        <v>No</v>
      </c>
      <c r="Z188" s="5" t="str">
        <f t="shared" si="136"/>
        <v>No</v>
      </c>
      <c r="AA188" s="3" t="str">
        <f t="shared" si="135"/>
        <v>No</v>
      </c>
      <c r="AB188" s="5" t="str">
        <f t="shared" si="136"/>
        <v>No</v>
      </c>
      <c r="AC188" s="3" t="str">
        <f t="shared" si="135"/>
        <v>No</v>
      </c>
      <c r="AD188" s="5" t="str">
        <f t="shared" si="136"/>
        <v>No</v>
      </c>
      <c r="AE188" s="3" t="str">
        <f t="shared" si="135"/>
        <v>No</v>
      </c>
      <c r="AF188" s="5" t="str">
        <f t="shared" si="136"/>
        <v>No</v>
      </c>
      <c r="AG188" s="3" t="str">
        <f t="shared" si="135"/>
        <v>No</v>
      </c>
      <c r="AH188" s="5" t="str">
        <f t="shared" si="136"/>
        <v>No</v>
      </c>
      <c r="AI188" s="3" t="str">
        <f t="shared" si="135"/>
        <v>No</v>
      </c>
      <c r="AJ188" s="5" t="str">
        <f t="shared" si="136"/>
        <v>No</v>
      </c>
      <c r="AK188" s="3" t="str">
        <f t="shared" si="135"/>
        <v>No</v>
      </c>
      <c r="AL188" s="5" t="str">
        <f t="shared" si="136"/>
        <v>No</v>
      </c>
      <c r="AM188" s="3" t="str">
        <f t="shared" si="135"/>
        <v>No</v>
      </c>
      <c r="AN188" s="5" t="str">
        <f t="shared" si="136"/>
        <v>No</v>
      </c>
      <c r="AO188" s="3" t="str">
        <f t="shared" si="135"/>
        <v>No</v>
      </c>
      <c r="AP188" s="5" t="str">
        <f t="shared" si="136"/>
        <v>No</v>
      </c>
      <c r="AQ188" s="3" t="str">
        <f t="shared" si="135"/>
        <v>No</v>
      </c>
      <c r="AR188" s="5" t="str">
        <f t="shared" si="136"/>
        <v>No</v>
      </c>
      <c r="AS188" s="3" t="str">
        <f t="shared" si="135"/>
        <v>No</v>
      </c>
      <c r="AT188" s="5" t="str">
        <f t="shared" si="136"/>
        <v>No</v>
      </c>
      <c r="AU188" s="3" t="str">
        <f t="shared" si="135"/>
        <v>No</v>
      </c>
      <c r="AV188" s="5" t="str">
        <f t="shared" si="136"/>
        <v>No</v>
      </c>
      <c r="AW188" s="3" t="str">
        <f t="shared" si="135"/>
        <v>No</v>
      </c>
      <c r="AX188" s="5" t="str">
        <f t="shared" si="136"/>
        <v>No</v>
      </c>
      <c r="AY188" s="3" t="str">
        <f t="shared" si="135"/>
        <v>No</v>
      </c>
      <c r="AZ188" s="5" t="str">
        <f t="shared" si="136"/>
        <v>No</v>
      </c>
      <c r="BA188" s="3" t="str">
        <f t="shared" si="135"/>
        <v>No</v>
      </c>
      <c r="BB188" s="5" t="str">
        <f t="shared" si="136"/>
        <v>No</v>
      </c>
      <c r="BC188" s="3" t="str">
        <f t="shared" si="135"/>
        <v>No</v>
      </c>
      <c r="BD188" s="5" t="str">
        <f t="shared" si="136"/>
        <v>No</v>
      </c>
      <c r="BE188" s="3" t="str">
        <f t="shared" si="135"/>
        <v>No</v>
      </c>
      <c r="BF188" s="5" t="str">
        <f t="shared" si="136"/>
        <v>No</v>
      </c>
      <c r="BG188" s="3" t="str">
        <f t="shared" si="135"/>
        <v>No</v>
      </c>
      <c r="BH188" s="5" t="str">
        <f t="shared" si="136"/>
        <v>No</v>
      </c>
      <c r="BI188" s="3" t="str">
        <f t="shared" si="135"/>
        <v>No</v>
      </c>
      <c r="BJ188" s="5" t="str">
        <f t="shared" si="136"/>
        <v>No</v>
      </c>
      <c r="BK188" s="3" t="str">
        <f t="shared" si="135"/>
        <v>No</v>
      </c>
      <c r="BL188" s="5" t="str">
        <f t="shared" si="136"/>
        <v>No</v>
      </c>
      <c r="BM188" s="3" t="str">
        <f t="shared" si="135"/>
        <v>No</v>
      </c>
      <c r="BN188" s="5" t="str">
        <f t="shared" si="136"/>
        <v>No</v>
      </c>
      <c r="BO188" s="3" t="str">
        <f t="shared" si="135"/>
        <v>No</v>
      </c>
      <c r="BP188" s="5" t="str">
        <f t="shared" si="136"/>
        <v>No</v>
      </c>
      <c r="BQ188" s="3" t="str">
        <f t="shared" si="135"/>
        <v>No</v>
      </c>
      <c r="BR188" s="5" t="str">
        <f t="shared" si="136"/>
        <v>No</v>
      </c>
      <c r="BS188" s="3" t="str">
        <f t="shared" si="135"/>
        <v>No</v>
      </c>
      <c r="BT188" s="5" t="str">
        <f t="shared" si="136"/>
        <v>No</v>
      </c>
      <c r="BU188" s="3" t="str">
        <f t="shared" si="132"/>
        <v>No</v>
      </c>
      <c r="BV188" s="5" t="str">
        <f t="shared" si="133"/>
        <v>No</v>
      </c>
      <c r="BW188" s="3" t="str">
        <f t="shared" si="132"/>
        <v>No</v>
      </c>
      <c r="BX188" s="5" t="str">
        <f t="shared" si="133"/>
        <v>No</v>
      </c>
      <c r="BY188" s="3" t="str">
        <f t="shared" si="132"/>
        <v>No</v>
      </c>
      <c r="BZ188" s="5" t="str">
        <f t="shared" si="133"/>
        <v>No</v>
      </c>
      <c r="CA188" s="3" t="str">
        <f t="shared" si="132"/>
        <v>No</v>
      </c>
      <c r="CB188" s="5" t="str">
        <f t="shared" si="133"/>
        <v>No</v>
      </c>
      <c r="CC188" s="3" t="str">
        <f t="shared" si="132"/>
        <v>No</v>
      </c>
      <c r="CD188" s="5" t="str">
        <f t="shared" si="133"/>
        <v>No</v>
      </c>
      <c r="CE188" s="3" t="str">
        <f t="shared" si="132"/>
        <v>No</v>
      </c>
      <c r="CF188" s="5" t="str">
        <f t="shared" si="133"/>
        <v>No</v>
      </c>
      <c r="CG188" s="3" t="str">
        <f t="shared" si="132"/>
        <v>No</v>
      </c>
      <c r="CH188" s="5" t="str">
        <f t="shared" si="133"/>
        <v>No</v>
      </c>
      <c r="CI188" s="3" t="str">
        <f t="shared" si="132"/>
        <v>No</v>
      </c>
      <c r="CJ188" s="5" t="str">
        <f t="shared" si="133"/>
        <v>No</v>
      </c>
      <c r="CK188" s="3" t="str">
        <f t="shared" si="132"/>
        <v>No</v>
      </c>
      <c r="CL188" s="5" t="str">
        <f t="shared" si="133"/>
        <v>No</v>
      </c>
      <c r="CM188" s="3" t="str">
        <f t="shared" si="132"/>
        <v>No</v>
      </c>
      <c r="CN188" s="5" t="str">
        <f t="shared" si="133"/>
        <v>No</v>
      </c>
      <c r="CO188" s="3" t="str">
        <f t="shared" si="132"/>
        <v>No</v>
      </c>
      <c r="CP188" s="5" t="str">
        <f t="shared" si="133"/>
        <v>No</v>
      </c>
      <c r="CQ188" s="3" t="str">
        <f t="shared" si="132"/>
        <v>No</v>
      </c>
      <c r="CR188" s="5" t="str">
        <f t="shared" si="133"/>
        <v>No</v>
      </c>
      <c r="CS188" s="3" t="str">
        <f t="shared" si="132"/>
        <v>No</v>
      </c>
      <c r="CT188" s="5" t="str">
        <f t="shared" si="133"/>
        <v>No</v>
      </c>
      <c r="CU188" s="3" t="str">
        <f t="shared" si="132"/>
        <v>No</v>
      </c>
      <c r="CV188" s="5" t="str">
        <f t="shared" si="133"/>
        <v>No</v>
      </c>
      <c r="CW188" s="3" t="str">
        <f t="shared" si="132"/>
        <v>No</v>
      </c>
      <c r="CX188" s="5" t="str">
        <f t="shared" si="133"/>
        <v>No</v>
      </c>
      <c r="CY188" s="3" t="str">
        <f t="shared" si="132"/>
        <v>No</v>
      </c>
      <c r="CZ188" s="5" t="str">
        <f t="shared" si="133"/>
        <v>No</v>
      </c>
    </row>
    <row r="189" spans="4:104" x14ac:dyDescent="0.3">
      <c r="D189" s="3">
        <v>191</v>
      </c>
      <c r="E189" s="3" t="str">
        <f t="shared" si="129"/>
        <v>Nodo Norte Real</v>
      </c>
      <c r="F189" s="3" t="str">
        <f t="shared" si="137"/>
        <v>Ceres</v>
      </c>
      <c r="G189" s="3" t="str">
        <f t="shared" si="103"/>
        <v>Conjunción</v>
      </c>
      <c r="H189" s="5">
        <f t="shared" si="104"/>
        <v>0</v>
      </c>
      <c r="I189" s="3" t="str">
        <f t="shared" si="135"/>
        <v>No</v>
      </c>
      <c r="J189" s="5" t="str">
        <f t="shared" si="136"/>
        <v>No</v>
      </c>
      <c r="K189" s="3" t="str">
        <f t="shared" si="135"/>
        <v>No</v>
      </c>
      <c r="L189" s="5" t="str">
        <f t="shared" si="136"/>
        <v>No</v>
      </c>
      <c r="M189" s="3" t="str">
        <f t="shared" si="135"/>
        <v>No</v>
      </c>
      <c r="N189" s="5" t="str">
        <f t="shared" si="136"/>
        <v>No</v>
      </c>
      <c r="O189" s="3" t="str">
        <f t="shared" si="135"/>
        <v>No</v>
      </c>
      <c r="P189" s="5" t="str">
        <f t="shared" si="136"/>
        <v>No</v>
      </c>
      <c r="Q189" s="3" t="str">
        <f t="shared" si="135"/>
        <v>No</v>
      </c>
      <c r="R189" s="5" t="str">
        <f t="shared" si="136"/>
        <v>No</v>
      </c>
      <c r="S189" s="3" t="str">
        <f t="shared" si="135"/>
        <v>No</v>
      </c>
      <c r="T189" s="5" t="str">
        <f t="shared" si="136"/>
        <v>No</v>
      </c>
      <c r="U189" s="3" t="str">
        <f t="shared" si="135"/>
        <v>No</v>
      </c>
      <c r="V189" s="5" t="str">
        <f t="shared" si="136"/>
        <v>No</v>
      </c>
      <c r="W189" s="3" t="str">
        <f t="shared" si="135"/>
        <v>No</v>
      </c>
      <c r="X189" s="5" t="str">
        <f t="shared" si="136"/>
        <v>No</v>
      </c>
      <c r="Y189" s="3" t="str">
        <f t="shared" si="135"/>
        <v>No</v>
      </c>
      <c r="Z189" s="5" t="str">
        <f t="shared" si="136"/>
        <v>No</v>
      </c>
      <c r="AA189" s="3" t="str">
        <f t="shared" si="135"/>
        <v>No</v>
      </c>
      <c r="AB189" s="5" t="str">
        <f t="shared" si="136"/>
        <v>No</v>
      </c>
      <c r="AC189" s="3" t="str">
        <f t="shared" si="135"/>
        <v>No</v>
      </c>
      <c r="AD189" s="5" t="str">
        <f t="shared" si="136"/>
        <v>No</v>
      </c>
      <c r="AE189" s="3" t="str">
        <f t="shared" si="135"/>
        <v>No</v>
      </c>
      <c r="AF189" s="5" t="str">
        <f t="shared" si="136"/>
        <v>No</v>
      </c>
      <c r="AG189" s="3" t="str">
        <f t="shared" si="135"/>
        <v>No</v>
      </c>
      <c r="AH189" s="5" t="str">
        <f t="shared" si="136"/>
        <v>No</v>
      </c>
      <c r="AI189" s="3" t="str">
        <f t="shared" si="135"/>
        <v>No</v>
      </c>
      <c r="AJ189" s="5" t="str">
        <f t="shared" si="136"/>
        <v>No</v>
      </c>
      <c r="AK189" s="3" t="str">
        <f t="shared" si="135"/>
        <v>No</v>
      </c>
      <c r="AL189" s="5" t="str">
        <f t="shared" si="136"/>
        <v>No</v>
      </c>
      <c r="AM189" s="3" t="str">
        <f t="shared" si="135"/>
        <v>No</v>
      </c>
      <c r="AN189" s="5" t="str">
        <f t="shared" si="136"/>
        <v>No</v>
      </c>
      <c r="AO189" s="3" t="str">
        <f t="shared" si="135"/>
        <v>No</v>
      </c>
      <c r="AP189" s="5" t="str">
        <f t="shared" si="136"/>
        <v>No</v>
      </c>
      <c r="AQ189" s="3" t="str">
        <f t="shared" si="135"/>
        <v>No</v>
      </c>
      <c r="AR189" s="5" t="str">
        <f t="shared" si="136"/>
        <v>No</v>
      </c>
      <c r="AS189" s="3" t="str">
        <f t="shared" si="135"/>
        <v>No</v>
      </c>
      <c r="AT189" s="5" t="str">
        <f t="shared" si="136"/>
        <v>No</v>
      </c>
      <c r="AU189" s="3" t="str">
        <f t="shared" si="135"/>
        <v>No</v>
      </c>
      <c r="AV189" s="5" t="str">
        <f t="shared" si="136"/>
        <v>No</v>
      </c>
      <c r="AW189" s="3" t="str">
        <f t="shared" si="135"/>
        <v>No</v>
      </c>
      <c r="AX189" s="5" t="str">
        <f t="shared" si="136"/>
        <v>No</v>
      </c>
      <c r="AY189" s="3" t="str">
        <f t="shared" si="135"/>
        <v>No</v>
      </c>
      <c r="AZ189" s="5" t="str">
        <f t="shared" si="136"/>
        <v>No</v>
      </c>
      <c r="BA189" s="3" t="str">
        <f t="shared" si="135"/>
        <v>No</v>
      </c>
      <c r="BB189" s="5" t="str">
        <f t="shared" si="136"/>
        <v>No</v>
      </c>
      <c r="BC189" s="3" t="str">
        <f t="shared" si="135"/>
        <v>No</v>
      </c>
      <c r="BD189" s="5" t="str">
        <f t="shared" si="136"/>
        <v>No</v>
      </c>
      <c r="BE189" s="3" t="str">
        <f t="shared" si="135"/>
        <v>No</v>
      </c>
      <c r="BF189" s="5" t="str">
        <f t="shared" si="136"/>
        <v>No</v>
      </c>
      <c r="BG189" s="3" t="str">
        <f t="shared" si="135"/>
        <v>No</v>
      </c>
      <c r="BH189" s="5" t="str">
        <f t="shared" si="136"/>
        <v>No</v>
      </c>
      <c r="BI189" s="3" t="str">
        <f t="shared" si="135"/>
        <v>No</v>
      </c>
      <c r="BJ189" s="5" t="str">
        <f t="shared" si="136"/>
        <v>No</v>
      </c>
      <c r="BK189" s="3" t="str">
        <f t="shared" si="135"/>
        <v>No</v>
      </c>
      <c r="BL189" s="5" t="str">
        <f t="shared" si="136"/>
        <v>No</v>
      </c>
      <c r="BM189" s="3" t="str">
        <f t="shared" si="135"/>
        <v>No</v>
      </c>
      <c r="BN189" s="5" t="str">
        <f t="shared" si="136"/>
        <v>No</v>
      </c>
      <c r="BO189" s="3" t="str">
        <f t="shared" si="135"/>
        <v>No</v>
      </c>
      <c r="BP189" s="5" t="str">
        <f t="shared" si="136"/>
        <v>No</v>
      </c>
      <c r="BQ189" s="3" t="str">
        <f t="shared" si="135"/>
        <v>No</v>
      </c>
      <c r="BR189" s="5" t="str">
        <f t="shared" si="136"/>
        <v>No</v>
      </c>
      <c r="BS189" s="3" t="str">
        <f t="shared" si="135"/>
        <v>No</v>
      </c>
      <c r="BT189" s="5" t="str">
        <f t="shared" si="136"/>
        <v>No</v>
      </c>
      <c r="BU189" s="3" t="str">
        <f t="shared" si="132"/>
        <v>No</v>
      </c>
      <c r="BV189" s="5" t="str">
        <f t="shared" si="133"/>
        <v>No</v>
      </c>
      <c r="BW189" s="3" t="str">
        <f t="shared" si="132"/>
        <v>No</v>
      </c>
      <c r="BX189" s="5" t="str">
        <f t="shared" si="133"/>
        <v>No</v>
      </c>
      <c r="BY189" s="3" t="str">
        <f t="shared" si="132"/>
        <v>No</v>
      </c>
      <c r="BZ189" s="5" t="str">
        <f t="shared" si="133"/>
        <v>No</v>
      </c>
      <c r="CA189" s="3" t="str">
        <f t="shared" si="132"/>
        <v>No</v>
      </c>
      <c r="CB189" s="5" t="str">
        <f t="shared" si="133"/>
        <v>No</v>
      </c>
      <c r="CC189" s="3" t="str">
        <f t="shared" si="132"/>
        <v>No</v>
      </c>
      <c r="CD189" s="5" t="str">
        <f t="shared" si="133"/>
        <v>No</v>
      </c>
      <c r="CE189" s="3" t="str">
        <f t="shared" si="132"/>
        <v>No</v>
      </c>
      <c r="CF189" s="5" t="str">
        <f t="shared" si="133"/>
        <v>No</v>
      </c>
      <c r="CG189" s="3" t="str">
        <f t="shared" si="132"/>
        <v>No</v>
      </c>
      <c r="CH189" s="5" t="str">
        <f t="shared" si="133"/>
        <v>No</v>
      </c>
      <c r="CI189" s="3" t="str">
        <f t="shared" si="132"/>
        <v>No</v>
      </c>
      <c r="CJ189" s="5" t="str">
        <f t="shared" si="133"/>
        <v>No</v>
      </c>
      <c r="CK189" s="3" t="str">
        <f t="shared" si="132"/>
        <v>No</v>
      </c>
      <c r="CL189" s="5" t="str">
        <f t="shared" si="133"/>
        <v>No</v>
      </c>
      <c r="CM189" s="3" t="str">
        <f t="shared" si="132"/>
        <v>No</v>
      </c>
      <c r="CN189" s="5" t="str">
        <f t="shared" si="133"/>
        <v>No</v>
      </c>
      <c r="CO189" s="3" t="str">
        <f t="shared" si="132"/>
        <v>No</v>
      </c>
      <c r="CP189" s="5" t="str">
        <f t="shared" si="133"/>
        <v>No</v>
      </c>
      <c r="CQ189" s="3" t="str">
        <f t="shared" si="132"/>
        <v>No</v>
      </c>
      <c r="CR189" s="5" t="str">
        <f t="shared" si="133"/>
        <v>No</v>
      </c>
      <c r="CS189" s="3" t="str">
        <f t="shared" si="132"/>
        <v>No</v>
      </c>
      <c r="CT189" s="5" t="str">
        <f t="shared" si="133"/>
        <v>No</v>
      </c>
      <c r="CU189" s="3" t="str">
        <f t="shared" si="132"/>
        <v>No</v>
      </c>
      <c r="CV189" s="5" t="str">
        <f t="shared" si="133"/>
        <v>No</v>
      </c>
      <c r="CW189" s="3" t="str">
        <f t="shared" si="132"/>
        <v>No</v>
      </c>
      <c r="CX189" s="5" t="str">
        <f t="shared" si="133"/>
        <v>No</v>
      </c>
      <c r="CY189" s="3" t="str">
        <f t="shared" si="132"/>
        <v>No</v>
      </c>
      <c r="CZ189" s="5" t="str">
        <f t="shared" si="133"/>
        <v>No</v>
      </c>
    </row>
    <row r="190" spans="4:104" x14ac:dyDescent="0.3">
      <c r="D190" s="3">
        <v>192</v>
      </c>
      <c r="E190" s="3" t="str">
        <f t="shared" si="129"/>
        <v>Nodo Norte Real</v>
      </c>
      <c r="F190" s="3" t="str">
        <f t="shared" si="137"/>
        <v>Varuna</v>
      </c>
      <c r="G190" s="3" t="str">
        <f t="shared" si="103"/>
        <v>Conjunción</v>
      </c>
      <c r="H190" s="5">
        <f t="shared" si="104"/>
        <v>0</v>
      </c>
      <c r="I190" s="3" t="str">
        <f t="shared" si="135"/>
        <v>No</v>
      </c>
      <c r="J190" s="5" t="str">
        <f t="shared" si="136"/>
        <v>No</v>
      </c>
      <c r="K190" s="3" t="str">
        <f t="shared" si="135"/>
        <v>No</v>
      </c>
      <c r="L190" s="5" t="str">
        <f t="shared" si="136"/>
        <v>No</v>
      </c>
      <c r="M190" s="3" t="str">
        <f t="shared" si="135"/>
        <v>No</v>
      </c>
      <c r="N190" s="5" t="str">
        <f t="shared" si="136"/>
        <v>No</v>
      </c>
      <c r="O190" s="3" t="str">
        <f t="shared" si="135"/>
        <v>No</v>
      </c>
      <c r="P190" s="5" t="str">
        <f t="shared" si="136"/>
        <v>No</v>
      </c>
      <c r="Q190" s="3" t="str">
        <f t="shared" si="135"/>
        <v>No</v>
      </c>
      <c r="R190" s="5" t="str">
        <f t="shared" si="136"/>
        <v>No</v>
      </c>
      <c r="S190" s="3" t="str">
        <f t="shared" si="135"/>
        <v>No</v>
      </c>
      <c r="T190" s="5" t="str">
        <f t="shared" si="136"/>
        <v>No</v>
      </c>
      <c r="U190" s="3" t="str">
        <f t="shared" si="135"/>
        <v>No</v>
      </c>
      <c r="V190" s="5" t="str">
        <f t="shared" si="136"/>
        <v>No</v>
      </c>
      <c r="W190" s="3" t="str">
        <f t="shared" si="135"/>
        <v>No</v>
      </c>
      <c r="X190" s="5" t="str">
        <f t="shared" si="136"/>
        <v>No</v>
      </c>
      <c r="Y190" s="3" t="str">
        <f t="shared" si="135"/>
        <v>No</v>
      </c>
      <c r="Z190" s="5" t="str">
        <f t="shared" si="136"/>
        <v>No</v>
      </c>
      <c r="AA190" s="3" t="str">
        <f t="shared" si="135"/>
        <v>No</v>
      </c>
      <c r="AB190" s="5" t="str">
        <f t="shared" si="136"/>
        <v>No</v>
      </c>
      <c r="AC190" s="3" t="str">
        <f t="shared" si="135"/>
        <v>No</v>
      </c>
      <c r="AD190" s="5" t="str">
        <f t="shared" si="136"/>
        <v>No</v>
      </c>
      <c r="AE190" s="3" t="str">
        <f t="shared" si="135"/>
        <v>No</v>
      </c>
      <c r="AF190" s="5" t="str">
        <f t="shared" si="136"/>
        <v>No</v>
      </c>
      <c r="AG190" s="3" t="str">
        <f t="shared" si="135"/>
        <v>No</v>
      </c>
      <c r="AH190" s="5" t="str">
        <f t="shared" si="136"/>
        <v>No</v>
      </c>
      <c r="AI190" s="3" t="str">
        <f t="shared" si="135"/>
        <v>No</v>
      </c>
      <c r="AJ190" s="5" t="str">
        <f t="shared" si="136"/>
        <v>No</v>
      </c>
      <c r="AK190" s="3" t="str">
        <f t="shared" si="135"/>
        <v>No</v>
      </c>
      <c r="AL190" s="5" t="str">
        <f t="shared" si="136"/>
        <v>No</v>
      </c>
      <c r="AM190" s="3" t="str">
        <f t="shared" si="135"/>
        <v>No</v>
      </c>
      <c r="AN190" s="5" t="str">
        <f t="shared" si="136"/>
        <v>No</v>
      </c>
      <c r="AO190" s="3" t="str">
        <f t="shared" si="135"/>
        <v>No</v>
      </c>
      <c r="AP190" s="5" t="str">
        <f t="shared" si="136"/>
        <v>No</v>
      </c>
      <c r="AQ190" s="3" t="str">
        <f t="shared" si="135"/>
        <v>No</v>
      </c>
      <c r="AR190" s="5" t="str">
        <f t="shared" si="136"/>
        <v>No</v>
      </c>
      <c r="AS190" s="3" t="str">
        <f t="shared" si="135"/>
        <v>No</v>
      </c>
      <c r="AT190" s="5" t="str">
        <f t="shared" si="136"/>
        <v>No</v>
      </c>
      <c r="AU190" s="3" t="str">
        <f t="shared" si="135"/>
        <v>No</v>
      </c>
      <c r="AV190" s="5" t="str">
        <f t="shared" si="136"/>
        <v>No</v>
      </c>
      <c r="AW190" s="3" t="str">
        <f t="shared" si="135"/>
        <v>No</v>
      </c>
      <c r="AX190" s="5" t="str">
        <f t="shared" si="136"/>
        <v>No</v>
      </c>
      <c r="AY190" s="3" t="str">
        <f t="shared" si="135"/>
        <v>No</v>
      </c>
      <c r="AZ190" s="5" t="str">
        <f t="shared" si="136"/>
        <v>No</v>
      </c>
      <c r="BA190" s="3" t="str">
        <f t="shared" si="135"/>
        <v>No</v>
      </c>
      <c r="BB190" s="5" t="str">
        <f t="shared" si="136"/>
        <v>No</v>
      </c>
      <c r="BC190" s="3" t="str">
        <f t="shared" si="135"/>
        <v>No</v>
      </c>
      <c r="BD190" s="5" t="str">
        <f t="shared" si="136"/>
        <v>No</v>
      </c>
      <c r="BE190" s="3" t="str">
        <f t="shared" si="135"/>
        <v>No</v>
      </c>
      <c r="BF190" s="5" t="str">
        <f t="shared" si="136"/>
        <v>No</v>
      </c>
      <c r="BG190" s="3" t="str">
        <f t="shared" si="135"/>
        <v>No</v>
      </c>
      <c r="BH190" s="5" t="str">
        <f t="shared" si="136"/>
        <v>No</v>
      </c>
      <c r="BI190" s="3" t="str">
        <f t="shared" si="135"/>
        <v>No</v>
      </c>
      <c r="BJ190" s="5" t="str">
        <f t="shared" si="136"/>
        <v>No</v>
      </c>
      <c r="BK190" s="3" t="str">
        <f t="shared" si="135"/>
        <v>No</v>
      </c>
      <c r="BL190" s="5" t="str">
        <f t="shared" si="136"/>
        <v>No</v>
      </c>
      <c r="BM190" s="3" t="str">
        <f t="shared" si="135"/>
        <v>No</v>
      </c>
      <c r="BN190" s="5" t="str">
        <f t="shared" si="136"/>
        <v>No</v>
      </c>
      <c r="BO190" s="3" t="str">
        <f t="shared" si="135"/>
        <v>No</v>
      </c>
      <c r="BP190" s="5" t="str">
        <f t="shared" si="136"/>
        <v>No</v>
      </c>
      <c r="BQ190" s="3" t="str">
        <f t="shared" si="135"/>
        <v>No</v>
      </c>
      <c r="BR190" s="5" t="str">
        <f t="shared" si="136"/>
        <v>No</v>
      </c>
      <c r="BS190" s="3" t="str">
        <f t="shared" si="135"/>
        <v>No</v>
      </c>
      <c r="BT190" s="5" t="str">
        <f t="shared" si="136"/>
        <v>No</v>
      </c>
      <c r="BU190" s="3" t="str">
        <f t="shared" si="132"/>
        <v>No</v>
      </c>
      <c r="BV190" s="5" t="str">
        <f t="shared" si="133"/>
        <v>No</v>
      </c>
      <c r="BW190" s="3" t="str">
        <f t="shared" si="132"/>
        <v>No</v>
      </c>
      <c r="BX190" s="5" t="str">
        <f t="shared" si="133"/>
        <v>No</v>
      </c>
      <c r="BY190" s="3" t="str">
        <f t="shared" si="132"/>
        <v>No</v>
      </c>
      <c r="BZ190" s="5" t="str">
        <f t="shared" si="133"/>
        <v>No</v>
      </c>
      <c r="CA190" s="3" t="str">
        <f t="shared" si="132"/>
        <v>No</v>
      </c>
      <c r="CB190" s="5" t="str">
        <f t="shared" si="133"/>
        <v>No</v>
      </c>
      <c r="CC190" s="3" t="str">
        <f t="shared" si="132"/>
        <v>No</v>
      </c>
      <c r="CD190" s="5" t="str">
        <f t="shared" si="133"/>
        <v>No</v>
      </c>
      <c r="CE190" s="3" t="str">
        <f t="shared" si="132"/>
        <v>No</v>
      </c>
      <c r="CF190" s="5" t="str">
        <f t="shared" si="133"/>
        <v>No</v>
      </c>
      <c r="CG190" s="3" t="str">
        <f t="shared" si="132"/>
        <v>No</v>
      </c>
      <c r="CH190" s="5" t="str">
        <f t="shared" si="133"/>
        <v>No</v>
      </c>
      <c r="CI190" s="3" t="str">
        <f t="shared" si="132"/>
        <v>No</v>
      </c>
      <c r="CJ190" s="5" t="str">
        <f t="shared" si="133"/>
        <v>No</v>
      </c>
      <c r="CK190" s="3" t="str">
        <f t="shared" si="132"/>
        <v>No</v>
      </c>
      <c r="CL190" s="5" t="str">
        <f t="shared" si="133"/>
        <v>No</v>
      </c>
      <c r="CM190" s="3" t="str">
        <f t="shared" si="132"/>
        <v>No</v>
      </c>
      <c r="CN190" s="5" t="str">
        <f t="shared" si="133"/>
        <v>No</v>
      </c>
      <c r="CO190" s="3" t="str">
        <f t="shared" si="132"/>
        <v>No</v>
      </c>
      <c r="CP190" s="5" t="str">
        <f t="shared" si="133"/>
        <v>No</v>
      </c>
      <c r="CQ190" s="3" t="str">
        <f t="shared" si="132"/>
        <v>No</v>
      </c>
      <c r="CR190" s="5" t="str">
        <f t="shared" si="133"/>
        <v>No</v>
      </c>
      <c r="CS190" s="3" t="str">
        <f t="shared" si="132"/>
        <v>No</v>
      </c>
      <c r="CT190" s="5" t="str">
        <f t="shared" si="133"/>
        <v>No</v>
      </c>
      <c r="CU190" s="3" t="str">
        <f t="shared" si="132"/>
        <v>No</v>
      </c>
      <c r="CV190" s="5" t="str">
        <f t="shared" si="133"/>
        <v>No</v>
      </c>
      <c r="CW190" s="3" t="str">
        <f t="shared" si="132"/>
        <v>No</v>
      </c>
      <c r="CX190" s="5" t="str">
        <f t="shared" si="133"/>
        <v>No</v>
      </c>
      <c r="CY190" s="3" t="str">
        <f t="shared" si="132"/>
        <v>No</v>
      </c>
      <c r="CZ190" s="5" t="str">
        <f t="shared" si="133"/>
        <v>No</v>
      </c>
    </row>
    <row r="191" spans="4:104" x14ac:dyDescent="0.3">
      <c r="D191" s="3">
        <v>193</v>
      </c>
      <c r="E191" s="3" t="str">
        <f>$E$21</f>
        <v>Quirón</v>
      </c>
      <c r="F191" s="3" t="str">
        <f t="shared" si="137"/>
        <v>Sol</v>
      </c>
      <c r="G191" s="3" t="str">
        <f t="shared" si="103"/>
        <v>Conjunción</v>
      </c>
      <c r="H191" s="5">
        <f t="shared" si="104"/>
        <v>0</v>
      </c>
      <c r="I191" s="3" t="str">
        <f t="shared" si="135"/>
        <v>No</v>
      </c>
      <c r="J191" s="5" t="str">
        <f t="shared" si="136"/>
        <v>No</v>
      </c>
      <c r="K191" s="3" t="str">
        <f t="shared" si="135"/>
        <v>No</v>
      </c>
      <c r="L191" s="5" t="str">
        <f t="shared" si="136"/>
        <v>No</v>
      </c>
      <c r="M191" s="3" t="str">
        <f t="shared" si="135"/>
        <v>No</v>
      </c>
      <c r="N191" s="5" t="str">
        <f t="shared" si="136"/>
        <v>No</v>
      </c>
      <c r="O191" s="3" t="str">
        <f t="shared" si="135"/>
        <v>No</v>
      </c>
      <c r="P191" s="5" t="str">
        <f t="shared" si="136"/>
        <v>No</v>
      </c>
      <c r="Q191" s="3" t="str">
        <f t="shared" si="135"/>
        <v>No</v>
      </c>
      <c r="R191" s="5" t="str">
        <f t="shared" si="136"/>
        <v>No</v>
      </c>
      <c r="S191" s="3" t="str">
        <f t="shared" si="135"/>
        <v>No</v>
      </c>
      <c r="T191" s="5" t="str">
        <f t="shared" si="136"/>
        <v>No</v>
      </c>
      <c r="U191" s="3" t="str">
        <f t="shared" si="135"/>
        <v>No</v>
      </c>
      <c r="V191" s="5" t="str">
        <f t="shared" si="136"/>
        <v>No</v>
      </c>
      <c r="W191" s="3" t="str">
        <f t="shared" si="135"/>
        <v>No</v>
      </c>
      <c r="X191" s="5" t="str">
        <f t="shared" si="136"/>
        <v>No</v>
      </c>
      <c r="Y191" s="3" t="str">
        <f t="shared" si="135"/>
        <v>No</v>
      </c>
      <c r="Z191" s="5" t="str">
        <f t="shared" si="136"/>
        <v>No</v>
      </c>
      <c r="AA191" s="3" t="str">
        <f t="shared" si="135"/>
        <v>No</v>
      </c>
      <c r="AB191" s="5" t="str">
        <f t="shared" si="136"/>
        <v>No</v>
      </c>
      <c r="AC191" s="3" t="str">
        <f t="shared" si="135"/>
        <v>No</v>
      </c>
      <c r="AD191" s="5" t="str">
        <f t="shared" si="136"/>
        <v>No</v>
      </c>
      <c r="AE191" s="3" t="str">
        <f t="shared" si="135"/>
        <v>No</v>
      </c>
      <c r="AF191" s="5" t="str">
        <f t="shared" si="136"/>
        <v>No</v>
      </c>
      <c r="AG191" s="3" t="str">
        <f t="shared" si="135"/>
        <v>No</v>
      </c>
      <c r="AH191" s="5" t="str">
        <f t="shared" si="136"/>
        <v>No</v>
      </c>
      <c r="AI191" s="3" t="str">
        <f t="shared" si="135"/>
        <v>No</v>
      </c>
      <c r="AJ191" s="5" t="str">
        <f t="shared" si="136"/>
        <v>No</v>
      </c>
      <c r="AK191" s="3" t="str">
        <f t="shared" si="135"/>
        <v>No</v>
      </c>
      <c r="AL191" s="5" t="str">
        <f t="shared" si="136"/>
        <v>No</v>
      </c>
      <c r="AM191" s="3" t="str">
        <f t="shared" si="135"/>
        <v>No</v>
      </c>
      <c r="AN191" s="5" t="str">
        <f t="shared" si="136"/>
        <v>No</v>
      </c>
      <c r="AO191" s="3" t="str">
        <f t="shared" si="135"/>
        <v>No</v>
      </c>
      <c r="AP191" s="5" t="str">
        <f t="shared" si="136"/>
        <v>No</v>
      </c>
      <c r="AQ191" s="3" t="str">
        <f t="shared" si="135"/>
        <v>No</v>
      </c>
      <c r="AR191" s="5" t="str">
        <f t="shared" si="136"/>
        <v>No</v>
      </c>
      <c r="AS191" s="3" t="str">
        <f t="shared" si="135"/>
        <v>No</v>
      </c>
      <c r="AT191" s="5" t="str">
        <f t="shared" si="136"/>
        <v>No</v>
      </c>
      <c r="AU191" s="3" t="str">
        <f t="shared" si="135"/>
        <v>No</v>
      </c>
      <c r="AV191" s="5" t="str">
        <f t="shared" si="136"/>
        <v>No</v>
      </c>
      <c r="AW191" s="3" t="str">
        <f t="shared" si="135"/>
        <v>No</v>
      </c>
      <c r="AX191" s="5" t="str">
        <f t="shared" si="136"/>
        <v>No</v>
      </c>
      <c r="AY191" s="3" t="str">
        <f t="shared" si="135"/>
        <v>No</v>
      </c>
      <c r="AZ191" s="5" t="str">
        <f t="shared" si="136"/>
        <v>No</v>
      </c>
      <c r="BA191" s="3" t="str">
        <f t="shared" si="135"/>
        <v>No</v>
      </c>
      <c r="BB191" s="5" t="str">
        <f t="shared" si="136"/>
        <v>No</v>
      </c>
      <c r="BC191" s="3" t="str">
        <f t="shared" si="135"/>
        <v>No</v>
      </c>
      <c r="BD191" s="5" t="str">
        <f t="shared" si="136"/>
        <v>No</v>
      </c>
      <c r="BE191" s="3" t="str">
        <f t="shared" si="135"/>
        <v>No</v>
      </c>
      <c r="BF191" s="5" t="str">
        <f t="shared" si="136"/>
        <v>No</v>
      </c>
      <c r="BG191" s="3" t="str">
        <f t="shared" si="135"/>
        <v>No</v>
      </c>
      <c r="BH191" s="5" t="str">
        <f t="shared" si="136"/>
        <v>No</v>
      </c>
      <c r="BI191" s="3" t="str">
        <f t="shared" si="135"/>
        <v>No</v>
      </c>
      <c r="BJ191" s="5" t="str">
        <f t="shared" si="136"/>
        <v>No</v>
      </c>
      <c r="BK191" s="3" t="str">
        <f t="shared" si="135"/>
        <v>No</v>
      </c>
      <c r="BL191" s="5" t="str">
        <f t="shared" si="136"/>
        <v>No</v>
      </c>
      <c r="BM191" s="3" t="str">
        <f t="shared" si="135"/>
        <v>No</v>
      </c>
      <c r="BN191" s="5" t="str">
        <f t="shared" si="136"/>
        <v>No</v>
      </c>
      <c r="BO191" s="3" t="str">
        <f t="shared" si="135"/>
        <v>No</v>
      </c>
      <c r="BP191" s="5" t="str">
        <f t="shared" si="136"/>
        <v>No</v>
      </c>
      <c r="BQ191" s="3" t="str">
        <f t="shared" si="135"/>
        <v>No</v>
      </c>
      <c r="BR191" s="5" t="str">
        <f t="shared" si="136"/>
        <v>No</v>
      </c>
      <c r="BS191" s="3" t="str">
        <f t="shared" ref="BS191:CY198" si="138">IF(AND(VLOOKUP($E191,Puntos,7,FALSE)-VLOOKUP($F191,Puntos,7,FALSE)&lt;=(1.25/30)*(BS$5+BS$3),VLOOKUP($E191,Puntos,7,FALSE)-VLOOKUP($F191,Puntos,7,FALSE)&gt;=(1.25/30)*(-BS$5+BS$3)),BS$2,IF(AND(VLOOKUP($F191,Puntos,7,FALSE)-VLOOKUP($E191,Puntos,7,FALSE)&lt;=(1.25/30)*(BS$5+BS$3),VLOOKUP($F191,Puntos,7,FALSE)-VLOOKUP($E191,Puntos,7,FALSE)&gt;=(1.25/30)*(-BS$5+BS$3)),BS$2,IF(AND(VLOOKUP($E191,Puntos,7,FALSE)-VLOOKUP($F191,Puntos,7,FALSE)&lt;=(1.25/30)*(-360+BS$5+BS$3),VLOOKUP($E191,Puntos,7,FALSE)-VLOOKUP($F191,Puntos,7,FALSE)&gt;=(1.25/30)*(-360-BS$5+BS$3)),BS$2,IF(AND(VLOOKUP($F191,Puntos,7,FALSE)-VLOOKUP($E191,Puntos,7,FALSE)&lt;=(1.25/30)*(-360+BS$5+BS$3),VLOOKUP($F191,Puntos,7,FALSE)-VLOOKUP($E191,Puntos,7,FALSE)&gt;=(1.25/30)*(-360-BS$5+BS$3)),BS$2,"No"))))</f>
        <v>No</v>
      </c>
      <c r="BT191" s="5" t="str">
        <f t="shared" ref="BT191:CZ198" si="139">IF(IF(AND(VLOOKUP($E191,Puntos,7,FALSE)-VLOOKUP($F191,Puntos,7,FALSE)&lt;=(1.25/30)*(BT$5+BT$3),VLOOKUP($E191,Puntos,7,FALSE)-VLOOKUP($F191,Puntos,7,FALSE)&gt;=(1.25/30)*(-BT$5+BT$3)),VLOOKUP($E191,Puntos,7,FALSE)-VLOOKUP($F191,Puntos,7,FALSE)-(1.25/30)*(BT$3),IF(AND(VLOOKUP($F191,Puntos,7,FALSE)-VLOOKUP($E191,Puntos,7,FALSE)&lt;=(1.25/30)*(BT$5+BT$3),VLOOKUP($F191,Puntos,7,FALSE)-VLOOKUP($E191,Puntos,7,FALSE)&gt;=(1.25/30)*(-BT$5+BT$3)),VLOOKUP($F191,Puntos,7,FALSE)-VLOOKUP($E191,Puntos,7,FALSE)-(1.25/30)*(BT$3),IF(AND(VLOOKUP($E191,Puntos,7,FALSE)-VLOOKUP($F191,Puntos,7,FALSE)&lt;=(1.25/30)*(-360+BT$5+BT$3),VLOOKUP($E191,Puntos,7,FALSE)-VLOOKUP($F191,Puntos,7,FALSE)&gt;=(1.25/30)*(-360-BT$5+BT$3)),VLOOKUP($E191,Puntos,7,FALSE)-VLOOKUP($F191,Puntos,7,FALSE)+(360-BT$3)/24,IF(AND(VLOOKUP($F191,Puntos,7,FALSE)-VLOOKUP($E191,Puntos,7,FALSE)&lt;=(1.25/30)*(-360+BT$5+BT$3),VLOOKUP($F191,Puntos,7,FALSE)-VLOOKUP($E191,Puntos,7,FALSE)&gt;=(1.25/30)*(-360-BT$5+BT$3)),VLOOKUP($F191,Puntos,7,FALSE)-VLOOKUP($E191,Puntos,7,FALSE)+(360-BT$3)/24,"No"))))&lt;0,(-1)*(IF(AND(VLOOKUP($E191,Puntos,7,FALSE)-VLOOKUP($F191,Puntos,7,FALSE)&lt;=(1.25/30)*(BT$5+BT$3),VLOOKUP($E191,Puntos,7,FALSE)-VLOOKUP($F191,Puntos,7,FALSE)&gt;=(1.25/30)*(-BT$5+BT$3)),VLOOKUP($E191,Puntos,7,FALSE)-VLOOKUP($F191,Puntos,7,FALSE)-(1.25/30)*(BT$3),IF(AND(VLOOKUP($F191,Puntos,7,FALSE)-VLOOKUP($E191,Puntos,7,FALSE)&lt;=(1.25/30)*(BT$5+BT$3),VLOOKUP($F191,Puntos,7,FALSE)-VLOOKUP($E191,Puntos,7,FALSE)&gt;=(1.25/30)*(-BT$5+BT$3)),VLOOKUP($F191,Puntos,7,FALSE)-VLOOKUP($E191,Puntos,7,FALSE)-(1.25/30)*(BT$3),IF(AND(VLOOKUP($E191,Puntos,7,FALSE)-VLOOKUP($F191,Puntos,7,FALSE)&lt;=(1.25/30)*(-360+BT$5+BT$3),VLOOKUP($E191,Puntos,7,FALSE)-VLOOKUP($F191,Puntos,7,FALSE)&gt;=(1.25/30)*(-360-BT$5+BT$3)),VLOOKUP($E191,Puntos,7,FALSE)-VLOOKUP($F191,Puntos,7,FALSE)+(360-BT$3)/24,IF(AND(VLOOKUP($F191,Puntos,7,FALSE)-VLOOKUP($E191,Puntos,7,FALSE)&lt;=(1.25/30)*(-360+BT$5+BT$3),VLOOKUP($F191,Puntos,7,FALSE)-VLOOKUP($E191,Puntos,7,FALSE)&gt;=(1.25/30)*(-360-BT$5+BT$3)),VLOOKUP($F191,Puntos,7,FALSE)-VLOOKUP($E191,Puntos,7,FALSE)+(360-BT$3)/24,"No"))))),(IF(AND(VLOOKUP($E191,Puntos,7,FALSE)-VLOOKUP($F191,Puntos,7,FALSE)&lt;=(1.25/30)*(BT$5+BT$3),VLOOKUP($E191,Puntos,7,FALSE)-VLOOKUP($F191,Puntos,7,FALSE)&gt;=(1.25/30)*(-BT$5+BT$3)),VLOOKUP($E191,Puntos,7,FALSE)-VLOOKUP($F191,Puntos,7,FALSE)-(1.25/30)*(BT$3),IF(AND(VLOOKUP($F191,Puntos,7,FALSE)-VLOOKUP($E191,Puntos,7,FALSE)&lt;=(1.25/30)*(BT$5+BT$3),VLOOKUP($F191,Puntos,7,FALSE)-VLOOKUP($E191,Puntos,7,FALSE)&gt;=(1.25/30)*(-BT$5+BT$3)),VLOOKUP($F191,Puntos,7,FALSE)-VLOOKUP($E191,Puntos,7,FALSE)-(1.25/30)*(BT$3),IF(AND(VLOOKUP($E191,Puntos,7,FALSE)-VLOOKUP($F191,Puntos,7,FALSE)&lt;=(1.25/30)*(-360+BT$5+BT$3),VLOOKUP($E191,Puntos,7,FALSE)-VLOOKUP($F191,Puntos,7,FALSE)&gt;=(1.25/30)*(-360-BT$5+BT$3)),VLOOKUP($E191,Puntos,7,FALSE)-VLOOKUP($F191,Puntos,7,FALSE)+(360-BT$3)/24,IF(AND(VLOOKUP($F191,Puntos,7,FALSE)-VLOOKUP($E191,Puntos,7,FALSE)&lt;=(1.25/30)*(-360+BT$5+BT$3),VLOOKUP($F191,Puntos,7,FALSE)-VLOOKUP($E191,Puntos,7,FALSE)&gt;=(1.25/30)*(-360-BT$5+BT$3)),VLOOKUP($F191,Puntos,7,FALSE)-VLOOKUP($E191,Puntos,7,FALSE)+(360-BT$3)/24,"No"))))))</f>
        <v>No</v>
      </c>
      <c r="BU191" s="3" t="str">
        <f t="shared" si="138"/>
        <v>No</v>
      </c>
      <c r="BV191" s="5" t="str">
        <f t="shared" si="139"/>
        <v>No</v>
      </c>
      <c r="BW191" s="3" t="str">
        <f t="shared" si="138"/>
        <v>No</v>
      </c>
      <c r="BX191" s="5" t="str">
        <f t="shared" si="139"/>
        <v>No</v>
      </c>
      <c r="BY191" s="3" t="str">
        <f t="shared" si="138"/>
        <v>No</v>
      </c>
      <c r="BZ191" s="5" t="str">
        <f t="shared" si="139"/>
        <v>No</v>
      </c>
      <c r="CA191" s="3" t="str">
        <f t="shared" si="138"/>
        <v>No</v>
      </c>
      <c r="CB191" s="5" t="str">
        <f t="shared" si="139"/>
        <v>No</v>
      </c>
      <c r="CC191" s="3" t="str">
        <f t="shared" si="138"/>
        <v>No</v>
      </c>
      <c r="CD191" s="5" t="str">
        <f t="shared" si="139"/>
        <v>No</v>
      </c>
      <c r="CE191" s="3" t="str">
        <f t="shared" si="138"/>
        <v>No</v>
      </c>
      <c r="CF191" s="5" t="str">
        <f t="shared" si="139"/>
        <v>No</v>
      </c>
      <c r="CG191" s="3" t="str">
        <f t="shared" si="138"/>
        <v>No</v>
      </c>
      <c r="CH191" s="5" t="str">
        <f t="shared" si="139"/>
        <v>No</v>
      </c>
      <c r="CI191" s="3" t="str">
        <f t="shared" si="138"/>
        <v>No</v>
      </c>
      <c r="CJ191" s="5" t="str">
        <f t="shared" si="139"/>
        <v>No</v>
      </c>
      <c r="CK191" s="3" t="str">
        <f t="shared" si="138"/>
        <v>No</v>
      </c>
      <c r="CL191" s="5" t="str">
        <f t="shared" si="139"/>
        <v>No</v>
      </c>
      <c r="CM191" s="3" t="str">
        <f t="shared" si="138"/>
        <v>No</v>
      </c>
      <c r="CN191" s="5" t="str">
        <f t="shared" si="139"/>
        <v>No</v>
      </c>
      <c r="CO191" s="3" t="str">
        <f t="shared" si="138"/>
        <v>No</v>
      </c>
      <c r="CP191" s="5" t="str">
        <f t="shared" si="139"/>
        <v>No</v>
      </c>
      <c r="CQ191" s="3" t="str">
        <f t="shared" si="138"/>
        <v>No</v>
      </c>
      <c r="CR191" s="5" t="str">
        <f t="shared" si="139"/>
        <v>No</v>
      </c>
      <c r="CS191" s="3" t="str">
        <f t="shared" si="138"/>
        <v>No</v>
      </c>
      <c r="CT191" s="5" t="str">
        <f t="shared" si="139"/>
        <v>No</v>
      </c>
      <c r="CU191" s="3" t="str">
        <f t="shared" si="138"/>
        <v>No</v>
      </c>
      <c r="CV191" s="5" t="str">
        <f t="shared" si="139"/>
        <v>No</v>
      </c>
      <c r="CW191" s="3" t="str">
        <f t="shared" si="138"/>
        <v>No</v>
      </c>
      <c r="CX191" s="5" t="str">
        <f t="shared" si="139"/>
        <v>No</v>
      </c>
      <c r="CY191" s="3" t="str">
        <f t="shared" si="138"/>
        <v>No</v>
      </c>
      <c r="CZ191" s="5" t="str">
        <f t="shared" si="139"/>
        <v>No</v>
      </c>
    </row>
    <row r="192" spans="4:104" x14ac:dyDescent="0.3">
      <c r="D192" s="3">
        <v>194</v>
      </c>
      <c r="E192" s="3" t="str">
        <f t="shared" ref="E192:E205" si="140">$E$21</f>
        <v>Quirón</v>
      </c>
      <c r="F192" s="3" t="str">
        <f t="shared" si="137"/>
        <v>Luna</v>
      </c>
      <c r="G192" s="3" t="str">
        <f t="shared" si="103"/>
        <v>Conjunción</v>
      </c>
      <c r="H192" s="5">
        <f t="shared" si="104"/>
        <v>0</v>
      </c>
      <c r="I192" s="3" t="str">
        <f t="shared" ref="I192:BS199" si="141">IF(AND(VLOOKUP($E192,Puntos,7,FALSE)-VLOOKUP($F192,Puntos,7,FALSE)&lt;=(1.25/30)*(I$5+I$3),VLOOKUP($E192,Puntos,7,FALSE)-VLOOKUP($F192,Puntos,7,FALSE)&gt;=(1.25/30)*(-I$5+I$3)),I$2,IF(AND(VLOOKUP($F192,Puntos,7,FALSE)-VLOOKUP($E192,Puntos,7,FALSE)&lt;=(1.25/30)*(I$5+I$3),VLOOKUP($F192,Puntos,7,FALSE)-VLOOKUP($E192,Puntos,7,FALSE)&gt;=(1.25/30)*(-I$5+I$3)),I$2,IF(AND(VLOOKUP($E192,Puntos,7,FALSE)-VLOOKUP($F192,Puntos,7,FALSE)&lt;=(1.25/30)*(-360+I$5+I$3),VLOOKUP($E192,Puntos,7,FALSE)-VLOOKUP($F192,Puntos,7,FALSE)&gt;=(1.25/30)*(-360-I$5+I$3)),I$2,IF(AND(VLOOKUP($F192,Puntos,7,FALSE)-VLOOKUP($E192,Puntos,7,FALSE)&lt;=(1.25/30)*(-360+I$5+I$3),VLOOKUP($F192,Puntos,7,FALSE)-VLOOKUP($E192,Puntos,7,FALSE)&gt;=(1.25/30)*(-360-I$5+I$3)),I$2,"No"))))</f>
        <v>No</v>
      </c>
      <c r="J192" s="5" t="str">
        <f t="shared" ref="J192:BT199" si="142">IF(IF(AND(VLOOKUP($E192,Puntos,7,FALSE)-VLOOKUP($F192,Puntos,7,FALSE)&lt;=(1.25/30)*(J$5+J$3),VLOOKUP($E192,Puntos,7,FALSE)-VLOOKUP($F192,Puntos,7,FALSE)&gt;=(1.25/30)*(-J$5+J$3)),VLOOKUP($E192,Puntos,7,FALSE)-VLOOKUP($F192,Puntos,7,FALSE)-(1.25/30)*(J$3),IF(AND(VLOOKUP($F192,Puntos,7,FALSE)-VLOOKUP($E192,Puntos,7,FALSE)&lt;=(1.25/30)*(J$5+J$3),VLOOKUP($F192,Puntos,7,FALSE)-VLOOKUP($E192,Puntos,7,FALSE)&gt;=(1.25/30)*(-J$5+J$3)),VLOOKUP($F192,Puntos,7,FALSE)-VLOOKUP($E192,Puntos,7,FALSE)-(1.25/30)*(J$3),IF(AND(VLOOKUP($E192,Puntos,7,FALSE)-VLOOKUP($F192,Puntos,7,FALSE)&lt;=(1.25/30)*(-360+J$5+J$3),VLOOKUP($E192,Puntos,7,FALSE)-VLOOKUP($F192,Puntos,7,FALSE)&gt;=(1.25/30)*(-360-J$5+J$3)),VLOOKUP($E192,Puntos,7,FALSE)-VLOOKUP($F192,Puntos,7,FALSE)+(360-J$3)/24,IF(AND(VLOOKUP($F192,Puntos,7,FALSE)-VLOOKUP($E192,Puntos,7,FALSE)&lt;=(1.25/30)*(-360+J$5+J$3),VLOOKUP($F192,Puntos,7,FALSE)-VLOOKUP($E192,Puntos,7,FALSE)&gt;=(1.25/30)*(-360-J$5+J$3)),VLOOKUP($F192,Puntos,7,FALSE)-VLOOKUP($E192,Puntos,7,FALSE)+(360-J$3)/24,"No"))))&lt;0,(-1)*(IF(AND(VLOOKUP($E192,Puntos,7,FALSE)-VLOOKUP($F192,Puntos,7,FALSE)&lt;=(1.25/30)*(J$5+J$3),VLOOKUP($E192,Puntos,7,FALSE)-VLOOKUP($F192,Puntos,7,FALSE)&gt;=(1.25/30)*(-J$5+J$3)),VLOOKUP($E192,Puntos,7,FALSE)-VLOOKUP($F192,Puntos,7,FALSE)-(1.25/30)*(J$3),IF(AND(VLOOKUP($F192,Puntos,7,FALSE)-VLOOKUP($E192,Puntos,7,FALSE)&lt;=(1.25/30)*(J$5+J$3),VLOOKUP($F192,Puntos,7,FALSE)-VLOOKUP($E192,Puntos,7,FALSE)&gt;=(1.25/30)*(-J$5+J$3)),VLOOKUP($F192,Puntos,7,FALSE)-VLOOKUP($E192,Puntos,7,FALSE)-(1.25/30)*(J$3),IF(AND(VLOOKUP($E192,Puntos,7,FALSE)-VLOOKUP($F192,Puntos,7,FALSE)&lt;=(1.25/30)*(-360+J$5+J$3),VLOOKUP($E192,Puntos,7,FALSE)-VLOOKUP($F192,Puntos,7,FALSE)&gt;=(1.25/30)*(-360-J$5+J$3)),VLOOKUP($E192,Puntos,7,FALSE)-VLOOKUP($F192,Puntos,7,FALSE)+(360-J$3)/24,IF(AND(VLOOKUP($F192,Puntos,7,FALSE)-VLOOKUP($E192,Puntos,7,FALSE)&lt;=(1.25/30)*(-360+J$5+J$3),VLOOKUP($F192,Puntos,7,FALSE)-VLOOKUP($E192,Puntos,7,FALSE)&gt;=(1.25/30)*(-360-J$5+J$3)),VLOOKUP($F192,Puntos,7,FALSE)-VLOOKUP($E192,Puntos,7,FALSE)+(360-J$3)/24,"No"))))),(IF(AND(VLOOKUP($E192,Puntos,7,FALSE)-VLOOKUP($F192,Puntos,7,FALSE)&lt;=(1.25/30)*(J$5+J$3),VLOOKUP($E192,Puntos,7,FALSE)-VLOOKUP($F192,Puntos,7,FALSE)&gt;=(1.25/30)*(-J$5+J$3)),VLOOKUP($E192,Puntos,7,FALSE)-VLOOKUP($F192,Puntos,7,FALSE)-(1.25/30)*(J$3),IF(AND(VLOOKUP($F192,Puntos,7,FALSE)-VLOOKUP($E192,Puntos,7,FALSE)&lt;=(1.25/30)*(J$5+J$3),VLOOKUP($F192,Puntos,7,FALSE)-VLOOKUP($E192,Puntos,7,FALSE)&gt;=(1.25/30)*(-J$5+J$3)),VLOOKUP($F192,Puntos,7,FALSE)-VLOOKUP($E192,Puntos,7,FALSE)-(1.25/30)*(J$3),IF(AND(VLOOKUP($E192,Puntos,7,FALSE)-VLOOKUP($F192,Puntos,7,FALSE)&lt;=(1.25/30)*(-360+J$5+J$3),VLOOKUP($E192,Puntos,7,FALSE)-VLOOKUP($F192,Puntos,7,FALSE)&gt;=(1.25/30)*(-360-J$5+J$3)),VLOOKUP($E192,Puntos,7,FALSE)-VLOOKUP($F192,Puntos,7,FALSE)+(360-J$3)/24,IF(AND(VLOOKUP($F192,Puntos,7,FALSE)-VLOOKUP($E192,Puntos,7,FALSE)&lt;=(1.25/30)*(-360+J$5+J$3),VLOOKUP($F192,Puntos,7,FALSE)-VLOOKUP($E192,Puntos,7,FALSE)&gt;=(1.25/30)*(-360-J$5+J$3)),VLOOKUP($F192,Puntos,7,FALSE)-VLOOKUP($E192,Puntos,7,FALSE)+(360-J$3)/24,"No"))))))</f>
        <v>No</v>
      </c>
      <c r="K192" s="3" t="str">
        <f t="shared" si="141"/>
        <v>No</v>
      </c>
      <c r="L192" s="5" t="str">
        <f t="shared" si="142"/>
        <v>No</v>
      </c>
      <c r="M192" s="3" t="str">
        <f t="shared" si="141"/>
        <v>No</v>
      </c>
      <c r="N192" s="5" t="str">
        <f t="shared" si="142"/>
        <v>No</v>
      </c>
      <c r="O192" s="3" t="str">
        <f t="shared" si="141"/>
        <v>No</v>
      </c>
      <c r="P192" s="5" t="str">
        <f t="shared" si="142"/>
        <v>No</v>
      </c>
      <c r="Q192" s="3" t="str">
        <f t="shared" si="141"/>
        <v>No</v>
      </c>
      <c r="R192" s="5" t="str">
        <f t="shared" si="142"/>
        <v>No</v>
      </c>
      <c r="S192" s="3" t="str">
        <f t="shared" si="141"/>
        <v>No</v>
      </c>
      <c r="T192" s="5" t="str">
        <f t="shared" si="142"/>
        <v>No</v>
      </c>
      <c r="U192" s="3" t="str">
        <f t="shared" si="141"/>
        <v>No</v>
      </c>
      <c r="V192" s="5" t="str">
        <f t="shared" si="142"/>
        <v>No</v>
      </c>
      <c r="W192" s="3" t="str">
        <f t="shared" si="141"/>
        <v>No</v>
      </c>
      <c r="X192" s="5" t="str">
        <f t="shared" si="142"/>
        <v>No</v>
      </c>
      <c r="Y192" s="3" t="str">
        <f t="shared" si="141"/>
        <v>No</v>
      </c>
      <c r="Z192" s="5" t="str">
        <f t="shared" si="142"/>
        <v>No</v>
      </c>
      <c r="AA192" s="3" t="str">
        <f t="shared" si="141"/>
        <v>No</v>
      </c>
      <c r="AB192" s="5" t="str">
        <f t="shared" si="142"/>
        <v>No</v>
      </c>
      <c r="AC192" s="3" t="str">
        <f t="shared" si="141"/>
        <v>No</v>
      </c>
      <c r="AD192" s="5" t="str">
        <f t="shared" si="142"/>
        <v>No</v>
      </c>
      <c r="AE192" s="3" t="str">
        <f t="shared" si="141"/>
        <v>No</v>
      </c>
      <c r="AF192" s="5" t="str">
        <f t="shared" si="142"/>
        <v>No</v>
      </c>
      <c r="AG192" s="3" t="str">
        <f t="shared" si="141"/>
        <v>No</v>
      </c>
      <c r="AH192" s="5" t="str">
        <f t="shared" si="142"/>
        <v>No</v>
      </c>
      <c r="AI192" s="3" t="str">
        <f t="shared" si="141"/>
        <v>No</v>
      </c>
      <c r="AJ192" s="5" t="str">
        <f t="shared" si="142"/>
        <v>No</v>
      </c>
      <c r="AK192" s="3" t="str">
        <f t="shared" si="141"/>
        <v>No</v>
      </c>
      <c r="AL192" s="5" t="str">
        <f t="shared" si="142"/>
        <v>No</v>
      </c>
      <c r="AM192" s="3" t="str">
        <f t="shared" si="141"/>
        <v>No</v>
      </c>
      <c r="AN192" s="5" t="str">
        <f t="shared" si="142"/>
        <v>No</v>
      </c>
      <c r="AO192" s="3" t="str">
        <f t="shared" si="141"/>
        <v>No</v>
      </c>
      <c r="AP192" s="5" t="str">
        <f t="shared" si="142"/>
        <v>No</v>
      </c>
      <c r="AQ192" s="3" t="str">
        <f t="shared" si="141"/>
        <v>No</v>
      </c>
      <c r="AR192" s="5" t="str">
        <f t="shared" si="142"/>
        <v>No</v>
      </c>
      <c r="AS192" s="3" t="str">
        <f t="shared" si="141"/>
        <v>No</v>
      </c>
      <c r="AT192" s="5" t="str">
        <f t="shared" si="142"/>
        <v>No</v>
      </c>
      <c r="AU192" s="3" t="str">
        <f t="shared" si="141"/>
        <v>No</v>
      </c>
      <c r="AV192" s="5" t="str">
        <f t="shared" si="142"/>
        <v>No</v>
      </c>
      <c r="AW192" s="3" t="str">
        <f t="shared" si="141"/>
        <v>No</v>
      </c>
      <c r="AX192" s="5" t="str">
        <f t="shared" si="142"/>
        <v>No</v>
      </c>
      <c r="AY192" s="3" t="str">
        <f t="shared" si="141"/>
        <v>No</v>
      </c>
      <c r="AZ192" s="5" t="str">
        <f t="shared" si="142"/>
        <v>No</v>
      </c>
      <c r="BA192" s="3" t="str">
        <f t="shared" si="141"/>
        <v>No</v>
      </c>
      <c r="BB192" s="5" t="str">
        <f t="shared" si="142"/>
        <v>No</v>
      </c>
      <c r="BC192" s="3" t="str">
        <f t="shared" si="141"/>
        <v>No</v>
      </c>
      <c r="BD192" s="5" t="str">
        <f t="shared" si="142"/>
        <v>No</v>
      </c>
      <c r="BE192" s="3" t="str">
        <f t="shared" si="141"/>
        <v>No</v>
      </c>
      <c r="BF192" s="5" t="str">
        <f t="shared" si="142"/>
        <v>No</v>
      </c>
      <c r="BG192" s="3" t="str">
        <f t="shared" si="141"/>
        <v>No</v>
      </c>
      <c r="BH192" s="5" t="str">
        <f t="shared" si="142"/>
        <v>No</v>
      </c>
      <c r="BI192" s="3" t="str">
        <f t="shared" si="141"/>
        <v>No</v>
      </c>
      <c r="BJ192" s="5" t="str">
        <f t="shared" si="142"/>
        <v>No</v>
      </c>
      <c r="BK192" s="3" t="str">
        <f t="shared" si="141"/>
        <v>No</v>
      </c>
      <c r="BL192" s="5" t="str">
        <f t="shared" si="142"/>
        <v>No</v>
      </c>
      <c r="BM192" s="3" t="str">
        <f t="shared" si="141"/>
        <v>No</v>
      </c>
      <c r="BN192" s="5" t="str">
        <f t="shared" si="142"/>
        <v>No</v>
      </c>
      <c r="BO192" s="3" t="str">
        <f t="shared" si="141"/>
        <v>No</v>
      </c>
      <c r="BP192" s="5" t="str">
        <f t="shared" si="142"/>
        <v>No</v>
      </c>
      <c r="BQ192" s="3" t="str">
        <f t="shared" si="141"/>
        <v>No</v>
      </c>
      <c r="BR192" s="5" t="str">
        <f t="shared" si="142"/>
        <v>No</v>
      </c>
      <c r="BS192" s="3" t="str">
        <f t="shared" si="141"/>
        <v>No</v>
      </c>
      <c r="BT192" s="5" t="str">
        <f t="shared" si="142"/>
        <v>No</v>
      </c>
      <c r="BU192" s="3" t="str">
        <f t="shared" si="138"/>
        <v>No</v>
      </c>
      <c r="BV192" s="5" t="str">
        <f t="shared" si="139"/>
        <v>No</v>
      </c>
      <c r="BW192" s="3" t="str">
        <f t="shared" si="138"/>
        <v>No</v>
      </c>
      <c r="BX192" s="5" t="str">
        <f t="shared" si="139"/>
        <v>No</v>
      </c>
      <c r="BY192" s="3" t="str">
        <f t="shared" si="138"/>
        <v>No</v>
      </c>
      <c r="BZ192" s="5" t="str">
        <f t="shared" si="139"/>
        <v>No</v>
      </c>
      <c r="CA192" s="3" t="str">
        <f t="shared" si="138"/>
        <v>No</v>
      </c>
      <c r="CB192" s="5" t="str">
        <f t="shared" si="139"/>
        <v>No</v>
      </c>
      <c r="CC192" s="3" t="str">
        <f t="shared" si="138"/>
        <v>No</v>
      </c>
      <c r="CD192" s="5" t="str">
        <f t="shared" si="139"/>
        <v>No</v>
      </c>
      <c r="CE192" s="3" t="str">
        <f t="shared" si="138"/>
        <v>No</v>
      </c>
      <c r="CF192" s="5" t="str">
        <f t="shared" si="139"/>
        <v>No</v>
      </c>
      <c r="CG192" s="3" t="str">
        <f t="shared" si="138"/>
        <v>No</v>
      </c>
      <c r="CH192" s="5" t="str">
        <f t="shared" si="139"/>
        <v>No</v>
      </c>
      <c r="CI192" s="3" t="str">
        <f t="shared" si="138"/>
        <v>No</v>
      </c>
      <c r="CJ192" s="5" t="str">
        <f t="shared" si="139"/>
        <v>No</v>
      </c>
      <c r="CK192" s="3" t="str">
        <f t="shared" si="138"/>
        <v>No</v>
      </c>
      <c r="CL192" s="5" t="str">
        <f t="shared" si="139"/>
        <v>No</v>
      </c>
      <c r="CM192" s="3" t="str">
        <f t="shared" si="138"/>
        <v>No</v>
      </c>
      <c r="CN192" s="5" t="str">
        <f t="shared" si="139"/>
        <v>No</v>
      </c>
      <c r="CO192" s="3" t="str">
        <f t="shared" si="138"/>
        <v>No</v>
      </c>
      <c r="CP192" s="5" t="str">
        <f t="shared" si="139"/>
        <v>No</v>
      </c>
      <c r="CQ192" s="3" t="str">
        <f t="shared" si="138"/>
        <v>No</v>
      </c>
      <c r="CR192" s="5" t="str">
        <f t="shared" si="139"/>
        <v>No</v>
      </c>
      <c r="CS192" s="3" t="str">
        <f t="shared" si="138"/>
        <v>No</v>
      </c>
      <c r="CT192" s="5" t="str">
        <f t="shared" si="139"/>
        <v>No</v>
      </c>
      <c r="CU192" s="3" t="str">
        <f t="shared" si="138"/>
        <v>No</v>
      </c>
      <c r="CV192" s="5" t="str">
        <f t="shared" si="139"/>
        <v>No</v>
      </c>
      <c r="CW192" s="3" t="str">
        <f t="shared" si="138"/>
        <v>No</v>
      </c>
      <c r="CX192" s="5" t="str">
        <f t="shared" si="139"/>
        <v>No</v>
      </c>
      <c r="CY192" s="3" t="str">
        <f t="shared" si="138"/>
        <v>No</v>
      </c>
      <c r="CZ192" s="5" t="str">
        <f t="shared" si="139"/>
        <v>No</v>
      </c>
    </row>
    <row r="193" spans="4:104" x14ac:dyDescent="0.3">
      <c r="D193" s="3">
        <v>195</v>
      </c>
      <c r="E193" s="3" t="str">
        <f t="shared" si="140"/>
        <v>Quirón</v>
      </c>
      <c r="F193" s="3" t="str">
        <f t="shared" si="137"/>
        <v>Mercurio</v>
      </c>
      <c r="G193" s="3" t="str">
        <f t="shared" si="103"/>
        <v>Conjunción</v>
      </c>
      <c r="H193" s="5">
        <f t="shared" si="104"/>
        <v>0</v>
      </c>
      <c r="I193" s="3" t="str">
        <f t="shared" si="141"/>
        <v>No</v>
      </c>
      <c r="J193" s="5" t="str">
        <f t="shared" si="142"/>
        <v>No</v>
      </c>
      <c r="K193" s="3" t="str">
        <f t="shared" si="141"/>
        <v>No</v>
      </c>
      <c r="L193" s="5" t="str">
        <f t="shared" si="142"/>
        <v>No</v>
      </c>
      <c r="M193" s="3" t="str">
        <f t="shared" si="141"/>
        <v>No</v>
      </c>
      <c r="N193" s="5" t="str">
        <f t="shared" si="142"/>
        <v>No</v>
      </c>
      <c r="O193" s="3" t="str">
        <f t="shared" si="141"/>
        <v>No</v>
      </c>
      <c r="P193" s="5" t="str">
        <f t="shared" si="142"/>
        <v>No</v>
      </c>
      <c r="Q193" s="3" t="str">
        <f t="shared" si="141"/>
        <v>No</v>
      </c>
      <c r="R193" s="5" t="str">
        <f t="shared" si="142"/>
        <v>No</v>
      </c>
      <c r="S193" s="3" t="str">
        <f t="shared" si="141"/>
        <v>No</v>
      </c>
      <c r="T193" s="5" t="str">
        <f t="shared" si="142"/>
        <v>No</v>
      </c>
      <c r="U193" s="3" t="str">
        <f t="shared" si="141"/>
        <v>No</v>
      </c>
      <c r="V193" s="5" t="str">
        <f t="shared" si="142"/>
        <v>No</v>
      </c>
      <c r="W193" s="3" t="str">
        <f t="shared" si="141"/>
        <v>No</v>
      </c>
      <c r="X193" s="5" t="str">
        <f t="shared" si="142"/>
        <v>No</v>
      </c>
      <c r="Y193" s="3" t="str">
        <f t="shared" si="141"/>
        <v>No</v>
      </c>
      <c r="Z193" s="5" t="str">
        <f t="shared" si="142"/>
        <v>No</v>
      </c>
      <c r="AA193" s="3" t="str">
        <f t="shared" si="141"/>
        <v>No</v>
      </c>
      <c r="AB193" s="5" t="str">
        <f t="shared" si="142"/>
        <v>No</v>
      </c>
      <c r="AC193" s="3" t="str">
        <f t="shared" si="141"/>
        <v>No</v>
      </c>
      <c r="AD193" s="5" t="str">
        <f t="shared" si="142"/>
        <v>No</v>
      </c>
      <c r="AE193" s="3" t="str">
        <f t="shared" si="141"/>
        <v>No</v>
      </c>
      <c r="AF193" s="5" t="str">
        <f t="shared" si="142"/>
        <v>No</v>
      </c>
      <c r="AG193" s="3" t="str">
        <f t="shared" si="141"/>
        <v>No</v>
      </c>
      <c r="AH193" s="5" t="str">
        <f t="shared" si="142"/>
        <v>No</v>
      </c>
      <c r="AI193" s="3" t="str">
        <f t="shared" si="141"/>
        <v>No</v>
      </c>
      <c r="AJ193" s="5" t="str">
        <f t="shared" si="142"/>
        <v>No</v>
      </c>
      <c r="AK193" s="3" t="str">
        <f t="shared" si="141"/>
        <v>No</v>
      </c>
      <c r="AL193" s="5" t="str">
        <f t="shared" si="142"/>
        <v>No</v>
      </c>
      <c r="AM193" s="3" t="str">
        <f t="shared" si="141"/>
        <v>No</v>
      </c>
      <c r="AN193" s="5" t="str">
        <f t="shared" si="142"/>
        <v>No</v>
      </c>
      <c r="AO193" s="3" t="str">
        <f t="shared" si="141"/>
        <v>No</v>
      </c>
      <c r="AP193" s="5" t="str">
        <f t="shared" si="142"/>
        <v>No</v>
      </c>
      <c r="AQ193" s="3" t="str">
        <f t="shared" si="141"/>
        <v>No</v>
      </c>
      <c r="AR193" s="5" t="str">
        <f t="shared" si="142"/>
        <v>No</v>
      </c>
      <c r="AS193" s="3" t="str">
        <f t="shared" si="141"/>
        <v>No</v>
      </c>
      <c r="AT193" s="5" t="str">
        <f t="shared" si="142"/>
        <v>No</v>
      </c>
      <c r="AU193" s="3" t="str">
        <f t="shared" si="141"/>
        <v>No</v>
      </c>
      <c r="AV193" s="5" t="str">
        <f t="shared" si="142"/>
        <v>No</v>
      </c>
      <c r="AW193" s="3" t="str">
        <f t="shared" si="141"/>
        <v>No</v>
      </c>
      <c r="AX193" s="5" t="str">
        <f t="shared" si="142"/>
        <v>No</v>
      </c>
      <c r="AY193" s="3" t="str">
        <f t="shared" si="141"/>
        <v>No</v>
      </c>
      <c r="AZ193" s="5" t="str">
        <f t="shared" si="142"/>
        <v>No</v>
      </c>
      <c r="BA193" s="3" t="str">
        <f t="shared" si="141"/>
        <v>No</v>
      </c>
      <c r="BB193" s="5" t="str">
        <f t="shared" si="142"/>
        <v>No</v>
      </c>
      <c r="BC193" s="3" t="str">
        <f t="shared" si="141"/>
        <v>No</v>
      </c>
      <c r="BD193" s="5" t="str">
        <f t="shared" si="142"/>
        <v>No</v>
      </c>
      <c r="BE193" s="3" t="str">
        <f t="shared" si="141"/>
        <v>No</v>
      </c>
      <c r="BF193" s="5" t="str">
        <f t="shared" si="142"/>
        <v>No</v>
      </c>
      <c r="BG193" s="3" t="str">
        <f t="shared" si="141"/>
        <v>No</v>
      </c>
      <c r="BH193" s="5" t="str">
        <f t="shared" si="142"/>
        <v>No</v>
      </c>
      <c r="BI193" s="3" t="str">
        <f t="shared" si="141"/>
        <v>No</v>
      </c>
      <c r="BJ193" s="5" t="str">
        <f t="shared" si="142"/>
        <v>No</v>
      </c>
      <c r="BK193" s="3" t="str">
        <f t="shared" si="141"/>
        <v>No</v>
      </c>
      <c r="BL193" s="5" t="str">
        <f t="shared" si="142"/>
        <v>No</v>
      </c>
      <c r="BM193" s="3" t="str">
        <f t="shared" si="141"/>
        <v>No</v>
      </c>
      <c r="BN193" s="5" t="str">
        <f t="shared" si="142"/>
        <v>No</v>
      </c>
      <c r="BO193" s="3" t="str">
        <f t="shared" si="141"/>
        <v>No</v>
      </c>
      <c r="BP193" s="5" t="str">
        <f t="shared" si="142"/>
        <v>No</v>
      </c>
      <c r="BQ193" s="3" t="str">
        <f t="shared" si="141"/>
        <v>No</v>
      </c>
      <c r="BR193" s="5" t="str">
        <f t="shared" si="142"/>
        <v>No</v>
      </c>
      <c r="BS193" s="3" t="str">
        <f t="shared" si="141"/>
        <v>No</v>
      </c>
      <c r="BT193" s="5" t="str">
        <f t="shared" si="142"/>
        <v>No</v>
      </c>
      <c r="BU193" s="3" t="str">
        <f t="shared" si="138"/>
        <v>No</v>
      </c>
      <c r="BV193" s="5" t="str">
        <f t="shared" si="139"/>
        <v>No</v>
      </c>
      <c r="BW193" s="3" t="str">
        <f t="shared" si="138"/>
        <v>No</v>
      </c>
      <c r="BX193" s="5" t="str">
        <f t="shared" si="139"/>
        <v>No</v>
      </c>
      <c r="BY193" s="3" t="str">
        <f t="shared" si="138"/>
        <v>No</v>
      </c>
      <c r="BZ193" s="5" t="str">
        <f t="shared" si="139"/>
        <v>No</v>
      </c>
      <c r="CA193" s="3" t="str">
        <f t="shared" si="138"/>
        <v>No</v>
      </c>
      <c r="CB193" s="5" t="str">
        <f t="shared" si="139"/>
        <v>No</v>
      </c>
      <c r="CC193" s="3" t="str">
        <f t="shared" si="138"/>
        <v>No</v>
      </c>
      <c r="CD193" s="5" t="str">
        <f t="shared" si="139"/>
        <v>No</v>
      </c>
      <c r="CE193" s="3" t="str">
        <f t="shared" si="138"/>
        <v>No</v>
      </c>
      <c r="CF193" s="5" t="str">
        <f t="shared" si="139"/>
        <v>No</v>
      </c>
      <c r="CG193" s="3" t="str">
        <f t="shared" si="138"/>
        <v>No</v>
      </c>
      <c r="CH193" s="5" t="str">
        <f t="shared" si="139"/>
        <v>No</v>
      </c>
      <c r="CI193" s="3" t="str">
        <f t="shared" si="138"/>
        <v>No</v>
      </c>
      <c r="CJ193" s="5" t="str">
        <f t="shared" si="139"/>
        <v>No</v>
      </c>
      <c r="CK193" s="3" t="str">
        <f t="shared" si="138"/>
        <v>No</v>
      </c>
      <c r="CL193" s="5" t="str">
        <f t="shared" si="139"/>
        <v>No</v>
      </c>
      <c r="CM193" s="3" t="str">
        <f t="shared" si="138"/>
        <v>No</v>
      </c>
      <c r="CN193" s="5" t="str">
        <f t="shared" si="139"/>
        <v>No</v>
      </c>
      <c r="CO193" s="3" t="str">
        <f t="shared" si="138"/>
        <v>No</v>
      </c>
      <c r="CP193" s="5" t="str">
        <f t="shared" si="139"/>
        <v>No</v>
      </c>
      <c r="CQ193" s="3" t="str">
        <f t="shared" si="138"/>
        <v>No</v>
      </c>
      <c r="CR193" s="5" t="str">
        <f t="shared" si="139"/>
        <v>No</v>
      </c>
      <c r="CS193" s="3" t="str">
        <f t="shared" si="138"/>
        <v>No</v>
      </c>
      <c r="CT193" s="5" t="str">
        <f t="shared" si="139"/>
        <v>No</v>
      </c>
      <c r="CU193" s="3" t="str">
        <f t="shared" si="138"/>
        <v>No</v>
      </c>
      <c r="CV193" s="5" t="str">
        <f t="shared" si="139"/>
        <v>No</v>
      </c>
      <c r="CW193" s="3" t="str">
        <f t="shared" si="138"/>
        <v>No</v>
      </c>
      <c r="CX193" s="5" t="str">
        <f t="shared" si="139"/>
        <v>No</v>
      </c>
      <c r="CY193" s="3" t="str">
        <f t="shared" si="138"/>
        <v>No</v>
      </c>
      <c r="CZ193" s="5" t="str">
        <f t="shared" si="139"/>
        <v>No</v>
      </c>
    </row>
    <row r="194" spans="4:104" x14ac:dyDescent="0.3">
      <c r="D194" s="3">
        <v>196</v>
      </c>
      <c r="E194" s="3" t="str">
        <f t="shared" si="140"/>
        <v>Quirón</v>
      </c>
      <c r="F194" s="3" t="str">
        <f t="shared" si="137"/>
        <v>Venus</v>
      </c>
      <c r="G194" s="3" t="str">
        <f t="shared" si="103"/>
        <v>Conjunción</v>
      </c>
      <c r="H194" s="5">
        <f t="shared" si="104"/>
        <v>0</v>
      </c>
      <c r="I194" s="3" t="str">
        <f t="shared" si="141"/>
        <v>No</v>
      </c>
      <c r="J194" s="5" t="str">
        <f t="shared" si="142"/>
        <v>No</v>
      </c>
      <c r="K194" s="3" t="str">
        <f t="shared" si="141"/>
        <v>No</v>
      </c>
      <c r="L194" s="5" t="str">
        <f t="shared" si="142"/>
        <v>No</v>
      </c>
      <c r="M194" s="3" t="str">
        <f t="shared" si="141"/>
        <v>No</v>
      </c>
      <c r="N194" s="5" t="str">
        <f t="shared" si="142"/>
        <v>No</v>
      </c>
      <c r="O194" s="3" t="str">
        <f t="shared" si="141"/>
        <v>No</v>
      </c>
      <c r="P194" s="5" t="str">
        <f t="shared" si="142"/>
        <v>No</v>
      </c>
      <c r="Q194" s="3" t="str">
        <f t="shared" si="141"/>
        <v>No</v>
      </c>
      <c r="R194" s="5" t="str">
        <f t="shared" si="142"/>
        <v>No</v>
      </c>
      <c r="S194" s="3" t="str">
        <f t="shared" si="141"/>
        <v>No</v>
      </c>
      <c r="T194" s="5" t="str">
        <f t="shared" si="142"/>
        <v>No</v>
      </c>
      <c r="U194" s="3" t="str">
        <f t="shared" si="141"/>
        <v>No</v>
      </c>
      <c r="V194" s="5" t="str">
        <f t="shared" si="142"/>
        <v>No</v>
      </c>
      <c r="W194" s="3" t="str">
        <f t="shared" si="141"/>
        <v>No</v>
      </c>
      <c r="X194" s="5" t="str">
        <f t="shared" si="142"/>
        <v>No</v>
      </c>
      <c r="Y194" s="3" t="str">
        <f t="shared" si="141"/>
        <v>No</v>
      </c>
      <c r="Z194" s="5" t="str">
        <f t="shared" si="142"/>
        <v>No</v>
      </c>
      <c r="AA194" s="3" t="str">
        <f t="shared" si="141"/>
        <v>No</v>
      </c>
      <c r="AB194" s="5" t="str">
        <f t="shared" si="142"/>
        <v>No</v>
      </c>
      <c r="AC194" s="3" t="str">
        <f t="shared" si="141"/>
        <v>No</v>
      </c>
      <c r="AD194" s="5" t="str">
        <f t="shared" si="142"/>
        <v>No</v>
      </c>
      <c r="AE194" s="3" t="str">
        <f t="shared" si="141"/>
        <v>No</v>
      </c>
      <c r="AF194" s="5" t="str">
        <f t="shared" si="142"/>
        <v>No</v>
      </c>
      <c r="AG194" s="3" t="str">
        <f t="shared" si="141"/>
        <v>No</v>
      </c>
      <c r="AH194" s="5" t="str">
        <f t="shared" si="142"/>
        <v>No</v>
      </c>
      <c r="AI194" s="3" t="str">
        <f t="shared" si="141"/>
        <v>No</v>
      </c>
      <c r="AJ194" s="5" t="str">
        <f t="shared" si="142"/>
        <v>No</v>
      </c>
      <c r="AK194" s="3" t="str">
        <f t="shared" si="141"/>
        <v>No</v>
      </c>
      <c r="AL194" s="5" t="str">
        <f t="shared" si="142"/>
        <v>No</v>
      </c>
      <c r="AM194" s="3" t="str">
        <f t="shared" si="141"/>
        <v>No</v>
      </c>
      <c r="AN194" s="5" t="str">
        <f t="shared" si="142"/>
        <v>No</v>
      </c>
      <c r="AO194" s="3" t="str">
        <f t="shared" si="141"/>
        <v>No</v>
      </c>
      <c r="AP194" s="5" t="str">
        <f t="shared" si="142"/>
        <v>No</v>
      </c>
      <c r="AQ194" s="3" t="str">
        <f t="shared" si="141"/>
        <v>No</v>
      </c>
      <c r="AR194" s="5" t="str">
        <f t="shared" si="142"/>
        <v>No</v>
      </c>
      <c r="AS194" s="3" t="str">
        <f t="shared" si="141"/>
        <v>No</v>
      </c>
      <c r="AT194" s="5" t="str">
        <f t="shared" si="142"/>
        <v>No</v>
      </c>
      <c r="AU194" s="3" t="str">
        <f t="shared" si="141"/>
        <v>No</v>
      </c>
      <c r="AV194" s="5" t="str">
        <f t="shared" si="142"/>
        <v>No</v>
      </c>
      <c r="AW194" s="3" t="str">
        <f t="shared" si="141"/>
        <v>No</v>
      </c>
      <c r="AX194" s="5" t="str">
        <f t="shared" si="142"/>
        <v>No</v>
      </c>
      <c r="AY194" s="3" t="str">
        <f t="shared" si="141"/>
        <v>No</v>
      </c>
      <c r="AZ194" s="5" t="str">
        <f t="shared" si="142"/>
        <v>No</v>
      </c>
      <c r="BA194" s="3" t="str">
        <f t="shared" si="141"/>
        <v>No</v>
      </c>
      <c r="BB194" s="5" t="str">
        <f t="shared" si="142"/>
        <v>No</v>
      </c>
      <c r="BC194" s="3" t="str">
        <f t="shared" si="141"/>
        <v>No</v>
      </c>
      <c r="BD194" s="5" t="str">
        <f t="shared" si="142"/>
        <v>No</v>
      </c>
      <c r="BE194" s="3" t="str">
        <f t="shared" si="141"/>
        <v>No</v>
      </c>
      <c r="BF194" s="5" t="str">
        <f t="shared" si="142"/>
        <v>No</v>
      </c>
      <c r="BG194" s="3" t="str">
        <f t="shared" si="141"/>
        <v>No</v>
      </c>
      <c r="BH194" s="5" t="str">
        <f t="shared" si="142"/>
        <v>No</v>
      </c>
      <c r="BI194" s="3" t="str">
        <f t="shared" si="141"/>
        <v>No</v>
      </c>
      <c r="BJ194" s="5" t="str">
        <f t="shared" si="142"/>
        <v>No</v>
      </c>
      <c r="BK194" s="3" t="str">
        <f t="shared" si="141"/>
        <v>No</v>
      </c>
      <c r="BL194" s="5" t="str">
        <f t="shared" si="142"/>
        <v>No</v>
      </c>
      <c r="BM194" s="3" t="str">
        <f t="shared" si="141"/>
        <v>No</v>
      </c>
      <c r="BN194" s="5" t="str">
        <f t="shared" si="142"/>
        <v>No</v>
      </c>
      <c r="BO194" s="3" t="str">
        <f t="shared" si="141"/>
        <v>No</v>
      </c>
      <c r="BP194" s="5" t="str">
        <f t="shared" si="142"/>
        <v>No</v>
      </c>
      <c r="BQ194" s="3" t="str">
        <f t="shared" si="141"/>
        <v>No</v>
      </c>
      <c r="BR194" s="5" t="str">
        <f t="shared" si="142"/>
        <v>No</v>
      </c>
      <c r="BS194" s="3" t="str">
        <f t="shared" si="141"/>
        <v>No</v>
      </c>
      <c r="BT194" s="5" t="str">
        <f t="shared" si="142"/>
        <v>No</v>
      </c>
      <c r="BU194" s="3" t="str">
        <f t="shared" si="138"/>
        <v>No</v>
      </c>
      <c r="BV194" s="5" t="str">
        <f t="shared" si="139"/>
        <v>No</v>
      </c>
      <c r="BW194" s="3" t="str">
        <f t="shared" si="138"/>
        <v>No</v>
      </c>
      <c r="BX194" s="5" t="str">
        <f t="shared" si="139"/>
        <v>No</v>
      </c>
      <c r="BY194" s="3" t="str">
        <f t="shared" si="138"/>
        <v>No</v>
      </c>
      <c r="BZ194" s="5" t="str">
        <f t="shared" si="139"/>
        <v>No</v>
      </c>
      <c r="CA194" s="3" t="str">
        <f t="shared" si="138"/>
        <v>No</v>
      </c>
      <c r="CB194" s="5" t="str">
        <f t="shared" si="139"/>
        <v>No</v>
      </c>
      <c r="CC194" s="3" t="str">
        <f t="shared" si="138"/>
        <v>No</v>
      </c>
      <c r="CD194" s="5" t="str">
        <f t="shared" si="139"/>
        <v>No</v>
      </c>
      <c r="CE194" s="3" t="str">
        <f t="shared" si="138"/>
        <v>No</v>
      </c>
      <c r="CF194" s="5" t="str">
        <f t="shared" si="139"/>
        <v>No</v>
      </c>
      <c r="CG194" s="3" t="str">
        <f t="shared" si="138"/>
        <v>No</v>
      </c>
      <c r="CH194" s="5" t="str">
        <f t="shared" si="139"/>
        <v>No</v>
      </c>
      <c r="CI194" s="3" t="str">
        <f t="shared" si="138"/>
        <v>No</v>
      </c>
      <c r="CJ194" s="5" t="str">
        <f t="shared" si="139"/>
        <v>No</v>
      </c>
      <c r="CK194" s="3" t="str">
        <f t="shared" si="138"/>
        <v>No</v>
      </c>
      <c r="CL194" s="5" t="str">
        <f t="shared" si="139"/>
        <v>No</v>
      </c>
      <c r="CM194" s="3" t="str">
        <f t="shared" si="138"/>
        <v>No</v>
      </c>
      <c r="CN194" s="5" t="str">
        <f t="shared" si="139"/>
        <v>No</v>
      </c>
      <c r="CO194" s="3" t="str">
        <f t="shared" si="138"/>
        <v>No</v>
      </c>
      <c r="CP194" s="5" t="str">
        <f t="shared" si="139"/>
        <v>No</v>
      </c>
      <c r="CQ194" s="3" t="str">
        <f t="shared" si="138"/>
        <v>No</v>
      </c>
      <c r="CR194" s="5" t="str">
        <f t="shared" si="139"/>
        <v>No</v>
      </c>
      <c r="CS194" s="3" t="str">
        <f t="shared" si="138"/>
        <v>No</v>
      </c>
      <c r="CT194" s="5" t="str">
        <f t="shared" si="139"/>
        <v>No</v>
      </c>
      <c r="CU194" s="3" t="str">
        <f t="shared" si="138"/>
        <v>No</v>
      </c>
      <c r="CV194" s="5" t="str">
        <f t="shared" si="139"/>
        <v>No</v>
      </c>
      <c r="CW194" s="3" t="str">
        <f t="shared" si="138"/>
        <v>No</v>
      </c>
      <c r="CX194" s="5" t="str">
        <f t="shared" si="139"/>
        <v>No</v>
      </c>
      <c r="CY194" s="3" t="str">
        <f t="shared" si="138"/>
        <v>No</v>
      </c>
      <c r="CZ194" s="5" t="str">
        <f t="shared" si="139"/>
        <v>No</v>
      </c>
    </row>
    <row r="195" spans="4:104" x14ac:dyDescent="0.3">
      <c r="D195" s="3">
        <v>197</v>
      </c>
      <c r="E195" s="3" t="str">
        <f t="shared" si="140"/>
        <v>Quirón</v>
      </c>
      <c r="F195" s="3" t="str">
        <f t="shared" si="137"/>
        <v>Marte</v>
      </c>
      <c r="G195" s="3" t="str">
        <f t="shared" si="103"/>
        <v>Conjunción</v>
      </c>
      <c r="H195" s="5">
        <f t="shared" si="104"/>
        <v>0</v>
      </c>
      <c r="I195" s="3" t="str">
        <f t="shared" si="141"/>
        <v>No</v>
      </c>
      <c r="J195" s="5" t="str">
        <f t="shared" si="142"/>
        <v>No</v>
      </c>
      <c r="K195" s="3" t="str">
        <f t="shared" si="141"/>
        <v>No</v>
      </c>
      <c r="L195" s="5" t="str">
        <f t="shared" si="142"/>
        <v>No</v>
      </c>
      <c r="M195" s="3" t="str">
        <f t="shared" si="141"/>
        <v>No</v>
      </c>
      <c r="N195" s="5" t="str">
        <f t="shared" si="142"/>
        <v>No</v>
      </c>
      <c r="O195" s="3" t="str">
        <f t="shared" si="141"/>
        <v>No</v>
      </c>
      <c r="P195" s="5" t="str">
        <f t="shared" si="142"/>
        <v>No</v>
      </c>
      <c r="Q195" s="3" t="str">
        <f t="shared" si="141"/>
        <v>No</v>
      </c>
      <c r="R195" s="5" t="str">
        <f t="shared" si="142"/>
        <v>No</v>
      </c>
      <c r="S195" s="3" t="str">
        <f t="shared" si="141"/>
        <v>No</v>
      </c>
      <c r="T195" s="5" t="str">
        <f t="shared" si="142"/>
        <v>No</v>
      </c>
      <c r="U195" s="3" t="str">
        <f t="shared" si="141"/>
        <v>No</v>
      </c>
      <c r="V195" s="5" t="str">
        <f t="shared" si="142"/>
        <v>No</v>
      </c>
      <c r="W195" s="3" t="str">
        <f t="shared" si="141"/>
        <v>No</v>
      </c>
      <c r="X195" s="5" t="str">
        <f t="shared" si="142"/>
        <v>No</v>
      </c>
      <c r="Y195" s="3" t="str">
        <f t="shared" si="141"/>
        <v>No</v>
      </c>
      <c r="Z195" s="5" t="str">
        <f t="shared" si="142"/>
        <v>No</v>
      </c>
      <c r="AA195" s="3" t="str">
        <f t="shared" si="141"/>
        <v>No</v>
      </c>
      <c r="AB195" s="5" t="str">
        <f t="shared" si="142"/>
        <v>No</v>
      </c>
      <c r="AC195" s="3" t="str">
        <f t="shared" si="141"/>
        <v>No</v>
      </c>
      <c r="AD195" s="5" t="str">
        <f t="shared" si="142"/>
        <v>No</v>
      </c>
      <c r="AE195" s="3" t="str">
        <f t="shared" si="141"/>
        <v>No</v>
      </c>
      <c r="AF195" s="5" t="str">
        <f t="shared" si="142"/>
        <v>No</v>
      </c>
      <c r="AG195" s="3" t="str">
        <f t="shared" si="141"/>
        <v>No</v>
      </c>
      <c r="AH195" s="5" t="str">
        <f t="shared" si="142"/>
        <v>No</v>
      </c>
      <c r="AI195" s="3" t="str">
        <f t="shared" si="141"/>
        <v>No</v>
      </c>
      <c r="AJ195" s="5" t="str">
        <f t="shared" si="142"/>
        <v>No</v>
      </c>
      <c r="AK195" s="3" t="str">
        <f t="shared" si="141"/>
        <v>No</v>
      </c>
      <c r="AL195" s="5" t="str">
        <f t="shared" si="142"/>
        <v>No</v>
      </c>
      <c r="AM195" s="3" t="str">
        <f t="shared" si="141"/>
        <v>No</v>
      </c>
      <c r="AN195" s="5" t="str">
        <f t="shared" si="142"/>
        <v>No</v>
      </c>
      <c r="AO195" s="3" t="str">
        <f t="shared" si="141"/>
        <v>No</v>
      </c>
      <c r="AP195" s="5" t="str">
        <f t="shared" si="142"/>
        <v>No</v>
      </c>
      <c r="AQ195" s="3" t="str">
        <f t="shared" si="141"/>
        <v>No</v>
      </c>
      <c r="AR195" s="5" t="str">
        <f t="shared" si="142"/>
        <v>No</v>
      </c>
      <c r="AS195" s="3" t="str">
        <f t="shared" si="141"/>
        <v>No</v>
      </c>
      <c r="AT195" s="5" t="str">
        <f t="shared" si="142"/>
        <v>No</v>
      </c>
      <c r="AU195" s="3" t="str">
        <f t="shared" si="141"/>
        <v>No</v>
      </c>
      <c r="AV195" s="5" t="str">
        <f t="shared" si="142"/>
        <v>No</v>
      </c>
      <c r="AW195" s="3" t="str">
        <f t="shared" si="141"/>
        <v>No</v>
      </c>
      <c r="AX195" s="5" t="str">
        <f t="shared" si="142"/>
        <v>No</v>
      </c>
      <c r="AY195" s="3" t="str">
        <f t="shared" si="141"/>
        <v>No</v>
      </c>
      <c r="AZ195" s="5" t="str">
        <f t="shared" si="142"/>
        <v>No</v>
      </c>
      <c r="BA195" s="3" t="str">
        <f t="shared" si="141"/>
        <v>No</v>
      </c>
      <c r="BB195" s="5" t="str">
        <f t="shared" si="142"/>
        <v>No</v>
      </c>
      <c r="BC195" s="3" t="str">
        <f t="shared" si="141"/>
        <v>No</v>
      </c>
      <c r="BD195" s="5" t="str">
        <f t="shared" si="142"/>
        <v>No</v>
      </c>
      <c r="BE195" s="3" t="str">
        <f t="shared" si="141"/>
        <v>No</v>
      </c>
      <c r="BF195" s="5" t="str">
        <f t="shared" si="142"/>
        <v>No</v>
      </c>
      <c r="BG195" s="3" t="str">
        <f t="shared" si="141"/>
        <v>No</v>
      </c>
      <c r="BH195" s="5" t="str">
        <f t="shared" si="142"/>
        <v>No</v>
      </c>
      <c r="BI195" s="3" t="str">
        <f t="shared" si="141"/>
        <v>No</v>
      </c>
      <c r="BJ195" s="5" t="str">
        <f t="shared" si="142"/>
        <v>No</v>
      </c>
      <c r="BK195" s="3" t="str">
        <f t="shared" si="141"/>
        <v>No</v>
      </c>
      <c r="BL195" s="5" t="str">
        <f t="shared" si="142"/>
        <v>No</v>
      </c>
      <c r="BM195" s="3" t="str">
        <f t="shared" si="141"/>
        <v>No</v>
      </c>
      <c r="BN195" s="5" t="str">
        <f t="shared" si="142"/>
        <v>No</v>
      </c>
      <c r="BO195" s="3" t="str">
        <f t="shared" si="141"/>
        <v>No</v>
      </c>
      <c r="BP195" s="5" t="str">
        <f t="shared" si="142"/>
        <v>No</v>
      </c>
      <c r="BQ195" s="3" t="str">
        <f t="shared" si="141"/>
        <v>No</v>
      </c>
      <c r="BR195" s="5" t="str">
        <f t="shared" si="142"/>
        <v>No</v>
      </c>
      <c r="BS195" s="3" t="str">
        <f t="shared" si="141"/>
        <v>No</v>
      </c>
      <c r="BT195" s="5" t="str">
        <f t="shared" si="142"/>
        <v>No</v>
      </c>
      <c r="BU195" s="3" t="str">
        <f t="shared" si="138"/>
        <v>No</v>
      </c>
      <c r="BV195" s="5" t="str">
        <f t="shared" si="139"/>
        <v>No</v>
      </c>
      <c r="BW195" s="3" t="str">
        <f t="shared" si="138"/>
        <v>No</v>
      </c>
      <c r="BX195" s="5" t="str">
        <f t="shared" si="139"/>
        <v>No</v>
      </c>
      <c r="BY195" s="3" t="str">
        <f t="shared" si="138"/>
        <v>No</v>
      </c>
      <c r="BZ195" s="5" t="str">
        <f t="shared" si="139"/>
        <v>No</v>
      </c>
      <c r="CA195" s="3" t="str">
        <f t="shared" si="138"/>
        <v>No</v>
      </c>
      <c r="CB195" s="5" t="str">
        <f t="shared" si="139"/>
        <v>No</v>
      </c>
      <c r="CC195" s="3" t="str">
        <f t="shared" si="138"/>
        <v>No</v>
      </c>
      <c r="CD195" s="5" t="str">
        <f t="shared" si="139"/>
        <v>No</v>
      </c>
      <c r="CE195" s="3" t="str">
        <f t="shared" si="138"/>
        <v>No</v>
      </c>
      <c r="CF195" s="5" t="str">
        <f t="shared" si="139"/>
        <v>No</v>
      </c>
      <c r="CG195" s="3" t="str">
        <f t="shared" si="138"/>
        <v>No</v>
      </c>
      <c r="CH195" s="5" t="str">
        <f t="shared" si="139"/>
        <v>No</v>
      </c>
      <c r="CI195" s="3" t="str">
        <f t="shared" si="138"/>
        <v>No</v>
      </c>
      <c r="CJ195" s="5" t="str">
        <f t="shared" si="139"/>
        <v>No</v>
      </c>
      <c r="CK195" s="3" t="str">
        <f t="shared" si="138"/>
        <v>No</v>
      </c>
      <c r="CL195" s="5" t="str">
        <f t="shared" si="139"/>
        <v>No</v>
      </c>
      <c r="CM195" s="3" t="str">
        <f t="shared" si="138"/>
        <v>No</v>
      </c>
      <c r="CN195" s="5" t="str">
        <f t="shared" si="139"/>
        <v>No</v>
      </c>
      <c r="CO195" s="3" t="str">
        <f t="shared" si="138"/>
        <v>No</v>
      </c>
      <c r="CP195" s="5" t="str">
        <f t="shared" si="139"/>
        <v>No</v>
      </c>
      <c r="CQ195" s="3" t="str">
        <f t="shared" si="138"/>
        <v>No</v>
      </c>
      <c r="CR195" s="5" t="str">
        <f t="shared" si="139"/>
        <v>No</v>
      </c>
      <c r="CS195" s="3" t="str">
        <f t="shared" si="138"/>
        <v>No</v>
      </c>
      <c r="CT195" s="5" t="str">
        <f t="shared" si="139"/>
        <v>No</v>
      </c>
      <c r="CU195" s="3" t="str">
        <f t="shared" si="138"/>
        <v>No</v>
      </c>
      <c r="CV195" s="5" t="str">
        <f t="shared" si="139"/>
        <v>No</v>
      </c>
      <c r="CW195" s="3" t="str">
        <f t="shared" si="138"/>
        <v>No</v>
      </c>
      <c r="CX195" s="5" t="str">
        <f t="shared" si="139"/>
        <v>No</v>
      </c>
      <c r="CY195" s="3" t="str">
        <f t="shared" si="138"/>
        <v>No</v>
      </c>
      <c r="CZ195" s="5" t="str">
        <f t="shared" si="139"/>
        <v>No</v>
      </c>
    </row>
    <row r="196" spans="4:104" x14ac:dyDescent="0.3">
      <c r="D196" s="3">
        <v>198</v>
      </c>
      <c r="E196" s="3" t="str">
        <f t="shared" si="140"/>
        <v>Quirón</v>
      </c>
      <c r="F196" s="3" t="str">
        <f t="shared" si="137"/>
        <v>Júpiter</v>
      </c>
      <c r="G196" s="3" t="str">
        <f t="shared" si="103"/>
        <v>Conjunción</v>
      </c>
      <c r="H196" s="5">
        <f t="shared" si="104"/>
        <v>0</v>
      </c>
      <c r="I196" s="3" t="str">
        <f t="shared" si="141"/>
        <v>No</v>
      </c>
      <c r="J196" s="5" t="str">
        <f t="shared" si="142"/>
        <v>No</v>
      </c>
      <c r="K196" s="3" t="str">
        <f t="shared" si="141"/>
        <v>No</v>
      </c>
      <c r="L196" s="5" t="str">
        <f t="shared" si="142"/>
        <v>No</v>
      </c>
      <c r="M196" s="3" t="str">
        <f t="shared" si="141"/>
        <v>No</v>
      </c>
      <c r="N196" s="5" t="str">
        <f t="shared" si="142"/>
        <v>No</v>
      </c>
      <c r="O196" s="3" t="str">
        <f t="shared" si="141"/>
        <v>No</v>
      </c>
      <c r="P196" s="5" t="str">
        <f t="shared" si="142"/>
        <v>No</v>
      </c>
      <c r="Q196" s="3" t="str">
        <f t="shared" si="141"/>
        <v>No</v>
      </c>
      <c r="R196" s="5" t="str">
        <f t="shared" si="142"/>
        <v>No</v>
      </c>
      <c r="S196" s="3" t="str">
        <f t="shared" si="141"/>
        <v>No</v>
      </c>
      <c r="T196" s="5" t="str">
        <f t="shared" si="142"/>
        <v>No</v>
      </c>
      <c r="U196" s="3" t="str">
        <f t="shared" si="141"/>
        <v>No</v>
      </c>
      <c r="V196" s="5" t="str">
        <f t="shared" si="142"/>
        <v>No</v>
      </c>
      <c r="W196" s="3" t="str">
        <f t="shared" si="141"/>
        <v>No</v>
      </c>
      <c r="X196" s="5" t="str">
        <f t="shared" si="142"/>
        <v>No</v>
      </c>
      <c r="Y196" s="3" t="str">
        <f t="shared" si="141"/>
        <v>No</v>
      </c>
      <c r="Z196" s="5" t="str">
        <f t="shared" si="142"/>
        <v>No</v>
      </c>
      <c r="AA196" s="3" t="str">
        <f t="shared" si="141"/>
        <v>No</v>
      </c>
      <c r="AB196" s="5" t="str">
        <f t="shared" si="142"/>
        <v>No</v>
      </c>
      <c r="AC196" s="3" t="str">
        <f t="shared" si="141"/>
        <v>No</v>
      </c>
      <c r="AD196" s="5" t="str">
        <f t="shared" si="142"/>
        <v>No</v>
      </c>
      <c r="AE196" s="3" t="str">
        <f t="shared" si="141"/>
        <v>No</v>
      </c>
      <c r="AF196" s="5" t="str">
        <f t="shared" si="142"/>
        <v>No</v>
      </c>
      <c r="AG196" s="3" t="str">
        <f t="shared" si="141"/>
        <v>No</v>
      </c>
      <c r="AH196" s="5" t="str">
        <f t="shared" si="142"/>
        <v>No</v>
      </c>
      <c r="AI196" s="3" t="str">
        <f t="shared" si="141"/>
        <v>No</v>
      </c>
      <c r="AJ196" s="5" t="str">
        <f t="shared" si="142"/>
        <v>No</v>
      </c>
      <c r="AK196" s="3" t="str">
        <f t="shared" si="141"/>
        <v>No</v>
      </c>
      <c r="AL196" s="5" t="str">
        <f t="shared" si="142"/>
        <v>No</v>
      </c>
      <c r="AM196" s="3" t="str">
        <f t="shared" si="141"/>
        <v>No</v>
      </c>
      <c r="AN196" s="5" t="str">
        <f t="shared" si="142"/>
        <v>No</v>
      </c>
      <c r="AO196" s="3" t="str">
        <f t="shared" si="141"/>
        <v>No</v>
      </c>
      <c r="AP196" s="5" t="str">
        <f t="shared" si="142"/>
        <v>No</v>
      </c>
      <c r="AQ196" s="3" t="str">
        <f t="shared" si="141"/>
        <v>No</v>
      </c>
      <c r="AR196" s="5" t="str">
        <f t="shared" si="142"/>
        <v>No</v>
      </c>
      <c r="AS196" s="3" t="str">
        <f t="shared" si="141"/>
        <v>No</v>
      </c>
      <c r="AT196" s="5" t="str">
        <f t="shared" si="142"/>
        <v>No</v>
      </c>
      <c r="AU196" s="3" t="str">
        <f t="shared" si="141"/>
        <v>No</v>
      </c>
      <c r="AV196" s="5" t="str">
        <f t="shared" si="142"/>
        <v>No</v>
      </c>
      <c r="AW196" s="3" t="str">
        <f t="shared" si="141"/>
        <v>No</v>
      </c>
      <c r="AX196" s="5" t="str">
        <f t="shared" si="142"/>
        <v>No</v>
      </c>
      <c r="AY196" s="3" t="str">
        <f t="shared" si="141"/>
        <v>No</v>
      </c>
      <c r="AZ196" s="5" t="str">
        <f t="shared" si="142"/>
        <v>No</v>
      </c>
      <c r="BA196" s="3" t="str">
        <f t="shared" si="141"/>
        <v>No</v>
      </c>
      <c r="BB196" s="5" t="str">
        <f t="shared" si="142"/>
        <v>No</v>
      </c>
      <c r="BC196" s="3" t="str">
        <f t="shared" si="141"/>
        <v>No</v>
      </c>
      <c r="BD196" s="5" t="str">
        <f t="shared" si="142"/>
        <v>No</v>
      </c>
      <c r="BE196" s="3" t="str">
        <f t="shared" si="141"/>
        <v>No</v>
      </c>
      <c r="BF196" s="5" t="str">
        <f t="shared" si="142"/>
        <v>No</v>
      </c>
      <c r="BG196" s="3" t="str">
        <f t="shared" si="141"/>
        <v>No</v>
      </c>
      <c r="BH196" s="5" t="str">
        <f t="shared" si="142"/>
        <v>No</v>
      </c>
      <c r="BI196" s="3" t="str">
        <f t="shared" si="141"/>
        <v>No</v>
      </c>
      <c r="BJ196" s="5" t="str">
        <f t="shared" si="142"/>
        <v>No</v>
      </c>
      <c r="BK196" s="3" t="str">
        <f t="shared" si="141"/>
        <v>No</v>
      </c>
      <c r="BL196" s="5" t="str">
        <f t="shared" si="142"/>
        <v>No</v>
      </c>
      <c r="BM196" s="3" t="str">
        <f t="shared" si="141"/>
        <v>No</v>
      </c>
      <c r="BN196" s="5" t="str">
        <f t="shared" si="142"/>
        <v>No</v>
      </c>
      <c r="BO196" s="3" t="str">
        <f t="shared" si="141"/>
        <v>No</v>
      </c>
      <c r="BP196" s="5" t="str">
        <f t="shared" si="142"/>
        <v>No</v>
      </c>
      <c r="BQ196" s="3" t="str">
        <f t="shared" si="141"/>
        <v>No</v>
      </c>
      <c r="BR196" s="5" t="str">
        <f t="shared" si="142"/>
        <v>No</v>
      </c>
      <c r="BS196" s="3" t="str">
        <f t="shared" si="141"/>
        <v>No</v>
      </c>
      <c r="BT196" s="5" t="str">
        <f t="shared" si="142"/>
        <v>No</v>
      </c>
      <c r="BU196" s="3" t="str">
        <f t="shared" si="138"/>
        <v>No</v>
      </c>
      <c r="BV196" s="5" t="str">
        <f t="shared" si="139"/>
        <v>No</v>
      </c>
      <c r="BW196" s="3" t="str">
        <f t="shared" si="138"/>
        <v>No</v>
      </c>
      <c r="BX196" s="5" t="str">
        <f t="shared" si="139"/>
        <v>No</v>
      </c>
      <c r="BY196" s="3" t="str">
        <f t="shared" si="138"/>
        <v>No</v>
      </c>
      <c r="BZ196" s="5" t="str">
        <f t="shared" si="139"/>
        <v>No</v>
      </c>
      <c r="CA196" s="3" t="str">
        <f t="shared" si="138"/>
        <v>No</v>
      </c>
      <c r="CB196" s="5" t="str">
        <f t="shared" si="139"/>
        <v>No</v>
      </c>
      <c r="CC196" s="3" t="str">
        <f t="shared" si="138"/>
        <v>No</v>
      </c>
      <c r="CD196" s="5" t="str">
        <f t="shared" si="139"/>
        <v>No</v>
      </c>
      <c r="CE196" s="3" t="str">
        <f t="shared" si="138"/>
        <v>No</v>
      </c>
      <c r="CF196" s="5" t="str">
        <f t="shared" si="139"/>
        <v>No</v>
      </c>
      <c r="CG196" s="3" t="str">
        <f t="shared" si="138"/>
        <v>No</v>
      </c>
      <c r="CH196" s="5" t="str">
        <f t="shared" si="139"/>
        <v>No</v>
      </c>
      <c r="CI196" s="3" t="str">
        <f t="shared" si="138"/>
        <v>No</v>
      </c>
      <c r="CJ196" s="5" t="str">
        <f t="shared" si="139"/>
        <v>No</v>
      </c>
      <c r="CK196" s="3" t="str">
        <f t="shared" si="138"/>
        <v>No</v>
      </c>
      <c r="CL196" s="5" t="str">
        <f t="shared" si="139"/>
        <v>No</v>
      </c>
      <c r="CM196" s="3" t="str">
        <f t="shared" si="138"/>
        <v>No</v>
      </c>
      <c r="CN196" s="5" t="str">
        <f t="shared" si="139"/>
        <v>No</v>
      </c>
      <c r="CO196" s="3" t="str">
        <f t="shared" si="138"/>
        <v>No</v>
      </c>
      <c r="CP196" s="5" t="str">
        <f t="shared" si="139"/>
        <v>No</v>
      </c>
      <c r="CQ196" s="3" t="str">
        <f t="shared" si="138"/>
        <v>No</v>
      </c>
      <c r="CR196" s="5" t="str">
        <f t="shared" si="139"/>
        <v>No</v>
      </c>
      <c r="CS196" s="3" t="str">
        <f t="shared" si="138"/>
        <v>No</v>
      </c>
      <c r="CT196" s="5" t="str">
        <f t="shared" si="139"/>
        <v>No</v>
      </c>
      <c r="CU196" s="3" t="str">
        <f t="shared" si="138"/>
        <v>No</v>
      </c>
      <c r="CV196" s="5" t="str">
        <f t="shared" si="139"/>
        <v>No</v>
      </c>
      <c r="CW196" s="3" t="str">
        <f t="shared" si="138"/>
        <v>No</v>
      </c>
      <c r="CX196" s="5" t="str">
        <f t="shared" si="139"/>
        <v>No</v>
      </c>
      <c r="CY196" s="3" t="str">
        <f t="shared" si="138"/>
        <v>No</v>
      </c>
      <c r="CZ196" s="5" t="str">
        <f t="shared" si="139"/>
        <v>No</v>
      </c>
    </row>
    <row r="197" spans="4:104" x14ac:dyDescent="0.3">
      <c r="D197" s="3">
        <v>199</v>
      </c>
      <c r="E197" s="3" t="str">
        <f t="shared" si="140"/>
        <v>Quirón</v>
      </c>
      <c r="F197" s="3" t="str">
        <f t="shared" si="137"/>
        <v>Saturno</v>
      </c>
      <c r="G197" s="3" t="str">
        <f t="shared" si="103"/>
        <v>Conjunción</v>
      </c>
      <c r="H197" s="5">
        <f t="shared" si="104"/>
        <v>0</v>
      </c>
      <c r="I197" s="3" t="str">
        <f t="shared" si="141"/>
        <v>No</v>
      </c>
      <c r="J197" s="5" t="str">
        <f t="shared" si="142"/>
        <v>No</v>
      </c>
      <c r="K197" s="3" t="str">
        <f t="shared" si="141"/>
        <v>No</v>
      </c>
      <c r="L197" s="5" t="str">
        <f t="shared" si="142"/>
        <v>No</v>
      </c>
      <c r="M197" s="3" t="str">
        <f t="shared" si="141"/>
        <v>No</v>
      </c>
      <c r="N197" s="5" t="str">
        <f t="shared" si="142"/>
        <v>No</v>
      </c>
      <c r="O197" s="3" t="str">
        <f t="shared" si="141"/>
        <v>No</v>
      </c>
      <c r="P197" s="5" t="str">
        <f t="shared" si="142"/>
        <v>No</v>
      </c>
      <c r="Q197" s="3" t="str">
        <f t="shared" si="141"/>
        <v>No</v>
      </c>
      <c r="R197" s="5" t="str">
        <f t="shared" si="142"/>
        <v>No</v>
      </c>
      <c r="S197" s="3" t="str">
        <f t="shared" si="141"/>
        <v>No</v>
      </c>
      <c r="T197" s="5" t="str">
        <f t="shared" si="142"/>
        <v>No</v>
      </c>
      <c r="U197" s="3" t="str">
        <f t="shared" si="141"/>
        <v>No</v>
      </c>
      <c r="V197" s="5" t="str">
        <f t="shared" si="142"/>
        <v>No</v>
      </c>
      <c r="W197" s="3" t="str">
        <f t="shared" si="141"/>
        <v>No</v>
      </c>
      <c r="X197" s="5" t="str">
        <f t="shared" si="142"/>
        <v>No</v>
      </c>
      <c r="Y197" s="3" t="str">
        <f t="shared" si="141"/>
        <v>No</v>
      </c>
      <c r="Z197" s="5" t="str">
        <f t="shared" si="142"/>
        <v>No</v>
      </c>
      <c r="AA197" s="3" t="str">
        <f t="shared" si="141"/>
        <v>No</v>
      </c>
      <c r="AB197" s="5" t="str">
        <f t="shared" si="142"/>
        <v>No</v>
      </c>
      <c r="AC197" s="3" t="str">
        <f t="shared" si="141"/>
        <v>No</v>
      </c>
      <c r="AD197" s="5" t="str">
        <f t="shared" si="142"/>
        <v>No</v>
      </c>
      <c r="AE197" s="3" t="str">
        <f t="shared" si="141"/>
        <v>No</v>
      </c>
      <c r="AF197" s="5" t="str">
        <f t="shared" si="142"/>
        <v>No</v>
      </c>
      <c r="AG197" s="3" t="str">
        <f t="shared" si="141"/>
        <v>No</v>
      </c>
      <c r="AH197" s="5" t="str">
        <f t="shared" si="142"/>
        <v>No</v>
      </c>
      <c r="AI197" s="3" t="str">
        <f t="shared" si="141"/>
        <v>No</v>
      </c>
      <c r="AJ197" s="5" t="str">
        <f t="shared" si="142"/>
        <v>No</v>
      </c>
      <c r="AK197" s="3" t="str">
        <f t="shared" si="141"/>
        <v>No</v>
      </c>
      <c r="AL197" s="5" t="str">
        <f t="shared" si="142"/>
        <v>No</v>
      </c>
      <c r="AM197" s="3" t="str">
        <f t="shared" si="141"/>
        <v>No</v>
      </c>
      <c r="AN197" s="5" t="str">
        <f t="shared" si="142"/>
        <v>No</v>
      </c>
      <c r="AO197" s="3" t="str">
        <f t="shared" si="141"/>
        <v>No</v>
      </c>
      <c r="AP197" s="5" t="str">
        <f t="shared" si="142"/>
        <v>No</v>
      </c>
      <c r="AQ197" s="3" t="str">
        <f t="shared" si="141"/>
        <v>No</v>
      </c>
      <c r="AR197" s="5" t="str">
        <f t="shared" si="142"/>
        <v>No</v>
      </c>
      <c r="AS197" s="3" t="str">
        <f t="shared" si="141"/>
        <v>No</v>
      </c>
      <c r="AT197" s="5" t="str">
        <f t="shared" si="142"/>
        <v>No</v>
      </c>
      <c r="AU197" s="3" t="str">
        <f t="shared" si="141"/>
        <v>No</v>
      </c>
      <c r="AV197" s="5" t="str">
        <f t="shared" si="142"/>
        <v>No</v>
      </c>
      <c r="AW197" s="3" t="str">
        <f t="shared" si="141"/>
        <v>No</v>
      </c>
      <c r="AX197" s="5" t="str">
        <f t="shared" si="142"/>
        <v>No</v>
      </c>
      <c r="AY197" s="3" t="str">
        <f t="shared" si="141"/>
        <v>No</v>
      </c>
      <c r="AZ197" s="5" t="str">
        <f t="shared" si="142"/>
        <v>No</v>
      </c>
      <c r="BA197" s="3" t="str">
        <f t="shared" si="141"/>
        <v>No</v>
      </c>
      <c r="BB197" s="5" t="str">
        <f t="shared" si="142"/>
        <v>No</v>
      </c>
      <c r="BC197" s="3" t="str">
        <f t="shared" si="141"/>
        <v>No</v>
      </c>
      <c r="BD197" s="5" t="str">
        <f t="shared" si="142"/>
        <v>No</v>
      </c>
      <c r="BE197" s="3" t="str">
        <f t="shared" si="141"/>
        <v>No</v>
      </c>
      <c r="BF197" s="5" t="str">
        <f t="shared" si="142"/>
        <v>No</v>
      </c>
      <c r="BG197" s="3" t="str">
        <f t="shared" si="141"/>
        <v>No</v>
      </c>
      <c r="BH197" s="5" t="str">
        <f t="shared" si="142"/>
        <v>No</v>
      </c>
      <c r="BI197" s="3" t="str">
        <f t="shared" si="141"/>
        <v>No</v>
      </c>
      <c r="BJ197" s="5" t="str">
        <f t="shared" si="142"/>
        <v>No</v>
      </c>
      <c r="BK197" s="3" t="str">
        <f t="shared" si="141"/>
        <v>No</v>
      </c>
      <c r="BL197" s="5" t="str">
        <f t="shared" si="142"/>
        <v>No</v>
      </c>
      <c r="BM197" s="3" t="str">
        <f t="shared" si="141"/>
        <v>No</v>
      </c>
      <c r="BN197" s="5" t="str">
        <f t="shared" si="142"/>
        <v>No</v>
      </c>
      <c r="BO197" s="3" t="str">
        <f t="shared" si="141"/>
        <v>No</v>
      </c>
      <c r="BP197" s="5" t="str">
        <f t="shared" si="142"/>
        <v>No</v>
      </c>
      <c r="BQ197" s="3" t="str">
        <f t="shared" si="141"/>
        <v>No</v>
      </c>
      <c r="BR197" s="5" t="str">
        <f t="shared" si="142"/>
        <v>No</v>
      </c>
      <c r="BS197" s="3" t="str">
        <f t="shared" si="141"/>
        <v>No</v>
      </c>
      <c r="BT197" s="5" t="str">
        <f t="shared" si="142"/>
        <v>No</v>
      </c>
      <c r="BU197" s="3" t="str">
        <f t="shared" si="138"/>
        <v>No</v>
      </c>
      <c r="BV197" s="5" t="str">
        <f t="shared" si="139"/>
        <v>No</v>
      </c>
      <c r="BW197" s="3" t="str">
        <f t="shared" si="138"/>
        <v>No</v>
      </c>
      <c r="BX197" s="5" t="str">
        <f t="shared" si="139"/>
        <v>No</v>
      </c>
      <c r="BY197" s="3" t="str">
        <f t="shared" si="138"/>
        <v>No</v>
      </c>
      <c r="BZ197" s="5" t="str">
        <f t="shared" si="139"/>
        <v>No</v>
      </c>
      <c r="CA197" s="3" t="str">
        <f t="shared" si="138"/>
        <v>No</v>
      </c>
      <c r="CB197" s="5" t="str">
        <f t="shared" si="139"/>
        <v>No</v>
      </c>
      <c r="CC197" s="3" t="str">
        <f t="shared" si="138"/>
        <v>No</v>
      </c>
      <c r="CD197" s="5" t="str">
        <f t="shared" si="139"/>
        <v>No</v>
      </c>
      <c r="CE197" s="3" t="str">
        <f t="shared" si="138"/>
        <v>No</v>
      </c>
      <c r="CF197" s="5" t="str">
        <f t="shared" si="139"/>
        <v>No</v>
      </c>
      <c r="CG197" s="3" t="str">
        <f t="shared" si="138"/>
        <v>No</v>
      </c>
      <c r="CH197" s="5" t="str">
        <f t="shared" si="139"/>
        <v>No</v>
      </c>
      <c r="CI197" s="3" t="str">
        <f t="shared" si="138"/>
        <v>No</v>
      </c>
      <c r="CJ197" s="5" t="str">
        <f t="shared" si="139"/>
        <v>No</v>
      </c>
      <c r="CK197" s="3" t="str">
        <f t="shared" si="138"/>
        <v>No</v>
      </c>
      <c r="CL197" s="5" t="str">
        <f t="shared" si="139"/>
        <v>No</v>
      </c>
      <c r="CM197" s="3" t="str">
        <f t="shared" si="138"/>
        <v>No</v>
      </c>
      <c r="CN197" s="5" t="str">
        <f t="shared" si="139"/>
        <v>No</v>
      </c>
      <c r="CO197" s="3" t="str">
        <f t="shared" si="138"/>
        <v>No</v>
      </c>
      <c r="CP197" s="5" t="str">
        <f t="shared" si="139"/>
        <v>No</v>
      </c>
      <c r="CQ197" s="3" t="str">
        <f t="shared" si="138"/>
        <v>No</v>
      </c>
      <c r="CR197" s="5" t="str">
        <f t="shared" si="139"/>
        <v>No</v>
      </c>
      <c r="CS197" s="3" t="str">
        <f t="shared" si="138"/>
        <v>No</v>
      </c>
      <c r="CT197" s="5" t="str">
        <f t="shared" si="139"/>
        <v>No</v>
      </c>
      <c r="CU197" s="3" t="str">
        <f t="shared" si="138"/>
        <v>No</v>
      </c>
      <c r="CV197" s="5" t="str">
        <f t="shared" si="139"/>
        <v>No</v>
      </c>
      <c r="CW197" s="3" t="str">
        <f t="shared" si="138"/>
        <v>No</v>
      </c>
      <c r="CX197" s="5" t="str">
        <f t="shared" si="139"/>
        <v>No</v>
      </c>
      <c r="CY197" s="3" t="str">
        <f t="shared" si="138"/>
        <v>No</v>
      </c>
      <c r="CZ197" s="5" t="str">
        <f t="shared" si="139"/>
        <v>No</v>
      </c>
    </row>
    <row r="198" spans="4:104" x14ac:dyDescent="0.3">
      <c r="D198" s="3">
        <v>200</v>
      </c>
      <c r="E198" s="3" t="str">
        <f t="shared" si="140"/>
        <v>Quirón</v>
      </c>
      <c r="F198" s="3" t="str">
        <f t="shared" si="137"/>
        <v>Urano</v>
      </c>
      <c r="G198" s="3" t="str">
        <f t="shared" si="103"/>
        <v>Conjunción</v>
      </c>
      <c r="H198" s="5">
        <f t="shared" si="104"/>
        <v>0</v>
      </c>
      <c r="I198" s="3" t="str">
        <f t="shared" si="141"/>
        <v>No</v>
      </c>
      <c r="J198" s="5" t="str">
        <f t="shared" si="142"/>
        <v>No</v>
      </c>
      <c r="K198" s="3" t="str">
        <f t="shared" si="141"/>
        <v>No</v>
      </c>
      <c r="L198" s="5" t="str">
        <f t="shared" si="142"/>
        <v>No</v>
      </c>
      <c r="M198" s="3" t="str">
        <f t="shared" si="141"/>
        <v>No</v>
      </c>
      <c r="N198" s="5" t="str">
        <f t="shared" si="142"/>
        <v>No</v>
      </c>
      <c r="O198" s="3" t="str">
        <f t="shared" si="141"/>
        <v>No</v>
      </c>
      <c r="P198" s="5" t="str">
        <f t="shared" si="142"/>
        <v>No</v>
      </c>
      <c r="Q198" s="3" t="str">
        <f t="shared" si="141"/>
        <v>No</v>
      </c>
      <c r="R198" s="5" t="str">
        <f t="shared" si="142"/>
        <v>No</v>
      </c>
      <c r="S198" s="3" t="str">
        <f t="shared" si="141"/>
        <v>No</v>
      </c>
      <c r="T198" s="5" t="str">
        <f t="shared" si="142"/>
        <v>No</v>
      </c>
      <c r="U198" s="3" t="str">
        <f t="shared" si="141"/>
        <v>No</v>
      </c>
      <c r="V198" s="5" t="str">
        <f t="shared" si="142"/>
        <v>No</v>
      </c>
      <c r="W198" s="3" t="str">
        <f t="shared" si="141"/>
        <v>No</v>
      </c>
      <c r="X198" s="5" t="str">
        <f t="shared" si="142"/>
        <v>No</v>
      </c>
      <c r="Y198" s="3" t="str">
        <f t="shared" si="141"/>
        <v>No</v>
      </c>
      <c r="Z198" s="5" t="str">
        <f t="shared" si="142"/>
        <v>No</v>
      </c>
      <c r="AA198" s="3" t="str">
        <f t="shared" si="141"/>
        <v>No</v>
      </c>
      <c r="AB198" s="5" t="str">
        <f t="shared" si="142"/>
        <v>No</v>
      </c>
      <c r="AC198" s="3" t="str">
        <f t="shared" si="141"/>
        <v>No</v>
      </c>
      <c r="AD198" s="5" t="str">
        <f t="shared" si="142"/>
        <v>No</v>
      </c>
      <c r="AE198" s="3" t="str">
        <f t="shared" si="141"/>
        <v>No</v>
      </c>
      <c r="AF198" s="5" t="str">
        <f t="shared" si="142"/>
        <v>No</v>
      </c>
      <c r="AG198" s="3" t="str">
        <f t="shared" si="141"/>
        <v>No</v>
      </c>
      <c r="AH198" s="5" t="str">
        <f t="shared" si="142"/>
        <v>No</v>
      </c>
      <c r="AI198" s="3" t="str">
        <f t="shared" si="141"/>
        <v>No</v>
      </c>
      <c r="AJ198" s="5" t="str">
        <f t="shared" si="142"/>
        <v>No</v>
      </c>
      <c r="AK198" s="3" t="str">
        <f t="shared" si="141"/>
        <v>No</v>
      </c>
      <c r="AL198" s="5" t="str">
        <f t="shared" si="142"/>
        <v>No</v>
      </c>
      <c r="AM198" s="3" t="str">
        <f t="shared" si="141"/>
        <v>No</v>
      </c>
      <c r="AN198" s="5" t="str">
        <f t="shared" si="142"/>
        <v>No</v>
      </c>
      <c r="AO198" s="3" t="str">
        <f t="shared" si="141"/>
        <v>No</v>
      </c>
      <c r="AP198" s="5" t="str">
        <f t="shared" si="142"/>
        <v>No</v>
      </c>
      <c r="AQ198" s="3" t="str">
        <f t="shared" si="141"/>
        <v>No</v>
      </c>
      <c r="AR198" s="5" t="str">
        <f t="shared" si="142"/>
        <v>No</v>
      </c>
      <c r="AS198" s="3" t="str">
        <f t="shared" si="141"/>
        <v>No</v>
      </c>
      <c r="AT198" s="5" t="str">
        <f t="shared" si="142"/>
        <v>No</v>
      </c>
      <c r="AU198" s="3" t="str">
        <f t="shared" si="141"/>
        <v>No</v>
      </c>
      <c r="AV198" s="5" t="str">
        <f t="shared" si="142"/>
        <v>No</v>
      </c>
      <c r="AW198" s="3" t="str">
        <f t="shared" si="141"/>
        <v>No</v>
      </c>
      <c r="AX198" s="5" t="str">
        <f t="shared" si="142"/>
        <v>No</v>
      </c>
      <c r="AY198" s="3" t="str">
        <f t="shared" si="141"/>
        <v>No</v>
      </c>
      <c r="AZ198" s="5" t="str">
        <f t="shared" si="142"/>
        <v>No</v>
      </c>
      <c r="BA198" s="3" t="str">
        <f t="shared" si="141"/>
        <v>No</v>
      </c>
      <c r="BB198" s="5" t="str">
        <f t="shared" si="142"/>
        <v>No</v>
      </c>
      <c r="BC198" s="3" t="str">
        <f t="shared" si="141"/>
        <v>No</v>
      </c>
      <c r="BD198" s="5" t="str">
        <f t="shared" si="142"/>
        <v>No</v>
      </c>
      <c r="BE198" s="3" t="str">
        <f t="shared" si="141"/>
        <v>No</v>
      </c>
      <c r="BF198" s="5" t="str">
        <f t="shared" si="142"/>
        <v>No</v>
      </c>
      <c r="BG198" s="3" t="str">
        <f t="shared" si="141"/>
        <v>No</v>
      </c>
      <c r="BH198" s="5" t="str">
        <f t="shared" si="142"/>
        <v>No</v>
      </c>
      <c r="BI198" s="3" t="str">
        <f t="shared" si="141"/>
        <v>No</v>
      </c>
      <c r="BJ198" s="5" t="str">
        <f t="shared" si="142"/>
        <v>No</v>
      </c>
      <c r="BK198" s="3" t="str">
        <f t="shared" si="141"/>
        <v>No</v>
      </c>
      <c r="BL198" s="5" t="str">
        <f t="shared" si="142"/>
        <v>No</v>
      </c>
      <c r="BM198" s="3" t="str">
        <f t="shared" si="141"/>
        <v>No</v>
      </c>
      <c r="BN198" s="5" t="str">
        <f t="shared" si="142"/>
        <v>No</v>
      </c>
      <c r="BO198" s="3" t="str">
        <f t="shared" si="141"/>
        <v>No</v>
      </c>
      <c r="BP198" s="5" t="str">
        <f t="shared" si="142"/>
        <v>No</v>
      </c>
      <c r="BQ198" s="3" t="str">
        <f t="shared" si="141"/>
        <v>No</v>
      </c>
      <c r="BR198" s="5" t="str">
        <f t="shared" si="142"/>
        <v>No</v>
      </c>
      <c r="BS198" s="3" t="str">
        <f t="shared" si="141"/>
        <v>No</v>
      </c>
      <c r="BT198" s="5" t="str">
        <f t="shared" si="142"/>
        <v>No</v>
      </c>
      <c r="BU198" s="3" t="str">
        <f t="shared" si="138"/>
        <v>No</v>
      </c>
      <c r="BV198" s="5" t="str">
        <f t="shared" si="139"/>
        <v>No</v>
      </c>
      <c r="BW198" s="3" t="str">
        <f t="shared" si="138"/>
        <v>No</v>
      </c>
      <c r="BX198" s="5" t="str">
        <f t="shared" si="139"/>
        <v>No</v>
      </c>
      <c r="BY198" s="3" t="str">
        <f t="shared" si="138"/>
        <v>No</v>
      </c>
      <c r="BZ198" s="5" t="str">
        <f t="shared" si="139"/>
        <v>No</v>
      </c>
      <c r="CA198" s="3" t="str">
        <f t="shared" si="138"/>
        <v>No</v>
      </c>
      <c r="CB198" s="5" t="str">
        <f t="shared" si="139"/>
        <v>No</v>
      </c>
      <c r="CC198" s="3" t="str">
        <f t="shared" si="138"/>
        <v>No</v>
      </c>
      <c r="CD198" s="5" t="str">
        <f t="shared" si="139"/>
        <v>No</v>
      </c>
      <c r="CE198" s="3" t="str">
        <f t="shared" si="138"/>
        <v>No</v>
      </c>
      <c r="CF198" s="5" t="str">
        <f t="shared" si="139"/>
        <v>No</v>
      </c>
      <c r="CG198" s="3" t="str">
        <f t="shared" si="138"/>
        <v>No</v>
      </c>
      <c r="CH198" s="5" t="str">
        <f t="shared" si="139"/>
        <v>No</v>
      </c>
      <c r="CI198" s="3" t="str">
        <f t="shared" si="138"/>
        <v>No</v>
      </c>
      <c r="CJ198" s="5" t="str">
        <f t="shared" si="139"/>
        <v>No</v>
      </c>
      <c r="CK198" s="3" t="str">
        <f t="shared" si="138"/>
        <v>No</v>
      </c>
      <c r="CL198" s="5" t="str">
        <f t="shared" si="139"/>
        <v>No</v>
      </c>
      <c r="CM198" s="3" t="str">
        <f t="shared" si="138"/>
        <v>No</v>
      </c>
      <c r="CN198" s="5" t="str">
        <f t="shared" si="139"/>
        <v>No</v>
      </c>
      <c r="CO198" s="3" t="str">
        <f t="shared" si="138"/>
        <v>No</v>
      </c>
      <c r="CP198" s="5" t="str">
        <f t="shared" si="139"/>
        <v>No</v>
      </c>
      <c r="CQ198" s="3" t="str">
        <f t="shared" si="138"/>
        <v>No</v>
      </c>
      <c r="CR198" s="5" t="str">
        <f t="shared" si="139"/>
        <v>No</v>
      </c>
      <c r="CS198" s="3" t="str">
        <f t="shared" si="138"/>
        <v>No</v>
      </c>
      <c r="CT198" s="5" t="str">
        <f t="shared" si="139"/>
        <v>No</v>
      </c>
      <c r="CU198" s="3" t="str">
        <f t="shared" si="138"/>
        <v>No</v>
      </c>
      <c r="CV198" s="5" t="str">
        <f t="shared" si="139"/>
        <v>No</v>
      </c>
      <c r="CW198" s="3" t="str">
        <f t="shared" si="138"/>
        <v>No</v>
      </c>
      <c r="CX198" s="5" t="str">
        <f t="shared" si="139"/>
        <v>No</v>
      </c>
      <c r="CY198" s="3" t="str">
        <f t="shared" si="138"/>
        <v>No</v>
      </c>
      <c r="CZ198" s="5" t="str">
        <f t="shared" si="139"/>
        <v>No</v>
      </c>
    </row>
    <row r="199" spans="4:104" x14ac:dyDescent="0.3">
      <c r="D199" s="3">
        <v>201</v>
      </c>
      <c r="E199" s="3" t="str">
        <f t="shared" si="140"/>
        <v>Quirón</v>
      </c>
      <c r="F199" s="3" t="str">
        <f t="shared" si="137"/>
        <v>Neptuno</v>
      </c>
      <c r="G199" s="3" t="str">
        <f t="shared" si="103"/>
        <v>Conjunción</v>
      </c>
      <c r="H199" s="5">
        <f t="shared" si="104"/>
        <v>0</v>
      </c>
      <c r="I199" s="3" t="str">
        <f t="shared" si="141"/>
        <v>No</v>
      </c>
      <c r="J199" s="5" t="str">
        <f t="shared" si="142"/>
        <v>No</v>
      </c>
      <c r="K199" s="3" t="str">
        <f t="shared" si="141"/>
        <v>No</v>
      </c>
      <c r="L199" s="5" t="str">
        <f t="shared" si="142"/>
        <v>No</v>
      </c>
      <c r="M199" s="3" t="str">
        <f t="shared" si="141"/>
        <v>No</v>
      </c>
      <c r="N199" s="5" t="str">
        <f t="shared" si="142"/>
        <v>No</v>
      </c>
      <c r="O199" s="3" t="str">
        <f t="shared" si="141"/>
        <v>No</v>
      </c>
      <c r="P199" s="5" t="str">
        <f t="shared" si="142"/>
        <v>No</v>
      </c>
      <c r="Q199" s="3" t="str">
        <f t="shared" si="141"/>
        <v>No</v>
      </c>
      <c r="R199" s="5" t="str">
        <f t="shared" si="142"/>
        <v>No</v>
      </c>
      <c r="S199" s="3" t="str">
        <f t="shared" si="141"/>
        <v>No</v>
      </c>
      <c r="T199" s="5" t="str">
        <f t="shared" si="142"/>
        <v>No</v>
      </c>
      <c r="U199" s="3" t="str">
        <f t="shared" si="141"/>
        <v>No</v>
      </c>
      <c r="V199" s="5" t="str">
        <f t="shared" si="142"/>
        <v>No</v>
      </c>
      <c r="W199" s="3" t="str">
        <f t="shared" si="141"/>
        <v>No</v>
      </c>
      <c r="X199" s="5" t="str">
        <f t="shared" si="142"/>
        <v>No</v>
      </c>
      <c r="Y199" s="3" t="str">
        <f t="shared" si="141"/>
        <v>No</v>
      </c>
      <c r="Z199" s="5" t="str">
        <f t="shared" si="142"/>
        <v>No</v>
      </c>
      <c r="AA199" s="3" t="str">
        <f t="shared" si="141"/>
        <v>No</v>
      </c>
      <c r="AB199" s="5" t="str">
        <f t="shared" si="142"/>
        <v>No</v>
      </c>
      <c r="AC199" s="3" t="str">
        <f t="shared" si="141"/>
        <v>No</v>
      </c>
      <c r="AD199" s="5" t="str">
        <f t="shared" si="142"/>
        <v>No</v>
      </c>
      <c r="AE199" s="3" t="str">
        <f t="shared" si="141"/>
        <v>No</v>
      </c>
      <c r="AF199" s="5" t="str">
        <f t="shared" si="142"/>
        <v>No</v>
      </c>
      <c r="AG199" s="3" t="str">
        <f t="shared" si="141"/>
        <v>No</v>
      </c>
      <c r="AH199" s="5" t="str">
        <f t="shared" si="142"/>
        <v>No</v>
      </c>
      <c r="AI199" s="3" t="str">
        <f t="shared" si="141"/>
        <v>No</v>
      </c>
      <c r="AJ199" s="5" t="str">
        <f t="shared" si="142"/>
        <v>No</v>
      </c>
      <c r="AK199" s="3" t="str">
        <f t="shared" si="141"/>
        <v>No</v>
      </c>
      <c r="AL199" s="5" t="str">
        <f t="shared" si="142"/>
        <v>No</v>
      </c>
      <c r="AM199" s="3" t="str">
        <f t="shared" si="141"/>
        <v>No</v>
      </c>
      <c r="AN199" s="5" t="str">
        <f t="shared" si="142"/>
        <v>No</v>
      </c>
      <c r="AO199" s="3" t="str">
        <f t="shared" si="141"/>
        <v>No</v>
      </c>
      <c r="AP199" s="5" t="str">
        <f t="shared" si="142"/>
        <v>No</v>
      </c>
      <c r="AQ199" s="3" t="str">
        <f t="shared" si="141"/>
        <v>No</v>
      </c>
      <c r="AR199" s="5" t="str">
        <f t="shared" si="142"/>
        <v>No</v>
      </c>
      <c r="AS199" s="3" t="str">
        <f t="shared" si="141"/>
        <v>No</v>
      </c>
      <c r="AT199" s="5" t="str">
        <f t="shared" si="142"/>
        <v>No</v>
      </c>
      <c r="AU199" s="3" t="str">
        <f t="shared" si="141"/>
        <v>No</v>
      </c>
      <c r="AV199" s="5" t="str">
        <f t="shared" si="142"/>
        <v>No</v>
      </c>
      <c r="AW199" s="3" t="str">
        <f t="shared" si="141"/>
        <v>No</v>
      </c>
      <c r="AX199" s="5" t="str">
        <f t="shared" si="142"/>
        <v>No</v>
      </c>
      <c r="AY199" s="3" t="str">
        <f t="shared" si="141"/>
        <v>No</v>
      </c>
      <c r="AZ199" s="5" t="str">
        <f t="shared" si="142"/>
        <v>No</v>
      </c>
      <c r="BA199" s="3" t="str">
        <f t="shared" si="141"/>
        <v>No</v>
      </c>
      <c r="BB199" s="5" t="str">
        <f t="shared" si="142"/>
        <v>No</v>
      </c>
      <c r="BC199" s="3" t="str">
        <f t="shared" si="141"/>
        <v>No</v>
      </c>
      <c r="BD199" s="5" t="str">
        <f t="shared" si="142"/>
        <v>No</v>
      </c>
      <c r="BE199" s="3" t="str">
        <f t="shared" si="141"/>
        <v>No</v>
      </c>
      <c r="BF199" s="5" t="str">
        <f t="shared" si="142"/>
        <v>No</v>
      </c>
      <c r="BG199" s="3" t="str">
        <f t="shared" si="141"/>
        <v>No</v>
      </c>
      <c r="BH199" s="5" t="str">
        <f t="shared" si="142"/>
        <v>No</v>
      </c>
      <c r="BI199" s="3" t="str">
        <f t="shared" si="141"/>
        <v>No</v>
      </c>
      <c r="BJ199" s="5" t="str">
        <f t="shared" si="142"/>
        <v>No</v>
      </c>
      <c r="BK199" s="3" t="str">
        <f t="shared" si="141"/>
        <v>No</v>
      </c>
      <c r="BL199" s="5" t="str">
        <f t="shared" si="142"/>
        <v>No</v>
      </c>
      <c r="BM199" s="3" t="str">
        <f t="shared" si="141"/>
        <v>No</v>
      </c>
      <c r="BN199" s="5" t="str">
        <f t="shared" si="142"/>
        <v>No</v>
      </c>
      <c r="BO199" s="3" t="str">
        <f t="shared" si="141"/>
        <v>No</v>
      </c>
      <c r="BP199" s="5" t="str">
        <f t="shared" si="142"/>
        <v>No</v>
      </c>
      <c r="BQ199" s="3" t="str">
        <f t="shared" si="141"/>
        <v>No</v>
      </c>
      <c r="BR199" s="5" t="str">
        <f t="shared" si="142"/>
        <v>No</v>
      </c>
      <c r="BS199" s="3" t="str">
        <f t="shared" ref="BS199:CY213" si="143">IF(AND(VLOOKUP($E199,Puntos,7,FALSE)-VLOOKUP($F199,Puntos,7,FALSE)&lt;=(1.25/30)*(BS$5+BS$3),VLOOKUP($E199,Puntos,7,FALSE)-VLOOKUP($F199,Puntos,7,FALSE)&gt;=(1.25/30)*(-BS$5+BS$3)),BS$2,IF(AND(VLOOKUP($F199,Puntos,7,FALSE)-VLOOKUP($E199,Puntos,7,FALSE)&lt;=(1.25/30)*(BS$5+BS$3),VLOOKUP($F199,Puntos,7,FALSE)-VLOOKUP($E199,Puntos,7,FALSE)&gt;=(1.25/30)*(-BS$5+BS$3)),BS$2,IF(AND(VLOOKUP($E199,Puntos,7,FALSE)-VLOOKUP($F199,Puntos,7,FALSE)&lt;=(1.25/30)*(-360+BS$5+BS$3),VLOOKUP($E199,Puntos,7,FALSE)-VLOOKUP($F199,Puntos,7,FALSE)&gt;=(1.25/30)*(-360-BS$5+BS$3)),BS$2,IF(AND(VLOOKUP($F199,Puntos,7,FALSE)-VLOOKUP($E199,Puntos,7,FALSE)&lt;=(1.25/30)*(-360+BS$5+BS$3),VLOOKUP($F199,Puntos,7,FALSE)-VLOOKUP($E199,Puntos,7,FALSE)&gt;=(1.25/30)*(-360-BS$5+BS$3)),BS$2,"No"))))</f>
        <v>No</v>
      </c>
      <c r="BT199" s="5" t="str">
        <f t="shared" ref="BT199:CZ213" si="144">IF(IF(AND(VLOOKUP($E199,Puntos,7,FALSE)-VLOOKUP($F199,Puntos,7,FALSE)&lt;=(1.25/30)*(BT$5+BT$3),VLOOKUP($E199,Puntos,7,FALSE)-VLOOKUP($F199,Puntos,7,FALSE)&gt;=(1.25/30)*(-BT$5+BT$3)),VLOOKUP($E199,Puntos,7,FALSE)-VLOOKUP($F199,Puntos,7,FALSE)-(1.25/30)*(BT$3),IF(AND(VLOOKUP($F199,Puntos,7,FALSE)-VLOOKUP($E199,Puntos,7,FALSE)&lt;=(1.25/30)*(BT$5+BT$3),VLOOKUP($F199,Puntos,7,FALSE)-VLOOKUP($E199,Puntos,7,FALSE)&gt;=(1.25/30)*(-BT$5+BT$3)),VLOOKUP($F199,Puntos,7,FALSE)-VLOOKUP($E199,Puntos,7,FALSE)-(1.25/30)*(BT$3),IF(AND(VLOOKUP($E199,Puntos,7,FALSE)-VLOOKUP($F199,Puntos,7,FALSE)&lt;=(1.25/30)*(-360+BT$5+BT$3),VLOOKUP($E199,Puntos,7,FALSE)-VLOOKUP($F199,Puntos,7,FALSE)&gt;=(1.25/30)*(-360-BT$5+BT$3)),VLOOKUP($E199,Puntos,7,FALSE)-VLOOKUP($F199,Puntos,7,FALSE)+(360-BT$3)/24,IF(AND(VLOOKUP($F199,Puntos,7,FALSE)-VLOOKUP($E199,Puntos,7,FALSE)&lt;=(1.25/30)*(-360+BT$5+BT$3),VLOOKUP($F199,Puntos,7,FALSE)-VLOOKUP($E199,Puntos,7,FALSE)&gt;=(1.25/30)*(-360-BT$5+BT$3)),VLOOKUP($F199,Puntos,7,FALSE)-VLOOKUP($E199,Puntos,7,FALSE)+(360-BT$3)/24,"No"))))&lt;0,(-1)*(IF(AND(VLOOKUP($E199,Puntos,7,FALSE)-VLOOKUP($F199,Puntos,7,FALSE)&lt;=(1.25/30)*(BT$5+BT$3),VLOOKUP($E199,Puntos,7,FALSE)-VLOOKUP($F199,Puntos,7,FALSE)&gt;=(1.25/30)*(-BT$5+BT$3)),VLOOKUP($E199,Puntos,7,FALSE)-VLOOKUP($F199,Puntos,7,FALSE)-(1.25/30)*(BT$3),IF(AND(VLOOKUP($F199,Puntos,7,FALSE)-VLOOKUP($E199,Puntos,7,FALSE)&lt;=(1.25/30)*(BT$5+BT$3),VLOOKUP($F199,Puntos,7,FALSE)-VLOOKUP($E199,Puntos,7,FALSE)&gt;=(1.25/30)*(-BT$5+BT$3)),VLOOKUP($F199,Puntos,7,FALSE)-VLOOKUP($E199,Puntos,7,FALSE)-(1.25/30)*(BT$3),IF(AND(VLOOKUP($E199,Puntos,7,FALSE)-VLOOKUP($F199,Puntos,7,FALSE)&lt;=(1.25/30)*(-360+BT$5+BT$3),VLOOKUP($E199,Puntos,7,FALSE)-VLOOKUP($F199,Puntos,7,FALSE)&gt;=(1.25/30)*(-360-BT$5+BT$3)),VLOOKUP($E199,Puntos,7,FALSE)-VLOOKUP($F199,Puntos,7,FALSE)+(360-BT$3)/24,IF(AND(VLOOKUP($F199,Puntos,7,FALSE)-VLOOKUP($E199,Puntos,7,FALSE)&lt;=(1.25/30)*(-360+BT$5+BT$3),VLOOKUP($F199,Puntos,7,FALSE)-VLOOKUP($E199,Puntos,7,FALSE)&gt;=(1.25/30)*(-360-BT$5+BT$3)),VLOOKUP($F199,Puntos,7,FALSE)-VLOOKUP($E199,Puntos,7,FALSE)+(360-BT$3)/24,"No"))))),(IF(AND(VLOOKUP($E199,Puntos,7,FALSE)-VLOOKUP($F199,Puntos,7,FALSE)&lt;=(1.25/30)*(BT$5+BT$3),VLOOKUP($E199,Puntos,7,FALSE)-VLOOKUP($F199,Puntos,7,FALSE)&gt;=(1.25/30)*(-BT$5+BT$3)),VLOOKUP($E199,Puntos,7,FALSE)-VLOOKUP($F199,Puntos,7,FALSE)-(1.25/30)*(BT$3),IF(AND(VLOOKUP($F199,Puntos,7,FALSE)-VLOOKUP($E199,Puntos,7,FALSE)&lt;=(1.25/30)*(BT$5+BT$3),VLOOKUP($F199,Puntos,7,FALSE)-VLOOKUP($E199,Puntos,7,FALSE)&gt;=(1.25/30)*(-BT$5+BT$3)),VLOOKUP($F199,Puntos,7,FALSE)-VLOOKUP($E199,Puntos,7,FALSE)-(1.25/30)*(BT$3),IF(AND(VLOOKUP($E199,Puntos,7,FALSE)-VLOOKUP($F199,Puntos,7,FALSE)&lt;=(1.25/30)*(-360+BT$5+BT$3),VLOOKUP($E199,Puntos,7,FALSE)-VLOOKUP($F199,Puntos,7,FALSE)&gt;=(1.25/30)*(-360-BT$5+BT$3)),VLOOKUP($E199,Puntos,7,FALSE)-VLOOKUP($F199,Puntos,7,FALSE)+(360-BT$3)/24,IF(AND(VLOOKUP($F199,Puntos,7,FALSE)-VLOOKUP($E199,Puntos,7,FALSE)&lt;=(1.25/30)*(-360+BT$5+BT$3),VLOOKUP($F199,Puntos,7,FALSE)-VLOOKUP($E199,Puntos,7,FALSE)&gt;=(1.25/30)*(-360-BT$5+BT$3)),VLOOKUP($F199,Puntos,7,FALSE)-VLOOKUP($E199,Puntos,7,FALSE)+(360-BT$3)/24,"No"))))))</f>
        <v>No</v>
      </c>
      <c r="BU199" s="3" t="str">
        <f t="shared" si="143"/>
        <v>No</v>
      </c>
      <c r="BV199" s="5" t="str">
        <f t="shared" si="144"/>
        <v>No</v>
      </c>
      <c r="BW199" s="3" t="str">
        <f t="shared" si="143"/>
        <v>No</v>
      </c>
      <c r="BX199" s="5" t="str">
        <f t="shared" si="144"/>
        <v>No</v>
      </c>
      <c r="BY199" s="3" t="str">
        <f t="shared" si="143"/>
        <v>No</v>
      </c>
      <c r="BZ199" s="5" t="str">
        <f t="shared" si="144"/>
        <v>No</v>
      </c>
      <c r="CA199" s="3" t="str">
        <f t="shared" si="143"/>
        <v>No</v>
      </c>
      <c r="CB199" s="5" t="str">
        <f t="shared" si="144"/>
        <v>No</v>
      </c>
      <c r="CC199" s="3" t="str">
        <f t="shared" si="143"/>
        <v>No</v>
      </c>
      <c r="CD199" s="5" t="str">
        <f t="shared" si="144"/>
        <v>No</v>
      </c>
      <c r="CE199" s="3" t="str">
        <f t="shared" si="143"/>
        <v>No</v>
      </c>
      <c r="CF199" s="5" t="str">
        <f t="shared" si="144"/>
        <v>No</v>
      </c>
      <c r="CG199" s="3" t="str">
        <f t="shared" si="143"/>
        <v>No</v>
      </c>
      <c r="CH199" s="5" t="str">
        <f t="shared" si="144"/>
        <v>No</v>
      </c>
      <c r="CI199" s="3" t="str">
        <f t="shared" si="143"/>
        <v>No</v>
      </c>
      <c r="CJ199" s="5" t="str">
        <f t="shared" si="144"/>
        <v>No</v>
      </c>
      <c r="CK199" s="3" t="str">
        <f t="shared" si="143"/>
        <v>No</v>
      </c>
      <c r="CL199" s="5" t="str">
        <f t="shared" si="144"/>
        <v>No</v>
      </c>
      <c r="CM199" s="3" t="str">
        <f t="shared" si="143"/>
        <v>No</v>
      </c>
      <c r="CN199" s="5" t="str">
        <f t="shared" si="144"/>
        <v>No</v>
      </c>
      <c r="CO199" s="3" t="str">
        <f t="shared" si="143"/>
        <v>No</v>
      </c>
      <c r="CP199" s="5" t="str">
        <f t="shared" si="144"/>
        <v>No</v>
      </c>
      <c r="CQ199" s="3" t="str">
        <f t="shared" si="143"/>
        <v>No</v>
      </c>
      <c r="CR199" s="5" t="str">
        <f t="shared" si="144"/>
        <v>No</v>
      </c>
      <c r="CS199" s="3" t="str">
        <f t="shared" si="143"/>
        <v>No</v>
      </c>
      <c r="CT199" s="5" t="str">
        <f t="shared" si="144"/>
        <v>No</v>
      </c>
      <c r="CU199" s="3" t="str">
        <f t="shared" si="143"/>
        <v>No</v>
      </c>
      <c r="CV199" s="5" t="str">
        <f t="shared" si="144"/>
        <v>No</v>
      </c>
      <c r="CW199" s="3" t="str">
        <f t="shared" si="143"/>
        <v>No</v>
      </c>
      <c r="CX199" s="5" t="str">
        <f t="shared" si="144"/>
        <v>No</v>
      </c>
      <c r="CY199" s="3" t="str">
        <f t="shared" si="143"/>
        <v>No</v>
      </c>
      <c r="CZ199" s="5" t="str">
        <f t="shared" si="144"/>
        <v>No</v>
      </c>
    </row>
    <row r="200" spans="4:104" x14ac:dyDescent="0.3">
      <c r="D200" s="3">
        <v>202</v>
      </c>
      <c r="E200" s="3" t="str">
        <f t="shared" si="140"/>
        <v>Quirón</v>
      </c>
      <c r="F200" s="3" t="str">
        <f t="shared" si="137"/>
        <v>Plutón</v>
      </c>
      <c r="G200" s="3" t="str">
        <f t="shared" si="103"/>
        <v>Conjunción</v>
      </c>
      <c r="H200" s="5">
        <f t="shared" si="104"/>
        <v>0</v>
      </c>
      <c r="I200" s="3" t="str">
        <f t="shared" ref="I200:BS206" si="145">IF(AND(VLOOKUP($E200,Puntos,7,FALSE)-VLOOKUP($F200,Puntos,7,FALSE)&lt;=(1.25/30)*(I$5+I$3),VLOOKUP($E200,Puntos,7,FALSE)-VLOOKUP($F200,Puntos,7,FALSE)&gt;=(1.25/30)*(-I$5+I$3)),I$2,IF(AND(VLOOKUP($F200,Puntos,7,FALSE)-VLOOKUP($E200,Puntos,7,FALSE)&lt;=(1.25/30)*(I$5+I$3),VLOOKUP($F200,Puntos,7,FALSE)-VLOOKUP($E200,Puntos,7,FALSE)&gt;=(1.25/30)*(-I$5+I$3)),I$2,IF(AND(VLOOKUP($E200,Puntos,7,FALSE)-VLOOKUP($F200,Puntos,7,FALSE)&lt;=(1.25/30)*(-360+I$5+I$3),VLOOKUP($E200,Puntos,7,FALSE)-VLOOKUP($F200,Puntos,7,FALSE)&gt;=(1.25/30)*(-360-I$5+I$3)),I$2,IF(AND(VLOOKUP($F200,Puntos,7,FALSE)-VLOOKUP($E200,Puntos,7,FALSE)&lt;=(1.25/30)*(-360+I$5+I$3),VLOOKUP($F200,Puntos,7,FALSE)-VLOOKUP($E200,Puntos,7,FALSE)&gt;=(1.25/30)*(-360-I$5+I$3)),I$2,"No"))))</f>
        <v>No</v>
      </c>
      <c r="J200" s="5" t="str">
        <f t="shared" ref="J200:BT206" si="146">IF(IF(AND(VLOOKUP($E200,Puntos,7,FALSE)-VLOOKUP($F200,Puntos,7,FALSE)&lt;=(1.25/30)*(J$5+J$3),VLOOKUP($E200,Puntos,7,FALSE)-VLOOKUP($F200,Puntos,7,FALSE)&gt;=(1.25/30)*(-J$5+J$3)),VLOOKUP($E200,Puntos,7,FALSE)-VLOOKUP($F200,Puntos,7,FALSE)-(1.25/30)*(J$3),IF(AND(VLOOKUP($F200,Puntos,7,FALSE)-VLOOKUP($E200,Puntos,7,FALSE)&lt;=(1.25/30)*(J$5+J$3),VLOOKUP($F200,Puntos,7,FALSE)-VLOOKUP($E200,Puntos,7,FALSE)&gt;=(1.25/30)*(-J$5+J$3)),VLOOKUP($F200,Puntos,7,FALSE)-VLOOKUP($E200,Puntos,7,FALSE)-(1.25/30)*(J$3),IF(AND(VLOOKUP($E200,Puntos,7,FALSE)-VLOOKUP($F200,Puntos,7,FALSE)&lt;=(1.25/30)*(-360+J$5+J$3),VLOOKUP($E200,Puntos,7,FALSE)-VLOOKUP($F200,Puntos,7,FALSE)&gt;=(1.25/30)*(-360-J$5+J$3)),VLOOKUP($E200,Puntos,7,FALSE)-VLOOKUP($F200,Puntos,7,FALSE)+(360-J$3)/24,IF(AND(VLOOKUP($F200,Puntos,7,FALSE)-VLOOKUP($E200,Puntos,7,FALSE)&lt;=(1.25/30)*(-360+J$5+J$3),VLOOKUP($F200,Puntos,7,FALSE)-VLOOKUP($E200,Puntos,7,FALSE)&gt;=(1.25/30)*(-360-J$5+J$3)),VLOOKUP($F200,Puntos,7,FALSE)-VLOOKUP($E200,Puntos,7,FALSE)+(360-J$3)/24,"No"))))&lt;0,(-1)*(IF(AND(VLOOKUP($E200,Puntos,7,FALSE)-VLOOKUP($F200,Puntos,7,FALSE)&lt;=(1.25/30)*(J$5+J$3),VLOOKUP($E200,Puntos,7,FALSE)-VLOOKUP($F200,Puntos,7,FALSE)&gt;=(1.25/30)*(-J$5+J$3)),VLOOKUP($E200,Puntos,7,FALSE)-VLOOKUP($F200,Puntos,7,FALSE)-(1.25/30)*(J$3),IF(AND(VLOOKUP($F200,Puntos,7,FALSE)-VLOOKUP($E200,Puntos,7,FALSE)&lt;=(1.25/30)*(J$5+J$3),VLOOKUP($F200,Puntos,7,FALSE)-VLOOKUP($E200,Puntos,7,FALSE)&gt;=(1.25/30)*(-J$5+J$3)),VLOOKUP($F200,Puntos,7,FALSE)-VLOOKUP($E200,Puntos,7,FALSE)-(1.25/30)*(J$3),IF(AND(VLOOKUP($E200,Puntos,7,FALSE)-VLOOKUP($F200,Puntos,7,FALSE)&lt;=(1.25/30)*(-360+J$5+J$3),VLOOKUP($E200,Puntos,7,FALSE)-VLOOKUP($F200,Puntos,7,FALSE)&gt;=(1.25/30)*(-360-J$5+J$3)),VLOOKUP($E200,Puntos,7,FALSE)-VLOOKUP($F200,Puntos,7,FALSE)+(360-J$3)/24,IF(AND(VLOOKUP($F200,Puntos,7,FALSE)-VLOOKUP($E200,Puntos,7,FALSE)&lt;=(1.25/30)*(-360+J$5+J$3),VLOOKUP($F200,Puntos,7,FALSE)-VLOOKUP($E200,Puntos,7,FALSE)&gt;=(1.25/30)*(-360-J$5+J$3)),VLOOKUP($F200,Puntos,7,FALSE)-VLOOKUP($E200,Puntos,7,FALSE)+(360-J$3)/24,"No"))))),(IF(AND(VLOOKUP($E200,Puntos,7,FALSE)-VLOOKUP($F200,Puntos,7,FALSE)&lt;=(1.25/30)*(J$5+J$3),VLOOKUP($E200,Puntos,7,FALSE)-VLOOKUP($F200,Puntos,7,FALSE)&gt;=(1.25/30)*(-J$5+J$3)),VLOOKUP($E200,Puntos,7,FALSE)-VLOOKUP($F200,Puntos,7,FALSE)-(1.25/30)*(J$3),IF(AND(VLOOKUP($F200,Puntos,7,FALSE)-VLOOKUP($E200,Puntos,7,FALSE)&lt;=(1.25/30)*(J$5+J$3),VLOOKUP($F200,Puntos,7,FALSE)-VLOOKUP($E200,Puntos,7,FALSE)&gt;=(1.25/30)*(-J$5+J$3)),VLOOKUP($F200,Puntos,7,FALSE)-VLOOKUP($E200,Puntos,7,FALSE)-(1.25/30)*(J$3),IF(AND(VLOOKUP($E200,Puntos,7,FALSE)-VLOOKUP($F200,Puntos,7,FALSE)&lt;=(1.25/30)*(-360+J$5+J$3),VLOOKUP($E200,Puntos,7,FALSE)-VLOOKUP($F200,Puntos,7,FALSE)&gt;=(1.25/30)*(-360-J$5+J$3)),VLOOKUP($E200,Puntos,7,FALSE)-VLOOKUP($F200,Puntos,7,FALSE)+(360-J$3)/24,IF(AND(VLOOKUP($F200,Puntos,7,FALSE)-VLOOKUP($E200,Puntos,7,FALSE)&lt;=(1.25/30)*(-360+J$5+J$3),VLOOKUP($F200,Puntos,7,FALSE)-VLOOKUP($E200,Puntos,7,FALSE)&gt;=(1.25/30)*(-360-J$5+J$3)),VLOOKUP($F200,Puntos,7,FALSE)-VLOOKUP($E200,Puntos,7,FALSE)+(360-J$3)/24,"No"))))))</f>
        <v>No</v>
      </c>
      <c r="K200" s="3" t="str">
        <f t="shared" si="145"/>
        <v>No</v>
      </c>
      <c r="L200" s="5" t="str">
        <f t="shared" si="146"/>
        <v>No</v>
      </c>
      <c r="M200" s="3" t="str">
        <f t="shared" si="145"/>
        <v>No</v>
      </c>
      <c r="N200" s="5" t="str">
        <f t="shared" si="146"/>
        <v>No</v>
      </c>
      <c r="O200" s="3" t="str">
        <f t="shared" si="145"/>
        <v>No</v>
      </c>
      <c r="P200" s="5" t="str">
        <f t="shared" si="146"/>
        <v>No</v>
      </c>
      <c r="Q200" s="3" t="str">
        <f t="shared" si="145"/>
        <v>No</v>
      </c>
      <c r="R200" s="5" t="str">
        <f t="shared" si="146"/>
        <v>No</v>
      </c>
      <c r="S200" s="3" t="str">
        <f t="shared" si="145"/>
        <v>No</v>
      </c>
      <c r="T200" s="5" t="str">
        <f t="shared" si="146"/>
        <v>No</v>
      </c>
      <c r="U200" s="3" t="str">
        <f t="shared" si="145"/>
        <v>No</v>
      </c>
      <c r="V200" s="5" t="str">
        <f t="shared" si="146"/>
        <v>No</v>
      </c>
      <c r="W200" s="3" t="str">
        <f t="shared" si="145"/>
        <v>No</v>
      </c>
      <c r="X200" s="5" t="str">
        <f t="shared" si="146"/>
        <v>No</v>
      </c>
      <c r="Y200" s="3" t="str">
        <f t="shared" si="145"/>
        <v>No</v>
      </c>
      <c r="Z200" s="5" t="str">
        <f t="shared" si="146"/>
        <v>No</v>
      </c>
      <c r="AA200" s="3" t="str">
        <f t="shared" si="145"/>
        <v>No</v>
      </c>
      <c r="AB200" s="5" t="str">
        <f t="shared" si="146"/>
        <v>No</v>
      </c>
      <c r="AC200" s="3" t="str">
        <f t="shared" si="145"/>
        <v>No</v>
      </c>
      <c r="AD200" s="5" t="str">
        <f t="shared" si="146"/>
        <v>No</v>
      </c>
      <c r="AE200" s="3" t="str">
        <f t="shared" si="145"/>
        <v>No</v>
      </c>
      <c r="AF200" s="5" t="str">
        <f t="shared" si="146"/>
        <v>No</v>
      </c>
      <c r="AG200" s="3" t="str">
        <f t="shared" si="145"/>
        <v>No</v>
      </c>
      <c r="AH200" s="5" t="str">
        <f t="shared" si="146"/>
        <v>No</v>
      </c>
      <c r="AI200" s="3" t="str">
        <f t="shared" si="145"/>
        <v>No</v>
      </c>
      <c r="AJ200" s="5" t="str">
        <f t="shared" si="146"/>
        <v>No</v>
      </c>
      <c r="AK200" s="3" t="str">
        <f t="shared" si="145"/>
        <v>No</v>
      </c>
      <c r="AL200" s="5" t="str">
        <f t="shared" si="146"/>
        <v>No</v>
      </c>
      <c r="AM200" s="3" t="str">
        <f t="shared" si="145"/>
        <v>No</v>
      </c>
      <c r="AN200" s="5" t="str">
        <f t="shared" si="146"/>
        <v>No</v>
      </c>
      <c r="AO200" s="3" t="str">
        <f t="shared" si="145"/>
        <v>No</v>
      </c>
      <c r="AP200" s="5" t="str">
        <f t="shared" si="146"/>
        <v>No</v>
      </c>
      <c r="AQ200" s="3" t="str">
        <f t="shared" si="145"/>
        <v>No</v>
      </c>
      <c r="AR200" s="5" t="str">
        <f t="shared" si="146"/>
        <v>No</v>
      </c>
      <c r="AS200" s="3" t="str">
        <f t="shared" si="145"/>
        <v>No</v>
      </c>
      <c r="AT200" s="5" t="str">
        <f t="shared" si="146"/>
        <v>No</v>
      </c>
      <c r="AU200" s="3" t="str">
        <f t="shared" si="145"/>
        <v>No</v>
      </c>
      <c r="AV200" s="5" t="str">
        <f t="shared" si="146"/>
        <v>No</v>
      </c>
      <c r="AW200" s="3" t="str">
        <f t="shared" si="145"/>
        <v>No</v>
      </c>
      <c r="AX200" s="5" t="str">
        <f t="shared" si="146"/>
        <v>No</v>
      </c>
      <c r="AY200" s="3" t="str">
        <f t="shared" si="145"/>
        <v>No</v>
      </c>
      <c r="AZ200" s="5" t="str">
        <f t="shared" si="146"/>
        <v>No</v>
      </c>
      <c r="BA200" s="3" t="str">
        <f t="shared" si="145"/>
        <v>No</v>
      </c>
      <c r="BB200" s="5" t="str">
        <f t="shared" si="146"/>
        <v>No</v>
      </c>
      <c r="BC200" s="3" t="str">
        <f t="shared" si="145"/>
        <v>No</v>
      </c>
      <c r="BD200" s="5" t="str">
        <f t="shared" si="146"/>
        <v>No</v>
      </c>
      <c r="BE200" s="3" t="str">
        <f t="shared" si="145"/>
        <v>No</v>
      </c>
      <c r="BF200" s="5" t="str">
        <f t="shared" si="146"/>
        <v>No</v>
      </c>
      <c r="BG200" s="3" t="str">
        <f t="shared" si="145"/>
        <v>No</v>
      </c>
      <c r="BH200" s="5" t="str">
        <f t="shared" si="146"/>
        <v>No</v>
      </c>
      <c r="BI200" s="3" t="str">
        <f t="shared" si="145"/>
        <v>No</v>
      </c>
      <c r="BJ200" s="5" t="str">
        <f t="shared" si="146"/>
        <v>No</v>
      </c>
      <c r="BK200" s="3" t="str">
        <f t="shared" si="145"/>
        <v>No</v>
      </c>
      <c r="BL200" s="5" t="str">
        <f t="shared" si="146"/>
        <v>No</v>
      </c>
      <c r="BM200" s="3" t="str">
        <f t="shared" si="145"/>
        <v>No</v>
      </c>
      <c r="BN200" s="5" t="str">
        <f t="shared" si="146"/>
        <v>No</v>
      </c>
      <c r="BO200" s="3" t="str">
        <f t="shared" si="145"/>
        <v>No</v>
      </c>
      <c r="BP200" s="5" t="str">
        <f t="shared" si="146"/>
        <v>No</v>
      </c>
      <c r="BQ200" s="3" t="str">
        <f t="shared" si="145"/>
        <v>No</v>
      </c>
      <c r="BR200" s="5" t="str">
        <f t="shared" si="146"/>
        <v>No</v>
      </c>
      <c r="BS200" s="3" t="str">
        <f t="shared" si="145"/>
        <v>No</v>
      </c>
      <c r="BT200" s="5" t="str">
        <f t="shared" si="146"/>
        <v>No</v>
      </c>
      <c r="BU200" s="3" t="str">
        <f t="shared" si="143"/>
        <v>No</v>
      </c>
      <c r="BV200" s="5" t="str">
        <f t="shared" si="144"/>
        <v>No</v>
      </c>
      <c r="BW200" s="3" t="str">
        <f t="shared" si="143"/>
        <v>No</v>
      </c>
      <c r="BX200" s="5" t="str">
        <f t="shared" si="144"/>
        <v>No</v>
      </c>
      <c r="BY200" s="3" t="str">
        <f t="shared" si="143"/>
        <v>No</v>
      </c>
      <c r="BZ200" s="5" t="str">
        <f t="shared" si="144"/>
        <v>No</v>
      </c>
      <c r="CA200" s="3" t="str">
        <f t="shared" si="143"/>
        <v>No</v>
      </c>
      <c r="CB200" s="5" t="str">
        <f t="shared" si="144"/>
        <v>No</v>
      </c>
      <c r="CC200" s="3" t="str">
        <f t="shared" si="143"/>
        <v>No</v>
      </c>
      <c r="CD200" s="5" t="str">
        <f t="shared" si="144"/>
        <v>No</v>
      </c>
      <c r="CE200" s="3" t="str">
        <f t="shared" si="143"/>
        <v>No</v>
      </c>
      <c r="CF200" s="5" t="str">
        <f t="shared" si="144"/>
        <v>No</v>
      </c>
      <c r="CG200" s="3" t="str">
        <f t="shared" si="143"/>
        <v>No</v>
      </c>
      <c r="CH200" s="5" t="str">
        <f t="shared" si="144"/>
        <v>No</v>
      </c>
      <c r="CI200" s="3" t="str">
        <f t="shared" si="143"/>
        <v>No</v>
      </c>
      <c r="CJ200" s="5" t="str">
        <f t="shared" si="144"/>
        <v>No</v>
      </c>
      <c r="CK200" s="3" t="str">
        <f t="shared" si="143"/>
        <v>No</v>
      </c>
      <c r="CL200" s="5" t="str">
        <f t="shared" si="144"/>
        <v>No</v>
      </c>
      <c r="CM200" s="3" t="str">
        <f t="shared" si="143"/>
        <v>No</v>
      </c>
      <c r="CN200" s="5" t="str">
        <f t="shared" si="144"/>
        <v>No</v>
      </c>
      <c r="CO200" s="3" t="str">
        <f t="shared" si="143"/>
        <v>No</v>
      </c>
      <c r="CP200" s="5" t="str">
        <f t="shared" si="144"/>
        <v>No</v>
      </c>
      <c r="CQ200" s="3" t="str">
        <f t="shared" si="143"/>
        <v>No</v>
      </c>
      <c r="CR200" s="5" t="str">
        <f t="shared" si="144"/>
        <v>No</v>
      </c>
      <c r="CS200" s="3" t="str">
        <f t="shared" si="143"/>
        <v>No</v>
      </c>
      <c r="CT200" s="5" t="str">
        <f t="shared" si="144"/>
        <v>No</v>
      </c>
      <c r="CU200" s="3" t="str">
        <f t="shared" si="143"/>
        <v>No</v>
      </c>
      <c r="CV200" s="5" t="str">
        <f t="shared" si="144"/>
        <v>No</v>
      </c>
      <c r="CW200" s="3" t="str">
        <f t="shared" si="143"/>
        <v>No</v>
      </c>
      <c r="CX200" s="5" t="str">
        <f t="shared" si="144"/>
        <v>No</v>
      </c>
      <c r="CY200" s="3" t="str">
        <f t="shared" si="143"/>
        <v>No</v>
      </c>
      <c r="CZ200" s="5" t="str">
        <f t="shared" si="144"/>
        <v>No</v>
      </c>
    </row>
    <row r="201" spans="4:104" x14ac:dyDescent="0.3">
      <c r="D201" s="3">
        <v>203</v>
      </c>
      <c r="E201" s="3" t="str">
        <f t="shared" si="140"/>
        <v>Quirón</v>
      </c>
      <c r="F201" s="3" t="str">
        <f t="shared" ref="F201" si="147">$E$20</f>
        <v>Nodo Norte Real</v>
      </c>
      <c r="G201" s="3" t="str">
        <f t="shared" si="103"/>
        <v>Conjunción</v>
      </c>
      <c r="H201" s="5">
        <f t="shared" si="104"/>
        <v>0</v>
      </c>
      <c r="I201" s="3" t="str">
        <f t="shared" si="145"/>
        <v>No</v>
      </c>
      <c r="J201" s="5" t="str">
        <f t="shared" si="146"/>
        <v>No</v>
      </c>
      <c r="K201" s="3" t="str">
        <f t="shared" si="145"/>
        <v>No</v>
      </c>
      <c r="L201" s="5" t="str">
        <f t="shared" si="146"/>
        <v>No</v>
      </c>
      <c r="M201" s="3" t="str">
        <f t="shared" si="145"/>
        <v>No</v>
      </c>
      <c r="N201" s="5" t="str">
        <f t="shared" si="146"/>
        <v>No</v>
      </c>
      <c r="O201" s="3" t="str">
        <f t="shared" si="145"/>
        <v>No</v>
      </c>
      <c r="P201" s="5" t="str">
        <f t="shared" si="146"/>
        <v>No</v>
      </c>
      <c r="Q201" s="3" t="str">
        <f t="shared" si="145"/>
        <v>No</v>
      </c>
      <c r="R201" s="5" t="str">
        <f t="shared" si="146"/>
        <v>No</v>
      </c>
      <c r="S201" s="3" t="str">
        <f t="shared" si="145"/>
        <v>No</v>
      </c>
      <c r="T201" s="5" t="str">
        <f t="shared" si="146"/>
        <v>No</v>
      </c>
      <c r="U201" s="3" t="str">
        <f t="shared" si="145"/>
        <v>No</v>
      </c>
      <c r="V201" s="5" t="str">
        <f t="shared" si="146"/>
        <v>No</v>
      </c>
      <c r="W201" s="3" t="str">
        <f t="shared" si="145"/>
        <v>No</v>
      </c>
      <c r="X201" s="5" t="str">
        <f t="shared" si="146"/>
        <v>No</v>
      </c>
      <c r="Y201" s="3" t="str">
        <f t="shared" si="145"/>
        <v>No</v>
      </c>
      <c r="Z201" s="5" t="str">
        <f t="shared" si="146"/>
        <v>No</v>
      </c>
      <c r="AA201" s="3" t="str">
        <f t="shared" si="145"/>
        <v>No</v>
      </c>
      <c r="AB201" s="5" t="str">
        <f t="shared" si="146"/>
        <v>No</v>
      </c>
      <c r="AC201" s="3" t="str">
        <f t="shared" si="145"/>
        <v>No</v>
      </c>
      <c r="AD201" s="5" t="str">
        <f t="shared" si="146"/>
        <v>No</v>
      </c>
      <c r="AE201" s="3" t="str">
        <f t="shared" si="145"/>
        <v>No</v>
      </c>
      <c r="AF201" s="5" t="str">
        <f t="shared" si="146"/>
        <v>No</v>
      </c>
      <c r="AG201" s="3" t="str">
        <f t="shared" si="145"/>
        <v>No</v>
      </c>
      <c r="AH201" s="5" t="str">
        <f t="shared" si="146"/>
        <v>No</v>
      </c>
      <c r="AI201" s="3" t="str">
        <f t="shared" si="145"/>
        <v>No</v>
      </c>
      <c r="AJ201" s="5" t="str">
        <f t="shared" si="146"/>
        <v>No</v>
      </c>
      <c r="AK201" s="3" t="str">
        <f t="shared" si="145"/>
        <v>No</v>
      </c>
      <c r="AL201" s="5" t="str">
        <f t="shared" si="146"/>
        <v>No</v>
      </c>
      <c r="AM201" s="3" t="str">
        <f t="shared" si="145"/>
        <v>No</v>
      </c>
      <c r="AN201" s="5" t="str">
        <f t="shared" si="146"/>
        <v>No</v>
      </c>
      <c r="AO201" s="3" t="str">
        <f t="shared" si="145"/>
        <v>No</v>
      </c>
      <c r="AP201" s="5" t="str">
        <f t="shared" si="146"/>
        <v>No</v>
      </c>
      <c r="AQ201" s="3" t="str">
        <f t="shared" si="145"/>
        <v>No</v>
      </c>
      <c r="AR201" s="5" t="str">
        <f t="shared" si="146"/>
        <v>No</v>
      </c>
      <c r="AS201" s="3" t="str">
        <f t="shared" si="145"/>
        <v>No</v>
      </c>
      <c r="AT201" s="5" t="str">
        <f t="shared" si="146"/>
        <v>No</v>
      </c>
      <c r="AU201" s="3" t="str">
        <f t="shared" si="145"/>
        <v>No</v>
      </c>
      <c r="AV201" s="5" t="str">
        <f t="shared" si="146"/>
        <v>No</v>
      </c>
      <c r="AW201" s="3" t="str">
        <f t="shared" si="145"/>
        <v>No</v>
      </c>
      <c r="AX201" s="5" t="str">
        <f t="shared" si="146"/>
        <v>No</v>
      </c>
      <c r="AY201" s="3" t="str">
        <f t="shared" si="145"/>
        <v>No</v>
      </c>
      <c r="AZ201" s="5" t="str">
        <f t="shared" si="146"/>
        <v>No</v>
      </c>
      <c r="BA201" s="3" t="str">
        <f t="shared" si="145"/>
        <v>No</v>
      </c>
      <c r="BB201" s="5" t="str">
        <f t="shared" si="146"/>
        <v>No</v>
      </c>
      <c r="BC201" s="3" t="str">
        <f t="shared" si="145"/>
        <v>No</v>
      </c>
      <c r="BD201" s="5" t="str">
        <f t="shared" si="146"/>
        <v>No</v>
      </c>
      <c r="BE201" s="3" t="str">
        <f t="shared" si="145"/>
        <v>No</v>
      </c>
      <c r="BF201" s="5" t="str">
        <f t="shared" si="146"/>
        <v>No</v>
      </c>
      <c r="BG201" s="3" t="str">
        <f t="shared" si="145"/>
        <v>No</v>
      </c>
      <c r="BH201" s="5" t="str">
        <f t="shared" si="146"/>
        <v>No</v>
      </c>
      <c r="BI201" s="3" t="str">
        <f t="shared" si="145"/>
        <v>No</v>
      </c>
      <c r="BJ201" s="5" t="str">
        <f t="shared" si="146"/>
        <v>No</v>
      </c>
      <c r="BK201" s="3" t="str">
        <f t="shared" si="145"/>
        <v>No</v>
      </c>
      <c r="BL201" s="5" t="str">
        <f t="shared" si="146"/>
        <v>No</v>
      </c>
      <c r="BM201" s="3" t="str">
        <f t="shared" si="145"/>
        <v>No</v>
      </c>
      <c r="BN201" s="5" t="str">
        <f t="shared" si="146"/>
        <v>No</v>
      </c>
      <c r="BO201" s="3" t="str">
        <f t="shared" si="145"/>
        <v>No</v>
      </c>
      <c r="BP201" s="5" t="str">
        <f t="shared" si="146"/>
        <v>No</v>
      </c>
      <c r="BQ201" s="3" t="str">
        <f t="shared" si="145"/>
        <v>No</v>
      </c>
      <c r="BR201" s="5" t="str">
        <f t="shared" si="146"/>
        <v>No</v>
      </c>
      <c r="BS201" s="3" t="str">
        <f t="shared" si="145"/>
        <v>No</v>
      </c>
      <c r="BT201" s="5" t="str">
        <f t="shared" si="146"/>
        <v>No</v>
      </c>
      <c r="BU201" s="3" t="str">
        <f t="shared" si="143"/>
        <v>No</v>
      </c>
      <c r="BV201" s="5" t="str">
        <f t="shared" si="144"/>
        <v>No</v>
      </c>
      <c r="BW201" s="3" t="str">
        <f t="shared" si="143"/>
        <v>No</v>
      </c>
      <c r="BX201" s="5" t="str">
        <f t="shared" si="144"/>
        <v>No</v>
      </c>
      <c r="BY201" s="3" t="str">
        <f t="shared" si="143"/>
        <v>No</v>
      </c>
      <c r="BZ201" s="5" t="str">
        <f t="shared" si="144"/>
        <v>No</v>
      </c>
      <c r="CA201" s="3" t="str">
        <f t="shared" si="143"/>
        <v>No</v>
      </c>
      <c r="CB201" s="5" t="str">
        <f t="shared" si="144"/>
        <v>No</v>
      </c>
      <c r="CC201" s="3" t="str">
        <f t="shared" si="143"/>
        <v>No</v>
      </c>
      <c r="CD201" s="5" t="str">
        <f t="shared" si="144"/>
        <v>No</v>
      </c>
      <c r="CE201" s="3" t="str">
        <f t="shared" si="143"/>
        <v>No</v>
      </c>
      <c r="CF201" s="5" t="str">
        <f t="shared" si="144"/>
        <v>No</v>
      </c>
      <c r="CG201" s="3" t="str">
        <f t="shared" si="143"/>
        <v>No</v>
      </c>
      <c r="CH201" s="5" t="str">
        <f t="shared" si="144"/>
        <v>No</v>
      </c>
      <c r="CI201" s="3" t="str">
        <f t="shared" si="143"/>
        <v>No</v>
      </c>
      <c r="CJ201" s="5" t="str">
        <f t="shared" si="144"/>
        <v>No</v>
      </c>
      <c r="CK201" s="3" t="str">
        <f t="shared" si="143"/>
        <v>No</v>
      </c>
      <c r="CL201" s="5" t="str">
        <f t="shared" si="144"/>
        <v>No</v>
      </c>
      <c r="CM201" s="3" t="str">
        <f t="shared" si="143"/>
        <v>No</v>
      </c>
      <c r="CN201" s="5" t="str">
        <f t="shared" si="144"/>
        <v>No</v>
      </c>
      <c r="CO201" s="3" t="str">
        <f t="shared" si="143"/>
        <v>No</v>
      </c>
      <c r="CP201" s="5" t="str">
        <f t="shared" si="144"/>
        <v>No</v>
      </c>
      <c r="CQ201" s="3" t="str">
        <f t="shared" si="143"/>
        <v>No</v>
      </c>
      <c r="CR201" s="5" t="str">
        <f t="shared" si="144"/>
        <v>No</v>
      </c>
      <c r="CS201" s="3" t="str">
        <f t="shared" si="143"/>
        <v>No</v>
      </c>
      <c r="CT201" s="5" t="str">
        <f t="shared" si="144"/>
        <v>No</v>
      </c>
      <c r="CU201" s="3" t="str">
        <f t="shared" si="143"/>
        <v>No</v>
      </c>
      <c r="CV201" s="5" t="str">
        <f t="shared" si="144"/>
        <v>No</v>
      </c>
      <c r="CW201" s="3" t="str">
        <f t="shared" si="143"/>
        <v>No</v>
      </c>
      <c r="CX201" s="5" t="str">
        <f t="shared" si="144"/>
        <v>No</v>
      </c>
      <c r="CY201" s="3" t="str">
        <f t="shared" si="143"/>
        <v>No</v>
      </c>
      <c r="CZ201" s="5" t="str">
        <f t="shared" si="144"/>
        <v>No</v>
      </c>
    </row>
    <row r="202" spans="4:104" x14ac:dyDescent="0.3">
      <c r="D202" s="3">
        <v>205</v>
      </c>
      <c r="E202" s="3" t="str">
        <f t="shared" si="140"/>
        <v>Quirón</v>
      </c>
      <c r="F202" s="3" t="str">
        <f t="shared" ref="F202:F216" si="148">F187</f>
        <v>Lilith</v>
      </c>
      <c r="G202" s="3" t="str">
        <f t="shared" si="103"/>
        <v>Conjunción</v>
      </c>
      <c r="H202" s="5">
        <f t="shared" si="104"/>
        <v>0</v>
      </c>
      <c r="I202" s="3" t="str">
        <f t="shared" si="145"/>
        <v>No</v>
      </c>
      <c r="J202" s="5" t="str">
        <f t="shared" si="146"/>
        <v>No</v>
      </c>
      <c r="K202" s="3" t="str">
        <f t="shared" si="145"/>
        <v>No</v>
      </c>
      <c r="L202" s="5" t="str">
        <f t="shared" si="146"/>
        <v>No</v>
      </c>
      <c r="M202" s="3" t="str">
        <f t="shared" si="145"/>
        <v>No</v>
      </c>
      <c r="N202" s="5" t="str">
        <f t="shared" si="146"/>
        <v>No</v>
      </c>
      <c r="O202" s="3" t="str">
        <f t="shared" si="145"/>
        <v>No</v>
      </c>
      <c r="P202" s="5" t="str">
        <f t="shared" si="146"/>
        <v>No</v>
      </c>
      <c r="Q202" s="3" t="str">
        <f t="shared" si="145"/>
        <v>No</v>
      </c>
      <c r="R202" s="5" t="str">
        <f t="shared" si="146"/>
        <v>No</v>
      </c>
      <c r="S202" s="3" t="str">
        <f t="shared" si="145"/>
        <v>No</v>
      </c>
      <c r="T202" s="5" t="str">
        <f t="shared" si="146"/>
        <v>No</v>
      </c>
      <c r="U202" s="3" t="str">
        <f t="shared" si="145"/>
        <v>No</v>
      </c>
      <c r="V202" s="5" t="str">
        <f t="shared" si="146"/>
        <v>No</v>
      </c>
      <c r="W202" s="3" t="str">
        <f t="shared" si="145"/>
        <v>No</v>
      </c>
      <c r="X202" s="5" t="str">
        <f t="shared" si="146"/>
        <v>No</v>
      </c>
      <c r="Y202" s="3" t="str">
        <f t="shared" si="145"/>
        <v>No</v>
      </c>
      <c r="Z202" s="5" t="str">
        <f t="shared" si="146"/>
        <v>No</v>
      </c>
      <c r="AA202" s="3" t="str">
        <f t="shared" si="145"/>
        <v>No</v>
      </c>
      <c r="AB202" s="5" t="str">
        <f t="shared" si="146"/>
        <v>No</v>
      </c>
      <c r="AC202" s="3" t="str">
        <f t="shared" si="145"/>
        <v>No</v>
      </c>
      <c r="AD202" s="5" t="str">
        <f t="shared" si="146"/>
        <v>No</v>
      </c>
      <c r="AE202" s="3" t="str">
        <f t="shared" si="145"/>
        <v>No</v>
      </c>
      <c r="AF202" s="5" t="str">
        <f t="shared" si="146"/>
        <v>No</v>
      </c>
      <c r="AG202" s="3" t="str">
        <f t="shared" si="145"/>
        <v>No</v>
      </c>
      <c r="AH202" s="5" t="str">
        <f t="shared" si="146"/>
        <v>No</v>
      </c>
      <c r="AI202" s="3" t="str">
        <f t="shared" si="145"/>
        <v>No</v>
      </c>
      <c r="AJ202" s="5" t="str">
        <f t="shared" si="146"/>
        <v>No</v>
      </c>
      <c r="AK202" s="3" t="str">
        <f t="shared" si="145"/>
        <v>No</v>
      </c>
      <c r="AL202" s="5" t="str">
        <f t="shared" si="146"/>
        <v>No</v>
      </c>
      <c r="AM202" s="3" t="str">
        <f t="shared" si="145"/>
        <v>No</v>
      </c>
      <c r="AN202" s="5" t="str">
        <f t="shared" si="146"/>
        <v>No</v>
      </c>
      <c r="AO202" s="3" t="str">
        <f t="shared" si="145"/>
        <v>No</v>
      </c>
      <c r="AP202" s="5" t="str">
        <f t="shared" si="146"/>
        <v>No</v>
      </c>
      <c r="AQ202" s="3" t="str">
        <f t="shared" si="145"/>
        <v>No</v>
      </c>
      <c r="AR202" s="5" t="str">
        <f t="shared" si="146"/>
        <v>No</v>
      </c>
      <c r="AS202" s="3" t="str">
        <f t="shared" si="145"/>
        <v>No</v>
      </c>
      <c r="AT202" s="5" t="str">
        <f t="shared" si="146"/>
        <v>No</v>
      </c>
      <c r="AU202" s="3" t="str">
        <f t="shared" si="145"/>
        <v>No</v>
      </c>
      <c r="AV202" s="5" t="str">
        <f t="shared" si="146"/>
        <v>No</v>
      </c>
      <c r="AW202" s="3" t="str">
        <f t="shared" si="145"/>
        <v>No</v>
      </c>
      <c r="AX202" s="5" t="str">
        <f t="shared" si="146"/>
        <v>No</v>
      </c>
      <c r="AY202" s="3" t="str">
        <f t="shared" si="145"/>
        <v>No</v>
      </c>
      <c r="AZ202" s="5" t="str">
        <f t="shared" si="146"/>
        <v>No</v>
      </c>
      <c r="BA202" s="3" t="str">
        <f t="shared" si="145"/>
        <v>No</v>
      </c>
      <c r="BB202" s="5" t="str">
        <f t="shared" si="146"/>
        <v>No</v>
      </c>
      <c r="BC202" s="3" t="str">
        <f t="shared" si="145"/>
        <v>No</v>
      </c>
      <c r="BD202" s="5" t="str">
        <f t="shared" si="146"/>
        <v>No</v>
      </c>
      <c r="BE202" s="3" t="str">
        <f t="shared" si="145"/>
        <v>No</v>
      </c>
      <c r="BF202" s="5" t="str">
        <f t="shared" si="146"/>
        <v>No</v>
      </c>
      <c r="BG202" s="3" t="str">
        <f t="shared" si="145"/>
        <v>No</v>
      </c>
      <c r="BH202" s="5" t="str">
        <f t="shared" si="146"/>
        <v>No</v>
      </c>
      <c r="BI202" s="3" t="str">
        <f t="shared" si="145"/>
        <v>No</v>
      </c>
      <c r="BJ202" s="5" t="str">
        <f t="shared" si="146"/>
        <v>No</v>
      </c>
      <c r="BK202" s="3" t="str">
        <f t="shared" si="145"/>
        <v>No</v>
      </c>
      <c r="BL202" s="5" t="str">
        <f t="shared" si="146"/>
        <v>No</v>
      </c>
      <c r="BM202" s="3" t="str">
        <f t="shared" si="145"/>
        <v>No</v>
      </c>
      <c r="BN202" s="5" t="str">
        <f t="shared" si="146"/>
        <v>No</v>
      </c>
      <c r="BO202" s="3" t="str">
        <f t="shared" si="145"/>
        <v>No</v>
      </c>
      <c r="BP202" s="5" t="str">
        <f t="shared" si="146"/>
        <v>No</v>
      </c>
      <c r="BQ202" s="3" t="str">
        <f t="shared" si="145"/>
        <v>No</v>
      </c>
      <c r="BR202" s="5" t="str">
        <f t="shared" si="146"/>
        <v>No</v>
      </c>
      <c r="BS202" s="3" t="str">
        <f t="shared" si="145"/>
        <v>No</v>
      </c>
      <c r="BT202" s="5" t="str">
        <f t="shared" si="146"/>
        <v>No</v>
      </c>
      <c r="BU202" s="3" t="str">
        <f t="shared" si="143"/>
        <v>No</v>
      </c>
      <c r="BV202" s="5" t="str">
        <f t="shared" si="144"/>
        <v>No</v>
      </c>
      <c r="BW202" s="3" t="str">
        <f t="shared" si="143"/>
        <v>No</v>
      </c>
      <c r="BX202" s="5" t="str">
        <f t="shared" si="144"/>
        <v>No</v>
      </c>
      <c r="BY202" s="3" t="str">
        <f t="shared" si="143"/>
        <v>No</v>
      </c>
      <c r="BZ202" s="5" t="str">
        <f t="shared" si="144"/>
        <v>No</v>
      </c>
      <c r="CA202" s="3" t="str">
        <f t="shared" si="143"/>
        <v>No</v>
      </c>
      <c r="CB202" s="5" t="str">
        <f t="shared" si="144"/>
        <v>No</v>
      </c>
      <c r="CC202" s="3" t="str">
        <f t="shared" si="143"/>
        <v>No</v>
      </c>
      <c r="CD202" s="5" t="str">
        <f t="shared" si="144"/>
        <v>No</v>
      </c>
      <c r="CE202" s="3" t="str">
        <f t="shared" si="143"/>
        <v>No</v>
      </c>
      <c r="CF202" s="5" t="str">
        <f t="shared" si="144"/>
        <v>No</v>
      </c>
      <c r="CG202" s="3" t="str">
        <f t="shared" si="143"/>
        <v>No</v>
      </c>
      <c r="CH202" s="5" t="str">
        <f t="shared" si="144"/>
        <v>No</v>
      </c>
      <c r="CI202" s="3" t="str">
        <f t="shared" si="143"/>
        <v>No</v>
      </c>
      <c r="CJ202" s="5" t="str">
        <f t="shared" si="144"/>
        <v>No</v>
      </c>
      <c r="CK202" s="3" t="str">
        <f t="shared" si="143"/>
        <v>No</v>
      </c>
      <c r="CL202" s="5" t="str">
        <f t="shared" si="144"/>
        <v>No</v>
      </c>
      <c r="CM202" s="3" t="str">
        <f t="shared" si="143"/>
        <v>No</v>
      </c>
      <c r="CN202" s="5" t="str">
        <f t="shared" si="144"/>
        <v>No</v>
      </c>
      <c r="CO202" s="3" t="str">
        <f t="shared" si="143"/>
        <v>No</v>
      </c>
      <c r="CP202" s="5" t="str">
        <f t="shared" si="144"/>
        <v>No</v>
      </c>
      <c r="CQ202" s="3" t="str">
        <f t="shared" si="143"/>
        <v>No</v>
      </c>
      <c r="CR202" s="5" t="str">
        <f t="shared" si="144"/>
        <v>No</v>
      </c>
      <c r="CS202" s="3" t="str">
        <f t="shared" si="143"/>
        <v>No</v>
      </c>
      <c r="CT202" s="5" t="str">
        <f t="shared" si="144"/>
        <v>No</v>
      </c>
      <c r="CU202" s="3" t="str">
        <f t="shared" si="143"/>
        <v>No</v>
      </c>
      <c r="CV202" s="5" t="str">
        <f t="shared" si="144"/>
        <v>No</v>
      </c>
      <c r="CW202" s="3" t="str">
        <f t="shared" si="143"/>
        <v>No</v>
      </c>
      <c r="CX202" s="5" t="str">
        <f t="shared" si="144"/>
        <v>No</v>
      </c>
      <c r="CY202" s="3" t="str">
        <f t="shared" si="143"/>
        <v>No</v>
      </c>
      <c r="CZ202" s="5" t="str">
        <f t="shared" si="144"/>
        <v>No</v>
      </c>
    </row>
    <row r="203" spans="4:104" x14ac:dyDescent="0.3">
      <c r="D203" s="3">
        <v>206</v>
      </c>
      <c r="E203" s="3" t="str">
        <f t="shared" si="140"/>
        <v>Quirón</v>
      </c>
      <c r="F203" s="3" t="str">
        <f t="shared" si="148"/>
        <v>Vertex</v>
      </c>
      <c r="G203" s="3" t="str">
        <f t="shared" si="103"/>
        <v>Conjunción</v>
      </c>
      <c r="H203" s="5">
        <f t="shared" si="104"/>
        <v>0</v>
      </c>
      <c r="I203" s="3" t="str">
        <f t="shared" si="145"/>
        <v>No</v>
      </c>
      <c r="J203" s="5" t="str">
        <f t="shared" si="146"/>
        <v>No</v>
      </c>
      <c r="K203" s="3" t="str">
        <f t="shared" si="145"/>
        <v>No</v>
      </c>
      <c r="L203" s="5" t="str">
        <f t="shared" si="146"/>
        <v>No</v>
      </c>
      <c r="M203" s="3" t="str">
        <f t="shared" si="145"/>
        <v>No</v>
      </c>
      <c r="N203" s="5" t="str">
        <f t="shared" si="146"/>
        <v>No</v>
      </c>
      <c r="O203" s="3" t="str">
        <f t="shared" si="145"/>
        <v>No</v>
      </c>
      <c r="P203" s="5" t="str">
        <f t="shared" si="146"/>
        <v>No</v>
      </c>
      <c r="Q203" s="3" t="str">
        <f t="shared" si="145"/>
        <v>No</v>
      </c>
      <c r="R203" s="5" t="str">
        <f t="shared" si="146"/>
        <v>No</v>
      </c>
      <c r="S203" s="3" t="str">
        <f t="shared" si="145"/>
        <v>No</v>
      </c>
      <c r="T203" s="5" t="str">
        <f t="shared" si="146"/>
        <v>No</v>
      </c>
      <c r="U203" s="3" t="str">
        <f t="shared" si="145"/>
        <v>No</v>
      </c>
      <c r="V203" s="5" t="str">
        <f t="shared" si="146"/>
        <v>No</v>
      </c>
      <c r="W203" s="3" t="str">
        <f t="shared" si="145"/>
        <v>No</v>
      </c>
      <c r="X203" s="5" t="str">
        <f t="shared" si="146"/>
        <v>No</v>
      </c>
      <c r="Y203" s="3" t="str">
        <f t="shared" si="145"/>
        <v>No</v>
      </c>
      <c r="Z203" s="5" t="str">
        <f t="shared" si="146"/>
        <v>No</v>
      </c>
      <c r="AA203" s="3" t="str">
        <f t="shared" si="145"/>
        <v>No</v>
      </c>
      <c r="AB203" s="5" t="str">
        <f t="shared" si="146"/>
        <v>No</v>
      </c>
      <c r="AC203" s="3" t="str">
        <f t="shared" si="145"/>
        <v>No</v>
      </c>
      <c r="AD203" s="5" t="str">
        <f t="shared" si="146"/>
        <v>No</v>
      </c>
      <c r="AE203" s="3" t="str">
        <f t="shared" si="145"/>
        <v>No</v>
      </c>
      <c r="AF203" s="5" t="str">
        <f t="shared" si="146"/>
        <v>No</v>
      </c>
      <c r="AG203" s="3" t="str">
        <f t="shared" si="145"/>
        <v>No</v>
      </c>
      <c r="AH203" s="5" t="str">
        <f t="shared" si="146"/>
        <v>No</v>
      </c>
      <c r="AI203" s="3" t="str">
        <f t="shared" si="145"/>
        <v>No</v>
      </c>
      <c r="AJ203" s="5" t="str">
        <f t="shared" si="146"/>
        <v>No</v>
      </c>
      <c r="AK203" s="3" t="str">
        <f t="shared" si="145"/>
        <v>No</v>
      </c>
      <c r="AL203" s="5" t="str">
        <f t="shared" si="146"/>
        <v>No</v>
      </c>
      <c r="AM203" s="3" t="str">
        <f t="shared" si="145"/>
        <v>No</v>
      </c>
      <c r="AN203" s="5" t="str">
        <f t="shared" si="146"/>
        <v>No</v>
      </c>
      <c r="AO203" s="3" t="str">
        <f t="shared" si="145"/>
        <v>No</v>
      </c>
      <c r="AP203" s="5" t="str">
        <f t="shared" si="146"/>
        <v>No</v>
      </c>
      <c r="AQ203" s="3" t="str">
        <f t="shared" si="145"/>
        <v>No</v>
      </c>
      <c r="AR203" s="5" t="str">
        <f t="shared" si="146"/>
        <v>No</v>
      </c>
      <c r="AS203" s="3" t="str">
        <f t="shared" si="145"/>
        <v>No</v>
      </c>
      <c r="AT203" s="5" t="str">
        <f t="shared" si="146"/>
        <v>No</v>
      </c>
      <c r="AU203" s="3" t="str">
        <f t="shared" si="145"/>
        <v>No</v>
      </c>
      <c r="AV203" s="5" t="str">
        <f t="shared" si="146"/>
        <v>No</v>
      </c>
      <c r="AW203" s="3" t="str">
        <f t="shared" si="145"/>
        <v>No</v>
      </c>
      <c r="AX203" s="5" t="str">
        <f t="shared" si="146"/>
        <v>No</v>
      </c>
      <c r="AY203" s="3" t="str">
        <f t="shared" si="145"/>
        <v>No</v>
      </c>
      <c r="AZ203" s="5" t="str">
        <f t="shared" si="146"/>
        <v>No</v>
      </c>
      <c r="BA203" s="3" t="str">
        <f t="shared" si="145"/>
        <v>No</v>
      </c>
      <c r="BB203" s="5" t="str">
        <f t="shared" si="146"/>
        <v>No</v>
      </c>
      <c r="BC203" s="3" t="str">
        <f t="shared" si="145"/>
        <v>No</v>
      </c>
      <c r="BD203" s="5" t="str">
        <f t="shared" si="146"/>
        <v>No</v>
      </c>
      <c r="BE203" s="3" t="str">
        <f t="shared" si="145"/>
        <v>No</v>
      </c>
      <c r="BF203" s="5" t="str">
        <f t="shared" si="146"/>
        <v>No</v>
      </c>
      <c r="BG203" s="3" t="str">
        <f t="shared" si="145"/>
        <v>No</v>
      </c>
      <c r="BH203" s="5" t="str">
        <f t="shared" si="146"/>
        <v>No</v>
      </c>
      <c r="BI203" s="3" t="str">
        <f t="shared" si="145"/>
        <v>No</v>
      </c>
      <c r="BJ203" s="5" t="str">
        <f t="shared" si="146"/>
        <v>No</v>
      </c>
      <c r="BK203" s="3" t="str">
        <f t="shared" si="145"/>
        <v>No</v>
      </c>
      <c r="BL203" s="5" t="str">
        <f t="shared" si="146"/>
        <v>No</v>
      </c>
      <c r="BM203" s="3" t="str">
        <f t="shared" si="145"/>
        <v>No</v>
      </c>
      <c r="BN203" s="5" t="str">
        <f t="shared" si="146"/>
        <v>No</v>
      </c>
      <c r="BO203" s="3" t="str">
        <f t="shared" si="145"/>
        <v>No</v>
      </c>
      <c r="BP203" s="5" t="str">
        <f t="shared" si="146"/>
        <v>No</v>
      </c>
      <c r="BQ203" s="3" t="str">
        <f t="shared" si="145"/>
        <v>No</v>
      </c>
      <c r="BR203" s="5" t="str">
        <f t="shared" si="146"/>
        <v>No</v>
      </c>
      <c r="BS203" s="3" t="str">
        <f t="shared" si="145"/>
        <v>No</v>
      </c>
      <c r="BT203" s="5" t="str">
        <f t="shared" si="146"/>
        <v>No</v>
      </c>
      <c r="BU203" s="3" t="str">
        <f t="shared" si="143"/>
        <v>No</v>
      </c>
      <c r="BV203" s="5" t="str">
        <f t="shared" si="144"/>
        <v>No</v>
      </c>
      <c r="BW203" s="3" t="str">
        <f t="shared" si="143"/>
        <v>No</v>
      </c>
      <c r="BX203" s="5" t="str">
        <f t="shared" si="144"/>
        <v>No</v>
      </c>
      <c r="BY203" s="3" t="str">
        <f t="shared" si="143"/>
        <v>No</v>
      </c>
      <c r="BZ203" s="5" t="str">
        <f t="shared" si="144"/>
        <v>No</v>
      </c>
      <c r="CA203" s="3" t="str">
        <f t="shared" si="143"/>
        <v>No</v>
      </c>
      <c r="CB203" s="5" t="str">
        <f t="shared" si="144"/>
        <v>No</v>
      </c>
      <c r="CC203" s="3" t="str">
        <f t="shared" si="143"/>
        <v>No</v>
      </c>
      <c r="CD203" s="5" t="str">
        <f t="shared" si="144"/>
        <v>No</v>
      </c>
      <c r="CE203" s="3" t="str">
        <f t="shared" si="143"/>
        <v>No</v>
      </c>
      <c r="CF203" s="5" t="str">
        <f t="shared" si="144"/>
        <v>No</v>
      </c>
      <c r="CG203" s="3" t="str">
        <f t="shared" si="143"/>
        <v>No</v>
      </c>
      <c r="CH203" s="5" t="str">
        <f t="shared" si="144"/>
        <v>No</v>
      </c>
      <c r="CI203" s="3" t="str">
        <f t="shared" si="143"/>
        <v>No</v>
      </c>
      <c r="CJ203" s="5" t="str">
        <f t="shared" si="144"/>
        <v>No</v>
      </c>
      <c r="CK203" s="3" t="str">
        <f t="shared" si="143"/>
        <v>No</v>
      </c>
      <c r="CL203" s="5" t="str">
        <f t="shared" si="144"/>
        <v>No</v>
      </c>
      <c r="CM203" s="3" t="str">
        <f t="shared" si="143"/>
        <v>No</v>
      </c>
      <c r="CN203" s="5" t="str">
        <f t="shared" si="144"/>
        <v>No</v>
      </c>
      <c r="CO203" s="3" t="str">
        <f t="shared" si="143"/>
        <v>No</v>
      </c>
      <c r="CP203" s="5" t="str">
        <f t="shared" si="144"/>
        <v>No</v>
      </c>
      <c r="CQ203" s="3" t="str">
        <f t="shared" si="143"/>
        <v>No</v>
      </c>
      <c r="CR203" s="5" t="str">
        <f t="shared" si="144"/>
        <v>No</v>
      </c>
      <c r="CS203" s="3" t="str">
        <f t="shared" si="143"/>
        <v>No</v>
      </c>
      <c r="CT203" s="5" t="str">
        <f t="shared" si="144"/>
        <v>No</v>
      </c>
      <c r="CU203" s="3" t="str">
        <f t="shared" si="143"/>
        <v>No</v>
      </c>
      <c r="CV203" s="5" t="str">
        <f t="shared" si="144"/>
        <v>No</v>
      </c>
      <c r="CW203" s="3" t="str">
        <f t="shared" si="143"/>
        <v>No</v>
      </c>
      <c r="CX203" s="5" t="str">
        <f t="shared" si="144"/>
        <v>No</v>
      </c>
      <c r="CY203" s="3" t="str">
        <f t="shared" si="143"/>
        <v>No</v>
      </c>
      <c r="CZ203" s="5" t="str">
        <f t="shared" si="144"/>
        <v>No</v>
      </c>
    </row>
    <row r="204" spans="4:104" x14ac:dyDescent="0.3">
      <c r="D204" s="3">
        <v>207</v>
      </c>
      <c r="E204" s="3" t="str">
        <f t="shared" si="140"/>
        <v>Quirón</v>
      </c>
      <c r="F204" s="3" t="str">
        <f t="shared" si="148"/>
        <v>Ceres</v>
      </c>
      <c r="G204" s="3" t="str">
        <f t="shared" si="103"/>
        <v>Conjunción</v>
      </c>
      <c r="H204" s="5">
        <f t="shared" si="104"/>
        <v>0</v>
      </c>
      <c r="I204" s="3" t="str">
        <f t="shared" si="145"/>
        <v>No</v>
      </c>
      <c r="J204" s="5" t="str">
        <f t="shared" si="146"/>
        <v>No</v>
      </c>
      <c r="K204" s="3" t="str">
        <f t="shared" si="145"/>
        <v>No</v>
      </c>
      <c r="L204" s="5" t="str">
        <f t="shared" si="146"/>
        <v>No</v>
      </c>
      <c r="M204" s="3" t="str">
        <f t="shared" si="145"/>
        <v>No</v>
      </c>
      <c r="N204" s="5" t="str">
        <f t="shared" si="146"/>
        <v>No</v>
      </c>
      <c r="O204" s="3" t="str">
        <f t="shared" si="145"/>
        <v>No</v>
      </c>
      <c r="P204" s="5" t="str">
        <f t="shared" si="146"/>
        <v>No</v>
      </c>
      <c r="Q204" s="3" t="str">
        <f t="shared" si="145"/>
        <v>No</v>
      </c>
      <c r="R204" s="5" t="str">
        <f t="shared" si="146"/>
        <v>No</v>
      </c>
      <c r="S204" s="3" t="str">
        <f t="shared" si="145"/>
        <v>No</v>
      </c>
      <c r="T204" s="5" t="str">
        <f t="shared" si="146"/>
        <v>No</v>
      </c>
      <c r="U204" s="3" t="str">
        <f t="shared" si="145"/>
        <v>No</v>
      </c>
      <c r="V204" s="5" t="str">
        <f t="shared" si="146"/>
        <v>No</v>
      </c>
      <c r="W204" s="3" t="str">
        <f t="shared" si="145"/>
        <v>No</v>
      </c>
      <c r="X204" s="5" t="str">
        <f t="shared" si="146"/>
        <v>No</v>
      </c>
      <c r="Y204" s="3" t="str">
        <f t="shared" si="145"/>
        <v>No</v>
      </c>
      <c r="Z204" s="5" t="str">
        <f t="shared" si="146"/>
        <v>No</v>
      </c>
      <c r="AA204" s="3" t="str">
        <f t="shared" si="145"/>
        <v>No</v>
      </c>
      <c r="AB204" s="5" t="str">
        <f t="shared" si="146"/>
        <v>No</v>
      </c>
      <c r="AC204" s="3" t="str">
        <f t="shared" si="145"/>
        <v>No</v>
      </c>
      <c r="AD204" s="5" t="str">
        <f t="shared" si="146"/>
        <v>No</v>
      </c>
      <c r="AE204" s="3" t="str">
        <f t="shared" si="145"/>
        <v>No</v>
      </c>
      <c r="AF204" s="5" t="str">
        <f t="shared" si="146"/>
        <v>No</v>
      </c>
      <c r="AG204" s="3" t="str">
        <f t="shared" si="145"/>
        <v>No</v>
      </c>
      <c r="AH204" s="5" t="str">
        <f t="shared" si="146"/>
        <v>No</v>
      </c>
      <c r="AI204" s="3" t="str">
        <f t="shared" si="145"/>
        <v>No</v>
      </c>
      <c r="AJ204" s="5" t="str">
        <f t="shared" si="146"/>
        <v>No</v>
      </c>
      <c r="AK204" s="3" t="str">
        <f t="shared" si="145"/>
        <v>No</v>
      </c>
      <c r="AL204" s="5" t="str">
        <f t="shared" si="146"/>
        <v>No</v>
      </c>
      <c r="AM204" s="3" t="str">
        <f t="shared" si="145"/>
        <v>No</v>
      </c>
      <c r="AN204" s="5" t="str">
        <f t="shared" si="146"/>
        <v>No</v>
      </c>
      <c r="AO204" s="3" t="str">
        <f t="shared" si="145"/>
        <v>No</v>
      </c>
      <c r="AP204" s="5" t="str">
        <f t="shared" si="146"/>
        <v>No</v>
      </c>
      <c r="AQ204" s="3" t="str">
        <f t="shared" si="145"/>
        <v>No</v>
      </c>
      <c r="AR204" s="5" t="str">
        <f t="shared" si="146"/>
        <v>No</v>
      </c>
      <c r="AS204" s="3" t="str">
        <f t="shared" si="145"/>
        <v>No</v>
      </c>
      <c r="AT204" s="5" t="str">
        <f t="shared" si="146"/>
        <v>No</v>
      </c>
      <c r="AU204" s="3" t="str">
        <f t="shared" si="145"/>
        <v>No</v>
      </c>
      <c r="AV204" s="5" t="str">
        <f t="shared" si="146"/>
        <v>No</v>
      </c>
      <c r="AW204" s="3" t="str">
        <f t="shared" si="145"/>
        <v>No</v>
      </c>
      <c r="AX204" s="5" t="str">
        <f t="shared" si="146"/>
        <v>No</v>
      </c>
      <c r="AY204" s="3" t="str">
        <f t="shared" si="145"/>
        <v>No</v>
      </c>
      <c r="AZ204" s="5" t="str">
        <f t="shared" si="146"/>
        <v>No</v>
      </c>
      <c r="BA204" s="3" t="str">
        <f t="shared" si="145"/>
        <v>No</v>
      </c>
      <c r="BB204" s="5" t="str">
        <f t="shared" si="146"/>
        <v>No</v>
      </c>
      <c r="BC204" s="3" t="str">
        <f t="shared" si="145"/>
        <v>No</v>
      </c>
      <c r="BD204" s="5" t="str">
        <f t="shared" si="146"/>
        <v>No</v>
      </c>
      <c r="BE204" s="3" t="str">
        <f t="shared" si="145"/>
        <v>No</v>
      </c>
      <c r="BF204" s="5" t="str">
        <f t="shared" si="146"/>
        <v>No</v>
      </c>
      <c r="BG204" s="3" t="str">
        <f t="shared" si="145"/>
        <v>No</v>
      </c>
      <c r="BH204" s="5" t="str">
        <f t="shared" si="146"/>
        <v>No</v>
      </c>
      <c r="BI204" s="3" t="str">
        <f t="shared" si="145"/>
        <v>No</v>
      </c>
      <c r="BJ204" s="5" t="str">
        <f t="shared" si="146"/>
        <v>No</v>
      </c>
      <c r="BK204" s="3" t="str">
        <f t="shared" si="145"/>
        <v>No</v>
      </c>
      <c r="BL204" s="5" t="str">
        <f t="shared" si="146"/>
        <v>No</v>
      </c>
      <c r="BM204" s="3" t="str">
        <f t="shared" si="145"/>
        <v>No</v>
      </c>
      <c r="BN204" s="5" t="str">
        <f t="shared" si="146"/>
        <v>No</v>
      </c>
      <c r="BO204" s="3" t="str">
        <f t="shared" si="145"/>
        <v>No</v>
      </c>
      <c r="BP204" s="5" t="str">
        <f t="shared" si="146"/>
        <v>No</v>
      </c>
      <c r="BQ204" s="3" t="str">
        <f t="shared" si="145"/>
        <v>No</v>
      </c>
      <c r="BR204" s="5" t="str">
        <f t="shared" si="146"/>
        <v>No</v>
      </c>
      <c r="BS204" s="3" t="str">
        <f t="shared" si="145"/>
        <v>No</v>
      </c>
      <c r="BT204" s="5" t="str">
        <f t="shared" si="146"/>
        <v>No</v>
      </c>
      <c r="BU204" s="3" t="str">
        <f t="shared" si="143"/>
        <v>No</v>
      </c>
      <c r="BV204" s="5" t="str">
        <f t="shared" si="144"/>
        <v>No</v>
      </c>
      <c r="BW204" s="3" t="str">
        <f t="shared" si="143"/>
        <v>No</v>
      </c>
      <c r="BX204" s="5" t="str">
        <f t="shared" si="144"/>
        <v>No</v>
      </c>
      <c r="BY204" s="3" t="str">
        <f t="shared" si="143"/>
        <v>No</v>
      </c>
      <c r="BZ204" s="5" t="str">
        <f t="shared" si="144"/>
        <v>No</v>
      </c>
      <c r="CA204" s="3" t="str">
        <f t="shared" si="143"/>
        <v>No</v>
      </c>
      <c r="CB204" s="5" t="str">
        <f t="shared" si="144"/>
        <v>No</v>
      </c>
      <c r="CC204" s="3" t="str">
        <f t="shared" si="143"/>
        <v>No</v>
      </c>
      <c r="CD204" s="5" t="str">
        <f t="shared" si="144"/>
        <v>No</v>
      </c>
      <c r="CE204" s="3" t="str">
        <f t="shared" si="143"/>
        <v>No</v>
      </c>
      <c r="CF204" s="5" t="str">
        <f t="shared" si="144"/>
        <v>No</v>
      </c>
      <c r="CG204" s="3" t="str">
        <f t="shared" si="143"/>
        <v>No</v>
      </c>
      <c r="CH204" s="5" t="str">
        <f t="shared" si="144"/>
        <v>No</v>
      </c>
      <c r="CI204" s="3" t="str">
        <f t="shared" si="143"/>
        <v>No</v>
      </c>
      <c r="CJ204" s="5" t="str">
        <f t="shared" si="144"/>
        <v>No</v>
      </c>
      <c r="CK204" s="3" t="str">
        <f t="shared" si="143"/>
        <v>No</v>
      </c>
      <c r="CL204" s="5" t="str">
        <f t="shared" si="144"/>
        <v>No</v>
      </c>
      <c r="CM204" s="3" t="str">
        <f t="shared" si="143"/>
        <v>No</v>
      </c>
      <c r="CN204" s="5" t="str">
        <f t="shared" si="144"/>
        <v>No</v>
      </c>
      <c r="CO204" s="3" t="str">
        <f t="shared" si="143"/>
        <v>No</v>
      </c>
      <c r="CP204" s="5" t="str">
        <f t="shared" si="144"/>
        <v>No</v>
      </c>
      <c r="CQ204" s="3" t="str">
        <f t="shared" si="143"/>
        <v>No</v>
      </c>
      <c r="CR204" s="5" t="str">
        <f t="shared" si="144"/>
        <v>No</v>
      </c>
      <c r="CS204" s="3" t="str">
        <f t="shared" si="143"/>
        <v>No</v>
      </c>
      <c r="CT204" s="5" t="str">
        <f t="shared" si="144"/>
        <v>No</v>
      </c>
      <c r="CU204" s="3" t="str">
        <f t="shared" si="143"/>
        <v>No</v>
      </c>
      <c r="CV204" s="5" t="str">
        <f t="shared" si="144"/>
        <v>No</v>
      </c>
      <c r="CW204" s="3" t="str">
        <f t="shared" si="143"/>
        <v>No</v>
      </c>
      <c r="CX204" s="5" t="str">
        <f t="shared" si="144"/>
        <v>No</v>
      </c>
      <c r="CY204" s="3" t="str">
        <f t="shared" si="143"/>
        <v>No</v>
      </c>
      <c r="CZ204" s="5" t="str">
        <f t="shared" si="144"/>
        <v>No</v>
      </c>
    </row>
    <row r="205" spans="4:104" x14ac:dyDescent="0.3">
      <c r="D205" s="3">
        <v>208</v>
      </c>
      <c r="E205" s="3" t="str">
        <f t="shared" si="140"/>
        <v>Quirón</v>
      </c>
      <c r="F205" s="3" t="str">
        <f t="shared" si="148"/>
        <v>Varuna</v>
      </c>
      <c r="G205" s="3" t="str">
        <f t="shared" si="103"/>
        <v>Conjunción</v>
      </c>
      <c r="H205" s="5">
        <f t="shared" si="104"/>
        <v>0</v>
      </c>
      <c r="I205" s="3" t="str">
        <f t="shared" si="145"/>
        <v>No</v>
      </c>
      <c r="J205" s="5" t="str">
        <f t="shared" si="146"/>
        <v>No</v>
      </c>
      <c r="K205" s="3" t="str">
        <f t="shared" si="145"/>
        <v>No</v>
      </c>
      <c r="L205" s="5" t="str">
        <f t="shared" si="146"/>
        <v>No</v>
      </c>
      <c r="M205" s="3" t="str">
        <f t="shared" si="145"/>
        <v>No</v>
      </c>
      <c r="N205" s="5" t="str">
        <f t="shared" si="146"/>
        <v>No</v>
      </c>
      <c r="O205" s="3" t="str">
        <f t="shared" si="145"/>
        <v>No</v>
      </c>
      <c r="P205" s="5" t="str">
        <f t="shared" si="146"/>
        <v>No</v>
      </c>
      <c r="Q205" s="3" t="str">
        <f t="shared" si="145"/>
        <v>No</v>
      </c>
      <c r="R205" s="5" t="str">
        <f t="shared" si="146"/>
        <v>No</v>
      </c>
      <c r="S205" s="3" t="str">
        <f t="shared" si="145"/>
        <v>No</v>
      </c>
      <c r="T205" s="5" t="str">
        <f t="shared" si="146"/>
        <v>No</v>
      </c>
      <c r="U205" s="3" t="str">
        <f t="shared" si="145"/>
        <v>No</v>
      </c>
      <c r="V205" s="5" t="str">
        <f t="shared" si="146"/>
        <v>No</v>
      </c>
      <c r="W205" s="3" t="str">
        <f t="shared" si="145"/>
        <v>No</v>
      </c>
      <c r="X205" s="5" t="str">
        <f t="shared" si="146"/>
        <v>No</v>
      </c>
      <c r="Y205" s="3" t="str">
        <f t="shared" si="145"/>
        <v>No</v>
      </c>
      <c r="Z205" s="5" t="str">
        <f t="shared" si="146"/>
        <v>No</v>
      </c>
      <c r="AA205" s="3" t="str">
        <f t="shared" si="145"/>
        <v>No</v>
      </c>
      <c r="AB205" s="5" t="str">
        <f t="shared" si="146"/>
        <v>No</v>
      </c>
      <c r="AC205" s="3" t="str">
        <f t="shared" si="145"/>
        <v>No</v>
      </c>
      <c r="AD205" s="5" t="str">
        <f t="shared" si="146"/>
        <v>No</v>
      </c>
      <c r="AE205" s="3" t="str">
        <f t="shared" si="145"/>
        <v>No</v>
      </c>
      <c r="AF205" s="5" t="str">
        <f t="shared" si="146"/>
        <v>No</v>
      </c>
      <c r="AG205" s="3" t="str">
        <f t="shared" si="145"/>
        <v>No</v>
      </c>
      <c r="AH205" s="5" t="str">
        <f t="shared" si="146"/>
        <v>No</v>
      </c>
      <c r="AI205" s="3" t="str">
        <f t="shared" si="145"/>
        <v>No</v>
      </c>
      <c r="AJ205" s="5" t="str">
        <f t="shared" si="146"/>
        <v>No</v>
      </c>
      <c r="AK205" s="3" t="str">
        <f t="shared" si="145"/>
        <v>No</v>
      </c>
      <c r="AL205" s="5" t="str">
        <f t="shared" si="146"/>
        <v>No</v>
      </c>
      <c r="AM205" s="3" t="str">
        <f t="shared" si="145"/>
        <v>No</v>
      </c>
      <c r="AN205" s="5" t="str">
        <f t="shared" si="146"/>
        <v>No</v>
      </c>
      <c r="AO205" s="3" t="str">
        <f t="shared" si="145"/>
        <v>No</v>
      </c>
      <c r="AP205" s="5" t="str">
        <f t="shared" si="146"/>
        <v>No</v>
      </c>
      <c r="AQ205" s="3" t="str">
        <f t="shared" si="145"/>
        <v>No</v>
      </c>
      <c r="AR205" s="5" t="str">
        <f t="shared" si="146"/>
        <v>No</v>
      </c>
      <c r="AS205" s="3" t="str">
        <f t="shared" si="145"/>
        <v>No</v>
      </c>
      <c r="AT205" s="5" t="str">
        <f t="shared" si="146"/>
        <v>No</v>
      </c>
      <c r="AU205" s="3" t="str">
        <f t="shared" si="145"/>
        <v>No</v>
      </c>
      <c r="AV205" s="5" t="str">
        <f t="shared" si="146"/>
        <v>No</v>
      </c>
      <c r="AW205" s="3" t="str">
        <f t="shared" si="145"/>
        <v>No</v>
      </c>
      <c r="AX205" s="5" t="str">
        <f t="shared" si="146"/>
        <v>No</v>
      </c>
      <c r="AY205" s="3" t="str">
        <f t="shared" si="145"/>
        <v>No</v>
      </c>
      <c r="AZ205" s="5" t="str">
        <f t="shared" si="146"/>
        <v>No</v>
      </c>
      <c r="BA205" s="3" t="str">
        <f t="shared" si="145"/>
        <v>No</v>
      </c>
      <c r="BB205" s="5" t="str">
        <f t="shared" si="146"/>
        <v>No</v>
      </c>
      <c r="BC205" s="3" t="str">
        <f t="shared" si="145"/>
        <v>No</v>
      </c>
      <c r="BD205" s="5" t="str">
        <f t="shared" si="146"/>
        <v>No</v>
      </c>
      <c r="BE205" s="3" t="str">
        <f t="shared" si="145"/>
        <v>No</v>
      </c>
      <c r="BF205" s="5" t="str">
        <f t="shared" si="146"/>
        <v>No</v>
      </c>
      <c r="BG205" s="3" t="str">
        <f t="shared" si="145"/>
        <v>No</v>
      </c>
      <c r="BH205" s="5" t="str">
        <f t="shared" si="146"/>
        <v>No</v>
      </c>
      <c r="BI205" s="3" t="str">
        <f t="shared" si="145"/>
        <v>No</v>
      </c>
      <c r="BJ205" s="5" t="str">
        <f t="shared" si="146"/>
        <v>No</v>
      </c>
      <c r="BK205" s="3" t="str">
        <f t="shared" si="145"/>
        <v>No</v>
      </c>
      <c r="BL205" s="5" t="str">
        <f t="shared" si="146"/>
        <v>No</v>
      </c>
      <c r="BM205" s="3" t="str">
        <f t="shared" si="145"/>
        <v>No</v>
      </c>
      <c r="BN205" s="5" t="str">
        <f t="shared" si="146"/>
        <v>No</v>
      </c>
      <c r="BO205" s="3" t="str">
        <f t="shared" si="145"/>
        <v>No</v>
      </c>
      <c r="BP205" s="5" t="str">
        <f t="shared" si="146"/>
        <v>No</v>
      </c>
      <c r="BQ205" s="3" t="str">
        <f t="shared" si="145"/>
        <v>No</v>
      </c>
      <c r="BR205" s="5" t="str">
        <f t="shared" si="146"/>
        <v>No</v>
      </c>
      <c r="BS205" s="3" t="str">
        <f t="shared" si="145"/>
        <v>No</v>
      </c>
      <c r="BT205" s="5" t="str">
        <f t="shared" si="146"/>
        <v>No</v>
      </c>
      <c r="BU205" s="3" t="str">
        <f t="shared" si="143"/>
        <v>No</v>
      </c>
      <c r="BV205" s="5" t="str">
        <f t="shared" si="144"/>
        <v>No</v>
      </c>
      <c r="BW205" s="3" t="str">
        <f t="shared" si="143"/>
        <v>No</v>
      </c>
      <c r="BX205" s="5" t="str">
        <f t="shared" si="144"/>
        <v>No</v>
      </c>
      <c r="BY205" s="3" t="str">
        <f t="shared" si="143"/>
        <v>No</v>
      </c>
      <c r="BZ205" s="5" t="str">
        <f t="shared" si="144"/>
        <v>No</v>
      </c>
      <c r="CA205" s="3" t="str">
        <f t="shared" si="143"/>
        <v>No</v>
      </c>
      <c r="CB205" s="5" t="str">
        <f t="shared" si="144"/>
        <v>No</v>
      </c>
      <c r="CC205" s="3" t="str">
        <f t="shared" si="143"/>
        <v>No</v>
      </c>
      <c r="CD205" s="5" t="str">
        <f t="shared" si="144"/>
        <v>No</v>
      </c>
      <c r="CE205" s="3" t="str">
        <f t="shared" si="143"/>
        <v>No</v>
      </c>
      <c r="CF205" s="5" t="str">
        <f t="shared" si="144"/>
        <v>No</v>
      </c>
      <c r="CG205" s="3" t="str">
        <f t="shared" si="143"/>
        <v>No</v>
      </c>
      <c r="CH205" s="5" t="str">
        <f t="shared" si="144"/>
        <v>No</v>
      </c>
      <c r="CI205" s="3" t="str">
        <f t="shared" si="143"/>
        <v>No</v>
      </c>
      <c r="CJ205" s="5" t="str">
        <f t="shared" si="144"/>
        <v>No</v>
      </c>
      <c r="CK205" s="3" t="str">
        <f t="shared" si="143"/>
        <v>No</v>
      </c>
      <c r="CL205" s="5" t="str">
        <f t="shared" si="144"/>
        <v>No</v>
      </c>
      <c r="CM205" s="3" t="str">
        <f t="shared" si="143"/>
        <v>No</v>
      </c>
      <c r="CN205" s="5" t="str">
        <f t="shared" si="144"/>
        <v>No</v>
      </c>
      <c r="CO205" s="3" t="str">
        <f t="shared" si="143"/>
        <v>No</v>
      </c>
      <c r="CP205" s="5" t="str">
        <f t="shared" si="144"/>
        <v>No</v>
      </c>
      <c r="CQ205" s="3" t="str">
        <f t="shared" si="143"/>
        <v>No</v>
      </c>
      <c r="CR205" s="5" t="str">
        <f t="shared" si="144"/>
        <v>No</v>
      </c>
      <c r="CS205" s="3" t="str">
        <f t="shared" si="143"/>
        <v>No</v>
      </c>
      <c r="CT205" s="5" t="str">
        <f t="shared" si="144"/>
        <v>No</v>
      </c>
      <c r="CU205" s="3" t="str">
        <f t="shared" si="143"/>
        <v>No</v>
      </c>
      <c r="CV205" s="5" t="str">
        <f t="shared" si="144"/>
        <v>No</v>
      </c>
      <c r="CW205" s="3" t="str">
        <f t="shared" si="143"/>
        <v>No</v>
      </c>
      <c r="CX205" s="5" t="str">
        <f t="shared" si="144"/>
        <v>No</v>
      </c>
      <c r="CY205" s="3" t="str">
        <f t="shared" si="143"/>
        <v>No</v>
      </c>
      <c r="CZ205" s="5" t="str">
        <f t="shared" si="144"/>
        <v>No</v>
      </c>
    </row>
    <row r="206" spans="4:104" x14ac:dyDescent="0.3">
      <c r="D206" s="3">
        <v>209</v>
      </c>
      <c r="E206" s="3" t="str">
        <f>$E$22</f>
        <v>Lilith</v>
      </c>
      <c r="F206" s="3" t="str">
        <f t="shared" si="148"/>
        <v>Sol</v>
      </c>
      <c r="G206" s="3" t="str">
        <f t="shared" ref="G206:U265" si="149">IF(AND(VLOOKUP($E206,Puntos,7,FALSE)-VLOOKUP($F206,Puntos,7,FALSE)&lt;=(1.25/30)*(G$5+G$3),VLOOKUP($E206,Puntos,7,FALSE)-VLOOKUP($F206,Puntos,7,FALSE)&gt;=(1.25/30)*(-G$5+G$3)),G$2,IF(AND(VLOOKUP($F206,Puntos,7,FALSE)-VLOOKUP($E206,Puntos,7,FALSE)&lt;=(1.25/30)*(G$5+G$3),VLOOKUP($F206,Puntos,7,FALSE)-VLOOKUP($E206,Puntos,7,FALSE)&gt;=(1.25/30)*(-G$5+G$3)),G$2,IF(AND(VLOOKUP($E206,Puntos,7,FALSE)-VLOOKUP($F206,Puntos,7,FALSE)&lt;=(1.25/30)*(-360+G$5+G$3),VLOOKUP($E206,Puntos,7,FALSE)-VLOOKUP($F206,Puntos,7,FALSE)&gt;=(1.25/30)*(-360-G$5+G$3)),G$2,IF(AND(VLOOKUP($F206,Puntos,7,FALSE)-VLOOKUP($E206,Puntos,7,FALSE)&lt;=(1.25/30)*(-360+G$5+G$3),VLOOKUP($F206,Puntos,7,FALSE)-VLOOKUP($E206,Puntos,7,FALSE)&gt;=(1.25/30)*(-360-G$5+G$3)),G$2,"No"))))</f>
        <v>Conjunción</v>
      </c>
      <c r="H206" s="5">
        <f t="shared" ref="H206:V265" si="150">IF(IF(AND(VLOOKUP($E206,Puntos,7,FALSE)-VLOOKUP($F206,Puntos,7,FALSE)&lt;=(1.25/30)*(H$5+H$3),VLOOKUP($E206,Puntos,7,FALSE)-VLOOKUP($F206,Puntos,7,FALSE)&gt;=(1.25/30)*(-H$5+H$3)),VLOOKUP($E206,Puntos,7,FALSE)-VLOOKUP($F206,Puntos,7,FALSE)-(1.25/30)*(H$3),IF(AND(VLOOKUP($F206,Puntos,7,FALSE)-VLOOKUP($E206,Puntos,7,FALSE)&lt;=(1.25/30)*(H$5+H$3),VLOOKUP($F206,Puntos,7,FALSE)-VLOOKUP($E206,Puntos,7,FALSE)&gt;=(1.25/30)*(-H$5+H$3)),VLOOKUP($F206,Puntos,7,FALSE)-VLOOKUP($E206,Puntos,7,FALSE)-(1.25/30)*(H$3),IF(AND(VLOOKUP($E206,Puntos,7,FALSE)-VLOOKUP($F206,Puntos,7,FALSE)&lt;=(1.25/30)*(-360+H$5+H$3),VLOOKUP($E206,Puntos,7,FALSE)-VLOOKUP($F206,Puntos,7,FALSE)&gt;=(1.25/30)*(-360-H$5+H$3)),VLOOKUP($E206,Puntos,7,FALSE)-VLOOKUP($F206,Puntos,7,FALSE)+(360-H$3)/24,IF(AND(VLOOKUP($F206,Puntos,7,FALSE)-VLOOKUP($E206,Puntos,7,FALSE)&lt;=(1.25/30)*(-360+H$5+H$3),VLOOKUP($F206,Puntos,7,FALSE)-VLOOKUP($E206,Puntos,7,FALSE)&gt;=(1.25/30)*(-360-H$5+H$3)),VLOOKUP($F206,Puntos,7,FALSE)-VLOOKUP($E206,Puntos,7,FALSE)+(360-H$3)/24,"No"))))&lt;0,(-1)*(IF(AND(VLOOKUP($E206,Puntos,7,FALSE)-VLOOKUP($F206,Puntos,7,FALSE)&lt;=(1.25/30)*(H$5+H$3),VLOOKUP($E206,Puntos,7,FALSE)-VLOOKUP($F206,Puntos,7,FALSE)&gt;=(1.25/30)*(-H$5+H$3)),VLOOKUP($E206,Puntos,7,FALSE)-VLOOKUP($F206,Puntos,7,FALSE)-(1.25/30)*(H$3),IF(AND(VLOOKUP($F206,Puntos,7,FALSE)-VLOOKUP($E206,Puntos,7,FALSE)&lt;=(1.25/30)*(H$5+H$3),VLOOKUP($F206,Puntos,7,FALSE)-VLOOKUP($E206,Puntos,7,FALSE)&gt;=(1.25/30)*(-H$5+H$3)),VLOOKUP($F206,Puntos,7,FALSE)-VLOOKUP($E206,Puntos,7,FALSE)-(1.25/30)*(H$3),IF(AND(VLOOKUP($E206,Puntos,7,FALSE)-VLOOKUP($F206,Puntos,7,FALSE)&lt;=(1.25/30)*(-360+H$5+H$3),VLOOKUP($E206,Puntos,7,FALSE)-VLOOKUP($F206,Puntos,7,FALSE)&gt;=(1.25/30)*(-360-H$5+H$3)),VLOOKUP($E206,Puntos,7,FALSE)-VLOOKUP($F206,Puntos,7,FALSE)+(360-H$3)/24,IF(AND(VLOOKUP($F206,Puntos,7,FALSE)-VLOOKUP($E206,Puntos,7,FALSE)&lt;=(1.25/30)*(-360+H$5+H$3),VLOOKUP($F206,Puntos,7,FALSE)-VLOOKUP($E206,Puntos,7,FALSE)&gt;=(1.25/30)*(-360-H$5+H$3)),VLOOKUP($F206,Puntos,7,FALSE)-VLOOKUP($E206,Puntos,7,FALSE)+(360-H$3)/24,"No"))))),(IF(AND(VLOOKUP($E206,Puntos,7,FALSE)-VLOOKUP($F206,Puntos,7,FALSE)&lt;=(1.25/30)*(H$5+H$3),VLOOKUP($E206,Puntos,7,FALSE)-VLOOKUP($F206,Puntos,7,FALSE)&gt;=(1.25/30)*(-H$5+H$3)),VLOOKUP($E206,Puntos,7,FALSE)-VLOOKUP($F206,Puntos,7,FALSE)-(1.25/30)*(H$3),IF(AND(VLOOKUP($F206,Puntos,7,FALSE)-VLOOKUP($E206,Puntos,7,FALSE)&lt;=(1.25/30)*(H$5+H$3),VLOOKUP($F206,Puntos,7,FALSE)-VLOOKUP($E206,Puntos,7,FALSE)&gt;=(1.25/30)*(-H$5+H$3)),VLOOKUP($F206,Puntos,7,FALSE)-VLOOKUP($E206,Puntos,7,FALSE)-(1.25/30)*(H$3),IF(AND(VLOOKUP($E206,Puntos,7,FALSE)-VLOOKUP($F206,Puntos,7,FALSE)&lt;=(1.25/30)*(-360+H$5+H$3),VLOOKUP($E206,Puntos,7,FALSE)-VLOOKUP($F206,Puntos,7,FALSE)&gt;=(1.25/30)*(-360-H$5+H$3)),VLOOKUP($E206,Puntos,7,FALSE)-VLOOKUP($F206,Puntos,7,FALSE)+(360-H$3)/24,IF(AND(VLOOKUP($F206,Puntos,7,FALSE)-VLOOKUP($E206,Puntos,7,FALSE)&lt;=(1.25/30)*(-360+H$5+H$3),VLOOKUP($F206,Puntos,7,FALSE)-VLOOKUP($E206,Puntos,7,FALSE)&gt;=(1.25/30)*(-360-H$5+H$3)),VLOOKUP($F206,Puntos,7,FALSE)-VLOOKUP($E206,Puntos,7,FALSE)+(360-H$3)/24,"No"))))))</f>
        <v>0</v>
      </c>
      <c r="I206" s="3" t="str">
        <f t="shared" si="149"/>
        <v>No</v>
      </c>
      <c r="J206" s="5" t="str">
        <f t="shared" si="150"/>
        <v>No</v>
      </c>
      <c r="K206" s="3" t="str">
        <f t="shared" si="149"/>
        <v>No</v>
      </c>
      <c r="L206" s="5" t="str">
        <f t="shared" si="150"/>
        <v>No</v>
      </c>
      <c r="M206" s="3" t="str">
        <f t="shared" si="149"/>
        <v>No</v>
      </c>
      <c r="N206" s="5" t="str">
        <f t="shared" si="150"/>
        <v>No</v>
      </c>
      <c r="O206" s="3" t="str">
        <f t="shared" si="149"/>
        <v>No</v>
      </c>
      <c r="P206" s="5" t="str">
        <f t="shared" si="150"/>
        <v>No</v>
      </c>
      <c r="Q206" s="3" t="str">
        <f t="shared" si="149"/>
        <v>No</v>
      </c>
      <c r="R206" s="5" t="str">
        <f t="shared" si="150"/>
        <v>No</v>
      </c>
      <c r="S206" s="3" t="str">
        <f t="shared" si="149"/>
        <v>No</v>
      </c>
      <c r="T206" s="5" t="str">
        <f t="shared" si="150"/>
        <v>No</v>
      </c>
      <c r="U206" s="3" t="str">
        <f t="shared" si="149"/>
        <v>No</v>
      </c>
      <c r="V206" s="5" t="str">
        <f t="shared" si="150"/>
        <v>No</v>
      </c>
      <c r="W206" s="3" t="str">
        <f t="shared" si="145"/>
        <v>No</v>
      </c>
      <c r="X206" s="5" t="str">
        <f t="shared" si="146"/>
        <v>No</v>
      </c>
      <c r="Y206" s="3" t="str">
        <f t="shared" si="145"/>
        <v>No</v>
      </c>
      <c r="Z206" s="5" t="str">
        <f t="shared" si="146"/>
        <v>No</v>
      </c>
      <c r="AA206" s="3" t="str">
        <f t="shared" si="145"/>
        <v>No</v>
      </c>
      <c r="AB206" s="5" t="str">
        <f t="shared" si="146"/>
        <v>No</v>
      </c>
      <c r="AC206" s="3" t="str">
        <f t="shared" si="145"/>
        <v>No</v>
      </c>
      <c r="AD206" s="5" t="str">
        <f t="shared" si="146"/>
        <v>No</v>
      </c>
      <c r="AE206" s="3" t="str">
        <f t="shared" si="145"/>
        <v>No</v>
      </c>
      <c r="AF206" s="5" t="str">
        <f t="shared" si="146"/>
        <v>No</v>
      </c>
      <c r="AG206" s="3" t="str">
        <f t="shared" si="145"/>
        <v>No</v>
      </c>
      <c r="AH206" s="5" t="str">
        <f t="shared" si="146"/>
        <v>No</v>
      </c>
      <c r="AI206" s="3" t="str">
        <f t="shared" si="145"/>
        <v>No</v>
      </c>
      <c r="AJ206" s="5" t="str">
        <f t="shared" si="146"/>
        <v>No</v>
      </c>
      <c r="AK206" s="3" t="str">
        <f t="shared" si="145"/>
        <v>No</v>
      </c>
      <c r="AL206" s="5" t="str">
        <f t="shared" si="146"/>
        <v>No</v>
      </c>
      <c r="AM206" s="3" t="str">
        <f t="shared" si="145"/>
        <v>No</v>
      </c>
      <c r="AN206" s="5" t="str">
        <f t="shared" si="146"/>
        <v>No</v>
      </c>
      <c r="AO206" s="3" t="str">
        <f t="shared" si="145"/>
        <v>No</v>
      </c>
      <c r="AP206" s="5" t="str">
        <f t="shared" si="146"/>
        <v>No</v>
      </c>
      <c r="AQ206" s="3" t="str">
        <f t="shared" si="145"/>
        <v>No</v>
      </c>
      <c r="AR206" s="5" t="str">
        <f t="shared" si="146"/>
        <v>No</v>
      </c>
      <c r="AS206" s="3" t="str">
        <f t="shared" si="145"/>
        <v>No</v>
      </c>
      <c r="AT206" s="5" t="str">
        <f t="shared" si="146"/>
        <v>No</v>
      </c>
      <c r="AU206" s="3" t="str">
        <f t="shared" si="145"/>
        <v>No</v>
      </c>
      <c r="AV206" s="5" t="str">
        <f t="shared" si="146"/>
        <v>No</v>
      </c>
      <c r="AW206" s="3" t="str">
        <f t="shared" si="145"/>
        <v>No</v>
      </c>
      <c r="AX206" s="5" t="str">
        <f t="shared" si="146"/>
        <v>No</v>
      </c>
      <c r="AY206" s="3" t="str">
        <f t="shared" si="145"/>
        <v>No</v>
      </c>
      <c r="AZ206" s="5" t="str">
        <f t="shared" si="146"/>
        <v>No</v>
      </c>
      <c r="BA206" s="3" t="str">
        <f t="shared" si="145"/>
        <v>No</v>
      </c>
      <c r="BB206" s="5" t="str">
        <f t="shared" si="146"/>
        <v>No</v>
      </c>
      <c r="BC206" s="3" t="str">
        <f t="shared" si="145"/>
        <v>No</v>
      </c>
      <c r="BD206" s="5" t="str">
        <f t="shared" si="146"/>
        <v>No</v>
      </c>
      <c r="BE206" s="3" t="str">
        <f t="shared" si="145"/>
        <v>No</v>
      </c>
      <c r="BF206" s="5" t="str">
        <f t="shared" si="146"/>
        <v>No</v>
      </c>
      <c r="BG206" s="3" t="str">
        <f t="shared" si="145"/>
        <v>No</v>
      </c>
      <c r="BH206" s="5" t="str">
        <f t="shared" si="146"/>
        <v>No</v>
      </c>
      <c r="BI206" s="3" t="str">
        <f t="shared" si="145"/>
        <v>No</v>
      </c>
      <c r="BJ206" s="5" t="str">
        <f t="shared" si="146"/>
        <v>No</v>
      </c>
      <c r="BK206" s="3" t="str">
        <f t="shared" si="145"/>
        <v>No</v>
      </c>
      <c r="BL206" s="5" t="str">
        <f t="shared" si="146"/>
        <v>No</v>
      </c>
      <c r="BM206" s="3" t="str">
        <f t="shared" si="145"/>
        <v>No</v>
      </c>
      <c r="BN206" s="5" t="str">
        <f t="shared" si="146"/>
        <v>No</v>
      </c>
      <c r="BO206" s="3" t="str">
        <f t="shared" si="145"/>
        <v>No</v>
      </c>
      <c r="BP206" s="5" t="str">
        <f t="shared" si="146"/>
        <v>No</v>
      </c>
      <c r="BQ206" s="3" t="str">
        <f t="shared" si="145"/>
        <v>No</v>
      </c>
      <c r="BR206" s="5" t="str">
        <f t="shared" si="146"/>
        <v>No</v>
      </c>
      <c r="BS206" s="3" t="str">
        <f t="shared" si="145"/>
        <v>No</v>
      </c>
      <c r="BT206" s="5" t="str">
        <f t="shared" si="146"/>
        <v>No</v>
      </c>
      <c r="BU206" s="3" t="str">
        <f t="shared" si="143"/>
        <v>No</v>
      </c>
      <c r="BV206" s="5" t="str">
        <f t="shared" si="144"/>
        <v>No</v>
      </c>
      <c r="BW206" s="3" t="str">
        <f t="shared" si="143"/>
        <v>No</v>
      </c>
      <c r="BX206" s="5" t="str">
        <f t="shared" si="144"/>
        <v>No</v>
      </c>
      <c r="BY206" s="3" t="str">
        <f t="shared" si="143"/>
        <v>No</v>
      </c>
      <c r="BZ206" s="5" t="str">
        <f t="shared" si="144"/>
        <v>No</v>
      </c>
      <c r="CA206" s="3" t="str">
        <f t="shared" si="143"/>
        <v>No</v>
      </c>
      <c r="CB206" s="5" t="str">
        <f t="shared" si="144"/>
        <v>No</v>
      </c>
      <c r="CC206" s="3" t="str">
        <f t="shared" si="143"/>
        <v>No</v>
      </c>
      <c r="CD206" s="5" t="str">
        <f t="shared" si="144"/>
        <v>No</v>
      </c>
      <c r="CE206" s="3" t="str">
        <f t="shared" si="143"/>
        <v>No</v>
      </c>
      <c r="CF206" s="5" t="str">
        <f t="shared" si="144"/>
        <v>No</v>
      </c>
      <c r="CG206" s="3" t="str">
        <f t="shared" si="143"/>
        <v>No</v>
      </c>
      <c r="CH206" s="5" t="str">
        <f t="shared" si="144"/>
        <v>No</v>
      </c>
      <c r="CI206" s="3" t="str">
        <f t="shared" si="143"/>
        <v>No</v>
      </c>
      <c r="CJ206" s="5" t="str">
        <f t="shared" si="144"/>
        <v>No</v>
      </c>
      <c r="CK206" s="3" t="str">
        <f t="shared" si="143"/>
        <v>No</v>
      </c>
      <c r="CL206" s="5" t="str">
        <f t="shared" si="144"/>
        <v>No</v>
      </c>
      <c r="CM206" s="3" t="str">
        <f t="shared" si="143"/>
        <v>No</v>
      </c>
      <c r="CN206" s="5" t="str">
        <f t="shared" si="144"/>
        <v>No</v>
      </c>
      <c r="CO206" s="3" t="str">
        <f t="shared" si="143"/>
        <v>No</v>
      </c>
      <c r="CP206" s="5" t="str">
        <f t="shared" si="144"/>
        <v>No</v>
      </c>
      <c r="CQ206" s="3" t="str">
        <f t="shared" si="143"/>
        <v>No</v>
      </c>
      <c r="CR206" s="5" t="str">
        <f t="shared" si="144"/>
        <v>No</v>
      </c>
      <c r="CS206" s="3" t="str">
        <f t="shared" si="143"/>
        <v>No</v>
      </c>
      <c r="CT206" s="5" t="str">
        <f t="shared" si="144"/>
        <v>No</v>
      </c>
      <c r="CU206" s="3" t="str">
        <f t="shared" si="143"/>
        <v>No</v>
      </c>
      <c r="CV206" s="5" t="str">
        <f t="shared" si="144"/>
        <v>No</v>
      </c>
      <c r="CW206" s="3" t="str">
        <f t="shared" si="143"/>
        <v>No</v>
      </c>
      <c r="CX206" s="5" t="str">
        <f t="shared" si="144"/>
        <v>No</v>
      </c>
      <c r="CY206" s="3" t="str">
        <f t="shared" si="143"/>
        <v>No</v>
      </c>
      <c r="CZ206" s="5" t="str">
        <f t="shared" si="144"/>
        <v>No</v>
      </c>
    </row>
    <row r="207" spans="4:104" x14ac:dyDescent="0.3">
      <c r="D207" s="3">
        <v>210</v>
      </c>
      <c r="E207" s="3" t="str">
        <f t="shared" ref="E207:E220" si="151">$E$22</f>
        <v>Lilith</v>
      </c>
      <c r="F207" s="3" t="str">
        <f t="shared" si="148"/>
        <v>Luna</v>
      </c>
      <c r="G207" s="3" t="str">
        <f t="shared" si="149"/>
        <v>Conjunción</v>
      </c>
      <c r="H207" s="5">
        <f t="shared" si="150"/>
        <v>0</v>
      </c>
      <c r="I207" s="3" t="str">
        <f t="shared" ref="I207:BS214" si="152">IF(AND(VLOOKUP($E207,Puntos,7,FALSE)-VLOOKUP($F207,Puntos,7,FALSE)&lt;=(1.25/30)*(I$5+I$3),VLOOKUP($E207,Puntos,7,FALSE)-VLOOKUP($F207,Puntos,7,FALSE)&gt;=(1.25/30)*(-I$5+I$3)),I$2,IF(AND(VLOOKUP($F207,Puntos,7,FALSE)-VLOOKUP($E207,Puntos,7,FALSE)&lt;=(1.25/30)*(I$5+I$3),VLOOKUP($F207,Puntos,7,FALSE)-VLOOKUP($E207,Puntos,7,FALSE)&gt;=(1.25/30)*(-I$5+I$3)),I$2,IF(AND(VLOOKUP($E207,Puntos,7,FALSE)-VLOOKUP($F207,Puntos,7,FALSE)&lt;=(1.25/30)*(-360+I$5+I$3),VLOOKUP($E207,Puntos,7,FALSE)-VLOOKUP($F207,Puntos,7,FALSE)&gt;=(1.25/30)*(-360-I$5+I$3)),I$2,IF(AND(VLOOKUP($F207,Puntos,7,FALSE)-VLOOKUP($E207,Puntos,7,FALSE)&lt;=(1.25/30)*(-360+I$5+I$3),VLOOKUP($F207,Puntos,7,FALSE)-VLOOKUP($E207,Puntos,7,FALSE)&gt;=(1.25/30)*(-360-I$5+I$3)),I$2,"No"))))</f>
        <v>No</v>
      </c>
      <c r="J207" s="5" t="str">
        <f t="shared" ref="J207:BT214" si="153">IF(IF(AND(VLOOKUP($E207,Puntos,7,FALSE)-VLOOKUP($F207,Puntos,7,FALSE)&lt;=(1.25/30)*(J$5+J$3),VLOOKUP($E207,Puntos,7,FALSE)-VLOOKUP($F207,Puntos,7,FALSE)&gt;=(1.25/30)*(-J$5+J$3)),VLOOKUP($E207,Puntos,7,FALSE)-VLOOKUP($F207,Puntos,7,FALSE)-(1.25/30)*(J$3),IF(AND(VLOOKUP($F207,Puntos,7,FALSE)-VLOOKUP($E207,Puntos,7,FALSE)&lt;=(1.25/30)*(J$5+J$3),VLOOKUP($F207,Puntos,7,FALSE)-VLOOKUP($E207,Puntos,7,FALSE)&gt;=(1.25/30)*(-J$5+J$3)),VLOOKUP($F207,Puntos,7,FALSE)-VLOOKUP($E207,Puntos,7,FALSE)-(1.25/30)*(J$3),IF(AND(VLOOKUP($E207,Puntos,7,FALSE)-VLOOKUP($F207,Puntos,7,FALSE)&lt;=(1.25/30)*(-360+J$5+J$3),VLOOKUP($E207,Puntos,7,FALSE)-VLOOKUP($F207,Puntos,7,FALSE)&gt;=(1.25/30)*(-360-J$5+J$3)),VLOOKUP($E207,Puntos,7,FALSE)-VLOOKUP($F207,Puntos,7,FALSE)+(360-J$3)/24,IF(AND(VLOOKUP($F207,Puntos,7,FALSE)-VLOOKUP($E207,Puntos,7,FALSE)&lt;=(1.25/30)*(-360+J$5+J$3),VLOOKUP($F207,Puntos,7,FALSE)-VLOOKUP($E207,Puntos,7,FALSE)&gt;=(1.25/30)*(-360-J$5+J$3)),VLOOKUP($F207,Puntos,7,FALSE)-VLOOKUP($E207,Puntos,7,FALSE)+(360-J$3)/24,"No"))))&lt;0,(-1)*(IF(AND(VLOOKUP($E207,Puntos,7,FALSE)-VLOOKUP($F207,Puntos,7,FALSE)&lt;=(1.25/30)*(J$5+J$3),VLOOKUP($E207,Puntos,7,FALSE)-VLOOKUP($F207,Puntos,7,FALSE)&gt;=(1.25/30)*(-J$5+J$3)),VLOOKUP($E207,Puntos,7,FALSE)-VLOOKUP($F207,Puntos,7,FALSE)-(1.25/30)*(J$3),IF(AND(VLOOKUP($F207,Puntos,7,FALSE)-VLOOKUP($E207,Puntos,7,FALSE)&lt;=(1.25/30)*(J$5+J$3),VLOOKUP($F207,Puntos,7,FALSE)-VLOOKUP($E207,Puntos,7,FALSE)&gt;=(1.25/30)*(-J$5+J$3)),VLOOKUP($F207,Puntos,7,FALSE)-VLOOKUP($E207,Puntos,7,FALSE)-(1.25/30)*(J$3),IF(AND(VLOOKUP($E207,Puntos,7,FALSE)-VLOOKUP($F207,Puntos,7,FALSE)&lt;=(1.25/30)*(-360+J$5+J$3),VLOOKUP($E207,Puntos,7,FALSE)-VLOOKUP($F207,Puntos,7,FALSE)&gt;=(1.25/30)*(-360-J$5+J$3)),VLOOKUP($E207,Puntos,7,FALSE)-VLOOKUP($F207,Puntos,7,FALSE)+(360-J$3)/24,IF(AND(VLOOKUP($F207,Puntos,7,FALSE)-VLOOKUP($E207,Puntos,7,FALSE)&lt;=(1.25/30)*(-360+J$5+J$3),VLOOKUP($F207,Puntos,7,FALSE)-VLOOKUP($E207,Puntos,7,FALSE)&gt;=(1.25/30)*(-360-J$5+J$3)),VLOOKUP($F207,Puntos,7,FALSE)-VLOOKUP($E207,Puntos,7,FALSE)+(360-J$3)/24,"No"))))),(IF(AND(VLOOKUP($E207,Puntos,7,FALSE)-VLOOKUP($F207,Puntos,7,FALSE)&lt;=(1.25/30)*(J$5+J$3),VLOOKUP($E207,Puntos,7,FALSE)-VLOOKUP($F207,Puntos,7,FALSE)&gt;=(1.25/30)*(-J$5+J$3)),VLOOKUP($E207,Puntos,7,FALSE)-VLOOKUP($F207,Puntos,7,FALSE)-(1.25/30)*(J$3),IF(AND(VLOOKUP($F207,Puntos,7,FALSE)-VLOOKUP($E207,Puntos,7,FALSE)&lt;=(1.25/30)*(J$5+J$3),VLOOKUP($F207,Puntos,7,FALSE)-VLOOKUP($E207,Puntos,7,FALSE)&gt;=(1.25/30)*(-J$5+J$3)),VLOOKUP($F207,Puntos,7,FALSE)-VLOOKUP($E207,Puntos,7,FALSE)-(1.25/30)*(J$3),IF(AND(VLOOKUP($E207,Puntos,7,FALSE)-VLOOKUP($F207,Puntos,7,FALSE)&lt;=(1.25/30)*(-360+J$5+J$3),VLOOKUP($E207,Puntos,7,FALSE)-VLOOKUP($F207,Puntos,7,FALSE)&gt;=(1.25/30)*(-360-J$5+J$3)),VLOOKUP($E207,Puntos,7,FALSE)-VLOOKUP($F207,Puntos,7,FALSE)+(360-J$3)/24,IF(AND(VLOOKUP($F207,Puntos,7,FALSE)-VLOOKUP($E207,Puntos,7,FALSE)&lt;=(1.25/30)*(-360+J$5+J$3),VLOOKUP($F207,Puntos,7,FALSE)-VLOOKUP($E207,Puntos,7,FALSE)&gt;=(1.25/30)*(-360-J$5+J$3)),VLOOKUP($F207,Puntos,7,FALSE)-VLOOKUP($E207,Puntos,7,FALSE)+(360-J$3)/24,"No"))))))</f>
        <v>No</v>
      </c>
      <c r="K207" s="3" t="str">
        <f t="shared" si="152"/>
        <v>No</v>
      </c>
      <c r="L207" s="5" t="str">
        <f t="shared" si="153"/>
        <v>No</v>
      </c>
      <c r="M207" s="3" t="str">
        <f t="shared" si="152"/>
        <v>No</v>
      </c>
      <c r="N207" s="5" t="str">
        <f t="shared" si="153"/>
        <v>No</v>
      </c>
      <c r="O207" s="3" t="str">
        <f t="shared" si="152"/>
        <v>No</v>
      </c>
      <c r="P207" s="5" t="str">
        <f t="shared" si="153"/>
        <v>No</v>
      </c>
      <c r="Q207" s="3" t="str">
        <f t="shared" si="152"/>
        <v>No</v>
      </c>
      <c r="R207" s="5" t="str">
        <f t="shared" si="153"/>
        <v>No</v>
      </c>
      <c r="S207" s="3" t="str">
        <f t="shared" si="152"/>
        <v>No</v>
      </c>
      <c r="T207" s="5" t="str">
        <f t="shared" si="153"/>
        <v>No</v>
      </c>
      <c r="U207" s="3" t="str">
        <f t="shared" si="152"/>
        <v>No</v>
      </c>
      <c r="V207" s="5" t="str">
        <f t="shared" si="153"/>
        <v>No</v>
      </c>
      <c r="W207" s="3" t="str">
        <f t="shared" si="152"/>
        <v>No</v>
      </c>
      <c r="X207" s="5" t="str">
        <f t="shared" si="153"/>
        <v>No</v>
      </c>
      <c r="Y207" s="3" t="str">
        <f t="shared" si="152"/>
        <v>No</v>
      </c>
      <c r="Z207" s="5" t="str">
        <f t="shared" si="153"/>
        <v>No</v>
      </c>
      <c r="AA207" s="3" t="str">
        <f t="shared" si="152"/>
        <v>No</v>
      </c>
      <c r="AB207" s="5" t="str">
        <f t="shared" si="153"/>
        <v>No</v>
      </c>
      <c r="AC207" s="3" t="str">
        <f t="shared" si="152"/>
        <v>No</v>
      </c>
      <c r="AD207" s="5" t="str">
        <f t="shared" si="153"/>
        <v>No</v>
      </c>
      <c r="AE207" s="3" t="str">
        <f t="shared" si="152"/>
        <v>No</v>
      </c>
      <c r="AF207" s="5" t="str">
        <f t="shared" si="153"/>
        <v>No</v>
      </c>
      <c r="AG207" s="3" t="str">
        <f t="shared" si="152"/>
        <v>No</v>
      </c>
      <c r="AH207" s="5" t="str">
        <f t="shared" si="153"/>
        <v>No</v>
      </c>
      <c r="AI207" s="3" t="str">
        <f t="shared" si="152"/>
        <v>No</v>
      </c>
      <c r="AJ207" s="5" t="str">
        <f t="shared" si="153"/>
        <v>No</v>
      </c>
      <c r="AK207" s="3" t="str">
        <f t="shared" si="152"/>
        <v>No</v>
      </c>
      <c r="AL207" s="5" t="str">
        <f t="shared" si="153"/>
        <v>No</v>
      </c>
      <c r="AM207" s="3" t="str">
        <f t="shared" si="152"/>
        <v>No</v>
      </c>
      <c r="AN207" s="5" t="str">
        <f t="shared" si="153"/>
        <v>No</v>
      </c>
      <c r="AO207" s="3" t="str">
        <f t="shared" si="152"/>
        <v>No</v>
      </c>
      <c r="AP207" s="5" t="str">
        <f t="shared" si="153"/>
        <v>No</v>
      </c>
      <c r="AQ207" s="3" t="str">
        <f t="shared" si="152"/>
        <v>No</v>
      </c>
      <c r="AR207" s="5" t="str">
        <f t="shared" si="153"/>
        <v>No</v>
      </c>
      <c r="AS207" s="3" t="str">
        <f t="shared" si="152"/>
        <v>No</v>
      </c>
      <c r="AT207" s="5" t="str">
        <f t="shared" si="153"/>
        <v>No</v>
      </c>
      <c r="AU207" s="3" t="str">
        <f t="shared" si="152"/>
        <v>No</v>
      </c>
      <c r="AV207" s="5" t="str">
        <f t="shared" si="153"/>
        <v>No</v>
      </c>
      <c r="AW207" s="3" t="str">
        <f t="shared" si="152"/>
        <v>No</v>
      </c>
      <c r="AX207" s="5" t="str">
        <f t="shared" si="153"/>
        <v>No</v>
      </c>
      <c r="AY207" s="3" t="str">
        <f t="shared" si="152"/>
        <v>No</v>
      </c>
      <c r="AZ207" s="5" t="str">
        <f t="shared" si="153"/>
        <v>No</v>
      </c>
      <c r="BA207" s="3" t="str">
        <f t="shared" si="152"/>
        <v>No</v>
      </c>
      <c r="BB207" s="5" t="str">
        <f t="shared" si="153"/>
        <v>No</v>
      </c>
      <c r="BC207" s="3" t="str">
        <f t="shared" si="152"/>
        <v>No</v>
      </c>
      <c r="BD207" s="5" t="str">
        <f t="shared" si="153"/>
        <v>No</v>
      </c>
      <c r="BE207" s="3" t="str">
        <f t="shared" si="152"/>
        <v>No</v>
      </c>
      <c r="BF207" s="5" t="str">
        <f t="shared" si="153"/>
        <v>No</v>
      </c>
      <c r="BG207" s="3" t="str">
        <f t="shared" si="152"/>
        <v>No</v>
      </c>
      <c r="BH207" s="5" t="str">
        <f t="shared" si="153"/>
        <v>No</v>
      </c>
      <c r="BI207" s="3" t="str">
        <f t="shared" si="152"/>
        <v>No</v>
      </c>
      <c r="BJ207" s="5" t="str">
        <f t="shared" si="153"/>
        <v>No</v>
      </c>
      <c r="BK207" s="3" t="str">
        <f t="shared" si="152"/>
        <v>No</v>
      </c>
      <c r="BL207" s="5" t="str">
        <f t="shared" si="153"/>
        <v>No</v>
      </c>
      <c r="BM207" s="3" t="str">
        <f t="shared" si="152"/>
        <v>No</v>
      </c>
      <c r="BN207" s="5" t="str">
        <f t="shared" si="153"/>
        <v>No</v>
      </c>
      <c r="BO207" s="3" t="str">
        <f t="shared" si="152"/>
        <v>No</v>
      </c>
      <c r="BP207" s="5" t="str">
        <f t="shared" si="153"/>
        <v>No</v>
      </c>
      <c r="BQ207" s="3" t="str">
        <f t="shared" si="152"/>
        <v>No</v>
      </c>
      <c r="BR207" s="5" t="str">
        <f t="shared" si="153"/>
        <v>No</v>
      </c>
      <c r="BS207" s="3" t="str">
        <f t="shared" si="152"/>
        <v>No</v>
      </c>
      <c r="BT207" s="5" t="str">
        <f t="shared" si="153"/>
        <v>No</v>
      </c>
      <c r="BU207" s="3" t="str">
        <f t="shared" si="143"/>
        <v>No</v>
      </c>
      <c r="BV207" s="5" t="str">
        <f t="shared" si="144"/>
        <v>No</v>
      </c>
      <c r="BW207" s="3" t="str">
        <f t="shared" si="143"/>
        <v>No</v>
      </c>
      <c r="BX207" s="5" t="str">
        <f t="shared" si="144"/>
        <v>No</v>
      </c>
      <c r="BY207" s="3" t="str">
        <f t="shared" si="143"/>
        <v>No</v>
      </c>
      <c r="BZ207" s="5" t="str">
        <f t="shared" si="144"/>
        <v>No</v>
      </c>
      <c r="CA207" s="3" t="str">
        <f t="shared" si="143"/>
        <v>No</v>
      </c>
      <c r="CB207" s="5" t="str">
        <f t="shared" si="144"/>
        <v>No</v>
      </c>
      <c r="CC207" s="3" t="str">
        <f t="shared" si="143"/>
        <v>No</v>
      </c>
      <c r="CD207" s="5" t="str">
        <f t="shared" si="144"/>
        <v>No</v>
      </c>
      <c r="CE207" s="3" t="str">
        <f t="shared" si="143"/>
        <v>No</v>
      </c>
      <c r="CF207" s="5" t="str">
        <f t="shared" si="144"/>
        <v>No</v>
      </c>
      <c r="CG207" s="3" t="str">
        <f t="shared" si="143"/>
        <v>No</v>
      </c>
      <c r="CH207" s="5" t="str">
        <f t="shared" si="144"/>
        <v>No</v>
      </c>
      <c r="CI207" s="3" t="str">
        <f t="shared" si="143"/>
        <v>No</v>
      </c>
      <c r="CJ207" s="5" t="str">
        <f t="shared" si="144"/>
        <v>No</v>
      </c>
      <c r="CK207" s="3" t="str">
        <f t="shared" si="143"/>
        <v>No</v>
      </c>
      <c r="CL207" s="5" t="str">
        <f t="shared" si="144"/>
        <v>No</v>
      </c>
      <c r="CM207" s="3" t="str">
        <f t="shared" si="143"/>
        <v>No</v>
      </c>
      <c r="CN207" s="5" t="str">
        <f t="shared" si="144"/>
        <v>No</v>
      </c>
      <c r="CO207" s="3" t="str">
        <f t="shared" si="143"/>
        <v>No</v>
      </c>
      <c r="CP207" s="5" t="str">
        <f t="shared" si="144"/>
        <v>No</v>
      </c>
      <c r="CQ207" s="3" t="str">
        <f t="shared" si="143"/>
        <v>No</v>
      </c>
      <c r="CR207" s="5" t="str">
        <f t="shared" si="144"/>
        <v>No</v>
      </c>
      <c r="CS207" s="3" t="str">
        <f t="shared" si="143"/>
        <v>No</v>
      </c>
      <c r="CT207" s="5" t="str">
        <f t="shared" si="144"/>
        <v>No</v>
      </c>
      <c r="CU207" s="3" t="str">
        <f t="shared" si="143"/>
        <v>No</v>
      </c>
      <c r="CV207" s="5" t="str">
        <f t="shared" si="144"/>
        <v>No</v>
      </c>
      <c r="CW207" s="3" t="str">
        <f t="shared" si="143"/>
        <v>No</v>
      </c>
      <c r="CX207" s="5" t="str">
        <f t="shared" si="144"/>
        <v>No</v>
      </c>
      <c r="CY207" s="3" t="str">
        <f t="shared" si="143"/>
        <v>No</v>
      </c>
      <c r="CZ207" s="5" t="str">
        <f t="shared" si="144"/>
        <v>No</v>
      </c>
    </row>
    <row r="208" spans="4:104" x14ac:dyDescent="0.3">
      <c r="D208" s="3">
        <v>211</v>
      </c>
      <c r="E208" s="3" t="str">
        <f t="shared" si="151"/>
        <v>Lilith</v>
      </c>
      <c r="F208" s="3" t="str">
        <f t="shared" si="148"/>
        <v>Mercurio</v>
      </c>
      <c r="G208" s="3" t="str">
        <f t="shared" si="149"/>
        <v>Conjunción</v>
      </c>
      <c r="H208" s="5">
        <f t="shared" si="150"/>
        <v>0</v>
      </c>
      <c r="I208" s="3" t="str">
        <f t="shared" si="152"/>
        <v>No</v>
      </c>
      <c r="J208" s="5" t="str">
        <f t="shared" si="153"/>
        <v>No</v>
      </c>
      <c r="K208" s="3" t="str">
        <f t="shared" si="152"/>
        <v>No</v>
      </c>
      <c r="L208" s="5" t="str">
        <f t="shared" si="153"/>
        <v>No</v>
      </c>
      <c r="M208" s="3" t="str">
        <f t="shared" si="152"/>
        <v>No</v>
      </c>
      <c r="N208" s="5" t="str">
        <f t="shared" si="153"/>
        <v>No</v>
      </c>
      <c r="O208" s="3" t="str">
        <f t="shared" si="152"/>
        <v>No</v>
      </c>
      <c r="P208" s="5" t="str">
        <f t="shared" si="153"/>
        <v>No</v>
      </c>
      <c r="Q208" s="3" t="str">
        <f t="shared" si="152"/>
        <v>No</v>
      </c>
      <c r="R208" s="5" t="str">
        <f t="shared" si="153"/>
        <v>No</v>
      </c>
      <c r="S208" s="3" t="str">
        <f t="shared" si="152"/>
        <v>No</v>
      </c>
      <c r="T208" s="5" t="str">
        <f t="shared" si="153"/>
        <v>No</v>
      </c>
      <c r="U208" s="3" t="str">
        <f t="shared" si="152"/>
        <v>No</v>
      </c>
      <c r="V208" s="5" t="str">
        <f t="shared" si="153"/>
        <v>No</v>
      </c>
      <c r="W208" s="3" t="str">
        <f t="shared" si="152"/>
        <v>No</v>
      </c>
      <c r="X208" s="5" t="str">
        <f t="shared" si="153"/>
        <v>No</v>
      </c>
      <c r="Y208" s="3" t="str">
        <f t="shared" si="152"/>
        <v>No</v>
      </c>
      <c r="Z208" s="5" t="str">
        <f t="shared" si="153"/>
        <v>No</v>
      </c>
      <c r="AA208" s="3" t="str">
        <f t="shared" si="152"/>
        <v>No</v>
      </c>
      <c r="AB208" s="5" t="str">
        <f t="shared" si="153"/>
        <v>No</v>
      </c>
      <c r="AC208" s="3" t="str">
        <f t="shared" si="152"/>
        <v>No</v>
      </c>
      <c r="AD208" s="5" t="str">
        <f t="shared" si="153"/>
        <v>No</v>
      </c>
      <c r="AE208" s="3" t="str">
        <f t="shared" si="152"/>
        <v>No</v>
      </c>
      <c r="AF208" s="5" t="str">
        <f t="shared" si="153"/>
        <v>No</v>
      </c>
      <c r="AG208" s="3" t="str">
        <f t="shared" si="152"/>
        <v>No</v>
      </c>
      <c r="AH208" s="5" t="str">
        <f t="shared" si="153"/>
        <v>No</v>
      </c>
      <c r="AI208" s="3" t="str">
        <f t="shared" si="152"/>
        <v>No</v>
      </c>
      <c r="AJ208" s="5" t="str">
        <f t="shared" si="153"/>
        <v>No</v>
      </c>
      <c r="AK208" s="3" t="str">
        <f t="shared" si="152"/>
        <v>No</v>
      </c>
      <c r="AL208" s="5" t="str">
        <f t="shared" si="153"/>
        <v>No</v>
      </c>
      <c r="AM208" s="3" t="str">
        <f t="shared" si="152"/>
        <v>No</v>
      </c>
      <c r="AN208" s="5" t="str">
        <f t="shared" si="153"/>
        <v>No</v>
      </c>
      <c r="AO208" s="3" t="str">
        <f t="shared" si="152"/>
        <v>No</v>
      </c>
      <c r="AP208" s="5" t="str">
        <f t="shared" si="153"/>
        <v>No</v>
      </c>
      <c r="AQ208" s="3" t="str">
        <f t="shared" si="152"/>
        <v>No</v>
      </c>
      <c r="AR208" s="5" t="str">
        <f t="shared" si="153"/>
        <v>No</v>
      </c>
      <c r="AS208" s="3" t="str">
        <f t="shared" si="152"/>
        <v>No</v>
      </c>
      <c r="AT208" s="5" t="str">
        <f t="shared" si="153"/>
        <v>No</v>
      </c>
      <c r="AU208" s="3" t="str">
        <f t="shared" si="152"/>
        <v>No</v>
      </c>
      <c r="AV208" s="5" t="str">
        <f t="shared" si="153"/>
        <v>No</v>
      </c>
      <c r="AW208" s="3" t="str">
        <f t="shared" si="152"/>
        <v>No</v>
      </c>
      <c r="AX208" s="5" t="str">
        <f t="shared" si="153"/>
        <v>No</v>
      </c>
      <c r="AY208" s="3" t="str">
        <f t="shared" si="152"/>
        <v>No</v>
      </c>
      <c r="AZ208" s="5" t="str">
        <f t="shared" si="153"/>
        <v>No</v>
      </c>
      <c r="BA208" s="3" t="str">
        <f t="shared" si="152"/>
        <v>No</v>
      </c>
      <c r="BB208" s="5" t="str">
        <f t="shared" si="153"/>
        <v>No</v>
      </c>
      <c r="BC208" s="3" t="str">
        <f t="shared" si="152"/>
        <v>No</v>
      </c>
      <c r="BD208" s="5" t="str">
        <f t="shared" si="153"/>
        <v>No</v>
      </c>
      <c r="BE208" s="3" t="str">
        <f t="shared" si="152"/>
        <v>No</v>
      </c>
      <c r="BF208" s="5" t="str">
        <f t="shared" si="153"/>
        <v>No</v>
      </c>
      <c r="BG208" s="3" t="str">
        <f t="shared" si="152"/>
        <v>No</v>
      </c>
      <c r="BH208" s="5" t="str">
        <f t="shared" si="153"/>
        <v>No</v>
      </c>
      <c r="BI208" s="3" t="str">
        <f t="shared" si="152"/>
        <v>No</v>
      </c>
      <c r="BJ208" s="5" t="str">
        <f t="shared" si="153"/>
        <v>No</v>
      </c>
      <c r="BK208" s="3" t="str">
        <f t="shared" si="152"/>
        <v>No</v>
      </c>
      <c r="BL208" s="5" t="str">
        <f t="shared" si="153"/>
        <v>No</v>
      </c>
      <c r="BM208" s="3" t="str">
        <f t="shared" si="152"/>
        <v>No</v>
      </c>
      <c r="BN208" s="5" t="str">
        <f t="shared" si="153"/>
        <v>No</v>
      </c>
      <c r="BO208" s="3" t="str">
        <f t="shared" si="152"/>
        <v>No</v>
      </c>
      <c r="BP208" s="5" t="str">
        <f t="shared" si="153"/>
        <v>No</v>
      </c>
      <c r="BQ208" s="3" t="str">
        <f t="shared" si="152"/>
        <v>No</v>
      </c>
      <c r="BR208" s="5" t="str">
        <f t="shared" si="153"/>
        <v>No</v>
      </c>
      <c r="BS208" s="3" t="str">
        <f t="shared" si="152"/>
        <v>No</v>
      </c>
      <c r="BT208" s="5" t="str">
        <f t="shared" si="153"/>
        <v>No</v>
      </c>
      <c r="BU208" s="3" t="str">
        <f t="shared" si="143"/>
        <v>No</v>
      </c>
      <c r="BV208" s="5" t="str">
        <f t="shared" si="144"/>
        <v>No</v>
      </c>
      <c r="BW208" s="3" t="str">
        <f t="shared" si="143"/>
        <v>No</v>
      </c>
      <c r="BX208" s="5" t="str">
        <f t="shared" si="144"/>
        <v>No</v>
      </c>
      <c r="BY208" s="3" t="str">
        <f t="shared" si="143"/>
        <v>No</v>
      </c>
      <c r="BZ208" s="5" t="str">
        <f t="shared" si="144"/>
        <v>No</v>
      </c>
      <c r="CA208" s="3" t="str">
        <f t="shared" si="143"/>
        <v>No</v>
      </c>
      <c r="CB208" s="5" t="str">
        <f t="shared" si="144"/>
        <v>No</v>
      </c>
      <c r="CC208" s="3" t="str">
        <f t="shared" si="143"/>
        <v>No</v>
      </c>
      <c r="CD208" s="5" t="str">
        <f t="shared" si="144"/>
        <v>No</v>
      </c>
      <c r="CE208" s="3" t="str">
        <f t="shared" si="143"/>
        <v>No</v>
      </c>
      <c r="CF208" s="5" t="str">
        <f t="shared" si="144"/>
        <v>No</v>
      </c>
      <c r="CG208" s="3" t="str">
        <f t="shared" si="143"/>
        <v>No</v>
      </c>
      <c r="CH208" s="5" t="str">
        <f t="shared" si="144"/>
        <v>No</v>
      </c>
      <c r="CI208" s="3" t="str">
        <f t="shared" si="143"/>
        <v>No</v>
      </c>
      <c r="CJ208" s="5" t="str">
        <f t="shared" si="144"/>
        <v>No</v>
      </c>
      <c r="CK208" s="3" t="str">
        <f t="shared" si="143"/>
        <v>No</v>
      </c>
      <c r="CL208" s="5" t="str">
        <f t="shared" si="144"/>
        <v>No</v>
      </c>
      <c r="CM208" s="3" t="str">
        <f t="shared" si="143"/>
        <v>No</v>
      </c>
      <c r="CN208" s="5" t="str">
        <f t="shared" si="144"/>
        <v>No</v>
      </c>
      <c r="CO208" s="3" t="str">
        <f t="shared" si="143"/>
        <v>No</v>
      </c>
      <c r="CP208" s="5" t="str">
        <f t="shared" si="144"/>
        <v>No</v>
      </c>
      <c r="CQ208" s="3" t="str">
        <f t="shared" si="143"/>
        <v>No</v>
      </c>
      <c r="CR208" s="5" t="str">
        <f t="shared" si="144"/>
        <v>No</v>
      </c>
      <c r="CS208" s="3" t="str">
        <f t="shared" si="143"/>
        <v>No</v>
      </c>
      <c r="CT208" s="5" t="str">
        <f t="shared" si="144"/>
        <v>No</v>
      </c>
      <c r="CU208" s="3" t="str">
        <f t="shared" si="143"/>
        <v>No</v>
      </c>
      <c r="CV208" s="5" t="str">
        <f t="shared" si="144"/>
        <v>No</v>
      </c>
      <c r="CW208" s="3" t="str">
        <f t="shared" si="143"/>
        <v>No</v>
      </c>
      <c r="CX208" s="5" t="str">
        <f t="shared" si="144"/>
        <v>No</v>
      </c>
      <c r="CY208" s="3" t="str">
        <f t="shared" si="143"/>
        <v>No</v>
      </c>
      <c r="CZ208" s="5" t="str">
        <f t="shared" si="144"/>
        <v>No</v>
      </c>
    </row>
    <row r="209" spans="4:104" x14ac:dyDescent="0.3">
      <c r="D209" s="3">
        <v>212</v>
      </c>
      <c r="E209" s="3" t="str">
        <f t="shared" si="151"/>
        <v>Lilith</v>
      </c>
      <c r="F209" s="3" t="str">
        <f t="shared" si="148"/>
        <v>Venus</v>
      </c>
      <c r="G209" s="3" t="str">
        <f t="shared" si="149"/>
        <v>Conjunción</v>
      </c>
      <c r="H209" s="5">
        <f t="shared" si="150"/>
        <v>0</v>
      </c>
      <c r="I209" s="3" t="str">
        <f t="shared" si="152"/>
        <v>No</v>
      </c>
      <c r="J209" s="5" t="str">
        <f t="shared" si="153"/>
        <v>No</v>
      </c>
      <c r="K209" s="3" t="str">
        <f t="shared" si="152"/>
        <v>No</v>
      </c>
      <c r="L209" s="5" t="str">
        <f t="shared" si="153"/>
        <v>No</v>
      </c>
      <c r="M209" s="3" t="str">
        <f t="shared" si="152"/>
        <v>No</v>
      </c>
      <c r="N209" s="5" t="str">
        <f t="shared" si="153"/>
        <v>No</v>
      </c>
      <c r="O209" s="3" t="str">
        <f t="shared" si="152"/>
        <v>No</v>
      </c>
      <c r="P209" s="5" t="str">
        <f t="shared" si="153"/>
        <v>No</v>
      </c>
      <c r="Q209" s="3" t="str">
        <f t="shared" si="152"/>
        <v>No</v>
      </c>
      <c r="R209" s="5" t="str">
        <f t="shared" si="153"/>
        <v>No</v>
      </c>
      <c r="S209" s="3" t="str">
        <f t="shared" si="152"/>
        <v>No</v>
      </c>
      <c r="T209" s="5" t="str">
        <f t="shared" si="153"/>
        <v>No</v>
      </c>
      <c r="U209" s="3" t="str">
        <f t="shared" si="152"/>
        <v>No</v>
      </c>
      <c r="V209" s="5" t="str">
        <f t="shared" si="153"/>
        <v>No</v>
      </c>
      <c r="W209" s="3" t="str">
        <f t="shared" si="152"/>
        <v>No</v>
      </c>
      <c r="X209" s="5" t="str">
        <f t="shared" si="153"/>
        <v>No</v>
      </c>
      <c r="Y209" s="3" t="str">
        <f t="shared" si="152"/>
        <v>No</v>
      </c>
      <c r="Z209" s="5" t="str">
        <f t="shared" si="153"/>
        <v>No</v>
      </c>
      <c r="AA209" s="3" t="str">
        <f t="shared" si="152"/>
        <v>No</v>
      </c>
      <c r="AB209" s="5" t="str">
        <f t="shared" si="153"/>
        <v>No</v>
      </c>
      <c r="AC209" s="3" t="str">
        <f t="shared" si="152"/>
        <v>No</v>
      </c>
      <c r="AD209" s="5" t="str">
        <f t="shared" si="153"/>
        <v>No</v>
      </c>
      <c r="AE209" s="3" t="str">
        <f t="shared" si="152"/>
        <v>No</v>
      </c>
      <c r="AF209" s="5" t="str">
        <f t="shared" si="153"/>
        <v>No</v>
      </c>
      <c r="AG209" s="3" t="str">
        <f t="shared" si="152"/>
        <v>No</v>
      </c>
      <c r="AH209" s="5" t="str">
        <f t="shared" si="153"/>
        <v>No</v>
      </c>
      <c r="AI209" s="3" t="str">
        <f t="shared" si="152"/>
        <v>No</v>
      </c>
      <c r="AJ209" s="5" t="str">
        <f t="shared" si="153"/>
        <v>No</v>
      </c>
      <c r="AK209" s="3" t="str">
        <f t="shared" si="152"/>
        <v>No</v>
      </c>
      <c r="AL209" s="5" t="str">
        <f t="shared" si="153"/>
        <v>No</v>
      </c>
      <c r="AM209" s="3" t="str">
        <f t="shared" si="152"/>
        <v>No</v>
      </c>
      <c r="AN209" s="5" t="str">
        <f t="shared" si="153"/>
        <v>No</v>
      </c>
      <c r="AO209" s="3" t="str">
        <f t="shared" si="152"/>
        <v>No</v>
      </c>
      <c r="AP209" s="5" t="str">
        <f t="shared" si="153"/>
        <v>No</v>
      </c>
      <c r="AQ209" s="3" t="str">
        <f t="shared" si="152"/>
        <v>No</v>
      </c>
      <c r="AR209" s="5" t="str">
        <f t="shared" si="153"/>
        <v>No</v>
      </c>
      <c r="AS209" s="3" t="str">
        <f t="shared" si="152"/>
        <v>No</v>
      </c>
      <c r="AT209" s="5" t="str">
        <f t="shared" si="153"/>
        <v>No</v>
      </c>
      <c r="AU209" s="3" t="str">
        <f t="shared" si="152"/>
        <v>No</v>
      </c>
      <c r="AV209" s="5" t="str">
        <f t="shared" si="153"/>
        <v>No</v>
      </c>
      <c r="AW209" s="3" t="str">
        <f t="shared" si="152"/>
        <v>No</v>
      </c>
      <c r="AX209" s="5" t="str">
        <f t="shared" si="153"/>
        <v>No</v>
      </c>
      <c r="AY209" s="3" t="str">
        <f t="shared" si="152"/>
        <v>No</v>
      </c>
      <c r="AZ209" s="5" t="str">
        <f t="shared" si="153"/>
        <v>No</v>
      </c>
      <c r="BA209" s="3" t="str">
        <f t="shared" si="152"/>
        <v>No</v>
      </c>
      <c r="BB209" s="5" t="str">
        <f t="shared" si="153"/>
        <v>No</v>
      </c>
      <c r="BC209" s="3" t="str">
        <f t="shared" si="152"/>
        <v>No</v>
      </c>
      <c r="BD209" s="5" t="str">
        <f t="shared" si="153"/>
        <v>No</v>
      </c>
      <c r="BE209" s="3" t="str">
        <f t="shared" si="152"/>
        <v>No</v>
      </c>
      <c r="BF209" s="5" t="str">
        <f t="shared" si="153"/>
        <v>No</v>
      </c>
      <c r="BG209" s="3" t="str">
        <f t="shared" si="152"/>
        <v>No</v>
      </c>
      <c r="BH209" s="5" t="str">
        <f t="shared" si="153"/>
        <v>No</v>
      </c>
      <c r="BI209" s="3" t="str">
        <f t="shared" si="152"/>
        <v>No</v>
      </c>
      <c r="BJ209" s="5" t="str">
        <f t="shared" si="153"/>
        <v>No</v>
      </c>
      <c r="BK209" s="3" t="str">
        <f t="shared" si="152"/>
        <v>No</v>
      </c>
      <c r="BL209" s="5" t="str">
        <f t="shared" si="153"/>
        <v>No</v>
      </c>
      <c r="BM209" s="3" t="str">
        <f t="shared" si="152"/>
        <v>No</v>
      </c>
      <c r="BN209" s="5" t="str">
        <f t="shared" si="153"/>
        <v>No</v>
      </c>
      <c r="BO209" s="3" t="str">
        <f t="shared" si="152"/>
        <v>No</v>
      </c>
      <c r="BP209" s="5" t="str">
        <f t="shared" si="153"/>
        <v>No</v>
      </c>
      <c r="BQ209" s="3" t="str">
        <f t="shared" si="152"/>
        <v>No</v>
      </c>
      <c r="BR209" s="5" t="str">
        <f t="shared" si="153"/>
        <v>No</v>
      </c>
      <c r="BS209" s="3" t="str">
        <f t="shared" si="152"/>
        <v>No</v>
      </c>
      <c r="BT209" s="5" t="str">
        <f t="shared" si="153"/>
        <v>No</v>
      </c>
      <c r="BU209" s="3" t="str">
        <f t="shared" si="143"/>
        <v>No</v>
      </c>
      <c r="BV209" s="5" t="str">
        <f t="shared" si="144"/>
        <v>No</v>
      </c>
      <c r="BW209" s="3" t="str">
        <f t="shared" si="143"/>
        <v>No</v>
      </c>
      <c r="BX209" s="5" t="str">
        <f t="shared" si="144"/>
        <v>No</v>
      </c>
      <c r="BY209" s="3" t="str">
        <f t="shared" si="143"/>
        <v>No</v>
      </c>
      <c r="BZ209" s="5" t="str">
        <f t="shared" si="144"/>
        <v>No</v>
      </c>
      <c r="CA209" s="3" t="str">
        <f t="shared" si="143"/>
        <v>No</v>
      </c>
      <c r="CB209" s="5" t="str">
        <f t="shared" si="144"/>
        <v>No</v>
      </c>
      <c r="CC209" s="3" t="str">
        <f t="shared" si="143"/>
        <v>No</v>
      </c>
      <c r="CD209" s="5" t="str">
        <f t="shared" si="144"/>
        <v>No</v>
      </c>
      <c r="CE209" s="3" t="str">
        <f t="shared" si="143"/>
        <v>No</v>
      </c>
      <c r="CF209" s="5" t="str">
        <f t="shared" si="144"/>
        <v>No</v>
      </c>
      <c r="CG209" s="3" t="str">
        <f t="shared" si="143"/>
        <v>No</v>
      </c>
      <c r="CH209" s="5" t="str">
        <f t="shared" si="144"/>
        <v>No</v>
      </c>
      <c r="CI209" s="3" t="str">
        <f t="shared" si="143"/>
        <v>No</v>
      </c>
      <c r="CJ209" s="5" t="str">
        <f t="shared" si="144"/>
        <v>No</v>
      </c>
      <c r="CK209" s="3" t="str">
        <f t="shared" si="143"/>
        <v>No</v>
      </c>
      <c r="CL209" s="5" t="str">
        <f t="shared" si="144"/>
        <v>No</v>
      </c>
      <c r="CM209" s="3" t="str">
        <f t="shared" si="143"/>
        <v>No</v>
      </c>
      <c r="CN209" s="5" t="str">
        <f t="shared" si="144"/>
        <v>No</v>
      </c>
      <c r="CO209" s="3" t="str">
        <f t="shared" si="143"/>
        <v>No</v>
      </c>
      <c r="CP209" s="5" t="str">
        <f t="shared" si="144"/>
        <v>No</v>
      </c>
      <c r="CQ209" s="3" t="str">
        <f t="shared" si="143"/>
        <v>No</v>
      </c>
      <c r="CR209" s="5" t="str">
        <f t="shared" si="144"/>
        <v>No</v>
      </c>
      <c r="CS209" s="3" t="str">
        <f t="shared" si="143"/>
        <v>No</v>
      </c>
      <c r="CT209" s="5" t="str">
        <f t="shared" si="144"/>
        <v>No</v>
      </c>
      <c r="CU209" s="3" t="str">
        <f t="shared" si="143"/>
        <v>No</v>
      </c>
      <c r="CV209" s="5" t="str">
        <f t="shared" si="144"/>
        <v>No</v>
      </c>
      <c r="CW209" s="3" t="str">
        <f t="shared" si="143"/>
        <v>No</v>
      </c>
      <c r="CX209" s="5" t="str">
        <f t="shared" si="144"/>
        <v>No</v>
      </c>
      <c r="CY209" s="3" t="str">
        <f t="shared" si="143"/>
        <v>No</v>
      </c>
      <c r="CZ209" s="5" t="str">
        <f t="shared" si="144"/>
        <v>No</v>
      </c>
    </row>
    <row r="210" spans="4:104" x14ac:dyDescent="0.3">
      <c r="D210" s="3">
        <v>213</v>
      </c>
      <c r="E210" s="3" t="str">
        <f t="shared" si="151"/>
        <v>Lilith</v>
      </c>
      <c r="F210" s="3" t="str">
        <f t="shared" si="148"/>
        <v>Marte</v>
      </c>
      <c r="G210" s="3" t="str">
        <f t="shared" si="149"/>
        <v>Conjunción</v>
      </c>
      <c r="H210" s="5">
        <f t="shared" si="150"/>
        <v>0</v>
      </c>
      <c r="I210" s="3" t="str">
        <f t="shared" si="152"/>
        <v>No</v>
      </c>
      <c r="J210" s="5" t="str">
        <f t="shared" si="153"/>
        <v>No</v>
      </c>
      <c r="K210" s="3" t="str">
        <f t="shared" si="152"/>
        <v>No</v>
      </c>
      <c r="L210" s="5" t="str">
        <f t="shared" si="153"/>
        <v>No</v>
      </c>
      <c r="M210" s="3" t="str">
        <f t="shared" si="152"/>
        <v>No</v>
      </c>
      <c r="N210" s="5" t="str">
        <f t="shared" si="153"/>
        <v>No</v>
      </c>
      <c r="O210" s="3" t="str">
        <f t="shared" si="152"/>
        <v>No</v>
      </c>
      <c r="P210" s="5" t="str">
        <f t="shared" si="153"/>
        <v>No</v>
      </c>
      <c r="Q210" s="3" t="str">
        <f t="shared" si="152"/>
        <v>No</v>
      </c>
      <c r="R210" s="5" t="str">
        <f t="shared" si="153"/>
        <v>No</v>
      </c>
      <c r="S210" s="3" t="str">
        <f t="shared" si="152"/>
        <v>No</v>
      </c>
      <c r="T210" s="5" t="str">
        <f t="shared" si="153"/>
        <v>No</v>
      </c>
      <c r="U210" s="3" t="str">
        <f t="shared" si="152"/>
        <v>No</v>
      </c>
      <c r="V210" s="5" t="str">
        <f t="shared" si="153"/>
        <v>No</v>
      </c>
      <c r="W210" s="3" t="str">
        <f t="shared" si="152"/>
        <v>No</v>
      </c>
      <c r="X210" s="5" t="str">
        <f t="shared" si="153"/>
        <v>No</v>
      </c>
      <c r="Y210" s="3" t="str">
        <f t="shared" si="152"/>
        <v>No</v>
      </c>
      <c r="Z210" s="5" t="str">
        <f t="shared" si="153"/>
        <v>No</v>
      </c>
      <c r="AA210" s="3" t="str">
        <f t="shared" si="152"/>
        <v>No</v>
      </c>
      <c r="AB210" s="5" t="str">
        <f t="shared" si="153"/>
        <v>No</v>
      </c>
      <c r="AC210" s="3" t="str">
        <f t="shared" si="152"/>
        <v>No</v>
      </c>
      <c r="AD210" s="5" t="str">
        <f t="shared" si="153"/>
        <v>No</v>
      </c>
      <c r="AE210" s="3" t="str">
        <f t="shared" si="152"/>
        <v>No</v>
      </c>
      <c r="AF210" s="5" t="str">
        <f t="shared" si="153"/>
        <v>No</v>
      </c>
      <c r="AG210" s="3" t="str">
        <f t="shared" si="152"/>
        <v>No</v>
      </c>
      <c r="AH210" s="5" t="str">
        <f t="shared" si="153"/>
        <v>No</v>
      </c>
      <c r="AI210" s="3" t="str">
        <f t="shared" si="152"/>
        <v>No</v>
      </c>
      <c r="AJ210" s="5" t="str">
        <f t="shared" si="153"/>
        <v>No</v>
      </c>
      <c r="AK210" s="3" t="str">
        <f t="shared" si="152"/>
        <v>No</v>
      </c>
      <c r="AL210" s="5" t="str">
        <f t="shared" si="153"/>
        <v>No</v>
      </c>
      <c r="AM210" s="3" t="str">
        <f t="shared" si="152"/>
        <v>No</v>
      </c>
      <c r="AN210" s="5" t="str">
        <f t="shared" si="153"/>
        <v>No</v>
      </c>
      <c r="AO210" s="3" t="str">
        <f t="shared" si="152"/>
        <v>No</v>
      </c>
      <c r="AP210" s="5" t="str">
        <f t="shared" si="153"/>
        <v>No</v>
      </c>
      <c r="AQ210" s="3" t="str">
        <f t="shared" si="152"/>
        <v>No</v>
      </c>
      <c r="AR210" s="5" t="str">
        <f t="shared" si="153"/>
        <v>No</v>
      </c>
      <c r="AS210" s="3" t="str">
        <f t="shared" si="152"/>
        <v>No</v>
      </c>
      <c r="AT210" s="5" t="str">
        <f t="shared" si="153"/>
        <v>No</v>
      </c>
      <c r="AU210" s="3" t="str">
        <f t="shared" si="152"/>
        <v>No</v>
      </c>
      <c r="AV210" s="5" t="str">
        <f t="shared" si="153"/>
        <v>No</v>
      </c>
      <c r="AW210" s="3" t="str">
        <f t="shared" si="152"/>
        <v>No</v>
      </c>
      <c r="AX210" s="5" t="str">
        <f t="shared" si="153"/>
        <v>No</v>
      </c>
      <c r="AY210" s="3" t="str">
        <f t="shared" si="152"/>
        <v>No</v>
      </c>
      <c r="AZ210" s="5" t="str">
        <f t="shared" si="153"/>
        <v>No</v>
      </c>
      <c r="BA210" s="3" t="str">
        <f t="shared" si="152"/>
        <v>No</v>
      </c>
      <c r="BB210" s="5" t="str">
        <f t="shared" si="153"/>
        <v>No</v>
      </c>
      <c r="BC210" s="3" t="str">
        <f t="shared" si="152"/>
        <v>No</v>
      </c>
      <c r="BD210" s="5" t="str">
        <f t="shared" si="153"/>
        <v>No</v>
      </c>
      <c r="BE210" s="3" t="str">
        <f t="shared" si="152"/>
        <v>No</v>
      </c>
      <c r="BF210" s="5" t="str">
        <f t="shared" si="153"/>
        <v>No</v>
      </c>
      <c r="BG210" s="3" t="str">
        <f t="shared" si="152"/>
        <v>No</v>
      </c>
      <c r="BH210" s="5" t="str">
        <f t="shared" si="153"/>
        <v>No</v>
      </c>
      <c r="BI210" s="3" t="str">
        <f t="shared" si="152"/>
        <v>No</v>
      </c>
      <c r="BJ210" s="5" t="str">
        <f t="shared" si="153"/>
        <v>No</v>
      </c>
      <c r="BK210" s="3" t="str">
        <f t="shared" si="152"/>
        <v>No</v>
      </c>
      <c r="BL210" s="5" t="str">
        <f t="shared" si="153"/>
        <v>No</v>
      </c>
      <c r="BM210" s="3" t="str">
        <f t="shared" si="152"/>
        <v>No</v>
      </c>
      <c r="BN210" s="5" t="str">
        <f t="shared" si="153"/>
        <v>No</v>
      </c>
      <c r="BO210" s="3" t="str">
        <f t="shared" si="152"/>
        <v>No</v>
      </c>
      <c r="BP210" s="5" t="str">
        <f t="shared" si="153"/>
        <v>No</v>
      </c>
      <c r="BQ210" s="3" t="str">
        <f t="shared" si="152"/>
        <v>No</v>
      </c>
      <c r="BR210" s="5" t="str">
        <f t="shared" si="153"/>
        <v>No</v>
      </c>
      <c r="BS210" s="3" t="str">
        <f t="shared" si="152"/>
        <v>No</v>
      </c>
      <c r="BT210" s="5" t="str">
        <f t="shared" si="153"/>
        <v>No</v>
      </c>
      <c r="BU210" s="3" t="str">
        <f t="shared" si="143"/>
        <v>No</v>
      </c>
      <c r="BV210" s="5" t="str">
        <f t="shared" si="144"/>
        <v>No</v>
      </c>
      <c r="BW210" s="3" t="str">
        <f t="shared" si="143"/>
        <v>No</v>
      </c>
      <c r="BX210" s="5" t="str">
        <f t="shared" si="144"/>
        <v>No</v>
      </c>
      <c r="BY210" s="3" t="str">
        <f t="shared" si="143"/>
        <v>No</v>
      </c>
      <c r="BZ210" s="5" t="str">
        <f t="shared" si="144"/>
        <v>No</v>
      </c>
      <c r="CA210" s="3" t="str">
        <f t="shared" si="143"/>
        <v>No</v>
      </c>
      <c r="CB210" s="5" t="str">
        <f t="shared" si="144"/>
        <v>No</v>
      </c>
      <c r="CC210" s="3" t="str">
        <f t="shared" si="143"/>
        <v>No</v>
      </c>
      <c r="CD210" s="5" t="str">
        <f t="shared" si="144"/>
        <v>No</v>
      </c>
      <c r="CE210" s="3" t="str">
        <f t="shared" si="143"/>
        <v>No</v>
      </c>
      <c r="CF210" s="5" t="str">
        <f t="shared" si="144"/>
        <v>No</v>
      </c>
      <c r="CG210" s="3" t="str">
        <f t="shared" si="143"/>
        <v>No</v>
      </c>
      <c r="CH210" s="5" t="str">
        <f t="shared" si="144"/>
        <v>No</v>
      </c>
      <c r="CI210" s="3" t="str">
        <f t="shared" si="143"/>
        <v>No</v>
      </c>
      <c r="CJ210" s="5" t="str">
        <f t="shared" si="144"/>
        <v>No</v>
      </c>
      <c r="CK210" s="3" t="str">
        <f t="shared" si="143"/>
        <v>No</v>
      </c>
      <c r="CL210" s="5" t="str">
        <f t="shared" si="144"/>
        <v>No</v>
      </c>
      <c r="CM210" s="3" t="str">
        <f t="shared" si="143"/>
        <v>No</v>
      </c>
      <c r="CN210" s="5" t="str">
        <f t="shared" si="144"/>
        <v>No</v>
      </c>
      <c r="CO210" s="3" t="str">
        <f t="shared" si="143"/>
        <v>No</v>
      </c>
      <c r="CP210" s="5" t="str">
        <f t="shared" si="144"/>
        <v>No</v>
      </c>
      <c r="CQ210" s="3" t="str">
        <f t="shared" si="143"/>
        <v>No</v>
      </c>
      <c r="CR210" s="5" t="str">
        <f t="shared" si="144"/>
        <v>No</v>
      </c>
      <c r="CS210" s="3" t="str">
        <f t="shared" si="143"/>
        <v>No</v>
      </c>
      <c r="CT210" s="5" t="str">
        <f t="shared" si="144"/>
        <v>No</v>
      </c>
      <c r="CU210" s="3" t="str">
        <f t="shared" si="143"/>
        <v>No</v>
      </c>
      <c r="CV210" s="5" t="str">
        <f t="shared" si="144"/>
        <v>No</v>
      </c>
      <c r="CW210" s="3" t="str">
        <f t="shared" si="143"/>
        <v>No</v>
      </c>
      <c r="CX210" s="5" t="str">
        <f t="shared" si="144"/>
        <v>No</v>
      </c>
      <c r="CY210" s="3" t="str">
        <f t="shared" si="143"/>
        <v>No</v>
      </c>
      <c r="CZ210" s="5" t="str">
        <f t="shared" si="144"/>
        <v>No</v>
      </c>
    </row>
    <row r="211" spans="4:104" x14ac:dyDescent="0.3">
      <c r="D211" s="3">
        <v>214</v>
      </c>
      <c r="E211" s="3" t="str">
        <f t="shared" si="151"/>
        <v>Lilith</v>
      </c>
      <c r="F211" s="3" t="str">
        <f t="shared" si="148"/>
        <v>Júpiter</v>
      </c>
      <c r="G211" s="3" t="str">
        <f t="shared" si="149"/>
        <v>Conjunción</v>
      </c>
      <c r="H211" s="5">
        <f t="shared" si="150"/>
        <v>0</v>
      </c>
      <c r="I211" s="3" t="str">
        <f t="shared" si="152"/>
        <v>No</v>
      </c>
      <c r="J211" s="5" t="str">
        <f t="shared" si="153"/>
        <v>No</v>
      </c>
      <c r="K211" s="3" t="str">
        <f t="shared" si="152"/>
        <v>No</v>
      </c>
      <c r="L211" s="5" t="str">
        <f t="shared" si="153"/>
        <v>No</v>
      </c>
      <c r="M211" s="3" t="str">
        <f t="shared" si="152"/>
        <v>No</v>
      </c>
      <c r="N211" s="5" t="str">
        <f t="shared" si="153"/>
        <v>No</v>
      </c>
      <c r="O211" s="3" t="str">
        <f t="shared" si="152"/>
        <v>No</v>
      </c>
      <c r="P211" s="5" t="str">
        <f t="shared" si="153"/>
        <v>No</v>
      </c>
      <c r="Q211" s="3" t="str">
        <f t="shared" si="152"/>
        <v>No</v>
      </c>
      <c r="R211" s="5" t="str">
        <f t="shared" si="153"/>
        <v>No</v>
      </c>
      <c r="S211" s="3" t="str">
        <f t="shared" si="152"/>
        <v>No</v>
      </c>
      <c r="T211" s="5" t="str">
        <f t="shared" si="153"/>
        <v>No</v>
      </c>
      <c r="U211" s="3" t="str">
        <f t="shared" si="152"/>
        <v>No</v>
      </c>
      <c r="V211" s="5" t="str">
        <f t="shared" si="153"/>
        <v>No</v>
      </c>
      <c r="W211" s="3" t="str">
        <f t="shared" si="152"/>
        <v>No</v>
      </c>
      <c r="X211" s="5" t="str">
        <f t="shared" si="153"/>
        <v>No</v>
      </c>
      <c r="Y211" s="3" t="str">
        <f t="shared" si="152"/>
        <v>No</v>
      </c>
      <c r="Z211" s="5" t="str">
        <f t="shared" si="153"/>
        <v>No</v>
      </c>
      <c r="AA211" s="3" t="str">
        <f t="shared" si="152"/>
        <v>No</v>
      </c>
      <c r="AB211" s="5" t="str">
        <f t="shared" si="153"/>
        <v>No</v>
      </c>
      <c r="AC211" s="3" t="str">
        <f t="shared" si="152"/>
        <v>No</v>
      </c>
      <c r="AD211" s="5" t="str">
        <f t="shared" si="153"/>
        <v>No</v>
      </c>
      <c r="AE211" s="3" t="str">
        <f t="shared" si="152"/>
        <v>No</v>
      </c>
      <c r="AF211" s="5" t="str">
        <f t="shared" si="153"/>
        <v>No</v>
      </c>
      <c r="AG211" s="3" t="str">
        <f t="shared" si="152"/>
        <v>No</v>
      </c>
      <c r="AH211" s="5" t="str">
        <f t="shared" si="153"/>
        <v>No</v>
      </c>
      <c r="AI211" s="3" t="str">
        <f t="shared" si="152"/>
        <v>No</v>
      </c>
      <c r="AJ211" s="5" t="str">
        <f t="shared" si="153"/>
        <v>No</v>
      </c>
      <c r="AK211" s="3" t="str">
        <f t="shared" si="152"/>
        <v>No</v>
      </c>
      <c r="AL211" s="5" t="str">
        <f t="shared" si="153"/>
        <v>No</v>
      </c>
      <c r="AM211" s="3" t="str">
        <f t="shared" si="152"/>
        <v>No</v>
      </c>
      <c r="AN211" s="5" t="str">
        <f t="shared" si="153"/>
        <v>No</v>
      </c>
      <c r="AO211" s="3" t="str">
        <f t="shared" si="152"/>
        <v>No</v>
      </c>
      <c r="AP211" s="5" t="str">
        <f t="shared" si="153"/>
        <v>No</v>
      </c>
      <c r="AQ211" s="3" t="str">
        <f t="shared" si="152"/>
        <v>No</v>
      </c>
      <c r="AR211" s="5" t="str">
        <f t="shared" si="153"/>
        <v>No</v>
      </c>
      <c r="AS211" s="3" t="str">
        <f t="shared" si="152"/>
        <v>No</v>
      </c>
      <c r="AT211" s="5" t="str">
        <f t="shared" si="153"/>
        <v>No</v>
      </c>
      <c r="AU211" s="3" t="str">
        <f t="shared" si="152"/>
        <v>No</v>
      </c>
      <c r="AV211" s="5" t="str">
        <f t="shared" si="153"/>
        <v>No</v>
      </c>
      <c r="AW211" s="3" t="str">
        <f t="shared" si="152"/>
        <v>No</v>
      </c>
      <c r="AX211" s="5" t="str">
        <f t="shared" si="153"/>
        <v>No</v>
      </c>
      <c r="AY211" s="3" t="str">
        <f t="shared" si="152"/>
        <v>No</v>
      </c>
      <c r="AZ211" s="5" t="str">
        <f t="shared" si="153"/>
        <v>No</v>
      </c>
      <c r="BA211" s="3" t="str">
        <f t="shared" si="152"/>
        <v>No</v>
      </c>
      <c r="BB211" s="5" t="str">
        <f t="shared" si="153"/>
        <v>No</v>
      </c>
      <c r="BC211" s="3" t="str">
        <f t="shared" si="152"/>
        <v>No</v>
      </c>
      <c r="BD211" s="5" t="str">
        <f t="shared" si="153"/>
        <v>No</v>
      </c>
      <c r="BE211" s="3" t="str">
        <f t="shared" si="152"/>
        <v>No</v>
      </c>
      <c r="BF211" s="5" t="str">
        <f t="shared" si="153"/>
        <v>No</v>
      </c>
      <c r="BG211" s="3" t="str">
        <f t="shared" si="152"/>
        <v>No</v>
      </c>
      <c r="BH211" s="5" t="str">
        <f t="shared" si="153"/>
        <v>No</v>
      </c>
      <c r="BI211" s="3" t="str">
        <f t="shared" si="152"/>
        <v>No</v>
      </c>
      <c r="BJ211" s="5" t="str">
        <f t="shared" si="153"/>
        <v>No</v>
      </c>
      <c r="BK211" s="3" t="str">
        <f t="shared" si="152"/>
        <v>No</v>
      </c>
      <c r="BL211" s="5" t="str">
        <f t="shared" si="153"/>
        <v>No</v>
      </c>
      <c r="BM211" s="3" t="str">
        <f t="shared" si="152"/>
        <v>No</v>
      </c>
      <c r="BN211" s="5" t="str">
        <f t="shared" si="153"/>
        <v>No</v>
      </c>
      <c r="BO211" s="3" t="str">
        <f t="shared" si="152"/>
        <v>No</v>
      </c>
      <c r="BP211" s="5" t="str">
        <f t="shared" si="153"/>
        <v>No</v>
      </c>
      <c r="BQ211" s="3" t="str">
        <f t="shared" si="152"/>
        <v>No</v>
      </c>
      <c r="BR211" s="5" t="str">
        <f t="shared" si="153"/>
        <v>No</v>
      </c>
      <c r="BS211" s="3" t="str">
        <f t="shared" si="152"/>
        <v>No</v>
      </c>
      <c r="BT211" s="5" t="str">
        <f t="shared" si="153"/>
        <v>No</v>
      </c>
      <c r="BU211" s="3" t="str">
        <f t="shared" si="143"/>
        <v>No</v>
      </c>
      <c r="BV211" s="5" t="str">
        <f t="shared" si="144"/>
        <v>No</v>
      </c>
      <c r="BW211" s="3" t="str">
        <f t="shared" si="143"/>
        <v>No</v>
      </c>
      <c r="BX211" s="5" t="str">
        <f t="shared" si="144"/>
        <v>No</v>
      </c>
      <c r="BY211" s="3" t="str">
        <f t="shared" si="143"/>
        <v>No</v>
      </c>
      <c r="BZ211" s="5" t="str">
        <f t="shared" si="144"/>
        <v>No</v>
      </c>
      <c r="CA211" s="3" t="str">
        <f t="shared" si="143"/>
        <v>No</v>
      </c>
      <c r="CB211" s="5" t="str">
        <f t="shared" si="144"/>
        <v>No</v>
      </c>
      <c r="CC211" s="3" t="str">
        <f t="shared" si="143"/>
        <v>No</v>
      </c>
      <c r="CD211" s="5" t="str">
        <f t="shared" si="144"/>
        <v>No</v>
      </c>
      <c r="CE211" s="3" t="str">
        <f t="shared" si="143"/>
        <v>No</v>
      </c>
      <c r="CF211" s="5" t="str">
        <f t="shared" si="144"/>
        <v>No</v>
      </c>
      <c r="CG211" s="3" t="str">
        <f t="shared" si="143"/>
        <v>No</v>
      </c>
      <c r="CH211" s="5" t="str">
        <f t="shared" si="144"/>
        <v>No</v>
      </c>
      <c r="CI211" s="3" t="str">
        <f t="shared" si="143"/>
        <v>No</v>
      </c>
      <c r="CJ211" s="5" t="str">
        <f t="shared" si="144"/>
        <v>No</v>
      </c>
      <c r="CK211" s="3" t="str">
        <f t="shared" si="143"/>
        <v>No</v>
      </c>
      <c r="CL211" s="5" t="str">
        <f t="shared" si="144"/>
        <v>No</v>
      </c>
      <c r="CM211" s="3" t="str">
        <f t="shared" si="143"/>
        <v>No</v>
      </c>
      <c r="CN211" s="5" t="str">
        <f t="shared" si="144"/>
        <v>No</v>
      </c>
      <c r="CO211" s="3" t="str">
        <f t="shared" si="143"/>
        <v>No</v>
      </c>
      <c r="CP211" s="5" t="str">
        <f t="shared" si="144"/>
        <v>No</v>
      </c>
      <c r="CQ211" s="3" t="str">
        <f t="shared" si="143"/>
        <v>No</v>
      </c>
      <c r="CR211" s="5" t="str">
        <f t="shared" si="144"/>
        <v>No</v>
      </c>
      <c r="CS211" s="3" t="str">
        <f t="shared" si="143"/>
        <v>No</v>
      </c>
      <c r="CT211" s="5" t="str">
        <f t="shared" si="144"/>
        <v>No</v>
      </c>
      <c r="CU211" s="3" t="str">
        <f t="shared" si="143"/>
        <v>No</v>
      </c>
      <c r="CV211" s="5" t="str">
        <f t="shared" si="144"/>
        <v>No</v>
      </c>
      <c r="CW211" s="3" t="str">
        <f t="shared" si="143"/>
        <v>No</v>
      </c>
      <c r="CX211" s="5" t="str">
        <f t="shared" si="144"/>
        <v>No</v>
      </c>
      <c r="CY211" s="3" t="str">
        <f t="shared" si="143"/>
        <v>No</v>
      </c>
      <c r="CZ211" s="5" t="str">
        <f t="shared" si="144"/>
        <v>No</v>
      </c>
    </row>
    <row r="212" spans="4:104" x14ac:dyDescent="0.3">
      <c r="D212" s="3">
        <v>215</v>
      </c>
      <c r="E212" s="3" t="str">
        <f t="shared" si="151"/>
        <v>Lilith</v>
      </c>
      <c r="F212" s="3" t="str">
        <f t="shared" si="148"/>
        <v>Saturno</v>
      </c>
      <c r="G212" s="3" t="str">
        <f t="shared" si="149"/>
        <v>Conjunción</v>
      </c>
      <c r="H212" s="5">
        <f t="shared" si="150"/>
        <v>0</v>
      </c>
      <c r="I212" s="3" t="str">
        <f t="shared" si="152"/>
        <v>No</v>
      </c>
      <c r="J212" s="5" t="str">
        <f t="shared" si="153"/>
        <v>No</v>
      </c>
      <c r="K212" s="3" t="str">
        <f t="shared" si="152"/>
        <v>No</v>
      </c>
      <c r="L212" s="5" t="str">
        <f t="shared" si="153"/>
        <v>No</v>
      </c>
      <c r="M212" s="3" t="str">
        <f t="shared" si="152"/>
        <v>No</v>
      </c>
      <c r="N212" s="5" t="str">
        <f t="shared" si="153"/>
        <v>No</v>
      </c>
      <c r="O212" s="3" t="str">
        <f t="shared" si="152"/>
        <v>No</v>
      </c>
      <c r="P212" s="5" t="str">
        <f t="shared" si="153"/>
        <v>No</v>
      </c>
      <c r="Q212" s="3" t="str">
        <f t="shared" si="152"/>
        <v>No</v>
      </c>
      <c r="R212" s="5" t="str">
        <f t="shared" si="153"/>
        <v>No</v>
      </c>
      <c r="S212" s="3" t="str">
        <f t="shared" si="152"/>
        <v>No</v>
      </c>
      <c r="T212" s="5" t="str">
        <f t="shared" si="153"/>
        <v>No</v>
      </c>
      <c r="U212" s="3" t="str">
        <f t="shared" si="152"/>
        <v>No</v>
      </c>
      <c r="V212" s="5" t="str">
        <f t="shared" si="153"/>
        <v>No</v>
      </c>
      <c r="W212" s="3" t="str">
        <f t="shared" si="152"/>
        <v>No</v>
      </c>
      <c r="X212" s="5" t="str">
        <f t="shared" si="153"/>
        <v>No</v>
      </c>
      <c r="Y212" s="3" t="str">
        <f t="shared" si="152"/>
        <v>No</v>
      </c>
      <c r="Z212" s="5" t="str">
        <f t="shared" si="153"/>
        <v>No</v>
      </c>
      <c r="AA212" s="3" t="str">
        <f t="shared" si="152"/>
        <v>No</v>
      </c>
      <c r="AB212" s="5" t="str">
        <f t="shared" si="153"/>
        <v>No</v>
      </c>
      <c r="AC212" s="3" t="str">
        <f t="shared" si="152"/>
        <v>No</v>
      </c>
      <c r="AD212" s="5" t="str">
        <f t="shared" si="153"/>
        <v>No</v>
      </c>
      <c r="AE212" s="3" t="str">
        <f t="shared" si="152"/>
        <v>No</v>
      </c>
      <c r="AF212" s="5" t="str">
        <f t="shared" si="153"/>
        <v>No</v>
      </c>
      <c r="AG212" s="3" t="str">
        <f t="shared" si="152"/>
        <v>No</v>
      </c>
      <c r="AH212" s="5" t="str">
        <f t="shared" si="153"/>
        <v>No</v>
      </c>
      <c r="AI212" s="3" t="str">
        <f t="shared" si="152"/>
        <v>No</v>
      </c>
      <c r="AJ212" s="5" t="str">
        <f t="shared" si="153"/>
        <v>No</v>
      </c>
      <c r="AK212" s="3" t="str">
        <f t="shared" si="152"/>
        <v>No</v>
      </c>
      <c r="AL212" s="5" t="str">
        <f t="shared" si="153"/>
        <v>No</v>
      </c>
      <c r="AM212" s="3" t="str">
        <f t="shared" si="152"/>
        <v>No</v>
      </c>
      <c r="AN212" s="5" t="str">
        <f t="shared" si="153"/>
        <v>No</v>
      </c>
      <c r="AO212" s="3" t="str">
        <f t="shared" si="152"/>
        <v>No</v>
      </c>
      <c r="AP212" s="5" t="str">
        <f t="shared" si="153"/>
        <v>No</v>
      </c>
      <c r="AQ212" s="3" t="str">
        <f t="shared" si="152"/>
        <v>No</v>
      </c>
      <c r="AR212" s="5" t="str">
        <f t="shared" si="153"/>
        <v>No</v>
      </c>
      <c r="AS212" s="3" t="str">
        <f t="shared" si="152"/>
        <v>No</v>
      </c>
      <c r="AT212" s="5" t="str">
        <f t="shared" si="153"/>
        <v>No</v>
      </c>
      <c r="AU212" s="3" t="str">
        <f t="shared" si="152"/>
        <v>No</v>
      </c>
      <c r="AV212" s="5" t="str">
        <f t="shared" si="153"/>
        <v>No</v>
      </c>
      <c r="AW212" s="3" t="str">
        <f t="shared" si="152"/>
        <v>No</v>
      </c>
      <c r="AX212" s="5" t="str">
        <f t="shared" si="153"/>
        <v>No</v>
      </c>
      <c r="AY212" s="3" t="str">
        <f t="shared" si="152"/>
        <v>No</v>
      </c>
      <c r="AZ212" s="5" t="str">
        <f t="shared" si="153"/>
        <v>No</v>
      </c>
      <c r="BA212" s="3" t="str">
        <f t="shared" si="152"/>
        <v>No</v>
      </c>
      <c r="BB212" s="5" t="str">
        <f t="shared" si="153"/>
        <v>No</v>
      </c>
      <c r="BC212" s="3" t="str">
        <f t="shared" si="152"/>
        <v>No</v>
      </c>
      <c r="BD212" s="5" t="str">
        <f t="shared" si="153"/>
        <v>No</v>
      </c>
      <c r="BE212" s="3" t="str">
        <f t="shared" si="152"/>
        <v>No</v>
      </c>
      <c r="BF212" s="5" t="str">
        <f t="shared" si="153"/>
        <v>No</v>
      </c>
      <c r="BG212" s="3" t="str">
        <f t="shared" si="152"/>
        <v>No</v>
      </c>
      <c r="BH212" s="5" t="str">
        <f t="shared" si="153"/>
        <v>No</v>
      </c>
      <c r="BI212" s="3" t="str">
        <f t="shared" si="152"/>
        <v>No</v>
      </c>
      <c r="BJ212" s="5" t="str">
        <f t="shared" si="153"/>
        <v>No</v>
      </c>
      <c r="BK212" s="3" t="str">
        <f t="shared" si="152"/>
        <v>No</v>
      </c>
      <c r="BL212" s="5" t="str">
        <f t="shared" si="153"/>
        <v>No</v>
      </c>
      <c r="BM212" s="3" t="str">
        <f t="shared" si="152"/>
        <v>No</v>
      </c>
      <c r="BN212" s="5" t="str">
        <f t="shared" si="153"/>
        <v>No</v>
      </c>
      <c r="BO212" s="3" t="str">
        <f t="shared" si="152"/>
        <v>No</v>
      </c>
      <c r="BP212" s="5" t="str">
        <f t="shared" si="153"/>
        <v>No</v>
      </c>
      <c r="BQ212" s="3" t="str">
        <f t="shared" si="152"/>
        <v>No</v>
      </c>
      <c r="BR212" s="5" t="str">
        <f t="shared" si="153"/>
        <v>No</v>
      </c>
      <c r="BS212" s="3" t="str">
        <f t="shared" si="152"/>
        <v>No</v>
      </c>
      <c r="BT212" s="5" t="str">
        <f t="shared" si="153"/>
        <v>No</v>
      </c>
      <c r="BU212" s="3" t="str">
        <f t="shared" si="143"/>
        <v>No</v>
      </c>
      <c r="BV212" s="5" t="str">
        <f t="shared" si="144"/>
        <v>No</v>
      </c>
      <c r="BW212" s="3" t="str">
        <f t="shared" si="143"/>
        <v>No</v>
      </c>
      <c r="BX212" s="5" t="str">
        <f t="shared" si="144"/>
        <v>No</v>
      </c>
      <c r="BY212" s="3" t="str">
        <f t="shared" si="143"/>
        <v>No</v>
      </c>
      <c r="BZ212" s="5" t="str">
        <f t="shared" si="144"/>
        <v>No</v>
      </c>
      <c r="CA212" s="3" t="str">
        <f t="shared" si="143"/>
        <v>No</v>
      </c>
      <c r="CB212" s="5" t="str">
        <f t="shared" si="144"/>
        <v>No</v>
      </c>
      <c r="CC212" s="3" t="str">
        <f t="shared" si="143"/>
        <v>No</v>
      </c>
      <c r="CD212" s="5" t="str">
        <f t="shared" si="144"/>
        <v>No</v>
      </c>
      <c r="CE212" s="3" t="str">
        <f t="shared" si="143"/>
        <v>No</v>
      </c>
      <c r="CF212" s="5" t="str">
        <f t="shared" si="144"/>
        <v>No</v>
      </c>
      <c r="CG212" s="3" t="str">
        <f t="shared" si="143"/>
        <v>No</v>
      </c>
      <c r="CH212" s="5" t="str">
        <f t="shared" si="144"/>
        <v>No</v>
      </c>
      <c r="CI212" s="3" t="str">
        <f t="shared" si="143"/>
        <v>No</v>
      </c>
      <c r="CJ212" s="5" t="str">
        <f t="shared" si="144"/>
        <v>No</v>
      </c>
      <c r="CK212" s="3" t="str">
        <f t="shared" si="143"/>
        <v>No</v>
      </c>
      <c r="CL212" s="5" t="str">
        <f t="shared" si="144"/>
        <v>No</v>
      </c>
      <c r="CM212" s="3" t="str">
        <f t="shared" si="143"/>
        <v>No</v>
      </c>
      <c r="CN212" s="5" t="str">
        <f t="shared" si="144"/>
        <v>No</v>
      </c>
      <c r="CO212" s="3" t="str">
        <f t="shared" si="143"/>
        <v>No</v>
      </c>
      <c r="CP212" s="5" t="str">
        <f t="shared" si="144"/>
        <v>No</v>
      </c>
      <c r="CQ212" s="3" t="str">
        <f t="shared" si="143"/>
        <v>No</v>
      </c>
      <c r="CR212" s="5" t="str">
        <f t="shared" si="144"/>
        <v>No</v>
      </c>
      <c r="CS212" s="3" t="str">
        <f t="shared" si="143"/>
        <v>No</v>
      </c>
      <c r="CT212" s="5" t="str">
        <f t="shared" si="144"/>
        <v>No</v>
      </c>
      <c r="CU212" s="3" t="str">
        <f t="shared" si="143"/>
        <v>No</v>
      </c>
      <c r="CV212" s="5" t="str">
        <f t="shared" si="144"/>
        <v>No</v>
      </c>
      <c r="CW212" s="3" t="str">
        <f t="shared" si="143"/>
        <v>No</v>
      </c>
      <c r="CX212" s="5" t="str">
        <f t="shared" si="144"/>
        <v>No</v>
      </c>
      <c r="CY212" s="3" t="str">
        <f t="shared" si="143"/>
        <v>No</v>
      </c>
      <c r="CZ212" s="5" t="str">
        <f t="shared" si="144"/>
        <v>No</v>
      </c>
    </row>
    <row r="213" spans="4:104" x14ac:dyDescent="0.3">
      <c r="D213" s="3">
        <v>216</v>
      </c>
      <c r="E213" s="3" t="str">
        <f t="shared" si="151"/>
        <v>Lilith</v>
      </c>
      <c r="F213" s="3" t="str">
        <f t="shared" si="148"/>
        <v>Urano</v>
      </c>
      <c r="G213" s="3" t="str">
        <f t="shared" si="149"/>
        <v>Conjunción</v>
      </c>
      <c r="H213" s="5">
        <f t="shared" si="150"/>
        <v>0</v>
      </c>
      <c r="I213" s="3" t="str">
        <f t="shared" si="152"/>
        <v>No</v>
      </c>
      <c r="J213" s="5" t="str">
        <f t="shared" si="153"/>
        <v>No</v>
      </c>
      <c r="K213" s="3" t="str">
        <f t="shared" si="152"/>
        <v>No</v>
      </c>
      <c r="L213" s="5" t="str">
        <f t="shared" si="153"/>
        <v>No</v>
      </c>
      <c r="M213" s="3" t="str">
        <f t="shared" si="152"/>
        <v>No</v>
      </c>
      <c r="N213" s="5" t="str">
        <f t="shared" si="153"/>
        <v>No</v>
      </c>
      <c r="O213" s="3" t="str">
        <f t="shared" si="152"/>
        <v>No</v>
      </c>
      <c r="P213" s="5" t="str">
        <f t="shared" si="153"/>
        <v>No</v>
      </c>
      <c r="Q213" s="3" t="str">
        <f t="shared" si="152"/>
        <v>No</v>
      </c>
      <c r="R213" s="5" t="str">
        <f t="shared" si="153"/>
        <v>No</v>
      </c>
      <c r="S213" s="3" t="str">
        <f t="shared" si="152"/>
        <v>No</v>
      </c>
      <c r="T213" s="5" t="str">
        <f t="shared" si="153"/>
        <v>No</v>
      </c>
      <c r="U213" s="3" t="str">
        <f t="shared" si="152"/>
        <v>No</v>
      </c>
      <c r="V213" s="5" t="str">
        <f t="shared" si="153"/>
        <v>No</v>
      </c>
      <c r="W213" s="3" t="str">
        <f t="shared" si="152"/>
        <v>No</v>
      </c>
      <c r="X213" s="5" t="str">
        <f t="shared" si="153"/>
        <v>No</v>
      </c>
      <c r="Y213" s="3" t="str">
        <f t="shared" si="152"/>
        <v>No</v>
      </c>
      <c r="Z213" s="5" t="str">
        <f t="shared" si="153"/>
        <v>No</v>
      </c>
      <c r="AA213" s="3" t="str">
        <f t="shared" si="152"/>
        <v>No</v>
      </c>
      <c r="AB213" s="5" t="str">
        <f t="shared" si="153"/>
        <v>No</v>
      </c>
      <c r="AC213" s="3" t="str">
        <f t="shared" si="152"/>
        <v>No</v>
      </c>
      <c r="AD213" s="5" t="str">
        <f t="shared" si="153"/>
        <v>No</v>
      </c>
      <c r="AE213" s="3" t="str">
        <f t="shared" si="152"/>
        <v>No</v>
      </c>
      <c r="AF213" s="5" t="str">
        <f t="shared" si="153"/>
        <v>No</v>
      </c>
      <c r="AG213" s="3" t="str">
        <f t="shared" si="152"/>
        <v>No</v>
      </c>
      <c r="AH213" s="5" t="str">
        <f t="shared" si="153"/>
        <v>No</v>
      </c>
      <c r="AI213" s="3" t="str">
        <f t="shared" si="152"/>
        <v>No</v>
      </c>
      <c r="AJ213" s="5" t="str">
        <f t="shared" si="153"/>
        <v>No</v>
      </c>
      <c r="AK213" s="3" t="str">
        <f t="shared" si="152"/>
        <v>No</v>
      </c>
      <c r="AL213" s="5" t="str">
        <f t="shared" si="153"/>
        <v>No</v>
      </c>
      <c r="AM213" s="3" t="str">
        <f t="shared" si="152"/>
        <v>No</v>
      </c>
      <c r="AN213" s="5" t="str">
        <f t="shared" si="153"/>
        <v>No</v>
      </c>
      <c r="AO213" s="3" t="str">
        <f t="shared" si="152"/>
        <v>No</v>
      </c>
      <c r="AP213" s="5" t="str">
        <f t="shared" si="153"/>
        <v>No</v>
      </c>
      <c r="AQ213" s="3" t="str">
        <f t="shared" si="152"/>
        <v>No</v>
      </c>
      <c r="AR213" s="5" t="str">
        <f t="shared" si="153"/>
        <v>No</v>
      </c>
      <c r="AS213" s="3" t="str">
        <f t="shared" si="152"/>
        <v>No</v>
      </c>
      <c r="AT213" s="5" t="str">
        <f t="shared" si="153"/>
        <v>No</v>
      </c>
      <c r="AU213" s="3" t="str">
        <f t="shared" si="152"/>
        <v>No</v>
      </c>
      <c r="AV213" s="5" t="str">
        <f t="shared" si="153"/>
        <v>No</v>
      </c>
      <c r="AW213" s="3" t="str">
        <f t="shared" si="152"/>
        <v>No</v>
      </c>
      <c r="AX213" s="5" t="str">
        <f t="shared" si="153"/>
        <v>No</v>
      </c>
      <c r="AY213" s="3" t="str">
        <f t="shared" si="152"/>
        <v>No</v>
      </c>
      <c r="AZ213" s="5" t="str">
        <f t="shared" si="153"/>
        <v>No</v>
      </c>
      <c r="BA213" s="3" t="str">
        <f t="shared" si="152"/>
        <v>No</v>
      </c>
      <c r="BB213" s="5" t="str">
        <f t="shared" si="153"/>
        <v>No</v>
      </c>
      <c r="BC213" s="3" t="str">
        <f t="shared" si="152"/>
        <v>No</v>
      </c>
      <c r="BD213" s="5" t="str">
        <f t="shared" si="153"/>
        <v>No</v>
      </c>
      <c r="BE213" s="3" t="str">
        <f t="shared" si="152"/>
        <v>No</v>
      </c>
      <c r="BF213" s="5" t="str">
        <f t="shared" si="153"/>
        <v>No</v>
      </c>
      <c r="BG213" s="3" t="str">
        <f t="shared" si="152"/>
        <v>No</v>
      </c>
      <c r="BH213" s="5" t="str">
        <f t="shared" si="153"/>
        <v>No</v>
      </c>
      <c r="BI213" s="3" t="str">
        <f t="shared" si="152"/>
        <v>No</v>
      </c>
      <c r="BJ213" s="5" t="str">
        <f t="shared" si="153"/>
        <v>No</v>
      </c>
      <c r="BK213" s="3" t="str">
        <f t="shared" si="152"/>
        <v>No</v>
      </c>
      <c r="BL213" s="5" t="str">
        <f t="shared" si="153"/>
        <v>No</v>
      </c>
      <c r="BM213" s="3" t="str">
        <f t="shared" si="152"/>
        <v>No</v>
      </c>
      <c r="BN213" s="5" t="str">
        <f t="shared" si="153"/>
        <v>No</v>
      </c>
      <c r="BO213" s="3" t="str">
        <f t="shared" si="152"/>
        <v>No</v>
      </c>
      <c r="BP213" s="5" t="str">
        <f t="shared" si="153"/>
        <v>No</v>
      </c>
      <c r="BQ213" s="3" t="str">
        <f t="shared" si="152"/>
        <v>No</v>
      </c>
      <c r="BR213" s="5" t="str">
        <f t="shared" si="153"/>
        <v>No</v>
      </c>
      <c r="BS213" s="3" t="str">
        <f t="shared" si="152"/>
        <v>No</v>
      </c>
      <c r="BT213" s="5" t="str">
        <f t="shared" si="153"/>
        <v>No</v>
      </c>
      <c r="BU213" s="3" t="str">
        <f t="shared" si="143"/>
        <v>No</v>
      </c>
      <c r="BV213" s="5" t="str">
        <f t="shared" si="144"/>
        <v>No</v>
      </c>
      <c r="BW213" s="3" t="str">
        <f t="shared" si="143"/>
        <v>No</v>
      </c>
      <c r="BX213" s="5" t="str">
        <f t="shared" si="144"/>
        <v>No</v>
      </c>
      <c r="BY213" s="3" t="str">
        <f t="shared" si="143"/>
        <v>No</v>
      </c>
      <c r="BZ213" s="5" t="str">
        <f t="shared" si="144"/>
        <v>No</v>
      </c>
      <c r="CA213" s="3" t="str">
        <f t="shared" si="143"/>
        <v>No</v>
      </c>
      <c r="CB213" s="5" t="str">
        <f t="shared" si="144"/>
        <v>No</v>
      </c>
      <c r="CC213" s="3" t="str">
        <f t="shared" si="143"/>
        <v>No</v>
      </c>
      <c r="CD213" s="5" t="str">
        <f t="shared" si="144"/>
        <v>No</v>
      </c>
      <c r="CE213" s="3" t="str">
        <f t="shared" si="143"/>
        <v>No</v>
      </c>
      <c r="CF213" s="5" t="str">
        <f t="shared" si="144"/>
        <v>No</v>
      </c>
      <c r="CG213" s="3" t="str">
        <f t="shared" si="143"/>
        <v>No</v>
      </c>
      <c r="CH213" s="5" t="str">
        <f t="shared" si="144"/>
        <v>No</v>
      </c>
      <c r="CI213" s="3" t="str">
        <f t="shared" si="143"/>
        <v>No</v>
      </c>
      <c r="CJ213" s="5" t="str">
        <f t="shared" si="144"/>
        <v>No</v>
      </c>
      <c r="CK213" s="3" t="str">
        <f t="shared" si="143"/>
        <v>No</v>
      </c>
      <c r="CL213" s="5" t="str">
        <f t="shared" si="144"/>
        <v>No</v>
      </c>
      <c r="CM213" s="3" t="str">
        <f t="shared" si="143"/>
        <v>No</v>
      </c>
      <c r="CN213" s="5" t="str">
        <f t="shared" si="144"/>
        <v>No</v>
      </c>
      <c r="CO213" s="3" t="str">
        <f t="shared" si="143"/>
        <v>No</v>
      </c>
      <c r="CP213" s="5" t="str">
        <f t="shared" si="144"/>
        <v>No</v>
      </c>
      <c r="CQ213" s="3" t="str">
        <f t="shared" si="143"/>
        <v>No</v>
      </c>
      <c r="CR213" s="5" t="str">
        <f t="shared" si="144"/>
        <v>No</v>
      </c>
      <c r="CS213" s="3" t="str">
        <f t="shared" si="143"/>
        <v>No</v>
      </c>
      <c r="CT213" s="5" t="str">
        <f t="shared" si="144"/>
        <v>No</v>
      </c>
      <c r="CU213" s="3" t="str">
        <f t="shared" si="143"/>
        <v>No</v>
      </c>
      <c r="CV213" s="5" t="str">
        <f t="shared" si="144"/>
        <v>No</v>
      </c>
      <c r="CW213" s="3" t="str">
        <f t="shared" ref="CW213:CY213" si="154">IF(AND(VLOOKUP($E213,Puntos,7,FALSE)-VLOOKUP($F213,Puntos,7,FALSE)&lt;=(1.25/30)*(CW$5+CW$3),VLOOKUP($E213,Puntos,7,FALSE)-VLOOKUP($F213,Puntos,7,FALSE)&gt;=(1.25/30)*(-CW$5+CW$3)),CW$2,IF(AND(VLOOKUP($F213,Puntos,7,FALSE)-VLOOKUP($E213,Puntos,7,FALSE)&lt;=(1.25/30)*(CW$5+CW$3),VLOOKUP($F213,Puntos,7,FALSE)-VLOOKUP($E213,Puntos,7,FALSE)&gt;=(1.25/30)*(-CW$5+CW$3)),CW$2,IF(AND(VLOOKUP($E213,Puntos,7,FALSE)-VLOOKUP($F213,Puntos,7,FALSE)&lt;=(1.25/30)*(-360+CW$5+CW$3),VLOOKUP($E213,Puntos,7,FALSE)-VLOOKUP($F213,Puntos,7,FALSE)&gt;=(1.25/30)*(-360-CW$5+CW$3)),CW$2,IF(AND(VLOOKUP($F213,Puntos,7,FALSE)-VLOOKUP($E213,Puntos,7,FALSE)&lt;=(1.25/30)*(-360+CW$5+CW$3),VLOOKUP($F213,Puntos,7,FALSE)-VLOOKUP($E213,Puntos,7,FALSE)&gt;=(1.25/30)*(-360-CW$5+CW$3)),CW$2,"No"))))</f>
        <v>No</v>
      </c>
      <c r="CX213" s="5" t="str">
        <f t="shared" ref="CX213:CZ213" si="155">IF(IF(AND(VLOOKUP($E213,Puntos,7,FALSE)-VLOOKUP($F213,Puntos,7,FALSE)&lt;=(1.25/30)*(CX$5+CX$3),VLOOKUP($E213,Puntos,7,FALSE)-VLOOKUP($F213,Puntos,7,FALSE)&gt;=(1.25/30)*(-CX$5+CX$3)),VLOOKUP($E213,Puntos,7,FALSE)-VLOOKUP($F213,Puntos,7,FALSE)-(1.25/30)*(CX$3),IF(AND(VLOOKUP($F213,Puntos,7,FALSE)-VLOOKUP($E213,Puntos,7,FALSE)&lt;=(1.25/30)*(CX$5+CX$3),VLOOKUP($F213,Puntos,7,FALSE)-VLOOKUP($E213,Puntos,7,FALSE)&gt;=(1.25/30)*(-CX$5+CX$3)),VLOOKUP($F213,Puntos,7,FALSE)-VLOOKUP($E213,Puntos,7,FALSE)-(1.25/30)*(CX$3),IF(AND(VLOOKUP($E213,Puntos,7,FALSE)-VLOOKUP($F213,Puntos,7,FALSE)&lt;=(1.25/30)*(-360+CX$5+CX$3),VLOOKUP($E213,Puntos,7,FALSE)-VLOOKUP($F213,Puntos,7,FALSE)&gt;=(1.25/30)*(-360-CX$5+CX$3)),VLOOKUP($E213,Puntos,7,FALSE)-VLOOKUP($F213,Puntos,7,FALSE)+(360-CX$3)/24,IF(AND(VLOOKUP($F213,Puntos,7,FALSE)-VLOOKUP($E213,Puntos,7,FALSE)&lt;=(1.25/30)*(-360+CX$5+CX$3),VLOOKUP($F213,Puntos,7,FALSE)-VLOOKUP($E213,Puntos,7,FALSE)&gt;=(1.25/30)*(-360-CX$5+CX$3)),VLOOKUP($F213,Puntos,7,FALSE)-VLOOKUP($E213,Puntos,7,FALSE)+(360-CX$3)/24,"No"))))&lt;0,(-1)*(IF(AND(VLOOKUP($E213,Puntos,7,FALSE)-VLOOKUP($F213,Puntos,7,FALSE)&lt;=(1.25/30)*(CX$5+CX$3),VLOOKUP($E213,Puntos,7,FALSE)-VLOOKUP($F213,Puntos,7,FALSE)&gt;=(1.25/30)*(-CX$5+CX$3)),VLOOKUP($E213,Puntos,7,FALSE)-VLOOKUP($F213,Puntos,7,FALSE)-(1.25/30)*(CX$3),IF(AND(VLOOKUP($F213,Puntos,7,FALSE)-VLOOKUP($E213,Puntos,7,FALSE)&lt;=(1.25/30)*(CX$5+CX$3),VLOOKUP($F213,Puntos,7,FALSE)-VLOOKUP($E213,Puntos,7,FALSE)&gt;=(1.25/30)*(-CX$5+CX$3)),VLOOKUP($F213,Puntos,7,FALSE)-VLOOKUP($E213,Puntos,7,FALSE)-(1.25/30)*(CX$3),IF(AND(VLOOKUP($E213,Puntos,7,FALSE)-VLOOKUP($F213,Puntos,7,FALSE)&lt;=(1.25/30)*(-360+CX$5+CX$3),VLOOKUP($E213,Puntos,7,FALSE)-VLOOKUP($F213,Puntos,7,FALSE)&gt;=(1.25/30)*(-360-CX$5+CX$3)),VLOOKUP($E213,Puntos,7,FALSE)-VLOOKUP($F213,Puntos,7,FALSE)+(360-CX$3)/24,IF(AND(VLOOKUP($F213,Puntos,7,FALSE)-VLOOKUP($E213,Puntos,7,FALSE)&lt;=(1.25/30)*(-360+CX$5+CX$3),VLOOKUP($F213,Puntos,7,FALSE)-VLOOKUP($E213,Puntos,7,FALSE)&gt;=(1.25/30)*(-360-CX$5+CX$3)),VLOOKUP($F213,Puntos,7,FALSE)-VLOOKUP($E213,Puntos,7,FALSE)+(360-CX$3)/24,"No"))))),(IF(AND(VLOOKUP($E213,Puntos,7,FALSE)-VLOOKUP($F213,Puntos,7,FALSE)&lt;=(1.25/30)*(CX$5+CX$3),VLOOKUP($E213,Puntos,7,FALSE)-VLOOKUP($F213,Puntos,7,FALSE)&gt;=(1.25/30)*(-CX$5+CX$3)),VLOOKUP($E213,Puntos,7,FALSE)-VLOOKUP($F213,Puntos,7,FALSE)-(1.25/30)*(CX$3),IF(AND(VLOOKUP($F213,Puntos,7,FALSE)-VLOOKUP($E213,Puntos,7,FALSE)&lt;=(1.25/30)*(CX$5+CX$3),VLOOKUP($F213,Puntos,7,FALSE)-VLOOKUP($E213,Puntos,7,FALSE)&gt;=(1.25/30)*(-CX$5+CX$3)),VLOOKUP($F213,Puntos,7,FALSE)-VLOOKUP($E213,Puntos,7,FALSE)-(1.25/30)*(CX$3),IF(AND(VLOOKUP($E213,Puntos,7,FALSE)-VLOOKUP($F213,Puntos,7,FALSE)&lt;=(1.25/30)*(-360+CX$5+CX$3),VLOOKUP($E213,Puntos,7,FALSE)-VLOOKUP($F213,Puntos,7,FALSE)&gt;=(1.25/30)*(-360-CX$5+CX$3)),VLOOKUP($E213,Puntos,7,FALSE)-VLOOKUP($F213,Puntos,7,FALSE)+(360-CX$3)/24,IF(AND(VLOOKUP($F213,Puntos,7,FALSE)-VLOOKUP($E213,Puntos,7,FALSE)&lt;=(1.25/30)*(-360+CX$5+CX$3),VLOOKUP($F213,Puntos,7,FALSE)-VLOOKUP($E213,Puntos,7,FALSE)&gt;=(1.25/30)*(-360-CX$5+CX$3)),VLOOKUP($F213,Puntos,7,FALSE)-VLOOKUP($E213,Puntos,7,FALSE)+(360-CX$3)/24,"No"))))))</f>
        <v>No</v>
      </c>
      <c r="CY213" s="3" t="str">
        <f t="shared" si="154"/>
        <v>No</v>
      </c>
      <c r="CZ213" s="5" t="str">
        <f t="shared" si="155"/>
        <v>No</v>
      </c>
    </row>
    <row r="214" spans="4:104" x14ac:dyDescent="0.3">
      <c r="D214" s="3">
        <v>217</v>
      </c>
      <c r="E214" s="3" t="str">
        <f t="shared" si="151"/>
        <v>Lilith</v>
      </c>
      <c r="F214" s="3" t="str">
        <f t="shared" si="148"/>
        <v>Neptuno</v>
      </c>
      <c r="G214" s="3" t="str">
        <f t="shared" si="149"/>
        <v>Conjunción</v>
      </c>
      <c r="H214" s="5">
        <f t="shared" si="150"/>
        <v>0</v>
      </c>
      <c r="I214" s="3" t="str">
        <f t="shared" si="152"/>
        <v>No</v>
      </c>
      <c r="J214" s="5" t="str">
        <f t="shared" si="153"/>
        <v>No</v>
      </c>
      <c r="K214" s="3" t="str">
        <f t="shared" si="152"/>
        <v>No</v>
      </c>
      <c r="L214" s="5" t="str">
        <f t="shared" si="153"/>
        <v>No</v>
      </c>
      <c r="M214" s="3" t="str">
        <f t="shared" si="152"/>
        <v>No</v>
      </c>
      <c r="N214" s="5" t="str">
        <f t="shared" si="153"/>
        <v>No</v>
      </c>
      <c r="O214" s="3" t="str">
        <f t="shared" si="152"/>
        <v>No</v>
      </c>
      <c r="P214" s="5" t="str">
        <f t="shared" si="153"/>
        <v>No</v>
      </c>
      <c r="Q214" s="3" t="str">
        <f t="shared" si="152"/>
        <v>No</v>
      </c>
      <c r="R214" s="5" t="str">
        <f t="shared" si="153"/>
        <v>No</v>
      </c>
      <c r="S214" s="3" t="str">
        <f t="shared" si="152"/>
        <v>No</v>
      </c>
      <c r="T214" s="5" t="str">
        <f t="shared" si="153"/>
        <v>No</v>
      </c>
      <c r="U214" s="3" t="str">
        <f t="shared" si="152"/>
        <v>No</v>
      </c>
      <c r="V214" s="5" t="str">
        <f t="shared" si="153"/>
        <v>No</v>
      </c>
      <c r="W214" s="3" t="str">
        <f t="shared" si="152"/>
        <v>No</v>
      </c>
      <c r="X214" s="5" t="str">
        <f t="shared" si="153"/>
        <v>No</v>
      </c>
      <c r="Y214" s="3" t="str">
        <f t="shared" si="152"/>
        <v>No</v>
      </c>
      <c r="Z214" s="5" t="str">
        <f t="shared" si="153"/>
        <v>No</v>
      </c>
      <c r="AA214" s="3" t="str">
        <f t="shared" si="152"/>
        <v>No</v>
      </c>
      <c r="AB214" s="5" t="str">
        <f t="shared" si="153"/>
        <v>No</v>
      </c>
      <c r="AC214" s="3" t="str">
        <f t="shared" si="152"/>
        <v>No</v>
      </c>
      <c r="AD214" s="5" t="str">
        <f t="shared" si="153"/>
        <v>No</v>
      </c>
      <c r="AE214" s="3" t="str">
        <f t="shared" si="152"/>
        <v>No</v>
      </c>
      <c r="AF214" s="5" t="str">
        <f t="shared" si="153"/>
        <v>No</v>
      </c>
      <c r="AG214" s="3" t="str">
        <f t="shared" si="152"/>
        <v>No</v>
      </c>
      <c r="AH214" s="5" t="str">
        <f t="shared" si="153"/>
        <v>No</v>
      </c>
      <c r="AI214" s="3" t="str">
        <f t="shared" si="152"/>
        <v>No</v>
      </c>
      <c r="AJ214" s="5" t="str">
        <f t="shared" si="153"/>
        <v>No</v>
      </c>
      <c r="AK214" s="3" t="str">
        <f t="shared" si="152"/>
        <v>No</v>
      </c>
      <c r="AL214" s="5" t="str">
        <f t="shared" si="153"/>
        <v>No</v>
      </c>
      <c r="AM214" s="3" t="str">
        <f t="shared" si="152"/>
        <v>No</v>
      </c>
      <c r="AN214" s="5" t="str">
        <f t="shared" si="153"/>
        <v>No</v>
      </c>
      <c r="AO214" s="3" t="str">
        <f t="shared" si="152"/>
        <v>No</v>
      </c>
      <c r="AP214" s="5" t="str">
        <f t="shared" si="153"/>
        <v>No</v>
      </c>
      <c r="AQ214" s="3" t="str">
        <f t="shared" si="152"/>
        <v>No</v>
      </c>
      <c r="AR214" s="5" t="str">
        <f t="shared" si="153"/>
        <v>No</v>
      </c>
      <c r="AS214" s="3" t="str">
        <f t="shared" si="152"/>
        <v>No</v>
      </c>
      <c r="AT214" s="5" t="str">
        <f t="shared" si="153"/>
        <v>No</v>
      </c>
      <c r="AU214" s="3" t="str">
        <f t="shared" si="152"/>
        <v>No</v>
      </c>
      <c r="AV214" s="5" t="str">
        <f t="shared" si="153"/>
        <v>No</v>
      </c>
      <c r="AW214" s="3" t="str">
        <f t="shared" si="152"/>
        <v>No</v>
      </c>
      <c r="AX214" s="5" t="str">
        <f t="shared" si="153"/>
        <v>No</v>
      </c>
      <c r="AY214" s="3" t="str">
        <f t="shared" si="152"/>
        <v>No</v>
      </c>
      <c r="AZ214" s="5" t="str">
        <f t="shared" si="153"/>
        <v>No</v>
      </c>
      <c r="BA214" s="3" t="str">
        <f t="shared" si="152"/>
        <v>No</v>
      </c>
      <c r="BB214" s="5" t="str">
        <f t="shared" si="153"/>
        <v>No</v>
      </c>
      <c r="BC214" s="3" t="str">
        <f t="shared" si="152"/>
        <v>No</v>
      </c>
      <c r="BD214" s="5" t="str">
        <f t="shared" si="153"/>
        <v>No</v>
      </c>
      <c r="BE214" s="3" t="str">
        <f t="shared" si="152"/>
        <v>No</v>
      </c>
      <c r="BF214" s="5" t="str">
        <f t="shared" si="153"/>
        <v>No</v>
      </c>
      <c r="BG214" s="3" t="str">
        <f t="shared" si="152"/>
        <v>No</v>
      </c>
      <c r="BH214" s="5" t="str">
        <f t="shared" si="153"/>
        <v>No</v>
      </c>
      <c r="BI214" s="3" t="str">
        <f t="shared" si="152"/>
        <v>No</v>
      </c>
      <c r="BJ214" s="5" t="str">
        <f t="shared" si="153"/>
        <v>No</v>
      </c>
      <c r="BK214" s="3" t="str">
        <f t="shared" si="152"/>
        <v>No</v>
      </c>
      <c r="BL214" s="5" t="str">
        <f t="shared" si="153"/>
        <v>No</v>
      </c>
      <c r="BM214" s="3" t="str">
        <f t="shared" si="152"/>
        <v>No</v>
      </c>
      <c r="BN214" s="5" t="str">
        <f t="shared" si="153"/>
        <v>No</v>
      </c>
      <c r="BO214" s="3" t="str">
        <f t="shared" si="152"/>
        <v>No</v>
      </c>
      <c r="BP214" s="5" t="str">
        <f t="shared" si="153"/>
        <v>No</v>
      </c>
      <c r="BQ214" s="3" t="str">
        <f t="shared" si="152"/>
        <v>No</v>
      </c>
      <c r="BR214" s="5" t="str">
        <f t="shared" si="153"/>
        <v>No</v>
      </c>
      <c r="BS214" s="3" t="str">
        <f t="shared" ref="BS214:CY220" si="156">IF(AND(VLOOKUP($E214,Puntos,7,FALSE)-VLOOKUP($F214,Puntos,7,FALSE)&lt;=(1.25/30)*(BS$5+BS$3),VLOOKUP($E214,Puntos,7,FALSE)-VLOOKUP($F214,Puntos,7,FALSE)&gt;=(1.25/30)*(-BS$5+BS$3)),BS$2,IF(AND(VLOOKUP($F214,Puntos,7,FALSE)-VLOOKUP($E214,Puntos,7,FALSE)&lt;=(1.25/30)*(BS$5+BS$3),VLOOKUP($F214,Puntos,7,FALSE)-VLOOKUP($E214,Puntos,7,FALSE)&gt;=(1.25/30)*(-BS$5+BS$3)),BS$2,IF(AND(VLOOKUP($E214,Puntos,7,FALSE)-VLOOKUP($F214,Puntos,7,FALSE)&lt;=(1.25/30)*(-360+BS$5+BS$3),VLOOKUP($E214,Puntos,7,FALSE)-VLOOKUP($F214,Puntos,7,FALSE)&gt;=(1.25/30)*(-360-BS$5+BS$3)),BS$2,IF(AND(VLOOKUP($F214,Puntos,7,FALSE)-VLOOKUP($E214,Puntos,7,FALSE)&lt;=(1.25/30)*(-360+BS$5+BS$3),VLOOKUP($F214,Puntos,7,FALSE)-VLOOKUP($E214,Puntos,7,FALSE)&gt;=(1.25/30)*(-360-BS$5+BS$3)),BS$2,"No"))))</f>
        <v>No</v>
      </c>
      <c r="BT214" s="5" t="str">
        <f t="shared" ref="BT214:CZ220" si="157">IF(IF(AND(VLOOKUP($E214,Puntos,7,FALSE)-VLOOKUP($F214,Puntos,7,FALSE)&lt;=(1.25/30)*(BT$5+BT$3),VLOOKUP($E214,Puntos,7,FALSE)-VLOOKUP($F214,Puntos,7,FALSE)&gt;=(1.25/30)*(-BT$5+BT$3)),VLOOKUP($E214,Puntos,7,FALSE)-VLOOKUP($F214,Puntos,7,FALSE)-(1.25/30)*(BT$3),IF(AND(VLOOKUP($F214,Puntos,7,FALSE)-VLOOKUP($E214,Puntos,7,FALSE)&lt;=(1.25/30)*(BT$5+BT$3),VLOOKUP($F214,Puntos,7,FALSE)-VLOOKUP($E214,Puntos,7,FALSE)&gt;=(1.25/30)*(-BT$5+BT$3)),VLOOKUP($F214,Puntos,7,FALSE)-VLOOKUP($E214,Puntos,7,FALSE)-(1.25/30)*(BT$3),IF(AND(VLOOKUP($E214,Puntos,7,FALSE)-VLOOKUP($F214,Puntos,7,FALSE)&lt;=(1.25/30)*(-360+BT$5+BT$3),VLOOKUP($E214,Puntos,7,FALSE)-VLOOKUP($F214,Puntos,7,FALSE)&gt;=(1.25/30)*(-360-BT$5+BT$3)),VLOOKUP($E214,Puntos,7,FALSE)-VLOOKUP($F214,Puntos,7,FALSE)+(360-BT$3)/24,IF(AND(VLOOKUP($F214,Puntos,7,FALSE)-VLOOKUP($E214,Puntos,7,FALSE)&lt;=(1.25/30)*(-360+BT$5+BT$3),VLOOKUP($F214,Puntos,7,FALSE)-VLOOKUP($E214,Puntos,7,FALSE)&gt;=(1.25/30)*(-360-BT$5+BT$3)),VLOOKUP($F214,Puntos,7,FALSE)-VLOOKUP($E214,Puntos,7,FALSE)+(360-BT$3)/24,"No"))))&lt;0,(-1)*(IF(AND(VLOOKUP($E214,Puntos,7,FALSE)-VLOOKUP($F214,Puntos,7,FALSE)&lt;=(1.25/30)*(BT$5+BT$3),VLOOKUP($E214,Puntos,7,FALSE)-VLOOKUP($F214,Puntos,7,FALSE)&gt;=(1.25/30)*(-BT$5+BT$3)),VLOOKUP($E214,Puntos,7,FALSE)-VLOOKUP($F214,Puntos,7,FALSE)-(1.25/30)*(BT$3),IF(AND(VLOOKUP($F214,Puntos,7,FALSE)-VLOOKUP($E214,Puntos,7,FALSE)&lt;=(1.25/30)*(BT$5+BT$3),VLOOKUP($F214,Puntos,7,FALSE)-VLOOKUP($E214,Puntos,7,FALSE)&gt;=(1.25/30)*(-BT$5+BT$3)),VLOOKUP($F214,Puntos,7,FALSE)-VLOOKUP($E214,Puntos,7,FALSE)-(1.25/30)*(BT$3),IF(AND(VLOOKUP($E214,Puntos,7,FALSE)-VLOOKUP($F214,Puntos,7,FALSE)&lt;=(1.25/30)*(-360+BT$5+BT$3),VLOOKUP($E214,Puntos,7,FALSE)-VLOOKUP($F214,Puntos,7,FALSE)&gt;=(1.25/30)*(-360-BT$5+BT$3)),VLOOKUP($E214,Puntos,7,FALSE)-VLOOKUP($F214,Puntos,7,FALSE)+(360-BT$3)/24,IF(AND(VLOOKUP($F214,Puntos,7,FALSE)-VLOOKUP($E214,Puntos,7,FALSE)&lt;=(1.25/30)*(-360+BT$5+BT$3),VLOOKUP($F214,Puntos,7,FALSE)-VLOOKUP($E214,Puntos,7,FALSE)&gt;=(1.25/30)*(-360-BT$5+BT$3)),VLOOKUP($F214,Puntos,7,FALSE)-VLOOKUP($E214,Puntos,7,FALSE)+(360-BT$3)/24,"No"))))),(IF(AND(VLOOKUP($E214,Puntos,7,FALSE)-VLOOKUP($F214,Puntos,7,FALSE)&lt;=(1.25/30)*(BT$5+BT$3),VLOOKUP($E214,Puntos,7,FALSE)-VLOOKUP($F214,Puntos,7,FALSE)&gt;=(1.25/30)*(-BT$5+BT$3)),VLOOKUP($E214,Puntos,7,FALSE)-VLOOKUP($F214,Puntos,7,FALSE)-(1.25/30)*(BT$3),IF(AND(VLOOKUP($F214,Puntos,7,FALSE)-VLOOKUP($E214,Puntos,7,FALSE)&lt;=(1.25/30)*(BT$5+BT$3),VLOOKUP($F214,Puntos,7,FALSE)-VLOOKUP($E214,Puntos,7,FALSE)&gt;=(1.25/30)*(-BT$5+BT$3)),VLOOKUP($F214,Puntos,7,FALSE)-VLOOKUP($E214,Puntos,7,FALSE)-(1.25/30)*(BT$3),IF(AND(VLOOKUP($E214,Puntos,7,FALSE)-VLOOKUP($F214,Puntos,7,FALSE)&lt;=(1.25/30)*(-360+BT$5+BT$3),VLOOKUP($E214,Puntos,7,FALSE)-VLOOKUP($F214,Puntos,7,FALSE)&gt;=(1.25/30)*(-360-BT$5+BT$3)),VLOOKUP($E214,Puntos,7,FALSE)-VLOOKUP($F214,Puntos,7,FALSE)+(360-BT$3)/24,IF(AND(VLOOKUP($F214,Puntos,7,FALSE)-VLOOKUP($E214,Puntos,7,FALSE)&lt;=(1.25/30)*(-360+BT$5+BT$3),VLOOKUP($F214,Puntos,7,FALSE)-VLOOKUP($E214,Puntos,7,FALSE)&gt;=(1.25/30)*(-360-BT$5+BT$3)),VLOOKUP($F214,Puntos,7,FALSE)-VLOOKUP($E214,Puntos,7,FALSE)+(360-BT$3)/24,"No"))))))</f>
        <v>No</v>
      </c>
      <c r="BU214" s="3" t="str">
        <f t="shared" si="156"/>
        <v>No</v>
      </c>
      <c r="BV214" s="5" t="str">
        <f t="shared" si="157"/>
        <v>No</v>
      </c>
      <c r="BW214" s="3" t="str">
        <f t="shared" si="156"/>
        <v>No</v>
      </c>
      <c r="BX214" s="5" t="str">
        <f t="shared" si="157"/>
        <v>No</v>
      </c>
      <c r="BY214" s="3" t="str">
        <f t="shared" si="156"/>
        <v>No</v>
      </c>
      <c r="BZ214" s="5" t="str">
        <f t="shared" si="157"/>
        <v>No</v>
      </c>
      <c r="CA214" s="3" t="str">
        <f t="shared" si="156"/>
        <v>No</v>
      </c>
      <c r="CB214" s="5" t="str">
        <f t="shared" si="157"/>
        <v>No</v>
      </c>
      <c r="CC214" s="3" t="str">
        <f t="shared" si="156"/>
        <v>No</v>
      </c>
      <c r="CD214" s="5" t="str">
        <f t="shared" si="157"/>
        <v>No</v>
      </c>
      <c r="CE214" s="3" t="str">
        <f t="shared" si="156"/>
        <v>No</v>
      </c>
      <c r="CF214" s="5" t="str">
        <f t="shared" si="157"/>
        <v>No</v>
      </c>
      <c r="CG214" s="3" t="str">
        <f t="shared" si="156"/>
        <v>No</v>
      </c>
      <c r="CH214" s="5" t="str">
        <f t="shared" si="157"/>
        <v>No</v>
      </c>
      <c r="CI214" s="3" t="str">
        <f t="shared" si="156"/>
        <v>No</v>
      </c>
      <c r="CJ214" s="5" t="str">
        <f t="shared" si="157"/>
        <v>No</v>
      </c>
      <c r="CK214" s="3" t="str">
        <f t="shared" si="156"/>
        <v>No</v>
      </c>
      <c r="CL214" s="5" t="str">
        <f t="shared" si="157"/>
        <v>No</v>
      </c>
      <c r="CM214" s="3" t="str">
        <f t="shared" si="156"/>
        <v>No</v>
      </c>
      <c r="CN214" s="5" t="str">
        <f t="shared" si="157"/>
        <v>No</v>
      </c>
      <c r="CO214" s="3" t="str">
        <f t="shared" si="156"/>
        <v>No</v>
      </c>
      <c r="CP214" s="5" t="str">
        <f t="shared" si="157"/>
        <v>No</v>
      </c>
      <c r="CQ214" s="3" t="str">
        <f t="shared" si="156"/>
        <v>No</v>
      </c>
      <c r="CR214" s="5" t="str">
        <f t="shared" si="157"/>
        <v>No</v>
      </c>
      <c r="CS214" s="3" t="str">
        <f t="shared" si="156"/>
        <v>No</v>
      </c>
      <c r="CT214" s="5" t="str">
        <f t="shared" si="157"/>
        <v>No</v>
      </c>
      <c r="CU214" s="3" t="str">
        <f t="shared" si="156"/>
        <v>No</v>
      </c>
      <c r="CV214" s="5" t="str">
        <f t="shared" si="157"/>
        <v>No</v>
      </c>
      <c r="CW214" s="3" t="str">
        <f t="shared" si="156"/>
        <v>No</v>
      </c>
      <c r="CX214" s="5" t="str">
        <f t="shared" si="157"/>
        <v>No</v>
      </c>
      <c r="CY214" s="3" t="str">
        <f t="shared" si="156"/>
        <v>No</v>
      </c>
      <c r="CZ214" s="5" t="str">
        <f t="shared" si="157"/>
        <v>No</v>
      </c>
    </row>
    <row r="215" spans="4:104" x14ac:dyDescent="0.3">
      <c r="D215" s="3">
        <v>218</v>
      </c>
      <c r="E215" s="3" t="str">
        <f t="shared" si="151"/>
        <v>Lilith</v>
      </c>
      <c r="F215" s="3" t="str">
        <f t="shared" si="148"/>
        <v>Plutón</v>
      </c>
      <c r="G215" s="3" t="str">
        <f t="shared" si="149"/>
        <v>Conjunción</v>
      </c>
      <c r="H215" s="5">
        <f t="shared" si="150"/>
        <v>0</v>
      </c>
      <c r="I215" s="3" t="str">
        <f t="shared" ref="I215:BS221" si="158">IF(AND(VLOOKUP($E215,Puntos,7,FALSE)-VLOOKUP($F215,Puntos,7,FALSE)&lt;=(1.25/30)*(I$5+I$3),VLOOKUP($E215,Puntos,7,FALSE)-VLOOKUP($F215,Puntos,7,FALSE)&gt;=(1.25/30)*(-I$5+I$3)),I$2,IF(AND(VLOOKUP($F215,Puntos,7,FALSE)-VLOOKUP($E215,Puntos,7,FALSE)&lt;=(1.25/30)*(I$5+I$3),VLOOKUP($F215,Puntos,7,FALSE)-VLOOKUP($E215,Puntos,7,FALSE)&gt;=(1.25/30)*(-I$5+I$3)),I$2,IF(AND(VLOOKUP($E215,Puntos,7,FALSE)-VLOOKUP($F215,Puntos,7,FALSE)&lt;=(1.25/30)*(-360+I$5+I$3),VLOOKUP($E215,Puntos,7,FALSE)-VLOOKUP($F215,Puntos,7,FALSE)&gt;=(1.25/30)*(-360-I$5+I$3)),I$2,IF(AND(VLOOKUP($F215,Puntos,7,FALSE)-VLOOKUP($E215,Puntos,7,FALSE)&lt;=(1.25/30)*(-360+I$5+I$3),VLOOKUP($F215,Puntos,7,FALSE)-VLOOKUP($E215,Puntos,7,FALSE)&gt;=(1.25/30)*(-360-I$5+I$3)),I$2,"No"))))</f>
        <v>No</v>
      </c>
      <c r="J215" s="5" t="str">
        <f t="shared" ref="J215:BT221" si="159">IF(IF(AND(VLOOKUP($E215,Puntos,7,FALSE)-VLOOKUP($F215,Puntos,7,FALSE)&lt;=(1.25/30)*(J$5+J$3),VLOOKUP($E215,Puntos,7,FALSE)-VLOOKUP($F215,Puntos,7,FALSE)&gt;=(1.25/30)*(-J$5+J$3)),VLOOKUP($E215,Puntos,7,FALSE)-VLOOKUP($F215,Puntos,7,FALSE)-(1.25/30)*(J$3),IF(AND(VLOOKUP($F215,Puntos,7,FALSE)-VLOOKUP($E215,Puntos,7,FALSE)&lt;=(1.25/30)*(J$5+J$3),VLOOKUP($F215,Puntos,7,FALSE)-VLOOKUP($E215,Puntos,7,FALSE)&gt;=(1.25/30)*(-J$5+J$3)),VLOOKUP($F215,Puntos,7,FALSE)-VLOOKUP($E215,Puntos,7,FALSE)-(1.25/30)*(J$3),IF(AND(VLOOKUP($E215,Puntos,7,FALSE)-VLOOKUP($F215,Puntos,7,FALSE)&lt;=(1.25/30)*(-360+J$5+J$3),VLOOKUP($E215,Puntos,7,FALSE)-VLOOKUP($F215,Puntos,7,FALSE)&gt;=(1.25/30)*(-360-J$5+J$3)),VLOOKUP($E215,Puntos,7,FALSE)-VLOOKUP($F215,Puntos,7,FALSE)+(360-J$3)/24,IF(AND(VLOOKUP($F215,Puntos,7,FALSE)-VLOOKUP($E215,Puntos,7,FALSE)&lt;=(1.25/30)*(-360+J$5+J$3),VLOOKUP($F215,Puntos,7,FALSE)-VLOOKUP($E215,Puntos,7,FALSE)&gt;=(1.25/30)*(-360-J$5+J$3)),VLOOKUP($F215,Puntos,7,FALSE)-VLOOKUP($E215,Puntos,7,FALSE)+(360-J$3)/24,"No"))))&lt;0,(-1)*(IF(AND(VLOOKUP($E215,Puntos,7,FALSE)-VLOOKUP($F215,Puntos,7,FALSE)&lt;=(1.25/30)*(J$5+J$3),VLOOKUP($E215,Puntos,7,FALSE)-VLOOKUP($F215,Puntos,7,FALSE)&gt;=(1.25/30)*(-J$5+J$3)),VLOOKUP($E215,Puntos,7,FALSE)-VLOOKUP($F215,Puntos,7,FALSE)-(1.25/30)*(J$3),IF(AND(VLOOKUP($F215,Puntos,7,FALSE)-VLOOKUP($E215,Puntos,7,FALSE)&lt;=(1.25/30)*(J$5+J$3),VLOOKUP($F215,Puntos,7,FALSE)-VLOOKUP($E215,Puntos,7,FALSE)&gt;=(1.25/30)*(-J$5+J$3)),VLOOKUP($F215,Puntos,7,FALSE)-VLOOKUP($E215,Puntos,7,FALSE)-(1.25/30)*(J$3),IF(AND(VLOOKUP($E215,Puntos,7,FALSE)-VLOOKUP($F215,Puntos,7,FALSE)&lt;=(1.25/30)*(-360+J$5+J$3),VLOOKUP($E215,Puntos,7,FALSE)-VLOOKUP($F215,Puntos,7,FALSE)&gt;=(1.25/30)*(-360-J$5+J$3)),VLOOKUP($E215,Puntos,7,FALSE)-VLOOKUP($F215,Puntos,7,FALSE)+(360-J$3)/24,IF(AND(VLOOKUP($F215,Puntos,7,FALSE)-VLOOKUP($E215,Puntos,7,FALSE)&lt;=(1.25/30)*(-360+J$5+J$3),VLOOKUP($F215,Puntos,7,FALSE)-VLOOKUP($E215,Puntos,7,FALSE)&gt;=(1.25/30)*(-360-J$5+J$3)),VLOOKUP($F215,Puntos,7,FALSE)-VLOOKUP($E215,Puntos,7,FALSE)+(360-J$3)/24,"No"))))),(IF(AND(VLOOKUP($E215,Puntos,7,FALSE)-VLOOKUP($F215,Puntos,7,FALSE)&lt;=(1.25/30)*(J$5+J$3),VLOOKUP($E215,Puntos,7,FALSE)-VLOOKUP($F215,Puntos,7,FALSE)&gt;=(1.25/30)*(-J$5+J$3)),VLOOKUP($E215,Puntos,7,FALSE)-VLOOKUP($F215,Puntos,7,FALSE)-(1.25/30)*(J$3),IF(AND(VLOOKUP($F215,Puntos,7,FALSE)-VLOOKUP($E215,Puntos,7,FALSE)&lt;=(1.25/30)*(J$5+J$3),VLOOKUP($F215,Puntos,7,FALSE)-VLOOKUP($E215,Puntos,7,FALSE)&gt;=(1.25/30)*(-J$5+J$3)),VLOOKUP($F215,Puntos,7,FALSE)-VLOOKUP($E215,Puntos,7,FALSE)-(1.25/30)*(J$3),IF(AND(VLOOKUP($E215,Puntos,7,FALSE)-VLOOKUP($F215,Puntos,7,FALSE)&lt;=(1.25/30)*(-360+J$5+J$3),VLOOKUP($E215,Puntos,7,FALSE)-VLOOKUP($F215,Puntos,7,FALSE)&gt;=(1.25/30)*(-360-J$5+J$3)),VLOOKUP($E215,Puntos,7,FALSE)-VLOOKUP($F215,Puntos,7,FALSE)+(360-J$3)/24,IF(AND(VLOOKUP($F215,Puntos,7,FALSE)-VLOOKUP($E215,Puntos,7,FALSE)&lt;=(1.25/30)*(-360+J$5+J$3),VLOOKUP($F215,Puntos,7,FALSE)-VLOOKUP($E215,Puntos,7,FALSE)&gt;=(1.25/30)*(-360-J$5+J$3)),VLOOKUP($F215,Puntos,7,FALSE)-VLOOKUP($E215,Puntos,7,FALSE)+(360-J$3)/24,"No"))))))</f>
        <v>No</v>
      </c>
      <c r="K215" s="3" t="str">
        <f t="shared" si="158"/>
        <v>No</v>
      </c>
      <c r="L215" s="5" t="str">
        <f t="shared" si="159"/>
        <v>No</v>
      </c>
      <c r="M215" s="3" t="str">
        <f t="shared" si="158"/>
        <v>No</v>
      </c>
      <c r="N215" s="5" t="str">
        <f t="shared" si="159"/>
        <v>No</v>
      </c>
      <c r="O215" s="3" t="str">
        <f t="shared" si="158"/>
        <v>No</v>
      </c>
      <c r="P215" s="5" t="str">
        <f t="shared" si="159"/>
        <v>No</v>
      </c>
      <c r="Q215" s="3" t="str">
        <f t="shared" si="158"/>
        <v>No</v>
      </c>
      <c r="R215" s="5" t="str">
        <f t="shared" si="159"/>
        <v>No</v>
      </c>
      <c r="S215" s="3" t="str">
        <f t="shared" si="158"/>
        <v>No</v>
      </c>
      <c r="T215" s="5" t="str">
        <f t="shared" si="159"/>
        <v>No</v>
      </c>
      <c r="U215" s="3" t="str">
        <f t="shared" si="158"/>
        <v>No</v>
      </c>
      <c r="V215" s="5" t="str">
        <f t="shared" si="159"/>
        <v>No</v>
      </c>
      <c r="W215" s="3" t="str">
        <f t="shared" si="158"/>
        <v>No</v>
      </c>
      <c r="X215" s="5" t="str">
        <f t="shared" si="159"/>
        <v>No</v>
      </c>
      <c r="Y215" s="3" t="str">
        <f t="shared" si="158"/>
        <v>No</v>
      </c>
      <c r="Z215" s="5" t="str">
        <f t="shared" si="159"/>
        <v>No</v>
      </c>
      <c r="AA215" s="3" t="str">
        <f t="shared" si="158"/>
        <v>No</v>
      </c>
      <c r="AB215" s="5" t="str">
        <f t="shared" si="159"/>
        <v>No</v>
      </c>
      <c r="AC215" s="3" t="str">
        <f t="shared" si="158"/>
        <v>No</v>
      </c>
      <c r="AD215" s="5" t="str">
        <f t="shared" si="159"/>
        <v>No</v>
      </c>
      <c r="AE215" s="3" t="str">
        <f t="shared" si="158"/>
        <v>No</v>
      </c>
      <c r="AF215" s="5" t="str">
        <f t="shared" si="159"/>
        <v>No</v>
      </c>
      <c r="AG215" s="3" t="str">
        <f t="shared" si="158"/>
        <v>No</v>
      </c>
      <c r="AH215" s="5" t="str">
        <f t="shared" si="159"/>
        <v>No</v>
      </c>
      <c r="AI215" s="3" t="str">
        <f t="shared" si="158"/>
        <v>No</v>
      </c>
      <c r="AJ215" s="5" t="str">
        <f t="shared" si="159"/>
        <v>No</v>
      </c>
      <c r="AK215" s="3" t="str">
        <f t="shared" si="158"/>
        <v>No</v>
      </c>
      <c r="AL215" s="5" t="str">
        <f t="shared" si="159"/>
        <v>No</v>
      </c>
      <c r="AM215" s="3" t="str">
        <f t="shared" si="158"/>
        <v>No</v>
      </c>
      <c r="AN215" s="5" t="str">
        <f t="shared" si="159"/>
        <v>No</v>
      </c>
      <c r="AO215" s="3" t="str">
        <f t="shared" si="158"/>
        <v>No</v>
      </c>
      <c r="AP215" s="5" t="str">
        <f t="shared" si="159"/>
        <v>No</v>
      </c>
      <c r="AQ215" s="3" t="str">
        <f t="shared" si="158"/>
        <v>No</v>
      </c>
      <c r="AR215" s="5" t="str">
        <f t="shared" si="159"/>
        <v>No</v>
      </c>
      <c r="AS215" s="3" t="str">
        <f t="shared" si="158"/>
        <v>No</v>
      </c>
      <c r="AT215" s="5" t="str">
        <f t="shared" si="159"/>
        <v>No</v>
      </c>
      <c r="AU215" s="3" t="str">
        <f t="shared" si="158"/>
        <v>No</v>
      </c>
      <c r="AV215" s="5" t="str">
        <f t="shared" si="159"/>
        <v>No</v>
      </c>
      <c r="AW215" s="3" t="str">
        <f t="shared" si="158"/>
        <v>No</v>
      </c>
      <c r="AX215" s="5" t="str">
        <f t="shared" si="159"/>
        <v>No</v>
      </c>
      <c r="AY215" s="3" t="str">
        <f t="shared" si="158"/>
        <v>No</v>
      </c>
      <c r="AZ215" s="5" t="str">
        <f t="shared" si="159"/>
        <v>No</v>
      </c>
      <c r="BA215" s="3" t="str">
        <f t="shared" si="158"/>
        <v>No</v>
      </c>
      <c r="BB215" s="5" t="str">
        <f t="shared" si="159"/>
        <v>No</v>
      </c>
      <c r="BC215" s="3" t="str">
        <f t="shared" si="158"/>
        <v>No</v>
      </c>
      <c r="BD215" s="5" t="str">
        <f t="shared" si="159"/>
        <v>No</v>
      </c>
      <c r="BE215" s="3" t="str">
        <f t="shared" si="158"/>
        <v>No</v>
      </c>
      <c r="BF215" s="5" t="str">
        <f t="shared" si="159"/>
        <v>No</v>
      </c>
      <c r="BG215" s="3" t="str">
        <f t="shared" si="158"/>
        <v>No</v>
      </c>
      <c r="BH215" s="5" t="str">
        <f t="shared" si="159"/>
        <v>No</v>
      </c>
      <c r="BI215" s="3" t="str">
        <f t="shared" si="158"/>
        <v>No</v>
      </c>
      <c r="BJ215" s="5" t="str">
        <f t="shared" si="159"/>
        <v>No</v>
      </c>
      <c r="BK215" s="3" t="str">
        <f t="shared" si="158"/>
        <v>No</v>
      </c>
      <c r="BL215" s="5" t="str">
        <f t="shared" si="159"/>
        <v>No</v>
      </c>
      <c r="BM215" s="3" t="str">
        <f t="shared" si="158"/>
        <v>No</v>
      </c>
      <c r="BN215" s="5" t="str">
        <f t="shared" si="159"/>
        <v>No</v>
      </c>
      <c r="BO215" s="3" t="str">
        <f t="shared" si="158"/>
        <v>No</v>
      </c>
      <c r="BP215" s="5" t="str">
        <f t="shared" si="159"/>
        <v>No</v>
      </c>
      <c r="BQ215" s="3" t="str">
        <f t="shared" si="158"/>
        <v>No</v>
      </c>
      <c r="BR215" s="5" t="str">
        <f t="shared" si="159"/>
        <v>No</v>
      </c>
      <c r="BS215" s="3" t="str">
        <f t="shared" si="158"/>
        <v>No</v>
      </c>
      <c r="BT215" s="5" t="str">
        <f t="shared" si="159"/>
        <v>No</v>
      </c>
      <c r="BU215" s="3" t="str">
        <f t="shared" si="156"/>
        <v>No</v>
      </c>
      <c r="BV215" s="5" t="str">
        <f t="shared" si="157"/>
        <v>No</v>
      </c>
      <c r="BW215" s="3" t="str">
        <f t="shared" si="156"/>
        <v>No</v>
      </c>
      <c r="BX215" s="5" t="str">
        <f t="shared" si="157"/>
        <v>No</v>
      </c>
      <c r="BY215" s="3" t="str">
        <f t="shared" si="156"/>
        <v>No</v>
      </c>
      <c r="BZ215" s="5" t="str">
        <f t="shared" si="157"/>
        <v>No</v>
      </c>
      <c r="CA215" s="3" t="str">
        <f t="shared" si="156"/>
        <v>No</v>
      </c>
      <c r="CB215" s="5" t="str">
        <f t="shared" si="157"/>
        <v>No</v>
      </c>
      <c r="CC215" s="3" t="str">
        <f t="shared" si="156"/>
        <v>No</v>
      </c>
      <c r="CD215" s="5" t="str">
        <f t="shared" si="157"/>
        <v>No</v>
      </c>
      <c r="CE215" s="3" t="str">
        <f t="shared" si="156"/>
        <v>No</v>
      </c>
      <c r="CF215" s="5" t="str">
        <f t="shared" si="157"/>
        <v>No</v>
      </c>
      <c r="CG215" s="3" t="str">
        <f t="shared" si="156"/>
        <v>No</v>
      </c>
      <c r="CH215" s="5" t="str">
        <f t="shared" si="157"/>
        <v>No</v>
      </c>
      <c r="CI215" s="3" t="str">
        <f t="shared" si="156"/>
        <v>No</v>
      </c>
      <c r="CJ215" s="5" t="str">
        <f t="shared" si="157"/>
        <v>No</v>
      </c>
      <c r="CK215" s="3" t="str">
        <f t="shared" si="156"/>
        <v>No</v>
      </c>
      <c r="CL215" s="5" t="str">
        <f t="shared" si="157"/>
        <v>No</v>
      </c>
      <c r="CM215" s="3" t="str">
        <f t="shared" si="156"/>
        <v>No</v>
      </c>
      <c r="CN215" s="5" t="str">
        <f t="shared" si="157"/>
        <v>No</v>
      </c>
      <c r="CO215" s="3" t="str">
        <f t="shared" si="156"/>
        <v>No</v>
      </c>
      <c r="CP215" s="5" t="str">
        <f t="shared" si="157"/>
        <v>No</v>
      </c>
      <c r="CQ215" s="3" t="str">
        <f t="shared" si="156"/>
        <v>No</v>
      </c>
      <c r="CR215" s="5" t="str">
        <f t="shared" si="157"/>
        <v>No</v>
      </c>
      <c r="CS215" s="3" t="str">
        <f t="shared" si="156"/>
        <v>No</v>
      </c>
      <c r="CT215" s="5" t="str">
        <f t="shared" si="157"/>
        <v>No</v>
      </c>
      <c r="CU215" s="3" t="str">
        <f t="shared" si="156"/>
        <v>No</v>
      </c>
      <c r="CV215" s="5" t="str">
        <f t="shared" si="157"/>
        <v>No</v>
      </c>
      <c r="CW215" s="3" t="str">
        <f t="shared" si="156"/>
        <v>No</v>
      </c>
      <c r="CX215" s="5" t="str">
        <f t="shared" si="157"/>
        <v>No</v>
      </c>
      <c r="CY215" s="3" t="str">
        <f t="shared" si="156"/>
        <v>No</v>
      </c>
      <c r="CZ215" s="5" t="str">
        <f t="shared" si="157"/>
        <v>No</v>
      </c>
    </row>
    <row r="216" spans="4:104" x14ac:dyDescent="0.3">
      <c r="D216" s="3">
        <v>219</v>
      </c>
      <c r="E216" s="3" t="str">
        <f t="shared" si="151"/>
        <v>Lilith</v>
      </c>
      <c r="F216" s="3" t="str">
        <f t="shared" si="148"/>
        <v>Nodo Norte Real</v>
      </c>
      <c r="G216" s="3" t="str">
        <f t="shared" si="149"/>
        <v>Conjunción</v>
      </c>
      <c r="H216" s="5">
        <f t="shared" si="150"/>
        <v>0</v>
      </c>
      <c r="I216" s="3" t="str">
        <f t="shared" si="158"/>
        <v>No</v>
      </c>
      <c r="J216" s="5" t="str">
        <f t="shared" si="159"/>
        <v>No</v>
      </c>
      <c r="K216" s="3" t="str">
        <f t="shared" si="158"/>
        <v>No</v>
      </c>
      <c r="L216" s="5" t="str">
        <f t="shared" si="159"/>
        <v>No</v>
      </c>
      <c r="M216" s="3" t="str">
        <f t="shared" si="158"/>
        <v>No</v>
      </c>
      <c r="N216" s="5" t="str">
        <f t="shared" si="159"/>
        <v>No</v>
      </c>
      <c r="O216" s="3" t="str">
        <f t="shared" si="158"/>
        <v>No</v>
      </c>
      <c r="P216" s="5" t="str">
        <f t="shared" si="159"/>
        <v>No</v>
      </c>
      <c r="Q216" s="3" t="str">
        <f t="shared" si="158"/>
        <v>No</v>
      </c>
      <c r="R216" s="5" t="str">
        <f t="shared" si="159"/>
        <v>No</v>
      </c>
      <c r="S216" s="3" t="str">
        <f t="shared" si="158"/>
        <v>No</v>
      </c>
      <c r="T216" s="5" t="str">
        <f t="shared" si="159"/>
        <v>No</v>
      </c>
      <c r="U216" s="3" t="str">
        <f t="shared" si="158"/>
        <v>No</v>
      </c>
      <c r="V216" s="5" t="str">
        <f t="shared" si="159"/>
        <v>No</v>
      </c>
      <c r="W216" s="3" t="str">
        <f t="shared" si="158"/>
        <v>No</v>
      </c>
      <c r="X216" s="5" t="str">
        <f t="shared" si="159"/>
        <v>No</v>
      </c>
      <c r="Y216" s="3" t="str">
        <f t="shared" si="158"/>
        <v>No</v>
      </c>
      <c r="Z216" s="5" t="str">
        <f t="shared" si="159"/>
        <v>No</v>
      </c>
      <c r="AA216" s="3" t="str">
        <f t="shared" si="158"/>
        <v>No</v>
      </c>
      <c r="AB216" s="5" t="str">
        <f t="shared" si="159"/>
        <v>No</v>
      </c>
      <c r="AC216" s="3" t="str">
        <f t="shared" si="158"/>
        <v>No</v>
      </c>
      <c r="AD216" s="5" t="str">
        <f t="shared" si="159"/>
        <v>No</v>
      </c>
      <c r="AE216" s="3" t="str">
        <f t="shared" si="158"/>
        <v>No</v>
      </c>
      <c r="AF216" s="5" t="str">
        <f t="shared" si="159"/>
        <v>No</v>
      </c>
      <c r="AG216" s="3" t="str">
        <f t="shared" si="158"/>
        <v>No</v>
      </c>
      <c r="AH216" s="5" t="str">
        <f t="shared" si="159"/>
        <v>No</v>
      </c>
      <c r="AI216" s="3" t="str">
        <f t="shared" si="158"/>
        <v>No</v>
      </c>
      <c r="AJ216" s="5" t="str">
        <f t="shared" si="159"/>
        <v>No</v>
      </c>
      <c r="AK216" s="3" t="str">
        <f t="shared" si="158"/>
        <v>No</v>
      </c>
      <c r="AL216" s="5" t="str">
        <f t="shared" si="159"/>
        <v>No</v>
      </c>
      <c r="AM216" s="3" t="str">
        <f t="shared" si="158"/>
        <v>No</v>
      </c>
      <c r="AN216" s="5" t="str">
        <f t="shared" si="159"/>
        <v>No</v>
      </c>
      <c r="AO216" s="3" t="str">
        <f t="shared" si="158"/>
        <v>No</v>
      </c>
      <c r="AP216" s="5" t="str">
        <f t="shared" si="159"/>
        <v>No</v>
      </c>
      <c r="AQ216" s="3" t="str">
        <f t="shared" si="158"/>
        <v>No</v>
      </c>
      <c r="AR216" s="5" t="str">
        <f t="shared" si="159"/>
        <v>No</v>
      </c>
      <c r="AS216" s="3" t="str">
        <f t="shared" si="158"/>
        <v>No</v>
      </c>
      <c r="AT216" s="5" t="str">
        <f t="shared" si="159"/>
        <v>No</v>
      </c>
      <c r="AU216" s="3" t="str">
        <f t="shared" si="158"/>
        <v>No</v>
      </c>
      <c r="AV216" s="5" t="str">
        <f t="shared" si="159"/>
        <v>No</v>
      </c>
      <c r="AW216" s="3" t="str">
        <f t="shared" si="158"/>
        <v>No</v>
      </c>
      <c r="AX216" s="5" t="str">
        <f t="shared" si="159"/>
        <v>No</v>
      </c>
      <c r="AY216" s="3" t="str">
        <f t="shared" si="158"/>
        <v>No</v>
      </c>
      <c r="AZ216" s="5" t="str">
        <f t="shared" si="159"/>
        <v>No</v>
      </c>
      <c r="BA216" s="3" t="str">
        <f t="shared" si="158"/>
        <v>No</v>
      </c>
      <c r="BB216" s="5" t="str">
        <f t="shared" si="159"/>
        <v>No</v>
      </c>
      <c r="BC216" s="3" t="str">
        <f t="shared" si="158"/>
        <v>No</v>
      </c>
      <c r="BD216" s="5" t="str">
        <f t="shared" si="159"/>
        <v>No</v>
      </c>
      <c r="BE216" s="3" t="str">
        <f t="shared" si="158"/>
        <v>No</v>
      </c>
      <c r="BF216" s="5" t="str">
        <f t="shared" si="159"/>
        <v>No</v>
      </c>
      <c r="BG216" s="3" t="str">
        <f t="shared" si="158"/>
        <v>No</v>
      </c>
      <c r="BH216" s="5" t="str">
        <f t="shared" si="159"/>
        <v>No</v>
      </c>
      <c r="BI216" s="3" t="str">
        <f t="shared" si="158"/>
        <v>No</v>
      </c>
      <c r="BJ216" s="5" t="str">
        <f t="shared" si="159"/>
        <v>No</v>
      </c>
      <c r="BK216" s="3" t="str">
        <f t="shared" si="158"/>
        <v>No</v>
      </c>
      <c r="BL216" s="5" t="str">
        <f t="shared" si="159"/>
        <v>No</v>
      </c>
      <c r="BM216" s="3" t="str">
        <f t="shared" si="158"/>
        <v>No</v>
      </c>
      <c r="BN216" s="5" t="str">
        <f t="shared" si="159"/>
        <v>No</v>
      </c>
      <c r="BO216" s="3" t="str">
        <f t="shared" si="158"/>
        <v>No</v>
      </c>
      <c r="BP216" s="5" t="str">
        <f t="shared" si="159"/>
        <v>No</v>
      </c>
      <c r="BQ216" s="3" t="str">
        <f t="shared" si="158"/>
        <v>No</v>
      </c>
      <c r="BR216" s="5" t="str">
        <f t="shared" si="159"/>
        <v>No</v>
      </c>
      <c r="BS216" s="3" t="str">
        <f t="shared" si="158"/>
        <v>No</v>
      </c>
      <c r="BT216" s="5" t="str">
        <f t="shared" si="159"/>
        <v>No</v>
      </c>
      <c r="BU216" s="3" t="str">
        <f t="shared" si="156"/>
        <v>No</v>
      </c>
      <c r="BV216" s="5" t="str">
        <f t="shared" si="157"/>
        <v>No</v>
      </c>
      <c r="BW216" s="3" t="str">
        <f t="shared" si="156"/>
        <v>No</v>
      </c>
      <c r="BX216" s="5" t="str">
        <f t="shared" si="157"/>
        <v>No</v>
      </c>
      <c r="BY216" s="3" t="str">
        <f t="shared" si="156"/>
        <v>No</v>
      </c>
      <c r="BZ216" s="5" t="str">
        <f t="shared" si="157"/>
        <v>No</v>
      </c>
      <c r="CA216" s="3" t="str">
        <f t="shared" si="156"/>
        <v>No</v>
      </c>
      <c r="CB216" s="5" t="str">
        <f t="shared" si="157"/>
        <v>No</v>
      </c>
      <c r="CC216" s="3" t="str">
        <f t="shared" si="156"/>
        <v>No</v>
      </c>
      <c r="CD216" s="5" t="str">
        <f t="shared" si="157"/>
        <v>No</v>
      </c>
      <c r="CE216" s="3" t="str">
        <f t="shared" si="156"/>
        <v>No</v>
      </c>
      <c r="CF216" s="5" t="str">
        <f t="shared" si="157"/>
        <v>No</v>
      </c>
      <c r="CG216" s="3" t="str">
        <f t="shared" si="156"/>
        <v>No</v>
      </c>
      <c r="CH216" s="5" t="str">
        <f t="shared" si="157"/>
        <v>No</v>
      </c>
      <c r="CI216" s="3" t="str">
        <f t="shared" si="156"/>
        <v>No</v>
      </c>
      <c r="CJ216" s="5" t="str">
        <f t="shared" si="157"/>
        <v>No</v>
      </c>
      <c r="CK216" s="3" t="str">
        <f t="shared" si="156"/>
        <v>No</v>
      </c>
      <c r="CL216" s="5" t="str">
        <f t="shared" si="157"/>
        <v>No</v>
      </c>
      <c r="CM216" s="3" t="str">
        <f t="shared" si="156"/>
        <v>No</v>
      </c>
      <c r="CN216" s="5" t="str">
        <f t="shared" si="157"/>
        <v>No</v>
      </c>
      <c r="CO216" s="3" t="str">
        <f t="shared" si="156"/>
        <v>No</v>
      </c>
      <c r="CP216" s="5" t="str">
        <f t="shared" si="157"/>
        <v>No</v>
      </c>
      <c r="CQ216" s="3" t="str">
        <f t="shared" si="156"/>
        <v>No</v>
      </c>
      <c r="CR216" s="5" t="str">
        <f t="shared" si="157"/>
        <v>No</v>
      </c>
      <c r="CS216" s="3" t="str">
        <f t="shared" si="156"/>
        <v>No</v>
      </c>
      <c r="CT216" s="5" t="str">
        <f t="shared" si="157"/>
        <v>No</v>
      </c>
      <c r="CU216" s="3" t="str">
        <f t="shared" si="156"/>
        <v>No</v>
      </c>
      <c r="CV216" s="5" t="str">
        <f t="shared" si="157"/>
        <v>No</v>
      </c>
      <c r="CW216" s="3" t="str">
        <f t="shared" si="156"/>
        <v>No</v>
      </c>
      <c r="CX216" s="5" t="str">
        <f t="shared" si="157"/>
        <v>No</v>
      </c>
      <c r="CY216" s="3" t="str">
        <f t="shared" si="156"/>
        <v>No</v>
      </c>
      <c r="CZ216" s="5" t="str">
        <f t="shared" si="157"/>
        <v>No</v>
      </c>
    </row>
    <row r="217" spans="4:104" x14ac:dyDescent="0.3">
      <c r="D217" s="3">
        <v>220</v>
      </c>
      <c r="E217" s="3" t="str">
        <f t="shared" si="151"/>
        <v>Lilith</v>
      </c>
      <c r="F217" s="3" t="str">
        <f t="shared" ref="F217" si="160">$E$21</f>
        <v>Quirón</v>
      </c>
      <c r="G217" s="3" t="str">
        <f t="shared" si="149"/>
        <v>Conjunción</v>
      </c>
      <c r="H217" s="5">
        <f t="shared" si="150"/>
        <v>0</v>
      </c>
      <c r="I217" s="3" t="str">
        <f t="shared" si="158"/>
        <v>No</v>
      </c>
      <c r="J217" s="5" t="str">
        <f t="shared" si="159"/>
        <v>No</v>
      </c>
      <c r="K217" s="3" t="str">
        <f t="shared" si="158"/>
        <v>No</v>
      </c>
      <c r="L217" s="5" t="str">
        <f t="shared" si="159"/>
        <v>No</v>
      </c>
      <c r="M217" s="3" t="str">
        <f t="shared" si="158"/>
        <v>No</v>
      </c>
      <c r="N217" s="5" t="str">
        <f t="shared" si="159"/>
        <v>No</v>
      </c>
      <c r="O217" s="3" t="str">
        <f t="shared" si="158"/>
        <v>No</v>
      </c>
      <c r="P217" s="5" t="str">
        <f t="shared" si="159"/>
        <v>No</v>
      </c>
      <c r="Q217" s="3" t="str">
        <f t="shared" si="158"/>
        <v>No</v>
      </c>
      <c r="R217" s="5" t="str">
        <f t="shared" si="159"/>
        <v>No</v>
      </c>
      <c r="S217" s="3" t="str">
        <f t="shared" si="158"/>
        <v>No</v>
      </c>
      <c r="T217" s="5" t="str">
        <f t="shared" si="159"/>
        <v>No</v>
      </c>
      <c r="U217" s="3" t="str">
        <f t="shared" si="158"/>
        <v>No</v>
      </c>
      <c r="V217" s="5" t="str">
        <f t="shared" si="159"/>
        <v>No</v>
      </c>
      <c r="W217" s="3" t="str">
        <f t="shared" si="158"/>
        <v>No</v>
      </c>
      <c r="X217" s="5" t="str">
        <f t="shared" si="159"/>
        <v>No</v>
      </c>
      <c r="Y217" s="3" t="str">
        <f t="shared" si="158"/>
        <v>No</v>
      </c>
      <c r="Z217" s="5" t="str">
        <f t="shared" si="159"/>
        <v>No</v>
      </c>
      <c r="AA217" s="3" t="str">
        <f t="shared" si="158"/>
        <v>No</v>
      </c>
      <c r="AB217" s="5" t="str">
        <f t="shared" si="159"/>
        <v>No</v>
      </c>
      <c r="AC217" s="3" t="str">
        <f t="shared" si="158"/>
        <v>No</v>
      </c>
      <c r="AD217" s="5" t="str">
        <f t="shared" si="159"/>
        <v>No</v>
      </c>
      <c r="AE217" s="3" t="str">
        <f t="shared" si="158"/>
        <v>No</v>
      </c>
      <c r="AF217" s="5" t="str">
        <f t="shared" si="159"/>
        <v>No</v>
      </c>
      <c r="AG217" s="3" t="str">
        <f t="shared" si="158"/>
        <v>No</v>
      </c>
      <c r="AH217" s="5" t="str">
        <f t="shared" si="159"/>
        <v>No</v>
      </c>
      <c r="AI217" s="3" t="str">
        <f t="shared" si="158"/>
        <v>No</v>
      </c>
      <c r="AJ217" s="5" t="str">
        <f t="shared" si="159"/>
        <v>No</v>
      </c>
      <c r="AK217" s="3" t="str">
        <f t="shared" si="158"/>
        <v>No</v>
      </c>
      <c r="AL217" s="5" t="str">
        <f t="shared" si="159"/>
        <v>No</v>
      </c>
      <c r="AM217" s="3" t="str">
        <f t="shared" si="158"/>
        <v>No</v>
      </c>
      <c r="AN217" s="5" t="str">
        <f t="shared" si="159"/>
        <v>No</v>
      </c>
      <c r="AO217" s="3" t="str">
        <f t="shared" si="158"/>
        <v>No</v>
      </c>
      <c r="AP217" s="5" t="str">
        <f t="shared" si="159"/>
        <v>No</v>
      </c>
      <c r="AQ217" s="3" t="str">
        <f t="shared" si="158"/>
        <v>No</v>
      </c>
      <c r="AR217" s="5" t="str">
        <f t="shared" si="159"/>
        <v>No</v>
      </c>
      <c r="AS217" s="3" t="str">
        <f t="shared" si="158"/>
        <v>No</v>
      </c>
      <c r="AT217" s="5" t="str">
        <f t="shared" si="159"/>
        <v>No</v>
      </c>
      <c r="AU217" s="3" t="str">
        <f t="shared" si="158"/>
        <v>No</v>
      </c>
      <c r="AV217" s="5" t="str">
        <f t="shared" si="159"/>
        <v>No</v>
      </c>
      <c r="AW217" s="3" t="str">
        <f t="shared" si="158"/>
        <v>No</v>
      </c>
      <c r="AX217" s="5" t="str">
        <f t="shared" si="159"/>
        <v>No</v>
      </c>
      <c r="AY217" s="3" t="str">
        <f t="shared" si="158"/>
        <v>No</v>
      </c>
      <c r="AZ217" s="5" t="str">
        <f t="shared" si="159"/>
        <v>No</v>
      </c>
      <c r="BA217" s="3" t="str">
        <f t="shared" si="158"/>
        <v>No</v>
      </c>
      <c r="BB217" s="5" t="str">
        <f t="shared" si="159"/>
        <v>No</v>
      </c>
      <c r="BC217" s="3" t="str">
        <f t="shared" si="158"/>
        <v>No</v>
      </c>
      <c r="BD217" s="5" t="str">
        <f t="shared" si="159"/>
        <v>No</v>
      </c>
      <c r="BE217" s="3" t="str">
        <f t="shared" si="158"/>
        <v>No</v>
      </c>
      <c r="BF217" s="5" t="str">
        <f t="shared" si="159"/>
        <v>No</v>
      </c>
      <c r="BG217" s="3" t="str">
        <f t="shared" si="158"/>
        <v>No</v>
      </c>
      <c r="BH217" s="5" t="str">
        <f t="shared" si="159"/>
        <v>No</v>
      </c>
      <c r="BI217" s="3" t="str">
        <f t="shared" si="158"/>
        <v>No</v>
      </c>
      <c r="BJ217" s="5" t="str">
        <f t="shared" si="159"/>
        <v>No</v>
      </c>
      <c r="BK217" s="3" t="str">
        <f t="shared" si="158"/>
        <v>No</v>
      </c>
      <c r="BL217" s="5" t="str">
        <f t="shared" si="159"/>
        <v>No</v>
      </c>
      <c r="BM217" s="3" t="str">
        <f t="shared" si="158"/>
        <v>No</v>
      </c>
      <c r="BN217" s="5" t="str">
        <f t="shared" si="159"/>
        <v>No</v>
      </c>
      <c r="BO217" s="3" t="str">
        <f t="shared" si="158"/>
        <v>No</v>
      </c>
      <c r="BP217" s="5" t="str">
        <f t="shared" si="159"/>
        <v>No</v>
      </c>
      <c r="BQ217" s="3" t="str">
        <f t="shared" si="158"/>
        <v>No</v>
      </c>
      <c r="BR217" s="5" t="str">
        <f t="shared" si="159"/>
        <v>No</v>
      </c>
      <c r="BS217" s="3" t="str">
        <f t="shared" si="158"/>
        <v>No</v>
      </c>
      <c r="BT217" s="5" t="str">
        <f t="shared" si="159"/>
        <v>No</v>
      </c>
      <c r="BU217" s="3" t="str">
        <f t="shared" si="156"/>
        <v>No</v>
      </c>
      <c r="BV217" s="5" t="str">
        <f t="shared" si="157"/>
        <v>No</v>
      </c>
      <c r="BW217" s="3" t="str">
        <f t="shared" si="156"/>
        <v>No</v>
      </c>
      <c r="BX217" s="5" t="str">
        <f t="shared" si="157"/>
        <v>No</v>
      </c>
      <c r="BY217" s="3" t="str">
        <f t="shared" si="156"/>
        <v>No</v>
      </c>
      <c r="BZ217" s="5" t="str">
        <f t="shared" si="157"/>
        <v>No</v>
      </c>
      <c r="CA217" s="3" t="str">
        <f t="shared" si="156"/>
        <v>No</v>
      </c>
      <c r="CB217" s="5" t="str">
        <f t="shared" si="157"/>
        <v>No</v>
      </c>
      <c r="CC217" s="3" t="str">
        <f t="shared" si="156"/>
        <v>No</v>
      </c>
      <c r="CD217" s="5" t="str">
        <f t="shared" si="157"/>
        <v>No</v>
      </c>
      <c r="CE217" s="3" t="str">
        <f t="shared" si="156"/>
        <v>No</v>
      </c>
      <c r="CF217" s="5" t="str">
        <f t="shared" si="157"/>
        <v>No</v>
      </c>
      <c r="CG217" s="3" t="str">
        <f t="shared" si="156"/>
        <v>No</v>
      </c>
      <c r="CH217" s="5" t="str">
        <f t="shared" si="157"/>
        <v>No</v>
      </c>
      <c r="CI217" s="3" t="str">
        <f t="shared" si="156"/>
        <v>No</v>
      </c>
      <c r="CJ217" s="5" t="str">
        <f t="shared" si="157"/>
        <v>No</v>
      </c>
      <c r="CK217" s="3" t="str">
        <f t="shared" si="156"/>
        <v>No</v>
      </c>
      <c r="CL217" s="5" t="str">
        <f t="shared" si="157"/>
        <v>No</v>
      </c>
      <c r="CM217" s="3" t="str">
        <f t="shared" si="156"/>
        <v>No</v>
      </c>
      <c r="CN217" s="5" t="str">
        <f t="shared" si="157"/>
        <v>No</v>
      </c>
      <c r="CO217" s="3" t="str">
        <f t="shared" si="156"/>
        <v>No</v>
      </c>
      <c r="CP217" s="5" t="str">
        <f t="shared" si="157"/>
        <v>No</v>
      </c>
      <c r="CQ217" s="3" t="str">
        <f t="shared" si="156"/>
        <v>No</v>
      </c>
      <c r="CR217" s="5" t="str">
        <f t="shared" si="157"/>
        <v>No</v>
      </c>
      <c r="CS217" s="3" t="str">
        <f t="shared" si="156"/>
        <v>No</v>
      </c>
      <c r="CT217" s="5" t="str">
        <f t="shared" si="157"/>
        <v>No</v>
      </c>
      <c r="CU217" s="3" t="str">
        <f t="shared" si="156"/>
        <v>No</v>
      </c>
      <c r="CV217" s="5" t="str">
        <f t="shared" si="157"/>
        <v>No</v>
      </c>
      <c r="CW217" s="3" t="str">
        <f t="shared" si="156"/>
        <v>No</v>
      </c>
      <c r="CX217" s="5" t="str">
        <f t="shared" si="157"/>
        <v>No</v>
      </c>
      <c r="CY217" s="3" t="str">
        <f t="shared" si="156"/>
        <v>No</v>
      </c>
      <c r="CZ217" s="5" t="str">
        <f t="shared" si="157"/>
        <v>No</v>
      </c>
    </row>
    <row r="218" spans="4:104" x14ac:dyDescent="0.3">
      <c r="D218" s="3">
        <v>222</v>
      </c>
      <c r="E218" s="3" t="str">
        <f t="shared" si="151"/>
        <v>Lilith</v>
      </c>
      <c r="F218" s="3" t="str">
        <f t="shared" ref="F218:F232" si="161">F203</f>
        <v>Vertex</v>
      </c>
      <c r="G218" s="3" t="str">
        <f t="shared" si="149"/>
        <v>Conjunción</v>
      </c>
      <c r="H218" s="5">
        <f t="shared" si="150"/>
        <v>0</v>
      </c>
      <c r="I218" s="3" t="str">
        <f t="shared" si="158"/>
        <v>No</v>
      </c>
      <c r="J218" s="5" t="str">
        <f t="shared" si="159"/>
        <v>No</v>
      </c>
      <c r="K218" s="3" t="str">
        <f t="shared" si="158"/>
        <v>No</v>
      </c>
      <c r="L218" s="5" t="str">
        <f t="shared" si="159"/>
        <v>No</v>
      </c>
      <c r="M218" s="3" t="str">
        <f t="shared" si="158"/>
        <v>No</v>
      </c>
      <c r="N218" s="5" t="str">
        <f t="shared" si="159"/>
        <v>No</v>
      </c>
      <c r="O218" s="3" t="str">
        <f t="shared" si="158"/>
        <v>No</v>
      </c>
      <c r="P218" s="5" t="str">
        <f t="shared" si="159"/>
        <v>No</v>
      </c>
      <c r="Q218" s="3" t="str">
        <f t="shared" si="158"/>
        <v>No</v>
      </c>
      <c r="R218" s="5" t="str">
        <f t="shared" si="159"/>
        <v>No</v>
      </c>
      <c r="S218" s="3" t="str">
        <f t="shared" si="158"/>
        <v>No</v>
      </c>
      <c r="T218" s="5" t="str">
        <f t="shared" si="159"/>
        <v>No</v>
      </c>
      <c r="U218" s="3" t="str">
        <f t="shared" si="158"/>
        <v>No</v>
      </c>
      <c r="V218" s="5" t="str">
        <f t="shared" si="159"/>
        <v>No</v>
      </c>
      <c r="W218" s="3" t="str">
        <f t="shared" si="158"/>
        <v>No</v>
      </c>
      <c r="X218" s="5" t="str">
        <f t="shared" si="159"/>
        <v>No</v>
      </c>
      <c r="Y218" s="3" t="str">
        <f t="shared" si="158"/>
        <v>No</v>
      </c>
      <c r="Z218" s="5" t="str">
        <f t="shared" si="159"/>
        <v>No</v>
      </c>
      <c r="AA218" s="3" t="str">
        <f t="shared" si="158"/>
        <v>No</v>
      </c>
      <c r="AB218" s="5" t="str">
        <f t="shared" si="159"/>
        <v>No</v>
      </c>
      <c r="AC218" s="3" t="str">
        <f t="shared" si="158"/>
        <v>No</v>
      </c>
      <c r="AD218" s="5" t="str">
        <f t="shared" si="159"/>
        <v>No</v>
      </c>
      <c r="AE218" s="3" t="str">
        <f t="shared" si="158"/>
        <v>No</v>
      </c>
      <c r="AF218" s="5" t="str">
        <f t="shared" si="159"/>
        <v>No</v>
      </c>
      <c r="AG218" s="3" t="str">
        <f t="shared" si="158"/>
        <v>No</v>
      </c>
      <c r="AH218" s="5" t="str">
        <f t="shared" si="159"/>
        <v>No</v>
      </c>
      <c r="AI218" s="3" t="str">
        <f t="shared" si="158"/>
        <v>No</v>
      </c>
      <c r="AJ218" s="5" t="str">
        <f t="shared" si="159"/>
        <v>No</v>
      </c>
      <c r="AK218" s="3" t="str">
        <f t="shared" si="158"/>
        <v>No</v>
      </c>
      <c r="AL218" s="5" t="str">
        <f t="shared" si="159"/>
        <v>No</v>
      </c>
      <c r="AM218" s="3" t="str">
        <f t="shared" si="158"/>
        <v>No</v>
      </c>
      <c r="AN218" s="5" t="str">
        <f t="shared" si="159"/>
        <v>No</v>
      </c>
      <c r="AO218" s="3" t="str">
        <f t="shared" si="158"/>
        <v>No</v>
      </c>
      <c r="AP218" s="5" t="str">
        <f t="shared" si="159"/>
        <v>No</v>
      </c>
      <c r="AQ218" s="3" t="str">
        <f t="shared" si="158"/>
        <v>No</v>
      </c>
      <c r="AR218" s="5" t="str">
        <f t="shared" si="159"/>
        <v>No</v>
      </c>
      <c r="AS218" s="3" t="str">
        <f t="shared" si="158"/>
        <v>No</v>
      </c>
      <c r="AT218" s="5" t="str">
        <f t="shared" si="159"/>
        <v>No</v>
      </c>
      <c r="AU218" s="3" t="str">
        <f t="shared" si="158"/>
        <v>No</v>
      </c>
      <c r="AV218" s="5" t="str">
        <f t="shared" si="159"/>
        <v>No</v>
      </c>
      <c r="AW218" s="3" t="str">
        <f t="shared" si="158"/>
        <v>No</v>
      </c>
      <c r="AX218" s="5" t="str">
        <f t="shared" si="159"/>
        <v>No</v>
      </c>
      <c r="AY218" s="3" t="str">
        <f t="shared" si="158"/>
        <v>No</v>
      </c>
      <c r="AZ218" s="5" t="str">
        <f t="shared" si="159"/>
        <v>No</v>
      </c>
      <c r="BA218" s="3" t="str">
        <f t="shared" si="158"/>
        <v>No</v>
      </c>
      <c r="BB218" s="5" t="str">
        <f t="shared" si="159"/>
        <v>No</v>
      </c>
      <c r="BC218" s="3" t="str">
        <f t="shared" si="158"/>
        <v>No</v>
      </c>
      <c r="BD218" s="5" t="str">
        <f t="shared" si="159"/>
        <v>No</v>
      </c>
      <c r="BE218" s="3" t="str">
        <f t="shared" si="158"/>
        <v>No</v>
      </c>
      <c r="BF218" s="5" t="str">
        <f t="shared" si="159"/>
        <v>No</v>
      </c>
      <c r="BG218" s="3" t="str">
        <f t="shared" si="158"/>
        <v>No</v>
      </c>
      <c r="BH218" s="5" t="str">
        <f t="shared" si="159"/>
        <v>No</v>
      </c>
      <c r="BI218" s="3" t="str">
        <f t="shared" si="158"/>
        <v>No</v>
      </c>
      <c r="BJ218" s="5" t="str">
        <f t="shared" si="159"/>
        <v>No</v>
      </c>
      <c r="BK218" s="3" t="str">
        <f t="shared" si="158"/>
        <v>No</v>
      </c>
      <c r="BL218" s="5" t="str">
        <f t="shared" si="159"/>
        <v>No</v>
      </c>
      <c r="BM218" s="3" t="str">
        <f t="shared" si="158"/>
        <v>No</v>
      </c>
      <c r="BN218" s="5" t="str">
        <f t="shared" si="159"/>
        <v>No</v>
      </c>
      <c r="BO218" s="3" t="str">
        <f t="shared" si="158"/>
        <v>No</v>
      </c>
      <c r="BP218" s="5" t="str">
        <f t="shared" si="159"/>
        <v>No</v>
      </c>
      <c r="BQ218" s="3" t="str">
        <f t="shared" si="158"/>
        <v>No</v>
      </c>
      <c r="BR218" s="5" t="str">
        <f t="shared" si="159"/>
        <v>No</v>
      </c>
      <c r="BS218" s="3" t="str">
        <f t="shared" si="158"/>
        <v>No</v>
      </c>
      <c r="BT218" s="5" t="str">
        <f t="shared" si="159"/>
        <v>No</v>
      </c>
      <c r="BU218" s="3" t="str">
        <f t="shared" si="156"/>
        <v>No</v>
      </c>
      <c r="BV218" s="5" t="str">
        <f t="shared" si="157"/>
        <v>No</v>
      </c>
      <c r="BW218" s="3" t="str">
        <f t="shared" si="156"/>
        <v>No</v>
      </c>
      <c r="BX218" s="5" t="str">
        <f t="shared" si="157"/>
        <v>No</v>
      </c>
      <c r="BY218" s="3" t="str">
        <f t="shared" si="156"/>
        <v>No</v>
      </c>
      <c r="BZ218" s="5" t="str">
        <f t="shared" si="157"/>
        <v>No</v>
      </c>
      <c r="CA218" s="3" t="str">
        <f t="shared" si="156"/>
        <v>No</v>
      </c>
      <c r="CB218" s="5" t="str">
        <f t="shared" si="157"/>
        <v>No</v>
      </c>
      <c r="CC218" s="3" t="str">
        <f t="shared" si="156"/>
        <v>No</v>
      </c>
      <c r="CD218" s="5" t="str">
        <f t="shared" si="157"/>
        <v>No</v>
      </c>
      <c r="CE218" s="3" t="str">
        <f t="shared" si="156"/>
        <v>No</v>
      </c>
      <c r="CF218" s="5" t="str">
        <f t="shared" si="157"/>
        <v>No</v>
      </c>
      <c r="CG218" s="3" t="str">
        <f t="shared" si="156"/>
        <v>No</v>
      </c>
      <c r="CH218" s="5" t="str">
        <f t="shared" si="157"/>
        <v>No</v>
      </c>
      <c r="CI218" s="3" t="str">
        <f t="shared" si="156"/>
        <v>No</v>
      </c>
      <c r="CJ218" s="5" t="str">
        <f t="shared" si="157"/>
        <v>No</v>
      </c>
      <c r="CK218" s="3" t="str">
        <f t="shared" si="156"/>
        <v>No</v>
      </c>
      <c r="CL218" s="5" t="str">
        <f t="shared" si="157"/>
        <v>No</v>
      </c>
      <c r="CM218" s="3" t="str">
        <f t="shared" si="156"/>
        <v>No</v>
      </c>
      <c r="CN218" s="5" t="str">
        <f t="shared" si="157"/>
        <v>No</v>
      </c>
      <c r="CO218" s="3" t="str">
        <f t="shared" si="156"/>
        <v>No</v>
      </c>
      <c r="CP218" s="5" t="str">
        <f t="shared" si="157"/>
        <v>No</v>
      </c>
      <c r="CQ218" s="3" t="str">
        <f t="shared" si="156"/>
        <v>No</v>
      </c>
      <c r="CR218" s="5" t="str">
        <f t="shared" si="157"/>
        <v>No</v>
      </c>
      <c r="CS218" s="3" t="str">
        <f t="shared" si="156"/>
        <v>No</v>
      </c>
      <c r="CT218" s="5" t="str">
        <f t="shared" si="157"/>
        <v>No</v>
      </c>
      <c r="CU218" s="3" t="str">
        <f t="shared" si="156"/>
        <v>No</v>
      </c>
      <c r="CV218" s="5" t="str">
        <f t="shared" si="157"/>
        <v>No</v>
      </c>
      <c r="CW218" s="3" t="str">
        <f t="shared" si="156"/>
        <v>No</v>
      </c>
      <c r="CX218" s="5" t="str">
        <f t="shared" si="157"/>
        <v>No</v>
      </c>
      <c r="CY218" s="3" t="str">
        <f t="shared" si="156"/>
        <v>No</v>
      </c>
      <c r="CZ218" s="5" t="str">
        <f t="shared" si="157"/>
        <v>No</v>
      </c>
    </row>
    <row r="219" spans="4:104" x14ac:dyDescent="0.3">
      <c r="D219" s="3">
        <v>223</v>
      </c>
      <c r="E219" s="3" t="str">
        <f t="shared" si="151"/>
        <v>Lilith</v>
      </c>
      <c r="F219" s="3" t="str">
        <f t="shared" si="161"/>
        <v>Ceres</v>
      </c>
      <c r="G219" s="3" t="str">
        <f t="shared" si="149"/>
        <v>Conjunción</v>
      </c>
      <c r="H219" s="5">
        <f t="shared" si="150"/>
        <v>0</v>
      </c>
      <c r="I219" s="3" t="str">
        <f t="shared" si="158"/>
        <v>No</v>
      </c>
      <c r="J219" s="5" t="str">
        <f t="shared" si="159"/>
        <v>No</v>
      </c>
      <c r="K219" s="3" t="str">
        <f t="shared" si="158"/>
        <v>No</v>
      </c>
      <c r="L219" s="5" t="str">
        <f t="shared" si="159"/>
        <v>No</v>
      </c>
      <c r="M219" s="3" t="str">
        <f t="shared" si="158"/>
        <v>No</v>
      </c>
      <c r="N219" s="5" t="str">
        <f t="shared" si="159"/>
        <v>No</v>
      </c>
      <c r="O219" s="3" t="str">
        <f t="shared" si="158"/>
        <v>No</v>
      </c>
      <c r="P219" s="5" t="str">
        <f t="shared" si="159"/>
        <v>No</v>
      </c>
      <c r="Q219" s="3" t="str">
        <f t="shared" si="158"/>
        <v>No</v>
      </c>
      <c r="R219" s="5" t="str">
        <f t="shared" si="159"/>
        <v>No</v>
      </c>
      <c r="S219" s="3" t="str">
        <f t="shared" si="158"/>
        <v>No</v>
      </c>
      <c r="T219" s="5" t="str">
        <f t="shared" si="159"/>
        <v>No</v>
      </c>
      <c r="U219" s="3" t="str">
        <f t="shared" si="158"/>
        <v>No</v>
      </c>
      <c r="V219" s="5" t="str">
        <f t="shared" si="159"/>
        <v>No</v>
      </c>
      <c r="W219" s="3" t="str">
        <f t="shared" si="158"/>
        <v>No</v>
      </c>
      <c r="X219" s="5" t="str">
        <f t="shared" si="159"/>
        <v>No</v>
      </c>
      <c r="Y219" s="3" t="str">
        <f t="shared" si="158"/>
        <v>No</v>
      </c>
      <c r="Z219" s="5" t="str">
        <f t="shared" si="159"/>
        <v>No</v>
      </c>
      <c r="AA219" s="3" t="str">
        <f t="shared" si="158"/>
        <v>No</v>
      </c>
      <c r="AB219" s="5" t="str">
        <f t="shared" si="159"/>
        <v>No</v>
      </c>
      <c r="AC219" s="3" t="str">
        <f t="shared" si="158"/>
        <v>No</v>
      </c>
      <c r="AD219" s="5" t="str">
        <f t="shared" si="159"/>
        <v>No</v>
      </c>
      <c r="AE219" s="3" t="str">
        <f t="shared" si="158"/>
        <v>No</v>
      </c>
      <c r="AF219" s="5" t="str">
        <f t="shared" si="159"/>
        <v>No</v>
      </c>
      <c r="AG219" s="3" t="str">
        <f t="shared" si="158"/>
        <v>No</v>
      </c>
      <c r="AH219" s="5" t="str">
        <f t="shared" si="159"/>
        <v>No</v>
      </c>
      <c r="AI219" s="3" t="str">
        <f t="shared" si="158"/>
        <v>No</v>
      </c>
      <c r="AJ219" s="5" t="str">
        <f t="shared" si="159"/>
        <v>No</v>
      </c>
      <c r="AK219" s="3" t="str">
        <f t="shared" si="158"/>
        <v>No</v>
      </c>
      <c r="AL219" s="5" t="str">
        <f t="shared" si="159"/>
        <v>No</v>
      </c>
      <c r="AM219" s="3" t="str">
        <f t="shared" si="158"/>
        <v>No</v>
      </c>
      <c r="AN219" s="5" t="str">
        <f t="shared" si="159"/>
        <v>No</v>
      </c>
      <c r="AO219" s="3" t="str">
        <f t="shared" si="158"/>
        <v>No</v>
      </c>
      <c r="AP219" s="5" t="str">
        <f t="shared" si="159"/>
        <v>No</v>
      </c>
      <c r="AQ219" s="3" t="str">
        <f t="shared" si="158"/>
        <v>No</v>
      </c>
      <c r="AR219" s="5" t="str">
        <f t="shared" si="159"/>
        <v>No</v>
      </c>
      <c r="AS219" s="3" t="str">
        <f t="shared" si="158"/>
        <v>No</v>
      </c>
      <c r="AT219" s="5" t="str">
        <f t="shared" si="159"/>
        <v>No</v>
      </c>
      <c r="AU219" s="3" t="str">
        <f t="shared" si="158"/>
        <v>No</v>
      </c>
      <c r="AV219" s="5" t="str">
        <f t="shared" si="159"/>
        <v>No</v>
      </c>
      <c r="AW219" s="3" t="str">
        <f t="shared" si="158"/>
        <v>No</v>
      </c>
      <c r="AX219" s="5" t="str">
        <f t="shared" si="159"/>
        <v>No</v>
      </c>
      <c r="AY219" s="3" t="str">
        <f t="shared" si="158"/>
        <v>No</v>
      </c>
      <c r="AZ219" s="5" t="str">
        <f t="shared" si="159"/>
        <v>No</v>
      </c>
      <c r="BA219" s="3" t="str">
        <f t="shared" si="158"/>
        <v>No</v>
      </c>
      <c r="BB219" s="5" t="str">
        <f t="shared" si="159"/>
        <v>No</v>
      </c>
      <c r="BC219" s="3" t="str">
        <f t="shared" si="158"/>
        <v>No</v>
      </c>
      <c r="BD219" s="5" t="str">
        <f t="shared" si="159"/>
        <v>No</v>
      </c>
      <c r="BE219" s="3" t="str">
        <f t="shared" si="158"/>
        <v>No</v>
      </c>
      <c r="BF219" s="5" t="str">
        <f t="shared" si="159"/>
        <v>No</v>
      </c>
      <c r="BG219" s="3" t="str">
        <f t="shared" si="158"/>
        <v>No</v>
      </c>
      <c r="BH219" s="5" t="str">
        <f t="shared" si="159"/>
        <v>No</v>
      </c>
      <c r="BI219" s="3" t="str">
        <f t="shared" si="158"/>
        <v>No</v>
      </c>
      <c r="BJ219" s="5" t="str">
        <f t="shared" si="159"/>
        <v>No</v>
      </c>
      <c r="BK219" s="3" t="str">
        <f t="shared" si="158"/>
        <v>No</v>
      </c>
      <c r="BL219" s="5" t="str">
        <f t="shared" si="159"/>
        <v>No</v>
      </c>
      <c r="BM219" s="3" t="str">
        <f t="shared" si="158"/>
        <v>No</v>
      </c>
      <c r="BN219" s="5" t="str">
        <f t="shared" si="159"/>
        <v>No</v>
      </c>
      <c r="BO219" s="3" t="str">
        <f t="shared" si="158"/>
        <v>No</v>
      </c>
      <c r="BP219" s="5" t="str">
        <f t="shared" si="159"/>
        <v>No</v>
      </c>
      <c r="BQ219" s="3" t="str">
        <f t="shared" si="158"/>
        <v>No</v>
      </c>
      <c r="BR219" s="5" t="str">
        <f t="shared" si="159"/>
        <v>No</v>
      </c>
      <c r="BS219" s="3" t="str">
        <f t="shared" si="158"/>
        <v>No</v>
      </c>
      <c r="BT219" s="5" t="str">
        <f t="shared" si="159"/>
        <v>No</v>
      </c>
      <c r="BU219" s="3" t="str">
        <f t="shared" si="156"/>
        <v>No</v>
      </c>
      <c r="BV219" s="5" t="str">
        <f t="shared" si="157"/>
        <v>No</v>
      </c>
      <c r="BW219" s="3" t="str">
        <f t="shared" si="156"/>
        <v>No</v>
      </c>
      <c r="BX219" s="5" t="str">
        <f t="shared" si="157"/>
        <v>No</v>
      </c>
      <c r="BY219" s="3" t="str">
        <f t="shared" si="156"/>
        <v>No</v>
      </c>
      <c r="BZ219" s="5" t="str">
        <f t="shared" si="157"/>
        <v>No</v>
      </c>
      <c r="CA219" s="3" t="str">
        <f t="shared" si="156"/>
        <v>No</v>
      </c>
      <c r="CB219" s="5" t="str">
        <f t="shared" si="157"/>
        <v>No</v>
      </c>
      <c r="CC219" s="3" t="str">
        <f t="shared" si="156"/>
        <v>No</v>
      </c>
      <c r="CD219" s="5" t="str">
        <f t="shared" si="157"/>
        <v>No</v>
      </c>
      <c r="CE219" s="3" t="str">
        <f t="shared" si="156"/>
        <v>No</v>
      </c>
      <c r="CF219" s="5" t="str">
        <f t="shared" si="157"/>
        <v>No</v>
      </c>
      <c r="CG219" s="3" t="str">
        <f t="shared" si="156"/>
        <v>No</v>
      </c>
      <c r="CH219" s="5" t="str">
        <f t="shared" si="157"/>
        <v>No</v>
      </c>
      <c r="CI219" s="3" t="str">
        <f t="shared" si="156"/>
        <v>No</v>
      </c>
      <c r="CJ219" s="5" t="str">
        <f t="shared" si="157"/>
        <v>No</v>
      </c>
      <c r="CK219" s="3" t="str">
        <f t="shared" si="156"/>
        <v>No</v>
      </c>
      <c r="CL219" s="5" t="str">
        <f t="shared" si="157"/>
        <v>No</v>
      </c>
      <c r="CM219" s="3" t="str">
        <f t="shared" si="156"/>
        <v>No</v>
      </c>
      <c r="CN219" s="5" t="str">
        <f t="shared" si="157"/>
        <v>No</v>
      </c>
      <c r="CO219" s="3" t="str">
        <f t="shared" si="156"/>
        <v>No</v>
      </c>
      <c r="CP219" s="5" t="str">
        <f t="shared" si="157"/>
        <v>No</v>
      </c>
      <c r="CQ219" s="3" t="str">
        <f t="shared" si="156"/>
        <v>No</v>
      </c>
      <c r="CR219" s="5" t="str">
        <f t="shared" si="157"/>
        <v>No</v>
      </c>
      <c r="CS219" s="3" t="str">
        <f t="shared" si="156"/>
        <v>No</v>
      </c>
      <c r="CT219" s="5" t="str">
        <f t="shared" si="157"/>
        <v>No</v>
      </c>
      <c r="CU219" s="3" t="str">
        <f t="shared" si="156"/>
        <v>No</v>
      </c>
      <c r="CV219" s="5" t="str">
        <f t="shared" si="157"/>
        <v>No</v>
      </c>
      <c r="CW219" s="3" t="str">
        <f t="shared" si="156"/>
        <v>No</v>
      </c>
      <c r="CX219" s="5" t="str">
        <f t="shared" si="157"/>
        <v>No</v>
      </c>
      <c r="CY219" s="3" t="str">
        <f t="shared" si="156"/>
        <v>No</v>
      </c>
      <c r="CZ219" s="5" t="str">
        <f t="shared" si="157"/>
        <v>No</v>
      </c>
    </row>
    <row r="220" spans="4:104" x14ac:dyDescent="0.3">
      <c r="D220" s="3">
        <v>224</v>
      </c>
      <c r="E220" s="3" t="str">
        <f t="shared" si="151"/>
        <v>Lilith</v>
      </c>
      <c r="F220" s="3" t="str">
        <f t="shared" si="161"/>
        <v>Varuna</v>
      </c>
      <c r="G220" s="3" t="str">
        <f t="shared" si="149"/>
        <v>Conjunción</v>
      </c>
      <c r="H220" s="5">
        <f t="shared" si="150"/>
        <v>0</v>
      </c>
      <c r="I220" s="3" t="str">
        <f t="shared" si="158"/>
        <v>No</v>
      </c>
      <c r="J220" s="5" t="str">
        <f t="shared" si="159"/>
        <v>No</v>
      </c>
      <c r="K220" s="3" t="str">
        <f t="shared" si="158"/>
        <v>No</v>
      </c>
      <c r="L220" s="5" t="str">
        <f t="shared" si="159"/>
        <v>No</v>
      </c>
      <c r="M220" s="3" t="str">
        <f t="shared" si="158"/>
        <v>No</v>
      </c>
      <c r="N220" s="5" t="str">
        <f t="shared" si="159"/>
        <v>No</v>
      </c>
      <c r="O220" s="3" t="str">
        <f t="shared" si="158"/>
        <v>No</v>
      </c>
      <c r="P220" s="5" t="str">
        <f t="shared" si="159"/>
        <v>No</v>
      </c>
      <c r="Q220" s="3" t="str">
        <f t="shared" si="158"/>
        <v>No</v>
      </c>
      <c r="R220" s="5" t="str">
        <f t="shared" si="159"/>
        <v>No</v>
      </c>
      <c r="S220" s="3" t="str">
        <f t="shared" si="158"/>
        <v>No</v>
      </c>
      <c r="T220" s="5" t="str">
        <f t="shared" si="159"/>
        <v>No</v>
      </c>
      <c r="U220" s="3" t="str">
        <f t="shared" si="158"/>
        <v>No</v>
      </c>
      <c r="V220" s="5" t="str">
        <f t="shared" si="159"/>
        <v>No</v>
      </c>
      <c r="W220" s="3" t="str">
        <f t="shared" si="158"/>
        <v>No</v>
      </c>
      <c r="X220" s="5" t="str">
        <f t="shared" si="159"/>
        <v>No</v>
      </c>
      <c r="Y220" s="3" t="str">
        <f t="shared" si="158"/>
        <v>No</v>
      </c>
      <c r="Z220" s="5" t="str">
        <f t="shared" si="159"/>
        <v>No</v>
      </c>
      <c r="AA220" s="3" t="str">
        <f t="shared" si="158"/>
        <v>No</v>
      </c>
      <c r="AB220" s="5" t="str">
        <f t="shared" si="159"/>
        <v>No</v>
      </c>
      <c r="AC220" s="3" t="str">
        <f t="shared" si="158"/>
        <v>No</v>
      </c>
      <c r="AD220" s="5" t="str">
        <f t="shared" si="159"/>
        <v>No</v>
      </c>
      <c r="AE220" s="3" t="str">
        <f t="shared" si="158"/>
        <v>No</v>
      </c>
      <c r="AF220" s="5" t="str">
        <f t="shared" si="159"/>
        <v>No</v>
      </c>
      <c r="AG220" s="3" t="str">
        <f t="shared" si="158"/>
        <v>No</v>
      </c>
      <c r="AH220" s="5" t="str">
        <f t="shared" si="159"/>
        <v>No</v>
      </c>
      <c r="AI220" s="3" t="str">
        <f t="shared" si="158"/>
        <v>No</v>
      </c>
      <c r="AJ220" s="5" t="str">
        <f t="shared" si="159"/>
        <v>No</v>
      </c>
      <c r="AK220" s="3" t="str">
        <f t="shared" si="158"/>
        <v>No</v>
      </c>
      <c r="AL220" s="5" t="str">
        <f t="shared" si="159"/>
        <v>No</v>
      </c>
      <c r="AM220" s="3" t="str">
        <f t="shared" si="158"/>
        <v>No</v>
      </c>
      <c r="AN220" s="5" t="str">
        <f t="shared" si="159"/>
        <v>No</v>
      </c>
      <c r="AO220" s="3" t="str">
        <f t="shared" si="158"/>
        <v>No</v>
      </c>
      <c r="AP220" s="5" t="str">
        <f t="shared" si="159"/>
        <v>No</v>
      </c>
      <c r="AQ220" s="3" t="str">
        <f t="shared" si="158"/>
        <v>No</v>
      </c>
      <c r="AR220" s="5" t="str">
        <f t="shared" si="159"/>
        <v>No</v>
      </c>
      <c r="AS220" s="3" t="str">
        <f t="shared" si="158"/>
        <v>No</v>
      </c>
      <c r="AT220" s="5" t="str">
        <f t="shared" si="159"/>
        <v>No</v>
      </c>
      <c r="AU220" s="3" t="str">
        <f t="shared" si="158"/>
        <v>No</v>
      </c>
      <c r="AV220" s="5" t="str">
        <f t="shared" si="159"/>
        <v>No</v>
      </c>
      <c r="AW220" s="3" t="str">
        <f t="shared" si="158"/>
        <v>No</v>
      </c>
      <c r="AX220" s="5" t="str">
        <f t="shared" si="159"/>
        <v>No</v>
      </c>
      <c r="AY220" s="3" t="str">
        <f t="shared" si="158"/>
        <v>No</v>
      </c>
      <c r="AZ220" s="5" t="str">
        <f t="shared" si="159"/>
        <v>No</v>
      </c>
      <c r="BA220" s="3" t="str">
        <f t="shared" si="158"/>
        <v>No</v>
      </c>
      <c r="BB220" s="5" t="str">
        <f t="shared" si="159"/>
        <v>No</v>
      </c>
      <c r="BC220" s="3" t="str">
        <f t="shared" si="158"/>
        <v>No</v>
      </c>
      <c r="BD220" s="5" t="str">
        <f t="shared" si="159"/>
        <v>No</v>
      </c>
      <c r="BE220" s="3" t="str">
        <f t="shared" si="158"/>
        <v>No</v>
      </c>
      <c r="BF220" s="5" t="str">
        <f t="shared" si="159"/>
        <v>No</v>
      </c>
      <c r="BG220" s="3" t="str">
        <f t="shared" si="158"/>
        <v>No</v>
      </c>
      <c r="BH220" s="5" t="str">
        <f t="shared" si="159"/>
        <v>No</v>
      </c>
      <c r="BI220" s="3" t="str">
        <f t="shared" si="158"/>
        <v>No</v>
      </c>
      <c r="BJ220" s="5" t="str">
        <f t="shared" si="159"/>
        <v>No</v>
      </c>
      <c r="BK220" s="3" t="str">
        <f t="shared" si="158"/>
        <v>No</v>
      </c>
      <c r="BL220" s="5" t="str">
        <f t="shared" si="159"/>
        <v>No</v>
      </c>
      <c r="BM220" s="3" t="str">
        <f t="shared" si="158"/>
        <v>No</v>
      </c>
      <c r="BN220" s="5" t="str">
        <f t="shared" si="159"/>
        <v>No</v>
      </c>
      <c r="BO220" s="3" t="str">
        <f t="shared" si="158"/>
        <v>No</v>
      </c>
      <c r="BP220" s="5" t="str">
        <f t="shared" si="159"/>
        <v>No</v>
      </c>
      <c r="BQ220" s="3" t="str">
        <f t="shared" si="158"/>
        <v>No</v>
      </c>
      <c r="BR220" s="5" t="str">
        <f t="shared" si="159"/>
        <v>No</v>
      </c>
      <c r="BS220" s="3" t="str">
        <f t="shared" si="158"/>
        <v>No</v>
      </c>
      <c r="BT220" s="5" t="str">
        <f t="shared" si="159"/>
        <v>No</v>
      </c>
      <c r="BU220" s="3" t="str">
        <f t="shared" si="156"/>
        <v>No</v>
      </c>
      <c r="BV220" s="5" t="str">
        <f t="shared" si="157"/>
        <v>No</v>
      </c>
      <c r="BW220" s="3" t="str">
        <f t="shared" si="156"/>
        <v>No</v>
      </c>
      <c r="BX220" s="5" t="str">
        <f t="shared" si="157"/>
        <v>No</v>
      </c>
      <c r="BY220" s="3" t="str">
        <f t="shared" si="156"/>
        <v>No</v>
      </c>
      <c r="BZ220" s="5" t="str">
        <f t="shared" si="157"/>
        <v>No</v>
      </c>
      <c r="CA220" s="3" t="str">
        <f t="shared" si="156"/>
        <v>No</v>
      </c>
      <c r="CB220" s="5" t="str">
        <f t="shared" si="157"/>
        <v>No</v>
      </c>
      <c r="CC220" s="3" t="str">
        <f t="shared" si="156"/>
        <v>No</v>
      </c>
      <c r="CD220" s="5" t="str">
        <f t="shared" si="157"/>
        <v>No</v>
      </c>
      <c r="CE220" s="3" t="str">
        <f t="shared" si="156"/>
        <v>No</v>
      </c>
      <c r="CF220" s="5" t="str">
        <f t="shared" si="157"/>
        <v>No</v>
      </c>
      <c r="CG220" s="3" t="str">
        <f t="shared" si="156"/>
        <v>No</v>
      </c>
      <c r="CH220" s="5" t="str">
        <f t="shared" si="157"/>
        <v>No</v>
      </c>
      <c r="CI220" s="3" t="str">
        <f t="shared" si="156"/>
        <v>No</v>
      </c>
      <c r="CJ220" s="5" t="str">
        <f t="shared" si="157"/>
        <v>No</v>
      </c>
      <c r="CK220" s="3" t="str">
        <f t="shared" si="156"/>
        <v>No</v>
      </c>
      <c r="CL220" s="5" t="str">
        <f t="shared" si="157"/>
        <v>No</v>
      </c>
      <c r="CM220" s="3" t="str">
        <f t="shared" si="156"/>
        <v>No</v>
      </c>
      <c r="CN220" s="5" t="str">
        <f t="shared" si="157"/>
        <v>No</v>
      </c>
      <c r="CO220" s="3" t="str">
        <f t="shared" si="156"/>
        <v>No</v>
      </c>
      <c r="CP220" s="5" t="str">
        <f t="shared" si="157"/>
        <v>No</v>
      </c>
      <c r="CQ220" s="3" t="str">
        <f t="shared" si="156"/>
        <v>No</v>
      </c>
      <c r="CR220" s="5" t="str">
        <f t="shared" si="157"/>
        <v>No</v>
      </c>
      <c r="CS220" s="3" t="str">
        <f t="shared" si="156"/>
        <v>No</v>
      </c>
      <c r="CT220" s="5" t="str">
        <f t="shared" si="157"/>
        <v>No</v>
      </c>
      <c r="CU220" s="3" t="str">
        <f t="shared" si="156"/>
        <v>No</v>
      </c>
      <c r="CV220" s="5" t="str">
        <f t="shared" si="157"/>
        <v>No</v>
      </c>
      <c r="CW220" s="3" t="str">
        <f t="shared" si="156"/>
        <v>No</v>
      </c>
      <c r="CX220" s="5" t="str">
        <f t="shared" si="157"/>
        <v>No</v>
      </c>
      <c r="CY220" s="3" t="str">
        <f t="shared" si="156"/>
        <v>No</v>
      </c>
      <c r="CZ220" s="5" t="str">
        <f t="shared" si="157"/>
        <v>No</v>
      </c>
    </row>
    <row r="221" spans="4:104" x14ac:dyDescent="0.3">
      <c r="D221" s="3">
        <v>225</v>
      </c>
      <c r="E221" s="3" t="str">
        <f>$E$23</f>
        <v>Vertex</v>
      </c>
      <c r="F221" s="3" t="str">
        <f t="shared" si="161"/>
        <v>Sol</v>
      </c>
      <c r="G221" s="3" t="str">
        <f t="shared" si="149"/>
        <v>Conjunción</v>
      </c>
      <c r="H221" s="5">
        <f t="shared" si="150"/>
        <v>0</v>
      </c>
      <c r="I221" s="3" t="str">
        <f t="shared" si="158"/>
        <v>No</v>
      </c>
      <c r="J221" s="5" t="str">
        <f t="shared" si="159"/>
        <v>No</v>
      </c>
      <c r="K221" s="3" t="str">
        <f t="shared" si="158"/>
        <v>No</v>
      </c>
      <c r="L221" s="5" t="str">
        <f t="shared" si="159"/>
        <v>No</v>
      </c>
      <c r="M221" s="3" t="str">
        <f t="shared" si="158"/>
        <v>No</v>
      </c>
      <c r="N221" s="5" t="str">
        <f t="shared" si="159"/>
        <v>No</v>
      </c>
      <c r="O221" s="3" t="str">
        <f t="shared" si="158"/>
        <v>No</v>
      </c>
      <c r="P221" s="5" t="str">
        <f t="shared" si="159"/>
        <v>No</v>
      </c>
      <c r="Q221" s="3" t="str">
        <f t="shared" si="158"/>
        <v>No</v>
      </c>
      <c r="R221" s="5" t="str">
        <f t="shared" si="159"/>
        <v>No</v>
      </c>
      <c r="S221" s="3" t="str">
        <f t="shared" si="158"/>
        <v>No</v>
      </c>
      <c r="T221" s="5" t="str">
        <f t="shared" si="159"/>
        <v>No</v>
      </c>
      <c r="U221" s="3" t="str">
        <f t="shared" si="158"/>
        <v>No</v>
      </c>
      <c r="V221" s="5" t="str">
        <f t="shared" si="159"/>
        <v>No</v>
      </c>
      <c r="W221" s="3" t="str">
        <f t="shared" si="158"/>
        <v>No</v>
      </c>
      <c r="X221" s="5" t="str">
        <f t="shared" si="159"/>
        <v>No</v>
      </c>
      <c r="Y221" s="3" t="str">
        <f t="shared" si="158"/>
        <v>No</v>
      </c>
      <c r="Z221" s="5" t="str">
        <f t="shared" si="159"/>
        <v>No</v>
      </c>
      <c r="AA221" s="3" t="str">
        <f t="shared" si="158"/>
        <v>No</v>
      </c>
      <c r="AB221" s="5" t="str">
        <f t="shared" si="159"/>
        <v>No</v>
      </c>
      <c r="AC221" s="3" t="str">
        <f t="shared" si="158"/>
        <v>No</v>
      </c>
      <c r="AD221" s="5" t="str">
        <f t="shared" si="159"/>
        <v>No</v>
      </c>
      <c r="AE221" s="3" t="str">
        <f t="shared" si="158"/>
        <v>No</v>
      </c>
      <c r="AF221" s="5" t="str">
        <f t="shared" si="159"/>
        <v>No</v>
      </c>
      <c r="AG221" s="3" t="str">
        <f t="shared" si="158"/>
        <v>No</v>
      </c>
      <c r="AH221" s="5" t="str">
        <f t="shared" si="159"/>
        <v>No</v>
      </c>
      <c r="AI221" s="3" t="str">
        <f t="shared" si="158"/>
        <v>No</v>
      </c>
      <c r="AJ221" s="5" t="str">
        <f t="shared" si="159"/>
        <v>No</v>
      </c>
      <c r="AK221" s="3" t="str">
        <f t="shared" si="158"/>
        <v>No</v>
      </c>
      <c r="AL221" s="5" t="str">
        <f t="shared" si="159"/>
        <v>No</v>
      </c>
      <c r="AM221" s="3" t="str">
        <f t="shared" si="158"/>
        <v>No</v>
      </c>
      <c r="AN221" s="5" t="str">
        <f t="shared" si="159"/>
        <v>No</v>
      </c>
      <c r="AO221" s="3" t="str">
        <f t="shared" si="158"/>
        <v>No</v>
      </c>
      <c r="AP221" s="5" t="str">
        <f t="shared" si="159"/>
        <v>No</v>
      </c>
      <c r="AQ221" s="3" t="str">
        <f t="shared" si="158"/>
        <v>No</v>
      </c>
      <c r="AR221" s="5" t="str">
        <f t="shared" si="159"/>
        <v>No</v>
      </c>
      <c r="AS221" s="3" t="str">
        <f t="shared" si="158"/>
        <v>No</v>
      </c>
      <c r="AT221" s="5" t="str">
        <f t="shared" si="159"/>
        <v>No</v>
      </c>
      <c r="AU221" s="3" t="str">
        <f t="shared" si="158"/>
        <v>No</v>
      </c>
      <c r="AV221" s="5" t="str">
        <f t="shared" si="159"/>
        <v>No</v>
      </c>
      <c r="AW221" s="3" t="str">
        <f t="shared" si="158"/>
        <v>No</v>
      </c>
      <c r="AX221" s="5" t="str">
        <f t="shared" si="159"/>
        <v>No</v>
      </c>
      <c r="AY221" s="3" t="str">
        <f t="shared" si="158"/>
        <v>No</v>
      </c>
      <c r="AZ221" s="5" t="str">
        <f t="shared" si="159"/>
        <v>No</v>
      </c>
      <c r="BA221" s="3" t="str">
        <f t="shared" si="158"/>
        <v>No</v>
      </c>
      <c r="BB221" s="5" t="str">
        <f t="shared" si="159"/>
        <v>No</v>
      </c>
      <c r="BC221" s="3" t="str">
        <f t="shared" si="158"/>
        <v>No</v>
      </c>
      <c r="BD221" s="5" t="str">
        <f t="shared" si="159"/>
        <v>No</v>
      </c>
      <c r="BE221" s="3" t="str">
        <f t="shared" si="158"/>
        <v>No</v>
      </c>
      <c r="BF221" s="5" t="str">
        <f t="shared" si="159"/>
        <v>No</v>
      </c>
      <c r="BG221" s="3" t="str">
        <f t="shared" si="158"/>
        <v>No</v>
      </c>
      <c r="BH221" s="5" t="str">
        <f t="shared" si="159"/>
        <v>No</v>
      </c>
      <c r="BI221" s="3" t="str">
        <f t="shared" si="158"/>
        <v>No</v>
      </c>
      <c r="BJ221" s="5" t="str">
        <f t="shared" si="159"/>
        <v>No</v>
      </c>
      <c r="BK221" s="3" t="str">
        <f t="shared" si="158"/>
        <v>No</v>
      </c>
      <c r="BL221" s="5" t="str">
        <f t="shared" si="159"/>
        <v>No</v>
      </c>
      <c r="BM221" s="3" t="str">
        <f t="shared" si="158"/>
        <v>No</v>
      </c>
      <c r="BN221" s="5" t="str">
        <f t="shared" si="159"/>
        <v>No</v>
      </c>
      <c r="BO221" s="3" t="str">
        <f t="shared" si="158"/>
        <v>No</v>
      </c>
      <c r="BP221" s="5" t="str">
        <f t="shared" si="159"/>
        <v>No</v>
      </c>
      <c r="BQ221" s="3" t="str">
        <f t="shared" si="158"/>
        <v>No</v>
      </c>
      <c r="BR221" s="5" t="str">
        <f t="shared" si="159"/>
        <v>No</v>
      </c>
      <c r="BS221" s="3" t="str">
        <f t="shared" ref="BS221:CY228" si="162">IF(AND(VLOOKUP($E221,Puntos,7,FALSE)-VLOOKUP($F221,Puntos,7,FALSE)&lt;=(1.25/30)*(BS$5+BS$3),VLOOKUP($E221,Puntos,7,FALSE)-VLOOKUP($F221,Puntos,7,FALSE)&gt;=(1.25/30)*(-BS$5+BS$3)),BS$2,IF(AND(VLOOKUP($F221,Puntos,7,FALSE)-VLOOKUP($E221,Puntos,7,FALSE)&lt;=(1.25/30)*(BS$5+BS$3),VLOOKUP($F221,Puntos,7,FALSE)-VLOOKUP($E221,Puntos,7,FALSE)&gt;=(1.25/30)*(-BS$5+BS$3)),BS$2,IF(AND(VLOOKUP($E221,Puntos,7,FALSE)-VLOOKUP($F221,Puntos,7,FALSE)&lt;=(1.25/30)*(-360+BS$5+BS$3),VLOOKUP($E221,Puntos,7,FALSE)-VLOOKUP($F221,Puntos,7,FALSE)&gt;=(1.25/30)*(-360-BS$5+BS$3)),BS$2,IF(AND(VLOOKUP($F221,Puntos,7,FALSE)-VLOOKUP($E221,Puntos,7,FALSE)&lt;=(1.25/30)*(-360+BS$5+BS$3),VLOOKUP($F221,Puntos,7,FALSE)-VLOOKUP($E221,Puntos,7,FALSE)&gt;=(1.25/30)*(-360-BS$5+BS$3)),BS$2,"No"))))</f>
        <v>No</v>
      </c>
      <c r="BT221" s="5" t="str">
        <f t="shared" ref="BT221:CZ228" si="163">IF(IF(AND(VLOOKUP($E221,Puntos,7,FALSE)-VLOOKUP($F221,Puntos,7,FALSE)&lt;=(1.25/30)*(BT$5+BT$3),VLOOKUP($E221,Puntos,7,FALSE)-VLOOKUP($F221,Puntos,7,FALSE)&gt;=(1.25/30)*(-BT$5+BT$3)),VLOOKUP($E221,Puntos,7,FALSE)-VLOOKUP($F221,Puntos,7,FALSE)-(1.25/30)*(BT$3),IF(AND(VLOOKUP($F221,Puntos,7,FALSE)-VLOOKUP($E221,Puntos,7,FALSE)&lt;=(1.25/30)*(BT$5+BT$3),VLOOKUP($F221,Puntos,7,FALSE)-VLOOKUP($E221,Puntos,7,FALSE)&gt;=(1.25/30)*(-BT$5+BT$3)),VLOOKUP($F221,Puntos,7,FALSE)-VLOOKUP($E221,Puntos,7,FALSE)-(1.25/30)*(BT$3),IF(AND(VLOOKUP($E221,Puntos,7,FALSE)-VLOOKUP($F221,Puntos,7,FALSE)&lt;=(1.25/30)*(-360+BT$5+BT$3),VLOOKUP($E221,Puntos,7,FALSE)-VLOOKUP($F221,Puntos,7,FALSE)&gt;=(1.25/30)*(-360-BT$5+BT$3)),VLOOKUP($E221,Puntos,7,FALSE)-VLOOKUP($F221,Puntos,7,FALSE)+(360-BT$3)/24,IF(AND(VLOOKUP($F221,Puntos,7,FALSE)-VLOOKUP($E221,Puntos,7,FALSE)&lt;=(1.25/30)*(-360+BT$5+BT$3),VLOOKUP($F221,Puntos,7,FALSE)-VLOOKUP($E221,Puntos,7,FALSE)&gt;=(1.25/30)*(-360-BT$5+BT$3)),VLOOKUP($F221,Puntos,7,FALSE)-VLOOKUP($E221,Puntos,7,FALSE)+(360-BT$3)/24,"No"))))&lt;0,(-1)*(IF(AND(VLOOKUP($E221,Puntos,7,FALSE)-VLOOKUP($F221,Puntos,7,FALSE)&lt;=(1.25/30)*(BT$5+BT$3),VLOOKUP($E221,Puntos,7,FALSE)-VLOOKUP($F221,Puntos,7,FALSE)&gt;=(1.25/30)*(-BT$5+BT$3)),VLOOKUP($E221,Puntos,7,FALSE)-VLOOKUP($F221,Puntos,7,FALSE)-(1.25/30)*(BT$3),IF(AND(VLOOKUP($F221,Puntos,7,FALSE)-VLOOKUP($E221,Puntos,7,FALSE)&lt;=(1.25/30)*(BT$5+BT$3),VLOOKUP($F221,Puntos,7,FALSE)-VLOOKUP($E221,Puntos,7,FALSE)&gt;=(1.25/30)*(-BT$5+BT$3)),VLOOKUP($F221,Puntos,7,FALSE)-VLOOKUP($E221,Puntos,7,FALSE)-(1.25/30)*(BT$3),IF(AND(VLOOKUP($E221,Puntos,7,FALSE)-VLOOKUP($F221,Puntos,7,FALSE)&lt;=(1.25/30)*(-360+BT$5+BT$3),VLOOKUP($E221,Puntos,7,FALSE)-VLOOKUP($F221,Puntos,7,FALSE)&gt;=(1.25/30)*(-360-BT$5+BT$3)),VLOOKUP($E221,Puntos,7,FALSE)-VLOOKUP($F221,Puntos,7,FALSE)+(360-BT$3)/24,IF(AND(VLOOKUP($F221,Puntos,7,FALSE)-VLOOKUP($E221,Puntos,7,FALSE)&lt;=(1.25/30)*(-360+BT$5+BT$3),VLOOKUP($F221,Puntos,7,FALSE)-VLOOKUP($E221,Puntos,7,FALSE)&gt;=(1.25/30)*(-360-BT$5+BT$3)),VLOOKUP($F221,Puntos,7,FALSE)-VLOOKUP($E221,Puntos,7,FALSE)+(360-BT$3)/24,"No"))))),(IF(AND(VLOOKUP($E221,Puntos,7,FALSE)-VLOOKUP($F221,Puntos,7,FALSE)&lt;=(1.25/30)*(BT$5+BT$3),VLOOKUP($E221,Puntos,7,FALSE)-VLOOKUP($F221,Puntos,7,FALSE)&gt;=(1.25/30)*(-BT$5+BT$3)),VLOOKUP($E221,Puntos,7,FALSE)-VLOOKUP($F221,Puntos,7,FALSE)-(1.25/30)*(BT$3),IF(AND(VLOOKUP($F221,Puntos,7,FALSE)-VLOOKUP($E221,Puntos,7,FALSE)&lt;=(1.25/30)*(BT$5+BT$3),VLOOKUP($F221,Puntos,7,FALSE)-VLOOKUP($E221,Puntos,7,FALSE)&gt;=(1.25/30)*(-BT$5+BT$3)),VLOOKUP($F221,Puntos,7,FALSE)-VLOOKUP($E221,Puntos,7,FALSE)-(1.25/30)*(BT$3),IF(AND(VLOOKUP($E221,Puntos,7,FALSE)-VLOOKUP($F221,Puntos,7,FALSE)&lt;=(1.25/30)*(-360+BT$5+BT$3),VLOOKUP($E221,Puntos,7,FALSE)-VLOOKUP($F221,Puntos,7,FALSE)&gt;=(1.25/30)*(-360-BT$5+BT$3)),VLOOKUP($E221,Puntos,7,FALSE)-VLOOKUP($F221,Puntos,7,FALSE)+(360-BT$3)/24,IF(AND(VLOOKUP($F221,Puntos,7,FALSE)-VLOOKUP($E221,Puntos,7,FALSE)&lt;=(1.25/30)*(-360+BT$5+BT$3),VLOOKUP($F221,Puntos,7,FALSE)-VLOOKUP($E221,Puntos,7,FALSE)&gt;=(1.25/30)*(-360-BT$5+BT$3)),VLOOKUP($F221,Puntos,7,FALSE)-VLOOKUP($E221,Puntos,7,FALSE)+(360-BT$3)/24,"No"))))))</f>
        <v>No</v>
      </c>
      <c r="BU221" s="3" t="str">
        <f t="shared" si="162"/>
        <v>No</v>
      </c>
      <c r="BV221" s="5" t="str">
        <f t="shared" si="163"/>
        <v>No</v>
      </c>
      <c r="BW221" s="3" t="str">
        <f t="shared" si="162"/>
        <v>No</v>
      </c>
      <c r="BX221" s="5" t="str">
        <f t="shared" si="163"/>
        <v>No</v>
      </c>
      <c r="BY221" s="3" t="str">
        <f t="shared" si="162"/>
        <v>No</v>
      </c>
      <c r="BZ221" s="5" t="str">
        <f t="shared" si="163"/>
        <v>No</v>
      </c>
      <c r="CA221" s="3" t="str">
        <f t="shared" si="162"/>
        <v>No</v>
      </c>
      <c r="CB221" s="5" t="str">
        <f t="shared" si="163"/>
        <v>No</v>
      </c>
      <c r="CC221" s="3" t="str">
        <f t="shared" si="162"/>
        <v>No</v>
      </c>
      <c r="CD221" s="5" t="str">
        <f t="shared" si="163"/>
        <v>No</v>
      </c>
      <c r="CE221" s="3" t="str">
        <f t="shared" si="162"/>
        <v>No</v>
      </c>
      <c r="CF221" s="5" t="str">
        <f t="shared" si="163"/>
        <v>No</v>
      </c>
      <c r="CG221" s="3" t="str">
        <f t="shared" si="162"/>
        <v>No</v>
      </c>
      <c r="CH221" s="5" t="str">
        <f t="shared" si="163"/>
        <v>No</v>
      </c>
      <c r="CI221" s="3" t="str">
        <f t="shared" si="162"/>
        <v>No</v>
      </c>
      <c r="CJ221" s="5" t="str">
        <f t="shared" si="163"/>
        <v>No</v>
      </c>
      <c r="CK221" s="3" t="str">
        <f t="shared" si="162"/>
        <v>No</v>
      </c>
      <c r="CL221" s="5" t="str">
        <f t="shared" si="163"/>
        <v>No</v>
      </c>
      <c r="CM221" s="3" t="str">
        <f t="shared" si="162"/>
        <v>No</v>
      </c>
      <c r="CN221" s="5" t="str">
        <f t="shared" si="163"/>
        <v>No</v>
      </c>
      <c r="CO221" s="3" t="str">
        <f t="shared" si="162"/>
        <v>No</v>
      </c>
      <c r="CP221" s="5" t="str">
        <f t="shared" si="163"/>
        <v>No</v>
      </c>
      <c r="CQ221" s="3" t="str">
        <f t="shared" si="162"/>
        <v>No</v>
      </c>
      <c r="CR221" s="5" t="str">
        <f t="shared" si="163"/>
        <v>No</v>
      </c>
      <c r="CS221" s="3" t="str">
        <f t="shared" si="162"/>
        <v>No</v>
      </c>
      <c r="CT221" s="5" t="str">
        <f t="shared" si="163"/>
        <v>No</v>
      </c>
      <c r="CU221" s="3" t="str">
        <f t="shared" si="162"/>
        <v>No</v>
      </c>
      <c r="CV221" s="5" t="str">
        <f t="shared" si="163"/>
        <v>No</v>
      </c>
      <c r="CW221" s="3" t="str">
        <f t="shared" si="162"/>
        <v>No</v>
      </c>
      <c r="CX221" s="5" t="str">
        <f t="shared" si="163"/>
        <v>No</v>
      </c>
      <c r="CY221" s="3" t="str">
        <f t="shared" si="162"/>
        <v>No</v>
      </c>
      <c r="CZ221" s="5" t="str">
        <f t="shared" si="163"/>
        <v>No</v>
      </c>
    </row>
    <row r="222" spans="4:104" x14ac:dyDescent="0.3">
      <c r="D222" s="3">
        <v>226</v>
      </c>
      <c r="E222" s="3" t="str">
        <f t="shared" ref="E222:E235" si="164">$E$23</f>
        <v>Vertex</v>
      </c>
      <c r="F222" s="3" t="str">
        <f t="shared" si="161"/>
        <v>Luna</v>
      </c>
      <c r="G222" s="3" t="str">
        <f t="shared" si="149"/>
        <v>Conjunción</v>
      </c>
      <c r="H222" s="5">
        <f t="shared" si="150"/>
        <v>0</v>
      </c>
      <c r="I222" s="3" t="str">
        <f t="shared" ref="I222:BS229" si="165">IF(AND(VLOOKUP($E222,Puntos,7,FALSE)-VLOOKUP($F222,Puntos,7,FALSE)&lt;=(1.25/30)*(I$5+I$3),VLOOKUP($E222,Puntos,7,FALSE)-VLOOKUP($F222,Puntos,7,FALSE)&gt;=(1.25/30)*(-I$5+I$3)),I$2,IF(AND(VLOOKUP($F222,Puntos,7,FALSE)-VLOOKUP($E222,Puntos,7,FALSE)&lt;=(1.25/30)*(I$5+I$3),VLOOKUP($F222,Puntos,7,FALSE)-VLOOKUP($E222,Puntos,7,FALSE)&gt;=(1.25/30)*(-I$5+I$3)),I$2,IF(AND(VLOOKUP($E222,Puntos,7,FALSE)-VLOOKUP($F222,Puntos,7,FALSE)&lt;=(1.25/30)*(-360+I$5+I$3),VLOOKUP($E222,Puntos,7,FALSE)-VLOOKUP($F222,Puntos,7,FALSE)&gt;=(1.25/30)*(-360-I$5+I$3)),I$2,IF(AND(VLOOKUP($F222,Puntos,7,FALSE)-VLOOKUP($E222,Puntos,7,FALSE)&lt;=(1.25/30)*(-360+I$5+I$3),VLOOKUP($F222,Puntos,7,FALSE)-VLOOKUP($E222,Puntos,7,FALSE)&gt;=(1.25/30)*(-360-I$5+I$3)),I$2,"No"))))</f>
        <v>No</v>
      </c>
      <c r="J222" s="5" t="str">
        <f t="shared" ref="J222:BT229" si="166">IF(IF(AND(VLOOKUP($E222,Puntos,7,FALSE)-VLOOKUP($F222,Puntos,7,FALSE)&lt;=(1.25/30)*(J$5+J$3),VLOOKUP($E222,Puntos,7,FALSE)-VLOOKUP($F222,Puntos,7,FALSE)&gt;=(1.25/30)*(-J$5+J$3)),VLOOKUP($E222,Puntos,7,FALSE)-VLOOKUP($F222,Puntos,7,FALSE)-(1.25/30)*(J$3),IF(AND(VLOOKUP($F222,Puntos,7,FALSE)-VLOOKUP($E222,Puntos,7,FALSE)&lt;=(1.25/30)*(J$5+J$3),VLOOKUP($F222,Puntos,7,FALSE)-VLOOKUP($E222,Puntos,7,FALSE)&gt;=(1.25/30)*(-J$5+J$3)),VLOOKUP($F222,Puntos,7,FALSE)-VLOOKUP($E222,Puntos,7,FALSE)-(1.25/30)*(J$3),IF(AND(VLOOKUP($E222,Puntos,7,FALSE)-VLOOKUP($F222,Puntos,7,FALSE)&lt;=(1.25/30)*(-360+J$5+J$3),VLOOKUP($E222,Puntos,7,FALSE)-VLOOKUP($F222,Puntos,7,FALSE)&gt;=(1.25/30)*(-360-J$5+J$3)),VLOOKUP($E222,Puntos,7,FALSE)-VLOOKUP($F222,Puntos,7,FALSE)+(360-J$3)/24,IF(AND(VLOOKUP($F222,Puntos,7,FALSE)-VLOOKUP($E222,Puntos,7,FALSE)&lt;=(1.25/30)*(-360+J$5+J$3),VLOOKUP($F222,Puntos,7,FALSE)-VLOOKUP($E222,Puntos,7,FALSE)&gt;=(1.25/30)*(-360-J$5+J$3)),VLOOKUP($F222,Puntos,7,FALSE)-VLOOKUP($E222,Puntos,7,FALSE)+(360-J$3)/24,"No"))))&lt;0,(-1)*(IF(AND(VLOOKUP($E222,Puntos,7,FALSE)-VLOOKUP($F222,Puntos,7,FALSE)&lt;=(1.25/30)*(J$5+J$3),VLOOKUP($E222,Puntos,7,FALSE)-VLOOKUP($F222,Puntos,7,FALSE)&gt;=(1.25/30)*(-J$5+J$3)),VLOOKUP($E222,Puntos,7,FALSE)-VLOOKUP($F222,Puntos,7,FALSE)-(1.25/30)*(J$3),IF(AND(VLOOKUP($F222,Puntos,7,FALSE)-VLOOKUP($E222,Puntos,7,FALSE)&lt;=(1.25/30)*(J$5+J$3),VLOOKUP($F222,Puntos,7,FALSE)-VLOOKUP($E222,Puntos,7,FALSE)&gt;=(1.25/30)*(-J$5+J$3)),VLOOKUP($F222,Puntos,7,FALSE)-VLOOKUP($E222,Puntos,7,FALSE)-(1.25/30)*(J$3),IF(AND(VLOOKUP($E222,Puntos,7,FALSE)-VLOOKUP($F222,Puntos,7,FALSE)&lt;=(1.25/30)*(-360+J$5+J$3),VLOOKUP($E222,Puntos,7,FALSE)-VLOOKUP($F222,Puntos,7,FALSE)&gt;=(1.25/30)*(-360-J$5+J$3)),VLOOKUP($E222,Puntos,7,FALSE)-VLOOKUP($F222,Puntos,7,FALSE)+(360-J$3)/24,IF(AND(VLOOKUP($F222,Puntos,7,FALSE)-VLOOKUP($E222,Puntos,7,FALSE)&lt;=(1.25/30)*(-360+J$5+J$3),VLOOKUP($F222,Puntos,7,FALSE)-VLOOKUP($E222,Puntos,7,FALSE)&gt;=(1.25/30)*(-360-J$5+J$3)),VLOOKUP($F222,Puntos,7,FALSE)-VLOOKUP($E222,Puntos,7,FALSE)+(360-J$3)/24,"No"))))),(IF(AND(VLOOKUP($E222,Puntos,7,FALSE)-VLOOKUP($F222,Puntos,7,FALSE)&lt;=(1.25/30)*(J$5+J$3),VLOOKUP($E222,Puntos,7,FALSE)-VLOOKUP($F222,Puntos,7,FALSE)&gt;=(1.25/30)*(-J$5+J$3)),VLOOKUP($E222,Puntos,7,FALSE)-VLOOKUP($F222,Puntos,7,FALSE)-(1.25/30)*(J$3),IF(AND(VLOOKUP($F222,Puntos,7,FALSE)-VLOOKUP($E222,Puntos,7,FALSE)&lt;=(1.25/30)*(J$5+J$3),VLOOKUP($F222,Puntos,7,FALSE)-VLOOKUP($E222,Puntos,7,FALSE)&gt;=(1.25/30)*(-J$5+J$3)),VLOOKUP($F222,Puntos,7,FALSE)-VLOOKUP($E222,Puntos,7,FALSE)-(1.25/30)*(J$3),IF(AND(VLOOKUP($E222,Puntos,7,FALSE)-VLOOKUP($F222,Puntos,7,FALSE)&lt;=(1.25/30)*(-360+J$5+J$3),VLOOKUP($E222,Puntos,7,FALSE)-VLOOKUP($F222,Puntos,7,FALSE)&gt;=(1.25/30)*(-360-J$5+J$3)),VLOOKUP($E222,Puntos,7,FALSE)-VLOOKUP($F222,Puntos,7,FALSE)+(360-J$3)/24,IF(AND(VLOOKUP($F222,Puntos,7,FALSE)-VLOOKUP($E222,Puntos,7,FALSE)&lt;=(1.25/30)*(-360+J$5+J$3),VLOOKUP($F222,Puntos,7,FALSE)-VLOOKUP($E222,Puntos,7,FALSE)&gt;=(1.25/30)*(-360-J$5+J$3)),VLOOKUP($F222,Puntos,7,FALSE)-VLOOKUP($E222,Puntos,7,FALSE)+(360-J$3)/24,"No"))))))</f>
        <v>No</v>
      </c>
      <c r="K222" s="3" t="str">
        <f t="shared" si="165"/>
        <v>No</v>
      </c>
      <c r="L222" s="5" t="str">
        <f t="shared" si="166"/>
        <v>No</v>
      </c>
      <c r="M222" s="3" t="str">
        <f t="shared" si="165"/>
        <v>No</v>
      </c>
      <c r="N222" s="5" t="str">
        <f t="shared" si="166"/>
        <v>No</v>
      </c>
      <c r="O222" s="3" t="str">
        <f t="shared" si="165"/>
        <v>No</v>
      </c>
      <c r="P222" s="5" t="str">
        <f t="shared" si="166"/>
        <v>No</v>
      </c>
      <c r="Q222" s="3" t="str">
        <f t="shared" si="165"/>
        <v>No</v>
      </c>
      <c r="R222" s="5" t="str">
        <f t="shared" si="166"/>
        <v>No</v>
      </c>
      <c r="S222" s="3" t="str">
        <f t="shared" si="165"/>
        <v>No</v>
      </c>
      <c r="T222" s="5" t="str">
        <f t="shared" si="166"/>
        <v>No</v>
      </c>
      <c r="U222" s="3" t="str">
        <f t="shared" si="165"/>
        <v>No</v>
      </c>
      <c r="V222" s="5" t="str">
        <f t="shared" si="166"/>
        <v>No</v>
      </c>
      <c r="W222" s="3" t="str">
        <f t="shared" si="165"/>
        <v>No</v>
      </c>
      <c r="X222" s="5" t="str">
        <f t="shared" si="166"/>
        <v>No</v>
      </c>
      <c r="Y222" s="3" t="str">
        <f t="shared" si="165"/>
        <v>No</v>
      </c>
      <c r="Z222" s="5" t="str">
        <f t="shared" si="166"/>
        <v>No</v>
      </c>
      <c r="AA222" s="3" t="str">
        <f t="shared" si="165"/>
        <v>No</v>
      </c>
      <c r="AB222" s="5" t="str">
        <f t="shared" si="166"/>
        <v>No</v>
      </c>
      <c r="AC222" s="3" t="str">
        <f t="shared" si="165"/>
        <v>No</v>
      </c>
      <c r="AD222" s="5" t="str">
        <f t="shared" si="166"/>
        <v>No</v>
      </c>
      <c r="AE222" s="3" t="str">
        <f t="shared" si="165"/>
        <v>No</v>
      </c>
      <c r="AF222" s="5" t="str">
        <f t="shared" si="166"/>
        <v>No</v>
      </c>
      <c r="AG222" s="3" t="str">
        <f t="shared" si="165"/>
        <v>No</v>
      </c>
      <c r="AH222" s="5" t="str">
        <f t="shared" si="166"/>
        <v>No</v>
      </c>
      <c r="AI222" s="3" t="str">
        <f t="shared" si="165"/>
        <v>No</v>
      </c>
      <c r="AJ222" s="5" t="str">
        <f t="shared" si="166"/>
        <v>No</v>
      </c>
      <c r="AK222" s="3" t="str">
        <f t="shared" si="165"/>
        <v>No</v>
      </c>
      <c r="AL222" s="5" t="str">
        <f t="shared" si="166"/>
        <v>No</v>
      </c>
      <c r="AM222" s="3" t="str">
        <f t="shared" si="165"/>
        <v>No</v>
      </c>
      <c r="AN222" s="5" t="str">
        <f t="shared" si="166"/>
        <v>No</v>
      </c>
      <c r="AO222" s="3" t="str">
        <f t="shared" si="165"/>
        <v>No</v>
      </c>
      <c r="AP222" s="5" t="str">
        <f t="shared" si="166"/>
        <v>No</v>
      </c>
      <c r="AQ222" s="3" t="str">
        <f t="shared" si="165"/>
        <v>No</v>
      </c>
      <c r="AR222" s="5" t="str">
        <f t="shared" si="166"/>
        <v>No</v>
      </c>
      <c r="AS222" s="3" t="str">
        <f t="shared" si="165"/>
        <v>No</v>
      </c>
      <c r="AT222" s="5" t="str">
        <f t="shared" si="166"/>
        <v>No</v>
      </c>
      <c r="AU222" s="3" t="str">
        <f t="shared" si="165"/>
        <v>No</v>
      </c>
      <c r="AV222" s="5" t="str">
        <f t="shared" si="166"/>
        <v>No</v>
      </c>
      <c r="AW222" s="3" t="str">
        <f t="shared" si="165"/>
        <v>No</v>
      </c>
      <c r="AX222" s="5" t="str">
        <f t="shared" si="166"/>
        <v>No</v>
      </c>
      <c r="AY222" s="3" t="str">
        <f t="shared" si="165"/>
        <v>No</v>
      </c>
      <c r="AZ222" s="5" t="str">
        <f t="shared" si="166"/>
        <v>No</v>
      </c>
      <c r="BA222" s="3" t="str">
        <f t="shared" si="165"/>
        <v>No</v>
      </c>
      <c r="BB222" s="5" t="str">
        <f t="shared" si="166"/>
        <v>No</v>
      </c>
      <c r="BC222" s="3" t="str">
        <f t="shared" si="165"/>
        <v>No</v>
      </c>
      <c r="BD222" s="5" t="str">
        <f t="shared" si="166"/>
        <v>No</v>
      </c>
      <c r="BE222" s="3" t="str">
        <f t="shared" si="165"/>
        <v>No</v>
      </c>
      <c r="BF222" s="5" t="str">
        <f t="shared" si="166"/>
        <v>No</v>
      </c>
      <c r="BG222" s="3" t="str">
        <f t="shared" si="165"/>
        <v>No</v>
      </c>
      <c r="BH222" s="5" t="str">
        <f t="shared" si="166"/>
        <v>No</v>
      </c>
      <c r="BI222" s="3" t="str">
        <f t="shared" si="165"/>
        <v>No</v>
      </c>
      <c r="BJ222" s="5" t="str">
        <f t="shared" si="166"/>
        <v>No</v>
      </c>
      <c r="BK222" s="3" t="str">
        <f t="shared" si="165"/>
        <v>No</v>
      </c>
      <c r="BL222" s="5" t="str">
        <f t="shared" si="166"/>
        <v>No</v>
      </c>
      <c r="BM222" s="3" t="str">
        <f t="shared" si="165"/>
        <v>No</v>
      </c>
      <c r="BN222" s="5" t="str">
        <f t="shared" si="166"/>
        <v>No</v>
      </c>
      <c r="BO222" s="3" t="str">
        <f t="shared" si="165"/>
        <v>No</v>
      </c>
      <c r="BP222" s="5" t="str">
        <f t="shared" si="166"/>
        <v>No</v>
      </c>
      <c r="BQ222" s="3" t="str">
        <f t="shared" si="165"/>
        <v>No</v>
      </c>
      <c r="BR222" s="5" t="str">
        <f t="shared" si="166"/>
        <v>No</v>
      </c>
      <c r="BS222" s="3" t="str">
        <f t="shared" si="165"/>
        <v>No</v>
      </c>
      <c r="BT222" s="5" t="str">
        <f t="shared" si="166"/>
        <v>No</v>
      </c>
      <c r="BU222" s="3" t="str">
        <f t="shared" si="162"/>
        <v>No</v>
      </c>
      <c r="BV222" s="5" t="str">
        <f t="shared" si="163"/>
        <v>No</v>
      </c>
      <c r="BW222" s="3" t="str">
        <f t="shared" si="162"/>
        <v>No</v>
      </c>
      <c r="BX222" s="5" t="str">
        <f t="shared" si="163"/>
        <v>No</v>
      </c>
      <c r="BY222" s="3" t="str">
        <f t="shared" si="162"/>
        <v>No</v>
      </c>
      <c r="BZ222" s="5" t="str">
        <f t="shared" si="163"/>
        <v>No</v>
      </c>
      <c r="CA222" s="3" t="str">
        <f t="shared" si="162"/>
        <v>No</v>
      </c>
      <c r="CB222" s="5" t="str">
        <f t="shared" si="163"/>
        <v>No</v>
      </c>
      <c r="CC222" s="3" t="str">
        <f t="shared" si="162"/>
        <v>No</v>
      </c>
      <c r="CD222" s="5" t="str">
        <f t="shared" si="163"/>
        <v>No</v>
      </c>
      <c r="CE222" s="3" t="str">
        <f t="shared" si="162"/>
        <v>No</v>
      </c>
      <c r="CF222" s="5" t="str">
        <f t="shared" si="163"/>
        <v>No</v>
      </c>
      <c r="CG222" s="3" t="str">
        <f t="shared" si="162"/>
        <v>No</v>
      </c>
      <c r="CH222" s="5" t="str">
        <f t="shared" si="163"/>
        <v>No</v>
      </c>
      <c r="CI222" s="3" t="str">
        <f t="shared" si="162"/>
        <v>No</v>
      </c>
      <c r="CJ222" s="5" t="str">
        <f t="shared" si="163"/>
        <v>No</v>
      </c>
      <c r="CK222" s="3" t="str">
        <f t="shared" si="162"/>
        <v>No</v>
      </c>
      <c r="CL222" s="5" t="str">
        <f t="shared" si="163"/>
        <v>No</v>
      </c>
      <c r="CM222" s="3" t="str">
        <f t="shared" si="162"/>
        <v>No</v>
      </c>
      <c r="CN222" s="5" t="str">
        <f t="shared" si="163"/>
        <v>No</v>
      </c>
      <c r="CO222" s="3" t="str">
        <f t="shared" si="162"/>
        <v>No</v>
      </c>
      <c r="CP222" s="5" t="str">
        <f t="shared" si="163"/>
        <v>No</v>
      </c>
      <c r="CQ222" s="3" t="str">
        <f t="shared" si="162"/>
        <v>No</v>
      </c>
      <c r="CR222" s="5" t="str">
        <f t="shared" si="163"/>
        <v>No</v>
      </c>
      <c r="CS222" s="3" t="str">
        <f t="shared" si="162"/>
        <v>No</v>
      </c>
      <c r="CT222" s="5" t="str">
        <f t="shared" si="163"/>
        <v>No</v>
      </c>
      <c r="CU222" s="3" t="str">
        <f t="shared" si="162"/>
        <v>No</v>
      </c>
      <c r="CV222" s="5" t="str">
        <f t="shared" si="163"/>
        <v>No</v>
      </c>
      <c r="CW222" s="3" t="str">
        <f t="shared" si="162"/>
        <v>No</v>
      </c>
      <c r="CX222" s="5" t="str">
        <f t="shared" si="163"/>
        <v>No</v>
      </c>
      <c r="CY222" s="3" t="str">
        <f t="shared" si="162"/>
        <v>No</v>
      </c>
      <c r="CZ222" s="5" t="str">
        <f t="shared" si="163"/>
        <v>No</v>
      </c>
    </row>
    <row r="223" spans="4:104" x14ac:dyDescent="0.3">
      <c r="D223" s="3">
        <v>227</v>
      </c>
      <c r="E223" s="3" t="str">
        <f t="shared" si="164"/>
        <v>Vertex</v>
      </c>
      <c r="F223" s="3" t="str">
        <f t="shared" si="161"/>
        <v>Mercurio</v>
      </c>
      <c r="G223" s="3" t="str">
        <f t="shared" si="149"/>
        <v>Conjunción</v>
      </c>
      <c r="H223" s="5">
        <f t="shared" si="150"/>
        <v>0</v>
      </c>
      <c r="I223" s="3" t="str">
        <f t="shared" si="165"/>
        <v>No</v>
      </c>
      <c r="J223" s="5" t="str">
        <f t="shared" si="166"/>
        <v>No</v>
      </c>
      <c r="K223" s="3" t="str">
        <f t="shared" si="165"/>
        <v>No</v>
      </c>
      <c r="L223" s="5" t="str">
        <f t="shared" si="166"/>
        <v>No</v>
      </c>
      <c r="M223" s="3" t="str">
        <f t="shared" si="165"/>
        <v>No</v>
      </c>
      <c r="N223" s="5" t="str">
        <f t="shared" si="166"/>
        <v>No</v>
      </c>
      <c r="O223" s="3" t="str">
        <f t="shared" si="165"/>
        <v>No</v>
      </c>
      <c r="P223" s="5" t="str">
        <f t="shared" si="166"/>
        <v>No</v>
      </c>
      <c r="Q223" s="3" t="str">
        <f t="shared" si="165"/>
        <v>No</v>
      </c>
      <c r="R223" s="5" t="str">
        <f t="shared" si="166"/>
        <v>No</v>
      </c>
      <c r="S223" s="3" t="str">
        <f t="shared" si="165"/>
        <v>No</v>
      </c>
      <c r="T223" s="5" t="str">
        <f t="shared" si="166"/>
        <v>No</v>
      </c>
      <c r="U223" s="3" t="str">
        <f t="shared" si="165"/>
        <v>No</v>
      </c>
      <c r="V223" s="5" t="str">
        <f t="shared" si="166"/>
        <v>No</v>
      </c>
      <c r="W223" s="3" t="str">
        <f t="shared" si="165"/>
        <v>No</v>
      </c>
      <c r="X223" s="5" t="str">
        <f t="shared" si="166"/>
        <v>No</v>
      </c>
      <c r="Y223" s="3" t="str">
        <f t="shared" si="165"/>
        <v>No</v>
      </c>
      <c r="Z223" s="5" t="str">
        <f t="shared" si="166"/>
        <v>No</v>
      </c>
      <c r="AA223" s="3" t="str">
        <f t="shared" si="165"/>
        <v>No</v>
      </c>
      <c r="AB223" s="5" t="str">
        <f t="shared" si="166"/>
        <v>No</v>
      </c>
      <c r="AC223" s="3" t="str">
        <f t="shared" si="165"/>
        <v>No</v>
      </c>
      <c r="AD223" s="5" t="str">
        <f t="shared" si="166"/>
        <v>No</v>
      </c>
      <c r="AE223" s="3" t="str">
        <f t="shared" si="165"/>
        <v>No</v>
      </c>
      <c r="AF223" s="5" t="str">
        <f t="shared" si="166"/>
        <v>No</v>
      </c>
      <c r="AG223" s="3" t="str">
        <f t="shared" si="165"/>
        <v>No</v>
      </c>
      <c r="AH223" s="5" t="str">
        <f t="shared" si="166"/>
        <v>No</v>
      </c>
      <c r="AI223" s="3" t="str">
        <f t="shared" si="165"/>
        <v>No</v>
      </c>
      <c r="AJ223" s="5" t="str">
        <f t="shared" si="166"/>
        <v>No</v>
      </c>
      <c r="AK223" s="3" t="str">
        <f t="shared" si="165"/>
        <v>No</v>
      </c>
      <c r="AL223" s="5" t="str">
        <f t="shared" si="166"/>
        <v>No</v>
      </c>
      <c r="AM223" s="3" t="str">
        <f t="shared" si="165"/>
        <v>No</v>
      </c>
      <c r="AN223" s="5" t="str">
        <f t="shared" si="166"/>
        <v>No</v>
      </c>
      <c r="AO223" s="3" t="str">
        <f t="shared" si="165"/>
        <v>No</v>
      </c>
      <c r="AP223" s="5" t="str">
        <f t="shared" si="166"/>
        <v>No</v>
      </c>
      <c r="AQ223" s="3" t="str">
        <f t="shared" si="165"/>
        <v>No</v>
      </c>
      <c r="AR223" s="5" t="str">
        <f t="shared" si="166"/>
        <v>No</v>
      </c>
      <c r="AS223" s="3" t="str">
        <f t="shared" si="165"/>
        <v>No</v>
      </c>
      <c r="AT223" s="5" t="str">
        <f t="shared" si="166"/>
        <v>No</v>
      </c>
      <c r="AU223" s="3" t="str">
        <f t="shared" si="165"/>
        <v>No</v>
      </c>
      <c r="AV223" s="5" t="str">
        <f t="shared" si="166"/>
        <v>No</v>
      </c>
      <c r="AW223" s="3" t="str">
        <f t="shared" si="165"/>
        <v>No</v>
      </c>
      <c r="AX223" s="5" t="str">
        <f t="shared" si="166"/>
        <v>No</v>
      </c>
      <c r="AY223" s="3" t="str">
        <f t="shared" si="165"/>
        <v>No</v>
      </c>
      <c r="AZ223" s="5" t="str">
        <f t="shared" si="166"/>
        <v>No</v>
      </c>
      <c r="BA223" s="3" t="str">
        <f t="shared" si="165"/>
        <v>No</v>
      </c>
      <c r="BB223" s="5" t="str">
        <f t="shared" si="166"/>
        <v>No</v>
      </c>
      <c r="BC223" s="3" t="str">
        <f t="shared" si="165"/>
        <v>No</v>
      </c>
      <c r="BD223" s="5" t="str">
        <f t="shared" si="166"/>
        <v>No</v>
      </c>
      <c r="BE223" s="3" t="str">
        <f t="shared" si="165"/>
        <v>No</v>
      </c>
      <c r="BF223" s="5" t="str">
        <f t="shared" si="166"/>
        <v>No</v>
      </c>
      <c r="BG223" s="3" t="str">
        <f t="shared" si="165"/>
        <v>No</v>
      </c>
      <c r="BH223" s="5" t="str">
        <f t="shared" si="166"/>
        <v>No</v>
      </c>
      <c r="BI223" s="3" t="str">
        <f t="shared" si="165"/>
        <v>No</v>
      </c>
      <c r="BJ223" s="5" t="str">
        <f t="shared" si="166"/>
        <v>No</v>
      </c>
      <c r="BK223" s="3" t="str">
        <f t="shared" si="165"/>
        <v>No</v>
      </c>
      <c r="BL223" s="5" t="str">
        <f t="shared" si="166"/>
        <v>No</v>
      </c>
      <c r="BM223" s="3" t="str">
        <f t="shared" si="165"/>
        <v>No</v>
      </c>
      <c r="BN223" s="5" t="str">
        <f t="shared" si="166"/>
        <v>No</v>
      </c>
      <c r="BO223" s="3" t="str">
        <f t="shared" si="165"/>
        <v>No</v>
      </c>
      <c r="BP223" s="5" t="str">
        <f t="shared" si="166"/>
        <v>No</v>
      </c>
      <c r="BQ223" s="3" t="str">
        <f t="shared" si="165"/>
        <v>No</v>
      </c>
      <c r="BR223" s="5" t="str">
        <f t="shared" si="166"/>
        <v>No</v>
      </c>
      <c r="BS223" s="3" t="str">
        <f t="shared" si="165"/>
        <v>No</v>
      </c>
      <c r="BT223" s="5" t="str">
        <f t="shared" si="166"/>
        <v>No</v>
      </c>
      <c r="BU223" s="3" t="str">
        <f t="shared" si="162"/>
        <v>No</v>
      </c>
      <c r="BV223" s="5" t="str">
        <f t="shared" si="163"/>
        <v>No</v>
      </c>
      <c r="BW223" s="3" t="str">
        <f t="shared" si="162"/>
        <v>No</v>
      </c>
      <c r="BX223" s="5" t="str">
        <f t="shared" si="163"/>
        <v>No</v>
      </c>
      <c r="BY223" s="3" t="str">
        <f t="shared" si="162"/>
        <v>No</v>
      </c>
      <c r="BZ223" s="5" t="str">
        <f t="shared" si="163"/>
        <v>No</v>
      </c>
      <c r="CA223" s="3" t="str">
        <f t="shared" si="162"/>
        <v>No</v>
      </c>
      <c r="CB223" s="5" t="str">
        <f t="shared" si="163"/>
        <v>No</v>
      </c>
      <c r="CC223" s="3" t="str">
        <f t="shared" si="162"/>
        <v>No</v>
      </c>
      <c r="CD223" s="5" t="str">
        <f t="shared" si="163"/>
        <v>No</v>
      </c>
      <c r="CE223" s="3" t="str">
        <f t="shared" si="162"/>
        <v>No</v>
      </c>
      <c r="CF223" s="5" t="str">
        <f t="shared" si="163"/>
        <v>No</v>
      </c>
      <c r="CG223" s="3" t="str">
        <f t="shared" si="162"/>
        <v>No</v>
      </c>
      <c r="CH223" s="5" t="str">
        <f t="shared" si="163"/>
        <v>No</v>
      </c>
      <c r="CI223" s="3" t="str">
        <f t="shared" si="162"/>
        <v>No</v>
      </c>
      <c r="CJ223" s="5" t="str">
        <f t="shared" si="163"/>
        <v>No</v>
      </c>
      <c r="CK223" s="3" t="str">
        <f t="shared" si="162"/>
        <v>No</v>
      </c>
      <c r="CL223" s="5" t="str">
        <f t="shared" si="163"/>
        <v>No</v>
      </c>
      <c r="CM223" s="3" t="str">
        <f t="shared" si="162"/>
        <v>No</v>
      </c>
      <c r="CN223" s="5" t="str">
        <f t="shared" si="163"/>
        <v>No</v>
      </c>
      <c r="CO223" s="3" t="str">
        <f t="shared" si="162"/>
        <v>No</v>
      </c>
      <c r="CP223" s="5" t="str">
        <f t="shared" si="163"/>
        <v>No</v>
      </c>
      <c r="CQ223" s="3" t="str">
        <f t="shared" si="162"/>
        <v>No</v>
      </c>
      <c r="CR223" s="5" t="str">
        <f t="shared" si="163"/>
        <v>No</v>
      </c>
      <c r="CS223" s="3" t="str">
        <f t="shared" si="162"/>
        <v>No</v>
      </c>
      <c r="CT223" s="5" t="str">
        <f t="shared" si="163"/>
        <v>No</v>
      </c>
      <c r="CU223" s="3" t="str">
        <f t="shared" si="162"/>
        <v>No</v>
      </c>
      <c r="CV223" s="5" t="str">
        <f t="shared" si="163"/>
        <v>No</v>
      </c>
      <c r="CW223" s="3" t="str">
        <f t="shared" si="162"/>
        <v>No</v>
      </c>
      <c r="CX223" s="5" t="str">
        <f t="shared" si="163"/>
        <v>No</v>
      </c>
      <c r="CY223" s="3" t="str">
        <f t="shared" si="162"/>
        <v>No</v>
      </c>
      <c r="CZ223" s="5" t="str">
        <f t="shared" si="163"/>
        <v>No</v>
      </c>
    </row>
    <row r="224" spans="4:104" x14ac:dyDescent="0.3">
      <c r="D224" s="3">
        <v>228</v>
      </c>
      <c r="E224" s="3" t="str">
        <f t="shared" si="164"/>
        <v>Vertex</v>
      </c>
      <c r="F224" s="3" t="str">
        <f t="shared" si="161"/>
        <v>Venus</v>
      </c>
      <c r="G224" s="3" t="str">
        <f t="shared" si="149"/>
        <v>Conjunción</v>
      </c>
      <c r="H224" s="5">
        <f t="shared" si="150"/>
        <v>0</v>
      </c>
      <c r="I224" s="3" t="str">
        <f t="shared" si="165"/>
        <v>No</v>
      </c>
      <c r="J224" s="5" t="str">
        <f t="shared" si="166"/>
        <v>No</v>
      </c>
      <c r="K224" s="3" t="str">
        <f t="shared" si="165"/>
        <v>No</v>
      </c>
      <c r="L224" s="5" t="str">
        <f t="shared" si="166"/>
        <v>No</v>
      </c>
      <c r="M224" s="3" t="str">
        <f t="shared" si="165"/>
        <v>No</v>
      </c>
      <c r="N224" s="5" t="str">
        <f t="shared" si="166"/>
        <v>No</v>
      </c>
      <c r="O224" s="3" t="str">
        <f t="shared" si="165"/>
        <v>No</v>
      </c>
      <c r="P224" s="5" t="str">
        <f t="shared" si="166"/>
        <v>No</v>
      </c>
      <c r="Q224" s="3" t="str">
        <f t="shared" si="165"/>
        <v>No</v>
      </c>
      <c r="R224" s="5" t="str">
        <f t="shared" si="166"/>
        <v>No</v>
      </c>
      <c r="S224" s="3" t="str">
        <f t="shared" si="165"/>
        <v>No</v>
      </c>
      <c r="T224" s="5" t="str">
        <f t="shared" si="166"/>
        <v>No</v>
      </c>
      <c r="U224" s="3" t="str">
        <f t="shared" si="165"/>
        <v>No</v>
      </c>
      <c r="V224" s="5" t="str">
        <f t="shared" si="166"/>
        <v>No</v>
      </c>
      <c r="W224" s="3" t="str">
        <f t="shared" si="165"/>
        <v>No</v>
      </c>
      <c r="X224" s="5" t="str">
        <f t="shared" si="166"/>
        <v>No</v>
      </c>
      <c r="Y224" s="3" t="str">
        <f t="shared" si="165"/>
        <v>No</v>
      </c>
      <c r="Z224" s="5" t="str">
        <f t="shared" si="166"/>
        <v>No</v>
      </c>
      <c r="AA224" s="3" t="str">
        <f t="shared" si="165"/>
        <v>No</v>
      </c>
      <c r="AB224" s="5" t="str">
        <f t="shared" si="166"/>
        <v>No</v>
      </c>
      <c r="AC224" s="3" t="str">
        <f t="shared" si="165"/>
        <v>No</v>
      </c>
      <c r="AD224" s="5" t="str">
        <f t="shared" si="166"/>
        <v>No</v>
      </c>
      <c r="AE224" s="3" t="str">
        <f t="shared" si="165"/>
        <v>No</v>
      </c>
      <c r="AF224" s="5" t="str">
        <f t="shared" si="166"/>
        <v>No</v>
      </c>
      <c r="AG224" s="3" t="str">
        <f t="shared" si="165"/>
        <v>No</v>
      </c>
      <c r="AH224" s="5" t="str">
        <f t="shared" si="166"/>
        <v>No</v>
      </c>
      <c r="AI224" s="3" t="str">
        <f t="shared" si="165"/>
        <v>No</v>
      </c>
      <c r="AJ224" s="5" t="str">
        <f t="shared" si="166"/>
        <v>No</v>
      </c>
      <c r="AK224" s="3" t="str">
        <f t="shared" si="165"/>
        <v>No</v>
      </c>
      <c r="AL224" s="5" t="str">
        <f t="shared" si="166"/>
        <v>No</v>
      </c>
      <c r="AM224" s="3" t="str">
        <f t="shared" si="165"/>
        <v>No</v>
      </c>
      <c r="AN224" s="5" t="str">
        <f t="shared" si="166"/>
        <v>No</v>
      </c>
      <c r="AO224" s="3" t="str">
        <f t="shared" si="165"/>
        <v>No</v>
      </c>
      <c r="AP224" s="5" t="str">
        <f t="shared" si="166"/>
        <v>No</v>
      </c>
      <c r="AQ224" s="3" t="str">
        <f t="shared" si="165"/>
        <v>No</v>
      </c>
      <c r="AR224" s="5" t="str">
        <f t="shared" si="166"/>
        <v>No</v>
      </c>
      <c r="AS224" s="3" t="str">
        <f t="shared" si="165"/>
        <v>No</v>
      </c>
      <c r="AT224" s="5" t="str">
        <f t="shared" si="166"/>
        <v>No</v>
      </c>
      <c r="AU224" s="3" t="str">
        <f t="shared" si="165"/>
        <v>No</v>
      </c>
      <c r="AV224" s="5" t="str">
        <f t="shared" si="166"/>
        <v>No</v>
      </c>
      <c r="AW224" s="3" t="str">
        <f t="shared" si="165"/>
        <v>No</v>
      </c>
      <c r="AX224" s="5" t="str">
        <f t="shared" si="166"/>
        <v>No</v>
      </c>
      <c r="AY224" s="3" t="str">
        <f t="shared" si="165"/>
        <v>No</v>
      </c>
      <c r="AZ224" s="5" t="str">
        <f t="shared" si="166"/>
        <v>No</v>
      </c>
      <c r="BA224" s="3" t="str">
        <f t="shared" si="165"/>
        <v>No</v>
      </c>
      <c r="BB224" s="5" t="str">
        <f t="shared" si="166"/>
        <v>No</v>
      </c>
      <c r="BC224" s="3" t="str">
        <f t="shared" si="165"/>
        <v>No</v>
      </c>
      <c r="BD224" s="5" t="str">
        <f t="shared" si="166"/>
        <v>No</v>
      </c>
      <c r="BE224" s="3" t="str">
        <f t="shared" si="165"/>
        <v>No</v>
      </c>
      <c r="BF224" s="5" t="str">
        <f t="shared" si="166"/>
        <v>No</v>
      </c>
      <c r="BG224" s="3" t="str">
        <f t="shared" si="165"/>
        <v>No</v>
      </c>
      <c r="BH224" s="5" t="str">
        <f t="shared" si="166"/>
        <v>No</v>
      </c>
      <c r="BI224" s="3" t="str">
        <f t="shared" si="165"/>
        <v>No</v>
      </c>
      <c r="BJ224" s="5" t="str">
        <f t="shared" si="166"/>
        <v>No</v>
      </c>
      <c r="BK224" s="3" t="str">
        <f t="shared" si="165"/>
        <v>No</v>
      </c>
      <c r="BL224" s="5" t="str">
        <f t="shared" si="166"/>
        <v>No</v>
      </c>
      <c r="BM224" s="3" t="str">
        <f t="shared" si="165"/>
        <v>No</v>
      </c>
      <c r="BN224" s="5" t="str">
        <f t="shared" si="166"/>
        <v>No</v>
      </c>
      <c r="BO224" s="3" t="str">
        <f t="shared" si="165"/>
        <v>No</v>
      </c>
      <c r="BP224" s="5" t="str">
        <f t="shared" si="166"/>
        <v>No</v>
      </c>
      <c r="BQ224" s="3" t="str">
        <f t="shared" si="165"/>
        <v>No</v>
      </c>
      <c r="BR224" s="5" t="str">
        <f t="shared" si="166"/>
        <v>No</v>
      </c>
      <c r="BS224" s="3" t="str">
        <f t="shared" si="165"/>
        <v>No</v>
      </c>
      <c r="BT224" s="5" t="str">
        <f t="shared" si="166"/>
        <v>No</v>
      </c>
      <c r="BU224" s="3" t="str">
        <f t="shared" si="162"/>
        <v>No</v>
      </c>
      <c r="BV224" s="5" t="str">
        <f t="shared" si="163"/>
        <v>No</v>
      </c>
      <c r="BW224" s="3" t="str">
        <f t="shared" si="162"/>
        <v>No</v>
      </c>
      <c r="BX224" s="5" t="str">
        <f t="shared" si="163"/>
        <v>No</v>
      </c>
      <c r="BY224" s="3" t="str">
        <f t="shared" si="162"/>
        <v>No</v>
      </c>
      <c r="BZ224" s="5" t="str">
        <f t="shared" si="163"/>
        <v>No</v>
      </c>
      <c r="CA224" s="3" t="str">
        <f t="shared" si="162"/>
        <v>No</v>
      </c>
      <c r="CB224" s="5" t="str">
        <f t="shared" si="163"/>
        <v>No</v>
      </c>
      <c r="CC224" s="3" t="str">
        <f t="shared" si="162"/>
        <v>No</v>
      </c>
      <c r="CD224" s="5" t="str">
        <f t="shared" si="163"/>
        <v>No</v>
      </c>
      <c r="CE224" s="3" t="str">
        <f t="shared" si="162"/>
        <v>No</v>
      </c>
      <c r="CF224" s="5" t="str">
        <f t="shared" si="163"/>
        <v>No</v>
      </c>
      <c r="CG224" s="3" t="str">
        <f t="shared" si="162"/>
        <v>No</v>
      </c>
      <c r="CH224" s="5" t="str">
        <f t="shared" si="163"/>
        <v>No</v>
      </c>
      <c r="CI224" s="3" t="str">
        <f t="shared" si="162"/>
        <v>No</v>
      </c>
      <c r="CJ224" s="5" t="str">
        <f t="shared" si="163"/>
        <v>No</v>
      </c>
      <c r="CK224" s="3" t="str">
        <f t="shared" si="162"/>
        <v>No</v>
      </c>
      <c r="CL224" s="5" t="str">
        <f t="shared" si="163"/>
        <v>No</v>
      </c>
      <c r="CM224" s="3" t="str">
        <f t="shared" si="162"/>
        <v>No</v>
      </c>
      <c r="CN224" s="5" t="str">
        <f t="shared" si="163"/>
        <v>No</v>
      </c>
      <c r="CO224" s="3" t="str">
        <f t="shared" si="162"/>
        <v>No</v>
      </c>
      <c r="CP224" s="5" t="str">
        <f t="shared" si="163"/>
        <v>No</v>
      </c>
      <c r="CQ224" s="3" t="str">
        <f t="shared" si="162"/>
        <v>No</v>
      </c>
      <c r="CR224" s="5" t="str">
        <f t="shared" si="163"/>
        <v>No</v>
      </c>
      <c r="CS224" s="3" t="str">
        <f t="shared" si="162"/>
        <v>No</v>
      </c>
      <c r="CT224" s="5" t="str">
        <f t="shared" si="163"/>
        <v>No</v>
      </c>
      <c r="CU224" s="3" t="str">
        <f t="shared" si="162"/>
        <v>No</v>
      </c>
      <c r="CV224" s="5" t="str">
        <f t="shared" si="163"/>
        <v>No</v>
      </c>
      <c r="CW224" s="3" t="str">
        <f t="shared" si="162"/>
        <v>No</v>
      </c>
      <c r="CX224" s="5" t="str">
        <f t="shared" si="163"/>
        <v>No</v>
      </c>
      <c r="CY224" s="3" t="str">
        <f t="shared" si="162"/>
        <v>No</v>
      </c>
      <c r="CZ224" s="5" t="str">
        <f t="shared" si="163"/>
        <v>No</v>
      </c>
    </row>
    <row r="225" spans="4:104" x14ac:dyDescent="0.3">
      <c r="D225" s="3">
        <v>229</v>
      </c>
      <c r="E225" s="3" t="str">
        <f t="shared" si="164"/>
        <v>Vertex</v>
      </c>
      <c r="F225" s="3" t="str">
        <f t="shared" si="161"/>
        <v>Marte</v>
      </c>
      <c r="G225" s="3" t="str">
        <f t="shared" si="149"/>
        <v>Conjunción</v>
      </c>
      <c r="H225" s="5">
        <f t="shared" si="150"/>
        <v>0</v>
      </c>
      <c r="I225" s="3" t="str">
        <f t="shared" si="165"/>
        <v>No</v>
      </c>
      <c r="J225" s="5" t="str">
        <f t="shared" si="166"/>
        <v>No</v>
      </c>
      <c r="K225" s="3" t="str">
        <f t="shared" si="165"/>
        <v>No</v>
      </c>
      <c r="L225" s="5" t="str">
        <f t="shared" si="166"/>
        <v>No</v>
      </c>
      <c r="M225" s="3" t="str">
        <f t="shared" si="165"/>
        <v>No</v>
      </c>
      <c r="N225" s="5" t="str">
        <f t="shared" si="166"/>
        <v>No</v>
      </c>
      <c r="O225" s="3" t="str">
        <f t="shared" si="165"/>
        <v>No</v>
      </c>
      <c r="P225" s="5" t="str">
        <f t="shared" si="166"/>
        <v>No</v>
      </c>
      <c r="Q225" s="3" t="str">
        <f t="shared" si="165"/>
        <v>No</v>
      </c>
      <c r="R225" s="5" t="str">
        <f t="shared" si="166"/>
        <v>No</v>
      </c>
      <c r="S225" s="3" t="str">
        <f t="shared" si="165"/>
        <v>No</v>
      </c>
      <c r="T225" s="5" t="str">
        <f t="shared" si="166"/>
        <v>No</v>
      </c>
      <c r="U225" s="3" t="str">
        <f t="shared" si="165"/>
        <v>No</v>
      </c>
      <c r="V225" s="5" t="str">
        <f t="shared" si="166"/>
        <v>No</v>
      </c>
      <c r="W225" s="3" t="str">
        <f t="shared" si="165"/>
        <v>No</v>
      </c>
      <c r="X225" s="5" t="str">
        <f t="shared" si="166"/>
        <v>No</v>
      </c>
      <c r="Y225" s="3" t="str">
        <f t="shared" si="165"/>
        <v>No</v>
      </c>
      <c r="Z225" s="5" t="str">
        <f t="shared" si="166"/>
        <v>No</v>
      </c>
      <c r="AA225" s="3" t="str">
        <f t="shared" si="165"/>
        <v>No</v>
      </c>
      <c r="AB225" s="5" t="str">
        <f t="shared" si="166"/>
        <v>No</v>
      </c>
      <c r="AC225" s="3" t="str">
        <f t="shared" si="165"/>
        <v>No</v>
      </c>
      <c r="AD225" s="5" t="str">
        <f t="shared" si="166"/>
        <v>No</v>
      </c>
      <c r="AE225" s="3" t="str">
        <f t="shared" si="165"/>
        <v>No</v>
      </c>
      <c r="AF225" s="5" t="str">
        <f t="shared" si="166"/>
        <v>No</v>
      </c>
      <c r="AG225" s="3" t="str">
        <f t="shared" si="165"/>
        <v>No</v>
      </c>
      <c r="AH225" s="5" t="str">
        <f t="shared" si="166"/>
        <v>No</v>
      </c>
      <c r="AI225" s="3" t="str">
        <f t="shared" si="165"/>
        <v>No</v>
      </c>
      <c r="AJ225" s="5" t="str">
        <f t="shared" si="166"/>
        <v>No</v>
      </c>
      <c r="AK225" s="3" t="str">
        <f t="shared" si="165"/>
        <v>No</v>
      </c>
      <c r="AL225" s="5" t="str">
        <f t="shared" si="166"/>
        <v>No</v>
      </c>
      <c r="AM225" s="3" t="str">
        <f t="shared" si="165"/>
        <v>No</v>
      </c>
      <c r="AN225" s="5" t="str">
        <f t="shared" si="166"/>
        <v>No</v>
      </c>
      <c r="AO225" s="3" t="str">
        <f t="shared" si="165"/>
        <v>No</v>
      </c>
      <c r="AP225" s="5" t="str">
        <f t="shared" si="166"/>
        <v>No</v>
      </c>
      <c r="AQ225" s="3" t="str">
        <f t="shared" si="165"/>
        <v>No</v>
      </c>
      <c r="AR225" s="5" t="str">
        <f t="shared" si="166"/>
        <v>No</v>
      </c>
      <c r="AS225" s="3" t="str">
        <f t="shared" si="165"/>
        <v>No</v>
      </c>
      <c r="AT225" s="5" t="str">
        <f t="shared" si="166"/>
        <v>No</v>
      </c>
      <c r="AU225" s="3" t="str">
        <f t="shared" si="165"/>
        <v>No</v>
      </c>
      <c r="AV225" s="5" t="str">
        <f t="shared" si="166"/>
        <v>No</v>
      </c>
      <c r="AW225" s="3" t="str">
        <f t="shared" si="165"/>
        <v>No</v>
      </c>
      <c r="AX225" s="5" t="str">
        <f t="shared" si="166"/>
        <v>No</v>
      </c>
      <c r="AY225" s="3" t="str">
        <f t="shared" si="165"/>
        <v>No</v>
      </c>
      <c r="AZ225" s="5" t="str">
        <f t="shared" si="166"/>
        <v>No</v>
      </c>
      <c r="BA225" s="3" t="str">
        <f t="shared" si="165"/>
        <v>No</v>
      </c>
      <c r="BB225" s="5" t="str">
        <f t="shared" si="166"/>
        <v>No</v>
      </c>
      <c r="BC225" s="3" t="str">
        <f t="shared" si="165"/>
        <v>No</v>
      </c>
      <c r="BD225" s="5" t="str">
        <f t="shared" si="166"/>
        <v>No</v>
      </c>
      <c r="BE225" s="3" t="str">
        <f t="shared" si="165"/>
        <v>No</v>
      </c>
      <c r="BF225" s="5" t="str">
        <f t="shared" si="166"/>
        <v>No</v>
      </c>
      <c r="BG225" s="3" t="str">
        <f t="shared" si="165"/>
        <v>No</v>
      </c>
      <c r="BH225" s="5" t="str">
        <f t="shared" si="166"/>
        <v>No</v>
      </c>
      <c r="BI225" s="3" t="str">
        <f t="shared" si="165"/>
        <v>No</v>
      </c>
      <c r="BJ225" s="5" t="str">
        <f t="shared" si="166"/>
        <v>No</v>
      </c>
      <c r="BK225" s="3" t="str">
        <f t="shared" si="165"/>
        <v>No</v>
      </c>
      <c r="BL225" s="5" t="str">
        <f t="shared" si="166"/>
        <v>No</v>
      </c>
      <c r="BM225" s="3" t="str">
        <f t="shared" si="165"/>
        <v>No</v>
      </c>
      <c r="BN225" s="5" t="str">
        <f t="shared" si="166"/>
        <v>No</v>
      </c>
      <c r="BO225" s="3" t="str">
        <f t="shared" si="165"/>
        <v>No</v>
      </c>
      <c r="BP225" s="5" t="str">
        <f t="shared" si="166"/>
        <v>No</v>
      </c>
      <c r="BQ225" s="3" t="str">
        <f t="shared" si="165"/>
        <v>No</v>
      </c>
      <c r="BR225" s="5" t="str">
        <f t="shared" si="166"/>
        <v>No</v>
      </c>
      <c r="BS225" s="3" t="str">
        <f t="shared" si="165"/>
        <v>No</v>
      </c>
      <c r="BT225" s="5" t="str">
        <f t="shared" si="166"/>
        <v>No</v>
      </c>
      <c r="BU225" s="3" t="str">
        <f t="shared" si="162"/>
        <v>No</v>
      </c>
      <c r="BV225" s="5" t="str">
        <f t="shared" si="163"/>
        <v>No</v>
      </c>
      <c r="BW225" s="3" t="str">
        <f t="shared" si="162"/>
        <v>No</v>
      </c>
      <c r="BX225" s="5" t="str">
        <f t="shared" si="163"/>
        <v>No</v>
      </c>
      <c r="BY225" s="3" t="str">
        <f t="shared" si="162"/>
        <v>No</v>
      </c>
      <c r="BZ225" s="5" t="str">
        <f t="shared" si="163"/>
        <v>No</v>
      </c>
      <c r="CA225" s="3" t="str">
        <f t="shared" si="162"/>
        <v>No</v>
      </c>
      <c r="CB225" s="5" t="str">
        <f t="shared" si="163"/>
        <v>No</v>
      </c>
      <c r="CC225" s="3" t="str">
        <f t="shared" si="162"/>
        <v>No</v>
      </c>
      <c r="CD225" s="5" t="str">
        <f t="shared" si="163"/>
        <v>No</v>
      </c>
      <c r="CE225" s="3" t="str">
        <f t="shared" si="162"/>
        <v>No</v>
      </c>
      <c r="CF225" s="5" t="str">
        <f t="shared" si="163"/>
        <v>No</v>
      </c>
      <c r="CG225" s="3" t="str">
        <f t="shared" si="162"/>
        <v>No</v>
      </c>
      <c r="CH225" s="5" t="str">
        <f t="shared" si="163"/>
        <v>No</v>
      </c>
      <c r="CI225" s="3" t="str">
        <f t="shared" si="162"/>
        <v>No</v>
      </c>
      <c r="CJ225" s="5" t="str">
        <f t="shared" si="163"/>
        <v>No</v>
      </c>
      <c r="CK225" s="3" t="str">
        <f t="shared" si="162"/>
        <v>No</v>
      </c>
      <c r="CL225" s="5" t="str">
        <f t="shared" si="163"/>
        <v>No</v>
      </c>
      <c r="CM225" s="3" t="str">
        <f t="shared" si="162"/>
        <v>No</v>
      </c>
      <c r="CN225" s="5" t="str">
        <f t="shared" si="163"/>
        <v>No</v>
      </c>
      <c r="CO225" s="3" t="str">
        <f t="shared" si="162"/>
        <v>No</v>
      </c>
      <c r="CP225" s="5" t="str">
        <f t="shared" si="163"/>
        <v>No</v>
      </c>
      <c r="CQ225" s="3" t="str">
        <f t="shared" si="162"/>
        <v>No</v>
      </c>
      <c r="CR225" s="5" t="str">
        <f t="shared" si="163"/>
        <v>No</v>
      </c>
      <c r="CS225" s="3" t="str">
        <f t="shared" si="162"/>
        <v>No</v>
      </c>
      <c r="CT225" s="5" t="str">
        <f t="shared" si="163"/>
        <v>No</v>
      </c>
      <c r="CU225" s="3" t="str">
        <f t="shared" si="162"/>
        <v>No</v>
      </c>
      <c r="CV225" s="5" t="str">
        <f t="shared" si="163"/>
        <v>No</v>
      </c>
      <c r="CW225" s="3" t="str">
        <f t="shared" si="162"/>
        <v>No</v>
      </c>
      <c r="CX225" s="5" t="str">
        <f t="shared" si="163"/>
        <v>No</v>
      </c>
      <c r="CY225" s="3" t="str">
        <f t="shared" si="162"/>
        <v>No</v>
      </c>
      <c r="CZ225" s="5" t="str">
        <f t="shared" si="163"/>
        <v>No</v>
      </c>
    </row>
    <row r="226" spans="4:104" x14ac:dyDescent="0.3">
      <c r="D226" s="3">
        <v>230</v>
      </c>
      <c r="E226" s="3" t="str">
        <f t="shared" si="164"/>
        <v>Vertex</v>
      </c>
      <c r="F226" s="3" t="str">
        <f t="shared" si="161"/>
        <v>Júpiter</v>
      </c>
      <c r="G226" s="3" t="str">
        <f t="shared" si="149"/>
        <v>Conjunción</v>
      </c>
      <c r="H226" s="5">
        <f t="shared" si="150"/>
        <v>0</v>
      </c>
      <c r="I226" s="3" t="str">
        <f t="shared" si="165"/>
        <v>No</v>
      </c>
      <c r="J226" s="5" t="str">
        <f t="shared" si="166"/>
        <v>No</v>
      </c>
      <c r="K226" s="3" t="str">
        <f t="shared" si="165"/>
        <v>No</v>
      </c>
      <c r="L226" s="5" t="str">
        <f t="shared" si="166"/>
        <v>No</v>
      </c>
      <c r="M226" s="3" t="str">
        <f t="shared" si="165"/>
        <v>No</v>
      </c>
      <c r="N226" s="5" t="str">
        <f t="shared" si="166"/>
        <v>No</v>
      </c>
      <c r="O226" s="3" t="str">
        <f t="shared" si="165"/>
        <v>No</v>
      </c>
      <c r="P226" s="5" t="str">
        <f t="shared" si="166"/>
        <v>No</v>
      </c>
      <c r="Q226" s="3" t="str">
        <f t="shared" si="165"/>
        <v>No</v>
      </c>
      <c r="R226" s="5" t="str">
        <f t="shared" si="166"/>
        <v>No</v>
      </c>
      <c r="S226" s="3" t="str">
        <f t="shared" si="165"/>
        <v>No</v>
      </c>
      <c r="T226" s="5" t="str">
        <f t="shared" si="166"/>
        <v>No</v>
      </c>
      <c r="U226" s="3" t="str">
        <f t="shared" si="165"/>
        <v>No</v>
      </c>
      <c r="V226" s="5" t="str">
        <f t="shared" si="166"/>
        <v>No</v>
      </c>
      <c r="W226" s="3" t="str">
        <f t="shared" si="165"/>
        <v>No</v>
      </c>
      <c r="X226" s="5" t="str">
        <f t="shared" si="166"/>
        <v>No</v>
      </c>
      <c r="Y226" s="3" t="str">
        <f t="shared" si="165"/>
        <v>No</v>
      </c>
      <c r="Z226" s="5" t="str">
        <f t="shared" si="166"/>
        <v>No</v>
      </c>
      <c r="AA226" s="3" t="str">
        <f t="shared" si="165"/>
        <v>No</v>
      </c>
      <c r="AB226" s="5" t="str">
        <f t="shared" si="166"/>
        <v>No</v>
      </c>
      <c r="AC226" s="3" t="str">
        <f t="shared" si="165"/>
        <v>No</v>
      </c>
      <c r="AD226" s="5" t="str">
        <f t="shared" si="166"/>
        <v>No</v>
      </c>
      <c r="AE226" s="3" t="str">
        <f t="shared" si="165"/>
        <v>No</v>
      </c>
      <c r="AF226" s="5" t="str">
        <f t="shared" si="166"/>
        <v>No</v>
      </c>
      <c r="AG226" s="3" t="str">
        <f t="shared" si="165"/>
        <v>No</v>
      </c>
      <c r="AH226" s="5" t="str">
        <f t="shared" si="166"/>
        <v>No</v>
      </c>
      <c r="AI226" s="3" t="str">
        <f t="shared" si="165"/>
        <v>No</v>
      </c>
      <c r="AJ226" s="5" t="str">
        <f t="shared" si="166"/>
        <v>No</v>
      </c>
      <c r="AK226" s="3" t="str">
        <f t="shared" si="165"/>
        <v>No</v>
      </c>
      <c r="AL226" s="5" t="str">
        <f t="shared" si="166"/>
        <v>No</v>
      </c>
      <c r="AM226" s="3" t="str">
        <f t="shared" si="165"/>
        <v>No</v>
      </c>
      <c r="AN226" s="5" t="str">
        <f t="shared" si="166"/>
        <v>No</v>
      </c>
      <c r="AO226" s="3" t="str">
        <f t="shared" si="165"/>
        <v>No</v>
      </c>
      <c r="AP226" s="5" t="str">
        <f t="shared" si="166"/>
        <v>No</v>
      </c>
      <c r="AQ226" s="3" t="str">
        <f t="shared" si="165"/>
        <v>No</v>
      </c>
      <c r="AR226" s="5" t="str">
        <f t="shared" si="166"/>
        <v>No</v>
      </c>
      <c r="AS226" s="3" t="str">
        <f t="shared" si="165"/>
        <v>No</v>
      </c>
      <c r="AT226" s="5" t="str">
        <f t="shared" si="166"/>
        <v>No</v>
      </c>
      <c r="AU226" s="3" t="str">
        <f t="shared" si="165"/>
        <v>No</v>
      </c>
      <c r="AV226" s="5" t="str">
        <f t="shared" si="166"/>
        <v>No</v>
      </c>
      <c r="AW226" s="3" t="str">
        <f t="shared" si="165"/>
        <v>No</v>
      </c>
      <c r="AX226" s="5" t="str">
        <f t="shared" si="166"/>
        <v>No</v>
      </c>
      <c r="AY226" s="3" t="str">
        <f t="shared" si="165"/>
        <v>No</v>
      </c>
      <c r="AZ226" s="5" t="str">
        <f t="shared" si="166"/>
        <v>No</v>
      </c>
      <c r="BA226" s="3" t="str">
        <f t="shared" si="165"/>
        <v>No</v>
      </c>
      <c r="BB226" s="5" t="str">
        <f t="shared" si="166"/>
        <v>No</v>
      </c>
      <c r="BC226" s="3" t="str">
        <f t="shared" si="165"/>
        <v>No</v>
      </c>
      <c r="BD226" s="5" t="str">
        <f t="shared" si="166"/>
        <v>No</v>
      </c>
      <c r="BE226" s="3" t="str">
        <f t="shared" si="165"/>
        <v>No</v>
      </c>
      <c r="BF226" s="5" t="str">
        <f t="shared" si="166"/>
        <v>No</v>
      </c>
      <c r="BG226" s="3" t="str">
        <f t="shared" si="165"/>
        <v>No</v>
      </c>
      <c r="BH226" s="5" t="str">
        <f t="shared" si="166"/>
        <v>No</v>
      </c>
      <c r="BI226" s="3" t="str">
        <f t="shared" si="165"/>
        <v>No</v>
      </c>
      <c r="BJ226" s="5" t="str">
        <f t="shared" si="166"/>
        <v>No</v>
      </c>
      <c r="BK226" s="3" t="str">
        <f t="shared" si="165"/>
        <v>No</v>
      </c>
      <c r="BL226" s="5" t="str">
        <f t="shared" si="166"/>
        <v>No</v>
      </c>
      <c r="BM226" s="3" t="str">
        <f t="shared" si="165"/>
        <v>No</v>
      </c>
      <c r="BN226" s="5" t="str">
        <f t="shared" si="166"/>
        <v>No</v>
      </c>
      <c r="BO226" s="3" t="str">
        <f t="shared" si="165"/>
        <v>No</v>
      </c>
      <c r="BP226" s="5" t="str">
        <f t="shared" si="166"/>
        <v>No</v>
      </c>
      <c r="BQ226" s="3" t="str">
        <f t="shared" si="165"/>
        <v>No</v>
      </c>
      <c r="BR226" s="5" t="str">
        <f t="shared" si="166"/>
        <v>No</v>
      </c>
      <c r="BS226" s="3" t="str">
        <f t="shared" si="165"/>
        <v>No</v>
      </c>
      <c r="BT226" s="5" t="str">
        <f t="shared" si="166"/>
        <v>No</v>
      </c>
      <c r="BU226" s="3" t="str">
        <f t="shared" si="162"/>
        <v>No</v>
      </c>
      <c r="BV226" s="5" t="str">
        <f t="shared" si="163"/>
        <v>No</v>
      </c>
      <c r="BW226" s="3" t="str">
        <f t="shared" si="162"/>
        <v>No</v>
      </c>
      <c r="BX226" s="5" t="str">
        <f t="shared" si="163"/>
        <v>No</v>
      </c>
      <c r="BY226" s="3" t="str">
        <f t="shared" si="162"/>
        <v>No</v>
      </c>
      <c r="BZ226" s="5" t="str">
        <f t="shared" si="163"/>
        <v>No</v>
      </c>
      <c r="CA226" s="3" t="str">
        <f t="shared" si="162"/>
        <v>No</v>
      </c>
      <c r="CB226" s="5" t="str">
        <f t="shared" si="163"/>
        <v>No</v>
      </c>
      <c r="CC226" s="3" t="str">
        <f t="shared" si="162"/>
        <v>No</v>
      </c>
      <c r="CD226" s="5" t="str">
        <f t="shared" si="163"/>
        <v>No</v>
      </c>
      <c r="CE226" s="3" t="str">
        <f t="shared" si="162"/>
        <v>No</v>
      </c>
      <c r="CF226" s="5" t="str">
        <f t="shared" si="163"/>
        <v>No</v>
      </c>
      <c r="CG226" s="3" t="str">
        <f t="shared" si="162"/>
        <v>No</v>
      </c>
      <c r="CH226" s="5" t="str">
        <f t="shared" si="163"/>
        <v>No</v>
      </c>
      <c r="CI226" s="3" t="str">
        <f t="shared" si="162"/>
        <v>No</v>
      </c>
      <c r="CJ226" s="5" t="str">
        <f t="shared" si="163"/>
        <v>No</v>
      </c>
      <c r="CK226" s="3" t="str">
        <f t="shared" si="162"/>
        <v>No</v>
      </c>
      <c r="CL226" s="5" t="str">
        <f t="shared" si="163"/>
        <v>No</v>
      </c>
      <c r="CM226" s="3" t="str">
        <f t="shared" si="162"/>
        <v>No</v>
      </c>
      <c r="CN226" s="5" t="str">
        <f t="shared" si="163"/>
        <v>No</v>
      </c>
      <c r="CO226" s="3" t="str">
        <f t="shared" si="162"/>
        <v>No</v>
      </c>
      <c r="CP226" s="5" t="str">
        <f t="shared" si="163"/>
        <v>No</v>
      </c>
      <c r="CQ226" s="3" t="str">
        <f t="shared" si="162"/>
        <v>No</v>
      </c>
      <c r="CR226" s="5" t="str">
        <f t="shared" si="163"/>
        <v>No</v>
      </c>
      <c r="CS226" s="3" t="str">
        <f t="shared" si="162"/>
        <v>No</v>
      </c>
      <c r="CT226" s="5" t="str">
        <f t="shared" si="163"/>
        <v>No</v>
      </c>
      <c r="CU226" s="3" t="str">
        <f t="shared" si="162"/>
        <v>No</v>
      </c>
      <c r="CV226" s="5" t="str">
        <f t="shared" si="163"/>
        <v>No</v>
      </c>
      <c r="CW226" s="3" t="str">
        <f t="shared" si="162"/>
        <v>No</v>
      </c>
      <c r="CX226" s="5" t="str">
        <f t="shared" si="163"/>
        <v>No</v>
      </c>
      <c r="CY226" s="3" t="str">
        <f t="shared" si="162"/>
        <v>No</v>
      </c>
      <c r="CZ226" s="5" t="str">
        <f t="shared" si="163"/>
        <v>No</v>
      </c>
    </row>
    <row r="227" spans="4:104" x14ac:dyDescent="0.3">
      <c r="D227" s="3">
        <v>231</v>
      </c>
      <c r="E227" s="3" t="str">
        <f t="shared" si="164"/>
        <v>Vertex</v>
      </c>
      <c r="F227" s="3" t="str">
        <f t="shared" si="161"/>
        <v>Saturno</v>
      </c>
      <c r="G227" s="3" t="str">
        <f t="shared" si="149"/>
        <v>Conjunción</v>
      </c>
      <c r="H227" s="5">
        <f t="shared" si="150"/>
        <v>0</v>
      </c>
      <c r="I227" s="3" t="str">
        <f t="shared" si="165"/>
        <v>No</v>
      </c>
      <c r="J227" s="5" t="str">
        <f t="shared" si="166"/>
        <v>No</v>
      </c>
      <c r="K227" s="3" t="str">
        <f t="shared" si="165"/>
        <v>No</v>
      </c>
      <c r="L227" s="5" t="str">
        <f t="shared" si="166"/>
        <v>No</v>
      </c>
      <c r="M227" s="3" t="str">
        <f t="shared" si="165"/>
        <v>No</v>
      </c>
      <c r="N227" s="5" t="str">
        <f t="shared" si="166"/>
        <v>No</v>
      </c>
      <c r="O227" s="3" t="str">
        <f t="shared" si="165"/>
        <v>No</v>
      </c>
      <c r="P227" s="5" t="str">
        <f t="shared" si="166"/>
        <v>No</v>
      </c>
      <c r="Q227" s="3" t="str">
        <f t="shared" si="165"/>
        <v>No</v>
      </c>
      <c r="R227" s="5" t="str">
        <f t="shared" si="166"/>
        <v>No</v>
      </c>
      <c r="S227" s="3" t="str">
        <f t="shared" si="165"/>
        <v>No</v>
      </c>
      <c r="T227" s="5" t="str">
        <f t="shared" si="166"/>
        <v>No</v>
      </c>
      <c r="U227" s="3" t="str">
        <f t="shared" si="165"/>
        <v>No</v>
      </c>
      <c r="V227" s="5" t="str">
        <f t="shared" si="166"/>
        <v>No</v>
      </c>
      <c r="W227" s="3" t="str">
        <f t="shared" si="165"/>
        <v>No</v>
      </c>
      <c r="X227" s="5" t="str">
        <f t="shared" si="166"/>
        <v>No</v>
      </c>
      <c r="Y227" s="3" t="str">
        <f t="shared" si="165"/>
        <v>No</v>
      </c>
      <c r="Z227" s="5" t="str">
        <f t="shared" si="166"/>
        <v>No</v>
      </c>
      <c r="AA227" s="3" t="str">
        <f t="shared" si="165"/>
        <v>No</v>
      </c>
      <c r="AB227" s="5" t="str">
        <f t="shared" si="166"/>
        <v>No</v>
      </c>
      <c r="AC227" s="3" t="str">
        <f t="shared" si="165"/>
        <v>No</v>
      </c>
      <c r="AD227" s="5" t="str">
        <f t="shared" si="166"/>
        <v>No</v>
      </c>
      <c r="AE227" s="3" t="str">
        <f t="shared" si="165"/>
        <v>No</v>
      </c>
      <c r="AF227" s="5" t="str">
        <f t="shared" si="166"/>
        <v>No</v>
      </c>
      <c r="AG227" s="3" t="str">
        <f t="shared" si="165"/>
        <v>No</v>
      </c>
      <c r="AH227" s="5" t="str">
        <f t="shared" si="166"/>
        <v>No</v>
      </c>
      <c r="AI227" s="3" t="str">
        <f t="shared" si="165"/>
        <v>No</v>
      </c>
      <c r="AJ227" s="5" t="str">
        <f t="shared" si="166"/>
        <v>No</v>
      </c>
      <c r="AK227" s="3" t="str">
        <f t="shared" si="165"/>
        <v>No</v>
      </c>
      <c r="AL227" s="5" t="str">
        <f t="shared" si="166"/>
        <v>No</v>
      </c>
      <c r="AM227" s="3" t="str">
        <f t="shared" si="165"/>
        <v>No</v>
      </c>
      <c r="AN227" s="5" t="str">
        <f t="shared" si="166"/>
        <v>No</v>
      </c>
      <c r="AO227" s="3" t="str">
        <f t="shared" si="165"/>
        <v>No</v>
      </c>
      <c r="AP227" s="5" t="str">
        <f t="shared" si="166"/>
        <v>No</v>
      </c>
      <c r="AQ227" s="3" t="str">
        <f t="shared" si="165"/>
        <v>No</v>
      </c>
      <c r="AR227" s="5" t="str">
        <f t="shared" si="166"/>
        <v>No</v>
      </c>
      <c r="AS227" s="3" t="str">
        <f t="shared" si="165"/>
        <v>No</v>
      </c>
      <c r="AT227" s="5" t="str">
        <f t="shared" si="166"/>
        <v>No</v>
      </c>
      <c r="AU227" s="3" t="str">
        <f t="shared" si="165"/>
        <v>No</v>
      </c>
      <c r="AV227" s="5" t="str">
        <f t="shared" si="166"/>
        <v>No</v>
      </c>
      <c r="AW227" s="3" t="str">
        <f t="shared" si="165"/>
        <v>No</v>
      </c>
      <c r="AX227" s="5" t="str">
        <f t="shared" si="166"/>
        <v>No</v>
      </c>
      <c r="AY227" s="3" t="str">
        <f t="shared" si="165"/>
        <v>No</v>
      </c>
      <c r="AZ227" s="5" t="str">
        <f t="shared" si="166"/>
        <v>No</v>
      </c>
      <c r="BA227" s="3" t="str">
        <f t="shared" si="165"/>
        <v>No</v>
      </c>
      <c r="BB227" s="5" t="str">
        <f t="shared" si="166"/>
        <v>No</v>
      </c>
      <c r="BC227" s="3" t="str">
        <f t="shared" si="165"/>
        <v>No</v>
      </c>
      <c r="BD227" s="5" t="str">
        <f t="shared" si="166"/>
        <v>No</v>
      </c>
      <c r="BE227" s="3" t="str">
        <f t="shared" si="165"/>
        <v>No</v>
      </c>
      <c r="BF227" s="5" t="str">
        <f t="shared" si="166"/>
        <v>No</v>
      </c>
      <c r="BG227" s="3" t="str">
        <f t="shared" si="165"/>
        <v>No</v>
      </c>
      <c r="BH227" s="5" t="str">
        <f t="shared" si="166"/>
        <v>No</v>
      </c>
      <c r="BI227" s="3" t="str">
        <f t="shared" si="165"/>
        <v>No</v>
      </c>
      <c r="BJ227" s="5" t="str">
        <f t="shared" si="166"/>
        <v>No</v>
      </c>
      <c r="BK227" s="3" t="str">
        <f t="shared" si="165"/>
        <v>No</v>
      </c>
      <c r="BL227" s="5" t="str">
        <f t="shared" si="166"/>
        <v>No</v>
      </c>
      <c r="BM227" s="3" t="str">
        <f t="shared" si="165"/>
        <v>No</v>
      </c>
      <c r="BN227" s="5" t="str">
        <f t="shared" si="166"/>
        <v>No</v>
      </c>
      <c r="BO227" s="3" t="str">
        <f t="shared" si="165"/>
        <v>No</v>
      </c>
      <c r="BP227" s="5" t="str">
        <f t="shared" si="166"/>
        <v>No</v>
      </c>
      <c r="BQ227" s="3" t="str">
        <f t="shared" si="165"/>
        <v>No</v>
      </c>
      <c r="BR227" s="5" t="str">
        <f t="shared" si="166"/>
        <v>No</v>
      </c>
      <c r="BS227" s="3" t="str">
        <f t="shared" si="165"/>
        <v>No</v>
      </c>
      <c r="BT227" s="5" t="str">
        <f t="shared" si="166"/>
        <v>No</v>
      </c>
      <c r="BU227" s="3" t="str">
        <f t="shared" si="162"/>
        <v>No</v>
      </c>
      <c r="BV227" s="5" t="str">
        <f t="shared" si="163"/>
        <v>No</v>
      </c>
      <c r="BW227" s="3" t="str">
        <f t="shared" si="162"/>
        <v>No</v>
      </c>
      <c r="BX227" s="5" t="str">
        <f t="shared" si="163"/>
        <v>No</v>
      </c>
      <c r="BY227" s="3" t="str">
        <f t="shared" si="162"/>
        <v>No</v>
      </c>
      <c r="BZ227" s="5" t="str">
        <f t="shared" si="163"/>
        <v>No</v>
      </c>
      <c r="CA227" s="3" t="str">
        <f t="shared" si="162"/>
        <v>No</v>
      </c>
      <c r="CB227" s="5" t="str">
        <f t="shared" si="163"/>
        <v>No</v>
      </c>
      <c r="CC227" s="3" t="str">
        <f t="shared" si="162"/>
        <v>No</v>
      </c>
      <c r="CD227" s="5" t="str">
        <f t="shared" si="163"/>
        <v>No</v>
      </c>
      <c r="CE227" s="3" t="str">
        <f t="shared" si="162"/>
        <v>No</v>
      </c>
      <c r="CF227" s="5" t="str">
        <f t="shared" si="163"/>
        <v>No</v>
      </c>
      <c r="CG227" s="3" t="str">
        <f t="shared" si="162"/>
        <v>No</v>
      </c>
      <c r="CH227" s="5" t="str">
        <f t="shared" si="163"/>
        <v>No</v>
      </c>
      <c r="CI227" s="3" t="str">
        <f t="shared" si="162"/>
        <v>No</v>
      </c>
      <c r="CJ227" s="5" t="str">
        <f t="shared" si="163"/>
        <v>No</v>
      </c>
      <c r="CK227" s="3" t="str">
        <f t="shared" si="162"/>
        <v>No</v>
      </c>
      <c r="CL227" s="5" t="str">
        <f t="shared" si="163"/>
        <v>No</v>
      </c>
      <c r="CM227" s="3" t="str">
        <f t="shared" si="162"/>
        <v>No</v>
      </c>
      <c r="CN227" s="5" t="str">
        <f t="shared" si="163"/>
        <v>No</v>
      </c>
      <c r="CO227" s="3" t="str">
        <f t="shared" si="162"/>
        <v>No</v>
      </c>
      <c r="CP227" s="5" t="str">
        <f t="shared" si="163"/>
        <v>No</v>
      </c>
      <c r="CQ227" s="3" t="str">
        <f t="shared" si="162"/>
        <v>No</v>
      </c>
      <c r="CR227" s="5" t="str">
        <f t="shared" si="163"/>
        <v>No</v>
      </c>
      <c r="CS227" s="3" t="str">
        <f t="shared" si="162"/>
        <v>No</v>
      </c>
      <c r="CT227" s="5" t="str">
        <f t="shared" si="163"/>
        <v>No</v>
      </c>
      <c r="CU227" s="3" t="str">
        <f t="shared" si="162"/>
        <v>No</v>
      </c>
      <c r="CV227" s="5" t="str">
        <f t="shared" si="163"/>
        <v>No</v>
      </c>
      <c r="CW227" s="3" t="str">
        <f t="shared" si="162"/>
        <v>No</v>
      </c>
      <c r="CX227" s="5" t="str">
        <f t="shared" si="163"/>
        <v>No</v>
      </c>
      <c r="CY227" s="3" t="str">
        <f t="shared" si="162"/>
        <v>No</v>
      </c>
      <c r="CZ227" s="5" t="str">
        <f t="shared" si="163"/>
        <v>No</v>
      </c>
    </row>
    <row r="228" spans="4:104" x14ac:dyDescent="0.3">
      <c r="D228" s="3">
        <v>232</v>
      </c>
      <c r="E228" s="3" t="str">
        <f t="shared" si="164"/>
        <v>Vertex</v>
      </c>
      <c r="F228" s="3" t="str">
        <f t="shared" si="161"/>
        <v>Urano</v>
      </c>
      <c r="G228" s="3" t="str">
        <f t="shared" si="149"/>
        <v>Conjunción</v>
      </c>
      <c r="H228" s="5">
        <f t="shared" si="150"/>
        <v>0</v>
      </c>
      <c r="I228" s="3" t="str">
        <f t="shared" si="165"/>
        <v>No</v>
      </c>
      <c r="J228" s="5" t="str">
        <f t="shared" si="166"/>
        <v>No</v>
      </c>
      <c r="K228" s="3" t="str">
        <f t="shared" si="165"/>
        <v>No</v>
      </c>
      <c r="L228" s="5" t="str">
        <f t="shared" si="166"/>
        <v>No</v>
      </c>
      <c r="M228" s="3" t="str">
        <f t="shared" si="165"/>
        <v>No</v>
      </c>
      <c r="N228" s="5" t="str">
        <f t="shared" si="166"/>
        <v>No</v>
      </c>
      <c r="O228" s="3" t="str">
        <f t="shared" si="165"/>
        <v>No</v>
      </c>
      <c r="P228" s="5" t="str">
        <f t="shared" si="166"/>
        <v>No</v>
      </c>
      <c r="Q228" s="3" t="str">
        <f t="shared" si="165"/>
        <v>No</v>
      </c>
      <c r="R228" s="5" t="str">
        <f t="shared" si="166"/>
        <v>No</v>
      </c>
      <c r="S228" s="3" t="str">
        <f t="shared" si="165"/>
        <v>No</v>
      </c>
      <c r="T228" s="5" t="str">
        <f t="shared" si="166"/>
        <v>No</v>
      </c>
      <c r="U228" s="3" t="str">
        <f t="shared" si="165"/>
        <v>No</v>
      </c>
      <c r="V228" s="5" t="str">
        <f t="shared" si="166"/>
        <v>No</v>
      </c>
      <c r="W228" s="3" t="str">
        <f t="shared" si="165"/>
        <v>No</v>
      </c>
      <c r="X228" s="5" t="str">
        <f t="shared" si="166"/>
        <v>No</v>
      </c>
      <c r="Y228" s="3" t="str">
        <f t="shared" si="165"/>
        <v>No</v>
      </c>
      <c r="Z228" s="5" t="str">
        <f t="shared" si="166"/>
        <v>No</v>
      </c>
      <c r="AA228" s="3" t="str">
        <f t="shared" si="165"/>
        <v>No</v>
      </c>
      <c r="AB228" s="5" t="str">
        <f t="shared" si="166"/>
        <v>No</v>
      </c>
      <c r="AC228" s="3" t="str">
        <f t="shared" si="165"/>
        <v>No</v>
      </c>
      <c r="AD228" s="5" t="str">
        <f t="shared" si="166"/>
        <v>No</v>
      </c>
      <c r="AE228" s="3" t="str">
        <f t="shared" si="165"/>
        <v>No</v>
      </c>
      <c r="AF228" s="5" t="str">
        <f t="shared" si="166"/>
        <v>No</v>
      </c>
      <c r="AG228" s="3" t="str">
        <f t="shared" si="165"/>
        <v>No</v>
      </c>
      <c r="AH228" s="5" t="str">
        <f t="shared" si="166"/>
        <v>No</v>
      </c>
      <c r="AI228" s="3" t="str">
        <f t="shared" si="165"/>
        <v>No</v>
      </c>
      <c r="AJ228" s="5" t="str">
        <f t="shared" si="166"/>
        <v>No</v>
      </c>
      <c r="AK228" s="3" t="str">
        <f t="shared" si="165"/>
        <v>No</v>
      </c>
      <c r="AL228" s="5" t="str">
        <f t="shared" si="166"/>
        <v>No</v>
      </c>
      <c r="AM228" s="3" t="str">
        <f t="shared" si="165"/>
        <v>No</v>
      </c>
      <c r="AN228" s="5" t="str">
        <f t="shared" si="166"/>
        <v>No</v>
      </c>
      <c r="AO228" s="3" t="str">
        <f t="shared" si="165"/>
        <v>No</v>
      </c>
      <c r="AP228" s="5" t="str">
        <f t="shared" si="166"/>
        <v>No</v>
      </c>
      <c r="AQ228" s="3" t="str">
        <f t="shared" si="165"/>
        <v>No</v>
      </c>
      <c r="AR228" s="5" t="str">
        <f t="shared" si="166"/>
        <v>No</v>
      </c>
      <c r="AS228" s="3" t="str">
        <f t="shared" si="165"/>
        <v>No</v>
      </c>
      <c r="AT228" s="5" t="str">
        <f t="shared" si="166"/>
        <v>No</v>
      </c>
      <c r="AU228" s="3" t="str">
        <f t="shared" si="165"/>
        <v>No</v>
      </c>
      <c r="AV228" s="5" t="str">
        <f t="shared" si="166"/>
        <v>No</v>
      </c>
      <c r="AW228" s="3" t="str">
        <f t="shared" si="165"/>
        <v>No</v>
      </c>
      <c r="AX228" s="5" t="str">
        <f t="shared" si="166"/>
        <v>No</v>
      </c>
      <c r="AY228" s="3" t="str">
        <f t="shared" si="165"/>
        <v>No</v>
      </c>
      <c r="AZ228" s="5" t="str">
        <f t="shared" si="166"/>
        <v>No</v>
      </c>
      <c r="BA228" s="3" t="str">
        <f t="shared" si="165"/>
        <v>No</v>
      </c>
      <c r="BB228" s="5" t="str">
        <f t="shared" si="166"/>
        <v>No</v>
      </c>
      <c r="BC228" s="3" t="str">
        <f t="shared" si="165"/>
        <v>No</v>
      </c>
      <c r="BD228" s="5" t="str">
        <f t="shared" si="166"/>
        <v>No</v>
      </c>
      <c r="BE228" s="3" t="str">
        <f t="shared" si="165"/>
        <v>No</v>
      </c>
      <c r="BF228" s="5" t="str">
        <f t="shared" si="166"/>
        <v>No</v>
      </c>
      <c r="BG228" s="3" t="str">
        <f t="shared" si="165"/>
        <v>No</v>
      </c>
      <c r="BH228" s="5" t="str">
        <f t="shared" si="166"/>
        <v>No</v>
      </c>
      <c r="BI228" s="3" t="str">
        <f t="shared" si="165"/>
        <v>No</v>
      </c>
      <c r="BJ228" s="5" t="str">
        <f t="shared" si="166"/>
        <v>No</v>
      </c>
      <c r="BK228" s="3" t="str">
        <f t="shared" si="165"/>
        <v>No</v>
      </c>
      <c r="BL228" s="5" t="str">
        <f t="shared" si="166"/>
        <v>No</v>
      </c>
      <c r="BM228" s="3" t="str">
        <f t="shared" si="165"/>
        <v>No</v>
      </c>
      <c r="BN228" s="5" t="str">
        <f t="shared" si="166"/>
        <v>No</v>
      </c>
      <c r="BO228" s="3" t="str">
        <f t="shared" si="165"/>
        <v>No</v>
      </c>
      <c r="BP228" s="5" t="str">
        <f t="shared" si="166"/>
        <v>No</v>
      </c>
      <c r="BQ228" s="3" t="str">
        <f t="shared" si="165"/>
        <v>No</v>
      </c>
      <c r="BR228" s="5" t="str">
        <f t="shared" si="166"/>
        <v>No</v>
      </c>
      <c r="BS228" s="3" t="str">
        <f t="shared" si="165"/>
        <v>No</v>
      </c>
      <c r="BT228" s="5" t="str">
        <f t="shared" si="166"/>
        <v>No</v>
      </c>
      <c r="BU228" s="3" t="str">
        <f t="shared" si="162"/>
        <v>No</v>
      </c>
      <c r="BV228" s="5" t="str">
        <f t="shared" si="163"/>
        <v>No</v>
      </c>
      <c r="BW228" s="3" t="str">
        <f t="shared" si="162"/>
        <v>No</v>
      </c>
      <c r="BX228" s="5" t="str">
        <f t="shared" si="163"/>
        <v>No</v>
      </c>
      <c r="BY228" s="3" t="str">
        <f t="shared" si="162"/>
        <v>No</v>
      </c>
      <c r="BZ228" s="5" t="str">
        <f t="shared" si="163"/>
        <v>No</v>
      </c>
      <c r="CA228" s="3" t="str">
        <f t="shared" si="162"/>
        <v>No</v>
      </c>
      <c r="CB228" s="5" t="str">
        <f t="shared" si="163"/>
        <v>No</v>
      </c>
      <c r="CC228" s="3" t="str">
        <f t="shared" si="162"/>
        <v>No</v>
      </c>
      <c r="CD228" s="5" t="str">
        <f t="shared" si="163"/>
        <v>No</v>
      </c>
      <c r="CE228" s="3" t="str">
        <f t="shared" si="162"/>
        <v>No</v>
      </c>
      <c r="CF228" s="5" t="str">
        <f t="shared" si="163"/>
        <v>No</v>
      </c>
      <c r="CG228" s="3" t="str">
        <f t="shared" si="162"/>
        <v>No</v>
      </c>
      <c r="CH228" s="5" t="str">
        <f t="shared" si="163"/>
        <v>No</v>
      </c>
      <c r="CI228" s="3" t="str">
        <f t="shared" si="162"/>
        <v>No</v>
      </c>
      <c r="CJ228" s="5" t="str">
        <f t="shared" si="163"/>
        <v>No</v>
      </c>
      <c r="CK228" s="3" t="str">
        <f t="shared" si="162"/>
        <v>No</v>
      </c>
      <c r="CL228" s="5" t="str">
        <f t="shared" si="163"/>
        <v>No</v>
      </c>
      <c r="CM228" s="3" t="str">
        <f t="shared" si="162"/>
        <v>No</v>
      </c>
      <c r="CN228" s="5" t="str">
        <f t="shared" si="163"/>
        <v>No</v>
      </c>
      <c r="CO228" s="3" t="str">
        <f t="shared" si="162"/>
        <v>No</v>
      </c>
      <c r="CP228" s="5" t="str">
        <f t="shared" si="163"/>
        <v>No</v>
      </c>
      <c r="CQ228" s="3" t="str">
        <f t="shared" si="162"/>
        <v>No</v>
      </c>
      <c r="CR228" s="5" t="str">
        <f t="shared" si="163"/>
        <v>No</v>
      </c>
      <c r="CS228" s="3" t="str">
        <f t="shared" si="162"/>
        <v>No</v>
      </c>
      <c r="CT228" s="5" t="str">
        <f t="shared" si="163"/>
        <v>No</v>
      </c>
      <c r="CU228" s="3" t="str">
        <f t="shared" si="162"/>
        <v>No</v>
      </c>
      <c r="CV228" s="5" t="str">
        <f t="shared" si="163"/>
        <v>No</v>
      </c>
      <c r="CW228" s="3" t="str">
        <f t="shared" si="162"/>
        <v>No</v>
      </c>
      <c r="CX228" s="5" t="str">
        <f t="shared" si="163"/>
        <v>No</v>
      </c>
      <c r="CY228" s="3" t="str">
        <f t="shared" si="162"/>
        <v>No</v>
      </c>
      <c r="CZ228" s="5" t="str">
        <f t="shared" si="163"/>
        <v>No</v>
      </c>
    </row>
    <row r="229" spans="4:104" x14ac:dyDescent="0.3">
      <c r="D229" s="3">
        <v>233</v>
      </c>
      <c r="E229" s="3" t="str">
        <f t="shared" si="164"/>
        <v>Vertex</v>
      </c>
      <c r="F229" s="3" t="str">
        <f t="shared" si="161"/>
        <v>Neptuno</v>
      </c>
      <c r="G229" s="3" t="str">
        <f t="shared" si="149"/>
        <v>Conjunción</v>
      </c>
      <c r="H229" s="5">
        <f t="shared" si="150"/>
        <v>0</v>
      </c>
      <c r="I229" s="3" t="str">
        <f t="shared" si="165"/>
        <v>No</v>
      </c>
      <c r="J229" s="5" t="str">
        <f t="shared" si="166"/>
        <v>No</v>
      </c>
      <c r="K229" s="3" t="str">
        <f t="shared" si="165"/>
        <v>No</v>
      </c>
      <c r="L229" s="5" t="str">
        <f t="shared" si="166"/>
        <v>No</v>
      </c>
      <c r="M229" s="3" t="str">
        <f t="shared" si="165"/>
        <v>No</v>
      </c>
      <c r="N229" s="5" t="str">
        <f t="shared" si="166"/>
        <v>No</v>
      </c>
      <c r="O229" s="3" t="str">
        <f t="shared" si="165"/>
        <v>No</v>
      </c>
      <c r="P229" s="5" t="str">
        <f t="shared" si="166"/>
        <v>No</v>
      </c>
      <c r="Q229" s="3" t="str">
        <f t="shared" si="165"/>
        <v>No</v>
      </c>
      <c r="R229" s="5" t="str">
        <f t="shared" si="166"/>
        <v>No</v>
      </c>
      <c r="S229" s="3" t="str">
        <f t="shared" si="165"/>
        <v>No</v>
      </c>
      <c r="T229" s="5" t="str">
        <f t="shared" si="166"/>
        <v>No</v>
      </c>
      <c r="U229" s="3" t="str">
        <f t="shared" si="165"/>
        <v>No</v>
      </c>
      <c r="V229" s="5" t="str">
        <f t="shared" si="166"/>
        <v>No</v>
      </c>
      <c r="W229" s="3" t="str">
        <f t="shared" si="165"/>
        <v>No</v>
      </c>
      <c r="X229" s="5" t="str">
        <f t="shared" si="166"/>
        <v>No</v>
      </c>
      <c r="Y229" s="3" t="str">
        <f t="shared" si="165"/>
        <v>No</v>
      </c>
      <c r="Z229" s="5" t="str">
        <f t="shared" si="166"/>
        <v>No</v>
      </c>
      <c r="AA229" s="3" t="str">
        <f t="shared" si="165"/>
        <v>No</v>
      </c>
      <c r="AB229" s="5" t="str">
        <f t="shared" si="166"/>
        <v>No</v>
      </c>
      <c r="AC229" s="3" t="str">
        <f t="shared" si="165"/>
        <v>No</v>
      </c>
      <c r="AD229" s="5" t="str">
        <f t="shared" si="166"/>
        <v>No</v>
      </c>
      <c r="AE229" s="3" t="str">
        <f t="shared" si="165"/>
        <v>No</v>
      </c>
      <c r="AF229" s="5" t="str">
        <f t="shared" si="166"/>
        <v>No</v>
      </c>
      <c r="AG229" s="3" t="str">
        <f t="shared" si="165"/>
        <v>No</v>
      </c>
      <c r="AH229" s="5" t="str">
        <f t="shared" si="166"/>
        <v>No</v>
      </c>
      <c r="AI229" s="3" t="str">
        <f t="shared" si="165"/>
        <v>No</v>
      </c>
      <c r="AJ229" s="5" t="str">
        <f t="shared" si="166"/>
        <v>No</v>
      </c>
      <c r="AK229" s="3" t="str">
        <f t="shared" si="165"/>
        <v>No</v>
      </c>
      <c r="AL229" s="5" t="str">
        <f t="shared" si="166"/>
        <v>No</v>
      </c>
      <c r="AM229" s="3" t="str">
        <f t="shared" si="165"/>
        <v>No</v>
      </c>
      <c r="AN229" s="5" t="str">
        <f t="shared" si="166"/>
        <v>No</v>
      </c>
      <c r="AO229" s="3" t="str">
        <f t="shared" si="165"/>
        <v>No</v>
      </c>
      <c r="AP229" s="5" t="str">
        <f t="shared" si="166"/>
        <v>No</v>
      </c>
      <c r="AQ229" s="3" t="str">
        <f t="shared" si="165"/>
        <v>No</v>
      </c>
      <c r="AR229" s="5" t="str">
        <f t="shared" si="166"/>
        <v>No</v>
      </c>
      <c r="AS229" s="3" t="str">
        <f t="shared" si="165"/>
        <v>No</v>
      </c>
      <c r="AT229" s="5" t="str">
        <f t="shared" si="166"/>
        <v>No</v>
      </c>
      <c r="AU229" s="3" t="str">
        <f t="shared" si="165"/>
        <v>No</v>
      </c>
      <c r="AV229" s="5" t="str">
        <f t="shared" si="166"/>
        <v>No</v>
      </c>
      <c r="AW229" s="3" t="str">
        <f t="shared" si="165"/>
        <v>No</v>
      </c>
      <c r="AX229" s="5" t="str">
        <f t="shared" si="166"/>
        <v>No</v>
      </c>
      <c r="AY229" s="3" t="str">
        <f t="shared" si="165"/>
        <v>No</v>
      </c>
      <c r="AZ229" s="5" t="str">
        <f t="shared" si="166"/>
        <v>No</v>
      </c>
      <c r="BA229" s="3" t="str">
        <f t="shared" si="165"/>
        <v>No</v>
      </c>
      <c r="BB229" s="5" t="str">
        <f t="shared" si="166"/>
        <v>No</v>
      </c>
      <c r="BC229" s="3" t="str">
        <f t="shared" si="165"/>
        <v>No</v>
      </c>
      <c r="BD229" s="5" t="str">
        <f t="shared" si="166"/>
        <v>No</v>
      </c>
      <c r="BE229" s="3" t="str">
        <f t="shared" si="165"/>
        <v>No</v>
      </c>
      <c r="BF229" s="5" t="str">
        <f t="shared" si="166"/>
        <v>No</v>
      </c>
      <c r="BG229" s="3" t="str">
        <f t="shared" si="165"/>
        <v>No</v>
      </c>
      <c r="BH229" s="5" t="str">
        <f t="shared" si="166"/>
        <v>No</v>
      </c>
      <c r="BI229" s="3" t="str">
        <f t="shared" si="165"/>
        <v>No</v>
      </c>
      <c r="BJ229" s="5" t="str">
        <f t="shared" si="166"/>
        <v>No</v>
      </c>
      <c r="BK229" s="3" t="str">
        <f t="shared" si="165"/>
        <v>No</v>
      </c>
      <c r="BL229" s="5" t="str">
        <f t="shared" si="166"/>
        <v>No</v>
      </c>
      <c r="BM229" s="3" t="str">
        <f t="shared" si="165"/>
        <v>No</v>
      </c>
      <c r="BN229" s="5" t="str">
        <f t="shared" si="166"/>
        <v>No</v>
      </c>
      <c r="BO229" s="3" t="str">
        <f t="shared" si="165"/>
        <v>No</v>
      </c>
      <c r="BP229" s="5" t="str">
        <f t="shared" si="166"/>
        <v>No</v>
      </c>
      <c r="BQ229" s="3" t="str">
        <f t="shared" si="165"/>
        <v>No</v>
      </c>
      <c r="BR229" s="5" t="str">
        <f t="shared" si="166"/>
        <v>No</v>
      </c>
      <c r="BS229" s="3" t="str">
        <f t="shared" ref="BS229:CY235" si="167">IF(AND(VLOOKUP($E229,Puntos,7,FALSE)-VLOOKUP($F229,Puntos,7,FALSE)&lt;=(1.25/30)*(BS$5+BS$3),VLOOKUP($E229,Puntos,7,FALSE)-VLOOKUP($F229,Puntos,7,FALSE)&gt;=(1.25/30)*(-BS$5+BS$3)),BS$2,IF(AND(VLOOKUP($F229,Puntos,7,FALSE)-VLOOKUP($E229,Puntos,7,FALSE)&lt;=(1.25/30)*(BS$5+BS$3),VLOOKUP($F229,Puntos,7,FALSE)-VLOOKUP($E229,Puntos,7,FALSE)&gt;=(1.25/30)*(-BS$5+BS$3)),BS$2,IF(AND(VLOOKUP($E229,Puntos,7,FALSE)-VLOOKUP($F229,Puntos,7,FALSE)&lt;=(1.25/30)*(-360+BS$5+BS$3),VLOOKUP($E229,Puntos,7,FALSE)-VLOOKUP($F229,Puntos,7,FALSE)&gt;=(1.25/30)*(-360-BS$5+BS$3)),BS$2,IF(AND(VLOOKUP($F229,Puntos,7,FALSE)-VLOOKUP($E229,Puntos,7,FALSE)&lt;=(1.25/30)*(-360+BS$5+BS$3),VLOOKUP($F229,Puntos,7,FALSE)-VLOOKUP($E229,Puntos,7,FALSE)&gt;=(1.25/30)*(-360-BS$5+BS$3)),BS$2,"No"))))</f>
        <v>No</v>
      </c>
      <c r="BT229" s="5" t="str">
        <f t="shared" ref="BT229:CZ235" si="168">IF(IF(AND(VLOOKUP($E229,Puntos,7,FALSE)-VLOOKUP($F229,Puntos,7,FALSE)&lt;=(1.25/30)*(BT$5+BT$3),VLOOKUP($E229,Puntos,7,FALSE)-VLOOKUP($F229,Puntos,7,FALSE)&gt;=(1.25/30)*(-BT$5+BT$3)),VLOOKUP($E229,Puntos,7,FALSE)-VLOOKUP($F229,Puntos,7,FALSE)-(1.25/30)*(BT$3),IF(AND(VLOOKUP($F229,Puntos,7,FALSE)-VLOOKUP($E229,Puntos,7,FALSE)&lt;=(1.25/30)*(BT$5+BT$3),VLOOKUP($F229,Puntos,7,FALSE)-VLOOKUP($E229,Puntos,7,FALSE)&gt;=(1.25/30)*(-BT$5+BT$3)),VLOOKUP($F229,Puntos,7,FALSE)-VLOOKUP($E229,Puntos,7,FALSE)-(1.25/30)*(BT$3),IF(AND(VLOOKUP($E229,Puntos,7,FALSE)-VLOOKUP($F229,Puntos,7,FALSE)&lt;=(1.25/30)*(-360+BT$5+BT$3),VLOOKUP($E229,Puntos,7,FALSE)-VLOOKUP($F229,Puntos,7,FALSE)&gt;=(1.25/30)*(-360-BT$5+BT$3)),VLOOKUP($E229,Puntos,7,FALSE)-VLOOKUP($F229,Puntos,7,FALSE)+(360-BT$3)/24,IF(AND(VLOOKUP($F229,Puntos,7,FALSE)-VLOOKUP($E229,Puntos,7,FALSE)&lt;=(1.25/30)*(-360+BT$5+BT$3),VLOOKUP($F229,Puntos,7,FALSE)-VLOOKUP($E229,Puntos,7,FALSE)&gt;=(1.25/30)*(-360-BT$5+BT$3)),VLOOKUP($F229,Puntos,7,FALSE)-VLOOKUP($E229,Puntos,7,FALSE)+(360-BT$3)/24,"No"))))&lt;0,(-1)*(IF(AND(VLOOKUP($E229,Puntos,7,FALSE)-VLOOKUP($F229,Puntos,7,FALSE)&lt;=(1.25/30)*(BT$5+BT$3),VLOOKUP($E229,Puntos,7,FALSE)-VLOOKUP($F229,Puntos,7,FALSE)&gt;=(1.25/30)*(-BT$5+BT$3)),VLOOKUP($E229,Puntos,7,FALSE)-VLOOKUP($F229,Puntos,7,FALSE)-(1.25/30)*(BT$3),IF(AND(VLOOKUP($F229,Puntos,7,FALSE)-VLOOKUP($E229,Puntos,7,FALSE)&lt;=(1.25/30)*(BT$5+BT$3),VLOOKUP($F229,Puntos,7,FALSE)-VLOOKUP($E229,Puntos,7,FALSE)&gt;=(1.25/30)*(-BT$5+BT$3)),VLOOKUP($F229,Puntos,7,FALSE)-VLOOKUP($E229,Puntos,7,FALSE)-(1.25/30)*(BT$3),IF(AND(VLOOKUP($E229,Puntos,7,FALSE)-VLOOKUP($F229,Puntos,7,FALSE)&lt;=(1.25/30)*(-360+BT$5+BT$3),VLOOKUP($E229,Puntos,7,FALSE)-VLOOKUP($F229,Puntos,7,FALSE)&gt;=(1.25/30)*(-360-BT$5+BT$3)),VLOOKUP($E229,Puntos,7,FALSE)-VLOOKUP($F229,Puntos,7,FALSE)+(360-BT$3)/24,IF(AND(VLOOKUP($F229,Puntos,7,FALSE)-VLOOKUP($E229,Puntos,7,FALSE)&lt;=(1.25/30)*(-360+BT$5+BT$3),VLOOKUP($F229,Puntos,7,FALSE)-VLOOKUP($E229,Puntos,7,FALSE)&gt;=(1.25/30)*(-360-BT$5+BT$3)),VLOOKUP($F229,Puntos,7,FALSE)-VLOOKUP($E229,Puntos,7,FALSE)+(360-BT$3)/24,"No"))))),(IF(AND(VLOOKUP($E229,Puntos,7,FALSE)-VLOOKUP($F229,Puntos,7,FALSE)&lt;=(1.25/30)*(BT$5+BT$3),VLOOKUP($E229,Puntos,7,FALSE)-VLOOKUP($F229,Puntos,7,FALSE)&gt;=(1.25/30)*(-BT$5+BT$3)),VLOOKUP($E229,Puntos,7,FALSE)-VLOOKUP($F229,Puntos,7,FALSE)-(1.25/30)*(BT$3),IF(AND(VLOOKUP($F229,Puntos,7,FALSE)-VLOOKUP($E229,Puntos,7,FALSE)&lt;=(1.25/30)*(BT$5+BT$3),VLOOKUP($F229,Puntos,7,FALSE)-VLOOKUP($E229,Puntos,7,FALSE)&gt;=(1.25/30)*(-BT$5+BT$3)),VLOOKUP($F229,Puntos,7,FALSE)-VLOOKUP($E229,Puntos,7,FALSE)-(1.25/30)*(BT$3),IF(AND(VLOOKUP($E229,Puntos,7,FALSE)-VLOOKUP($F229,Puntos,7,FALSE)&lt;=(1.25/30)*(-360+BT$5+BT$3),VLOOKUP($E229,Puntos,7,FALSE)-VLOOKUP($F229,Puntos,7,FALSE)&gt;=(1.25/30)*(-360-BT$5+BT$3)),VLOOKUP($E229,Puntos,7,FALSE)-VLOOKUP($F229,Puntos,7,FALSE)+(360-BT$3)/24,IF(AND(VLOOKUP($F229,Puntos,7,FALSE)-VLOOKUP($E229,Puntos,7,FALSE)&lt;=(1.25/30)*(-360+BT$5+BT$3),VLOOKUP($F229,Puntos,7,FALSE)-VLOOKUP($E229,Puntos,7,FALSE)&gt;=(1.25/30)*(-360-BT$5+BT$3)),VLOOKUP($F229,Puntos,7,FALSE)-VLOOKUP($E229,Puntos,7,FALSE)+(360-BT$3)/24,"No"))))))</f>
        <v>No</v>
      </c>
      <c r="BU229" s="3" t="str">
        <f t="shared" si="167"/>
        <v>No</v>
      </c>
      <c r="BV229" s="5" t="str">
        <f t="shared" si="168"/>
        <v>No</v>
      </c>
      <c r="BW229" s="3" t="str">
        <f t="shared" si="167"/>
        <v>No</v>
      </c>
      <c r="BX229" s="5" t="str">
        <f t="shared" si="168"/>
        <v>No</v>
      </c>
      <c r="BY229" s="3" t="str">
        <f t="shared" si="167"/>
        <v>No</v>
      </c>
      <c r="BZ229" s="5" t="str">
        <f t="shared" si="168"/>
        <v>No</v>
      </c>
      <c r="CA229" s="3" t="str">
        <f t="shared" si="167"/>
        <v>No</v>
      </c>
      <c r="CB229" s="5" t="str">
        <f t="shared" si="168"/>
        <v>No</v>
      </c>
      <c r="CC229" s="3" t="str">
        <f t="shared" si="167"/>
        <v>No</v>
      </c>
      <c r="CD229" s="5" t="str">
        <f t="shared" si="168"/>
        <v>No</v>
      </c>
      <c r="CE229" s="3" t="str">
        <f t="shared" si="167"/>
        <v>No</v>
      </c>
      <c r="CF229" s="5" t="str">
        <f t="shared" si="168"/>
        <v>No</v>
      </c>
      <c r="CG229" s="3" t="str">
        <f t="shared" si="167"/>
        <v>No</v>
      </c>
      <c r="CH229" s="5" t="str">
        <f t="shared" si="168"/>
        <v>No</v>
      </c>
      <c r="CI229" s="3" t="str">
        <f t="shared" si="167"/>
        <v>No</v>
      </c>
      <c r="CJ229" s="5" t="str">
        <f t="shared" si="168"/>
        <v>No</v>
      </c>
      <c r="CK229" s="3" t="str">
        <f t="shared" si="167"/>
        <v>No</v>
      </c>
      <c r="CL229" s="5" t="str">
        <f t="shared" si="168"/>
        <v>No</v>
      </c>
      <c r="CM229" s="3" t="str">
        <f t="shared" si="167"/>
        <v>No</v>
      </c>
      <c r="CN229" s="5" t="str">
        <f t="shared" si="168"/>
        <v>No</v>
      </c>
      <c r="CO229" s="3" t="str">
        <f t="shared" si="167"/>
        <v>No</v>
      </c>
      <c r="CP229" s="5" t="str">
        <f t="shared" si="168"/>
        <v>No</v>
      </c>
      <c r="CQ229" s="3" t="str">
        <f t="shared" si="167"/>
        <v>No</v>
      </c>
      <c r="CR229" s="5" t="str">
        <f t="shared" si="168"/>
        <v>No</v>
      </c>
      <c r="CS229" s="3" t="str">
        <f t="shared" si="167"/>
        <v>No</v>
      </c>
      <c r="CT229" s="5" t="str">
        <f t="shared" si="168"/>
        <v>No</v>
      </c>
      <c r="CU229" s="3" t="str">
        <f t="shared" si="167"/>
        <v>No</v>
      </c>
      <c r="CV229" s="5" t="str">
        <f t="shared" si="168"/>
        <v>No</v>
      </c>
      <c r="CW229" s="3" t="str">
        <f t="shared" si="167"/>
        <v>No</v>
      </c>
      <c r="CX229" s="5" t="str">
        <f t="shared" si="168"/>
        <v>No</v>
      </c>
      <c r="CY229" s="3" t="str">
        <f t="shared" si="167"/>
        <v>No</v>
      </c>
      <c r="CZ229" s="5" t="str">
        <f t="shared" si="168"/>
        <v>No</v>
      </c>
    </row>
    <row r="230" spans="4:104" x14ac:dyDescent="0.3">
      <c r="D230" s="3">
        <v>234</v>
      </c>
      <c r="E230" s="3" t="str">
        <f t="shared" si="164"/>
        <v>Vertex</v>
      </c>
      <c r="F230" s="3" t="str">
        <f t="shared" si="161"/>
        <v>Plutón</v>
      </c>
      <c r="G230" s="3" t="str">
        <f t="shared" si="149"/>
        <v>Conjunción</v>
      </c>
      <c r="H230" s="5">
        <f t="shared" si="150"/>
        <v>0</v>
      </c>
      <c r="I230" s="3" t="str">
        <f t="shared" ref="I230:BS236" si="169">IF(AND(VLOOKUP($E230,Puntos,7,FALSE)-VLOOKUP($F230,Puntos,7,FALSE)&lt;=(1.25/30)*(I$5+I$3),VLOOKUP($E230,Puntos,7,FALSE)-VLOOKUP($F230,Puntos,7,FALSE)&gt;=(1.25/30)*(-I$5+I$3)),I$2,IF(AND(VLOOKUP($F230,Puntos,7,FALSE)-VLOOKUP($E230,Puntos,7,FALSE)&lt;=(1.25/30)*(I$5+I$3),VLOOKUP($F230,Puntos,7,FALSE)-VLOOKUP($E230,Puntos,7,FALSE)&gt;=(1.25/30)*(-I$5+I$3)),I$2,IF(AND(VLOOKUP($E230,Puntos,7,FALSE)-VLOOKUP($F230,Puntos,7,FALSE)&lt;=(1.25/30)*(-360+I$5+I$3),VLOOKUP($E230,Puntos,7,FALSE)-VLOOKUP($F230,Puntos,7,FALSE)&gt;=(1.25/30)*(-360-I$5+I$3)),I$2,IF(AND(VLOOKUP($F230,Puntos,7,FALSE)-VLOOKUP($E230,Puntos,7,FALSE)&lt;=(1.25/30)*(-360+I$5+I$3),VLOOKUP($F230,Puntos,7,FALSE)-VLOOKUP($E230,Puntos,7,FALSE)&gt;=(1.25/30)*(-360-I$5+I$3)),I$2,"No"))))</f>
        <v>No</v>
      </c>
      <c r="J230" s="5" t="str">
        <f t="shared" ref="J230:BT236" si="170">IF(IF(AND(VLOOKUP($E230,Puntos,7,FALSE)-VLOOKUP($F230,Puntos,7,FALSE)&lt;=(1.25/30)*(J$5+J$3),VLOOKUP($E230,Puntos,7,FALSE)-VLOOKUP($F230,Puntos,7,FALSE)&gt;=(1.25/30)*(-J$5+J$3)),VLOOKUP($E230,Puntos,7,FALSE)-VLOOKUP($F230,Puntos,7,FALSE)-(1.25/30)*(J$3),IF(AND(VLOOKUP($F230,Puntos,7,FALSE)-VLOOKUP($E230,Puntos,7,FALSE)&lt;=(1.25/30)*(J$5+J$3),VLOOKUP($F230,Puntos,7,FALSE)-VLOOKUP($E230,Puntos,7,FALSE)&gt;=(1.25/30)*(-J$5+J$3)),VLOOKUP($F230,Puntos,7,FALSE)-VLOOKUP($E230,Puntos,7,FALSE)-(1.25/30)*(J$3),IF(AND(VLOOKUP($E230,Puntos,7,FALSE)-VLOOKUP($F230,Puntos,7,FALSE)&lt;=(1.25/30)*(-360+J$5+J$3),VLOOKUP($E230,Puntos,7,FALSE)-VLOOKUP($F230,Puntos,7,FALSE)&gt;=(1.25/30)*(-360-J$5+J$3)),VLOOKUP($E230,Puntos,7,FALSE)-VLOOKUP($F230,Puntos,7,FALSE)+(360-J$3)/24,IF(AND(VLOOKUP($F230,Puntos,7,FALSE)-VLOOKUP($E230,Puntos,7,FALSE)&lt;=(1.25/30)*(-360+J$5+J$3),VLOOKUP($F230,Puntos,7,FALSE)-VLOOKUP($E230,Puntos,7,FALSE)&gt;=(1.25/30)*(-360-J$5+J$3)),VLOOKUP($F230,Puntos,7,FALSE)-VLOOKUP($E230,Puntos,7,FALSE)+(360-J$3)/24,"No"))))&lt;0,(-1)*(IF(AND(VLOOKUP($E230,Puntos,7,FALSE)-VLOOKUP($F230,Puntos,7,FALSE)&lt;=(1.25/30)*(J$5+J$3),VLOOKUP($E230,Puntos,7,FALSE)-VLOOKUP($F230,Puntos,7,FALSE)&gt;=(1.25/30)*(-J$5+J$3)),VLOOKUP($E230,Puntos,7,FALSE)-VLOOKUP($F230,Puntos,7,FALSE)-(1.25/30)*(J$3),IF(AND(VLOOKUP($F230,Puntos,7,FALSE)-VLOOKUP($E230,Puntos,7,FALSE)&lt;=(1.25/30)*(J$5+J$3),VLOOKUP($F230,Puntos,7,FALSE)-VLOOKUP($E230,Puntos,7,FALSE)&gt;=(1.25/30)*(-J$5+J$3)),VLOOKUP($F230,Puntos,7,FALSE)-VLOOKUP($E230,Puntos,7,FALSE)-(1.25/30)*(J$3),IF(AND(VLOOKUP($E230,Puntos,7,FALSE)-VLOOKUP($F230,Puntos,7,FALSE)&lt;=(1.25/30)*(-360+J$5+J$3),VLOOKUP($E230,Puntos,7,FALSE)-VLOOKUP($F230,Puntos,7,FALSE)&gt;=(1.25/30)*(-360-J$5+J$3)),VLOOKUP($E230,Puntos,7,FALSE)-VLOOKUP($F230,Puntos,7,FALSE)+(360-J$3)/24,IF(AND(VLOOKUP($F230,Puntos,7,FALSE)-VLOOKUP($E230,Puntos,7,FALSE)&lt;=(1.25/30)*(-360+J$5+J$3),VLOOKUP($F230,Puntos,7,FALSE)-VLOOKUP($E230,Puntos,7,FALSE)&gt;=(1.25/30)*(-360-J$5+J$3)),VLOOKUP($F230,Puntos,7,FALSE)-VLOOKUP($E230,Puntos,7,FALSE)+(360-J$3)/24,"No"))))),(IF(AND(VLOOKUP($E230,Puntos,7,FALSE)-VLOOKUP($F230,Puntos,7,FALSE)&lt;=(1.25/30)*(J$5+J$3),VLOOKUP($E230,Puntos,7,FALSE)-VLOOKUP($F230,Puntos,7,FALSE)&gt;=(1.25/30)*(-J$5+J$3)),VLOOKUP($E230,Puntos,7,FALSE)-VLOOKUP($F230,Puntos,7,FALSE)-(1.25/30)*(J$3),IF(AND(VLOOKUP($F230,Puntos,7,FALSE)-VLOOKUP($E230,Puntos,7,FALSE)&lt;=(1.25/30)*(J$5+J$3),VLOOKUP($F230,Puntos,7,FALSE)-VLOOKUP($E230,Puntos,7,FALSE)&gt;=(1.25/30)*(-J$5+J$3)),VLOOKUP($F230,Puntos,7,FALSE)-VLOOKUP($E230,Puntos,7,FALSE)-(1.25/30)*(J$3),IF(AND(VLOOKUP($E230,Puntos,7,FALSE)-VLOOKUP($F230,Puntos,7,FALSE)&lt;=(1.25/30)*(-360+J$5+J$3),VLOOKUP($E230,Puntos,7,FALSE)-VLOOKUP($F230,Puntos,7,FALSE)&gt;=(1.25/30)*(-360-J$5+J$3)),VLOOKUP($E230,Puntos,7,FALSE)-VLOOKUP($F230,Puntos,7,FALSE)+(360-J$3)/24,IF(AND(VLOOKUP($F230,Puntos,7,FALSE)-VLOOKUP($E230,Puntos,7,FALSE)&lt;=(1.25/30)*(-360+J$5+J$3),VLOOKUP($F230,Puntos,7,FALSE)-VLOOKUP($E230,Puntos,7,FALSE)&gt;=(1.25/30)*(-360-J$5+J$3)),VLOOKUP($F230,Puntos,7,FALSE)-VLOOKUP($E230,Puntos,7,FALSE)+(360-J$3)/24,"No"))))))</f>
        <v>No</v>
      </c>
      <c r="K230" s="3" t="str">
        <f t="shared" si="169"/>
        <v>No</v>
      </c>
      <c r="L230" s="5" t="str">
        <f t="shared" si="170"/>
        <v>No</v>
      </c>
      <c r="M230" s="3" t="str">
        <f t="shared" si="169"/>
        <v>No</v>
      </c>
      <c r="N230" s="5" t="str">
        <f t="shared" si="170"/>
        <v>No</v>
      </c>
      <c r="O230" s="3" t="str">
        <f t="shared" si="169"/>
        <v>No</v>
      </c>
      <c r="P230" s="5" t="str">
        <f t="shared" si="170"/>
        <v>No</v>
      </c>
      <c r="Q230" s="3" t="str">
        <f t="shared" si="169"/>
        <v>No</v>
      </c>
      <c r="R230" s="5" t="str">
        <f t="shared" si="170"/>
        <v>No</v>
      </c>
      <c r="S230" s="3" t="str">
        <f t="shared" si="169"/>
        <v>No</v>
      </c>
      <c r="T230" s="5" t="str">
        <f t="shared" si="170"/>
        <v>No</v>
      </c>
      <c r="U230" s="3" t="str">
        <f t="shared" si="169"/>
        <v>No</v>
      </c>
      <c r="V230" s="5" t="str">
        <f t="shared" si="170"/>
        <v>No</v>
      </c>
      <c r="W230" s="3" t="str">
        <f t="shared" si="169"/>
        <v>No</v>
      </c>
      <c r="X230" s="5" t="str">
        <f t="shared" si="170"/>
        <v>No</v>
      </c>
      <c r="Y230" s="3" t="str">
        <f t="shared" si="169"/>
        <v>No</v>
      </c>
      <c r="Z230" s="5" t="str">
        <f t="shared" si="170"/>
        <v>No</v>
      </c>
      <c r="AA230" s="3" t="str">
        <f t="shared" si="169"/>
        <v>No</v>
      </c>
      <c r="AB230" s="5" t="str">
        <f t="shared" si="170"/>
        <v>No</v>
      </c>
      <c r="AC230" s="3" t="str">
        <f t="shared" si="169"/>
        <v>No</v>
      </c>
      <c r="AD230" s="5" t="str">
        <f t="shared" si="170"/>
        <v>No</v>
      </c>
      <c r="AE230" s="3" t="str">
        <f t="shared" si="169"/>
        <v>No</v>
      </c>
      <c r="AF230" s="5" t="str">
        <f t="shared" si="170"/>
        <v>No</v>
      </c>
      <c r="AG230" s="3" t="str">
        <f t="shared" si="169"/>
        <v>No</v>
      </c>
      <c r="AH230" s="5" t="str">
        <f t="shared" si="170"/>
        <v>No</v>
      </c>
      <c r="AI230" s="3" t="str">
        <f t="shared" si="169"/>
        <v>No</v>
      </c>
      <c r="AJ230" s="5" t="str">
        <f t="shared" si="170"/>
        <v>No</v>
      </c>
      <c r="AK230" s="3" t="str">
        <f t="shared" si="169"/>
        <v>No</v>
      </c>
      <c r="AL230" s="5" t="str">
        <f t="shared" si="170"/>
        <v>No</v>
      </c>
      <c r="AM230" s="3" t="str">
        <f t="shared" si="169"/>
        <v>No</v>
      </c>
      <c r="AN230" s="5" t="str">
        <f t="shared" si="170"/>
        <v>No</v>
      </c>
      <c r="AO230" s="3" t="str">
        <f t="shared" si="169"/>
        <v>No</v>
      </c>
      <c r="AP230" s="5" t="str">
        <f t="shared" si="170"/>
        <v>No</v>
      </c>
      <c r="AQ230" s="3" t="str">
        <f t="shared" si="169"/>
        <v>No</v>
      </c>
      <c r="AR230" s="5" t="str">
        <f t="shared" si="170"/>
        <v>No</v>
      </c>
      <c r="AS230" s="3" t="str">
        <f t="shared" si="169"/>
        <v>No</v>
      </c>
      <c r="AT230" s="5" t="str">
        <f t="shared" si="170"/>
        <v>No</v>
      </c>
      <c r="AU230" s="3" t="str">
        <f t="shared" si="169"/>
        <v>No</v>
      </c>
      <c r="AV230" s="5" t="str">
        <f t="shared" si="170"/>
        <v>No</v>
      </c>
      <c r="AW230" s="3" t="str">
        <f t="shared" si="169"/>
        <v>No</v>
      </c>
      <c r="AX230" s="5" t="str">
        <f t="shared" si="170"/>
        <v>No</v>
      </c>
      <c r="AY230" s="3" t="str">
        <f t="shared" si="169"/>
        <v>No</v>
      </c>
      <c r="AZ230" s="5" t="str">
        <f t="shared" si="170"/>
        <v>No</v>
      </c>
      <c r="BA230" s="3" t="str">
        <f t="shared" si="169"/>
        <v>No</v>
      </c>
      <c r="BB230" s="5" t="str">
        <f t="shared" si="170"/>
        <v>No</v>
      </c>
      <c r="BC230" s="3" t="str">
        <f t="shared" si="169"/>
        <v>No</v>
      </c>
      <c r="BD230" s="5" t="str">
        <f t="shared" si="170"/>
        <v>No</v>
      </c>
      <c r="BE230" s="3" t="str">
        <f t="shared" si="169"/>
        <v>No</v>
      </c>
      <c r="BF230" s="5" t="str">
        <f t="shared" si="170"/>
        <v>No</v>
      </c>
      <c r="BG230" s="3" t="str">
        <f t="shared" si="169"/>
        <v>No</v>
      </c>
      <c r="BH230" s="5" t="str">
        <f t="shared" si="170"/>
        <v>No</v>
      </c>
      <c r="BI230" s="3" t="str">
        <f t="shared" si="169"/>
        <v>No</v>
      </c>
      <c r="BJ230" s="5" t="str">
        <f t="shared" si="170"/>
        <v>No</v>
      </c>
      <c r="BK230" s="3" t="str">
        <f t="shared" si="169"/>
        <v>No</v>
      </c>
      <c r="BL230" s="5" t="str">
        <f t="shared" si="170"/>
        <v>No</v>
      </c>
      <c r="BM230" s="3" t="str">
        <f t="shared" si="169"/>
        <v>No</v>
      </c>
      <c r="BN230" s="5" t="str">
        <f t="shared" si="170"/>
        <v>No</v>
      </c>
      <c r="BO230" s="3" t="str">
        <f t="shared" si="169"/>
        <v>No</v>
      </c>
      <c r="BP230" s="5" t="str">
        <f t="shared" si="170"/>
        <v>No</v>
      </c>
      <c r="BQ230" s="3" t="str">
        <f t="shared" si="169"/>
        <v>No</v>
      </c>
      <c r="BR230" s="5" t="str">
        <f t="shared" si="170"/>
        <v>No</v>
      </c>
      <c r="BS230" s="3" t="str">
        <f t="shared" si="169"/>
        <v>No</v>
      </c>
      <c r="BT230" s="5" t="str">
        <f t="shared" si="170"/>
        <v>No</v>
      </c>
      <c r="BU230" s="3" t="str">
        <f t="shared" si="167"/>
        <v>No</v>
      </c>
      <c r="BV230" s="5" t="str">
        <f t="shared" si="168"/>
        <v>No</v>
      </c>
      <c r="BW230" s="3" t="str">
        <f t="shared" si="167"/>
        <v>No</v>
      </c>
      <c r="BX230" s="5" t="str">
        <f t="shared" si="168"/>
        <v>No</v>
      </c>
      <c r="BY230" s="3" t="str">
        <f t="shared" si="167"/>
        <v>No</v>
      </c>
      <c r="BZ230" s="5" t="str">
        <f t="shared" si="168"/>
        <v>No</v>
      </c>
      <c r="CA230" s="3" t="str">
        <f t="shared" si="167"/>
        <v>No</v>
      </c>
      <c r="CB230" s="5" t="str">
        <f t="shared" si="168"/>
        <v>No</v>
      </c>
      <c r="CC230" s="3" t="str">
        <f t="shared" si="167"/>
        <v>No</v>
      </c>
      <c r="CD230" s="5" t="str">
        <f t="shared" si="168"/>
        <v>No</v>
      </c>
      <c r="CE230" s="3" t="str">
        <f t="shared" si="167"/>
        <v>No</v>
      </c>
      <c r="CF230" s="5" t="str">
        <f t="shared" si="168"/>
        <v>No</v>
      </c>
      <c r="CG230" s="3" t="str">
        <f t="shared" si="167"/>
        <v>No</v>
      </c>
      <c r="CH230" s="5" t="str">
        <f t="shared" si="168"/>
        <v>No</v>
      </c>
      <c r="CI230" s="3" t="str">
        <f t="shared" si="167"/>
        <v>No</v>
      </c>
      <c r="CJ230" s="5" t="str">
        <f t="shared" si="168"/>
        <v>No</v>
      </c>
      <c r="CK230" s="3" t="str">
        <f t="shared" si="167"/>
        <v>No</v>
      </c>
      <c r="CL230" s="5" t="str">
        <f t="shared" si="168"/>
        <v>No</v>
      </c>
      <c r="CM230" s="3" t="str">
        <f t="shared" si="167"/>
        <v>No</v>
      </c>
      <c r="CN230" s="5" t="str">
        <f t="shared" si="168"/>
        <v>No</v>
      </c>
      <c r="CO230" s="3" t="str">
        <f t="shared" si="167"/>
        <v>No</v>
      </c>
      <c r="CP230" s="5" t="str">
        <f t="shared" si="168"/>
        <v>No</v>
      </c>
      <c r="CQ230" s="3" t="str">
        <f t="shared" si="167"/>
        <v>No</v>
      </c>
      <c r="CR230" s="5" t="str">
        <f t="shared" si="168"/>
        <v>No</v>
      </c>
      <c r="CS230" s="3" t="str">
        <f t="shared" si="167"/>
        <v>No</v>
      </c>
      <c r="CT230" s="5" t="str">
        <f t="shared" si="168"/>
        <v>No</v>
      </c>
      <c r="CU230" s="3" t="str">
        <f t="shared" si="167"/>
        <v>No</v>
      </c>
      <c r="CV230" s="5" t="str">
        <f t="shared" si="168"/>
        <v>No</v>
      </c>
      <c r="CW230" s="3" t="str">
        <f t="shared" si="167"/>
        <v>No</v>
      </c>
      <c r="CX230" s="5" t="str">
        <f t="shared" si="168"/>
        <v>No</v>
      </c>
      <c r="CY230" s="3" t="str">
        <f t="shared" si="167"/>
        <v>No</v>
      </c>
      <c r="CZ230" s="5" t="str">
        <f t="shared" si="168"/>
        <v>No</v>
      </c>
    </row>
    <row r="231" spans="4:104" x14ac:dyDescent="0.3">
      <c r="D231" s="3">
        <v>235</v>
      </c>
      <c r="E231" s="3" t="str">
        <f t="shared" si="164"/>
        <v>Vertex</v>
      </c>
      <c r="F231" s="3" t="str">
        <f t="shared" si="161"/>
        <v>Nodo Norte Real</v>
      </c>
      <c r="G231" s="3" t="str">
        <f t="shared" si="149"/>
        <v>Conjunción</v>
      </c>
      <c r="H231" s="5">
        <f t="shared" si="150"/>
        <v>0</v>
      </c>
      <c r="I231" s="3" t="str">
        <f t="shared" si="169"/>
        <v>No</v>
      </c>
      <c r="J231" s="5" t="str">
        <f t="shared" si="170"/>
        <v>No</v>
      </c>
      <c r="K231" s="3" t="str">
        <f t="shared" si="169"/>
        <v>No</v>
      </c>
      <c r="L231" s="5" t="str">
        <f t="shared" si="170"/>
        <v>No</v>
      </c>
      <c r="M231" s="3" t="str">
        <f t="shared" si="169"/>
        <v>No</v>
      </c>
      <c r="N231" s="5" t="str">
        <f t="shared" si="170"/>
        <v>No</v>
      </c>
      <c r="O231" s="3" t="str">
        <f t="shared" si="169"/>
        <v>No</v>
      </c>
      <c r="P231" s="5" t="str">
        <f t="shared" si="170"/>
        <v>No</v>
      </c>
      <c r="Q231" s="3" t="str">
        <f t="shared" si="169"/>
        <v>No</v>
      </c>
      <c r="R231" s="5" t="str">
        <f t="shared" si="170"/>
        <v>No</v>
      </c>
      <c r="S231" s="3" t="str">
        <f t="shared" si="169"/>
        <v>No</v>
      </c>
      <c r="T231" s="5" t="str">
        <f t="shared" si="170"/>
        <v>No</v>
      </c>
      <c r="U231" s="3" t="str">
        <f t="shared" si="169"/>
        <v>No</v>
      </c>
      <c r="V231" s="5" t="str">
        <f t="shared" si="170"/>
        <v>No</v>
      </c>
      <c r="W231" s="3" t="str">
        <f t="shared" si="169"/>
        <v>No</v>
      </c>
      <c r="X231" s="5" t="str">
        <f t="shared" si="170"/>
        <v>No</v>
      </c>
      <c r="Y231" s="3" t="str">
        <f t="shared" si="169"/>
        <v>No</v>
      </c>
      <c r="Z231" s="5" t="str">
        <f t="shared" si="170"/>
        <v>No</v>
      </c>
      <c r="AA231" s="3" t="str">
        <f t="shared" si="169"/>
        <v>No</v>
      </c>
      <c r="AB231" s="5" t="str">
        <f t="shared" si="170"/>
        <v>No</v>
      </c>
      <c r="AC231" s="3" t="str">
        <f t="shared" si="169"/>
        <v>No</v>
      </c>
      <c r="AD231" s="5" t="str">
        <f t="shared" si="170"/>
        <v>No</v>
      </c>
      <c r="AE231" s="3" t="str">
        <f t="shared" si="169"/>
        <v>No</v>
      </c>
      <c r="AF231" s="5" t="str">
        <f t="shared" si="170"/>
        <v>No</v>
      </c>
      <c r="AG231" s="3" t="str">
        <f t="shared" si="169"/>
        <v>No</v>
      </c>
      <c r="AH231" s="5" t="str">
        <f t="shared" si="170"/>
        <v>No</v>
      </c>
      <c r="AI231" s="3" t="str">
        <f t="shared" si="169"/>
        <v>No</v>
      </c>
      <c r="AJ231" s="5" t="str">
        <f t="shared" si="170"/>
        <v>No</v>
      </c>
      <c r="AK231" s="3" t="str">
        <f t="shared" si="169"/>
        <v>No</v>
      </c>
      <c r="AL231" s="5" t="str">
        <f t="shared" si="170"/>
        <v>No</v>
      </c>
      <c r="AM231" s="3" t="str">
        <f t="shared" si="169"/>
        <v>No</v>
      </c>
      <c r="AN231" s="5" t="str">
        <f t="shared" si="170"/>
        <v>No</v>
      </c>
      <c r="AO231" s="3" t="str">
        <f t="shared" si="169"/>
        <v>No</v>
      </c>
      <c r="AP231" s="5" t="str">
        <f t="shared" si="170"/>
        <v>No</v>
      </c>
      <c r="AQ231" s="3" t="str">
        <f t="shared" si="169"/>
        <v>No</v>
      </c>
      <c r="AR231" s="5" t="str">
        <f t="shared" si="170"/>
        <v>No</v>
      </c>
      <c r="AS231" s="3" t="str">
        <f t="shared" si="169"/>
        <v>No</v>
      </c>
      <c r="AT231" s="5" t="str">
        <f t="shared" si="170"/>
        <v>No</v>
      </c>
      <c r="AU231" s="3" t="str">
        <f t="shared" si="169"/>
        <v>No</v>
      </c>
      <c r="AV231" s="5" t="str">
        <f t="shared" si="170"/>
        <v>No</v>
      </c>
      <c r="AW231" s="3" t="str">
        <f t="shared" si="169"/>
        <v>No</v>
      </c>
      <c r="AX231" s="5" t="str">
        <f t="shared" si="170"/>
        <v>No</v>
      </c>
      <c r="AY231" s="3" t="str">
        <f t="shared" si="169"/>
        <v>No</v>
      </c>
      <c r="AZ231" s="5" t="str">
        <f t="shared" si="170"/>
        <v>No</v>
      </c>
      <c r="BA231" s="3" t="str">
        <f t="shared" si="169"/>
        <v>No</v>
      </c>
      <c r="BB231" s="5" t="str">
        <f t="shared" si="170"/>
        <v>No</v>
      </c>
      <c r="BC231" s="3" t="str">
        <f t="shared" si="169"/>
        <v>No</v>
      </c>
      <c r="BD231" s="5" t="str">
        <f t="shared" si="170"/>
        <v>No</v>
      </c>
      <c r="BE231" s="3" t="str">
        <f t="shared" si="169"/>
        <v>No</v>
      </c>
      <c r="BF231" s="5" t="str">
        <f t="shared" si="170"/>
        <v>No</v>
      </c>
      <c r="BG231" s="3" t="str">
        <f t="shared" si="169"/>
        <v>No</v>
      </c>
      <c r="BH231" s="5" t="str">
        <f t="shared" si="170"/>
        <v>No</v>
      </c>
      <c r="BI231" s="3" t="str">
        <f t="shared" si="169"/>
        <v>No</v>
      </c>
      <c r="BJ231" s="5" t="str">
        <f t="shared" si="170"/>
        <v>No</v>
      </c>
      <c r="BK231" s="3" t="str">
        <f t="shared" si="169"/>
        <v>No</v>
      </c>
      <c r="BL231" s="5" t="str">
        <f t="shared" si="170"/>
        <v>No</v>
      </c>
      <c r="BM231" s="3" t="str">
        <f t="shared" si="169"/>
        <v>No</v>
      </c>
      <c r="BN231" s="5" t="str">
        <f t="shared" si="170"/>
        <v>No</v>
      </c>
      <c r="BO231" s="3" t="str">
        <f t="shared" si="169"/>
        <v>No</v>
      </c>
      <c r="BP231" s="5" t="str">
        <f t="shared" si="170"/>
        <v>No</v>
      </c>
      <c r="BQ231" s="3" t="str">
        <f t="shared" si="169"/>
        <v>No</v>
      </c>
      <c r="BR231" s="5" t="str">
        <f t="shared" si="170"/>
        <v>No</v>
      </c>
      <c r="BS231" s="3" t="str">
        <f t="shared" si="169"/>
        <v>No</v>
      </c>
      <c r="BT231" s="5" t="str">
        <f t="shared" si="170"/>
        <v>No</v>
      </c>
      <c r="BU231" s="3" t="str">
        <f t="shared" si="167"/>
        <v>No</v>
      </c>
      <c r="BV231" s="5" t="str">
        <f t="shared" si="168"/>
        <v>No</v>
      </c>
      <c r="BW231" s="3" t="str">
        <f t="shared" si="167"/>
        <v>No</v>
      </c>
      <c r="BX231" s="5" t="str">
        <f t="shared" si="168"/>
        <v>No</v>
      </c>
      <c r="BY231" s="3" t="str">
        <f t="shared" si="167"/>
        <v>No</v>
      </c>
      <c r="BZ231" s="5" t="str">
        <f t="shared" si="168"/>
        <v>No</v>
      </c>
      <c r="CA231" s="3" t="str">
        <f t="shared" si="167"/>
        <v>No</v>
      </c>
      <c r="CB231" s="5" t="str">
        <f t="shared" si="168"/>
        <v>No</v>
      </c>
      <c r="CC231" s="3" t="str">
        <f t="shared" si="167"/>
        <v>No</v>
      </c>
      <c r="CD231" s="5" t="str">
        <f t="shared" si="168"/>
        <v>No</v>
      </c>
      <c r="CE231" s="3" t="str">
        <f t="shared" si="167"/>
        <v>No</v>
      </c>
      <c r="CF231" s="5" t="str">
        <f t="shared" si="168"/>
        <v>No</v>
      </c>
      <c r="CG231" s="3" t="str">
        <f t="shared" si="167"/>
        <v>No</v>
      </c>
      <c r="CH231" s="5" t="str">
        <f t="shared" si="168"/>
        <v>No</v>
      </c>
      <c r="CI231" s="3" t="str">
        <f t="shared" si="167"/>
        <v>No</v>
      </c>
      <c r="CJ231" s="5" t="str">
        <f t="shared" si="168"/>
        <v>No</v>
      </c>
      <c r="CK231" s="3" t="str">
        <f t="shared" si="167"/>
        <v>No</v>
      </c>
      <c r="CL231" s="5" t="str">
        <f t="shared" si="168"/>
        <v>No</v>
      </c>
      <c r="CM231" s="3" t="str">
        <f t="shared" si="167"/>
        <v>No</v>
      </c>
      <c r="CN231" s="5" t="str">
        <f t="shared" si="168"/>
        <v>No</v>
      </c>
      <c r="CO231" s="3" t="str">
        <f t="shared" si="167"/>
        <v>No</v>
      </c>
      <c r="CP231" s="5" t="str">
        <f t="shared" si="168"/>
        <v>No</v>
      </c>
      <c r="CQ231" s="3" t="str">
        <f t="shared" si="167"/>
        <v>No</v>
      </c>
      <c r="CR231" s="5" t="str">
        <f t="shared" si="168"/>
        <v>No</v>
      </c>
      <c r="CS231" s="3" t="str">
        <f t="shared" si="167"/>
        <v>No</v>
      </c>
      <c r="CT231" s="5" t="str">
        <f t="shared" si="168"/>
        <v>No</v>
      </c>
      <c r="CU231" s="3" t="str">
        <f t="shared" si="167"/>
        <v>No</v>
      </c>
      <c r="CV231" s="5" t="str">
        <f t="shared" si="168"/>
        <v>No</v>
      </c>
      <c r="CW231" s="3" t="str">
        <f t="shared" si="167"/>
        <v>No</v>
      </c>
      <c r="CX231" s="5" t="str">
        <f t="shared" si="168"/>
        <v>No</v>
      </c>
      <c r="CY231" s="3" t="str">
        <f t="shared" si="167"/>
        <v>No</v>
      </c>
      <c r="CZ231" s="5" t="str">
        <f t="shared" si="168"/>
        <v>No</v>
      </c>
    </row>
    <row r="232" spans="4:104" x14ac:dyDescent="0.3">
      <c r="D232" s="3">
        <v>236</v>
      </c>
      <c r="E232" s="3" t="str">
        <f t="shared" si="164"/>
        <v>Vertex</v>
      </c>
      <c r="F232" s="3" t="str">
        <f t="shared" si="161"/>
        <v>Quirón</v>
      </c>
      <c r="G232" s="3" t="str">
        <f t="shared" si="149"/>
        <v>Conjunción</v>
      </c>
      <c r="H232" s="5">
        <f t="shared" si="150"/>
        <v>0</v>
      </c>
      <c r="I232" s="3" t="str">
        <f t="shared" si="169"/>
        <v>No</v>
      </c>
      <c r="J232" s="5" t="str">
        <f t="shared" si="170"/>
        <v>No</v>
      </c>
      <c r="K232" s="3" t="str">
        <f t="shared" si="169"/>
        <v>No</v>
      </c>
      <c r="L232" s="5" t="str">
        <f t="shared" si="170"/>
        <v>No</v>
      </c>
      <c r="M232" s="3" t="str">
        <f t="shared" si="169"/>
        <v>No</v>
      </c>
      <c r="N232" s="5" t="str">
        <f t="shared" si="170"/>
        <v>No</v>
      </c>
      <c r="O232" s="3" t="str">
        <f t="shared" si="169"/>
        <v>No</v>
      </c>
      <c r="P232" s="5" t="str">
        <f t="shared" si="170"/>
        <v>No</v>
      </c>
      <c r="Q232" s="3" t="str">
        <f t="shared" si="169"/>
        <v>No</v>
      </c>
      <c r="R232" s="5" t="str">
        <f t="shared" si="170"/>
        <v>No</v>
      </c>
      <c r="S232" s="3" t="str">
        <f t="shared" si="169"/>
        <v>No</v>
      </c>
      <c r="T232" s="5" t="str">
        <f t="shared" si="170"/>
        <v>No</v>
      </c>
      <c r="U232" s="3" t="str">
        <f t="shared" si="169"/>
        <v>No</v>
      </c>
      <c r="V232" s="5" t="str">
        <f t="shared" si="170"/>
        <v>No</v>
      </c>
      <c r="W232" s="3" t="str">
        <f t="shared" si="169"/>
        <v>No</v>
      </c>
      <c r="X232" s="5" t="str">
        <f t="shared" si="170"/>
        <v>No</v>
      </c>
      <c r="Y232" s="3" t="str">
        <f t="shared" si="169"/>
        <v>No</v>
      </c>
      <c r="Z232" s="5" t="str">
        <f t="shared" si="170"/>
        <v>No</v>
      </c>
      <c r="AA232" s="3" t="str">
        <f t="shared" si="169"/>
        <v>No</v>
      </c>
      <c r="AB232" s="5" t="str">
        <f t="shared" si="170"/>
        <v>No</v>
      </c>
      <c r="AC232" s="3" t="str">
        <f t="shared" si="169"/>
        <v>No</v>
      </c>
      <c r="AD232" s="5" t="str">
        <f t="shared" si="170"/>
        <v>No</v>
      </c>
      <c r="AE232" s="3" t="str">
        <f t="shared" si="169"/>
        <v>No</v>
      </c>
      <c r="AF232" s="5" t="str">
        <f t="shared" si="170"/>
        <v>No</v>
      </c>
      <c r="AG232" s="3" t="str">
        <f t="shared" si="169"/>
        <v>No</v>
      </c>
      <c r="AH232" s="5" t="str">
        <f t="shared" si="170"/>
        <v>No</v>
      </c>
      <c r="AI232" s="3" t="str">
        <f t="shared" si="169"/>
        <v>No</v>
      </c>
      <c r="AJ232" s="5" t="str">
        <f t="shared" si="170"/>
        <v>No</v>
      </c>
      <c r="AK232" s="3" t="str">
        <f t="shared" si="169"/>
        <v>No</v>
      </c>
      <c r="AL232" s="5" t="str">
        <f t="shared" si="170"/>
        <v>No</v>
      </c>
      <c r="AM232" s="3" t="str">
        <f t="shared" si="169"/>
        <v>No</v>
      </c>
      <c r="AN232" s="5" t="str">
        <f t="shared" si="170"/>
        <v>No</v>
      </c>
      <c r="AO232" s="3" t="str">
        <f t="shared" si="169"/>
        <v>No</v>
      </c>
      <c r="AP232" s="5" t="str">
        <f t="shared" si="170"/>
        <v>No</v>
      </c>
      <c r="AQ232" s="3" t="str">
        <f t="shared" si="169"/>
        <v>No</v>
      </c>
      <c r="AR232" s="5" t="str">
        <f t="shared" si="170"/>
        <v>No</v>
      </c>
      <c r="AS232" s="3" t="str">
        <f t="shared" si="169"/>
        <v>No</v>
      </c>
      <c r="AT232" s="5" t="str">
        <f t="shared" si="170"/>
        <v>No</v>
      </c>
      <c r="AU232" s="3" t="str">
        <f t="shared" si="169"/>
        <v>No</v>
      </c>
      <c r="AV232" s="5" t="str">
        <f t="shared" si="170"/>
        <v>No</v>
      </c>
      <c r="AW232" s="3" t="str">
        <f t="shared" si="169"/>
        <v>No</v>
      </c>
      <c r="AX232" s="5" t="str">
        <f t="shared" si="170"/>
        <v>No</v>
      </c>
      <c r="AY232" s="3" t="str">
        <f t="shared" si="169"/>
        <v>No</v>
      </c>
      <c r="AZ232" s="5" t="str">
        <f t="shared" si="170"/>
        <v>No</v>
      </c>
      <c r="BA232" s="3" t="str">
        <f t="shared" si="169"/>
        <v>No</v>
      </c>
      <c r="BB232" s="5" t="str">
        <f t="shared" si="170"/>
        <v>No</v>
      </c>
      <c r="BC232" s="3" t="str">
        <f t="shared" si="169"/>
        <v>No</v>
      </c>
      <c r="BD232" s="5" t="str">
        <f t="shared" si="170"/>
        <v>No</v>
      </c>
      <c r="BE232" s="3" t="str">
        <f t="shared" si="169"/>
        <v>No</v>
      </c>
      <c r="BF232" s="5" t="str">
        <f t="shared" si="170"/>
        <v>No</v>
      </c>
      <c r="BG232" s="3" t="str">
        <f t="shared" si="169"/>
        <v>No</v>
      </c>
      <c r="BH232" s="5" t="str">
        <f t="shared" si="170"/>
        <v>No</v>
      </c>
      <c r="BI232" s="3" t="str">
        <f t="shared" si="169"/>
        <v>No</v>
      </c>
      <c r="BJ232" s="5" t="str">
        <f t="shared" si="170"/>
        <v>No</v>
      </c>
      <c r="BK232" s="3" t="str">
        <f t="shared" si="169"/>
        <v>No</v>
      </c>
      <c r="BL232" s="5" t="str">
        <f t="shared" si="170"/>
        <v>No</v>
      </c>
      <c r="BM232" s="3" t="str">
        <f t="shared" si="169"/>
        <v>No</v>
      </c>
      <c r="BN232" s="5" t="str">
        <f t="shared" si="170"/>
        <v>No</v>
      </c>
      <c r="BO232" s="3" t="str">
        <f t="shared" si="169"/>
        <v>No</v>
      </c>
      <c r="BP232" s="5" t="str">
        <f t="shared" si="170"/>
        <v>No</v>
      </c>
      <c r="BQ232" s="3" t="str">
        <f t="shared" si="169"/>
        <v>No</v>
      </c>
      <c r="BR232" s="5" t="str">
        <f t="shared" si="170"/>
        <v>No</v>
      </c>
      <c r="BS232" s="3" t="str">
        <f t="shared" si="169"/>
        <v>No</v>
      </c>
      <c r="BT232" s="5" t="str">
        <f t="shared" si="170"/>
        <v>No</v>
      </c>
      <c r="BU232" s="3" t="str">
        <f t="shared" si="167"/>
        <v>No</v>
      </c>
      <c r="BV232" s="5" t="str">
        <f t="shared" si="168"/>
        <v>No</v>
      </c>
      <c r="BW232" s="3" t="str">
        <f t="shared" si="167"/>
        <v>No</v>
      </c>
      <c r="BX232" s="5" t="str">
        <f t="shared" si="168"/>
        <v>No</v>
      </c>
      <c r="BY232" s="3" t="str">
        <f t="shared" si="167"/>
        <v>No</v>
      </c>
      <c r="BZ232" s="5" t="str">
        <f t="shared" si="168"/>
        <v>No</v>
      </c>
      <c r="CA232" s="3" t="str">
        <f t="shared" si="167"/>
        <v>No</v>
      </c>
      <c r="CB232" s="5" t="str">
        <f t="shared" si="168"/>
        <v>No</v>
      </c>
      <c r="CC232" s="3" t="str">
        <f t="shared" si="167"/>
        <v>No</v>
      </c>
      <c r="CD232" s="5" t="str">
        <f t="shared" si="168"/>
        <v>No</v>
      </c>
      <c r="CE232" s="3" t="str">
        <f t="shared" si="167"/>
        <v>No</v>
      </c>
      <c r="CF232" s="5" t="str">
        <f t="shared" si="168"/>
        <v>No</v>
      </c>
      <c r="CG232" s="3" t="str">
        <f t="shared" si="167"/>
        <v>No</v>
      </c>
      <c r="CH232" s="5" t="str">
        <f t="shared" si="168"/>
        <v>No</v>
      </c>
      <c r="CI232" s="3" t="str">
        <f t="shared" si="167"/>
        <v>No</v>
      </c>
      <c r="CJ232" s="5" t="str">
        <f t="shared" si="168"/>
        <v>No</v>
      </c>
      <c r="CK232" s="3" t="str">
        <f t="shared" si="167"/>
        <v>No</v>
      </c>
      <c r="CL232" s="5" t="str">
        <f t="shared" si="168"/>
        <v>No</v>
      </c>
      <c r="CM232" s="3" t="str">
        <f t="shared" si="167"/>
        <v>No</v>
      </c>
      <c r="CN232" s="5" t="str">
        <f t="shared" si="168"/>
        <v>No</v>
      </c>
      <c r="CO232" s="3" t="str">
        <f t="shared" si="167"/>
        <v>No</v>
      </c>
      <c r="CP232" s="5" t="str">
        <f t="shared" si="168"/>
        <v>No</v>
      </c>
      <c r="CQ232" s="3" t="str">
        <f t="shared" si="167"/>
        <v>No</v>
      </c>
      <c r="CR232" s="5" t="str">
        <f t="shared" si="168"/>
        <v>No</v>
      </c>
      <c r="CS232" s="3" t="str">
        <f t="shared" si="167"/>
        <v>No</v>
      </c>
      <c r="CT232" s="5" t="str">
        <f t="shared" si="168"/>
        <v>No</v>
      </c>
      <c r="CU232" s="3" t="str">
        <f t="shared" si="167"/>
        <v>No</v>
      </c>
      <c r="CV232" s="5" t="str">
        <f t="shared" si="168"/>
        <v>No</v>
      </c>
      <c r="CW232" s="3" t="str">
        <f t="shared" si="167"/>
        <v>No</v>
      </c>
      <c r="CX232" s="5" t="str">
        <f t="shared" si="168"/>
        <v>No</v>
      </c>
      <c r="CY232" s="3" t="str">
        <f t="shared" si="167"/>
        <v>No</v>
      </c>
      <c r="CZ232" s="5" t="str">
        <f t="shared" si="168"/>
        <v>No</v>
      </c>
    </row>
    <row r="233" spans="4:104" x14ac:dyDescent="0.3">
      <c r="D233" s="3">
        <v>237</v>
      </c>
      <c r="E233" s="3" t="str">
        <f t="shared" si="164"/>
        <v>Vertex</v>
      </c>
      <c r="F233" s="3" t="str">
        <f t="shared" ref="F233" si="171">$E$22</f>
        <v>Lilith</v>
      </c>
      <c r="G233" s="3" t="str">
        <f t="shared" si="149"/>
        <v>Conjunción</v>
      </c>
      <c r="H233" s="5">
        <f t="shared" si="150"/>
        <v>0</v>
      </c>
      <c r="I233" s="3" t="str">
        <f t="shared" si="169"/>
        <v>No</v>
      </c>
      <c r="J233" s="5" t="str">
        <f t="shared" si="170"/>
        <v>No</v>
      </c>
      <c r="K233" s="3" t="str">
        <f t="shared" si="169"/>
        <v>No</v>
      </c>
      <c r="L233" s="5" t="str">
        <f t="shared" si="170"/>
        <v>No</v>
      </c>
      <c r="M233" s="3" t="str">
        <f t="shared" si="169"/>
        <v>No</v>
      </c>
      <c r="N233" s="5" t="str">
        <f t="shared" si="170"/>
        <v>No</v>
      </c>
      <c r="O233" s="3" t="str">
        <f t="shared" si="169"/>
        <v>No</v>
      </c>
      <c r="P233" s="5" t="str">
        <f t="shared" si="170"/>
        <v>No</v>
      </c>
      <c r="Q233" s="3" t="str">
        <f t="shared" si="169"/>
        <v>No</v>
      </c>
      <c r="R233" s="5" t="str">
        <f t="shared" si="170"/>
        <v>No</v>
      </c>
      <c r="S233" s="3" t="str">
        <f t="shared" si="169"/>
        <v>No</v>
      </c>
      <c r="T233" s="5" t="str">
        <f t="shared" si="170"/>
        <v>No</v>
      </c>
      <c r="U233" s="3" t="str">
        <f t="shared" si="169"/>
        <v>No</v>
      </c>
      <c r="V233" s="5" t="str">
        <f t="shared" si="170"/>
        <v>No</v>
      </c>
      <c r="W233" s="3" t="str">
        <f t="shared" si="169"/>
        <v>No</v>
      </c>
      <c r="X233" s="5" t="str">
        <f t="shared" si="170"/>
        <v>No</v>
      </c>
      <c r="Y233" s="3" t="str">
        <f t="shared" si="169"/>
        <v>No</v>
      </c>
      <c r="Z233" s="5" t="str">
        <f t="shared" si="170"/>
        <v>No</v>
      </c>
      <c r="AA233" s="3" t="str">
        <f t="shared" si="169"/>
        <v>No</v>
      </c>
      <c r="AB233" s="5" t="str">
        <f t="shared" si="170"/>
        <v>No</v>
      </c>
      <c r="AC233" s="3" t="str">
        <f t="shared" si="169"/>
        <v>No</v>
      </c>
      <c r="AD233" s="5" t="str">
        <f t="shared" si="170"/>
        <v>No</v>
      </c>
      <c r="AE233" s="3" t="str">
        <f t="shared" si="169"/>
        <v>No</v>
      </c>
      <c r="AF233" s="5" t="str">
        <f t="shared" si="170"/>
        <v>No</v>
      </c>
      <c r="AG233" s="3" t="str">
        <f t="shared" si="169"/>
        <v>No</v>
      </c>
      <c r="AH233" s="5" t="str">
        <f t="shared" si="170"/>
        <v>No</v>
      </c>
      <c r="AI233" s="3" t="str">
        <f t="shared" si="169"/>
        <v>No</v>
      </c>
      <c r="AJ233" s="5" t="str">
        <f t="shared" si="170"/>
        <v>No</v>
      </c>
      <c r="AK233" s="3" t="str">
        <f t="shared" si="169"/>
        <v>No</v>
      </c>
      <c r="AL233" s="5" t="str">
        <f t="shared" si="170"/>
        <v>No</v>
      </c>
      <c r="AM233" s="3" t="str">
        <f t="shared" si="169"/>
        <v>No</v>
      </c>
      <c r="AN233" s="5" t="str">
        <f t="shared" si="170"/>
        <v>No</v>
      </c>
      <c r="AO233" s="3" t="str">
        <f t="shared" si="169"/>
        <v>No</v>
      </c>
      <c r="AP233" s="5" t="str">
        <f t="shared" si="170"/>
        <v>No</v>
      </c>
      <c r="AQ233" s="3" t="str">
        <f t="shared" si="169"/>
        <v>No</v>
      </c>
      <c r="AR233" s="5" t="str">
        <f t="shared" si="170"/>
        <v>No</v>
      </c>
      <c r="AS233" s="3" t="str">
        <f t="shared" si="169"/>
        <v>No</v>
      </c>
      <c r="AT233" s="5" t="str">
        <f t="shared" si="170"/>
        <v>No</v>
      </c>
      <c r="AU233" s="3" t="str">
        <f t="shared" si="169"/>
        <v>No</v>
      </c>
      <c r="AV233" s="5" t="str">
        <f t="shared" si="170"/>
        <v>No</v>
      </c>
      <c r="AW233" s="3" t="str">
        <f t="shared" si="169"/>
        <v>No</v>
      </c>
      <c r="AX233" s="5" t="str">
        <f t="shared" si="170"/>
        <v>No</v>
      </c>
      <c r="AY233" s="3" t="str">
        <f t="shared" si="169"/>
        <v>No</v>
      </c>
      <c r="AZ233" s="5" t="str">
        <f t="shared" si="170"/>
        <v>No</v>
      </c>
      <c r="BA233" s="3" t="str">
        <f t="shared" si="169"/>
        <v>No</v>
      </c>
      <c r="BB233" s="5" t="str">
        <f t="shared" si="170"/>
        <v>No</v>
      </c>
      <c r="BC233" s="3" t="str">
        <f t="shared" si="169"/>
        <v>No</v>
      </c>
      <c r="BD233" s="5" t="str">
        <f t="shared" si="170"/>
        <v>No</v>
      </c>
      <c r="BE233" s="3" t="str">
        <f t="shared" si="169"/>
        <v>No</v>
      </c>
      <c r="BF233" s="5" t="str">
        <f t="shared" si="170"/>
        <v>No</v>
      </c>
      <c r="BG233" s="3" t="str">
        <f t="shared" si="169"/>
        <v>No</v>
      </c>
      <c r="BH233" s="5" t="str">
        <f t="shared" si="170"/>
        <v>No</v>
      </c>
      <c r="BI233" s="3" t="str">
        <f t="shared" si="169"/>
        <v>No</v>
      </c>
      <c r="BJ233" s="5" t="str">
        <f t="shared" si="170"/>
        <v>No</v>
      </c>
      <c r="BK233" s="3" t="str">
        <f t="shared" si="169"/>
        <v>No</v>
      </c>
      <c r="BL233" s="5" t="str">
        <f t="shared" si="170"/>
        <v>No</v>
      </c>
      <c r="BM233" s="3" t="str">
        <f t="shared" si="169"/>
        <v>No</v>
      </c>
      <c r="BN233" s="5" t="str">
        <f t="shared" si="170"/>
        <v>No</v>
      </c>
      <c r="BO233" s="3" t="str">
        <f t="shared" si="169"/>
        <v>No</v>
      </c>
      <c r="BP233" s="5" t="str">
        <f t="shared" si="170"/>
        <v>No</v>
      </c>
      <c r="BQ233" s="3" t="str">
        <f t="shared" si="169"/>
        <v>No</v>
      </c>
      <c r="BR233" s="5" t="str">
        <f t="shared" si="170"/>
        <v>No</v>
      </c>
      <c r="BS233" s="3" t="str">
        <f t="shared" si="169"/>
        <v>No</v>
      </c>
      <c r="BT233" s="5" t="str">
        <f t="shared" si="170"/>
        <v>No</v>
      </c>
      <c r="BU233" s="3" t="str">
        <f t="shared" si="167"/>
        <v>No</v>
      </c>
      <c r="BV233" s="5" t="str">
        <f t="shared" si="168"/>
        <v>No</v>
      </c>
      <c r="BW233" s="3" t="str">
        <f t="shared" si="167"/>
        <v>No</v>
      </c>
      <c r="BX233" s="5" t="str">
        <f t="shared" si="168"/>
        <v>No</v>
      </c>
      <c r="BY233" s="3" t="str">
        <f t="shared" si="167"/>
        <v>No</v>
      </c>
      <c r="BZ233" s="5" t="str">
        <f t="shared" si="168"/>
        <v>No</v>
      </c>
      <c r="CA233" s="3" t="str">
        <f t="shared" si="167"/>
        <v>No</v>
      </c>
      <c r="CB233" s="5" t="str">
        <f t="shared" si="168"/>
        <v>No</v>
      </c>
      <c r="CC233" s="3" t="str">
        <f t="shared" si="167"/>
        <v>No</v>
      </c>
      <c r="CD233" s="5" t="str">
        <f t="shared" si="168"/>
        <v>No</v>
      </c>
      <c r="CE233" s="3" t="str">
        <f t="shared" si="167"/>
        <v>No</v>
      </c>
      <c r="CF233" s="5" t="str">
        <f t="shared" si="168"/>
        <v>No</v>
      </c>
      <c r="CG233" s="3" t="str">
        <f t="shared" si="167"/>
        <v>No</v>
      </c>
      <c r="CH233" s="5" t="str">
        <f t="shared" si="168"/>
        <v>No</v>
      </c>
      <c r="CI233" s="3" t="str">
        <f t="shared" si="167"/>
        <v>No</v>
      </c>
      <c r="CJ233" s="5" t="str">
        <f t="shared" si="168"/>
        <v>No</v>
      </c>
      <c r="CK233" s="3" t="str">
        <f t="shared" si="167"/>
        <v>No</v>
      </c>
      <c r="CL233" s="5" t="str">
        <f t="shared" si="168"/>
        <v>No</v>
      </c>
      <c r="CM233" s="3" t="str">
        <f t="shared" si="167"/>
        <v>No</v>
      </c>
      <c r="CN233" s="5" t="str">
        <f t="shared" si="168"/>
        <v>No</v>
      </c>
      <c r="CO233" s="3" t="str">
        <f t="shared" si="167"/>
        <v>No</v>
      </c>
      <c r="CP233" s="5" t="str">
        <f t="shared" si="168"/>
        <v>No</v>
      </c>
      <c r="CQ233" s="3" t="str">
        <f t="shared" si="167"/>
        <v>No</v>
      </c>
      <c r="CR233" s="5" t="str">
        <f t="shared" si="168"/>
        <v>No</v>
      </c>
      <c r="CS233" s="3" t="str">
        <f t="shared" si="167"/>
        <v>No</v>
      </c>
      <c r="CT233" s="5" t="str">
        <f t="shared" si="168"/>
        <v>No</v>
      </c>
      <c r="CU233" s="3" t="str">
        <f t="shared" si="167"/>
        <v>No</v>
      </c>
      <c r="CV233" s="5" t="str">
        <f t="shared" si="168"/>
        <v>No</v>
      </c>
      <c r="CW233" s="3" t="str">
        <f t="shared" si="167"/>
        <v>No</v>
      </c>
      <c r="CX233" s="5" t="str">
        <f t="shared" si="168"/>
        <v>No</v>
      </c>
      <c r="CY233" s="3" t="str">
        <f t="shared" si="167"/>
        <v>No</v>
      </c>
      <c r="CZ233" s="5" t="str">
        <f t="shared" si="168"/>
        <v>No</v>
      </c>
    </row>
    <row r="234" spans="4:104" x14ac:dyDescent="0.3">
      <c r="D234" s="3">
        <v>239</v>
      </c>
      <c r="E234" s="3" t="str">
        <f t="shared" si="164"/>
        <v>Vertex</v>
      </c>
      <c r="F234" s="3" t="str">
        <f t="shared" ref="F234:F248" si="172">F219</f>
        <v>Ceres</v>
      </c>
      <c r="G234" s="3" t="str">
        <f t="shared" si="149"/>
        <v>Conjunción</v>
      </c>
      <c r="H234" s="5">
        <f t="shared" si="150"/>
        <v>0</v>
      </c>
      <c r="I234" s="3" t="str">
        <f t="shared" si="169"/>
        <v>No</v>
      </c>
      <c r="J234" s="5" t="str">
        <f t="shared" si="170"/>
        <v>No</v>
      </c>
      <c r="K234" s="3" t="str">
        <f t="shared" si="169"/>
        <v>No</v>
      </c>
      <c r="L234" s="5" t="str">
        <f t="shared" si="170"/>
        <v>No</v>
      </c>
      <c r="M234" s="3" t="str">
        <f t="shared" si="169"/>
        <v>No</v>
      </c>
      <c r="N234" s="5" t="str">
        <f t="shared" si="170"/>
        <v>No</v>
      </c>
      <c r="O234" s="3" t="str">
        <f t="shared" si="169"/>
        <v>No</v>
      </c>
      <c r="P234" s="5" t="str">
        <f t="shared" si="170"/>
        <v>No</v>
      </c>
      <c r="Q234" s="3" t="str">
        <f t="shared" si="169"/>
        <v>No</v>
      </c>
      <c r="R234" s="5" t="str">
        <f t="shared" si="170"/>
        <v>No</v>
      </c>
      <c r="S234" s="3" t="str">
        <f t="shared" si="169"/>
        <v>No</v>
      </c>
      <c r="T234" s="5" t="str">
        <f t="shared" si="170"/>
        <v>No</v>
      </c>
      <c r="U234" s="3" t="str">
        <f t="shared" si="169"/>
        <v>No</v>
      </c>
      <c r="V234" s="5" t="str">
        <f t="shared" si="170"/>
        <v>No</v>
      </c>
      <c r="W234" s="3" t="str">
        <f t="shared" si="169"/>
        <v>No</v>
      </c>
      <c r="X234" s="5" t="str">
        <f t="shared" si="170"/>
        <v>No</v>
      </c>
      <c r="Y234" s="3" t="str">
        <f t="shared" si="169"/>
        <v>No</v>
      </c>
      <c r="Z234" s="5" t="str">
        <f t="shared" si="170"/>
        <v>No</v>
      </c>
      <c r="AA234" s="3" t="str">
        <f t="shared" si="169"/>
        <v>No</v>
      </c>
      <c r="AB234" s="5" t="str">
        <f t="shared" si="170"/>
        <v>No</v>
      </c>
      <c r="AC234" s="3" t="str">
        <f t="shared" si="169"/>
        <v>No</v>
      </c>
      <c r="AD234" s="5" t="str">
        <f t="shared" si="170"/>
        <v>No</v>
      </c>
      <c r="AE234" s="3" t="str">
        <f t="shared" si="169"/>
        <v>No</v>
      </c>
      <c r="AF234" s="5" t="str">
        <f t="shared" si="170"/>
        <v>No</v>
      </c>
      <c r="AG234" s="3" t="str">
        <f t="shared" si="169"/>
        <v>No</v>
      </c>
      <c r="AH234" s="5" t="str">
        <f t="shared" si="170"/>
        <v>No</v>
      </c>
      <c r="AI234" s="3" t="str">
        <f t="shared" si="169"/>
        <v>No</v>
      </c>
      <c r="AJ234" s="5" t="str">
        <f t="shared" si="170"/>
        <v>No</v>
      </c>
      <c r="AK234" s="3" t="str">
        <f t="shared" si="169"/>
        <v>No</v>
      </c>
      <c r="AL234" s="5" t="str">
        <f t="shared" si="170"/>
        <v>No</v>
      </c>
      <c r="AM234" s="3" t="str">
        <f t="shared" si="169"/>
        <v>No</v>
      </c>
      <c r="AN234" s="5" t="str">
        <f t="shared" si="170"/>
        <v>No</v>
      </c>
      <c r="AO234" s="3" t="str">
        <f t="shared" si="169"/>
        <v>No</v>
      </c>
      <c r="AP234" s="5" t="str">
        <f t="shared" si="170"/>
        <v>No</v>
      </c>
      <c r="AQ234" s="3" t="str">
        <f t="shared" si="169"/>
        <v>No</v>
      </c>
      <c r="AR234" s="5" t="str">
        <f t="shared" si="170"/>
        <v>No</v>
      </c>
      <c r="AS234" s="3" t="str">
        <f t="shared" si="169"/>
        <v>No</v>
      </c>
      <c r="AT234" s="5" t="str">
        <f t="shared" si="170"/>
        <v>No</v>
      </c>
      <c r="AU234" s="3" t="str">
        <f t="shared" si="169"/>
        <v>No</v>
      </c>
      <c r="AV234" s="5" t="str">
        <f t="shared" si="170"/>
        <v>No</v>
      </c>
      <c r="AW234" s="3" t="str">
        <f t="shared" si="169"/>
        <v>No</v>
      </c>
      <c r="AX234" s="5" t="str">
        <f t="shared" si="170"/>
        <v>No</v>
      </c>
      <c r="AY234" s="3" t="str">
        <f t="shared" si="169"/>
        <v>No</v>
      </c>
      <c r="AZ234" s="5" t="str">
        <f t="shared" si="170"/>
        <v>No</v>
      </c>
      <c r="BA234" s="3" t="str">
        <f t="shared" si="169"/>
        <v>No</v>
      </c>
      <c r="BB234" s="5" t="str">
        <f t="shared" si="170"/>
        <v>No</v>
      </c>
      <c r="BC234" s="3" t="str">
        <f t="shared" si="169"/>
        <v>No</v>
      </c>
      <c r="BD234" s="5" t="str">
        <f t="shared" si="170"/>
        <v>No</v>
      </c>
      <c r="BE234" s="3" t="str">
        <f t="shared" si="169"/>
        <v>No</v>
      </c>
      <c r="BF234" s="5" t="str">
        <f t="shared" si="170"/>
        <v>No</v>
      </c>
      <c r="BG234" s="3" t="str">
        <f t="shared" si="169"/>
        <v>No</v>
      </c>
      <c r="BH234" s="5" t="str">
        <f t="shared" si="170"/>
        <v>No</v>
      </c>
      <c r="BI234" s="3" t="str">
        <f t="shared" si="169"/>
        <v>No</v>
      </c>
      <c r="BJ234" s="5" t="str">
        <f t="shared" si="170"/>
        <v>No</v>
      </c>
      <c r="BK234" s="3" t="str">
        <f t="shared" si="169"/>
        <v>No</v>
      </c>
      <c r="BL234" s="5" t="str">
        <f t="shared" si="170"/>
        <v>No</v>
      </c>
      <c r="BM234" s="3" t="str">
        <f t="shared" si="169"/>
        <v>No</v>
      </c>
      <c r="BN234" s="5" t="str">
        <f t="shared" si="170"/>
        <v>No</v>
      </c>
      <c r="BO234" s="3" t="str">
        <f t="shared" si="169"/>
        <v>No</v>
      </c>
      <c r="BP234" s="5" t="str">
        <f t="shared" si="170"/>
        <v>No</v>
      </c>
      <c r="BQ234" s="3" t="str">
        <f t="shared" si="169"/>
        <v>No</v>
      </c>
      <c r="BR234" s="5" t="str">
        <f t="shared" si="170"/>
        <v>No</v>
      </c>
      <c r="BS234" s="3" t="str">
        <f t="shared" si="169"/>
        <v>No</v>
      </c>
      <c r="BT234" s="5" t="str">
        <f t="shared" si="170"/>
        <v>No</v>
      </c>
      <c r="BU234" s="3" t="str">
        <f t="shared" si="167"/>
        <v>No</v>
      </c>
      <c r="BV234" s="5" t="str">
        <f t="shared" si="168"/>
        <v>No</v>
      </c>
      <c r="BW234" s="3" t="str">
        <f t="shared" si="167"/>
        <v>No</v>
      </c>
      <c r="BX234" s="5" t="str">
        <f t="shared" si="168"/>
        <v>No</v>
      </c>
      <c r="BY234" s="3" t="str">
        <f t="shared" si="167"/>
        <v>No</v>
      </c>
      <c r="BZ234" s="5" t="str">
        <f t="shared" si="168"/>
        <v>No</v>
      </c>
      <c r="CA234" s="3" t="str">
        <f t="shared" si="167"/>
        <v>No</v>
      </c>
      <c r="CB234" s="5" t="str">
        <f t="shared" si="168"/>
        <v>No</v>
      </c>
      <c r="CC234" s="3" t="str">
        <f t="shared" si="167"/>
        <v>No</v>
      </c>
      <c r="CD234" s="5" t="str">
        <f t="shared" si="168"/>
        <v>No</v>
      </c>
      <c r="CE234" s="3" t="str">
        <f t="shared" si="167"/>
        <v>No</v>
      </c>
      <c r="CF234" s="5" t="str">
        <f t="shared" si="168"/>
        <v>No</v>
      </c>
      <c r="CG234" s="3" t="str">
        <f t="shared" si="167"/>
        <v>No</v>
      </c>
      <c r="CH234" s="5" t="str">
        <f t="shared" si="168"/>
        <v>No</v>
      </c>
      <c r="CI234" s="3" t="str">
        <f t="shared" si="167"/>
        <v>No</v>
      </c>
      <c r="CJ234" s="5" t="str">
        <f t="shared" si="168"/>
        <v>No</v>
      </c>
      <c r="CK234" s="3" t="str">
        <f t="shared" si="167"/>
        <v>No</v>
      </c>
      <c r="CL234" s="5" t="str">
        <f t="shared" si="168"/>
        <v>No</v>
      </c>
      <c r="CM234" s="3" t="str">
        <f t="shared" si="167"/>
        <v>No</v>
      </c>
      <c r="CN234" s="5" t="str">
        <f t="shared" si="168"/>
        <v>No</v>
      </c>
      <c r="CO234" s="3" t="str">
        <f t="shared" si="167"/>
        <v>No</v>
      </c>
      <c r="CP234" s="5" t="str">
        <f t="shared" si="168"/>
        <v>No</v>
      </c>
      <c r="CQ234" s="3" t="str">
        <f t="shared" si="167"/>
        <v>No</v>
      </c>
      <c r="CR234" s="5" t="str">
        <f t="shared" si="168"/>
        <v>No</v>
      </c>
      <c r="CS234" s="3" t="str">
        <f t="shared" si="167"/>
        <v>No</v>
      </c>
      <c r="CT234" s="5" t="str">
        <f t="shared" si="168"/>
        <v>No</v>
      </c>
      <c r="CU234" s="3" t="str">
        <f t="shared" si="167"/>
        <v>No</v>
      </c>
      <c r="CV234" s="5" t="str">
        <f t="shared" si="168"/>
        <v>No</v>
      </c>
      <c r="CW234" s="3" t="str">
        <f t="shared" si="167"/>
        <v>No</v>
      </c>
      <c r="CX234" s="5" t="str">
        <f t="shared" si="168"/>
        <v>No</v>
      </c>
      <c r="CY234" s="3" t="str">
        <f t="shared" si="167"/>
        <v>No</v>
      </c>
      <c r="CZ234" s="5" t="str">
        <f t="shared" si="168"/>
        <v>No</v>
      </c>
    </row>
    <row r="235" spans="4:104" x14ac:dyDescent="0.3">
      <c r="D235" s="3">
        <v>240</v>
      </c>
      <c r="E235" s="3" t="str">
        <f t="shared" si="164"/>
        <v>Vertex</v>
      </c>
      <c r="F235" s="3" t="str">
        <f t="shared" si="172"/>
        <v>Varuna</v>
      </c>
      <c r="G235" s="3" t="str">
        <f t="shared" si="149"/>
        <v>Conjunción</v>
      </c>
      <c r="H235" s="5">
        <f t="shared" si="150"/>
        <v>0</v>
      </c>
      <c r="I235" s="3" t="str">
        <f t="shared" si="169"/>
        <v>No</v>
      </c>
      <c r="J235" s="5" t="str">
        <f t="shared" si="170"/>
        <v>No</v>
      </c>
      <c r="K235" s="3" t="str">
        <f t="shared" si="169"/>
        <v>No</v>
      </c>
      <c r="L235" s="5" t="str">
        <f t="shared" si="170"/>
        <v>No</v>
      </c>
      <c r="M235" s="3" t="str">
        <f t="shared" si="169"/>
        <v>No</v>
      </c>
      <c r="N235" s="5" t="str">
        <f t="shared" si="170"/>
        <v>No</v>
      </c>
      <c r="O235" s="3" t="str">
        <f t="shared" si="169"/>
        <v>No</v>
      </c>
      <c r="P235" s="5" t="str">
        <f t="shared" si="170"/>
        <v>No</v>
      </c>
      <c r="Q235" s="3" t="str">
        <f t="shared" si="169"/>
        <v>No</v>
      </c>
      <c r="R235" s="5" t="str">
        <f t="shared" si="170"/>
        <v>No</v>
      </c>
      <c r="S235" s="3" t="str">
        <f t="shared" si="169"/>
        <v>No</v>
      </c>
      <c r="T235" s="5" t="str">
        <f t="shared" si="170"/>
        <v>No</v>
      </c>
      <c r="U235" s="3" t="str">
        <f t="shared" si="169"/>
        <v>No</v>
      </c>
      <c r="V235" s="5" t="str">
        <f t="shared" si="170"/>
        <v>No</v>
      </c>
      <c r="W235" s="3" t="str">
        <f t="shared" si="169"/>
        <v>No</v>
      </c>
      <c r="X235" s="5" t="str">
        <f t="shared" si="170"/>
        <v>No</v>
      </c>
      <c r="Y235" s="3" t="str">
        <f t="shared" si="169"/>
        <v>No</v>
      </c>
      <c r="Z235" s="5" t="str">
        <f t="shared" si="170"/>
        <v>No</v>
      </c>
      <c r="AA235" s="3" t="str">
        <f t="shared" si="169"/>
        <v>No</v>
      </c>
      <c r="AB235" s="5" t="str">
        <f t="shared" si="170"/>
        <v>No</v>
      </c>
      <c r="AC235" s="3" t="str">
        <f t="shared" si="169"/>
        <v>No</v>
      </c>
      <c r="AD235" s="5" t="str">
        <f t="shared" si="170"/>
        <v>No</v>
      </c>
      <c r="AE235" s="3" t="str">
        <f t="shared" si="169"/>
        <v>No</v>
      </c>
      <c r="AF235" s="5" t="str">
        <f t="shared" si="170"/>
        <v>No</v>
      </c>
      <c r="AG235" s="3" t="str">
        <f t="shared" si="169"/>
        <v>No</v>
      </c>
      <c r="AH235" s="5" t="str">
        <f t="shared" si="170"/>
        <v>No</v>
      </c>
      <c r="AI235" s="3" t="str">
        <f t="shared" si="169"/>
        <v>No</v>
      </c>
      <c r="AJ235" s="5" t="str">
        <f t="shared" si="170"/>
        <v>No</v>
      </c>
      <c r="AK235" s="3" t="str">
        <f t="shared" si="169"/>
        <v>No</v>
      </c>
      <c r="AL235" s="5" t="str">
        <f t="shared" si="170"/>
        <v>No</v>
      </c>
      <c r="AM235" s="3" t="str">
        <f t="shared" si="169"/>
        <v>No</v>
      </c>
      <c r="AN235" s="5" t="str">
        <f t="shared" si="170"/>
        <v>No</v>
      </c>
      <c r="AO235" s="3" t="str">
        <f t="shared" si="169"/>
        <v>No</v>
      </c>
      <c r="AP235" s="5" t="str">
        <f t="shared" si="170"/>
        <v>No</v>
      </c>
      <c r="AQ235" s="3" t="str">
        <f t="shared" si="169"/>
        <v>No</v>
      </c>
      <c r="AR235" s="5" t="str">
        <f t="shared" si="170"/>
        <v>No</v>
      </c>
      <c r="AS235" s="3" t="str">
        <f t="shared" si="169"/>
        <v>No</v>
      </c>
      <c r="AT235" s="5" t="str">
        <f t="shared" si="170"/>
        <v>No</v>
      </c>
      <c r="AU235" s="3" t="str">
        <f t="shared" si="169"/>
        <v>No</v>
      </c>
      <c r="AV235" s="5" t="str">
        <f t="shared" si="170"/>
        <v>No</v>
      </c>
      <c r="AW235" s="3" t="str">
        <f t="shared" si="169"/>
        <v>No</v>
      </c>
      <c r="AX235" s="5" t="str">
        <f t="shared" si="170"/>
        <v>No</v>
      </c>
      <c r="AY235" s="3" t="str">
        <f t="shared" si="169"/>
        <v>No</v>
      </c>
      <c r="AZ235" s="5" t="str">
        <f t="shared" si="170"/>
        <v>No</v>
      </c>
      <c r="BA235" s="3" t="str">
        <f t="shared" si="169"/>
        <v>No</v>
      </c>
      <c r="BB235" s="5" t="str">
        <f t="shared" si="170"/>
        <v>No</v>
      </c>
      <c r="BC235" s="3" t="str">
        <f t="shared" si="169"/>
        <v>No</v>
      </c>
      <c r="BD235" s="5" t="str">
        <f t="shared" si="170"/>
        <v>No</v>
      </c>
      <c r="BE235" s="3" t="str">
        <f t="shared" si="169"/>
        <v>No</v>
      </c>
      <c r="BF235" s="5" t="str">
        <f t="shared" si="170"/>
        <v>No</v>
      </c>
      <c r="BG235" s="3" t="str">
        <f t="shared" si="169"/>
        <v>No</v>
      </c>
      <c r="BH235" s="5" t="str">
        <f t="shared" si="170"/>
        <v>No</v>
      </c>
      <c r="BI235" s="3" t="str">
        <f t="shared" si="169"/>
        <v>No</v>
      </c>
      <c r="BJ235" s="5" t="str">
        <f t="shared" si="170"/>
        <v>No</v>
      </c>
      <c r="BK235" s="3" t="str">
        <f t="shared" si="169"/>
        <v>No</v>
      </c>
      <c r="BL235" s="5" t="str">
        <f t="shared" si="170"/>
        <v>No</v>
      </c>
      <c r="BM235" s="3" t="str">
        <f t="shared" si="169"/>
        <v>No</v>
      </c>
      <c r="BN235" s="5" t="str">
        <f t="shared" si="170"/>
        <v>No</v>
      </c>
      <c r="BO235" s="3" t="str">
        <f t="shared" si="169"/>
        <v>No</v>
      </c>
      <c r="BP235" s="5" t="str">
        <f t="shared" si="170"/>
        <v>No</v>
      </c>
      <c r="BQ235" s="3" t="str">
        <f t="shared" si="169"/>
        <v>No</v>
      </c>
      <c r="BR235" s="5" t="str">
        <f t="shared" si="170"/>
        <v>No</v>
      </c>
      <c r="BS235" s="3" t="str">
        <f t="shared" si="169"/>
        <v>No</v>
      </c>
      <c r="BT235" s="5" t="str">
        <f t="shared" si="170"/>
        <v>No</v>
      </c>
      <c r="BU235" s="3" t="str">
        <f t="shared" si="167"/>
        <v>No</v>
      </c>
      <c r="BV235" s="5" t="str">
        <f t="shared" si="168"/>
        <v>No</v>
      </c>
      <c r="BW235" s="3" t="str">
        <f t="shared" si="167"/>
        <v>No</v>
      </c>
      <c r="BX235" s="5" t="str">
        <f t="shared" si="168"/>
        <v>No</v>
      </c>
      <c r="BY235" s="3" t="str">
        <f t="shared" si="167"/>
        <v>No</v>
      </c>
      <c r="BZ235" s="5" t="str">
        <f t="shared" si="168"/>
        <v>No</v>
      </c>
      <c r="CA235" s="3" t="str">
        <f t="shared" si="167"/>
        <v>No</v>
      </c>
      <c r="CB235" s="5" t="str">
        <f t="shared" si="168"/>
        <v>No</v>
      </c>
      <c r="CC235" s="3" t="str">
        <f t="shared" si="167"/>
        <v>No</v>
      </c>
      <c r="CD235" s="5" t="str">
        <f t="shared" si="168"/>
        <v>No</v>
      </c>
      <c r="CE235" s="3" t="str">
        <f t="shared" si="167"/>
        <v>No</v>
      </c>
      <c r="CF235" s="5" t="str">
        <f t="shared" si="168"/>
        <v>No</v>
      </c>
      <c r="CG235" s="3" t="str">
        <f t="shared" si="167"/>
        <v>No</v>
      </c>
      <c r="CH235" s="5" t="str">
        <f t="shared" si="168"/>
        <v>No</v>
      </c>
      <c r="CI235" s="3" t="str">
        <f t="shared" si="167"/>
        <v>No</v>
      </c>
      <c r="CJ235" s="5" t="str">
        <f t="shared" si="168"/>
        <v>No</v>
      </c>
      <c r="CK235" s="3" t="str">
        <f t="shared" si="167"/>
        <v>No</v>
      </c>
      <c r="CL235" s="5" t="str">
        <f t="shared" si="168"/>
        <v>No</v>
      </c>
      <c r="CM235" s="3" t="str">
        <f t="shared" si="167"/>
        <v>No</v>
      </c>
      <c r="CN235" s="5" t="str">
        <f t="shared" si="168"/>
        <v>No</v>
      </c>
      <c r="CO235" s="3" t="str">
        <f t="shared" si="167"/>
        <v>No</v>
      </c>
      <c r="CP235" s="5" t="str">
        <f t="shared" si="168"/>
        <v>No</v>
      </c>
      <c r="CQ235" s="3" t="str">
        <f t="shared" si="167"/>
        <v>No</v>
      </c>
      <c r="CR235" s="5" t="str">
        <f t="shared" si="168"/>
        <v>No</v>
      </c>
      <c r="CS235" s="3" t="str">
        <f t="shared" si="167"/>
        <v>No</v>
      </c>
      <c r="CT235" s="5" t="str">
        <f t="shared" si="168"/>
        <v>No</v>
      </c>
      <c r="CU235" s="3" t="str">
        <f t="shared" si="167"/>
        <v>No</v>
      </c>
      <c r="CV235" s="5" t="str">
        <f t="shared" si="168"/>
        <v>No</v>
      </c>
      <c r="CW235" s="3" t="str">
        <f t="shared" si="167"/>
        <v>No</v>
      </c>
      <c r="CX235" s="5" t="str">
        <f t="shared" si="168"/>
        <v>No</v>
      </c>
      <c r="CY235" s="3" t="str">
        <f t="shared" si="167"/>
        <v>No</v>
      </c>
      <c r="CZ235" s="5" t="str">
        <f t="shared" si="168"/>
        <v>No</v>
      </c>
    </row>
    <row r="236" spans="4:104" x14ac:dyDescent="0.3">
      <c r="D236" s="3">
        <v>241</v>
      </c>
      <c r="E236" s="3" t="str">
        <f>$E$24</f>
        <v>Ceres</v>
      </c>
      <c r="F236" s="3" t="str">
        <f t="shared" si="172"/>
        <v>Sol</v>
      </c>
      <c r="G236" s="3" t="str">
        <f t="shared" si="149"/>
        <v>Conjunción</v>
      </c>
      <c r="H236" s="5">
        <f t="shared" si="150"/>
        <v>0</v>
      </c>
      <c r="I236" s="3" t="str">
        <f t="shared" si="169"/>
        <v>No</v>
      </c>
      <c r="J236" s="5" t="str">
        <f t="shared" si="170"/>
        <v>No</v>
      </c>
      <c r="K236" s="3" t="str">
        <f t="shared" si="169"/>
        <v>No</v>
      </c>
      <c r="L236" s="5" t="str">
        <f t="shared" si="170"/>
        <v>No</v>
      </c>
      <c r="M236" s="3" t="str">
        <f t="shared" si="169"/>
        <v>No</v>
      </c>
      <c r="N236" s="5" t="str">
        <f t="shared" si="170"/>
        <v>No</v>
      </c>
      <c r="O236" s="3" t="str">
        <f t="shared" si="169"/>
        <v>No</v>
      </c>
      <c r="P236" s="5" t="str">
        <f t="shared" si="170"/>
        <v>No</v>
      </c>
      <c r="Q236" s="3" t="str">
        <f t="shared" si="169"/>
        <v>No</v>
      </c>
      <c r="R236" s="5" t="str">
        <f t="shared" si="170"/>
        <v>No</v>
      </c>
      <c r="S236" s="3" t="str">
        <f t="shared" si="169"/>
        <v>No</v>
      </c>
      <c r="T236" s="5" t="str">
        <f t="shared" si="170"/>
        <v>No</v>
      </c>
      <c r="U236" s="3" t="str">
        <f t="shared" si="169"/>
        <v>No</v>
      </c>
      <c r="V236" s="5" t="str">
        <f t="shared" si="170"/>
        <v>No</v>
      </c>
      <c r="W236" s="3" t="str">
        <f t="shared" si="169"/>
        <v>No</v>
      </c>
      <c r="X236" s="5" t="str">
        <f t="shared" si="170"/>
        <v>No</v>
      </c>
      <c r="Y236" s="3" t="str">
        <f t="shared" si="169"/>
        <v>No</v>
      </c>
      <c r="Z236" s="5" t="str">
        <f t="shared" si="170"/>
        <v>No</v>
      </c>
      <c r="AA236" s="3" t="str">
        <f t="shared" si="169"/>
        <v>No</v>
      </c>
      <c r="AB236" s="5" t="str">
        <f t="shared" si="170"/>
        <v>No</v>
      </c>
      <c r="AC236" s="3" t="str">
        <f t="shared" si="169"/>
        <v>No</v>
      </c>
      <c r="AD236" s="5" t="str">
        <f t="shared" si="170"/>
        <v>No</v>
      </c>
      <c r="AE236" s="3" t="str">
        <f t="shared" si="169"/>
        <v>No</v>
      </c>
      <c r="AF236" s="5" t="str">
        <f t="shared" si="170"/>
        <v>No</v>
      </c>
      <c r="AG236" s="3" t="str">
        <f t="shared" si="169"/>
        <v>No</v>
      </c>
      <c r="AH236" s="5" t="str">
        <f t="shared" si="170"/>
        <v>No</v>
      </c>
      <c r="AI236" s="3" t="str">
        <f t="shared" si="169"/>
        <v>No</v>
      </c>
      <c r="AJ236" s="5" t="str">
        <f t="shared" si="170"/>
        <v>No</v>
      </c>
      <c r="AK236" s="3" t="str">
        <f t="shared" si="169"/>
        <v>No</v>
      </c>
      <c r="AL236" s="5" t="str">
        <f t="shared" si="170"/>
        <v>No</v>
      </c>
      <c r="AM236" s="3" t="str">
        <f t="shared" si="169"/>
        <v>No</v>
      </c>
      <c r="AN236" s="5" t="str">
        <f t="shared" si="170"/>
        <v>No</v>
      </c>
      <c r="AO236" s="3" t="str">
        <f t="shared" si="169"/>
        <v>No</v>
      </c>
      <c r="AP236" s="5" t="str">
        <f t="shared" si="170"/>
        <v>No</v>
      </c>
      <c r="AQ236" s="3" t="str">
        <f t="shared" si="169"/>
        <v>No</v>
      </c>
      <c r="AR236" s="5" t="str">
        <f t="shared" si="170"/>
        <v>No</v>
      </c>
      <c r="AS236" s="3" t="str">
        <f t="shared" si="169"/>
        <v>No</v>
      </c>
      <c r="AT236" s="5" t="str">
        <f t="shared" si="170"/>
        <v>No</v>
      </c>
      <c r="AU236" s="3" t="str">
        <f t="shared" si="169"/>
        <v>No</v>
      </c>
      <c r="AV236" s="5" t="str">
        <f t="shared" si="170"/>
        <v>No</v>
      </c>
      <c r="AW236" s="3" t="str">
        <f t="shared" si="169"/>
        <v>No</v>
      </c>
      <c r="AX236" s="5" t="str">
        <f t="shared" si="170"/>
        <v>No</v>
      </c>
      <c r="AY236" s="3" t="str">
        <f t="shared" si="169"/>
        <v>No</v>
      </c>
      <c r="AZ236" s="5" t="str">
        <f t="shared" si="170"/>
        <v>No</v>
      </c>
      <c r="BA236" s="3" t="str">
        <f t="shared" si="169"/>
        <v>No</v>
      </c>
      <c r="BB236" s="5" t="str">
        <f t="shared" si="170"/>
        <v>No</v>
      </c>
      <c r="BC236" s="3" t="str">
        <f t="shared" si="169"/>
        <v>No</v>
      </c>
      <c r="BD236" s="5" t="str">
        <f t="shared" si="170"/>
        <v>No</v>
      </c>
      <c r="BE236" s="3" t="str">
        <f t="shared" si="169"/>
        <v>No</v>
      </c>
      <c r="BF236" s="5" t="str">
        <f t="shared" si="170"/>
        <v>No</v>
      </c>
      <c r="BG236" s="3" t="str">
        <f t="shared" si="169"/>
        <v>No</v>
      </c>
      <c r="BH236" s="5" t="str">
        <f t="shared" si="170"/>
        <v>No</v>
      </c>
      <c r="BI236" s="3" t="str">
        <f t="shared" si="169"/>
        <v>No</v>
      </c>
      <c r="BJ236" s="5" t="str">
        <f t="shared" si="170"/>
        <v>No</v>
      </c>
      <c r="BK236" s="3" t="str">
        <f t="shared" si="169"/>
        <v>No</v>
      </c>
      <c r="BL236" s="5" t="str">
        <f t="shared" si="170"/>
        <v>No</v>
      </c>
      <c r="BM236" s="3" t="str">
        <f t="shared" si="169"/>
        <v>No</v>
      </c>
      <c r="BN236" s="5" t="str">
        <f t="shared" si="170"/>
        <v>No</v>
      </c>
      <c r="BO236" s="3" t="str">
        <f t="shared" si="169"/>
        <v>No</v>
      </c>
      <c r="BP236" s="5" t="str">
        <f t="shared" si="170"/>
        <v>No</v>
      </c>
      <c r="BQ236" s="3" t="str">
        <f t="shared" si="169"/>
        <v>No</v>
      </c>
      <c r="BR236" s="5" t="str">
        <f t="shared" si="170"/>
        <v>No</v>
      </c>
      <c r="BS236" s="3" t="str">
        <f t="shared" ref="BS236:CY243" si="173">IF(AND(VLOOKUP($E236,Puntos,7,FALSE)-VLOOKUP($F236,Puntos,7,FALSE)&lt;=(1.25/30)*(BS$5+BS$3),VLOOKUP($E236,Puntos,7,FALSE)-VLOOKUP($F236,Puntos,7,FALSE)&gt;=(1.25/30)*(-BS$5+BS$3)),BS$2,IF(AND(VLOOKUP($F236,Puntos,7,FALSE)-VLOOKUP($E236,Puntos,7,FALSE)&lt;=(1.25/30)*(BS$5+BS$3),VLOOKUP($F236,Puntos,7,FALSE)-VLOOKUP($E236,Puntos,7,FALSE)&gt;=(1.25/30)*(-BS$5+BS$3)),BS$2,IF(AND(VLOOKUP($E236,Puntos,7,FALSE)-VLOOKUP($F236,Puntos,7,FALSE)&lt;=(1.25/30)*(-360+BS$5+BS$3),VLOOKUP($E236,Puntos,7,FALSE)-VLOOKUP($F236,Puntos,7,FALSE)&gt;=(1.25/30)*(-360-BS$5+BS$3)),BS$2,IF(AND(VLOOKUP($F236,Puntos,7,FALSE)-VLOOKUP($E236,Puntos,7,FALSE)&lt;=(1.25/30)*(-360+BS$5+BS$3),VLOOKUP($F236,Puntos,7,FALSE)-VLOOKUP($E236,Puntos,7,FALSE)&gt;=(1.25/30)*(-360-BS$5+BS$3)),BS$2,"No"))))</f>
        <v>No</v>
      </c>
      <c r="BT236" s="5" t="str">
        <f t="shared" ref="BT236:CZ243" si="174">IF(IF(AND(VLOOKUP($E236,Puntos,7,FALSE)-VLOOKUP($F236,Puntos,7,FALSE)&lt;=(1.25/30)*(BT$5+BT$3),VLOOKUP($E236,Puntos,7,FALSE)-VLOOKUP($F236,Puntos,7,FALSE)&gt;=(1.25/30)*(-BT$5+BT$3)),VLOOKUP($E236,Puntos,7,FALSE)-VLOOKUP($F236,Puntos,7,FALSE)-(1.25/30)*(BT$3),IF(AND(VLOOKUP($F236,Puntos,7,FALSE)-VLOOKUP($E236,Puntos,7,FALSE)&lt;=(1.25/30)*(BT$5+BT$3),VLOOKUP($F236,Puntos,7,FALSE)-VLOOKUP($E236,Puntos,7,FALSE)&gt;=(1.25/30)*(-BT$5+BT$3)),VLOOKUP($F236,Puntos,7,FALSE)-VLOOKUP($E236,Puntos,7,FALSE)-(1.25/30)*(BT$3),IF(AND(VLOOKUP($E236,Puntos,7,FALSE)-VLOOKUP($F236,Puntos,7,FALSE)&lt;=(1.25/30)*(-360+BT$5+BT$3),VLOOKUP($E236,Puntos,7,FALSE)-VLOOKUP($F236,Puntos,7,FALSE)&gt;=(1.25/30)*(-360-BT$5+BT$3)),VLOOKUP($E236,Puntos,7,FALSE)-VLOOKUP($F236,Puntos,7,FALSE)+(360-BT$3)/24,IF(AND(VLOOKUP($F236,Puntos,7,FALSE)-VLOOKUP($E236,Puntos,7,FALSE)&lt;=(1.25/30)*(-360+BT$5+BT$3),VLOOKUP($F236,Puntos,7,FALSE)-VLOOKUP($E236,Puntos,7,FALSE)&gt;=(1.25/30)*(-360-BT$5+BT$3)),VLOOKUP($F236,Puntos,7,FALSE)-VLOOKUP($E236,Puntos,7,FALSE)+(360-BT$3)/24,"No"))))&lt;0,(-1)*(IF(AND(VLOOKUP($E236,Puntos,7,FALSE)-VLOOKUP($F236,Puntos,7,FALSE)&lt;=(1.25/30)*(BT$5+BT$3),VLOOKUP($E236,Puntos,7,FALSE)-VLOOKUP($F236,Puntos,7,FALSE)&gt;=(1.25/30)*(-BT$5+BT$3)),VLOOKUP($E236,Puntos,7,FALSE)-VLOOKUP($F236,Puntos,7,FALSE)-(1.25/30)*(BT$3),IF(AND(VLOOKUP($F236,Puntos,7,FALSE)-VLOOKUP($E236,Puntos,7,FALSE)&lt;=(1.25/30)*(BT$5+BT$3),VLOOKUP($F236,Puntos,7,FALSE)-VLOOKUP($E236,Puntos,7,FALSE)&gt;=(1.25/30)*(-BT$5+BT$3)),VLOOKUP($F236,Puntos,7,FALSE)-VLOOKUP($E236,Puntos,7,FALSE)-(1.25/30)*(BT$3),IF(AND(VLOOKUP($E236,Puntos,7,FALSE)-VLOOKUP($F236,Puntos,7,FALSE)&lt;=(1.25/30)*(-360+BT$5+BT$3),VLOOKUP($E236,Puntos,7,FALSE)-VLOOKUP($F236,Puntos,7,FALSE)&gt;=(1.25/30)*(-360-BT$5+BT$3)),VLOOKUP($E236,Puntos,7,FALSE)-VLOOKUP($F236,Puntos,7,FALSE)+(360-BT$3)/24,IF(AND(VLOOKUP($F236,Puntos,7,FALSE)-VLOOKUP($E236,Puntos,7,FALSE)&lt;=(1.25/30)*(-360+BT$5+BT$3),VLOOKUP($F236,Puntos,7,FALSE)-VLOOKUP($E236,Puntos,7,FALSE)&gt;=(1.25/30)*(-360-BT$5+BT$3)),VLOOKUP($F236,Puntos,7,FALSE)-VLOOKUP($E236,Puntos,7,FALSE)+(360-BT$3)/24,"No"))))),(IF(AND(VLOOKUP($E236,Puntos,7,FALSE)-VLOOKUP($F236,Puntos,7,FALSE)&lt;=(1.25/30)*(BT$5+BT$3),VLOOKUP($E236,Puntos,7,FALSE)-VLOOKUP($F236,Puntos,7,FALSE)&gt;=(1.25/30)*(-BT$5+BT$3)),VLOOKUP($E236,Puntos,7,FALSE)-VLOOKUP($F236,Puntos,7,FALSE)-(1.25/30)*(BT$3),IF(AND(VLOOKUP($F236,Puntos,7,FALSE)-VLOOKUP($E236,Puntos,7,FALSE)&lt;=(1.25/30)*(BT$5+BT$3),VLOOKUP($F236,Puntos,7,FALSE)-VLOOKUP($E236,Puntos,7,FALSE)&gt;=(1.25/30)*(-BT$5+BT$3)),VLOOKUP($F236,Puntos,7,FALSE)-VLOOKUP($E236,Puntos,7,FALSE)-(1.25/30)*(BT$3),IF(AND(VLOOKUP($E236,Puntos,7,FALSE)-VLOOKUP($F236,Puntos,7,FALSE)&lt;=(1.25/30)*(-360+BT$5+BT$3),VLOOKUP($E236,Puntos,7,FALSE)-VLOOKUP($F236,Puntos,7,FALSE)&gt;=(1.25/30)*(-360-BT$5+BT$3)),VLOOKUP($E236,Puntos,7,FALSE)-VLOOKUP($F236,Puntos,7,FALSE)+(360-BT$3)/24,IF(AND(VLOOKUP($F236,Puntos,7,FALSE)-VLOOKUP($E236,Puntos,7,FALSE)&lt;=(1.25/30)*(-360+BT$5+BT$3),VLOOKUP($F236,Puntos,7,FALSE)-VLOOKUP($E236,Puntos,7,FALSE)&gt;=(1.25/30)*(-360-BT$5+BT$3)),VLOOKUP($F236,Puntos,7,FALSE)-VLOOKUP($E236,Puntos,7,FALSE)+(360-BT$3)/24,"No"))))))</f>
        <v>No</v>
      </c>
      <c r="BU236" s="3" t="str">
        <f t="shared" si="173"/>
        <v>No</v>
      </c>
      <c r="BV236" s="5" t="str">
        <f t="shared" si="174"/>
        <v>No</v>
      </c>
      <c r="BW236" s="3" t="str">
        <f t="shared" si="173"/>
        <v>No</v>
      </c>
      <c r="BX236" s="5" t="str">
        <f t="shared" si="174"/>
        <v>No</v>
      </c>
      <c r="BY236" s="3" t="str">
        <f t="shared" si="173"/>
        <v>No</v>
      </c>
      <c r="BZ236" s="5" t="str">
        <f t="shared" si="174"/>
        <v>No</v>
      </c>
      <c r="CA236" s="3" t="str">
        <f t="shared" si="173"/>
        <v>No</v>
      </c>
      <c r="CB236" s="5" t="str">
        <f t="shared" si="174"/>
        <v>No</v>
      </c>
      <c r="CC236" s="3" t="str">
        <f t="shared" si="173"/>
        <v>No</v>
      </c>
      <c r="CD236" s="5" t="str">
        <f t="shared" si="174"/>
        <v>No</v>
      </c>
      <c r="CE236" s="3" t="str">
        <f t="shared" si="173"/>
        <v>No</v>
      </c>
      <c r="CF236" s="5" t="str">
        <f t="shared" si="174"/>
        <v>No</v>
      </c>
      <c r="CG236" s="3" t="str">
        <f t="shared" si="173"/>
        <v>No</v>
      </c>
      <c r="CH236" s="5" t="str">
        <f t="shared" si="174"/>
        <v>No</v>
      </c>
      <c r="CI236" s="3" t="str">
        <f t="shared" si="173"/>
        <v>No</v>
      </c>
      <c r="CJ236" s="5" t="str">
        <f t="shared" si="174"/>
        <v>No</v>
      </c>
      <c r="CK236" s="3" t="str">
        <f t="shared" si="173"/>
        <v>No</v>
      </c>
      <c r="CL236" s="5" t="str">
        <f t="shared" si="174"/>
        <v>No</v>
      </c>
      <c r="CM236" s="3" t="str">
        <f t="shared" si="173"/>
        <v>No</v>
      </c>
      <c r="CN236" s="5" t="str">
        <f t="shared" si="174"/>
        <v>No</v>
      </c>
      <c r="CO236" s="3" t="str">
        <f t="shared" si="173"/>
        <v>No</v>
      </c>
      <c r="CP236" s="5" t="str">
        <f t="shared" si="174"/>
        <v>No</v>
      </c>
      <c r="CQ236" s="3" t="str">
        <f t="shared" si="173"/>
        <v>No</v>
      </c>
      <c r="CR236" s="5" t="str">
        <f t="shared" si="174"/>
        <v>No</v>
      </c>
      <c r="CS236" s="3" t="str">
        <f t="shared" si="173"/>
        <v>No</v>
      </c>
      <c r="CT236" s="5" t="str">
        <f t="shared" si="174"/>
        <v>No</v>
      </c>
      <c r="CU236" s="3" t="str">
        <f t="shared" si="173"/>
        <v>No</v>
      </c>
      <c r="CV236" s="5" t="str">
        <f t="shared" si="174"/>
        <v>No</v>
      </c>
      <c r="CW236" s="3" t="str">
        <f t="shared" si="173"/>
        <v>No</v>
      </c>
      <c r="CX236" s="5" t="str">
        <f t="shared" si="174"/>
        <v>No</v>
      </c>
      <c r="CY236" s="3" t="str">
        <f t="shared" si="173"/>
        <v>No</v>
      </c>
      <c r="CZ236" s="5" t="str">
        <f t="shared" si="174"/>
        <v>No</v>
      </c>
    </row>
    <row r="237" spans="4:104" x14ac:dyDescent="0.3">
      <c r="D237" s="3">
        <v>242</v>
      </c>
      <c r="E237" s="3" t="str">
        <f t="shared" ref="E237:E250" si="175">$E$24</f>
        <v>Ceres</v>
      </c>
      <c r="F237" s="3" t="str">
        <f t="shared" si="172"/>
        <v>Luna</v>
      </c>
      <c r="G237" s="3" t="str">
        <f t="shared" si="149"/>
        <v>Conjunción</v>
      </c>
      <c r="H237" s="5">
        <f t="shared" si="150"/>
        <v>0</v>
      </c>
      <c r="I237" s="3" t="str">
        <f t="shared" ref="I237:BS244" si="176">IF(AND(VLOOKUP($E237,Puntos,7,FALSE)-VLOOKUP($F237,Puntos,7,FALSE)&lt;=(1.25/30)*(I$5+I$3),VLOOKUP($E237,Puntos,7,FALSE)-VLOOKUP($F237,Puntos,7,FALSE)&gt;=(1.25/30)*(-I$5+I$3)),I$2,IF(AND(VLOOKUP($F237,Puntos,7,FALSE)-VLOOKUP($E237,Puntos,7,FALSE)&lt;=(1.25/30)*(I$5+I$3),VLOOKUP($F237,Puntos,7,FALSE)-VLOOKUP($E237,Puntos,7,FALSE)&gt;=(1.25/30)*(-I$5+I$3)),I$2,IF(AND(VLOOKUP($E237,Puntos,7,FALSE)-VLOOKUP($F237,Puntos,7,FALSE)&lt;=(1.25/30)*(-360+I$5+I$3),VLOOKUP($E237,Puntos,7,FALSE)-VLOOKUP($F237,Puntos,7,FALSE)&gt;=(1.25/30)*(-360-I$5+I$3)),I$2,IF(AND(VLOOKUP($F237,Puntos,7,FALSE)-VLOOKUP($E237,Puntos,7,FALSE)&lt;=(1.25/30)*(-360+I$5+I$3),VLOOKUP($F237,Puntos,7,FALSE)-VLOOKUP($E237,Puntos,7,FALSE)&gt;=(1.25/30)*(-360-I$5+I$3)),I$2,"No"))))</f>
        <v>No</v>
      </c>
      <c r="J237" s="5" t="str">
        <f t="shared" ref="J237:BT244" si="177">IF(IF(AND(VLOOKUP($E237,Puntos,7,FALSE)-VLOOKUP($F237,Puntos,7,FALSE)&lt;=(1.25/30)*(J$5+J$3),VLOOKUP($E237,Puntos,7,FALSE)-VLOOKUP($F237,Puntos,7,FALSE)&gt;=(1.25/30)*(-J$5+J$3)),VLOOKUP($E237,Puntos,7,FALSE)-VLOOKUP($F237,Puntos,7,FALSE)-(1.25/30)*(J$3),IF(AND(VLOOKUP($F237,Puntos,7,FALSE)-VLOOKUP($E237,Puntos,7,FALSE)&lt;=(1.25/30)*(J$5+J$3),VLOOKUP($F237,Puntos,7,FALSE)-VLOOKUP($E237,Puntos,7,FALSE)&gt;=(1.25/30)*(-J$5+J$3)),VLOOKUP($F237,Puntos,7,FALSE)-VLOOKUP($E237,Puntos,7,FALSE)-(1.25/30)*(J$3),IF(AND(VLOOKUP($E237,Puntos,7,FALSE)-VLOOKUP($F237,Puntos,7,FALSE)&lt;=(1.25/30)*(-360+J$5+J$3),VLOOKUP($E237,Puntos,7,FALSE)-VLOOKUP($F237,Puntos,7,FALSE)&gt;=(1.25/30)*(-360-J$5+J$3)),VLOOKUP($E237,Puntos,7,FALSE)-VLOOKUP($F237,Puntos,7,FALSE)+(360-J$3)/24,IF(AND(VLOOKUP($F237,Puntos,7,FALSE)-VLOOKUP($E237,Puntos,7,FALSE)&lt;=(1.25/30)*(-360+J$5+J$3),VLOOKUP($F237,Puntos,7,FALSE)-VLOOKUP($E237,Puntos,7,FALSE)&gt;=(1.25/30)*(-360-J$5+J$3)),VLOOKUP($F237,Puntos,7,FALSE)-VLOOKUP($E237,Puntos,7,FALSE)+(360-J$3)/24,"No"))))&lt;0,(-1)*(IF(AND(VLOOKUP($E237,Puntos,7,FALSE)-VLOOKUP($F237,Puntos,7,FALSE)&lt;=(1.25/30)*(J$5+J$3),VLOOKUP($E237,Puntos,7,FALSE)-VLOOKUP($F237,Puntos,7,FALSE)&gt;=(1.25/30)*(-J$5+J$3)),VLOOKUP($E237,Puntos,7,FALSE)-VLOOKUP($F237,Puntos,7,FALSE)-(1.25/30)*(J$3),IF(AND(VLOOKUP($F237,Puntos,7,FALSE)-VLOOKUP($E237,Puntos,7,FALSE)&lt;=(1.25/30)*(J$5+J$3),VLOOKUP($F237,Puntos,7,FALSE)-VLOOKUP($E237,Puntos,7,FALSE)&gt;=(1.25/30)*(-J$5+J$3)),VLOOKUP($F237,Puntos,7,FALSE)-VLOOKUP($E237,Puntos,7,FALSE)-(1.25/30)*(J$3),IF(AND(VLOOKUP($E237,Puntos,7,FALSE)-VLOOKUP($F237,Puntos,7,FALSE)&lt;=(1.25/30)*(-360+J$5+J$3),VLOOKUP($E237,Puntos,7,FALSE)-VLOOKUP($F237,Puntos,7,FALSE)&gt;=(1.25/30)*(-360-J$5+J$3)),VLOOKUP($E237,Puntos,7,FALSE)-VLOOKUP($F237,Puntos,7,FALSE)+(360-J$3)/24,IF(AND(VLOOKUP($F237,Puntos,7,FALSE)-VLOOKUP($E237,Puntos,7,FALSE)&lt;=(1.25/30)*(-360+J$5+J$3),VLOOKUP($F237,Puntos,7,FALSE)-VLOOKUP($E237,Puntos,7,FALSE)&gt;=(1.25/30)*(-360-J$5+J$3)),VLOOKUP($F237,Puntos,7,FALSE)-VLOOKUP($E237,Puntos,7,FALSE)+(360-J$3)/24,"No"))))),(IF(AND(VLOOKUP($E237,Puntos,7,FALSE)-VLOOKUP($F237,Puntos,7,FALSE)&lt;=(1.25/30)*(J$5+J$3),VLOOKUP($E237,Puntos,7,FALSE)-VLOOKUP($F237,Puntos,7,FALSE)&gt;=(1.25/30)*(-J$5+J$3)),VLOOKUP($E237,Puntos,7,FALSE)-VLOOKUP($F237,Puntos,7,FALSE)-(1.25/30)*(J$3),IF(AND(VLOOKUP($F237,Puntos,7,FALSE)-VLOOKUP($E237,Puntos,7,FALSE)&lt;=(1.25/30)*(J$5+J$3),VLOOKUP($F237,Puntos,7,FALSE)-VLOOKUP($E237,Puntos,7,FALSE)&gt;=(1.25/30)*(-J$5+J$3)),VLOOKUP($F237,Puntos,7,FALSE)-VLOOKUP($E237,Puntos,7,FALSE)-(1.25/30)*(J$3),IF(AND(VLOOKUP($E237,Puntos,7,FALSE)-VLOOKUP($F237,Puntos,7,FALSE)&lt;=(1.25/30)*(-360+J$5+J$3),VLOOKUP($E237,Puntos,7,FALSE)-VLOOKUP($F237,Puntos,7,FALSE)&gt;=(1.25/30)*(-360-J$5+J$3)),VLOOKUP($E237,Puntos,7,FALSE)-VLOOKUP($F237,Puntos,7,FALSE)+(360-J$3)/24,IF(AND(VLOOKUP($F237,Puntos,7,FALSE)-VLOOKUP($E237,Puntos,7,FALSE)&lt;=(1.25/30)*(-360+J$5+J$3),VLOOKUP($F237,Puntos,7,FALSE)-VLOOKUP($E237,Puntos,7,FALSE)&gt;=(1.25/30)*(-360-J$5+J$3)),VLOOKUP($F237,Puntos,7,FALSE)-VLOOKUP($E237,Puntos,7,FALSE)+(360-J$3)/24,"No"))))))</f>
        <v>No</v>
      </c>
      <c r="K237" s="3" t="str">
        <f t="shared" si="176"/>
        <v>No</v>
      </c>
      <c r="L237" s="5" t="str">
        <f t="shared" si="177"/>
        <v>No</v>
      </c>
      <c r="M237" s="3" t="str">
        <f t="shared" si="176"/>
        <v>No</v>
      </c>
      <c r="N237" s="5" t="str">
        <f t="shared" si="177"/>
        <v>No</v>
      </c>
      <c r="O237" s="3" t="str">
        <f t="shared" si="176"/>
        <v>No</v>
      </c>
      <c r="P237" s="5" t="str">
        <f t="shared" si="177"/>
        <v>No</v>
      </c>
      <c r="Q237" s="3" t="str">
        <f t="shared" si="176"/>
        <v>No</v>
      </c>
      <c r="R237" s="5" t="str">
        <f t="shared" si="177"/>
        <v>No</v>
      </c>
      <c r="S237" s="3" t="str">
        <f t="shared" si="176"/>
        <v>No</v>
      </c>
      <c r="T237" s="5" t="str">
        <f t="shared" si="177"/>
        <v>No</v>
      </c>
      <c r="U237" s="3" t="str">
        <f t="shared" si="176"/>
        <v>No</v>
      </c>
      <c r="V237" s="5" t="str">
        <f t="shared" si="177"/>
        <v>No</v>
      </c>
      <c r="W237" s="3" t="str">
        <f t="shared" si="176"/>
        <v>No</v>
      </c>
      <c r="X237" s="5" t="str">
        <f t="shared" si="177"/>
        <v>No</v>
      </c>
      <c r="Y237" s="3" t="str">
        <f t="shared" si="176"/>
        <v>No</v>
      </c>
      <c r="Z237" s="5" t="str">
        <f t="shared" si="177"/>
        <v>No</v>
      </c>
      <c r="AA237" s="3" t="str">
        <f t="shared" si="176"/>
        <v>No</v>
      </c>
      <c r="AB237" s="5" t="str">
        <f t="shared" si="177"/>
        <v>No</v>
      </c>
      <c r="AC237" s="3" t="str">
        <f t="shared" si="176"/>
        <v>No</v>
      </c>
      <c r="AD237" s="5" t="str">
        <f t="shared" si="177"/>
        <v>No</v>
      </c>
      <c r="AE237" s="3" t="str">
        <f t="shared" si="176"/>
        <v>No</v>
      </c>
      <c r="AF237" s="5" t="str">
        <f t="shared" si="177"/>
        <v>No</v>
      </c>
      <c r="AG237" s="3" t="str">
        <f t="shared" si="176"/>
        <v>No</v>
      </c>
      <c r="AH237" s="5" t="str">
        <f t="shared" si="177"/>
        <v>No</v>
      </c>
      <c r="AI237" s="3" t="str">
        <f t="shared" si="176"/>
        <v>No</v>
      </c>
      <c r="AJ237" s="5" t="str">
        <f t="shared" si="177"/>
        <v>No</v>
      </c>
      <c r="AK237" s="3" t="str">
        <f t="shared" si="176"/>
        <v>No</v>
      </c>
      <c r="AL237" s="5" t="str">
        <f t="shared" si="177"/>
        <v>No</v>
      </c>
      <c r="AM237" s="3" t="str">
        <f t="shared" si="176"/>
        <v>No</v>
      </c>
      <c r="AN237" s="5" t="str">
        <f t="shared" si="177"/>
        <v>No</v>
      </c>
      <c r="AO237" s="3" t="str">
        <f t="shared" si="176"/>
        <v>No</v>
      </c>
      <c r="AP237" s="5" t="str">
        <f t="shared" si="177"/>
        <v>No</v>
      </c>
      <c r="AQ237" s="3" t="str">
        <f t="shared" si="176"/>
        <v>No</v>
      </c>
      <c r="AR237" s="5" t="str">
        <f t="shared" si="177"/>
        <v>No</v>
      </c>
      <c r="AS237" s="3" t="str">
        <f t="shared" si="176"/>
        <v>No</v>
      </c>
      <c r="AT237" s="5" t="str">
        <f t="shared" si="177"/>
        <v>No</v>
      </c>
      <c r="AU237" s="3" t="str">
        <f t="shared" si="176"/>
        <v>No</v>
      </c>
      <c r="AV237" s="5" t="str">
        <f t="shared" si="177"/>
        <v>No</v>
      </c>
      <c r="AW237" s="3" t="str">
        <f t="shared" si="176"/>
        <v>No</v>
      </c>
      <c r="AX237" s="5" t="str">
        <f t="shared" si="177"/>
        <v>No</v>
      </c>
      <c r="AY237" s="3" t="str">
        <f t="shared" si="176"/>
        <v>No</v>
      </c>
      <c r="AZ237" s="5" t="str">
        <f t="shared" si="177"/>
        <v>No</v>
      </c>
      <c r="BA237" s="3" t="str">
        <f t="shared" si="176"/>
        <v>No</v>
      </c>
      <c r="BB237" s="5" t="str">
        <f t="shared" si="177"/>
        <v>No</v>
      </c>
      <c r="BC237" s="3" t="str">
        <f t="shared" si="176"/>
        <v>No</v>
      </c>
      <c r="BD237" s="5" t="str">
        <f t="shared" si="177"/>
        <v>No</v>
      </c>
      <c r="BE237" s="3" t="str">
        <f t="shared" si="176"/>
        <v>No</v>
      </c>
      <c r="BF237" s="5" t="str">
        <f t="shared" si="177"/>
        <v>No</v>
      </c>
      <c r="BG237" s="3" t="str">
        <f t="shared" si="176"/>
        <v>No</v>
      </c>
      <c r="BH237" s="5" t="str">
        <f t="shared" si="177"/>
        <v>No</v>
      </c>
      <c r="BI237" s="3" t="str">
        <f t="shared" si="176"/>
        <v>No</v>
      </c>
      <c r="BJ237" s="5" t="str">
        <f t="shared" si="177"/>
        <v>No</v>
      </c>
      <c r="BK237" s="3" t="str">
        <f t="shared" si="176"/>
        <v>No</v>
      </c>
      <c r="BL237" s="5" t="str">
        <f t="shared" si="177"/>
        <v>No</v>
      </c>
      <c r="BM237" s="3" t="str">
        <f t="shared" si="176"/>
        <v>No</v>
      </c>
      <c r="BN237" s="5" t="str">
        <f t="shared" si="177"/>
        <v>No</v>
      </c>
      <c r="BO237" s="3" t="str">
        <f t="shared" si="176"/>
        <v>No</v>
      </c>
      <c r="BP237" s="5" t="str">
        <f t="shared" si="177"/>
        <v>No</v>
      </c>
      <c r="BQ237" s="3" t="str">
        <f t="shared" si="176"/>
        <v>No</v>
      </c>
      <c r="BR237" s="5" t="str">
        <f t="shared" si="177"/>
        <v>No</v>
      </c>
      <c r="BS237" s="3" t="str">
        <f t="shared" si="176"/>
        <v>No</v>
      </c>
      <c r="BT237" s="5" t="str">
        <f t="shared" si="177"/>
        <v>No</v>
      </c>
      <c r="BU237" s="3" t="str">
        <f t="shared" si="173"/>
        <v>No</v>
      </c>
      <c r="BV237" s="5" t="str">
        <f t="shared" si="174"/>
        <v>No</v>
      </c>
      <c r="BW237" s="3" t="str">
        <f t="shared" si="173"/>
        <v>No</v>
      </c>
      <c r="BX237" s="5" t="str">
        <f t="shared" si="174"/>
        <v>No</v>
      </c>
      <c r="BY237" s="3" t="str">
        <f t="shared" si="173"/>
        <v>No</v>
      </c>
      <c r="BZ237" s="5" t="str">
        <f t="shared" si="174"/>
        <v>No</v>
      </c>
      <c r="CA237" s="3" t="str">
        <f t="shared" si="173"/>
        <v>No</v>
      </c>
      <c r="CB237" s="5" t="str">
        <f t="shared" si="174"/>
        <v>No</v>
      </c>
      <c r="CC237" s="3" t="str">
        <f t="shared" si="173"/>
        <v>No</v>
      </c>
      <c r="CD237" s="5" t="str">
        <f t="shared" si="174"/>
        <v>No</v>
      </c>
      <c r="CE237" s="3" t="str">
        <f t="shared" si="173"/>
        <v>No</v>
      </c>
      <c r="CF237" s="5" t="str">
        <f t="shared" si="174"/>
        <v>No</v>
      </c>
      <c r="CG237" s="3" t="str">
        <f t="shared" si="173"/>
        <v>No</v>
      </c>
      <c r="CH237" s="5" t="str">
        <f t="shared" si="174"/>
        <v>No</v>
      </c>
      <c r="CI237" s="3" t="str">
        <f t="shared" si="173"/>
        <v>No</v>
      </c>
      <c r="CJ237" s="5" t="str">
        <f t="shared" si="174"/>
        <v>No</v>
      </c>
      <c r="CK237" s="3" t="str">
        <f t="shared" si="173"/>
        <v>No</v>
      </c>
      <c r="CL237" s="5" t="str">
        <f t="shared" si="174"/>
        <v>No</v>
      </c>
      <c r="CM237" s="3" t="str">
        <f t="shared" si="173"/>
        <v>No</v>
      </c>
      <c r="CN237" s="5" t="str">
        <f t="shared" si="174"/>
        <v>No</v>
      </c>
      <c r="CO237" s="3" t="str">
        <f t="shared" si="173"/>
        <v>No</v>
      </c>
      <c r="CP237" s="5" t="str">
        <f t="shared" si="174"/>
        <v>No</v>
      </c>
      <c r="CQ237" s="3" t="str">
        <f t="shared" si="173"/>
        <v>No</v>
      </c>
      <c r="CR237" s="5" t="str">
        <f t="shared" si="174"/>
        <v>No</v>
      </c>
      <c r="CS237" s="3" t="str">
        <f t="shared" si="173"/>
        <v>No</v>
      </c>
      <c r="CT237" s="5" t="str">
        <f t="shared" si="174"/>
        <v>No</v>
      </c>
      <c r="CU237" s="3" t="str">
        <f t="shared" si="173"/>
        <v>No</v>
      </c>
      <c r="CV237" s="5" t="str">
        <f t="shared" si="174"/>
        <v>No</v>
      </c>
      <c r="CW237" s="3" t="str">
        <f t="shared" si="173"/>
        <v>No</v>
      </c>
      <c r="CX237" s="5" t="str">
        <f t="shared" si="174"/>
        <v>No</v>
      </c>
      <c r="CY237" s="3" t="str">
        <f t="shared" si="173"/>
        <v>No</v>
      </c>
      <c r="CZ237" s="5" t="str">
        <f t="shared" si="174"/>
        <v>No</v>
      </c>
    </row>
    <row r="238" spans="4:104" x14ac:dyDescent="0.3">
      <c r="D238" s="3">
        <v>243</v>
      </c>
      <c r="E238" s="3" t="str">
        <f t="shared" si="175"/>
        <v>Ceres</v>
      </c>
      <c r="F238" s="3" t="str">
        <f t="shared" si="172"/>
        <v>Mercurio</v>
      </c>
      <c r="G238" s="3" t="str">
        <f t="shared" si="149"/>
        <v>Conjunción</v>
      </c>
      <c r="H238" s="5">
        <f t="shared" si="150"/>
        <v>0</v>
      </c>
      <c r="I238" s="3" t="str">
        <f t="shared" si="176"/>
        <v>No</v>
      </c>
      <c r="J238" s="5" t="str">
        <f t="shared" si="177"/>
        <v>No</v>
      </c>
      <c r="K238" s="3" t="str">
        <f t="shared" si="176"/>
        <v>No</v>
      </c>
      <c r="L238" s="5" t="str">
        <f t="shared" si="177"/>
        <v>No</v>
      </c>
      <c r="M238" s="3" t="str">
        <f t="shared" si="176"/>
        <v>No</v>
      </c>
      <c r="N238" s="5" t="str">
        <f t="shared" si="177"/>
        <v>No</v>
      </c>
      <c r="O238" s="3" t="str">
        <f t="shared" si="176"/>
        <v>No</v>
      </c>
      <c r="P238" s="5" t="str">
        <f t="shared" si="177"/>
        <v>No</v>
      </c>
      <c r="Q238" s="3" t="str">
        <f t="shared" si="176"/>
        <v>No</v>
      </c>
      <c r="R238" s="5" t="str">
        <f t="shared" si="177"/>
        <v>No</v>
      </c>
      <c r="S238" s="3" t="str">
        <f t="shared" si="176"/>
        <v>No</v>
      </c>
      <c r="T238" s="5" t="str">
        <f t="shared" si="177"/>
        <v>No</v>
      </c>
      <c r="U238" s="3" t="str">
        <f t="shared" si="176"/>
        <v>No</v>
      </c>
      <c r="V238" s="5" t="str">
        <f t="shared" si="177"/>
        <v>No</v>
      </c>
      <c r="W238" s="3" t="str">
        <f t="shared" si="176"/>
        <v>No</v>
      </c>
      <c r="X238" s="5" t="str">
        <f t="shared" si="177"/>
        <v>No</v>
      </c>
      <c r="Y238" s="3" t="str">
        <f t="shared" si="176"/>
        <v>No</v>
      </c>
      <c r="Z238" s="5" t="str">
        <f t="shared" si="177"/>
        <v>No</v>
      </c>
      <c r="AA238" s="3" t="str">
        <f t="shared" si="176"/>
        <v>No</v>
      </c>
      <c r="AB238" s="5" t="str">
        <f t="shared" si="177"/>
        <v>No</v>
      </c>
      <c r="AC238" s="3" t="str">
        <f t="shared" si="176"/>
        <v>No</v>
      </c>
      <c r="AD238" s="5" t="str">
        <f t="shared" si="177"/>
        <v>No</v>
      </c>
      <c r="AE238" s="3" t="str">
        <f t="shared" si="176"/>
        <v>No</v>
      </c>
      <c r="AF238" s="5" t="str">
        <f t="shared" si="177"/>
        <v>No</v>
      </c>
      <c r="AG238" s="3" t="str">
        <f t="shared" si="176"/>
        <v>No</v>
      </c>
      <c r="AH238" s="5" t="str">
        <f t="shared" si="177"/>
        <v>No</v>
      </c>
      <c r="AI238" s="3" t="str">
        <f t="shared" si="176"/>
        <v>No</v>
      </c>
      <c r="AJ238" s="5" t="str">
        <f t="shared" si="177"/>
        <v>No</v>
      </c>
      <c r="AK238" s="3" t="str">
        <f t="shared" si="176"/>
        <v>No</v>
      </c>
      <c r="AL238" s="5" t="str">
        <f t="shared" si="177"/>
        <v>No</v>
      </c>
      <c r="AM238" s="3" t="str">
        <f t="shared" si="176"/>
        <v>No</v>
      </c>
      <c r="AN238" s="5" t="str">
        <f t="shared" si="177"/>
        <v>No</v>
      </c>
      <c r="AO238" s="3" t="str">
        <f t="shared" si="176"/>
        <v>No</v>
      </c>
      <c r="AP238" s="5" t="str">
        <f t="shared" si="177"/>
        <v>No</v>
      </c>
      <c r="AQ238" s="3" t="str">
        <f t="shared" si="176"/>
        <v>No</v>
      </c>
      <c r="AR238" s="5" t="str">
        <f t="shared" si="177"/>
        <v>No</v>
      </c>
      <c r="AS238" s="3" t="str">
        <f t="shared" si="176"/>
        <v>No</v>
      </c>
      <c r="AT238" s="5" t="str">
        <f t="shared" si="177"/>
        <v>No</v>
      </c>
      <c r="AU238" s="3" t="str">
        <f t="shared" si="176"/>
        <v>No</v>
      </c>
      <c r="AV238" s="5" t="str">
        <f t="shared" si="177"/>
        <v>No</v>
      </c>
      <c r="AW238" s="3" t="str">
        <f t="shared" si="176"/>
        <v>No</v>
      </c>
      <c r="AX238" s="5" t="str">
        <f t="shared" si="177"/>
        <v>No</v>
      </c>
      <c r="AY238" s="3" t="str">
        <f t="shared" si="176"/>
        <v>No</v>
      </c>
      <c r="AZ238" s="5" t="str">
        <f t="shared" si="177"/>
        <v>No</v>
      </c>
      <c r="BA238" s="3" t="str">
        <f t="shared" si="176"/>
        <v>No</v>
      </c>
      <c r="BB238" s="5" t="str">
        <f t="shared" si="177"/>
        <v>No</v>
      </c>
      <c r="BC238" s="3" t="str">
        <f t="shared" si="176"/>
        <v>No</v>
      </c>
      <c r="BD238" s="5" t="str">
        <f t="shared" si="177"/>
        <v>No</v>
      </c>
      <c r="BE238" s="3" t="str">
        <f t="shared" si="176"/>
        <v>No</v>
      </c>
      <c r="BF238" s="5" t="str">
        <f t="shared" si="177"/>
        <v>No</v>
      </c>
      <c r="BG238" s="3" t="str">
        <f t="shared" si="176"/>
        <v>No</v>
      </c>
      <c r="BH238" s="5" t="str">
        <f t="shared" si="177"/>
        <v>No</v>
      </c>
      <c r="BI238" s="3" t="str">
        <f t="shared" si="176"/>
        <v>No</v>
      </c>
      <c r="BJ238" s="5" t="str">
        <f t="shared" si="177"/>
        <v>No</v>
      </c>
      <c r="BK238" s="3" t="str">
        <f t="shared" si="176"/>
        <v>No</v>
      </c>
      <c r="BL238" s="5" t="str">
        <f t="shared" si="177"/>
        <v>No</v>
      </c>
      <c r="BM238" s="3" t="str">
        <f t="shared" si="176"/>
        <v>No</v>
      </c>
      <c r="BN238" s="5" t="str">
        <f t="shared" si="177"/>
        <v>No</v>
      </c>
      <c r="BO238" s="3" t="str">
        <f t="shared" si="176"/>
        <v>No</v>
      </c>
      <c r="BP238" s="5" t="str">
        <f t="shared" si="177"/>
        <v>No</v>
      </c>
      <c r="BQ238" s="3" t="str">
        <f t="shared" si="176"/>
        <v>No</v>
      </c>
      <c r="BR238" s="5" t="str">
        <f t="shared" si="177"/>
        <v>No</v>
      </c>
      <c r="BS238" s="3" t="str">
        <f t="shared" si="176"/>
        <v>No</v>
      </c>
      <c r="BT238" s="5" t="str">
        <f t="shared" si="177"/>
        <v>No</v>
      </c>
      <c r="BU238" s="3" t="str">
        <f t="shared" si="173"/>
        <v>No</v>
      </c>
      <c r="BV238" s="5" t="str">
        <f t="shared" si="174"/>
        <v>No</v>
      </c>
      <c r="BW238" s="3" t="str">
        <f t="shared" si="173"/>
        <v>No</v>
      </c>
      <c r="BX238" s="5" t="str">
        <f t="shared" si="174"/>
        <v>No</v>
      </c>
      <c r="BY238" s="3" t="str">
        <f t="shared" si="173"/>
        <v>No</v>
      </c>
      <c r="BZ238" s="5" t="str">
        <f t="shared" si="174"/>
        <v>No</v>
      </c>
      <c r="CA238" s="3" t="str">
        <f t="shared" si="173"/>
        <v>No</v>
      </c>
      <c r="CB238" s="5" t="str">
        <f t="shared" si="174"/>
        <v>No</v>
      </c>
      <c r="CC238" s="3" t="str">
        <f t="shared" si="173"/>
        <v>No</v>
      </c>
      <c r="CD238" s="5" t="str">
        <f t="shared" si="174"/>
        <v>No</v>
      </c>
      <c r="CE238" s="3" t="str">
        <f t="shared" si="173"/>
        <v>No</v>
      </c>
      <c r="CF238" s="5" t="str">
        <f t="shared" si="174"/>
        <v>No</v>
      </c>
      <c r="CG238" s="3" t="str">
        <f t="shared" si="173"/>
        <v>No</v>
      </c>
      <c r="CH238" s="5" t="str">
        <f t="shared" si="174"/>
        <v>No</v>
      </c>
      <c r="CI238" s="3" t="str">
        <f t="shared" si="173"/>
        <v>No</v>
      </c>
      <c r="CJ238" s="5" t="str">
        <f t="shared" si="174"/>
        <v>No</v>
      </c>
      <c r="CK238" s="3" t="str">
        <f t="shared" si="173"/>
        <v>No</v>
      </c>
      <c r="CL238" s="5" t="str">
        <f t="shared" si="174"/>
        <v>No</v>
      </c>
      <c r="CM238" s="3" t="str">
        <f t="shared" si="173"/>
        <v>No</v>
      </c>
      <c r="CN238" s="5" t="str">
        <f t="shared" si="174"/>
        <v>No</v>
      </c>
      <c r="CO238" s="3" t="str">
        <f t="shared" si="173"/>
        <v>No</v>
      </c>
      <c r="CP238" s="5" t="str">
        <f t="shared" si="174"/>
        <v>No</v>
      </c>
      <c r="CQ238" s="3" t="str">
        <f t="shared" si="173"/>
        <v>No</v>
      </c>
      <c r="CR238" s="5" t="str">
        <f t="shared" si="174"/>
        <v>No</v>
      </c>
      <c r="CS238" s="3" t="str">
        <f t="shared" si="173"/>
        <v>No</v>
      </c>
      <c r="CT238" s="5" t="str">
        <f t="shared" si="174"/>
        <v>No</v>
      </c>
      <c r="CU238" s="3" t="str">
        <f t="shared" si="173"/>
        <v>No</v>
      </c>
      <c r="CV238" s="5" t="str">
        <f t="shared" si="174"/>
        <v>No</v>
      </c>
      <c r="CW238" s="3" t="str">
        <f t="shared" si="173"/>
        <v>No</v>
      </c>
      <c r="CX238" s="5" t="str">
        <f t="shared" si="174"/>
        <v>No</v>
      </c>
      <c r="CY238" s="3" t="str">
        <f t="shared" si="173"/>
        <v>No</v>
      </c>
      <c r="CZ238" s="5" t="str">
        <f t="shared" si="174"/>
        <v>No</v>
      </c>
    </row>
    <row r="239" spans="4:104" x14ac:dyDescent="0.3">
      <c r="D239" s="3">
        <v>244</v>
      </c>
      <c r="E239" s="3" t="str">
        <f t="shared" si="175"/>
        <v>Ceres</v>
      </c>
      <c r="F239" s="3" t="str">
        <f t="shared" si="172"/>
        <v>Venus</v>
      </c>
      <c r="G239" s="3" t="str">
        <f t="shared" si="149"/>
        <v>Conjunción</v>
      </c>
      <c r="H239" s="5">
        <f t="shared" si="150"/>
        <v>0</v>
      </c>
      <c r="I239" s="3" t="str">
        <f t="shared" si="176"/>
        <v>No</v>
      </c>
      <c r="J239" s="5" t="str">
        <f t="shared" si="177"/>
        <v>No</v>
      </c>
      <c r="K239" s="3" t="str">
        <f t="shared" si="176"/>
        <v>No</v>
      </c>
      <c r="L239" s="5" t="str">
        <f t="shared" si="177"/>
        <v>No</v>
      </c>
      <c r="M239" s="3" t="str">
        <f t="shared" si="176"/>
        <v>No</v>
      </c>
      <c r="N239" s="5" t="str">
        <f t="shared" si="177"/>
        <v>No</v>
      </c>
      <c r="O239" s="3" t="str">
        <f t="shared" si="176"/>
        <v>No</v>
      </c>
      <c r="P239" s="5" t="str">
        <f t="shared" si="177"/>
        <v>No</v>
      </c>
      <c r="Q239" s="3" t="str">
        <f t="shared" si="176"/>
        <v>No</v>
      </c>
      <c r="R239" s="5" t="str">
        <f t="shared" si="177"/>
        <v>No</v>
      </c>
      <c r="S239" s="3" t="str">
        <f t="shared" si="176"/>
        <v>No</v>
      </c>
      <c r="T239" s="5" t="str">
        <f t="shared" si="177"/>
        <v>No</v>
      </c>
      <c r="U239" s="3" t="str">
        <f t="shared" si="176"/>
        <v>No</v>
      </c>
      <c r="V239" s="5" t="str">
        <f t="shared" si="177"/>
        <v>No</v>
      </c>
      <c r="W239" s="3" t="str">
        <f t="shared" si="176"/>
        <v>No</v>
      </c>
      <c r="X239" s="5" t="str">
        <f t="shared" si="177"/>
        <v>No</v>
      </c>
      <c r="Y239" s="3" t="str">
        <f t="shared" si="176"/>
        <v>No</v>
      </c>
      <c r="Z239" s="5" t="str">
        <f t="shared" si="177"/>
        <v>No</v>
      </c>
      <c r="AA239" s="3" t="str">
        <f t="shared" si="176"/>
        <v>No</v>
      </c>
      <c r="AB239" s="5" t="str">
        <f t="shared" si="177"/>
        <v>No</v>
      </c>
      <c r="AC239" s="3" t="str">
        <f t="shared" si="176"/>
        <v>No</v>
      </c>
      <c r="AD239" s="5" t="str">
        <f t="shared" si="177"/>
        <v>No</v>
      </c>
      <c r="AE239" s="3" t="str">
        <f t="shared" si="176"/>
        <v>No</v>
      </c>
      <c r="AF239" s="5" t="str">
        <f t="shared" si="177"/>
        <v>No</v>
      </c>
      <c r="AG239" s="3" t="str">
        <f t="shared" si="176"/>
        <v>No</v>
      </c>
      <c r="AH239" s="5" t="str">
        <f t="shared" si="177"/>
        <v>No</v>
      </c>
      <c r="AI239" s="3" t="str">
        <f t="shared" si="176"/>
        <v>No</v>
      </c>
      <c r="AJ239" s="5" t="str">
        <f t="shared" si="177"/>
        <v>No</v>
      </c>
      <c r="AK239" s="3" t="str">
        <f t="shared" si="176"/>
        <v>No</v>
      </c>
      <c r="AL239" s="5" t="str">
        <f t="shared" si="177"/>
        <v>No</v>
      </c>
      <c r="AM239" s="3" t="str">
        <f t="shared" si="176"/>
        <v>No</v>
      </c>
      <c r="AN239" s="5" t="str">
        <f t="shared" si="177"/>
        <v>No</v>
      </c>
      <c r="AO239" s="3" t="str">
        <f t="shared" si="176"/>
        <v>No</v>
      </c>
      <c r="AP239" s="5" t="str">
        <f t="shared" si="177"/>
        <v>No</v>
      </c>
      <c r="AQ239" s="3" t="str">
        <f t="shared" si="176"/>
        <v>No</v>
      </c>
      <c r="AR239" s="5" t="str">
        <f t="shared" si="177"/>
        <v>No</v>
      </c>
      <c r="AS239" s="3" t="str">
        <f t="shared" si="176"/>
        <v>No</v>
      </c>
      <c r="AT239" s="5" t="str">
        <f t="shared" si="177"/>
        <v>No</v>
      </c>
      <c r="AU239" s="3" t="str">
        <f t="shared" si="176"/>
        <v>No</v>
      </c>
      <c r="AV239" s="5" t="str">
        <f t="shared" si="177"/>
        <v>No</v>
      </c>
      <c r="AW239" s="3" t="str">
        <f t="shared" si="176"/>
        <v>No</v>
      </c>
      <c r="AX239" s="5" t="str">
        <f t="shared" si="177"/>
        <v>No</v>
      </c>
      <c r="AY239" s="3" t="str">
        <f t="shared" si="176"/>
        <v>No</v>
      </c>
      <c r="AZ239" s="5" t="str">
        <f t="shared" si="177"/>
        <v>No</v>
      </c>
      <c r="BA239" s="3" t="str">
        <f t="shared" si="176"/>
        <v>No</v>
      </c>
      <c r="BB239" s="5" t="str">
        <f t="shared" si="177"/>
        <v>No</v>
      </c>
      <c r="BC239" s="3" t="str">
        <f t="shared" si="176"/>
        <v>No</v>
      </c>
      <c r="BD239" s="5" t="str">
        <f t="shared" si="177"/>
        <v>No</v>
      </c>
      <c r="BE239" s="3" t="str">
        <f t="shared" si="176"/>
        <v>No</v>
      </c>
      <c r="BF239" s="5" t="str">
        <f t="shared" si="177"/>
        <v>No</v>
      </c>
      <c r="BG239" s="3" t="str">
        <f t="shared" si="176"/>
        <v>No</v>
      </c>
      <c r="BH239" s="5" t="str">
        <f t="shared" si="177"/>
        <v>No</v>
      </c>
      <c r="BI239" s="3" t="str">
        <f t="shared" si="176"/>
        <v>No</v>
      </c>
      <c r="BJ239" s="5" t="str">
        <f t="shared" si="177"/>
        <v>No</v>
      </c>
      <c r="BK239" s="3" t="str">
        <f t="shared" si="176"/>
        <v>No</v>
      </c>
      <c r="BL239" s="5" t="str">
        <f t="shared" si="177"/>
        <v>No</v>
      </c>
      <c r="BM239" s="3" t="str">
        <f t="shared" si="176"/>
        <v>No</v>
      </c>
      <c r="BN239" s="5" t="str">
        <f t="shared" si="177"/>
        <v>No</v>
      </c>
      <c r="BO239" s="3" t="str">
        <f t="shared" si="176"/>
        <v>No</v>
      </c>
      <c r="BP239" s="5" t="str">
        <f t="shared" si="177"/>
        <v>No</v>
      </c>
      <c r="BQ239" s="3" t="str">
        <f t="shared" si="176"/>
        <v>No</v>
      </c>
      <c r="BR239" s="5" t="str">
        <f t="shared" si="177"/>
        <v>No</v>
      </c>
      <c r="BS239" s="3" t="str">
        <f t="shared" si="176"/>
        <v>No</v>
      </c>
      <c r="BT239" s="5" t="str">
        <f t="shared" si="177"/>
        <v>No</v>
      </c>
      <c r="BU239" s="3" t="str">
        <f t="shared" si="173"/>
        <v>No</v>
      </c>
      <c r="BV239" s="5" t="str">
        <f t="shared" si="174"/>
        <v>No</v>
      </c>
      <c r="BW239" s="3" t="str">
        <f t="shared" si="173"/>
        <v>No</v>
      </c>
      <c r="BX239" s="5" t="str">
        <f t="shared" si="174"/>
        <v>No</v>
      </c>
      <c r="BY239" s="3" t="str">
        <f t="shared" si="173"/>
        <v>No</v>
      </c>
      <c r="BZ239" s="5" t="str">
        <f t="shared" si="174"/>
        <v>No</v>
      </c>
      <c r="CA239" s="3" t="str">
        <f t="shared" si="173"/>
        <v>No</v>
      </c>
      <c r="CB239" s="5" t="str">
        <f t="shared" si="174"/>
        <v>No</v>
      </c>
      <c r="CC239" s="3" t="str">
        <f t="shared" si="173"/>
        <v>No</v>
      </c>
      <c r="CD239" s="5" t="str">
        <f t="shared" si="174"/>
        <v>No</v>
      </c>
      <c r="CE239" s="3" t="str">
        <f t="shared" si="173"/>
        <v>No</v>
      </c>
      <c r="CF239" s="5" t="str">
        <f t="shared" si="174"/>
        <v>No</v>
      </c>
      <c r="CG239" s="3" t="str">
        <f t="shared" si="173"/>
        <v>No</v>
      </c>
      <c r="CH239" s="5" t="str">
        <f t="shared" si="174"/>
        <v>No</v>
      </c>
      <c r="CI239" s="3" t="str">
        <f t="shared" si="173"/>
        <v>No</v>
      </c>
      <c r="CJ239" s="5" t="str">
        <f t="shared" si="174"/>
        <v>No</v>
      </c>
      <c r="CK239" s="3" t="str">
        <f t="shared" si="173"/>
        <v>No</v>
      </c>
      <c r="CL239" s="5" t="str">
        <f t="shared" si="174"/>
        <v>No</v>
      </c>
      <c r="CM239" s="3" t="str">
        <f t="shared" si="173"/>
        <v>No</v>
      </c>
      <c r="CN239" s="5" t="str">
        <f t="shared" si="174"/>
        <v>No</v>
      </c>
      <c r="CO239" s="3" t="str">
        <f t="shared" si="173"/>
        <v>No</v>
      </c>
      <c r="CP239" s="5" t="str">
        <f t="shared" si="174"/>
        <v>No</v>
      </c>
      <c r="CQ239" s="3" t="str">
        <f t="shared" si="173"/>
        <v>No</v>
      </c>
      <c r="CR239" s="5" t="str">
        <f t="shared" si="174"/>
        <v>No</v>
      </c>
      <c r="CS239" s="3" t="str">
        <f t="shared" si="173"/>
        <v>No</v>
      </c>
      <c r="CT239" s="5" t="str">
        <f t="shared" si="174"/>
        <v>No</v>
      </c>
      <c r="CU239" s="3" t="str">
        <f t="shared" si="173"/>
        <v>No</v>
      </c>
      <c r="CV239" s="5" t="str">
        <f t="shared" si="174"/>
        <v>No</v>
      </c>
      <c r="CW239" s="3" t="str">
        <f t="shared" si="173"/>
        <v>No</v>
      </c>
      <c r="CX239" s="5" t="str">
        <f t="shared" si="174"/>
        <v>No</v>
      </c>
      <c r="CY239" s="3" t="str">
        <f t="shared" si="173"/>
        <v>No</v>
      </c>
      <c r="CZ239" s="5" t="str">
        <f t="shared" si="174"/>
        <v>No</v>
      </c>
    </row>
    <row r="240" spans="4:104" x14ac:dyDescent="0.3">
      <c r="D240" s="3">
        <v>245</v>
      </c>
      <c r="E240" s="3" t="str">
        <f t="shared" si="175"/>
        <v>Ceres</v>
      </c>
      <c r="F240" s="3" t="str">
        <f t="shared" si="172"/>
        <v>Marte</v>
      </c>
      <c r="G240" s="3" t="str">
        <f t="shared" si="149"/>
        <v>Conjunción</v>
      </c>
      <c r="H240" s="5">
        <f t="shared" si="150"/>
        <v>0</v>
      </c>
      <c r="I240" s="3" t="str">
        <f t="shared" si="176"/>
        <v>No</v>
      </c>
      <c r="J240" s="5" t="str">
        <f t="shared" si="177"/>
        <v>No</v>
      </c>
      <c r="K240" s="3" t="str">
        <f t="shared" si="176"/>
        <v>No</v>
      </c>
      <c r="L240" s="5" t="str">
        <f t="shared" si="177"/>
        <v>No</v>
      </c>
      <c r="M240" s="3" t="str">
        <f t="shared" si="176"/>
        <v>No</v>
      </c>
      <c r="N240" s="5" t="str">
        <f t="shared" si="177"/>
        <v>No</v>
      </c>
      <c r="O240" s="3" t="str">
        <f t="shared" si="176"/>
        <v>No</v>
      </c>
      <c r="P240" s="5" t="str">
        <f t="shared" si="177"/>
        <v>No</v>
      </c>
      <c r="Q240" s="3" t="str">
        <f t="shared" si="176"/>
        <v>No</v>
      </c>
      <c r="R240" s="5" t="str">
        <f t="shared" si="177"/>
        <v>No</v>
      </c>
      <c r="S240" s="3" t="str">
        <f t="shared" si="176"/>
        <v>No</v>
      </c>
      <c r="T240" s="5" t="str">
        <f t="shared" si="177"/>
        <v>No</v>
      </c>
      <c r="U240" s="3" t="str">
        <f t="shared" si="176"/>
        <v>No</v>
      </c>
      <c r="V240" s="5" t="str">
        <f t="shared" si="177"/>
        <v>No</v>
      </c>
      <c r="W240" s="3" t="str">
        <f t="shared" si="176"/>
        <v>No</v>
      </c>
      <c r="X240" s="5" t="str">
        <f t="shared" si="177"/>
        <v>No</v>
      </c>
      <c r="Y240" s="3" t="str">
        <f t="shared" si="176"/>
        <v>No</v>
      </c>
      <c r="Z240" s="5" t="str">
        <f t="shared" si="177"/>
        <v>No</v>
      </c>
      <c r="AA240" s="3" t="str">
        <f t="shared" si="176"/>
        <v>No</v>
      </c>
      <c r="AB240" s="5" t="str">
        <f t="shared" si="177"/>
        <v>No</v>
      </c>
      <c r="AC240" s="3" t="str">
        <f t="shared" si="176"/>
        <v>No</v>
      </c>
      <c r="AD240" s="5" t="str">
        <f t="shared" si="177"/>
        <v>No</v>
      </c>
      <c r="AE240" s="3" t="str">
        <f t="shared" si="176"/>
        <v>No</v>
      </c>
      <c r="AF240" s="5" t="str">
        <f t="shared" si="177"/>
        <v>No</v>
      </c>
      <c r="AG240" s="3" t="str">
        <f t="shared" si="176"/>
        <v>No</v>
      </c>
      <c r="AH240" s="5" t="str">
        <f t="shared" si="177"/>
        <v>No</v>
      </c>
      <c r="AI240" s="3" t="str">
        <f t="shared" si="176"/>
        <v>No</v>
      </c>
      <c r="AJ240" s="5" t="str">
        <f t="shared" si="177"/>
        <v>No</v>
      </c>
      <c r="AK240" s="3" t="str">
        <f t="shared" si="176"/>
        <v>No</v>
      </c>
      <c r="AL240" s="5" t="str">
        <f t="shared" si="177"/>
        <v>No</v>
      </c>
      <c r="AM240" s="3" t="str">
        <f t="shared" si="176"/>
        <v>No</v>
      </c>
      <c r="AN240" s="5" t="str">
        <f t="shared" si="177"/>
        <v>No</v>
      </c>
      <c r="AO240" s="3" t="str">
        <f t="shared" si="176"/>
        <v>No</v>
      </c>
      <c r="AP240" s="5" t="str">
        <f t="shared" si="177"/>
        <v>No</v>
      </c>
      <c r="AQ240" s="3" t="str">
        <f t="shared" si="176"/>
        <v>No</v>
      </c>
      <c r="AR240" s="5" t="str">
        <f t="shared" si="177"/>
        <v>No</v>
      </c>
      <c r="AS240" s="3" t="str">
        <f t="shared" si="176"/>
        <v>No</v>
      </c>
      <c r="AT240" s="5" t="str">
        <f t="shared" si="177"/>
        <v>No</v>
      </c>
      <c r="AU240" s="3" t="str">
        <f t="shared" si="176"/>
        <v>No</v>
      </c>
      <c r="AV240" s="5" t="str">
        <f t="shared" si="177"/>
        <v>No</v>
      </c>
      <c r="AW240" s="3" t="str">
        <f t="shared" si="176"/>
        <v>No</v>
      </c>
      <c r="AX240" s="5" t="str">
        <f t="shared" si="177"/>
        <v>No</v>
      </c>
      <c r="AY240" s="3" t="str">
        <f t="shared" si="176"/>
        <v>No</v>
      </c>
      <c r="AZ240" s="5" t="str">
        <f t="shared" si="177"/>
        <v>No</v>
      </c>
      <c r="BA240" s="3" t="str">
        <f t="shared" si="176"/>
        <v>No</v>
      </c>
      <c r="BB240" s="5" t="str">
        <f t="shared" si="177"/>
        <v>No</v>
      </c>
      <c r="BC240" s="3" t="str">
        <f t="shared" si="176"/>
        <v>No</v>
      </c>
      <c r="BD240" s="5" t="str">
        <f t="shared" si="177"/>
        <v>No</v>
      </c>
      <c r="BE240" s="3" t="str">
        <f t="shared" si="176"/>
        <v>No</v>
      </c>
      <c r="BF240" s="5" t="str">
        <f t="shared" si="177"/>
        <v>No</v>
      </c>
      <c r="BG240" s="3" t="str">
        <f t="shared" si="176"/>
        <v>No</v>
      </c>
      <c r="BH240" s="5" t="str">
        <f t="shared" si="177"/>
        <v>No</v>
      </c>
      <c r="BI240" s="3" t="str">
        <f t="shared" si="176"/>
        <v>No</v>
      </c>
      <c r="BJ240" s="5" t="str">
        <f t="shared" si="177"/>
        <v>No</v>
      </c>
      <c r="BK240" s="3" t="str">
        <f t="shared" si="176"/>
        <v>No</v>
      </c>
      <c r="BL240" s="5" t="str">
        <f t="shared" si="177"/>
        <v>No</v>
      </c>
      <c r="BM240" s="3" t="str">
        <f t="shared" si="176"/>
        <v>No</v>
      </c>
      <c r="BN240" s="5" t="str">
        <f t="shared" si="177"/>
        <v>No</v>
      </c>
      <c r="BO240" s="3" t="str">
        <f t="shared" si="176"/>
        <v>No</v>
      </c>
      <c r="BP240" s="5" t="str">
        <f t="shared" si="177"/>
        <v>No</v>
      </c>
      <c r="BQ240" s="3" t="str">
        <f t="shared" si="176"/>
        <v>No</v>
      </c>
      <c r="BR240" s="5" t="str">
        <f t="shared" si="177"/>
        <v>No</v>
      </c>
      <c r="BS240" s="3" t="str">
        <f t="shared" si="176"/>
        <v>No</v>
      </c>
      <c r="BT240" s="5" t="str">
        <f t="shared" si="177"/>
        <v>No</v>
      </c>
      <c r="BU240" s="3" t="str">
        <f t="shared" si="173"/>
        <v>No</v>
      </c>
      <c r="BV240" s="5" t="str">
        <f t="shared" si="174"/>
        <v>No</v>
      </c>
      <c r="BW240" s="3" t="str">
        <f t="shared" si="173"/>
        <v>No</v>
      </c>
      <c r="BX240" s="5" t="str">
        <f t="shared" si="174"/>
        <v>No</v>
      </c>
      <c r="BY240" s="3" t="str">
        <f t="shared" si="173"/>
        <v>No</v>
      </c>
      <c r="BZ240" s="5" t="str">
        <f t="shared" si="174"/>
        <v>No</v>
      </c>
      <c r="CA240" s="3" t="str">
        <f t="shared" si="173"/>
        <v>No</v>
      </c>
      <c r="CB240" s="5" t="str">
        <f t="shared" si="174"/>
        <v>No</v>
      </c>
      <c r="CC240" s="3" t="str">
        <f t="shared" si="173"/>
        <v>No</v>
      </c>
      <c r="CD240" s="5" t="str">
        <f t="shared" si="174"/>
        <v>No</v>
      </c>
      <c r="CE240" s="3" t="str">
        <f t="shared" si="173"/>
        <v>No</v>
      </c>
      <c r="CF240" s="5" t="str">
        <f t="shared" si="174"/>
        <v>No</v>
      </c>
      <c r="CG240" s="3" t="str">
        <f t="shared" si="173"/>
        <v>No</v>
      </c>
      <c r="CH240" s="5" t="str">
        <f t="shared" si="174"/>
        <v>No</v>
      </c>
      <c r="CI240" s="3" t="str">
        <f t="shared" si="173"/>
        <v>No</v>
      </c>
      <c r="CJ240" s="5" t="str">
        <f t="shared" si="174"/>
        <v>No</v>
      </c>
      <c r="CK240" s="3" t="str">
        <f t="shared" si="173"/>
        <v>No</v>
      </c>
      <c r="CL240" s="5" t="str">
        <f t="shared" si="174"/>
        <v>No</v>
      </c>
      <c r="CM240" s="3" t="str">
        <f t="shared" si="173"/>
        <v>No</v>
      </c>
      <c r="CN240" s="5" t="str">
        <f t="shared" si="174"/>
        <v>No</v>
      </c>
      <c r="CO240" s="3" t="str">
        <f t="shared" si="173"/>
        <v>No</v>
      </c>
      <c r="CP240" s="5" t="str">
        <f t="shared" si="174"/>
        <v>No</v>
      </c>
      <c r="CQ240" s="3" t="str">
        <f t="shared" si="173"/>
        <v>No</v>
      </c>
      <c r="CR240" s="5" t="str">
        <f t="shared" si="174"/>
        <v>No</v>
      </c>
      <c r="CS240" s="3" t="str">
        <f t="shared" si="173"/>
        <v>No</v>
      </c>
      <c r="CT240" s="5" t="str">
        <f t="shared" si="174"/>
        <v>No</v>
      </c>
      <c r="CU240" s="3" t="str">
        <f t="shared" si="173"/>
        <v>No</v>
      </c>
      <c r="CV240" s="5" t="str">
        <f t="shared" si="174"/>
        <v>No</v>
      </c>
      <c r="CW240" s="3" t="str">
        <f t="shared" si="173"/>
        <v>No</v>
      </c>
      <c r="CX240" s="5" t="str">
        <f t="shared" si="174"/>
        <v>No</v>
      </c>
      <c r="CY240" s="3" t="str">
        <f t="shared" si="173"/>
        <v>No</v>
      </c>
      <c r="CZ240" s="5" t="str">
        <f t="shared" si="174"/>
        <v>No</v>
      </c>
    </row>
    <row r="241" spans="4:104" x14ac:dyDescent="0.3">
      <c r="D241" s="3">
        <v>246</v>
      </c>
      <c r="E241" s="3" t="str">
        <f t="shared" si="175"/>
        <v>Ceres</v>
      </c>
      <c r="F241" s="3" t="str">
        <f t="shared" si="172"/>
        <v>Júpiter</v>
      </c>
      <c r="G241" s="3" t="str">
        <f t="shared" si="149"/>
        <v>Conjunción</v>
      </c>
      <c r="H241" s="5">
        <f t="shared" si="150"/>
        <v>0</v>
      </c>
      <c r="I241" s="3" t="str">
        <f t="shared" si="176"/>
        <v>No</v>
      </c>
      <c r="J241" s="5" t="str">
        <f t="shared" si="177"/>
        <v>No</v>
      </c>
      <c r="K241" s="3" t="str">
        <f t="shared" si="176"/>
        <v>No</v>
      </c>
      <c r="L241" s="5" t="str">
        <f t="shared" si="177"/>
        <v>No</v>
      </c>
      <c r="M241" s="3" t="str">
        <f t="shared" si="176"/>
        <v>No</v>
      </c>
      <c r="N241" s="5" t="str">
        <f t="shared" si="177"/>
        <v>No</v>
      </c>
      <c r="O241" s="3" t="str">
        <f t="shared" si="176"/>
        <v>No</v>
      </c>
      <c r="P241" s="5" t="str">
        <f t="shared" si="177"/>
        <v>No</v>
      </c>
      <c r="Q241" s="3" t="str">
        <f t="shared" si="176"/>
        <v>No</v>
      </c>
      <c r="R241" s="5" t="str">
        <f t="shared" si="177"/>
        <v>No</v>
      </c>
      <c r="S241" s="3" t="str">
        <f t="shared" si="176"/>
        <v>No</v>
      </c>
      <c r="T241" s="5" t="str">
        <f t="shared" si="177"/>
        <v>No</v>
      </c>
      <c r="U241" s="3" t="str">
        <f t="shared" si="176"/>
        <v>No</v>
      </c>
      <c r="V241" s="5" t="str">
        <f t="shared" si="177"/>
        <v>No</v>
      </c>
      <c r="W241" s="3" t="str">
        <f t="shared" si="176"/>
        <v>No</v>
      </c>
      <c r="X241" s="5" t="str">
        <f t="shared" si="177"/>
        <v>No</v>
      </c>
      <c r="Y241" s="3" t="str">
        <f t="shared" si="176"/>
        <v>No</v>
      </c>
      <c r="Z241" s="5" t="str">
        <f t="shared" si="177"/>
        <v>No</v>
      </c>
      <c r="AA241" s="3" t="str">
        <f t="shared" si="176"/>
        <v>No</v>
      </c>
      <c r="AB241" s="5" t="str">
        <f t="shared" si="177"/>
        <v>No</v>
      </c>
      <c r="AC241" s="3" t="str">
        <f t="shared" si="176"/>
        <v>No</v>
      </c>
      <c r="AD241" s="5" t="str">
        <f t="shared" si="177"/>
        <v>No</v>
      </c>
      <c r="AE241" s="3" t="str">
        <f t="shared" si="176"/>
        <v>No</v>
      </c>
      <c r="AF241" s="5" t="str">
        <f t="shared" si="177"/>
        <v>No</v>
      </c>
      <c r="AG241" s="3" t="str">
        <f t="shared" si="176"/>
        <v>No</v>
      </c>
      <c r="AH241" s="5" t="str">
        <f t="shared" si="177"/>
        <v>No</v>
      </c>
      <c r="AI241" s="3" t="str">
        <f t="shared" si="176"/>
        <v>No</v>
      </c>
      <c r="AJ241" s="5" t="str">
        <f t="shared" si="177"/>
        <v>No</v>
      </c>
      <c r="AK241" s="3" t="str">
        <f t="shared" si="176"/>
        <v>No</v>
      </c>
      <c r="AL241" s="5" t="str">
        <f t="shared" si="177"/>
        <v>No</v>
      </c>
      <c r="AM241" s="3" t="str">
        <f t="shared" si="176"/>
        <v>No</v>
      </c>
      <c r="AN241" s="5" t="str">
        <f t="shared" si="177"/>
        <v>No</v>
      </c>
      <c r="AO241" s="3" t="str">
        <f t="shared" si="176"/>
        <v>No</v>
      </c>
      <c r="AP241" s="5" t="str">
        <f t="shared" si="177"/>
        <v>No</v>
      </c>
      <c r="AQ241" s="3" t="str">
        <f t="shared" si="176"/>
        <v>No</v>
      </c>
      <c r="AR241" s="5" t="str">
        <f t="shared" si="177"/>
        <v>No</v>
      </c>
      <c r="AS241" s="3" t="str">
        <f t="shared" si="176"/>
        <v>No</v>
      </c>
      <c r="AT241" s="5" t="str">
        <f t="shared" si="177"/>
        <v>No</v>
      </c>
      <c r="AU241" s="3" t="str">
        <f t="shared" si="176"/>
        <v>No</v>
      </c>
      <c r="AV241" s="5" t="str">
        <f t="shared" si="177"/>
        <v>No</v>
      </c>
      <c r="AW241" s="3" t="str">
        <f t="shared" si="176"/>
        <v>No</v>
      </c>
      <c r="AX241" s="5" t="str">
        <f t="shared" si="177"/>
        <v>No</v>
      </c>
      <c r="AY241" s="3" t="str">
        <f t="shared" si="176"/>
        <v>No</v>
      </c>
      <c r="AZ241" s="5" t="str">
        <f t="shared" si="177"/>
        <v>No</v>
      </c>
      <c r="BA241" s="3" t="str">
        <f t="shared" si="176"/>
        <v>No</v>
      </c>
      <c r="BB241" s="5" t="str">
        <f t="shared" si="177"/>
        <v>No</v>
      </c>
      <c r="BC241" s="3" t="str">
        <f t="shared" si="176"/>
        <v>No</v>
      </c>
      <c r="BD241" s="5" t="str">
        <f t="shared" si="177"/>
        <v>No</v>
      </c>
      <c r="BE241" s="3" t="str">
        <f t="shared" si="176"/>
        <v>No</v>
      </c>
      <c r="BF241" s="5" t="str">
        <f t="shared" si="177"/>
        <v>No</v>
      </c>
      <c r="BG241" s="3" t="str">
        <f t="shared" si="176"/>
        <v>No</v>
      </c>
      <c r="BH241" s="5" t="str">
        <f t="shared" si="177"/>
        <v>No</v>
      </c>
      <c r="BI241" s="3" t="str">
        <f t="shared" si="176"/>
        <v>No</v>
      </c>
      <c r="BJ241" s="5" t="str">
        <f t="shared" si="177"/>
        <v>No</v>
      </c>
      <c r="BK241" s="3" t="str">
        <f t="shared" si="176"/>
        <v>No</v>
      </c>
      <c r="BL241" s="5" t="str">
        <f t="shared" si="177"/>
        <v>No</v>
      </c>
      <c r="BM241" s="3" t="str">
        <f t="shared" si="176"/>
        <v>No</v>
      </c>
      <c r="BN241" s="5" t="str">
        <f t="shared" si="177"/>
        <v>No</v>
      </c>
      <c r="BO241" s="3" t="str">
        <f t="shared" si="176"/>
        <v>No</v>
      </c>
      <c r="BP241" s="5" t="str">
        <f t="shared" si="177"/>
        <v>No</v>
      </c>
      <c r="BQ241" s="3" t="str">
        <f t="shared" si="176"/>
        <v>No</v>
      </c>
      <c r="BR241" s="5" t="str">
        <f t="shared" si="177"/>
        <v>No</v>
      </c>
      <c r="BS241" s="3" t="str">
        <f t="shared" si="176"/>
        <v>No</v>
      </c>
      <c r="BT241" s="5" t="str">
        <f t="shared" si="177"/>
        <v>No</v>
      </c>
      <c r="BU241" s="3" t="str">
        <f t="shared" si="173"/>
        <v>No</v>
      </c>
      <c r="BV241" s="5" t="str">
        <f t="shared" si="174"/>
        <v>No</v>
      </c>
      <c r="BW241" s="3" t="str">
        <f t="shared" si="173"/>
        <v>No</v>
      </c>
      <c r="BX241" s="5" t="str">
        <f t="shared" si="174"/>
        <v>No</v>
      </c>
      <c r="BY241" s="3" t="str">
        <f t="shared" si="173"/>
        <v>No</v>
      </c>
      <c r="BZ241" s="5" t="str">
        <f t="shared" si="174"/>
        <v>No</v>
      </c>
      <c r="CA241" s="3" t="str">
        <f t="shared" si="173"/>
        <v>No</v>
      </c>
      <c r="CB241" s="5" t="str">
        <f t="shared" si="174"/>
        <v>No</v>
      </c>
      <c r="CC241" s="3" t="str">
        <f t="shared" si="173"/>
        <v>No</v>
      </c>
      <c r="CD241" s="5" t="str">
        <f t="shared" si="174"/>
        <v>No</v>
      </c>
      <c r="CE241" s="3" t="str">
        <f t="shared" si="173"/>
        <v>No</v>
      </c>
      <c r="CF241" s="5" t="str">
        <f t="shared" si="174"/>
        <v>No</v>
      </c>
      <c r="CG241" s="3" t="str">
        <f t="shared" si="173"/>
        <v>No</v>
      </c>
      <c r="CH241" s="5" t="str">
        <f t="shared" si="174"/>
        <v>No</v>
      </c>
      <c r="CI241" s="3" t="str">
        <f t="shared" si="173"/>
        <v>No</v>
      </c>
      <c r="CJ241" s="5" t="str">
        <f t="shared" si="174"/>
        <v>No</v>
      </c>
      <c r="CK241" s="3" t="str">
        <f t="shared" si="173"/>
        <v>No</v>
      </c>
      <c r="CL241" s="5" t="str">
        <f t="shared" si="174"/>
        <v>No</v>
      </c>
      <c r="CM241" s="3" t="str">
        <f t="shared" si="173"/>
        <v>No</v>
      </c>
      <c r="CN241" s="5" t="str">
        <f t="shared" si="174"/>
        <v>No</v>
      </c>
      <c r="CO241" s="3" t="str">
        <f t="shared" si="173"/>
        <v>No</v>
      </c>
      <c r="CP241" s="5" t="str">
        <f t="shared" si="174"/>
        <v>No</v>
      </c>
      <c r="CQ241" s="3" t="str">
        <f t="shared" si="173"/>
        <v>No</v>
      </c>
      <c r="CR241" s="5" t="str">
        <f t="shared" si="174"/>
        <v>No</v>
      </c>
      <c r="CS241" s="3" t="str">
        <f t="shared" si="173"/>
        <v>No</v>
      </c>
      <c r="CT241" s="5" t="str">
        <f t="shared" si="174"/>
        <v>No</v>
      </c>
      <c r="CU241" s="3" t="str">
        <f t="shared" si="173"/>
        <v>No</v>
      </c>
      <c r="CV241" s="5" t="str">
        <f t="shared" si="174"/>
        <v>No</v>
      </c>
      <c r="CW241" s="3" t="str">
        <f t="shared" si="173"/>
        <v>No</v>
      </c>
      <c r="CX241" s="5" t="str">
        <f t="shared" si="174"/>
        <v>No</v>
      </c>
      <c r="CY241" s="3" t="str">
        <f t="shared" si="173"/>
        <v>No</v>
      </c>
      <c r="CZ241" s="5" t="str">
        <f t="shared" si="174"/>
        <v>No</v>
      </c>
    </row>
    <row r="242" spans="4:104" x14ac:dyDescent="0.3">
      <c r="D242" s="3">
        <v>247</v>
      </c>
      <c r="E242" s="3" t="str">
        <f t="shared" si="175"/>
        <v>Ceres</v>
      </c>
      <c r="F242" s="3" t="str">
        <f t="shared" si="172"/>
        <v>Saturno</v>
      </c>
      <c r="G242" s="3" t="str">
        <f t="shared" si="149"/>
        <v>Conjunción</v>
      </c>
      <c r="H242" s="5">
        <f t="shared" si="150"/>
        <v>0</v>
      </c>
      <c r="I242" s="3" t="str">
        <f t="shared" si="176"/>
        <v>No</v>
      </c>
      <c r="J242" s="5" t="str">
        <f t="shared" si="177"/>
        <v>No</v>
      </c>
      <c r="K242" s="3" t="str">
        <f t="shared" si="176"/>
        <v>No</v>
      </c>
      <c r="L242" s="5" t="str">
        <f t="shared" si="177"/>
        <v>No</v>
      </c>
      <c r="M242" s="3" t="str">
        <f t="shared" si="176"/>
        <v>No</v>
      </c>
      <c r="N242" s="5" t="str">
        <f t="shared" si="177"/>
        <v>No</v>
      </c>
      <c r="O242" s="3" t="str">
        <f t="shared" si="176"/>
        <v>No</v>
      </c>
      <c r="P242" s="5" t="str">
        <f t="shared" si="177"/>
        <v>No</v>
      </c>
      <c r="Q242" s="3" t="str">
        <f t="shared" si="176"/>
        <v>No</v>
      </c>
      <c r="R242" s="5" t="str">
        <f t="shared" si="177"/>
        <v>No</v>
      </c>
      <c r="S242" s="3" t="str">
        <f t="shared" si="176"/>
        <v>No</v>
      </c>
      <c r="T242" s="5" t="str">
        <f t="shared" si="177"/>
        <v>No</v>
      </c>
      <c r="U242" s="3" t="str">
        <f t="shared" si="176"/>
        <v>No</v>
      </c>
      <c r="V242" s="5" t="str">
        <f t="shared" si="177"/>
        <v>No</v>
      </c>
      <c r="W242" s="3" t="str">
        <f t="shared" si="176"/>
        <v>No</v>
      </c>
      <c r="X242" s="5" t="str">
        <f t="shared" si="177"/>
        <v>No</v>
      </c>
      <c r="Y242" s="3" t="str">
        <f t="shared" si="176"/>
        <v>No</v>
      </c>
      <c r="Z242" s="5" t="str">
        <f t="shared" si="177"/>
        <v>No</v>
      </c>
      <c r="AA242" s="3" t="str">
        <f t="shared" si="176"/>
        <v>No</v>
      </c>
      <c r="AB242" s="5" t="str">
        <f t="shared" si="177"/>
        <v>No</v>
      </c>
      <c r="AC242" s="3" t="str">
        <f t="shared" si="176"/>
        <v>No</v>
      </c>
      <c r="AD242" s="5" t="str">
        <f t="shared" si="177"/>
        <v>No</v>
      </c>
      <c r="AE242" s="3" t="str">
        <f t="shared" si="176"/>
        <v>No</v>
      </c>
      <c r="AF242" s="5" t="str">
        <f t="shared" si="177"/>
        <v>No</v>
      </c>
      <c r="AG242" s="3" t="str">
        <f t="shared" si="176"/>
        <v>No</v>
      </c>
      <c r="AH242" s="5" t="str">
        <f t="shared" si="177"/>
        <v>No</v>
      </c>
      <c r="AI242" s="3" t="str">
        <f t="shared" si="176"/>
        <v>No</v>
      </c>
      <c r="AJ242" s="5" t="str">
        <f t="shared" si="177"/>
        <v>No</v>
      </c>
      <c r="AK242" s="3" t="str">
        <f t="shared" si="176"/>
        <v>No</v>
      </c>
      <c r="AL242" s="5" t="str">
        <f t="shared" si="177"/>
        <v>No</v>
      </c>
      <c r="AM242" s="3" t="str">
        <f t="shared" si="176"/>
        <v>No</v>
      </c>
      <c r="AN242" s="5" t="str">
        <f t="shared" si="177"/>
        <v>No</v>
      </c>
      <c r="AO242" s="3" t="str">
        <f t="shared" si="176"/>
        <v>No</v>
      </c>
      <c r="AP242" s="5" t="str">
        <f t="shared" si="177"/>
        <v>No</v>
      </c>
      <c r="AQ242" s="3" t="str">
        <f t="shared" si="176"/>
        <v>No</v>
      </c>
      <c r="AR242" s="5" t="str">
        <f t="shared" si="177"/>
        <v>No</v>
      </c>
      <c r="AS242" s="3" t="str">
        <f t="shared" si="176"/>
        <v>No</v>
      </c>
      <c r="AT242" s="5" t="str">
        <f t="shared" si="177"/>
        <v>No</v>
      </c>
      <c r="AU242" s="3" t="str">
        <f t="shared" si="176"/>
        <v>No</v>
      </c>
      <c r="AV242" s="5" t="str">
        <f t="shared" si="177"/>
        <v>No</v>
      </c>
      <c r="AW242" s="3" t="str">
        <f t="shared" si="176"/>
        <v>No</v>
      </c>
      <c r="AX242" s="5" t="str">
        <f t="shared" si="177"/>
        <v>No</v>
      </c>
      <c r="AY242" s="3" t="str">
        <f t="shared" si="176"/>
        <v>No</v>
      </c>
      <c r="AZ242" s="5" t="str">
        <f t="shared" si="177"/>
        <v>No</v>
      </c>
      <c r="BA242" s="3" t="str">
        <f t="shared" si="176"/>
        <v>No</v>
      </c>
      <c r="BB242" s="5" t="str">
        <f t="shared" si="177"/>
        <v>No</v>
      </c>
      <c r="BC242" s="3" t="str">
        <f t="shared" si="176"/>
        <v>No</v>
      </c>
      <c r="BD242" s="5" t="str">
        <f t="shared" si="177"/>
        <v>No</v>
      </c>
      <c r="BE242" s="3" t="str">
        <f t="shared" si="176"/>
        <v>No</v>
      </c>
      <c r="BF242" s="5" t="str">
        <f t="shared" si="177"/>
        <v>No</v>
      </c>
      <c r="BG242" s="3" t="str">
        <f t="shared" si="176"/>
        <v>No</v>
      </c>
      <c r="BH242" s="5" t="str">
        <f t="shared" si="177"/>
        <v>No</v>
      </c>
      <c r="BI242" s="3" t="str">
        <f t="shared" si="176"/>
        <v>No</v>
      </c>
      <c r="BJ242" s="5" t="str">
        <f t="shared" si="177"/>
        <v>No</v>
      </c>
      <c r="BK242" s="3" t="str">
        <f t="shared" si="176"/>
        <v>No</v>
      </c>
      <c r="BL242" s="5" t="str">
        <f t="shared" si="177"/>
        <v>No</v>
      </c>
      <c r="BM242" s="3" t="str">
        <f t="shared" si="176"/>
        <v>No</v>
      </c>
      <c r="BN242" s="5" t="str">
        <f t="shared" si="177"/>
        <v>No</v>
      </c>
      <c r="BO242" s="3" t="str">
        <f t="shared" si="176"/>
        <v>No</v>
      </c>
      <c r="BP242" s="5" t="str">
        <f t="shared" si="177"/>
        <v>No</v>
      </c>
      <c r="BQ242" s="3" t="str">
        <f t="shared" si="176"/>
        <v>No</v>
      </c>
      <c r="BR242" s="5" t="str">
        <f t="shared" si="177"/>
        <v>No</v>
      </c>
      <c r="BS242" s="3" t="str">
        <f t="shared" si="176"/>
        <v>No</v>
      </c>
      <c r="BT242" s="5" t="str">
        <f t="shared" si="177"/>
        <v>No</v>
      </c>
      <c r="BU242" s="3" t="str">
        <f t="shared" si="173"/>
        <v>No</v>
      </c>
      <c r="BV242" s="5" t="str">
        <f t="shared" si="174"/>
        <v>No</v>
      </c>
      <c r="BW242" s="3" t="str">
        <f t="shared" si="173"/>
        <v>No</v>
      </c>
      <c r="BX242" s="5" t="str">
        <f t="shared" si="174"/>
        <v>No</v>
      </c>
      <c r="BY242" s="3" t="str">
        <f t="shared" si="173"/>
        <v>No</v>
      </c>
      <c r="BZ242" s="5" t="str">
        <f t="shared" si="174"/>
        <v>No</v>
      </c>
      <c r="CA242" s="3" t="str">
        <f t="shared" si="173"/>
        <v>No</v>
      </c>
      <c r="CB242" s="5" t="str">
        <f t="shared" si="174"/>
        <v>No</v>
      </c>
      <c r="CC242" s="3" t="str">
        <f t="shared" si="173"/>
        <v>No</v>
      </c>
      <c r="CD242" s="5" t="str">
        <f t="shared" si="174"/>
        <v>No</v>
      </c>
      <c r="CE242" s="3" t="str">
        <f t="shared" si="173"/>
        <v>No</v>
      </c>
      <c r="CF242" s="5" t="str">
        <f t="shared" si="174"/>
        <v>No</v>
      </c>
      <c r="CG242" s="3" t="str">
        <f t="shared" si="173"/>
        <v>No</v>
      </c>
      <c r="CH242" s="5" t="str">
        <f t="shared" si="174"/>
        <v>No</v>
      </c>
      <c r="CI242" s="3" t="str">
        <f t="shared" si="173"/>
        <v>No</v>
      </c>
      <c r="CJ242" s="5" t="str">
        <f t="shared" si="174"/>
        <v>No</v>
      </c>
      <c r="CK242" s="3" t="str">
        <f t="shared" si="173"/>
        <v>No</v>
      </c>
      <c r="CL242" s="5" t="str">
        <f t="shared" si="174"/>
        <v>No</v>
      </c>
      <c r="CM242" s="3" t="str">
        <f t="shared" si="173"/>
        <v>No</v>
      </c>
      <c r="CN242" s="5" t="str">
        <f t="shared" si="174"/>
        <v>No</v>
      </c>
      <c r="CO242" s="3" t="str">
        <f t="shared" si="173"/>
        <v>No</v>
      </c>
      <c r="CP242" s="5" t="str">
        <f t="shared" si="174"/>
        <v>No</v>
      </c>
      <c r="CQ242" s="3" t="str">
        <f t="shared" si="173"/>
        <v>No</v>
      </c>
      <c r="CR242" s="5" t="str">
        <f t="shared" si="174"/>
        <v>No</v>
      </c>
      <c r="CS242" s="3" t="str">
        <f t="shared" si="173"/>
        <v>No</v>
      </c>
      <c r="CT242" s="5" t="str">
        <f t="shared" si="174"/>
        <v>No</v>
      </c>
      <c r="CU242" s="3" t="str">
        <f t="shared" si="173"/>
        <v>No</v>
      </c>
      <c r="CV242" s="5" t="str">
        <f t="shared" si="174"/>
        <v>No</v>
      </c>
      <c r="CW242" s="3" t="str">
        <f t="shared" si="173"/>
        <v>No</v>
      </c>
      <c r="CX242" s="5" t="str">
        <f t="shared" si="174"/>
        <v>No</v>
      </c>
      <c r="CY242" s="3" t="str">
        <f t="shared" si="173"/>
        <v>No</v>
      </c>
      <c r="CZ242" s="5" t="str">
        <f t="shared" si="174"/>
        <v>No</v>
      </c>
    </row>
    <row r="243" spans="4:104" x14ac:dyDescent="0.3">
      <c r="D243" s="3">
        <v>248</v>
      </c>
      <c r="E243" s="3" t="str">
        <f t="shared" si="175"/>
        <v>Ceres</v>
      </c>
      <c r="F243" s="3" t="str">
        <f t="shared" si="172"/>
        <v>Urano</v>
      </c>
      <c r="G243" s="3" t="str">
        <f t="shared" si="149"/>
        <v>Conjunción</v>
      </c>
      <c r="H243" s="5">
        <f t="shared" si="150"/>
        <v>0</v>
      </c>
      <c r="I243" s="3" t="str">
        <f t="shared" si="176"/>
        <v>No</v>
      </c>
      <c r="J243" s="5" t="str">
        <f t="shared" si="177"/>
        <v>No</v>
      </c>
      <c r="K243" s="3" t="str">
        <f t="shared" si="176"/>
        <v>No</v>
      </c>
      <c r="L243" s="5" t="str">
        <f t="shared" si="177"/>
        <v>No</v>
      </c>
      <c r="M243" s="3" t="str">
        <f t="shared" si="176"/>
        <v>No</v>
      </c>
      <c r="N243" s="5" t="str">
        <f t="shared" si="177"/>
        <v>No</v>
      </c>
      <c r="O243" s="3" t="str">
        <f t="shared" si="176"/>
        <v>No</v>
      </c>
      <c r="P243" s="5" t="str">
        <f t="shared" si="177"/>
        <v>No</v>
      </c>
      <c r="Q243" s="3" t="str">
        <f t="shared" si="176"/>
        <v>No</v>
      </c>
      <c r="R243" s="5" t="str">
        <f t="shared" si="177"/>
        <v>No</v>
      </c>
      <c r="S243" s="3" t="str">
        <f t="shared" si="176"/>
        <v>No</v>
      </c>
      <c r="T243" s="5" t="str">
        <f t="shared" si="177"/>
        <v>No</v>
      </c>
      <c r="U243" s="3" t="str">
        <f t="shared" si="176"/>
        <v>No</v>
      </c>
      <c r="V243" s="5" t="str">
        <f t="shared" si="177"/>
        <v>No</v>
      </c>
      <c r="W243" s="3" t="str">
        <f t="shared" si="176"/>
        <v>No</v>
      </c>
      <c r="X243" s="5" t="str">
        <f t="shared" si="177"/>
        <v>No</v>
      </c>
      <c r="Y243" s="3" t="str">
        <f t="shared" si="176"/>
        <v>No</v>
      </c>
      <c r="Z243" s="5" t="str">
        <f t="shared" si="177"/>
        <v>No</v>
      </c>
      <c r="AA243" s="3" t="str">
        <f t="shared" si="176"/>
        <v>No</v>
      </c>
      <c r="AB243" s="5" t="str">
        <f t="shared" si="177"/>
        <v>No</v>
      </c>
      <c r="AC243" s="3" t="str">
        <f t="shared" si="176"/>
        <v>No</v>
      </c>
      <c r="AD243" s="5" t="str">
        <f t="shared" si="177"/>
        <v>No</v>
      </c>
      <c r="AE243" s="3" t="str">
        <f t="shared" si="176"/>
        <v>No</v>
      </c>
      <c r="AF243" s="5" t="str">
        <f t="shared" si="177"/>
        <v>No</v>
      </c>
      <c r="AG243" s="3" t="str">
        <f t="shared" si="176"/>
        <v>No</v>
      </c>
      <c r="AH243" s="5" t="str">
        <f t="shared" si="177"/>
        <v>No</v>
      </c>
      <c r="AI243" s="3" t="str">
        <f t="shared" si="176"/>
        <v>No</v>
      </c>
      <c r="AJ243" s="5" t="str">
        <f t="shared" si="177"/>
        <v>No</v>
      </c>
      <c r="AK243" s="3" t="str">
        <f t="shared" si="176"/>
        <v>No</v>
      </c>
      <c r="AL243" s="5" t="str">
        <f t="shared" si="177"/>
        <v>No</v>
      </c>
      <c r="AM243" s="3" t="str">
        <f t="shared" si="176"/>
        <v>No</v>
      </c>
      <c r="AN243" s="5" t="str">
        <f t="shared" si="177"/>
        <v>No</v>
      </c>
      <c r="AO243" s="3" t="str">
        <f t="shared" si="176"/>
        <v>No</v>
      </c>
      <c r="AP243" s="5" t="str">
        <f t="shared" si="177"/>
        <v>No</v>
      </c>
      <c r="AQ243" s="3" t="str">
        <f t="shared" si="176"/>
        <v>No</v>
      </c>
      <c r="AR243" s="5" t="str">
        <f t="shared" si="177"/>
        <v>No</v>
      </c>
      <c r="AS243" s="3" t="str">
        <f t="shared" si="176"/>
        <v>No</v>
      </c>
      <c r="AT243" s="5" t="str">
        <f t="shared" si="177"/>
        <v>No</v>
      </c>
      <c r="AU243" s="3" t="str">
        <f t="shared" si="176"/>
        <v>No</v>
      </c>
      <c r="AV243" s="5" t="str">
        <f t="shared" si="177"/>
        <v>No</v>
      </c>
      <c r="AW243" s="3" t="str">
        <f t="shared" si="176"/>
        <v>No</v>
      </c>
      <c r="AX243" s="5" t="str">
        <f t="shared" si="177"/>
        <v>No</v>
      </c>
      <c r="AY243" s="3" t="str">
        <f t="shared" si="176"/>
        <v>No</v>
      </c>
      <c r="AZ243" s="5" t="str">
        <f t="shared" si="177"/>
        <v>No</v>
      </c>
      <c r="BA243" s="3" t="str">
        <f t="shared" si="176"/>
        <v>No</v>
      </c>
      <c r="BB243" s="5" t="str">
        <f t="shared" si="177"/>
        <v>No</v>
      </c>
      <c r="BC243" s="3" t="str">
        <f t="shared" si="176"/>
        <v>No</v>
      </c>
      <c r="BD243" s="5" t="str">
        <f t="shared" si="177"/>
        <v>No</v>
      </c>
      <c r="BE243" s="3" t="str">
        <f t="shared" si="176"/>
        <v>No</v>
      </c>
      <c r="BF243" s="5" t="str">
        <f t="shared" si="177"/>
        <v>No</v>
      </c>
      <c r="BG243" s="3" t="str">
        <f t="shared" si="176"/>
        <v>No</v>
      </c>
      <c r="BH243" s="5" t="str">
        <f t="shared" si="177"/>
        <v>No</v>
      </c>
      <c r="BI243" s="3" t="str">
        <f t="shared" si="176"/>
        <v>No</v>
      </c>
      <c r="BJ243" s="5" t="str">
        <f t="shared" si="177"/>
        <v>No</v>
      </c>
      <c r="BK243" s="3" t="str">
        <f t="shared" si="176"/>
        <v>No</v>
      </c>
      <c r="BL243" s="5" t="str">
        <f t="shared" si="177"/>
        <v>No</v>
      </c>
      <c r="BM243" s="3" t="str">
        <f t="shared" si="176"/>
        <v>No</v>
      </c>
      <c r="BN243" s="5" t="str">
        <f t="shared" si="177"/>
        <v>No</v>
      </c>
      <c r="BO243" s="3" t="str">
        <f t="shared" si="176"/>
        <v>No</v>
      </c>
      <c r="BP243" s="5" t="str">
        <f t="shared" si="177"/>
        <v>No</v>
      </c>
      <c r="BQ243" s="3" t="str">
        <f t="shared" si="176"/>
        <v>No</v>
      </c>
      <c r="BR243" s="5" t="str">
        <f t="shared" si="177"/>
        <v>No</v>
      </c>
      <c r="BS243" s="3" t="str">
        <f t="shared" si="176"/>
        <v>No</v>
      </c>
      <c r="BT243" s="5" t="str">
        <f t="shared" si="177"/>
        <v>No</v>
      </c>
      <c r="BU243" s="3" t="str">
        <f t="shared" si="173"/>
        <v>No</v>
      </c>
      <c r="BV243" s="5" t="str">
        <f t="shared" si="174"/>
        <v>No</v>
      </c>
      <c r="BW243" s="3" t="str">
        <f t="shared" si="173"/>
        <v>No</v>
      </c>
      <c r="BX243" s="5" t="str">
        <f t="shared" si="174"/>
        <v>No</v>
      </c>
      <c r="BY243" s="3" t="str">
        <f t="shared" si="173"/>
        <v>No</v>
      </c>
      <c r="BZ243" s="5" t="str">
        <f t="shared" si="174"/>
        <v>No</v>
      </c>
      <c r="CA243" s="3" t="str">
        <f t="shared" si="173"/>
        <v>No</v>
      </c>
      <c r="CB243" s="5" t="str">
        <f t="shared" si="174"/>
        <v>No</v>
      </c>
      <c r="CC243" s="3" t="str">
        <f t="shared" si="173"/>
        <v>No</v>
      </c>
      <c r="CD243" s="5" t="str">
        <f t="shared" si="174"/>
        <v>No</v>
      </c>
      <c r="CE243" s="3" t="str">
        <f t="shared" si="173"/>
        <v>No</v>
      </c>
      <c r="CF243" s="5" t="str">
        <f t="shared" si="174"/>
        <v>No</v>
      </c>
      <c r="CG243" s="3" t="str">
        <f t="shared" si="173"/>
        <v>No</v>
      </c>
      <c r="CH243" s="5" t="str">
        <f t="shared" si="174"/>
        <v>No</v>
      </c>
      <c r="CI243" s="3" t="str">
        <f t="shared" si="173"/>
        <v>No</v>
      </c>
      <c r="CJ243" s="5" t="str">
        <f t="shared" si="174"/>
        <v>No</v>
      </c>
      <c r="CK243" s="3" t="str">
        <f t="shared" si="173"/>
        <v>No</v>
      </c>
      <c r="CL243" s="5" t="str">
        <f t="shared" si="174"/>
        <v>No</v>
      </c>
      <c r="CM243" s="3" t="str">
        <f t="shared" si="173"/>
        <v>No</v>
      </c>
      <c r="CN243" s="5" t="str">
        <f t="shared" si="174"/>
        <v>No</v>
      </c>
      <c r="CO243" s="3" t="str">
        <f t="shared" si="173"/>
        <v>No</v>
      </c>
      <c r="CP243" s="5" t="str">
        <f t="shared" si="174"/>
        <v>No</v>
      </c>
      <c r="CQ243" s="3" t="str">
        <f t="shared" si="173"/>
        <v>No</v>
      </c>
      <c r="CR243" s="5" t="str">
        <f t="shared" si="174"/>
        <v>No</v>
      </c>
      <c r="CS243" s="3" t="str">
        <f t="shared" si="173"/>
        <v>No</v>
      </c>
      <c r="CT243" s="5" t="str">
        <f t="shared" si="174"/>
        <v>No</v>
      </c>
      <c r="CU243" s="3" t="str">
        <f t="shared" si="173"/>
        <v>No</v>
      </c>
      <c r="CV243" s="5" t="str">
        <f t="shared" si="174"/>
        <v>No</v>
      </c>
      <c r="CW243" s="3" t="str">
        <f t="shared" si="173"/>
        <v>No</v>
      </c>
      <c r="CX243" s="5" t="str">
        <f t="shared" si="174"/>
        <v>No</v>
      </c>
      <c r="CY243" s="3" t="str">
        <f t="shared" si="173"/>
        <v>No</v>
      </c>
      <c r="CZ243" s="5" t="str">
        <f t="shared" si="174"/>
        <v>No</v>
      </c>
    </row>
    <row r="244" spans="4:104" x14ac:dyDescent="0.3">
      <c r="D244" s="3">
        <v>249</v>
      </c>
      <c r="E244" s="3" t="str">
        <f t="shared" si="175"/>
        <v>Ceres</v>
      </c>
      <c r="F244" s="3" t="str">
        <f t="shared" si="172"/>
        <v>Neptuno</v>
      </c>
      <c r="G244" s="3" t="str">
        <f t="shared" si="149"/>
        <v>Conjunción</v>
      </c>
      <c r="H244" s="5">
        <f t="shared" si="150"/>
        <v>0</v>
      </c>
      <c r="I244" s="3" t="str">
        <f t="shared" si="176"/>
        <v>No</v>
      </c>
      <c r="J244" s="5" t="str">
        <f t="shared" si="177"/>
        <v>No</v>
      </c>
      <c r="K244" s="3" t="str">
        <f t="shared" si="176"/>
        <v>No</v>
      </c>
      <c r="L244" s="5" t="str">
        <f t="shared" si="177"/>
        <v>No</v>
      </c>
      <c r="M244" s="3" t="str">
        <f t="shared" si="176"/>
        <v>No</v>
      </c>
      <c r="N244" s="5" t="str">
        <f t="shared" si="177"/>
        <v>No</v>
      </c>
      <c r="O244" s="3" t="str">
        <f t="shared" si="176"/>
        <v>No</v>
      </c>
      <c r="P244" s="5" t="str">
        <f t="shared" si="177"/>
        <v>No</v>
      </c>
      <c r="Q244" s="3" t="str">
        <f t="shared" si="176"/>
        <v>No</v>
      </c>
      <c r="R244" s="5" t="str">
        <f t="shared" si="177"/>
        <v>No</v>
      </c>
      <c r="S244" s="3" t="str">
        <f t="shared" si="176"/>
        <v>No</v>
      </c>
      <c r="T244" s="5" t="str">
        <f t="shared" si="177"/>
        <v>No</v>
      </c>
      <c r="U244" s="3" t="str">
        <f t="shared" si="176"/>
        <v>No</v>
      </c>
      <c r="V244" s="5" t="str">
        <f t="shared" si="177"/>
        <v>No</v>
      </c>
      <c r="W244" s="3" t="str">
        <f t="shared" si="176"/>
        <v>No</v>
      </c>
      <c r="X244" s="5" t="str">
        <f t="shared" si="177"/>
        <v>No</v>
      </c>
      <c r="Y244" s="3" t="str">
        <f t="shared" si="176"/>
        <v>No</v>
      </c>
      <c r="Z244" s="5" t="str">
        <f t="shared" si="177"/>
        <v>No</v>
      </c>
      <c r="AA244" s="3" t="str">
        <f t="shared" si="176"/>
        <v>No</v>
      </c>
      <c r="AB244" s="5" t="str">
        <f t="shared" si="177"/>
        <v>No</v>
      </c>
      <c r="AC244" s="3" t="str">
        <f t="shared" si="176"/>
        <v>No</v>
      </c>
      <c r="AD244" s="5" t="str">
        <f t="shared" si="177"/>
        <v>No</v>
      </c>
      <c r="AE244" s="3" t="str">
        <f t="shared" si="176"/>
        <v>No</v>
      </c>
      <c r="AF244" s="5" t="str">
        <f t="shared" si="177"/>
        <v>No</v>
      </c>
      <c r="AG244" s="3" t="str">
        <f t="shared" si="176"/>
        <v>No</v>
      </c>
      <c r="AH244" s="5" t="str">
        <f t="shared" si="177"/>
        <v>No</v>
      </c>
      <c r="AI244" s="3" t="str">
        <f t="shared" si="176"/>
        <v>No</v>
      </c>
      <c r="AJ244" s="5" t="str">
        <f t="shared" si="177"/>
        <v>No</v>
      </c>
      <c r="AK244" s="3" t="str">
        <f t="shared" si="176"/>
        <v>No</v>
      </c>
      <c r="AL244" s="5" t="str">
        <f t="shared" si="177"/>
        <v>No</v>
      </c>
      <c r="AM244" s="3" t="str">
        <f t="shared" si="176"/>
        <v>No</v>
      </c>
      <c r="AN244" s="5" t="str">
        <f t="shared" si="177"/>
        <v>No</v>
      </c>
      <c r="AO244" s="3" t="str">
        <f t="shared" si="176"/>
        <v>No</v>
      </c>
      <c r="AP244" s="5" t="str">
        <f t="shared" si="177"/>
        <v>No</v>
      </c>
      <c r="AQ244" s="3" t="str">
        <f t="shared" si="176"/>
        <v>No</v>
      </c>
      <c r="AR244" s="5" t="str">
        <f t="shared" si="177"/>
        <v>No</v>
      </c>
      <c r="AS244" s="3" t="str">
        <f t="shared" si="176"/>
        <v>No</v>
      </c>
      <c r="AT244" s="5" t="str">
        <f t="shared" si="177"/>
        <v>No</v>
      </c>
      <c r="AU244" s="3" t="str">
        <f t="shared" si="176"/>
        <v>No</v>
      </c>
      <c r="AV244" s="5" t="str">
        <f t="shared" si="177"/>
        <v>No</v>
      </c>
      <c r="AW244" s="3" t="str">
        <f t="shared" si="176"/>
        <v>No</v>
      </c>
      <c r="AX244" s="5" t="str">
        <f t="shared" si="177"/>
        <v>No</v>
      </c>
      <c r="AY244" s="3" t="str">
        <f t="shared" si="176"/>
        <v>No</v>
      </c>
      <c r="AZ244" s="5" t="str">
        <f t="shared" si="177"/>
        <v>No</v>
      </c>
      <c r="BA244" s="3" t="str">
        <f t="shared" si="176"/>
        <v>No</v>
      </c>
      <c r="BB244" s="5" t="str">
        <f t="shared" si="177"/>
        <v>No</v>
      </c>
      <c r="BC244" s="3" t="str">
        <f t="shared" si="176"/>
        <v>No</v>
      </c>
      <c r="BD244" s="5" t="str">
        <f t="shared" si="177"/>
        <v>No</v>
      </c>
      <c r="BE244" s="3" t="str">
        <f t="shared" si="176"/>
        <v>No</v>
      </c>
      <c r="BF244" s="5" t="str">
        <f t="shared" si="177"/>
        <v>No</v>
      </c>
      <c r="BG244" s="3" t="str">
        <f t="shared" si="176"/>
        <v>No</v>
      </c>
      <c r="BH244" s="5" t="str">
        <f t="shared" si="177"/>
        <v>No</v>
      </c>
      <c r="BI244" s="3" t="str">
        <f t="shared" si="176"/>
        <v>No</v>
      </c>
      <c r="BJ244" s="5" t="str">
        <f t="shared" si="177"/>
        <v>No</v>
      </c>
      <c r="BK244" s="3" t="str">
        <f t="shared" si="176"/>
        <v>No</v>
      </c>
      <c r="BL244" s="5" t="str">
        <f t="shared" si="177"/>
        <v>No</v>
      </c>
      <c r="BM244" s="3" t="str">
        <f t="shared" si="176"/>
        <v>No</v>
      </c>
      <c r="BN244" s="5" t="str">
        <f t="shared" si="177"/>
        <v>No</v>
      </c>
      <c r="BO244" s="3" t="str">
        <f t="shared" si="176"/>
        <v>No</v>
      </c>
      <c r="BP244" s="5" t="str">
        <f t="shared" si="177"/>
        <v>No</v>
      </c>
      <c r="BQ244" s="3" t="str">
        <f t="shared" si="176"/>
        <v>No</v>
      </c>
      <c r="BR244" s="5" t="str">
        <f t="shared" si="177"/>
        <v>No</v>
      </c>
      <c r="BS244" s="3" t="str">
        <f t="shared" ref="BS244:CY250" si="178">IF(AND(VLOOKUP($E244,Puntos,7,FALSE)-VLOOKUP($F244,Puntos,7,FALSE)&lt;=(1.25/30)*(BS$5+BS$3),VLOOKUP($E244,Puntos,7,FALSE)-VLOOKUP($F244,Puntos,7,FALSE)&gt;=(1.25/30)*(-BS$5+BS$3)),BS$2,IF(AND(VLOOKUP($F244,Puntos,7,FALSE)-VLOOKUP($E244,Puntos,7,FALSE)&lt;=(1.25/30)*(BS$5+BS$3),VLOOKUP($F244,Puntos,7,FALSE)-VLOOKUP($E244,Puntos,7,FALSE)&gt;=(1.25/30)*(-BS$5+BS$3)),BS$2,IF(AND(VLOOKUP($E244,Puntos,7,FALSE)-VLOOKUP($F244,Puntos,7,FALSE)&lt;=(1.25/30)*(-360+BS$5+BS$3),VLOOKUP($E244,Puntos,7,FALSE)-VLOOKUP($F244,Puntos,7,FALSE)&gt;=(1.25/30)*(-360-BS$5+BS$3)),BS$2,IF(AND(VLOOKUP($F244,Puntos,7,FALSE)-VLOOKUP($E244,Puntos,7,FALSE)&lt;=(1.25/30)*(-360+BS$5+BS$3),VLOOKUP($F244,Puntos,7,FALSE)-VLOOKUP($E244,Puntos,7,FALSE)&gt;=(1.25/30)*(-360-BS$5+BS$3)),BS$2,"No"))))</f>
        <v>No</v>
      </c>
      <c r="BT244" s="5" t="str">
        <f t="shared" ref="BT244:CZ250" si="179">IF(IF(AND(VLOOKUP($E244,Puntos,7,FALSE)-VLOOKUP($F244,Puntos,7,FALSE)&lt;=(1.25/30)*(BT$5+BT$3),VLOOKUP($E244,Puntos,7,FALSE)-VLOOKUP($F244,Puntos,7,FALSE)&gt;=(1.25/30)*(-BT$5+BT$3)),VLOOKUP($E244,Puntos,7,FALSE)-VLOOKUP($F244,Puntos,7,FALSE)-(1.25/30)*(BT$3),IF(AND(VLOOKUP($F244,Puntos,7,FALSE)-VLOOKUP($E244,Puntos,7,FALSE)&lt;=(1.25/30)*(BT$5+BT$3),VLOOKUP($F244,Puntos,7,FALSE)-VLOOKUP($E244,Puntos,7,FALSE)&gt;=(1.25/30)*(-BT$5+BT$3)),VLOOKUP($F244,Puntos,7,FALSE)-VLOOKUP($E244,Puntos,7,FALSE)-(1.25/30)*(BT$3),IF(AND(VLOOKUP($E244,Puntos,7,FALSE)-VLOOKUP($F244,Puntos,7,FALSE)&lt;=(1.25/30)*(-360+BT$5+BT$3),VLOOKUP($E244,Puntos,7,FALSE)-VLOOKUP($F244,Puntos,7,FALSE)&gt;=(1.25/30)*(-360-BT$5+BT$3)),VLOOKUP($E244,Puntos,7,FALSE)-VLOOKUP($F244,Puntos,7,FALSE)+(360-BT$3)/24,IF(AND(VLOOKUP($F244,Puntos,7,FALSE)-VLOOKUP($E244,Puntos,7,FALSE)&lt;=(1.25/30)*(-360+BT$5+BT$3),VLOOKUP($F244,Puntos,7,FALSE)-VLOOKUP($E244,Puntos,7,FALSE)&gt;=(1.25/30)*(-360-BT$5+BT$3)),VLOOKUP($F244,Puntos,7,FALSE)-VLOOKUP($E244,Puntos,7,FALSE)+(360-BT$3)/24,"No"))))&lt;0,(-1)*(IF(AND(VLOOKUP($E244,Puntos,7,FALSE)-VLOOKUP($F244,Puntos,7,FALSE)&lt;=(1.25/30)*(BT$5+BT$3),VLOOKUP($E244,Puntos,7,FALSE)-VLOOKUP($F244,Puntos,7,FALSE)&gt;=(1.25/30)*(-BT$5+BT$3)),VLOOKUP($E244,Puntos,7,FALSE)-VLOOKUP($F244,Puntos,7,FALSE)-(1.25/30)*(BT$3),IF(AND(VLOOKUP($F244,Puntos,7,FALSE)-VLOOKUP($E244,Puntos,7,FALSE)&lt;=(1.25/30)*(BT$5+BT$3),VLOOKUP($F244,Puntos,7,FALSE)-VLOOKUP($E244,Puntos,7,FALSE)&gt;=(1.25/30)*(-BT$5+BT$3)),VLOOKUP($F244,Puntos,7,FALSE)-VLOOKUP($E244,Puntos,7,FALSE)-(1.25/30)*(BT$3),IF(AND(VLOOKUP($E244,Puntos,7,FALSE)-VLOOKUP($F244,Puntos,7,FALSE)&lt;=(1.25/30)*(-360+BT$5+BT$3),VLOOKUP($E244,Puntos,7,FALSE)-VLOOKUP($F244,Puntos,7,FALSE)&gt;=(1.25/30)*(-360-BT$5+BT$3)),VLOOKUP($E244,Puntos,7,FALSE)-VLOOKUP($F244,Puntos,7,FALSE)+(360-BT$3)/24,IF(AND(VLOOKUP($F244,Puntos,7,FALSE)-VLOOKUP($E244,Puntos,7,FALSE)&lt;=(1.25/30)*(-360+BT$5+BT$3),VLOOKUP($F244,Puntos,7,FALSE)-VLOOKUP($E244,Puntos,7,FALSE)&gt;=(1.25/30)*(-360-BT$5+BT$3)),VLOOKUP($F244,Puntos,7,FALSE)-VLOOKUP($E244,Puntos,7,FALSE)+(360-BT$3)/24,"No"))))),(IF(AND(VLOOKUP($E244,Puntos,7,FALSE)-VLOOKUP($F244,Puntos,7,FALSE)&lt;=(1.25/30)*(BT$5+BT$3),VLOOKUP($E244,Puntos,7,FALSE)-VLOOKUP($F244,Puntos,7,FALSE)&gt;=(1.25/30)*(-BT$5+BT$3)),VLOOKUP($E244,Puntos,7,FALSE)-VLOOKUP($F244,Puntos,7,FALSE)-(1.25/30)*(BT$3),IF(AND(VLOOKUP($F244,Puntos,7,FALSE)-VLOOKUP($E244,Puntos,7,FALSE)&lt;=(1.25/30)*(BT$5+BT$3),VLOOKUP($F244,Puntos,7,FALSE)-VLOOKUP($E244,Puntos,7,FALSE)&gt;=(1.25/30)*(-BT$5+BT$3)),VLOOKUP($F244,Puntos,7,FALSE)-VLOOKUP($E244,Puntos,7,FALSE)-(1.25/30)*(BT$3),IF(AND(VLOOKUP($E244,Puntos,7,FALSE)-VLOOKUP($F244,Puntos,7,FALSE)&lt;=(1.25/30)*(-360+BT$5+BT$3),VLOOKUP($E244,Puntos,7,FALSE)-VLOOKUP($F244,Puntos,7,FALSE)&gt;=(1.25/30)*(-360-BT$5+BT$3)),VLOOKUP($E244,Puntos,7,FALSE)-VLOOKUP($F244,Puntos,7,FALSE)+(360-BT$3)/24,IF(AND(VLOOKUP($F244,Puntos,7,FALSE)-VLOOKUP($E244,Puntos,7,FALSE)&lt;=(1.25/30)*(-360+BT$5+BT$3),VLOOKUP($F244,Puntos,7,FALSE)-VLOOKUP($E244,Puntos,7,FALSE)&gt;=(1.25/30)*(-360-BT$5+BT$3)),VLOOKUP($F244,Puntos,7,FALSE)-VLOOKUP($E244,Puntos,7,FALSE)+(360-BT$3)/24,"No"))))))</f>
        <v>No</v>
      </c>
      <c r="BU244" s="3" t="str">
        <f t="shared" si="178"/>
        <v>No</v>
      </c>
      <c r="BV244" s="5" t="str">
        <f t="shared" si="179"/>
        <v>No</v>
      </c>
      <c r="BW244" s="3" t="str">
        <f t="shared" si="178"/>
        <v>No</v>
      </c>
      <c r="BX244" s="5" t="str">
        <f t="shared" si="179"/>
        <v>No</v>
      </c>
      <c r="BY244" s="3" t="str">
        <f t="shared" si="178"/>
        <v>No</v>
      </c>
      <c r="BZ244" s="5" t="str">
        <f t="shared" si="179"/>
        <v>No</v>
      </c>
      <c r="CA244" s="3" t="str">
        <f t="shared" si="178"/>
        <v>No</v>
      </c>
      <c r="CB244" s="5" t="str">
        <f t="shared" si="179"/>
        <v>No</v>
      </c>
      <c r="CC244" s="3" t="str">
        <f t="shared" si="178"/>
        <v>No</v>
      </c>
      <c r="CD244" s="5" t="str">
        <f t="shared" si="179"/>
        <v>No</v>
      </c>
      <c r="CE244" s="3" t="str">
        <f t="shared" si="178"/>
        <v>No</v>
      </c>
      <c r="CF244" s="5" t="str">
        <f t="shared" si="179"/>
        <v>No</v>
      </c>
      <c r="CG244" s="3" t="str">
        <f t="shared" si="178"/>
        <v>No</v>
      </c>
      <c r="CH244" s="5" t="str">
        <f t="shared" si="179"/>
        <v>No</v>
      </c>
      <c r="CI244" s="3" t="str">
        <f t="shared" si="178"/>
        <v>No</v>
      </c>
      <c r="CJ244" s="5" t="str">
        <f t="shared" si="179"/>
        <v>No</v>
      </c>
      <c r="CK244" s="3" t="str">
        <f t="shared" si="178"/>
        <v>No</v>
      </c>
      <c r="CL244" s="5" t="str">
        <f t="shared" si="179"/>
        <v>No</v>
      </c>
      <c r="CM244" s="3" t="str">
        <f t="shared" si="178"/>
        <v>No</v>
      </c>
      <c r="CN244" s="5" t="str">
        <f t="shared" si="179"/>
        <v>No</v>
      </c>
      <c r="CO244" s="3" t="str">
        <f t="shared" si="178"/>
        <v>No</v>
      </c>
      <c r="CP244" s="5" t="str">
        <f t="shared" si="179"/>
        <v>No</v>
      </c>
      <c r="CQ244" s="3" t="str">
        <f t="shared" si="178"/>
        <v>No</v>
      </c>
      <c r="CR244" s="5" t="str">
        <f t="shared" si="179"/>
        <v>No</v>
      </c>
      <c r="CS244" s="3" t="str">
        <f t="shared" si="178"/>
        <v>No</v>
      </c>
      <c r="CT244" s="5" t="str">
        <f t="shared" si="179"/>
        <v>No</v>
      </c>
      <c r="CU244" s="3" t="str">
        <f t="shared" si="178"/>
        <v>No</v>
      </c>
      <c r="CV244" s="5" t="str">
        <f t="shared" si="179"/>
        <v>No</v>
      </c>
      <c r="CW244" s="3" t="str">
        <f t="shared" si="178"/>
        <v>No</v>
      </c>
      <c r="CX244" s="5" t="str">
        <f t="shared" si="179"/>
        <v>No</v>
      </c>
      <c r="CY244" s="3" t="str">
        <f t="shared" si="178"/>
        <v>No</v>
      </c>
      <c r="CZ244" s="5" t="str">
        <f t="shared" si="179"/>
        <v>No</v>
      </c>
    </row>
    <row r="245" spans="4:104" x14ac:dyDescent="0.3">
      <c r="D245" s="3">
        <v>250</v>
      </c>
      <c r="E245" s="3" t="str">
        <f t="shared" si="175"/>
        <v>Ceres</v>
      </c>
      <c r="F245" s="3" t="str">
        <f t="shared" si="172"/>
        <v>Plutón</v>
      </c>
      <c r="G245" s="3" t="str">
        <f t="shared" si="149"/>
        <v>Conjunción</v>
      </c>
      <c r="H245" s="5">
        <f t="shared" si="150"/>
        <v>0</v>
      </c>
      <c r="I245" s="3" t="str">
        <f t="shared" ref="I245:BS251" si="180">IF(AND(VLOOKUP($E245,Puntos,7,FALSE)-VLOOKUP($F245,Puntos,7,FALSE)&lt;=(1.25/30)*(I$5+I$3),VLOOKUP($E245,Puntos,7,FALSE)-VLOOKUP($F245,Puntos,7,FALSE)&gt;=(1.25/30)*(-I$5+I$3)),I$2,IF(AND(VLOOKUP($F245,Puntos,7,FALSE)-VLOOKUP($E245,Puntos,7,FALSE)&lt;=(1.25/30)*(I$5+I$3),VLOOKUP($F245,Puntos,7,FALSE)-VLOOKUP($E245,Puntos,7,FALSE)&gt;=(1.25/30)*(-I$5+I$3)),I$2,IF(AND(VLOOKUP($E245,Puntos,7,FALSE)-VLOOKUP($F245,Puntos,7,FALSE)&lt;=(1.25/30)*(-360+I$5+I$3),VLOOKUP($E245,Puntos,7,FALSE)-VLOOKUP($F245,Puntos,7,FALSE)&gt;=(1.25/30)*(-360-I$5+I$3)),I$2,IF(AND(VLOOKUP($F245,Puntos,7,FALSE)-VLOOKUP($E245,Puntos,7,FALSE)&lt;=(1.25/30)*(-360+I$5+I$3),VLOOKUP($F245,Puntos,7,FALSE)-VLOOKUP($E245,Puntos,7,FALSE)&gt;=(1.25/30)*(-360-I$5+I$3)),I$2,"No"))))</f>
        <v>No</v>
      </c>
      <c r="J245" s="5" t="str">
        <f t="shared" ref="J245:BT251" si="181">IF(IF(AND(VLOOKUP($E245,Puntos,7,FALSE)-VLOOKUP($F245,Puntos,7,FALSE)&lt;=(1.25/30)*(J$5+J$3),VLOOKUP($E245,Puntos,7,FALSE)-VLOOKUP($F245,Puntos,7,FALSE)&gt;=(1.25/30)*(-J$5+J$3)),VLOOKUP($E245,Puntos,7,FALSE)-VLOOKUP($F245,Puntos,7,FALSE)-(1.25/30)*(J$3),IF(AND(VLOOKUP($F245,Puntos,7,FALSE)-VLOOKUP($E245,Puntos,7,FALSE)&lt;=(1.25/30)*(J$5+J$3),VLOOKUP($F245,Puntos,7,FALSE)-VLOOKUP($E245,Puntos,7,FALSE)&gt;=(1.25/30)*(-J$5+J$3)),VLOOKUP($F245,Puntos,7,FALSE)-VLOOKUP($E245,Puntos,7,FALSE)-(1.25/30)*(J$3),IF(AND(VLOOKUP($E245,Puntos,7,FALSE)-VLOOKUP($F245,Puntos,7,FALSE)&lt;=(1.25/30)*(-360+J$5+J$3),VLOOKUP($E245,Puntos,7,FALSE)-VLOOKUP($F245,Puntos,7,FALSE)&gt;=(1.25/30)*(-360-J$5+J$3)),VLOOKUP($E245,Puntos,7,FALSE)-VLOOKUP($F245,Puntos,7,FALSE)+(360-J$3)/24,IF(AND(VLOOKUP($F245,Puntos,7,FALSE)-VLOOKUP($E245,Puntos,7,FALSE)&lt;=(1.25/30)*(-360+J$5+J$3),VLOOKUP($F245,Puntos,7,FALSE)-VLOOKUP($E245,Puntos,7,FALSE)&gt;=(1.25/30)*(-360-J$5+J$3)),VLOOKUP($F245,Puntos,7,FALSE)-VLOOKUP($E245,Puntos,7,FALSE)+(360-J$3)/24,"No"))))&lt;0,(-1)*(IF(AND(VLOOKUP($E245,Puntos,7,FALSE)-VLOOKUP($F245,Puntos,7,FALSE)&lt;=(1.25/30)*(J$5+J$3),VLOOKUP($E245,Puntos,7,FALSE)-VLOOKUP($F245,Puntos,7,FALSE)&gt;=(1.25/30)*(-J$5+J$3)),VLOOKUP($E245,Puntos,7,FALSE)-VLOOKUP($F245,Puntos,7,FALSE)-(1.25/30)*(J$3),IF(AND(VLOOKUP($F245,Puntos,7,FALSE)-VLOOKUP($E245,Puntos,7,FALSE)&lt;=(1.25/30)*(J$5+J$3),VLOOKUP($F245,Puntos,7,FALSE)-VLOOKUP($E245,Puntos,7,FALSE)&gt;=(1.25/30)*(-J$5+J$3)),VLOOKUP($F245,Puntos,7,FALSE)-VLOOKUP($E245,Puntos,7,FALSE)-(1.25/30)*(J$3),IF(AND(VLOOKUP($E245,Puntos,7,FALSE)-VLOOKUP($F245,Puntos,7,FALSE)&lt;=(1.25/30)*(-360+J$5+J$3),VLOOKUP($E245,Puntos,7,FALSE)-VLOOKUP($F245,Puntos,7,FALSE)&gt;=(1.25/30)*(-360-J$5+J$3)),VLOOKUP($E245,Puntos,7,FALSE)-VLOOKUP($F245,Puntos,7,FALSE)+(360-J$3)/24,IF(AND(VLOOKUP($F245,Puntos,7,FALSE)-VLOOKUP($E245,Puntos,7,FALSE)&lt;=(1.25/30)*(-360+J$5+J$3),VLOOKUP($F245,Puntos,7,FALSE)-VLOOKUP($E245,Puntos,7,FALSE)&gt;=(1.25/30)*(-360-J$5+J$3)),VLOOKUP($F245,Puntos,7,FALSE)-VLOOKUP($E245,Puntos,7,FALSE)+(360-J$3)/24,"No"))))),(IF(AND(VLOOKUP($E245,Puntos,7,FALSE)-VLOOKUP($F245,Puntos,7,FALSE)&lt;=(1.25/30)*(J$5+J$3),VLOOKUP($E245,Puntos,7,FALSE)-VLOOKUP($F245,Puntos,7,FALSE)&gt;=(1.25/30)*(-J$5+J$3)),VLOOKUP($E245,Puntos,7,FALSE)-VLOOKUP($F245,Puntos,7,FALSE)-(1.25/30)*(J$3),IF(AND(VLOOKUP($F245,Puntos,7,FALSE)-VLOOKUP($E245,Puntos,7,FALSE)&lt;=(1.25/30)*(J$5+J$3),VLOOKUP($F245,Puntos,7,FALSE)-VLOOKUP($E245,Puntos,7,FALSE)&gt;=(1.25/30)*(-J$5+J$3)),VLOOKUP($F245,Puntos,7,FALSE)-VLOOKUP($E245,Puntos,7,FALSE)-(1.25/30)*(J$3),IF(AND(VLOOKUP($E245,Puntos,7,FALSE)-VLOOKUP($F245,Puntos,7,FALSE)&lt;=(1.25/30)*(-360+J$5+J$3),VLOOKUP($E245,Puntos,7,FALSE)-VLOOKUP($F245,Puntos,7,FALSE)&gt;=(1.25/30)*(-360-J$5+J$3)),VLOOKUP($E245,Puntos,7,FALSE)-VLOOKUP($F245,Puntos,7,FALSE)+(360-J$3)/24,IF(AND(VLOOKUP($F245,Puntos,7,FALSE)-VLOOKUP($E245,Puntos,7,FALSE)&lt;=(1.25/30)*(-360+J$5+J$3),VLOOKUP($F245,Puntos,7,FALSE)-VLOOKUP($E245,Puntos,7,FALSE)&gt;=(1.25/30)*(-360-J$5+J$3)),VLOOKUP($F245,Puntos,7,FALSE)-VLOOKUP($E245,Puntos,7,FALSE)+(360-J$3)/24,"No"))))))</f>
        <v>No</v>
      </c>
      <c r="K245" s="3" t="str">
        <f t="shared" si="180"/>
        <v>No</v>
      </c>
      <c r="L245" s="5" t="str">
        <f t="shared" si="181"/>
        <v>No</v>
      </c>
      <c r="M245" s="3" t="str">
        <f t="shared" si="180"/>
        <v>No</v>
      </c>
      <c r="N245" s="5" t="str">
        <f t="shared" si="181"/>
        <v>No</v>
      </c>
      <c r="O245" s="3" t="str">
        <f t="shared" si="180"/>
        <v>No</v>
      </c>
      <c r="P245" s="5" t="str">
        <f t="shared" si="181"/>
        <v>No</v>
      </c>
      <c r="Q245" s="3" t="str">
        <f t="shared" si="180"/>
        <v>No</v>
      </c>
      <c r="R245" s="5" t="str">
        <f t="shared" si="181"/>
        <v>No</v>
      </c>
      <c r="S245" s="3" t="str">
        <f t="shared" si="180"/>
        <v>No</v>
      </c>
      <c r="T245" s="5" t="str">
        <f t="shared" si="181"/>
        <v>No</v>
      </c>
      <c r="U245" s="3" t="str">
        <f t="shared" si="180"/>
        <v>No</v>
      </c>
      <c r="V245" s="5" t="str">
        <f t="shared" si="181"/>
        <v>No</v>
      </c>
      <c r="W245" s="3" t="str">
        <f t="shared" si="180"/>
        <v>No</v>
      </c>
      <c r="X245" s="5" t="str">
        <f t="shared" si="181"/>
        <v>No</v>
      </c>
      <c r="Y245" s="3" t="str">
        <f t="shared" si="180"/>
        <v>No</v>
      </c>
      <c r="Z245" s="5" t="str">
        <f t="shared" si="181"/>
        <v>No</v>
      </c>
      <c r="AA245" s="3" t="str">
        <f t="shared" si="180"/>
        <v>No</v>
      </c>
      <c r="AB245" s="5" t="str">
        <f t="shared" si="181"/>
        <v>No</v>
      </c>
      <c r="AC245" s="3" t="str">
        <f t="shared" si="180"/>
        <v>No</v>
      </c>
      <c r="AD245" s="5" t="str">
        <f t="shared" si="181"/>
        <v>No</v>
      </c>
      <c r="AE245" s="3" t="str">
        <f t="shared" si="180"/>
        <v>No</v>
      </c>
      <c r="AF245" s="5" t="str">
        <f t="shared" si="181"/>
        <v>No</v>
      </c>
      <c r="AG245" s="3" t="str">
        <f t="shared" si="180"/>
        <v>No</v>
      </c>
      <c r="AH245" s="5" t="str">
        <f t="shared" si="181"/>
        <v>No</v>
      </c>
      <c r="AI245" s="3" t="str">
        <f t="shared" si="180"/>
        <v>No</v>
      </c>
      <c r="AJ245" s="5" t="str">
        <f t="shared" si="181"/>
        <v>No</v>
      </c>
      <c r="AK245" s="3" t="str">
        <f t="shared" si="180"/>
        <v>No</v>
      </c>
      <c r="AL245" s="5" t="str">
        <f t="shared" si="181"/>
        <v>No</v>
      </c>
      <c r="AM245" s="3" t="str">
        <f t="shared" si="180"/>
        <v>No</v>
      </c>
      <c r="AN245" s="5" t="str">
        <f t="shared" si="181"/>
        <v>No</v>
      </c>
      <c r="AO245" s="3" t="str">
        <f t="shared" si="180"/>
        <v>No</v>
      </c>
      <c r="AP245" s="5" t="str">
        <f t="shared" si="181"/>
        <v>No</v>
      </c>
      <c r="AQ245" s="3" t="str">
        <f t="shared" si="180"/>
        <v>No</v>
      </c>
      <c r="AR245" s="5" t="str">
        <f t="shared" si="181"/>
        <v>No</v>
      </c>
      <c r="AS245" s="3" t="str">
        <f t="shared" si="180"/>
        <v>No</v>
      </c>
      <c r="AT245" s="5" t="str">
        <f t="shared" si="181"/>
        <v>No</v>
      </c>
      <c r="AU245" s="3" t="str">
        <f t="shared" si="180"/>
        <v>No</v>
      </c>
      <c r="AV245" s="5" t="str">
        <f t="shared" si="181"/>
        <v>No</v>
      </c>
      <c r="AW245" s="3" t="str">
        <f t="shared" si="180"/>
        <v>No</v>
      </c>
      <c r="AX245" s="5" t="str">
        <f t="shared" si="181"/>
        <v>No</v>
      </c>
      <c r="AY245" s="3" t="str">
        <f t="shared" si="180"/>
        <v>No</v>
      </c>
      <c r="AZ245" s="5" t="str">
        <f t="shared" si="181"/>
        <v>No</v>
      </c>
      <c r="BA245" s="3" t="str">
        <f t="shared" si="180"/>
        <v>No</v>
      </c>
      <c r="BB245" s="5" t="str">
        <f t="shared" si="181"/>
        <v>No</v>
      </c>
      <c r="BC245" s="3" t="str">
        <f t="shared" si="180"/>
        <v>No</v>
      </c>
      <c r="BD245" s="5" t="str">
        <f t="shared" si="181"/>
        <v>No</v>
      </c>
      <c r="BE245" s="3" t="str">
        <f t="shared" si="180"/>
        <v>No</v>
      </c>
      <c r="BF245" s="5" t="str">
        <f t="shared" si="181"/>
        <v>No</v>
      </c>
      <c r="BG245" s="3" t="str">
        <f t="shared" si="180"/>
        <v>No</v>
      </c>
      <c r="BH245" s="5" t="str">
        <f t="shared" si="181"/>
        <v>No</v>
      </c>
      <c r="BI245" s="3" t="str">
        <f t="shared" si="180"/>
        <v>No</v>
      </c>
      <c r="BJ245" s="5" t="str">
        <f t="shared" si="181"/>
        <v>No</v>
      </c>
      <c r="BK245" s="3" t="str">
        <f t="shared" si="180"/>
        <v>No</v>
      </c>
      <c r="BL245" s="5" t="str">
        <f t="shared" si="181"/>
        <v>No</v>
      </c>
      <c r="BM245" s="3" t="str">
        <f t="shared" si="180"/>
        <v>No</v>
      </c>
      <c r="BN245" s="5" t="str">
        <f t="shared" si="181"/>
        <v>No</v>
      </c>
      <c r="BO245" s="3" t="str">
        <f t="shared" si="180"/>
        <v>No</v>
      </c>
      <c r="BP245" s="5" t="str">
        <f t="shared" si="181"/>
        <v>No</v>
      </c>
      <c r="BQ245" s="3" t="str">
        <f t="shared" si="180"/>
        <v>No</v>
      </c>
      <c r="BR245" s="5" t="str">
        <f t="shared" si="181"/>
        <v>No</v>
      </c>
      <c r="BS245" s="3" t="str">
        <f t="shared" si="180"/>
        <v>No</v>
      </c>
      <c r="BT245" s="5" t="str">
        <f t="shared" si="181"/>
        <v>No</v>
      </c>
      <c r="BU245" s="3" t="str">
        <f t="shared" si="178"/>
        <v>No</v>
      </c>
      <c r="BV245" s="5" t="str">
        <f t="shared" si="179"/>
        <v>No</v>
      </c>
      <c r="BW245" s="3" t="str">
        <f t="shared" si="178"/>
        <v>No</v>
      </c>
      <c r="BX245" s="5" t="str">
        <f t="shared" si="179"/>
        <v>No</v>
      </c>
      <c r="BY245" s="3" t="str">
        <f t="shared" si="178"/>
        <v>No</v>
      </c>
      <c r="BZ245" s="5" t="str">
        <f t="shared" si="179"/>
        <v>No</v>
      </c>
      <c r="CA245" s="3" t="str">
        <f t="shared" si="178"/>
        <v>No</v>
      </c>
      <c r="CB245" s="5" t="str">
        <f t="shared" si="179"/>
        <v>No</v>
      </c>
      <c r="CC245" s="3" t="str">
        <f t="shared" si="178"/>
        <v>No</v>
      </c>
      <c r="CD245" s="5" t="str">
        <f t="shared" si="179"/>
        <v>No</v>
      </c>
      <c r="CE245" s="3" t="str">
        <f t="shared" si="178"/>
        <v>No</v>
      </c>
      <c r="CF245" s="5" t="str">
        <f t="shared" si="179"/>
        <v>No</v>
      </c>
      <c r="CG245" s="3" t="str">
        <f t="shared" si="178"/>
        <v>No</v>
      </c>
      <c r="CH245" s="5" t="str">
        <f t="shared" si="179"/>
        <v>No</v>
      </c>
      <c r="CI245" s="3" t="str">
        <f t="shared" si="178"/>
        <v>No</v>
      </c>
      <c r="CJ245" s="5" t="str">
        <f t="shared" si="179"/>
        <v>No</v>
      </c>
      <c r="CK245" s="3" t="str">
        <f t="shared" si="178"/>
        <v>No</v>
      </c>
      <c r="CL245" s="5" t="str">
        <f t="shared" si="179"/>
        <v>No</v>
      </c>
      <c r="CM245" s="3" t="str">
        <f t="shared" si="178"/>
        <v>No</v>
      </c>
      <c r="CN245" s="5" t="str">
        <f t="shared" si="179"/>
        <v>No</v>
      </c>
      <c r="CO245" s="3" t="str">
        <f t="shared" si="178"/>
        <v>No</v>
      </c>
      <c r="CP245" s="5" t="str">
        <f t="shared" si="179"/>
        <v>No</v>
      </c>
      <c r="CQ245" s="3" t="str">
        <f t="shared" si="178"/>
        <v>No</v>
      </c>
      <c r="CR245" s="5" t="str">
        <f t="shared" si="179"/>
        <v>No</v>
      </c>
      <c r="CS245" s="3" t="str">
        <f t="shared" si="178"/>
        <v>No</v>
      </c>
      <c r="CT245" s="5" t="str">
        <f t="shared" si="179"/>
        <v>No</v>
      </c>
      <c r="CU245" s="3" t="str">
        <f t="shared" si="178"/>
        <v>No</v>
      </c>
      <c r="CV245" s="5" t="str">
        <f t="shared" si="179"/>
        <v>No</v>
      </c>
      <c r="CW245" s="3" t="str">
        <f t="shared" si="178"/>
        <v>No</v>
      </c>
      <c r="CX245" s="5" t="str">
        <f t="shared" si="179"/>
        <v>No</v>
      </c>
      <c r="CY245" s="3" t="str">
        <f t="shared" si="178"/>
        <v>No</v>
      </c>
      <c r="CZ245" s="5" t="str">
        <f t="shared" si="179"/>
        <v>No</v>
      </c>
    </row>
    <row r="246" spans="4:104" x14ac:dyDescent="0.3">
      <c r="D246" s="3">
        <v>251</v>
      </c>
      <c r="E246" s="3" t="str">
        <f t="shared" si="175"/>
        <v>Ceres</v>
      </c>
      <c r="F246" s="3" t="str">
        <f t="shared" si="172"/>
        <v>Nodo Norte Real</v>
      </c>
      <c r="G246" s="3" t="str">
        <f t="shared" si="149"/>
        <v>Conjunción</v>
      </c>
      <c r="H246" s="5">
        <f t="shared" si="150"/>
        <v>0</v>
      </c>
      <c r="I246" s="3" t="str">
        <f t="shared" si="180"/>
        <v>No</v>
      </c>
      <c r="J246" s="5" t="str">
        <f t="shared" si="181"/>
        <v>No</v>
      </c>
      <c r="K246" s="3" t="str">
        <f t="shared" si="180"/>
        <v>No</v>
      </c>
      <c r="L246" s="5" t="str">
        <f t="shared" si="181"/>
        <v>No</v>
      </c>
      <c r="M246" s="3" t="str">
        <f t="shared" si="180"/>
        <v>No</v>
      </c>
      <c r="N246" s="5" t="str">
        <f t="shared" si="181"/>
        <v>No</v>
      </c>
      <c r="O246" s="3" t="str">
        <f t="shared" si="180"/>
        <v>No</v>
      </c>
      <c r="P246" s="5" t="str">
        <f t="shared" si="181"/>
        <v>No</v>
      </c>
      <c r="Q246" s="3" t="str">
        <f t="shared" si="180"/>
        <v>No</v>
      </c>
      <c r="R246" s="5" t="str">
        <f t="shared" si="181"/>
        <v>No</v>
      </c>
      <c r="S246" s="3" t="str">
        <f t="shared" si="180"/>
        <v>No</v>
      </c>
      <c r="T246" s="5" t="str">
        <f t="shared" si="181"/>
        <v>No</v>
      </c>
      <c r="U246" s="3" t="str">
        <f t="shared" si="180"/>
        <v>No</v>
      </c>
      <c r="V246" s="5" t="str">
        <f t="shared" si="181"/>
        <v>No</v>
      </c>
      <c r="W246" s="3" t="str">
        <f t="shared" si="180"/>
        <v>No</v>
      </c>
      <c r="X246" s="5" t="str">
        <f t="shared" si="181"/>
        <v>No</v>
      </c>
      <c r="Y246" s="3" t="str">
        <f t="shared" si="180"/>
        <v>No</v>
      </c>
      <c r="Z246" s="5" t="str">
        <f t="shared" si="181"/>
        <v>No</v>
      </c>
      <c r="AA246" s="3" t="str">
        <f t="shared" si="180"/>
        <v>No</v>
      </c>
      <c r="AB246" s="5" t="str">
        <f t="shared" si="181"/>
        <v>No</v>
      </c>
      <c r="AC246" s="3" t="str">
        <f t="shared" si="180"/>
        <v>No</v>
      </c>
      <c r="AD246" s="5" t="str">
        <f t="shared" si="181"/>
        <v>No</v>
      </c>
      <c r="AE246" s="3" t="str">
        <f t="shared" si="180"/>
        <v>No</v>
      </c>
      <c r="AF246" s="5" t="str">
        <f t="shared" si="181"/>
        <v>No</v>
      </c>
      <c r="AG246" s="3" t="str">
        <f t="shared" si="180"/>
        <v>No</v>
      </c>
      <c r="AH246" s="5" t="str">
        <f t="shared" si="181"/>
        <v>No</v>
      </c>
      <c r="AI246" s="3" t="str">
        <f t="shared" si="180"/>
        <v>No</v>
      </c>
      <c r="AJ246" s="5" t="str">
        <f t="shared" si="181"/>
        <v>No</v>
      </c>
      <c r="AK246" s="3" t="str">
        <f t="shared" si="180"/>
        <v>No</v>
      </c>
      <c r="AL246" s="5" t="str">
        <f t="shared" si="181"/>
        <v>No</v>
      </c>
      <c r="AM246" s="3" t="str">
        <f t="shared" si="180"/>
        <v>No</v>
      </c>
      <c r="AN246" s="5" t="str">
        <f t="shared" si="181"/>
        <v>No</v>
      </c>
      <c r="AO246" s="3" t="str">
        <f t="shared" si="180"/>
        <v>No</v>
      </c>
      <c r="AP246" s="5" t="str">
        <f t="shared" si="181"/>
        <v>No</v>
      </c>
      <c r="AQ246" s="3" t="str">
        <f t="shared" si="180"/>
        <v>No</v>
      </c>
      <c r="AR246" s="5" t="str">
        <f t="shared" si="181"/>
        <v>No</v>
      </c>
      <c r="AS246" s="3" t="str">
        <f t="shared" si="180"/>
        <v>No</v>
      </c>
      <c r="AT246" s="5" t="str">
        <f t="shared" si="181"/>
        <v>No</v>
      </c>
      <c r="AU246" s="3" t="str">
        <f t="shared" si="180"/>
        <v>No</v>
      </c>
      <c r="AV246" s="5" t="str">
        <f t="shared" si="181"/>
        <v>No</v>
      </c>
      <c r="AW246" s="3" t="str">
        <f t="shared" si="180"/>
        <v>No</v>
      </c>
      <c r="AX246" s="5" t="str">
        <f t="shared" si="181"/>
        <v>No</v>
      </c>
      <c r="AY246" s="3" t="str">
        <f t="shared" si="180"/>
        <v>No</v>
      </c>
      <c r="AZ246" s="5" t="str">
        <f t="shared" si="181"/>
        <v>No</v>
      </c>
      <c r="BA246" s="3" t="str">
        <f t="shared" si="180"/>
        <v>No</v>
      </c>
      <c r="BB246" s="5" t="str">
        <f t="shared" si="181"/>
        <v>No</v>
      </c>
      <c r="BC246" s="3" t="str">
        <f t="shared" si="180"/>
        <v>No</v>
      </c>
      <c r="BD246" s="5" t="str">
        <f t="shared" si="181"/>
        <v>No</v>
      </c>
      <c r="BE246" s="3" t="str">
        <f t="shared" si="180"/>
        <v>No</v>
      </c>
      <c r="BF246" s="5" t="str">
        <f t="shared" si="181"/>
        <v>No</v>
      </c>
      <c r="BG246" s="3" t="str">
        <f t="shared" si="180"/>
        <v>No</v>
      </c>
      <c r="BH246" s="5" t="str">
        <f t="shared" si="181"/>
        <v>No</v>
      </c>
      <c r="BI246" s="3" t="str">
        <f t="shared" si="180"/>
        <v>No</v>
      </c>
      <c r="BJ246" s="5" t="str">
        <f t="shared" si="181"/>
        <v>No</v>
      </c>
      <c r="BK246" s="3" t="str">
        <f t="shared" si="180"/>
        <v>No</v>
      </c>
      <c r="BL246" s="5" t="str">
        <f t="shared" si="181"/>
        <v>No</v>
      </c>
      <c r="BM246" s="3" t="str">
        <f t="shared" si="180"/>
        <v>No</v>
      </c>
      <c r="BN246" s="5" t="str">
        <f t="shared" si="181"/>
        <v>No</v>
      </c>
      <c r="BO246" s="3" t="str">
        <f t="shared" si="180"/>
        <v>No</v>
      </c>
      <c r="BP246" s="5" t="str">
        <f t="shared" si="181"/>
        <v>No</v>
      </c>
      <c r="BQ246" s="3" t="str">
        <f t="shared" si="180"/>
        <v>No</v>
      </c>
      <c r="BR246" s="5" t="str">
        <f t="shared" si="181"/>
        <v>No</v>
      </c>
      <c r="BS246" s="3" t="str">
        <f t="shared" si="180"/>
        <v>No</v>
      </c>
      <c r="BT246" s="5" t="str">
        <f t="shared" si="181"/>
        <v>No</v>
      </c>
      <c r="BU246" s="3" t="str">
        <f t="shared" si="178"/>
        <v>No</v>
      </c>
      <c r="BV246" s="5" t="str">
        <f t="shared" si="179"/>
        <v>No</v>
      </c>
      <c r="BW246" s="3" t="str">
        <f t="shared" si="178"/>
        <v>No</v>
      </c>
      <c r="BX246" s="5" t="str">
        <f t="shared" si="179"/>
        <v>No</v>
      </c>
      <c r="BY246" s="3" t="str">
        <f t="shared" si="178"/>
        <v>No</v>
      </c>
      <c r="BZ246" s="5" t="str">
        <f t="shared" si="179"/>
        <v>No</v>
      </c>
      <c r="CA246" s="3" t="str">
        <f t="shared" si="178"/>
        <v>No</v>
      </c>
      <c r="CB246" s="5" t="str">
        <f t="shared" si="179"/>
        <v>No</v>
      </c>
      <c r="CC246" s="3" t="str">
        <f t="shared" si="178"/>
        <v>No</v>
      </c>
      <c r="CD246" s="5" t="str">
        <f t="shared" si="179"/>
        <v>No</v>
      </c>
      <c r="CE246" s="3" t="str">
        <f t="shared" si="178"/>
        <v>No</v>
      </c>
      <c r="CF246" s="5" t="str">
        <f t="shared" si="179"/>
        <v>No</v>
      </c>
      <c r="CG246" s="3" t="str">
        <f t="shared" si="178"/>
        <v>No</v>
      </c>
      <c r="CH246" s="5" t="str">
        <f t="shared" si="179"/>
        <v>No</v>
      </c>
      <c r="CI246" s="3" t="str">
        <f t="shared" si="178"/>
        <v>No</v>
      </c>
      <c r="CJ246" s="5" t="str">
        <f t="shared" si="179"/>
        <v>No</v>
      </c>
      <c r="CK246" s="3" t="str">
        <f t="shared" si="178"/>
        <v>No</v>
      </c>
      <c r="CL246" s="5" t="str">
        <f t="shared" si="179"/>
        <v>No</v>
      </c>
      <c r="CM246" s="3" t="str">
        <f t="shared" si="178"/>
        <v>No</v>
      </c>
      <c r="CN246" s="5" t="str">
        <f t="shared" si="179"/>
        <v>No</v>
      </c>
      <c r="CO246" s="3" t="str">
        <f t="shared" si="178"/>
        <v>No</v>
      </c>
      <c r="CP246" s="5" t="str">
        <f t="shared" si="179"/>
        <v>No</v>
      </c>
      <c r="CQ246" s="3" t="str">
        <f t="shared" si="178"/>
        <v>No</v>
      </c>
      <c r="CR246" s="5" t="str">
        <f t="shared" si="179"/>
        <v>No</v>
      </c>
      <c r="CS246" s="3" t="str">
        <f t="shared" si="178"/>
        <v>No</v>
      </c>
      <c r="CT246" s="5" t="str">
        <f t="shared" si="179"/>
        <v>No</v>
      </c>
      <c r="CU246" s="3" t="str">
        <f t="shared" si="178"/>
        <v>No</v>
      </c>
      <c r="CV246" s="5" t="str">
        <f t="shared" si="179"/>
        <v>No</v>
      </c>
      <c r="CW246" s="3" t="str">
        <f t="shared" si="178"/>
        <v>No</v>
      </c>
      <c r="CX246" s="5" t="str">
        <f t="shared" si="179"/>
        <v>No</v>
      </c>
      <c r="CY246" s="3" t="str">
        <f t="shared" si="178"/>
        <v>No</v>
      </c>
      <c r="CZ246" s="5" t="str">
        <f t="shared" si="179"/>
        <v>No</v>
      </c>
    </row>
    <row r="247" spans="4:104" x14ac:dyDescent="0.3">
      <c r="D247" s="3">
        <v>252</v>
      </c>
      <c r="E247" s="3" t="str">
        <f t="shared" si="175"/>
        <v>Ceres</v>
      </c>
      <c r="F247" s="3" t="str">
        <f t="shared" si="172"/>
        <v>Quirón</v>
      </c>
      <c r="G247" s="3" t="str">
        <f t="shared" si="149"/>
        <v>Conjunción</v>
      </c>
      <c r="H247" s="5">
        <f t="shared" si="150"/>
        <v>0</v>
      </c>
      <c r="I247" s="3" t="str">
        <f t="shared" si="180"/>
        <v>No</v>
      </c>
      <c r="J247" s="5" t="str">
        <f t="shared" si="181"/>
        <v>No</v>
      </c>
      <c r="K247" s="3" t="str">
        <f t="shared" si="180"/>
        <v>No</v>
      </c>
      <c r="L247" s="5" t="str">
        <f t="shared" si="181"/>
        <v>No</v>
      </c>
      <c r="M247" s="3" t="str">
        <f t="shared" si="180"/>
        <v>No</v>
      </c>
      <c r="N247" s="5" t="str">
        <f t="shared" si="181"/>
        <v>No</v>
      </c>
      <c r="O247" s="3" t="str">
        <f t="shared" si="180"/>
        <v>No</v>
      </c>
      <c r="P247" s="5" t="str">
        <f t="shared" si="181"/>
        <v>No</v>
      </c>
      <c r="Q247" s="3" t="str">
        <f t="shared" si="180"/>
        <v>No</v>
      </c>
      <c r="R247" s="5" t="str">
        <f t="shared" si="181"/>
        <v>No</v>
      </c>
      <c r="S247" s="3" t="str">
        <f t="shared" si="180"/>
        <v>No</v>
      </c>
      <c r="T247" s="5" t="str">
        <f t="shared" si="181"/>
        <v>No</v>
      </c>
      <c r="U247" s="3" t="str">
        <f t="shared" si="180"/>
        <v>No</v>
      </c>
      <c r="V247" s="5" t="str">
        <f t="shared" si="181"/>
        <v>No</v>
      </c>
      <c r="W247" s="3" t="str">
        <f t="shared" si="180"/>
        <v>No</v>
      </c>
      <c r="X247" s="5" t="str">
        <f t="shared" si="181"/>
        <v>No</v>
      </c>
      <c r="Y247" s="3" t="str">
        <f t="shared" si="180"/>
        <v>No</v>
      </c>
      <c r="Z247" s="5" t="str">
        <f t="shared" si="181"/>
        <v>No</v>
      </c>
      <c r="AA247" s="3" t="str">
        <f t="shared" si="180"/>
        <v>No</v>
      </c>
      <c r="AB247" s="5" t="str">
        <f t="shared" si="181"/>
        <v>No</v>
      </c>
      <c r="AC247" s="3" t="str">
        <f t="shared" si="180"/>
        <v>No</v>
      </c>
      <c r="AD247" s="5" t="str">
        <f t="shared" si="181"/>
        <v>No</v>
      </c>
      <c r="AE247" s="3" t="str">
        <f t="shared" si="180"/>
        <v>No</v>
      </c>
      <c r="AF247" s="5" t="str">
        <f t="shared" si="181"/>
        <v>No</v>
      </c>
      <c r="AG247" s="3" t="str">
        <f t="shared" si="180"/>
        <v>No</v>
      </c>
      <c r="AH247" s="5" t="str">
        <f t="shared" si="181"/>
        <v>No</v>
      </c>
      <c r="AI247" s="3" t="str">
        <f t="shared" si="180"/>
        <v>No</v>
      </c>
      <c r="AJ247" s="5" t="str">
        <f t="shared" si="181"/>
        <v>No</v>
      </c>
      <c r="AK247" s="3" t="str">
        <f t="shared" si="180"/>
        <v>No</v>
      </c>
      <c r="AL247" s="5" t="str">
        <f t="shared" si="181"/>
        <v>No</v>
      </c>
      <c r="AM247" s="3" t="str">
        <f t="shared" si="180"/>
        <v>No</v>
      </c>
      <c r="AN247" s="5" t="str">
        <f t="shared" si="181"/>
        <v>No</v>
      </c>
      <c r="AO247" s="3" t="str">
        <f t="shared" si="180"/>
        <v>No</v>
      </c>
      <c r="AP247" s="5" t="str">
        <f t="shared" si="181"/>
        <v>No</v>
      </c>
      <c r="AQ247" s="3" t="str">
        <f t="shared" si="180"/>
        <v>No</v>
      </c>
      <c r="AR247" s="5" t="str">
        <f t="shared" si="181"/>
        <v>No</v>
      </c>
      <c r="AS247" s="3" t="str">
        <f t="shared" si="180"/>
        <v>No</v>
      </c>
      <c r="AT247" s="5" t="str">
        <f t="shared" si="181"/>
        <v>No</v>
      </c>
      <c r="AU247" s="3" t="str">
        <f t="shared" si="180"/>
        <v>No</v>
      </c>
      <c r="AV247" s="5" t="str">
        <f t="shared" si="181"/>
        <v>No</v>
      </c>
      <c r="AW247" s="3" t="str">
        <f t="shared" si="180"/>
        <v>No</v>
      </c>
      <c r="AX247" s="5" t="str">
        <f t="shared" si="181"/>
        <v>No</v>
      </c>
      <c r="AY247" s="3" t="str">
        <f t="shared" si="180"/>
        <v>No</v>
      </c>
      <c r="AZ247" s="5" t="str">
        <f t="shared" si="181"/>
        <v>No</v>
      </c>
      <c r="BA247" s="3" t="str">
        <f t="shared" si="180"/>
        <v>No</v>
      </c>
      <c r="BB247" s="5" t="str">
        <f t="shared" si="181"/>
        <v>No</v>
      </c>
      <c r="BC247" s="3" t="str">
        <f t="shared" si="180"/>
        <v>No</v>
      </c>
      <c r="BD247" s="5" t="str">
        <f t="shared" si="181"/>
        <v>No</v>
      </c>
      <c r="BE247" s="3" t="str">
        <f t="shared" si="180"/>
        <v>No</v>
      </c>
      <c r="BF247" s="5" t="str">
        <f t="shared" si="181"/>
        <v>No</v>
      </c>
      <c r="BG247" s="3" t="str">
        <f t="shared" si="180"/>
        <v>No</v>
      </c>
      <c r="BH247" s="5" t="str">
        <f t="shared" si="181"/>
        <v>No</v>
      </c>
      <c r="BI247" s="3" t="str">
        <f t="shared" si="180"/>
        <v>No</v>
      </c>
      <c r="BJ247" s="5" t="str">
        <f t="shared" si="181"/>
        <v>No</v>
      </c>
      <c r="BK247" s="3" t="str">
        <f t="shared" si="180"/>
        <v>No</v>
      </c>
      <c r="BL247" s="5" t="str">
        <f t="shared" si="181"/>
        <v>No</v>
      </c>
      <c r="BM247" s="3" t="str">
        <f t="shared" si="180"/>
        <v>No</v>
      </c>
      <c r="BN247" s="5" t="str">
        <f t="shared" si="181"/>
        <v>No</v>
      </c>
      <c r="BO247" s="3" t="str">
        <f t="shared" si="180"/>
        <v>No</v>
      </c>
      <c r="BP247" s="5" t="str">
        <f t="shared" si="181"/>
        <v>No</v>
      </c>
      <c r="BQ247" s="3" t="str">
        <f t="shared" si="180"/>
        <v>No</v>
      </c>
      <c r="BR247" s="5" t="str">
        <f t="shared" si="181"/>
        <v>No</v>
      </c>
      <c r="BS247" s="3" t="str">
        <f t="shared" si="180"/>
        <v>No</v>
      </c>
      <c r="BT247" s="5" t="str">
        <f t="shared" si="181"/>
        <v>No</v>
      </c>
      <c r="BU247" s="3" t="str">
        <f t="shared" si="178"/>
        <v>No</v>
      </c>
      <c r="BV247" s="5" t="str">
        <f t="shared" si="179"/>
        <v>No</v>
      </c>
      <c r="BW247" s="3" t="str">
        <f t="shared" si="178"/>
        <v>No</v>
      </c>
      <c r="BX247" s="5" t="str">
        <f t="shared" si="179"/>
        <v>No</v>
      </c>
      <c r="BY247" s="3" t="str">
        <f t="shared" si="178"/>
        <v>No</v>
      </c>
      <c r="BZ247" s="5" t="str">
        <f t="shared" si="179"/>
        <v>No</v>
      </c>
      <c r="CA247" s="3" t="str">
        <f t="shared" si="178"/>
        <v>No</v>
      </c>
      <c r="CB247" s="5" t="str">
        <f t="shared" si="179"/>
        <v>No</v>
      </c>
      <c r="CC247" s="3" t="str">
        <f t="shared" si="178"/>
        <v>No</v>
      </c>
      <c r="CD247" s="5" t="str">
        <f t="shared" si="179"/>
        <v>No</v>
      </c>
      <c r="CE247" s="3" t="str">
        <f t="shared" si="178"/>
        <v>No</v>
      </c>
      <c r="CF247" s="5" t="str">
        <f t="shared" si="179"/>
        <v>No</v>
      </c>
      <c r="CG247" s="3" t="str">
        <f t="shared" si="178"/>
        <v>No</v>
      </c>
      <c r="CH247" s="5" t="str">
        <f t="shared" si="179"/>
        <v>No</v>
      </c>
      <c r="CI247" s="3" t="str">
        <f t="shared" si="178"/>
        <v>No</v>
      </c>
      <c r="CJ247" s="5" t="str">
        <f t="shared" si="179"/>
        <v>No</v>
      </c>
      <c r="CK247" s="3" t="str">
        <f t="shared" si="178"/>
        <v>No</v>
      </c>
      <c r="CL247" s="5" t="str">
        <f t="shared" si="179"/>
        <v>No</v>
      </c>
      <c r="CM247" s="3" t="str">
        <f t="shared" si="178"/>
        <v>No</v>
      </c>
      <c r="CN247" s="5" t="str">
        <f t="shared" si="179"/>
        <v>No</v>
      </c>
      <c r="CO247" s="3" t="str">
        <f t="shared" si="178"/>
        <v>No</v>
      </c>
      <c r="CP247" s="5" t="str">
        <f t="shared" si="179"/>
        <v>No</v>
      </c>
      <c r="CQ247" s="3" t="str">
        <f t="shared" si="178"/>
        <v>No</v>
      </c>
      <c r="CR247" s="5" t="str">
        <f t="shared" si="179"/>
        <v>No</v>
      </c>
      <c r="CS247" s="3" t="str">
        <f t="shared" si="178"/>
        <v>No</v>
      </c>
      <c r="CT247" s="5" t="str">
        <f t="shared" si="179"/>
        <v>No</v>
      </c>
      <c r="CU247" s="3" t="str">
        <f t="shared" si="178"/>
        <v>No</v>
      </c>
      <c r="CV247" s="5" t="str">
        <f t="shared" si="179"/>
        <v>No</v>
      </c>
      <c r="CW247" s="3" t="str">
        <f t="shared" si="178"/>
        <v>No</v>
      </c>
      <c r="CX247" s="5" t="str">
        <f t="shared" si="179"/>
        <v>No</v>
      </c>
      <c r="CY247" s="3" t="str">
        <f t="shared" si="178"/>
        <v>No</v>
      </c>
      <c r="CZ247" s="5" t="str">
        <f t="shared" si="179"/>
        <v>No</v>
      </c>
    </row>
    <row r="248" spans="4:104" x14ac:dyDescent="0.3">
      <c r="D248" s="3">
        <v>253</v>
      </c>
      <c r="E248" s="3" t="str">
        <f t="shared" si="175"/>
        <v>Ceres</v>
      </c>
      <c r="F248" s="3" t="str">
        <f t="shared" si="172"/>
        <v>Lilith</v>
      </c>
      <c r="G248" s="3" t="str">
        <f t="shared" si="149"/>
        <v>Conjunción</v>
      </c>
      <c r="H248" s="5">
        <f t="shared" si="150"/>
        <v>0</v>
      </c>
      <c r="I248" s="3" t="str">
        <f t="shared" si="180"/>
        <v>No</v>
      </c>
      <c r="J248" s="5" t="str">
        <f t="shared" si="181"/>
        <v>No</v>
      </c>
      <c r="K248" s="3" t="str">
        <f t="shared" si="180"/>
        <v>No</v>
      </c>
      <c r="L248" s="5" t="str">
        <f t="shared" si="181"/>
        <v>No</v>
      </c>
      <c r="M248" s="3" t="str">
        <f t="shared" si="180"/>
        <v>No</v>
      </c>
      <c r="N248" s="5" t="str">
        <f t="shared" si="181"/>
        <v>No</v>
      </c>
      <c r="O248" s="3" t="str">
        <f t="shared" si="180"/>
        <v>No</v>
      </c>
      <c r="P248" s="5" t="str">
        <f t="shared" si="181"/>
        <v>No</v>
      </c>
      <c r="Q248" s="3" t="str">
        <f t="shared" si="180"/>
        <v>No</v>
      </c>
      <c r="R248" s="5" t="str">
        <f t="shared" si="181"/>
        <v>No</v>
      </c>
      <c r="S248" s="3" t="str">
        <f t="shared" si="180"/>
        <v>No</v>
      </c>
      <c r="T248" s="5" t="str">
        <f t="shared" si="181"/>
        <v>No</v>
      </c>
      <c r="U248" s="3" t="str">
        <f t="shared" si="180"/>
        <v>No</v>
      </c>
      <c r="V248" s="5" t="str">
        <f t="shared" si="181"/>
        <v>No</v>
      </c>
      <c r="W248" s="3" t="str">
        <f t="shared" si="180"/>
        <v>No</v>
      </c>
      <c r="X248" s="5" t="str">
        <f t="shared" si="181"/>
        <v>No</v>
      </c>
      <c r="Y248" s="3" t="str">
        <f t="shared" si="180"/>
        <v>No</v>
      </c>
      <c r="Z248" s="5" t="str">
        <f t="shared" si="181"/>
        <v>No</v>
      </c>
      <c r="AA248" s="3" t="str">
        <f t="shared" si="180"/>
        <v>No</v>
      </c>
      <c r="AB248" s="5" t="str">
        <f t="shared" si="181"/>
        <v>No</v>
      </c>
      <c r="AC248" s="3" t="str">
        <f t="shared" si="180"/>
        <v>No</v>
      </c>
      <c r="AD248" s="5" t="str">
        <f t="shared" si="181"/>
        <v>No</v>
      </c>
      <c r="AE248" s="3" t="str">
        <f t="shared" si="180"/>
        <v>No</v>
      </c>
      <c r="AF248" s="5" t="str">
        <f t="shared" si="181"/>
        <v>No</v>
      </c>
      <c r="AG248" s="3" t="str">
        <f t="shared" si="180"/>
        <v>No</v>
      </c>
      <c r="AH248" s="5" t="str">
        <f t="shared" si="181"/>
        <v>No</v>
      </c>
      <c r="AI248" s="3" t="str">
        <f t="shared" si="180"/>
        <v>No</v>
      </c>
      <c r="AJ248" s="5" t="str">
        <f t="shared" si="181"/>
        <v>No</v>
      </c>
      <c r="AK248" s="3" t="str">
        <f t="shared" si="180"/>
        <v>No</v>
      </c>
      <c r="AL248" s="5" t="str">
        <f t="shared" si="181"/>
        <v>No</v>
      </c>
      <c r="AM248" s="3" t="str">
        <f t="shared" si="180"/>
        <v>No</v>
      </c>
      <c r="AN248" s="5" t="str">
        <f t="shared" si="181"/>
        <v>No</v>
      </c>
      <c r="AO248" s="3" t="str">
        <f t="shared" si="180"/>
        <v>No</v>
      </c>
      <c r="AP248" s="5" t="str">
        <f t="shared" si="181"/>
        <v>No</v>
      </c>
      <c r="AQ248" s="3" t="str">
        <f t="shared" si="180"/>
        <v>No</v>
      </c>
      <c r="AR248" s="5" t="str">
        <f t="shared" si="181"/>
        <v>No</v>
      </c>
      <c r="AS248" s="3" t="str">
        <f t="shared" si="180"/>
        <v>No</v>
      </c>
      <c r="AT248" s="5" t="str">
        <f t="shared" si="181"/>
        <v>No</v>
      </c>
      <c r="AU248" s="3" t="str">
        <f t="shared" si="180"/>
        <v>No</v>
      </c>
      <c r="AV248" s="5" t="str">
        <f t="shared" si="181"/>
        <v>No</v>
      </c>
      <c r="AW248" s="3" t="str">
        <f t="shared" si="180"/>
        <v>No</v>
      </c>
      <c r="AX248" s="5" t="str">
        <f t="shared" si="181"/>
        <v>No</v>
      </c>
      <c r="AY248" s="3" t="str">
        <f t="shared" si="180"/>
        <v>No</v>
      </c>
      <c r="AZ248" s="5" t="str">
        <f t="shared" si="181"/>
        <v>No</v>
      </c>
      <c r="BA248" s="3" t="str">
        <f t="shared" si="180"/>
        <v>No</v>
      </c>
      <c r="BB248" s="5" t="str">
        <f t="shared" si="181"/>
        <v>No</v>
      </c>
      <c r="BC248" s="3" t="str">
        <f t="shared" si="180"/>
        <v>No</v>
      </c>
      <c r="BD248" s="5" t="str">
        <f t="shared" si="181"/>
        <v>No</v>
      </c>
      <c r="BE248" s="3" t="str">
        <f t="shared" si="180"/>
        <v>No</v>
      </c>
      <c r="BF248" s="5" t="str">
        <f t="shared" si="181"/>
        <v>No</v>
      </c>
      <c r="BG248" s="3" t="str">
        <f t="shared" si="180"/>
        <v>No</v>
      </c>
      <c r="BH248" s="5" t="str">
        <f t="shared" si="181"/>
        <v>No</v>
      </c>
      <c r="BI248" s="3" t="str">
        <f t="shared" si="180"/>
        <v>No</v>
      </c>
      <c r="BJ248" s="5" t="str">
        <f t="shared" si="181"/>
        <v>No</v>
      </c>
      <c r="BK248" s="3" t="str">
        <f t="shared" si="180"/>
        <v>No</v>
      </c>
      <c r="BL248" s="5" t="str">
        <f t="shared" si="181"/>
        <v>No</v>
      </c>
      <c r="BM248" s="3" t="str">
        <f t="shared" si="180"/>
        <v>No</v>
      </c>
      <c r="BN248" s="5" t="str">
        <f t="shared" si="181"/>
        <v>No</v>
      </c>
      <c r="BO248" s="3" t="str">
        <f t="shared" si="180"/>
        <v>No</v>
      </c>
      <c r="BP248" s="5" t="str">
        <f t="shared" si="181"/>
        <v>No</v>
      </c>
      <c r="BQ248" s="3" t="str">
        <f t="shared" si="180"/>
        <v>No</v>
      </c>
      <c r="BR248" s="5" t="str">
        <f t="shared" si="181"/>
        <v>No</v>
      </c>
      <c r="BS248" s="3" t="str">
        <f t="shared" si="180"/>
        <v>No</v>
      </c>
      <c r="BT248" s="5" t="str">
        <f t="shared" si="181"/>
        <v>No</v>
      </c>
      <c r="BU248" s="3" t="str">
        <f t="shared" si="178"/>
        <v>No</v>
      </c>
      <c r="BV248" s="5" t="str">
        <f t="shared" si="179"/>
        <v>No</v>
      </c>
      <c r="BW248" s="3" t="str">
        <f t="shared" si="178"/>
        <v>No</v>
      </c>
      <c r="BX248" s="5" t="str">
        <f t="shared" si="179"/>
        <v>No</v>
      </c>
      <c r="BY248" s="3" t="str">
        <f t="shared" si="178"/>
        <v>No</v>
      </c>
      <c r="BZ248" s="5" t="str">
        <f t="shared" si="179"/>
        <v>No</v>
      </c>
      <c r="CA248" s="3" t="str">
        <f t="shared" si="178"/>
        <v>No</v>
      </c>
      <c r="CB248" s="5" t="str">
        <f t="shared" si="179"/>
        <v>No</v>
      </c>
      <c r="CC248" s="3" t="str">
        <f t="shared" si="178"/>
        <v>No</v>
      </c>
      <c r="CD248" s="5" t="str">
        <f t="shared" si="179"/>
        <v>No</v>
      </c>
      <c r="CE248" s="3" t="str">
        <f t="shared" si="178"/>
        <v>No</v>
      </c>
      <c r="CF248" s="5" t="str">
        <f t="shared" si="179"/>
        <v>No</v>
      </c>
      <c r="CG248" s="3" t="str">
        <f t="shared" si="178"/>
        <v>No</v>
      </c>
      <c r="CH248" s="5" t="str">
        <f t="shared" si="179"/>
        <v>No</v>
      </c>
      <c r="CI248" s="3" t="str">
        <f t="shared" si="178"/>
        <v>No</v>
      </c>
      <c r="CJ248" s="5" t="str">
        <f t="shared" si="179"/>
        <v>No</v>
      </c>
      <c r="CK248" s="3" t="str">
        <f t="shared" si="178"/>
        <v>No</v>
      </c>
      <c r="CL248" s="5" t="str">
        <f t="shared" si="179"/>
        <v>No</v>
      </c>
      <c r="CM248" s="3" t="str">
        <f t="shared" si="178"/>
        <v>No</v>
      </c>
      <c r="CN248" s="5" t="str">
        <f t="shared" si="179"/>
        <v>No</v>
      </c>
      <c r="CO248" s="3" t="str">
        <f t="shared" si="178"/>
        <v>No</v>
      </c>
      <c r="CP248" s="5" t="str">
        <f t="shared" si="179"/>
        <v>No</v>
      </c>
      <c r="CQ248" s="3" t="str">
        <f t="shared" si="178"/>
        <v>No</v>
      </c>
      <c r="CR248" s="5" t="str">
        <f t="shared" si="179"/>
        <v>No</v>
      </c>
      <c r="CS248" s="3" t="str">
        <f t="shared" si="178"/>
        <v>No</v>
      </c>
      <c r="CT248" s="5" t="str">
        <f t="shared" si="179"/>
        <v>No</v>
      </c>
      <c r="CU248" s="3" t="str">
        <f t="shared" si="178"/>
        <v>No</v>
      </c>
      <c r="CV248" s="5" t="str">
        <f t="shared" si="179"/>
        <v>No</v>
      </c>
      <c r="CW248" s="3" t="str">
        <f t="shared" si="178"/>
        <v>No</v>
      </c>
      <c r="CX248" s="5" t="str">
        <f t="shared" si="179"/>
        <v>No</v>
      </c>
      <c r="CY248" s="3" t="str">
        <f t="shared" si="178"/>
        <v>No</v>
      </c>
      <c r="CZ248" s="5" t="str">
        <f t="shared" si="179"/>
        <v>No</v>
      </c>
    </row>
    <row r="249" spans="4:104" x14ac:dyDescent="0.3">
      <c r="D249" s="3">
        <v>254</v>
      </c>
      <c r="E249" s="3" t="str">
        <f t="shared" si="175"/>
        <v>Ceres</v>
      </c>
      <c r="F249" s="3" t="str">
        <f t="shared" ref="F249" si="182">$E$23</f>
        <v>Vertex</v>
      </c>
      <c r="G249" s="3" t="str">
        <f t="shared" si="149"/>
        <v>Conjunción</v>
      </c>
      <c r="H249" s="5">
        <f t="shared" si="150"/>
        <v>0</v>
      </c>
      <c r="I249" s="3" t="str">
        <f t="shared" si="180"/>
        <v>No</v>
      </c>
      <c r="J249" s="5" t="str">
        <f t="shared" si="181"/>
        <v>No</v>
      </c>
      <c r="K249" s="3" t="str">
        <f t="shared" si="180"/>
        <v>No</v>
      </c>
      <c r="L249" s="5" t="str">
        <f t="shared" si="181"/>
        <v>No</v>
      </c>
      <c r="M249" s="3" t="str">
        <f t="shared" si="180"/>
        <v>No</v>
      </c>
      <c r="N249" s="5" t="str">
        <f t="shared" si="181"/>
        <v>No</v>
      </c>
      <c r="O249" s="3" t="str">
        <f t="shared" si="180"/>
        <v>No</v>
      </c>
      <c r="P249" s="5" t="str">
        <f t="shared" si="181"/>
        <v>No</v>
      </c>
      <c r="Q249" s="3" t="str">
        <f t="shared" si="180"/>
        <v>No</v>
      </c>
      <c r="R249" s="5" t="str">
        <f t="shared" si="181"/>
        <v>No</v>
      </c>
      <c r="S249" s="3" t="str">
        <f t="shared" si="180"/>
        <v>No</v>
      </c>
      <c r="T249" s="5" t="str">
        <f t="shared" si="181"/>
        <v>No</v>
      </c>
      <c r="U249" s="3" t="str">
        <f t="shared" si="180"/>
        <v>No</v>
      </c>
      <c r="V249" s="5" t="str">
        <f t="shared" si="181"/>
        <v>No</v>
      </c>
      <c r="W249" s="3" t="str">
        <f t="shared" si="180"/>
        <v>No</v>
      </c>
      <c r="X249" s="5" t="str">
        <f t="shared" si="181"/>
        <v>No</v>
      </c>
      <c r="Y249" s="3" t="str">
        <f t="shared" si="180"/>
        <v>No</v>
      </c>
      <c r="Z249" s="5" t="str">
        <f t="shared" si="181"/>
        <v>No</v>
      </c>
      <c r="AA249" s="3" t="str">
        <f t="shared" si="180"/>
        <v>No</v>
      </c>
      <c r="AB249" s="5" t="str">
        <f t="shared" si="181"/>
        <v>No</v>
      </c>
      <c r="AC249" s="3" t="str">
        <f t="shared" si="180"/>
        <v>No</v>
      </c>
      <c r="AD249" s="5" t="str">
        <f t="shared" si="181"/>
        <v>No</v>
      </c>
      <c r="AE249" s="3" t="str">
        <f t="shared" si="180"/>
        <v>No</v>
      </c>
      <c r="AF249" s="5" t="str">
        <f t="shared" si="181"/>
        <v>No</v>
      </c>
      <c r="AG249" s="3" t="str">
        <f t="shared" si="180"/>
        <v>No</v>
      </c>
      <c r="AH249" s="5" t="str">
        <f t="shared" si="181"/>
        <v>No</v>
      </c>
      <c r="AI249" s="3" t="str">
        <f t="shared" si="180"/>
        <v>No</v>
      </c>
      <c r="AJ249" s="5" t="str">
        <f t="shared" si="181"/>
        <v>No</v>
      </c>
      <c r="AK249" s="3" t="str">
        <f t="shared" si="180"/>
        <v>No</v>
      </c>
      <c r="AL249" s="5" t="str">
        <f t="shared" si="181"/>
        <v>No</v>
      </c>
      <c r="AM249" s="3" t="str">
        <f t="shared" si="180"/>
        <v>No</v>
      </c>
      <c r="AN249" s="5" t="str">
        <f t="shared" si="181"/>
        <v>No</v>
      </c>
      <c r="AO249" s="3" t="str">
        <f t="shared" si="180"/>
        <v>No</v>
      </c>
      <c r="AP249" s="5" t="str">
        <f t="shared" si="181"/>
        <v>No</v>
      </c>
      <c r="AQ249" s="3" t="str">
        <f t="shared" si="180"/>
        <v>No</v>
      </c>
      <c r="AR249" s="5" t="str">
        <f t="shared" si="181"/>
        <v>No</v>
      </c>
      <c r="AS249" s="3" t="str">
        <f t="shared" si="180"/>
        <v>No</v>
      </c>
      <c r="AT249" s="5" t="str">
        <f t="shared" si="181"/>
        <v>No</v>
      </c>
      <c r="AU249" s="3" t="str">
        <f t="shared" si="180"/>
        <v>No</v>
      </c>
      <c r="AV249" s="5" t="str">
        <f t="shared" si="181"/>
        <v>No</v>
      </c>
      <c r="AW249" s="3" t="str">
        <f t="shared" si="180"/>
        <v>No</v>
      </c>
      <c r="AX249" s="5" t="str">
        <f t="shared" si="181"/>
        <v>No</v>
      </c>
      <c r="AY249" s="3" t="str">
        <f t="shared" si="180"/>
        <v>No</v>
      </c>
      <c r="AZ249" s="5" t="str">
        <f t="shared" si="181"/>
        <v>No</v>
      </c>
      <c r="BA249" s="3" t="str">
        <f t="shared" si="180"/>
        <v>No</v>
      </c>
      <c r="BB249" s="5" t="str">
        <f t="shared" si="181"/>
        <v>No</v>
      </c>
      <c r="BC249" s="3" t="str">
        <f t="shared" si="180"/>
        <v>No</v>
      </c>
      <c r="BD249" s="5" t="str">
        <f t="shared" si="181"/>
        <v>No</v>
      </c>
      <c r="BE249" s="3" t="str">
        <f t="shared" si="180"/>
        <v>No</v>
      </c>
      <c r="BF249" s="5" t="str">
        <f t="shared" si="181"/>
        <v>No</v>
      </c>
      <c r="BG249" s="3" t="str">
        <f t="shared" si="180"/>
        <v>No</v>
      </c>
      <c r="BH249" s="5" t="str">
        <f t="shared" si="181"/>
        <v>No</v>
      </c>
      <c r="BI249" s="3" t="str">
        <f t="shared" si="180"/>
        <v>No</v>
      </c>
      <c r="BJ249" s="5" t="str">
        <f t="shared" si="181"/>
        <v>No</v>
      </c>
      <c r="BK249" s="3" t="str">
        <f t="shared" si="180"/>
        <v>No</v>
      </c>
      <c r="BL249" s="5" t="str">
        <f t="shared" si="181"/>
        <v>No</v>
      </c>
      <c r="BM249" s="3" t="str">
        <f t="shared" si="180"/>
        <v>No</v>
      </c>
      <c r="BN249" s="5" t="str">
        <f t="shared" si="181"/>
        <v>No</v>
      </c>
      <c r="BO249" s="3" t="str">
        <f t="shared" si="180"/>
        <v>No</v>
      </c>
      <c r="BP249" s="5" t="str">
        <f t="shared" si="181"/>
        <v>No</v>
      </c>
      <c r="BQ249" s="3" t="str">
        <f t="shared" si="180"/>
        <v>No</v>
      </c>
      <c r="BR249" s="5" t="str">
        <f t="shared" si="181"/>
        <v>No</v>
      </c>
      <c r="BS249" s="3" t="str">
        <f t="shared" si="180"/>
        <v>No</v>
      </c>
      <c r="BT249" s="5" t="str">
        <f t="shared" si="181"/>
        <v>No</v>
      </c>
      <c r="BU249" s="3" t="str">
        <f t="shared" si="178"/>
        <v>No</v>
      </c>
      <c r="BV249" s="5" t="str">
        <f t="shared" si="179"/>
        <v>No</v>
      </c>
      <c r="BW249" s="3" t="str">
        <f t="shared" si="178"/>
        <v>No</v>
      </c>
      <c r="BX249" s="5" t="str">
        <f t="shared" si="179"/>
        <v>No</v>
      </c>
      <c r="BY249" s="3" t="str">
        <f t="shared" si="178"/>
        <v>No</v>
      </c>
      <c r="BZ249" s="5" t="str">
        <f t="shared" si="179"/>
        <v>No</v>
      </c>
      <c r="CA249" s="3" t="str">
        <f t="shared" si="178"/>
        <v>No</v>
      </c>
      <c r="CB249" s="5" t="str">
        <f t="shared" si="179"/>
        <v>No</v>
      </c>
      <c r="CC249" s="3" t="str">
        <f t="shared" si="178"/>
        <v>No</v>
      </c>
      <c r="CD249" s="5" t="str">
        <f t="shared" si="179"/>
        <v>No</v>
      </c>
      <c r="CE249" s="3" t="str">
        <f t="shared" si="178"/>
        <v>No</v>
      </c>
      <c r="CF249" s="5" t="str">
        <f t="shared" si="179"/>
        <v>No</v>
      </c>
      <c r="CG249" s="3" t="str">
        <f t="shared" si="178"/>
        <v>No</v>
      </c>
      <c r="CH249" s="5" t="str">
        <f t="shared" si="179"/>
        <v>No</v>
      </c>
      <c r="CI249" s="3" t="str">
        <f t="shared" si="178"/>
        <v>No</v>
      </c>
      <c r="CJ249" s="5" t="str">
        <f t="shared" si="179"/>
        <v>No</v>
      </c>
      <c r="CK249" s="3" t="str">
        <f t="shared" si="178"/>
        <v>No</v>
      </c>
      <c r="CL249" s="5" t="str">
        <f t="shared" si="179"/>
        <v>No</v>
      </c>
      <c r="CM249" s="3" t="str">
        <f t="shared" si="178"/>
        <v>No</v>
      </c>
      <c r="CN249" s="5" t="str">
        <f t="shared" si="179"/>
        <v>No</v>
      </c>
      <c r="CO249" s="3" t="str">
        <f t="shared" si="178"/>
        <v>No</v>
      </c>
      <c r="CP249" s="5" t="str">
        <f t="shared" si="179"/>
        <v>No</v>
      </c>
      <c r="CQ249" s="3" t="str">
        <f t="shared" si="178"/>
        <v>No</v>
      </c>
      <c r="CR249" s="5" t="str">
        <f t="shared" si="179"/>
        <v>No</v>
      </c>
      <c r="CS249" s="3" t="str">
        <f t="shared" si="178"/>
        <v>No</v>
      </c>
      <c r="CT249" s="5" t="str">
        <f t="shared" si="179"/>
        <v>No</v>
      </c>
      <c r="CU249" s="3" t="str">
        <f t="shared" si="178"/>
        <v>No</v>
      </c>
      <c r="CV249" s="5" t="str">
        <f t="shared" si="179"/>
        <v>No</v>
      </c>
      <c r="CW249" s="3" t="str">
        <f t="shared" si="178"/>
        <v>No</v>
      </c>
      <c r="CX249" s="5" t="str">
        <f t="shared" si="179"/>
        <v>No</v>
      </c>
      <c r="CY249" s="3" t="str">
        <f t="shared" si="178"/>
        <v>No</v>
      </c>
      <c r="CZ249" s="5" t="str">
        <f t="shared" si="179"/>
        <v>No</v>
      </c>
    </row>
    <row r="250" spans="4:104" x14ac:dyDescent="0.3">
      <c r="D250" s="3">
        <v>256</v>
      </c>
      <c r="E250" s="3" t="str">
        <f t="shared" si="175"/>
        <v>Ceres</v>
      </c>
      <c r="F250" s="3" t="str">
        <f t="shared" ref="F250:F264" si="183">F235</f>
        <v>Varuna</v>
      </c>
      <c r="G250" s="3" t="str">
        <f t="shared" si="149"/>
        <v>Conjunción</v>
      </c>
      <c r="H250" s="5">
        <f t="shared" si="150"/>
        <v>0</v>
      </c>
      <c r="I250" s="3" t="str">
        <f t="shared" si="180"/>
        <v>No</v>
      </c>
      <c r="J250" s="5" t="str">
        <f t="shared" si="181"/>
        <v>No</v>
      </c>
      <c r="K250" s="3" t="str">
        <f t="shared" si="180"/>
        <v>No</v>
      </c>
      <c r="L250" s="5" t="str">
        <f t="shared" si="181"/>
        <v>No</v>
      </c>
      <c r="M250" s="3" t="str">
        <f t="shared" si="180"/>
        <v>No</v>
      </c>
      <c r="N250" s="5" t="str">
        <f t="shared" si="181"/>
        <v>No</v>
      </c>
      <c r="O250" s="3" t="str">
        <f t="shared" si="180"/>
        <v>No</v>
      </c>
      <c r="P250" s="5" t="str">
        <f t="shared" si="181"/>
        <v>No</v>
      </c>
      <c r="Q250" s="3" t="str">
        <f t="shared" si="180"/>
        <v>No</v>
      </c>
      <c r="R250" s="5" t="str">
        <f t="shared" si="181"/>
        <v>No</v>
      </c>
      <c r="S250" s="3" t="str">
        <f t="shared" si="180"/>
        <v>No</v>
      </c>
      <c r="T250" s="5" t="str">
        <f t="shared" si="181"/>
        <v>No</v>
      </c>
      <c r="U250" s="3" t="str">
        <f t="shared" si="180"/>
        <v>No</v>
      </c>
      <c r="V250" s="5" t="str">
        <f t="shared" si="181"/>
        <v>No</v>
      </c>
      <c r="W250" s="3" t="str">
        <f t="shared" si="180"/>
        <v>No</v>
      </c>
      <c r="X250" s="5" t="str">
        <f t="shared" si="181"/>
        <v>No</v>
      </c>
      <c r="Y250" s="3" t="str">
        <f t="shared" si="180"/>
        <v>No</v>
      </c>
      <c r="Z250" s="5" t="str">
        <f t="shared" si="181"/>
        <v>No</v>
      </c>
      <c r="AA250" s="3" t="str">
        <f t="shared" si="180"/>
        <v>No</v>
      </c>
      <c r="AB250" s="5" t="str">
        <f t="shared" si="181"/>
        <v>No</v>
      </c>
      <c r="AC250" s="3" t="str">
        <f t="shared" si="180"/>
        <v>No</v>
      </c>
      <c r="AD250" s="5" t="str">
        <f t="shared" si="181"/>
        <v>No</v>
      </c>
      <c r="AE250" s="3" t="str">
        <f t="shared" si="180"/>
        <v>No</v>
      </c>
      <c r="AF250" s="5" t="str">
        <f t="shared" si="181"/>
        <v>No</v>
      </c>
      <c r="AG250" s="3" t="str">
        <f t="shared" si="180"/>
        <v>No</v>
      </c>
      <c r="AH250" s="5" t="str">
        <f t="shared" si="181"/>
        <v>No</v>
      </c>
      <c r="AI250" s="3" t="str">
        <f t="shared" si="180"/>
        <v>No</v>
      </c>
      <c r="AJ250" s="5" t="str">
        <f t="shared" si="181"/>
        <v>No</v>
      </c>
      <c r="AK250" s="3" t="str">
        <f t="shared" si="180"/>
        <v>No</v>
      </c>
      <c r="AL250" s="5" t="str">
        <f t="shared" si="181"/>
        <v>No</v>
      </c>
      <c r="AM250" s="3" t="str">
        <f t="shared" si="180"/>
        <v>No</v>
      </c>
      <c r="AN250" s="5" t="str">
        <f t="shared" si="181"/>
        <v>No</v>
      </c>
      <c r="AO250" s="3" t="str">
        <f t="shared" si="180"/>
        <v>No</v>
      </c>
      <c r="AP250" s="5" t="str">
        <f t="shared" si="181"/>
        <v>No</v>
      </c>
      <c r="AQ250" s="3" t="str">
        <f t="shared" si="180"/>
        <v>No</v>
      </c>
      <c r="AR250" s="5" t="str">
        <f t="shared" si="181"/>
        <v>No</v>
      </c>
      <c r="AS250" s="3" t="str">
        <f t="shared" si="180"/>
        <v>No</v>
      </c>
      <c r="AT250" s="5" t="str">
        <f t="shared" si="181"/>
        <v>No</v>
      </c>
      <c r="AU250" s="3" t="str">
        <f t="shared" si="180"/>
        <v>No</v>
      </c>
      <c r="AV250" s="5" t="str">
        <f t="shared" si="181"/>
        <v>No</v>
      </c>
      <c r="AW250" s="3" t="str">
        <f t="shared" si="180"/>
        <v>No</v>
      </c>
      <c r="AX250" s="5" t="str">
        <f t="shared" si="181"/>
        <v>No</v>
      </c>
      <c r="AY250" s="3" t="str">
        <f t="shared" si="180"/>
        <v>No</v>
      </c>
      <c r="AZ250" s="5" t="str">
        <f t="shared" si="181"/>
        <v>No</v>
      </c>
      <c r="BA250" s="3" t="str">
        <f t="shared" si="180"/>
        <v>No</v>
      </c>
      <c r="BB250" s="5" t="str">
        <f t="shared" si="181"/>
        <v>No</v>
      </c>
      <c r="BC250" s="3" t="str">
        <f t="shared" si="180"/>
        <v>No</v>
      </c>
      <c r="BD250" s="5" t="str">
        <f t="shared" si="181"/>
        <v>No</v>
      </c>
      <c r="BE250" s="3" t="str">
        <f t="shared" si="180"/>
        <v>No</v>
      </c>
      <c r="BF250" s="5" t="str">
        <f t="shared" si="181"/>
        <v>No</v>
      </c>
      <c r="BG250" s="3" t="str">
        <f t="shared" si="180"/>
        <v>No</v>
      </c>
      <c r="BH250" s="5" t="str">
        <f t="shared" si="181"/>
        <v>No</v>
      </c>
      <c r="BI250" s="3" t="str">
        <f t="shared" si="180"/>
        <v>No</v>
      </c>
      <c r="BJ250" s="5" t="str">
        <f t="shared" si="181"/>
        <v>No</v>
      </c>
      <c r="BK250" s="3" t="str">
        <f t="shared" si="180"/>
        <v>No</v>
      </c>
      <c r="BL250" s="5" t="str">
        <f t="shared" si="181"/>
        <v>No</v>
      </c>
      <c r="BM250" s="3" t="str">
        <f t="shared" si="180"/>
        <v>No</v>
      </c>
      <c r="BN250" s="5" t="str">
        <f t="shared" si="181"/>
        <v>No</v>
      </c>
      <c r="BO250" s="3" t="str">
        <f t="shared" si="180"/>
        <v>No</v>
      </c>
      <c r="BP250" s="5" t="str">
        <f t="shared" si="181"/>
        <v>No</v>
      </c>
      <c r="BQ250" s="3" t="str">
        <f t="shared" si="180"/>
        <v>No</v>
      </c>
      <c r="BR250" s="5" t="str">
        <f t="shared" si="181"/>
        <v>No</v>
      </c>
      <c r="BS250" s="3" t="str">
        <f t="shared" si="180"/>
        <v>No</v>
      </c>
      <c r="BT250" s="5" t="str">
        <f t="shared" si="181"/>
        <v>No</v>
      </c>
      <c r="BU250" s="3" t="str">
        <f t="shared" si="178"/>
        <v>No</v>
      </c>
      <c r="BV250" s="5" t="str">
        <f t="shared" si="179"/>
        <v>No</v>
      </c>
      <c r="BW250" s="3" t="str">
        <f t="shared" si="178"/>
        <v>No</v>
      </c>
      <c r="BX250" s="5" t="str">
        <f t="shared" si="179"/>
        <v>No</v>
      </c>
      <c r="BY250" s="3" t="str">
        <f t="shared" si="178"/>
        <v>No</v>
      </c>
      <c r="BZ250" s="5" t="str">
        <f t="shared" si="179"/>
        <v>No</v>
      </c>
      <c r="CA250" s="3" t="str">
        <f t="shared" si="178"/>
        <v>No</v>
      </c>
      <c r="CB250" s="5" t="str">
        <f t="shared" si="179"/>
        <v>No</v>
      </c>
      <c r="CC250" s="3" t="str">
        <f t="shared" si="178"/>
        <v>No</v>
      </c>
      <c r="CD250" s="5" t="str">
        <f t="shared" si="179"/>
        <v>No</v>
      </c>
      <c r="CE250" s="3" t="str">
        <f t="shared" si="178"/>
        <v>No</v>
      </c>
      <c r="CF250" s="5" t="str">
        <f t="shared" si="179"/>
        <v>No</v>
      </c>
      <c r="CG250" s="3" t="str">
        <f t="shared" si="178"/>
        <v>No</v>
      </c>
      <c r="CH250" s="5" t="str">
        <f t="shared" si="179"/>
        <v>No</v>
      </c>
      <c r="CI250" s="3" t="str">
        <f t="shared" si="178"/>
        <v>No</v>
      </c>
      <c r="CJ250" s="5" t="str">
        <f t="shared" si="179"/>
        <v>No</v>
      </c>
      <c r="CK250" s="3" t="str">
        <f t="shared" si="178"/>
        <v>No</v>
      </c>
      <c r="CL250" s="5" t="str">
        <f t="shared" si="179"/>
        <v>No</v>
      </c>
      <c r="CM250" s="3" t="str">
        <f t="shared" si="178"/>
        <v>No</v>
      </c>
      <c r="CN250" s="5" t="str">
        <f t="shared" si="179"/>
        <v>No</v>
      </c>
      <c r="CO250" s="3" t="str">
        <f t="shared" si="178"/>
        <v>No</v>
      </c>
      <c r="CP250" s="5" t="str">
        <f t="shared" si="179"/>
        <v>No</v>
      </c>
      <c r="CQ250" s="3" t="str">
        <f t="shared" si="178"/>
        <v>No</v>
      </c>
      <c r="CR250" s="5" t="str">
        <f t="shared" si="179"/>
        <v>No</v>
      </c>
      <c r="CS250" s="3" t="str">
        <f t="shared" si="178"/>
        <v>No</v>
      </c>
      <c r="CT250" s="5" t="str">
        <f t="shared" si="179"/>
        <v>No</v>
      </c>
      <c r="CU250" s="3" t="str">
        <f t="shared" si="178"/>
        <v>No</v>
      </c>
      <c r="CV250" s="5" t="str">
        <f t="shared" si="179"/>
        <v>No</v>
      </c>
      <c r="CW250" s="3" t="str">
        <f t="shared" si="178"/>
        <v>No</v>
      </c>
      <c r="CX250" s="5" t="str">
        <f t="shared" si="179"/>
        <v>No</v>
      </c>
      <c r="CY250" s="3" t="str">
        <f t="shared" si="178"/>
        <v>No</v>
      </c>
      <c r="CZ250" s="5" t="str">
        <f t="shared" si="179"/>
        <v>No</v>
      </c>
    </row>
    <row r="251" spans="4:104" x14ac:dyDescent="0.3">
      <c r="D251" s="3">
        <v>257</v>
      </c>
      <c r="E251" s="3" t="str">
        <f>$E$25</f>
        <v>Varuna</v>
      </c>
      <c r="F251" s="3" t="str">
        <f t="shared" si="183"/>
        <v>Sol</v>
      </c>
      <c r="G251" s="3" t="str">
        <f t="shared" si="149"/>
        <v>Conjunción</v>
      </c>
      <c r="H251" s="5">
        <f t="shared" si="150"/>
        <v>0</v>
      </c>
      <c r="I251" s="3" t="str">
        <f t="shared" si="180"/>
        <v>No</v>
      </c>
      <c r="J251" s="5" t="str">
        <f t="shared" si="181"/>
        <v>No</v>
      </c>
      <c r="K251" s="3" t="str">
        <f t="shared" si="180"/>
        <v>No</v>
      </c>
      <c r="L251" s="5" t="str">
        <f t="shared" si="181"/>
        <v>No</v>
      </c>
      <c r="M251" s="3" t="str">
        <f t="shared" si="180"/>
        <v>No</v>
      </c>
      <c r="N251" s="5" t="str">
        <f t="shared" si="181"/>
        <v>No</v>
      </c>
      <c r="O251" s="3" t="str">
        <f t="shared" si="180"/>
        <v>No</v>
      </c>
      <c r="P251" s="5" t="str">
        <f t="shared" si="181"/>
        <v>No</v>
      </c>
      <c r="Q251" s="3" t="str">
        <f t="shared" si="180"/>
        <v>No</v>
      </c>
      <c r="R251" s="5" t="str">
        <f t="shared" si="181"/>
        <v>No</v>
      </c>
      <c r="S251" s="3" t="str">
        <f t="shared" si="180"/>
        <v>No</v>
      </c>
      <c r="T251" s="5" t="str">
        <f t="shared" si="181"/>
        <v>No</v>
      </c>
      <c r="U251" s="3" t="str">
        <f t="shared" si="180"/>
        <v>No</v>
      </c>
      <c r="V251" s="5" t="str">
        <f t="shared" si="181"/>
        <v>No</v>
      </c>
      <c r="W251" s="3" t="str">
        <f t="shared" si="180"/>
        <v>No</v>
      </c>
      <c r="X251" s="5" t="str">
        <f t="shared" si="181"/>
        <v>No</v>
      </c>
      <c r="Y251" s="3" t="str">
        <f t="shared" si="180"/>
        <v>No</v>
      </c>
      <c r="Z251" s="5" t="str">
        <f t="shared" si="181"/>
        <v>No</v>
      </c>
      <c r="AA251" s="3" t="str">
        <f t="shared" si="180"/>
        <v>No</v>
      </c>
      <c r="AB251" s="5" t="str">
        <f t="shared" si="181"/>
        <v>No</v>
      </c>
      <c r="AC251" s="3" t="str">
        <f t="shared" si="180"/>
        <v>No</v>
      </c>
      <c r="AD251" s="5" t="str">
        <f t="shared" si="181"/>
        <v>No</v>
      </c>
      <c r="AE251" s="3" t="str">
        <f t="shared" si="180"/>
        <v>No</v>
      </c>
      <c r="AF251" s="5" t="str">
        <f t="shared" si="181"/>
        <v>No</v>
      </c>
      <c r="AG251" s="3" t="str">
        <f t="shared" si="180"/>
        <v>No</v>
      </c>
      <c r="AH251" s="5" t="str">
        <f t="shared" si="181"/>
        <v>No</v>
      </c>
      <c r="AI251" s="3" t="str">
        <f t="shared" si="180"/>
        <v>No</v>
      </c>
      <c r="AJ251" s="5" t="str">
        <f t="shared" si="181"/>
        <v>No</v>
      </c>
      <c r="AK251" s="3" t="str">
        <f t="shared" si="180"/>
        <v>No</v>
      </c>
      <c r="AL251" s="5" t="str">
        <f t="shared" si="181"/>
        <v>No</v>
      </c>
      <c r="AM251" s="3" t="str">
        <f t="shared" si="180"/>
        <v>No</v>
      </c>
      <c r="AN251" s="5" t="str">
        <f t="shared" si="181"/>
        <v>No</v>
      </c>
      <c r="AO251" s="3" t="str">
        <f t="shared" si="180"/>
        <v>No</v>
      </c>
      <c r="AP251" s="5" t="str">
        <f t="shared" si="181"/>
        <v>No</v>
      </c>
      <c r="AQ251" s="3" t="str">
        <f t="shared" si="180"/>
        <v>No</v>
      </c>
      <c r="AR251" s="5" t="str">
        <f t="shared" si="181"/>
        <v>No</v>
      </c>
      <c r="AS251" s="3" t="str">
        <f t="shared" si="180"/>
        <v>No</v>
      </c>
      <c r="AT251" s="5" t="str">
        <f t="shared" si="181"/>
        <v>No</v>
      </c>
      <c r="AU251" s="3" t="str">
        <f t="shared" si="180"/>
        <v>No</v>
      </c>
      <c r="AV251" s="5" t="str">
        <f t="shared" si="181"/>
        <v>No</v>
      </c>
      <c r="AW251" s="3" t="str">
        <f t="shared" si="180"/>
        <v>No</v>
      </c>
      <c r="AX251" s="5" t="str">
        <f t="shared" si="181"/>
        <v>No</v>
      </c>
      <c r="AY251" s="3" t="str">
        <f t="shared" si="180"/>
        <v>No</v>
      </c>
      <c r="AZ251" s="5" t="str">
        <f t="shared" si="181"/>
        <v>No</v>
      </c>
      <c r="BA251" s="3" t="str">
        <f t="shared" si="180"/>
        <v>No</v>
      </c>
      <c r="BB251" s="5" t="str">
        <f t="shared" si="181"/>
        <v>No</v>
      </c>
      <c r="BC251" s="3" t="str">
        <f t="shared" si="180"/>
        <v>No</v>
      </c>
      <c r="BD251" s="5" t="str">
        <f t="shared" si="181"/>
        <v>No</v>
      </c>
      <c r="BE251" s="3" t="str">
        <f t="shared" si="180"/>
        <v>No</v>
      </c>
      <c r="BF251" s="5" t="str">
        <f t="shared" si="181"/>
        <v>No</v>
      </c>
      <c r="BG251" s="3" t="str">
        <f t="shared" si="180"/>
        <v>No</v>
      </c>
      <c r="BH251" s="5" t="str">
        <f t="shared" si="181"/>
        <v>No</v>
      </c>
      <c r="BI251" s="3" t="str">
        <f t="shared" si="180"/>
        <v>No</v>
      </c>
      <c r="BJ251" s="5" t="str">
        <f t="shared" si="181"/>
        <v>No</v>
      </c>
      <c r="BK251" s="3" t="str">
        <f t="shared" si="180"/>
        <v>No</v>
      </c>
      <c r="BL251" s="5" t="str">
        <f t="shared" si="181"/>
        <v>No</v>
      </c>
      <c r="BM251" s="3" t="str">
        <f t="shared" si="180"/>
        <v>No</v>
      </c>
      <c r="BN251" s="5" t="str">
        <f t="shared" si="181"/>
        <v>No</v>
      </c>
      <c r="BO251" s="3" t="str">
        <f t="shared" si="180"/>
        <v>No</v>
      </c>
      <c r="BP251" s="5" t="str">
        <f t="shared" si="181"/>
        <v>No</v>
      </c>
      <c r="BQ251" s="3" t="str">
        <f t="shared" si="180"/>
        <v>No</v>
      </c>
      <c r="BR251" s="5" t="str">
        <f t="shared" si="181"/>
        <v>No</v>
      </c>
      <c r="BS251" s="3" t="str">
        <f t="shared" ref="BS251:CY258" si="184">IF(AND(VLOOKUP($E251,Puntos,7,FALSE)-VLOOKUP($F251,Puntos,7,FALSE)&lt;=(1.25/30)*(BS$5+BS$3),VLOOKUP($E251,Puntos,7,FALSE)-VLOOKUP($F251,Puntos,7,FALSE)&gt;=(1.25/30)*(-BS$5+BS$3)),BS$2,IF(AND(VLOOKUP($F251,Puntos,7,FALSE)-VLOOKUP($E251,Puntos,7,FALSE)&lt;=(1.25/30)*(BS$5+BS$3),VLOOKUP($F251,Puntos,7,FALSE)-VLOOKUP($E251,Puntos,7,FALSE)&gt;=(1.25/30)*(-BS$5+BS$3)),BS$2,IF(AND(VLOOKUP($E251,Puntos,7,FALSE)-VLOOKUP($F251,Puntos,7,FALSE)&lt;=(1.25/30)*(-360+BS$5+BS$3),VLOOKUP($E251,Puntos,7,FALSE)-VLOOKUP($F251,Puntos,7,FALSE)&gt;=(1.25/30)*(-360-BS$5+BS$3)),BS$2,IF(AND(VLOOKUP($F251,Puntos,7,FALSE)-VLOOKUP($E251,Puntos,7,FALSE)&lt;=(1.25/30)*(-360+BS$5+BS$3),VLOOKUP($F251,Puntos,7,FALSE)-VLOOKUP($E251,Puntos,7,FALSE)&gt;=(1.25/30)*(-360-BS$5+BS$3)),BS$2,"No"))))</f>
        <v>No</v>
      </c>
      <c r="BT251" s="5" t="str">
        <f t="shared" ref="BT251:CZ258" si="185">IF(IF(AND(VLOOKUP($E251,Puntos,7,FALSE)-VLOOKUP($F251,Puntos,7,FALSE)&lt;=(1.25/30)*(BT$5+BT$3),VLOOKUP($E251,Puntos,7,FALSE)-VLOOKUP($F251,Puntos,7,FALSE)&gt;=(1.25/30)*(-BT$5+BT$3)),VLOOKUP($E251,Puntos,7,FALSE)-VLOOKUP($F251,Puntos,7,FALSE)-(1.25/30)*(BT$3),IF(AND(VLOOKUP($F251,Puntos,7,FALSE)-VLOOKUP($E251,Puntos,7,FALSE)&lt;=(1.25/30)*(BT$5+BT$3),VLOOKUP($F251,Puntos,7,FALSE)-VLOOKUP($E251,Puntos,7,FALSE)&gt;=(1.25/30)*(-BT$5+BT$3)),VLOOKUP($F251,Puntos,7,FALSE)-VLOOKUP($E251,Puntos,7,FALSE)-(1.25/30)*(BT$3),IF(AND(VLOOKUP($E251,Puntos,7,FALSE)-VLOOKUP($F251,Puntos,7,FALSE)&lt;=(1.25/30)*(-360+BT$5+BT$3),VLOOKUP($E251,Puntos,7,FALSE)-VLOOKUP($F251,Puntos,7,FALSE)&gt;=(1.25/30)*(-360-BT$5+BT$3)),VLOOKUP($E251,Puntos,7,FALSE)-VLOOKUP($F251,Puntos,7,FALSE)+(360-BT$3)/24,IF(AND(VLOOKUP($F251,Puntos,7,FALSE)-VLOOKUP($E251,Puntos,7,FALSE)&lt;=(1.25/30)*(-360+BT$5+BT$3),VLOOKUP($F251,Puntos,7,FALSE)-VLOOKUP($E251,Puntos,7,FALSE)&gt;=(1.25/30)*(-360-BT$5+BT$3)),VLOOKUP($F251,Puntos,7,FALSE)-VLOOKUP($E251,Puntos,7,FALSE)+(360-BT$3)/24,"No"))))&lt;0,(-1)*(IF(AND(VLOOKUP($E251,Puntos,7,FALSE)-VLOOKUP($F251,Puntos,7,FALSE)&lt;=(1.25/30)*(BT$5+BT$3),VLOOKUP($E251,Puntos,7,FALSE)-VLOOKUP($F251,Puntos,7,FALSE)&gt;=(1.25/30)*(-BT$5+BT$3)),VLOOKUP($E251,Puntos,7,FALSE)-VLOOKUP($F251,Puntos,7,FALSE)-(1.25/30)*(BT$3),IF(AND(VLOOKUP($F251,Puntos,7,FALSE)-VLOOKUP($E251,Puntos,7,FALSE)&lt;=(1.25/30)*(BT$5+BT$3),VLOOKUP($F251,Puntos,7,FALSE)-VLOOKUP($E251,Puntos,7,FALSE)&gt;=(1.25/30)*(-BT$5+BT$3)),VLOOKUP($F251,Puntos,7,FALSE)-VLOOKUP($E251,Puntos,7,FALSE)-(1.25/30)*(BT$3),IF(AND(VLOOKUP($E251,Puntos,7,FALSE)-VLOOKUP($F251,Puntos,7,FALSE)&lt;=(1.25/30)*(-360+BT$5+BT$3),VLOOKUP($E251,Puntos,7,FALSE)-VLOOKUP($F251,Puntos,7,FALSE)&gt;=(1.25/30)*(-360-BT$5+BT$3)),VLOOKUP($E251,Puntos,7,FALSE)-VLOOKUP($F251,Puntos,7,FALSE)+(360-BT$3)/24,IF(AND(VLOOKUP($F251,Puntos,7,FALSE)-VLOOKUP($E251,Puntos,7,FALSE)&lt;=(1.25/30)*(-360+BT$5+BT$3),VLOOKUP($F251,Puntos,7,FALSE)-VLOOKUP($E251,Puntos,7,FALSE)&gt;=(1.25/30)*(-360-BT$5+BT$3)),VLOOKUP($F251,Puntos,7,FALSE)-VLOOKUP($E251,Puntos,7,FALSE)+(360-BT$3)/24,"No"))))),(IF(AND(VLOOKUP($E251,Puntos,7,FALSE)-VLOOKUP($F251,Puntos,7,FALSE)&lt;=(1.25/30)*(BT$5+BT$3),VLOOKUP($E251,Puntos,7,FALSE)-VLOOKUP($F251,Puntos,7,FALSE)&gt;=(1.25/30)*(-BT$5+BT$3)),VLOOKUP($E251,Puntos,7,FALSE)-VLOOKUP($F251,Puntos,7,FALSE)-(1.25/30)*(BT$3),IF(AND(VLOOKUP($F251,Puntos,7,FALSE)-VLOOKUP($E251,Puntos,7,FALSE)&lt;=(1.25/30)*(BT$5+BT$3),VLOOKUP($F251,Puntos,7,FALSE)-VLOOKUP($E251,Puntos,7,FALSE)&gt;=(1.25/30)*(-BT$5+BT$3)),VLOOKUP($F251,Puntos,7,FALSE)-VLOOKUP($E251,Puntos,7,FALSE)-(1.25/30)*(BT$3),IF(AND(VLOOKUP($E251,Puntos,7,FALSE)-VLOOKUP($F251,Puntos,7,FALSE)&lt;=(1.25/30)*(-360+BT$5+BT$3),VLOOKUP($E251,Puntos,7,FALSE)-VLOOKUP($F251,Puntos,7,FALSE)&gt;=(1.25/30)*(-360-BT$5+BT$3)),VLOOKUP($E251,Puntos,7,FALSE)-VLOOKUP($F251,Puntos,7,FALSE)+(360-BT$3)/24,IF(AND(VLOOKUP($F251,Puntos,7,FALSE)-VLOOKUP($E251,Puntos,7,FALSE)&lt;=(1.25/30)*(-360+BT$5+BT$3),VLOOKUP($F251,Puntos,7,FALSE)-VLOOKUP($E251,Puntos,7,FALSE)&gt;=(1.25/30)*(-360-BT$5+BT$3)),VLOOKUP($F251,Puntos,7,FALSE)-VLOOKUP($E251,Puntos,7,FALSE)+(360-BT$3)/24,"No"))))))</f>
        <v>No</v>
      </c>
      <c r="BU251" s="3" t="str">
        <f t="shared" si="184"/>
        <v>No</v>
      </c>
      <c r="BV251" s="5" t="str">
        <f t="shared" si="185"/>
        <v>No</v>
      </c>
      <c r="BW251" s="3" t="str">
        <f t="shared" si="184"/>
        <v>No</v>
      </c>
      <c r="BX251" s="5" t="str">
        <f t="shared" si="185"/>
        <v>No</v>
      </c>
      <c r="BY251" s="3" t="str">
        <f t="shared" si="184"/>
        <v>No</v>
      </c>
      <c r="BZ251" s="5" t="str">
        <f t="shared" si="185"/>
        <v>No</v>
      </c>
      <c r="CA251" s="3" t="str">
        <f t="shared" si="184"/>
        <v>No</v>
      </c>
      <c r="CB251" s="5" t="str">
        <f t="shared" si="185"/>
        <v>No</v>
      </c>
      <c r="CC251" s="3" t="str">
        <f t="shared" si="184"/>
        <v>No</v>
      </c>
      <c r="CD251" s="5" t="str">
        <f t="shared" si="185"/>
        <v>No</v>
      </c>
      <c r="CE251" s="3" t="str">
        <f t="shared" si="184"/>
        <v>No</v>
      </c>
      <c r="CF251" s="5" t="str">
        <f t="shared" si="185"/>
        <v>No</v>
      </c>
      <c r="CG251" s="3" t="str">
        <f t="shared" si="184"/>
        <v>No</v>
      </c>
      <c r="CH251" s="5" t="str">
        <f t="shared" si="185"/>
        <v>No</v>
      </c>
      <c r="CI251" s="3" t="str">
        <f t="shared" si="184"/>
        <v>No</v>
      </c>
      <c r="CJ251" s="5" t="str">
        <f t="shared" si="185"/>
        <v>No</v>
      </c>
      <c r="CK251" s="3" t="str">
        <f t="shared" si="184"/>
        <v>No</v>
      </c>
      <c r="CL251" s="5" t="str">
        <f t="shared" si="185"/>
        <v>No</v>
      </c>
      <c r="CM251" s="3" t="str">
        <f t="shared" si="184"/>
        <v>No</v>
      </c>
      <c r="CN251" s="5" t="str">
        <f t="shared" si="185"/>
        <v>No</v>
      </c>
      <c r="CO251" s="3" t="str">
        <f t="shared" si="184"/>
        <v>No</v>
      </c>
      <c r="CP251" s="5" t="str">
        <f t="shared" si="185"/>
        <v>No</v>
      </c>
      <c r="CQ251" s="3" t="str">
        <f t="shared" si="184"/>
        <v>No</v>
      </c>
      <c r="CR251" s="5" t="str">
        <f t="shared" si="185"/>
        <v>No</v>
      </c>
      <c r="CS251" s="3" t="str">
        <f t="shared" si="184"/>
        <v>No</v>
      </c>
      <c r="CT251" s="5" t="str">
        <f t="shared" si="185"/>
        <v>No</v>
      </c>
      <c r="CU251" s="3" t="str">
        <f t="shared" si="184"/>
        <v>No</v>
      </c>
      <c r="CV251" s="5" t="str">
        <f t="shared" si="185"/>
        <v>No</v>
      </c>
      <c r="CW251" s="3" t="str">
        <f t="shared" si="184"/>
        <v>No</v>
      </c>
      <c r="CX251" s="5" t="str">
        <f t="shared" si="185"/>
        <v>No</v>
      </c>
      <c r="CY251" s="3" t="str">
        <f t="shared" si="184"/>
        <v>No</v>
      </c>
      <c r="CZ251" s="5" t="str">
        <f t="shared" si="185"/>
        <v>No</v>
      </c>
    </row>
    <row r="252" spans="4:104" x14ac:dyDescent="0.3">
      <c r="D252" s="3">
        <v>258</v>
      </c>
      <c r="E252" s="3" t="str">
        <f t="shared" ref="E252:E265" si="186">$E$25</f>
        <v>Varuna</v>
      </c>
      <c r="F252" s="3" t="str">
        <f t="shared" si="183"/>
        <v>Luna</v>
      </c>
      <c r="G252" s="3" t="str">
        <f t="shared" si="149"/>
        <v>Conjunción</v>
      </c>
      <c r="H252" s="5">
        <f t="shared" si="150"/>
        <v>0</v>
      </c>
      <c r="I252" s="3" t="str">
        <f t="shared" ref="I252:BS259" si="187">IF(AND(VLOOKUP($E252,Puntos,7,FALSE)-VLOOKUP($F252,Puntos,7,FALSE)&lt;=(1.25/30)*(I$5+I$3),VLOOKUP($E252,Puntos,7,FALSE)-VLOOKUP($F252,Puntos,7,FALSE)&gt;=(1.25/30)*(-I$5+I$3)),I$2,IF(AND(VLOOKUP($F252,Puntos,7,FALSE)-VLOOKUP($E252,Puntos,7,FALSE)&lt;=(1.25/30)*(I$5+I$3),VLOOKUP($F252,Puntos,7,FALSE)-VLOOKUP($E252,Puntos,7,FALSE)&gt;=(1.25/30)*(-I$5+I$3)),I$2,IF(AND(VLOOKUP($E252,Puntos,7,FALSE)-VLOOKUP($F252,Puntos,7,FALSE)&lt;=(1.25/30)*(-360+I$5+I$3),VLOOKUP($E252,Puntos,7,FALSE)-VLOOKUP($F252,Puntos,7,FALSE)&gt;=(1.25/30)*(-360-I$5+I$3)),I$2,IF(AND(VLOOKUP($F252,Puntos,7,FALSE)-VLOOKUP($E252,Puntos,7,FALSE)&lt;=(1.25/30)*(-360+I$5+I$3),VLOOKUP($F252,Puntos,7,FALSE)-VLOOKUP($E252,Puntos,7,FALSE)&gt;=(1.25/30)*(-360-I$5+I$3)),I$2,"No"))))</f>
        <v>No</v>
      </c>
      <c r="J252" s="5" t="str">
        <f t="shared" ref="J252:BT259" si="188">IF(IF(AND(VLOOKUP($E252,Puntos,7,FALSE)-VLOOKUP($F252,Puntos,7,FALSE)&lt;=(1.25/30)*(J$5+J$3),VLOOKUP($E252,Puntos,7,FALSE)-VLOOKUP($F252,Puntos,7,FALSE)&gt;=(1.25/30)*(-J$5+J$3)),VLOOKUP($E252,Puntos,7,FALSE)-VLOOKUP($F252,Puntos,7,FALSE)-(1.25/30)*(J$3),IF(AND(VLOOKUP($F252,Puntos,7,FALSE)-VLOOKUP($E252,Puntos,7,FALSE)&lt;=(1.25/30)*(J$5+J$3),VLOOKUP($F252,Puntos,7,FALSE)-VLOOKUP($E252,Puntos,7,FALSE)&gt;=(1.25/30)*(-J$5+J$3)),VLOOKUP($F252,Puntos,7,FALSE)-VLOOKUP($E252,Puntos,7,FALSE)-(1.25/30)*(J$3),IF(AND(VLOOKUP($E252,Puntos,7,FALSE)-VLOOKUP($F252,Puntos,7,FALSE)&lt;=(1.25/30)*(-360+J$5+J$3),VLOOKUP($E252,Puntos,7,FALSE)-VLOOKUP($F252,Puntos,7,FALSE)&gt;=(1.25/30)*(-360-J$5+J$3)),VLOOKUP($E252,Puntos,7,FALSE)-VLOOKUP($F252,Puntos,7,FALSE)+(360-J$3)/24,IF(AND(VLOOKUP($F252,Puntos,7,FALSE)-VLOOKUP($E252,Puntos,7,FALSE)&lt;=(1.25/30)*(-360+J$5+J$3),VLOOKUP($F252,Puntos,7,FALSE)-VLOOKUP($E252,Puntos,7,FALSE)&gt;=(1.25/30)*(-360-J$5+J$3)),VLOOKUP($F252,Puntos,7,FALSE)-VLOOKUP($E252,Puntos,7,FALSE)+(360-J$3)/24,"No"))))&lt;0,(-1)*(IF(AND(VLOOKUP($E252,Puntos,7,FALSE)-VLOOKUP($F252,Puntos,7,FALSE)&lt;=(1.25/30)*(J$5+J$3),VLOOKUP($E252,Puntos,7,FALSE)-VLOOKUP($F252,Puntos,7,FALSE)&gt;=(1.25/30)*(-J$5+J$3)),VLOOKUP($E252,Puntos,7,FALSE)-VLOOKUP($F252,Puntos,7,FALSE)-(1.25/30)*(J$3),IF(AND(VLOOKUP($F252,Puntos,7,FALSE)-VLOOKUP($E252,Puntos,7,FALSE)&lt;=(1.25/30)*(J$5+J$3),VLOOKUP($F252,Puntos,7,FALSE)-VLOOKUP($E252,Puntos,7,FALSE)&gt;=(1.25/30)*(-J$5+J$3)),VLOOKUP($F252,Puntos,7,FALSE)-VLOOKUP($E252,Puntos,7,FALSE)-(1.25/30)*(J$3),IF(AND(VLOOKUP($E252,Puntos,7,FALSE)-VLOOKUP($F252,Puntos,7,FALSE)&lt;=(1.25/30)*(-360+J$5+J$3),VLOOKUP($E252,Puntos,7,FALSE)-VLOOKUP($F252,Puntos,7,FALSE)&gt;=(1.25/30)*(-360-J$5+J$3)),VLOOKUP($E252,Puntos,7,FALSE)-VLOOKUP($F252,Puntos,7,FALSE)+(360-J$3)/24,IF(AND(VLOOKUP($F252,Puntos,7,FALSE)-VLOOKUP($E252,Puntos,7,FALSE)&lt;=(1.25/30)*(-360+J$5+J$3),VLOOKUP($F252,Puntos,7,FALSE)-VLOOKUP($E252,Puntos,7,FALSE)&gt;=(1.25/30)*(-360-J$5+J$3)),VLOOKUP($F252,Puntos,7,FALSE)-VLOOKUP($E252,Puntos,7,FALSE)+(360-J$3)/24,"No"))))),(IF(AND(VLOOKUP($E252,Puntos,7,FALSE)-VLOOKUP($F252,Puntos,7,FALSE)&lt;=(1.25/30)*(J$5+J$3),VLOOKUP($E252,Puntos,7,FALSE)-VLOOKUP($F252,Puntos,7,FALSE)&gt;=(1.25/30)*(-J$5+J$3)),VLOOKUP($E252,Puntos,7,FALSE)-VLOOKUP($F252,Puntos,7,FALSE)-(1.25/30)*(J$3),IF(AND(VLOOKUP($F252,Puntos,7,FALSE)-VLOOKUP($E252,Puntos,7,FALSE)&lt;=(1.25/30)*(J$5+J$3),VLOOKUP($F252,Puntos,7,FALSE)-VLOOKUP($E252,Puntos,7,FALSE)&gt;=(1.25/30)*(-J$5+J$3)),VLOOKUP($F252,Puntos,7,FALSE)-VLOOKUP($E252,Puntos,7,FALSE)-(1.25/30)*(J$3),IF(AND(VLOOKUP($E252,Puntos,7,FALSE)-VLOOKUP($F252,Puntos,7,FALSE)&lt;=(1.25/30)*(-360+J$5+J$3),VLOOKUP($E252,Puntos,7,FALSE)-VLOOKUP($F252,Puntos,7,FALSE)&gt;=(1.25/30)*(-360-J$5+J$3)),VLOOKUP($E252,Puntos,7,FALSE)-VLOOKUP($F252,Puntos,7,FALSE)+(360-J$3)/24,IF(AND(VLOOKUP($F252,Puntos,7,FALSE)-VLOOKUP($E252,Puntos,7,FALSE)&lt;=(1.25/30)*(-360+J$5+J$3),VLOOKUP($F252,Puntos,7,FALSE)-VLOOKUP($E252,Puntos,7,FALSE)&gt;=(1.25/30)*(-360-J$5+J$3)),VLOOKUP($F252,Puntos,7,FALSE)-VLOOKUP($E252,Puntos,7,FALSE)+(360-J$3)/24,"No"))))))</f>
        <v>No</v>
      </c>
      <c r="K252" s="3" t="str">
        <f t="shared" si="187"/>
        <v>No</v>
      </c>
      <c r="L252" s="5" t="str">
        <f t="shared" si="188"/>
        <v>No</v>
      </c>
      <c r="M252" s="3" t="str">
        <f t="shared" si="187"/>
        <v>No</v>
      </c>
      <c r="N252" s="5" t="str">
        <f t="shared" si="188"/>
        <v>No</v>
      </c>
      <c r="O252" s="3" t="str">
        <f t="shared" si="187"/>
        <v>No</v>
      </c>
      <c r="P252" s="5" t="str">
        <f t="shared" si="188"/>
        <v>No</v>
      </c>
      <c r="Q252" s="3" t="str">
        <f t="shared" si="187"/>
        <v>No</v>
      </c>
      <c r="R252" s="5" t="str">
        <f t="shared" si="188"/>
        <v>No</v>
      </c>
      <c r="S252" s="3" t="str">
        <f t="shared" si="187"/>
        <v>No</v>
      </c>
      <c r="T252" s="5" t="str">
        <f t="shared" si="188"/>
        <v>No</v>
      </c>
      <c r="U252" s="3" t="str">
        <f t="shared" si="187"/>
        <v>No</v>
      </c>
      <c r="V252" s="5" t="str">
        <f t="shared" si="188"/>
        <v>No</v>
      </c>
      <c r="W252" s="3" t="str">
        <f t="shared" si="187"/>
        <v>No</v>
      </c>
      <c r="X252" s="5" t="str">
        <f t="shared" si="188"/>
        <v>No</v>
      </c>
      <c r="Y252" s="3" t="str">
        <f t="shared" si="187"/>
        <v>No</v>
      </c>
      <c r="Z252" s="5" t="str">
        <f t="shared" si="188"/>
        <v>No</v>
      </c>
      <c r="AA252" s="3" t="str">
        <f t="shared" si="187"/>
        <v>No</v>
      </c>
      <c r="AB252" s="5" t="str">
        <f t="shared" si="188"/>
        <v>No</v>
      </c>
      <c r="AC252" s="3" t="str">
        <f t="shared" si="187"/>
        <v>No</v>
      </c>
      <c r="AD252" s="5" t="str">
        <f t="shared" si="188"/>
        <v>No</v>
      </c>
      <c r="AE252" s="3" t="str">
        <f t="shared" si="187"/>
        <v>No</v>
      </c>
      <c r="AF252" s="5" t="str">
        <f t="shared" si="188"/>
        <v>No</v>
      </c>
      <c r="AG252" s="3" t="str">
        <f t="shared" si="187"/>
        <v>No</v>
      </c>
      <c r="AH252" s="5" t="str">
        <f t="shared" si="188"/>
        <v>No</v>
      </c>
      <c r="AI252" s="3" t="str">
        <f t="shared" si="187"/>
        <v>No</v>
      </c>
      <c r="AJ252" s="5" t="str">
        <f t="shared" si="188"/>
        <v>No</v>
      </c>
      <c r="AK252" s="3" t="str">
        <f t="shared" si="187"/>
        <v>No</v>
      </c>
      <c r="AL252" s="5" t="str">
        <f t="shared" si="188"/>
        <v>No</v>
      </c>
      <c r="AM252" s="3" t="str">
        <f t="shared" si="187"/>
        <v>No</v>
      </c>
      <c r="AN252" s="5" t="str">
        <f t="shared" si="188"/>
        <v>No</v>
      </c>
      <c r="AO252" s="3" t="str">
        <f t="shared" si="187"/>
        <v>No</v>
      </c>
      <c r="AP252" s="5" t="str">
        <f t="shared" si="188"/>
        <v>No</v>
      </c>
      <c r="AQ252" s="3" t="str">
        <f t="shared" si="187"/>
        <v>No</v>
      </c>
      <c r="AR252" s="5" t="str">
        <f t="shared" si="188"/>
        <v>No</v>
      </c>
      <c r="AS252" s="3" t="str">
        <f t="shared" si="187"/>
        <v>No</v>
      </c>
      <c r="AT252" s="5" t="str">
        <f t="shared" si="188"/>
        <v>No</v>
      </c>
      <c r="AU252" s="3" t="str">
        <f t="shared" si="187"/>
        <v>No</v>
      </c>
      <c r="AV252" s="5" t="str">
        <f t="shared" si="188"/>
        <v>No</v>
      </c>
      <c r="AW252" s="3" t="str">
        <f t="shared" si="187"/>
        <v>No</v>
      </c>
      <c r="AX252" s="5" t="str">
        <f t="shared" si="188"/>
        <v>No</v>
      </c>
      <c r="AY252" s="3" t="str">
        <f t="shared" si="187"/>
        <v>No</v>
      </c>
      <c r="AZ252" s="5" t="str">
        <f t="shared" si="188"/>
        <v>No</v>
      </c>
      <c r="BA252" s="3" t="str">
        <f t="shared" si="187"/>
        <v>No</v>
      </c>
      <c r="BB252" s="5" t="str">
        <f t="shared" si="188"/>
        <v>No</v>
      </c>
      <c r="BC252" s="3" t="str">
        <f t="shared" si="187"/>
        <v>No</v>
      </c>
      <c r="BD252" s="5" t="str">
        <f t="shared" si="188"/>
        <v>No</v>
      </c>
      <c r="BE252" s="3" t="str">
        <f t="shared" si="187"/>
        <v>No</v>
      </c>
      <c r="BF252" s="5" t="str">
        <f t="shared" si="188"/>
        <v>No</v>
      </c>
      <c r="BG252" s="3" t="str">
        <f t="shared" si="187"/>
        <v>No</v>
      </c>
      <c r="BH252" s="5" t="str">
        <f t="shared" si="188"/>
        <v>No</v>
      </c>
      <c r="BI252" s="3" t="str">
        <f t="shared" si="187"/>
        <v>No</v>
      </c>
      <c r="BJ252" s="5" t="str">
        <f t="shared" si="188"/>
        <v>No</v>
      </c>
      <c r="BK252" s="3" t="str">
        <f t="shared" si="187"/>
        <v>No</v>
      </c>
      <c r="BL252" s="5" t="str">
        <f t="shared" si="188"/>
        <v>No</v>
      </c>
      <c r="BM252" s="3" t="str">
        <f t="shared" si="187"/>
        <v>No</v>
      </c>
      <c r="BN252" s="5" t="str">
        <f t="shared" si="188"/>
        <v>No</v>
      </c>
      <c r="BO252" s="3" t="str">
        <f t="shared" si="187"/>
        <v>No</v>
      </c>
      <c r="BP252" s="5" t="str">
        <f t="shared" si="188"/>
        <v>No</v>
      </c>
      <c r="BQ252" s="3" t="str">
        <f t="shared" si="187"/>
        <v>No</v>
      </c>
      <c r="BR252" s="5" t="str">
        <f t="shared" si="188"/>
        <v>No</v>
      </c>
      <c r="BS252" s="3" t="str">
        <f t="shared" si="187"/>
        <v>No</v>
      </c>
      <c r="BT252" s="5" t="str">
        <f t="shared" si="188"/>
        <v>No</v>
      </c>
      <c r="BU252" s="3" t="str">
        <f t="shared" si="184"/>
        <v>No</v>
      </c>
      <c r="BV252" s="5" t="str">
        <f t="shared" si="185"/>
        <v>No</v>
      </c>
      <c r="BW252" s="3" t="str">
        <f t="shared" si="184"/>
        <v>No</v>
      </c>
      <c r="BX252" s="5" t="str">
        <f t="shared" si="185"/>
        <v>No</v>
      </c>
      <c r="BY252" s="3" t="str">
        <f t="shared" si="184"/>
        <v>No</v>
      </c>
      <c r="BZ252" s="5" t="str">
        <f t="shared" si="185"/>
        <v>No</v>
      </c>
      <c r="CA252" s="3" t="str">
        <f t="shared" si="184"/>
        <v>No</v>
      </c>
      <c r="CB252" s="5" t="str">
        <f t="shared" si="185"/>
        <v>No</v>
      </c>
      <c r="CC252" s="3" t="str">
        <f t="shared" si="184"/>
        <v>No</v>
      </c>
      <c r="CD252" s="5" t="str">
        <f t="shared" si="185"/>
        <v>No</v>
      </c>
      <c r="CE252" s="3" t="str">
        <f t="shared" si="184"/>
        <v>No</v>
      </c>
      <c r="CF252" s="5" t="str">
        <f t="shared" si="185"/>
        <v>No</v>
      </c>
      <c r="CG252" s="3" t="str">
        <f t="shared" si="184"/>
        <v>No</v>
      </c>
      <c r="CH252" s="5" t="str">
        <f t="shared" si="185"/>
        <v>No</v>
      </c>
      <c r="CI252" s="3" t="str">
        <f t="shared" si="184"/>
        <v>No</v>
      </c>
      <c r="CJ252" s="5" t="str">
        <f t="shared" si="185"/>
        <v>No</v>
      </c>
      <c r="CK252" s="3" t="str">
        <f t="shared" si="184"/>
        <v>No</v>
      </c>
      <c r="CL252" s="5" t="str">
        <f t="shared" si="185"/>
        <v>No</v>
      </c>
      <c r="CM252" s="3" t="str">
        <f t="shared" si="184"/>
        <v>No</v>
      </c>
      <c r="CN252" s="5" t="str">
        <f t="shared" si="185"/>
        <v>No</v>
      </c>
      <c r="CO252" s="3" t="str">
        <f t="shared" si="184"/>
        <v>No</v>
      </c>
      <c r="CP252" s="5" t="str">
        <f t="shared" si="185"/>
        <v>No</v>
      </c>
      <c r="CQ252" s="3" t="str">
        <f t="shared" si="184"/>
        <v>No</v>
      </c>
      <c r="CR252" s="5" t="str">
        <f t="shared" si="185"/>
        <v>No</v>
      </c>
      <c r="CS252" s="3" t="str">
        <f t="shared" si="184"/>
        <v>No</v>
      </c>
      <c r="CT252" s="5" t="str">
        <f t="shared" si="185"/>
        <v>No</v>
      </c>
      <c r="CU252" s="3" t="str">
        <f t="shared" si="184"/>
        <v>No</v>
      </c>
      <c r="CV252" s="5" t="str">
        <f t="shared" si="185"/>
        <v>No</v>
      </c>
      <c r="CW252" s="3" t="str">
        <f t="shared" si="184"/>
        <v>No</v>
      </c>
      <c r="CX252" s="5" t="str">
        <f t="shared" si="185"/>
        <v>No</v>
      </c>
      <c r="CY252" s="3" t="str">
        <f t="shared" si="184"/>
        <v>No</v>
      </c>
      <c r="CZ252" s="5" t="str">
        <f t="shared" si="185"/>
        <v>No</v>
      </c>
    </row>
    <row r="253" spans="4:104" x14ac:dyDescent="0.3">
      <c r="D253" s="3">
        <v>259</v>
      </c>
      <c r="E253" s="3" t="str">
        <f t="shared" si="186"/>
        <v>Varuna</v>
      </c>
      <c r="F253" s="3" t="str">
        <f t="shared" si="183"/>
        <v>Mercurio</v>
      </c>
      <c r="G253" s="3" t="str">
        <f t="shared" si="149"/>
        <v>Conjunción</v>
      </c>
      <c r="H253" s="5">
        <f t="shared" si="150"/>
        <v>0</v>
      </c>
      <c r="I253" s="3" t="str">
        <f t="shared" si="187"/>
        <v>No</v>
      </c>
      <c r="J253" s="5" t="str">
        <f t="shared" si="188"/>
        <v>No</v>
      </c>
      <c r="K253" s="3" t="str">
        <f t="shared" si="187"/>
        <v>No</v>
      </c>
      <c r="L253" s="5" t="str">
        <f t="shared" si="188"/>
        <v>No</v>
      </c>
      <c r="M253" s="3" t="str">
        <f t="shared" si="187"/>
        <v>No</v>
      </c>
      <c r="N253" s="5" t="str">
        <f t="shared" si="188"/>
        <v>No</v>
      </c>
      <c r="O253" s="3" t="str">
        <f t="shared" si="187"/>
        <v>No</v>
      </c>
      <c r="P253" s="5" t="str">
        <f t="shared" si="188"/>
        <v>No</v>
      </c>
      <c r="Q253" s="3" t="str">
        <f t="shared" si="187"/>
        <v>No</v>
      </c>
      <c r="R253" s="5" t="str">
        <f t="shared" si="188"/>
        <v>No</v>
      </c>
      <c r="S253" s="3" t="str">
        <f t="shared" si="187"/>
        <v>No</v>
      </c>
      <c r="T253" s="5" t="str">
        <f t="shared" si="188"/>
        <v>No</v>
      </c>
      <c r="U253" s="3" t="str">
        <f t="shared" si="187"/>
        <v>No</v>
      </c>
      <c r="V253" s="5" t="str">
        <f t="shared" si="188"/>
        <v>No</v>
      </c>
      <c r="W253" s="3" t="str">
        <f t="shared" si="187"/>
        <v>No</v>
      </c>
      <c r="X253" s="5" t="str">
        <f t="shared" si="188"/>
        <v>No</v>
      </c>
      <c r="Y253" s="3" t="str">
        <f t="shared" si="187"/>
        <v>No</v>
      </c>
      <c r="Z253" s="5" t="str">
        <f t="shared" si="188"/>
        <v>No</v>
      </c>
      <c r="AA253" s="3" t="str">
        <f t="shared" si="187"/>
        <v>No</v>
      </c>
      <c r="AB253" s="5" t="str">
        <f t="shared" si="188"/>
        <v>No</v>
      </c>
      <c r="AC253" s="3" t="str">
        <f t="shared" si="187"/>
        <v>No</v>
      </c>
      <c r="AD253" s="5" t="str">
        <f t="shared" si="188"/>
        <v>No</v>
      </c>
      <c r="AE253" s="3" t="str">
        <f t="shared" si="187"/>
        <v>No</v>
      </c>
      <c r="AF253" s="5" t="str">
        <f t="shared" si="188"/>
        <v>No</v>
      </c>
      <c r="AG253" s="3" t="str">
        <f t="shared" si="187"/>
        <v>No</v>
      </c>
      <c r="AH253" s="5" t="str">
        <f t="shared" si="188"/>
        <v>No</v>
      </c>
      <c r="AI253" s="3" t="str">
        <f t="shared" si="187"/>
        <v>No</v>
      </c>
      <c r="AJ253" s="5" t="str">
        <f t="shared" si="188"/>
        <v>No</v>
      </c>
      <c r="AK253" s="3" t="str">
        <f t="shared" si="187"/>
        <v>No</v>
      </c>
      <c r="AL253" s="5" t="str">
        <f t="shared" si="188"/>
        <v>No</v>
      </c>
      <c r="AM253" s="3" t="str">
        <f t="shared" si="187"/>
        <v>No</v>
      </c>
      <c r="AN253" s="5" t="str">
        <f t="shared" si="188"/>
        <v>No</v>
      </c>
      <c r="AO253" s="3" t="str">
        <f t="shared" si="187"/>
        <v>No</v>
      </c>
      <c r="AP253" s="5" t="str">
        <f t="shared" si="188"/>
        <v>No</v>
      </c>
      <c r="AQ253" s="3" t="str">
        <f t="shared" si="187"/>
        <v>No</v>
      </c>
      <c r="AR253" s="5" t="str">
        <f t="shared" si="188"/>
        <v>No</v>
      </c>
      <c r="AS253" s="3" t="str">
        <f t="shared" si="187"/>
        <v>No</v>
      </c>
      <c r="AT253" s="5" t="str">
        <f t="shared" si="188"/>
        <v>No</v>
      </c>
      <c r="AU253" s="3" t="str">
        <f t="shared" si="187"/>
        <v>No</v>
      </c>
      <c r="AV253" s="5" t="str">
        <f t="shared" si="188"/>
        <v>No</v>
      </c>
      <c r="AW253" s="3" t="str">
        <f t="shared" si="187"/>
        <v>No</v>
      </c>
      <c r="AX253" s="5" t="str">
        <f t="shared" si="188"/>
        <v>No</v>
      </c>
      <c r="AY253" s="3" t="str">
        <f t="shared" si="187"/>
        <v>No</v>
      </c>
      <c r="AZ253" s="5" t="str">
        <f t="shared" si="188"/>
        <v>No</v>
      </c>
      <c r="BA253" s="3" t="str">
        <f t="shared" si="187"/>
        <v>No</v>
      </c>
      <c r="BB253" s="5" t="str">
        <f t="shared" si="188"/>
        <v>No</v>
      </c>
      <c r="BC253" s="3" t="str">
        <f t="shared" si="187"/>
        <v>No</v>
      </c>
      <c r="BD253" s="5" t="str">
        <f t="shared" si="188"/>
        <v>No</v>
      </c>
      <c r="BE253" s="3" t="str">
        <f t="shared" si="187"/>
        <v>No</v>
      </c>
      <c r="BF253" s="5" t="str">
        <f t="shared" si="188"/>
        <v>No</v>
      </c>
      <c r="BG253" s="3" t="str">
        <f t="shared" si="187"/>
        <v>No</v>
      </c>
      <c r="BH253" s="5" t="str">
        <f t="shared" si="188"/>
        <v>No</v>
      </c>
      <c r="BI253" s="3" t="str">
        <f t="shared" si="187"/>
        <v>No</v>
      </c>
      <c r="BJ253" s="5" t="str">
        <f t="shared" si="188"/>
        <v>No</v>
      </c>
      <c r="BK253" s="3" t="str">
        <f t="shared" si="187"/>
        <v>No</v>
      </c>
      <c r="BL253" s="5" t="str">
        <f t="shared" si="188"/>
        <v>No</v>
      </c>
      <c r="BM253" s="3" t="str">
        <f t="shared" si="187"/>
        <v>No</v>
      </c>
      <c r="BN253" s="5" t="str">
        <f t="shared" si="188"/>
        <v>No</v>
      </c>
      <c r="BO253" s="3" t="str">
        <f t="shared" si="187"/>
        <v>No</v>
      </c>
      <c r="BP253" s="5" t="str">
        <f t="shared" si="188"/>
        <v>No</v>
      </c>
      <c r="BQ253" s="3" t="str">
        <f t="shared" si="187"/>
        <v>No</v>
      </c>
      <c r="BR253" s="5" t="str">
        <f t="shared" si="188"/>
        <v>No</v>
      </c>
      <c r="BS253" s="3" t="str">
        <f t="shared" si="187"/>
        <v>No</v>
      </c>
      <c r="BT253" s="5" t="str">
        <f t="shared" si="188"/>
        <v>No</v>
      </c>
      <c r="BU253" s="3" t="str">
        <f t="shared" si="184"/>
        <v>No</v>
      </c>
      <c r="BV253" s="5" t="str">
        <f t="shared" si="185"/>
        <v>No</v>
      </c>
      <c r="BW253" s="3" t="str">
        <f t="shared" si="184"/>
        <v>No</v>
      </c>
      <c r="BX253" s="5" t="str">
        <f t="shared" si="185"/>
        <v>No</v>
      </c>
      <c r="BY253" s="3" t="str">
        <f t="shared" si="184"/>
        <v>No</v>
      </c>
      <c r="BZ253" s="5" t="str">
        <f t="shared" si="185"/>
        <v>No</v>
      </c>
      <c r="CA253" s="3" t="str">
        <f t="shared" si="184"/>
        <v>No</v>
      </c>
      <c r="CB253" s="5" t="str">
        <f t="shared" si="185"/>
        <v>No</v>
      </c>
      <c r="CC253" s="3" t="str">
        <f t="shared" si="184"/>
        <v>No</v>
      </c>
      <c r="CD253" s="5" t="str">
        <f t="shared" si="185"/>
        <v>No</v>
      </c>
      <c r="CE253" s="3" t="str">
        <f t="shared" si="184"/>
        <v>No</v>
      </c>
      <c r="CF253" s="5" t="str">
        <f t="shared" si="185"/>
        <v>No</v>
      </c>
      <c r="CG253" s="3" t="str">
        <f t="shared" si="184"/>
        <v>No</v>
      </c>
      <c r="CH253" s="5" t="str">
        <f t="shared" si="185"/>
        <v>No</v>
      </c>
      <c r="CI253" s="3" t="str">
        <f t="shared" si="184"/>
        <v>No</v>
      </c>
      <c r="CJ253" s="5" t="str">
        <f t="shared" si="185"/>
        <v>No</v>
      </c>
      <c r="CK253" s="3" t="str">
        <f t="shared" si="184"/>
        <v>No</v>
      </c>
      <c r="CL253" s="5" t="str">
        <f t="shared" si="185"/>
        <v>No</v>
      </c>
      <c r="CM253" s="3" t="str">
        <f t="shared" si="184"/>
        <v>No</v>
      </c>
      <c r="CN253" s="5" t="str">
        <f t="shared" si="185"/>
        <v>No</v>
      </c>
      <c r="CO253" s="3" t="str">
        <f t="shared" si="184"/>
        <v>No</v>
      </c>
      <c r="CP253" s="5" t="str">
        <f t="shared" si="185"/>
        <v>No</v>
      </c>
      <c r="CQ253" s="3" t="str">
        <f t="shared" si="184"/>
        <v>No</v>
      </c>
      <c r="CR253" s="5" t="str">
        <f t="shared" si="185"/>
        <v>No</v>
      </c>
      <c r="CS253" s="3" t="str">
        <f t="shared" si="184"/>
        <v>No</v>
      </c>
      <c r="CT253" s="5" t="str">
        <f t="shared" si="185"/>
        <v>No</v>
      </c>
      <c r="CU253" s="3" t="str">
        <f t="shared" si="184"/>
        <v>No</v>
      </c>
      <c r="CV253" s="5" t="str">
        <f t="shared" si="185"/>
        <v>No</v>
      </c>
      <c r="CW253" s="3" t="str">
        <f t="shared" si="184"/>
        <v>No</v>
      </c>
      <c r="CX253" s="5" t="str">
        <f t="shared" si="185"/>
        <v>No</v>
      </c>
      <c r="CY253" s="3" t="str">
        <f t="shared" si="184"/>
        <v>No</v>
      </c>
      <c r="CZ253" s="5" t="str">
        <f t="shared" si="185"/>
        <v>No</v>
      </c>
    </row>
    <row r="254" spans="4:104" x14ac:dyDescent="0.3">
      <c r="D254" s="3">
        <v>260</v>
      </c>
      <c r="E254" s="3" t="str">
        <f t="shared" si="186"/>
        <v>Varuna</v>
      </c>
      <c r="F254" s="3" t="str">
        <f t="shared" si="183"/>
        <v>Venus</v>
      </c>
      <c r="G254" s="3" t="str">
        <f t="shared" si="149"/>
        <v>Conjunción</v>
      </c>
      <c r="H254" s="5">
        <f t="shared" si="150"/>
        <v>0</v>
      </c>
      <c r="I254" s="3" t="str">
        <f t="shared" si="187"/>
        <v>No</v>
      </c>
      <c r="J254" s="5" t="str">
        <f t="shared" si="188"/>
        <v>No</v>
      </c>
      <c r="K254" s="3" t="str">
        <f t="shared" si="187"/>
        <v>No</v>
      </c>
      <c r="L254" s="5" t="str">
        <f t="shared" si="188"/>
        <v>No</v>
      </c>
      <c r="M254" s="3" t="str">
        <f t="shared" si="187"/>
        <v>No</v>
      </c>
      <c r="N254" s="5" t="str">
        <f t="shared" si="188"/>
        <v>No</v>
      </c>
      <c r="O254" s="3" t="str">
        <f t="shared" si="187"/>
        <v>No</v>
      </c>
      <c r="P254" s="5" t="str">
        <f t="shared" si="188"/>
        <v>No</v>
      </c>
      <c r="Q254" s="3" t="str">
        <f t="shared" si="187"/>
        <v>No</v>
      </c>
      <c r="R254" s="5" t="str">
        <f t="shared" si="188"/>
        <v>No</v>
      </c>
      <c r="S254" s="3" t="str">
        <f t="shared" si="187"/>
        <v>No</v>
      </c>
      <c r="T254" s="5" t="str">
        <f t="shared" si="188"/>
        <v>No</v>
      </c>
      <c r="U254" s="3" t="str">
        <f t="shared" si="187"/>
        <v>No</v>
      </c>
      <c r="V254" s="5" t="str">
        <f t="shared" si="188"/>
        <v>No</v>
      </c>
      <c r="W254" s="3" t="str">
        <f t="shared" si="187"/>
        <v>No</v>
      </c>
      <c r="X254" s="5" t="str">
        <f t="shared" si="188"/>
        <v>No</v>
      </c>
      <c r="Y254" s="3" t="str">
        <f t="shared" si="187"/>
        <v>No</v>
      </c>
      <c r="Z254" s="5" t="str">
        <f t="shared" si="188"/>
        <v>No</v>
      </c>
      <c r="AA254" s="3" t="str">
        <f t="shared" si="187"/>
        <v>No</v>
      </c>
      <c r="AB254" s="5" t="str">
        <f t="shared" si="188"/>
        <v>No</v>
      </c>
      <c r="AC254" s="3" t="str">
        <f t="shared" si="187"/>
        <v>No</v>
      </c>
      <c r="AD254" s="5" t="str">
        <f t="shared" si="188"/>
        <v>No</v>
      </c>
      <c r="AE254" s="3" t="str">
        <f t="shared" si="187"/>
        <v>No</v>
      </c>
      <c r="AF254" s="5" t="str">
        <f t="shared" si="188"/>
        <v>No</v>
      </c>
      <c r="AG254" s="3" t="str">
        <f t="shared" si="187"/>
        <v>No</v>
      </c>
      <c r="AH254" s="5" t="str">
        <f t="shared" si="188"/>
        <v>No</v>
      </c>
      <c r="AI254" s="3" t="str">
        <f t="shared" si="187"/>
        <v>No</v>
      </c>
      <c r="AJ254" s="5" t="str">
        <f t="shared" si="188"/>
        <v>No</v>
      </c>
      <c r="AK254" s="3" t="str">
        <f t="shared" si="187"/>
        <v>No</v>
      </c>
      <c r="AL254" s="5" t="str">
        <f t="shared" si="188"/>
        <v>No</v>
      </c>
      <c r="AM254" s="3" t="str">
        <f t="shared" si="187"/>
        <v>No</v>
      </c>
      <c r="AN254" s="5" t="str">
        <f t="shared" si="188"/>
        <v>No</v>
      </c>
      <c r="AO254" s="3" t="str">
        <f t="shared" si="187"/>
        <v>No</v>
      </c>
      <c r="AP254" s="5" t="str">
        <f t="shared" si="188"/>
        <v>No</v>
      </c>
      <c r="AQ254" s="3" t="str">
        <f t="shared" si="187"/>
        <v>No</v>
      </c>
      <c r="AR254" s="5" t="str">
        <f t="shared" si="188"/>
        <v>No</v>
      </c>
      <c r="AS254" s="3" t="str">
        <f t="shared" si="187"/>
        <v>No</v>
      </c>
      <c r="AT254" s="5" t="str">
        <f t="shared" si="188"/>
        <v>No</v>
      </c>
      <c r="AU254" s="3" t="str">
        <f t="shared" si="187"/>
        <v>No</v>
      </c>
      <c r="AV254" s="5" t="str">
        <f t="shared" si="188"/>
        <v>No</v>
      </c>
      <c r="AW254" s="3" t="str">
        <f t="shared" si="187"/>
        <v>No</v>
      </c>
      <c r="AX254" s="5" t="str">
        <f t="shared" si="188"/>
        <v>No</v>
      </c>
      <c r="AY254" s="3" t="str">
        <f t="shared" si="187"/>
        <v>No</v>
      </c>
      <c r="AZ254" s="5" t="str">
        <f t="shared" si="188"/>
        <v>No</v>
      </c>
      <c r="BA254" s="3" t="str">
        <f t="shared" si="187"/>
        <v>No</v>
      </c>
      <c r="BB254" s="5" t="str">
        <f t="shared" si="188"/>
        <v>No</v>
      </c>
      <c r="BC254" s="3" t="str">
        <f t="shared" si="187"/>
        <v>No</v>
      </c>
      <c r="BD254" s="5" t="str">
        <f t="shared" si="188"/>
        <v>No</v>
      </c>
      <c r="BE254" s="3" t="str">
        <f t="shared" si="187"/>
        <v>No</v>
      </c>
      <c r="BF254" s="5" t="str">
        <f t="shared" si="188"/>
        <v>No</v>
      </c>
      <c r="BG254" s="3" t="str">
        <f t="shared" si="187"/>
        <v>No</v>
      </c>
      <c r="BH254" s="5" t="str">
        <f t="shared" si="188"/>
        <v>No</v>
      </c>
      <c r="BI254" s="3" t="str">
        <f t="shared" si="187"/>
        <v>No</v>
      </c>
      <c r="BJ254" s="5" t="str">
        <f t="shared" si="188"/>
        <v>No</v>
      </c>
      <c r="BK254" s="3" t="str">
        <f t="shared" si="187"/>
        <v>No</v>
      </c>
      <c r="BL254" s="5" t="str">
        <f t="shared" si="188"/>
        <v>No</v>
      </c>
      <c r="BM254" s="3" t="str">
        <f t="shared" si="187"/>
        <v>No</v>
      </c>
      <c r="BN254" s="5" t="str">
        <f t="shared" si="188"/>
        <v>No</v>
      </c>
      <c r="BO254" s="3" t="str">
        <f t="shared" si="187"/>
        <v>No</v>
      </c>
      <c r="BP254" s="5" t="str">
        <f t="shared" si="188"/>
        <v>No</v>
      </c>
      <c r="BQ254" s="3" t="str">
        <f t="shared" si="187"/>
        <v>No</v>
      </c>
      <c r="BR254" s="5" t="str">
        <f t="shared" si="188"/>
        <v>No</v>
      </c>
      <c r="BS254" s="3" t="str">
        <f t="shared" si="187"/>
        <v>No</v>
      </c>
      <c r="BT254" s="5" t="str">
        <f t="shared" si="188"/>
        <v>No</v>
      </c>
      <c r="BU254" s="3" t="str">
        <f t="shared" si="184"/>
        <v>No</v>
      </c>
      <c r="BV254" s="5" t="str">
        <f t="shared" si="185"/>
        <v>No</v>
      </c>
      <c r="BW254" s="3" t="str">
        <f t="shared" si="184"/>
        <v>No</v>
      </c>
      <c r="BX254" s="5" t="str">
        <f t="shared" si="185"/>
        <v>No</v>
      </c>
      <c r="BY254" s="3" t="str">
        <f t="shared" si="184"/>
        <v>No</v>
      </c>
      <c r="BZ254" s="5" t="str">
        <f t="shared" si="185"/>
        <v>No</v>
      </c>
      <c r="CA254" s="3" t="str">
        <f t="shared" si="184"/>
        <v>No</v>
      </c>
      <c r="CB254" s="5" t="str">
        <f t="shared" si="185"/>
        <v>No</v>
      </c>
      <c r="CC254" s="3" t="str">
        <f t="shared" si="184"/>
        <v>No</v>
      </c>
      <c r="CD254" s="5" t="str">
        <f t="shared" si="185"/>
        <v>No</v>
      </c>
      <c r="CE254" s="3" t="str">
        <f t="shared" si="184"/>
        <v>No</v>
      </c>
      <c r="CF254" s="5" t="str">
        <f t="shared" si="185"/>
        <v>No</v>
      </c>
      <c r="CG254" s="3" t="str">
        <f t="shared" si="184"/>
        <v>No</v>
      </c>
      <c r="CH254" s="5" t="str">
        <f t="shared" si="185"/>
        <v>No</v>
      </c>
      <c r="CI254" s="3" t="str">
        <f t="shared" si="184"/>
        <v>No</v>
      </c>
      <c r="CJ254" s="5" t="str">
        <f t="shared" si="185"/>
        <v>No</v>
      </c>
      <c r="CK254" s="3" t="str">
        <f t="shared" si="184"/>
        <v>No</v>
      </c>
      <c r="CL254" s="5" t="str">
        <f t="shared" si="185"/>
        <v>No</v>
      </c>
      <c r="CM254" s="3" t="str">
        <f t="shared" si="184"/>
        <v>No</v>
      </c>
      <c r="CN254" s="5" t="str">
        <f t="shared" si="185"/>
        <v>No</v>
      </c>
      <c r="CO254" s="3" t="str">
        <f t="shared" si="184"/>
        <v>No</v>
      </c>
      <c r="CP254" s="5" t="str">
        <f t="shared" si="185"/>
        <v>No</v>
      </c>
      <c r="CQ254" s="3" t="str">
        <f t="shared" si="184"/>
        <v>No</v>
      </c>
      <c r="CR254" s="5" t="str">
        <f t="shared" si="185"/>
        <v>No</v>
      </c>
      <c r="CS254" s="3" t="str">
        <f t="shared" si="184"/>
        <v>No</v>
      </c>
      <c r="CT254" s="5" t="str">
        <f t="shared" si="185"/>
        <v>No</v>
      </c>
      <c r="CU254" s="3" t="str">
        <f t="shared" si="184"/>
        <v>No</v>
      </c>
      <c r="CV254" s="5" t="str">
        <f t="shared" si="185"/>
        <v>No</v>
      </c>
      <c r="CW254" s="3" t="str">
        <f t="shared" si="184"/>
        <v>No</v>
      </c>
      <c r="CX254" s="5" t="str">
        <f t="shared" si="185"/>
        <v>No</v>
      </c>
      <c r="CY254" s="3" t="str">
        <f t="shared" si="184"/>
        <v>No</v>
      </c>
      <c r="CZ254" s="5" t="str">
        <f t="shared" si="185"/>
        <v>No</v>
      </c>
    </row>
    <row r="255" spans="4:104" x14ac:dyDescent="0.3">
      <c r="D255" s="3">
        <v>261</v>
      </c>
      <c r="E255" s="3" t="str">
        <f t="shared" si="186"/>
        <v>Varuna</v>
      </c>
      <c r="F255" s="3" t="str">
        <f t="shared" si="183"/>
        <v>Marte</v>
      </c>
      <c r="G255" s="3" t="str">
        <f t="shared" si="149"/>
        <v>Conjunción</v>
      </c>
      <c r="H255" s="5">
        <f t="shared" si="150"/>
        <v>0</v>
      </c>
      <c r="I255" s="3" t="str">
        <f t="shared" si="187"/>
        <v>No</v>
      </c>
      <c r="J255" s="5" t="str">
        <f t="shared" si="188"/>
        <v>No</v>
      </c>
      <c r="K255" s="3" t="str">
        <f t="shared" si="187"/>
        <v>No</v>
      </c>
      <c r="L255" s="5" t="str">
        <f t="shared" si="188"/>
        <v>No</v>
      </c>
      <c r="M255" s="3" t="str">
        <f t="shared" si="187"/>
        <v>No</v>
      </c>
      <c r="N255" s="5" t="str">
        <f t="shared" si="188"/>
        <v>No</v>
      </c>
      <c r="O255" s="3" t="str">
        <f t="shared" si="187"/>
        <v>No</v>
      </c>
      <c r="P255" s="5" t="str">
        <f t="shared" si="188"/>
        <v>No</v>
      </c>
      <c r="Q255" s="3" t="str">
        <f t="shared" si="187"/>
        <v>No</v>
      </c>
      <c r="R255" s="5" t="str">
        <f t="shared" si="188"/>
        <v>No</v>
      </c>
      <c r="S255" s="3" t="str">
        <f t="shared" si="187"/>
        <v>No</v>
      </c>
      <c r="T255" s="5" t="str">
        <f t="shared" si="188"/>
        <v>No</v>
      </c>
      <c r="U255" s="3" t="str">
        <f t="shared" si="187"/>
        <v>No</v>
      </c>
      <c r="V255" s="5" t="str">
        <f t="shared" si="188"/>
        <v>No</v>
      </c>
      <c r="W255" s="3" t="str">
        <f t="shared" si="187"/>
        <v>No</v>
      </c>
      <c r="X255" s="5" t="str">
        <f t="shared" si="188"/>
        <v>No</v>
      </c>
      <c r="Y255" s="3" t="str">
        <f t="shared" si="187"/>
        <v>No</v>
      </c>
      <c r="Z255" s="5" t="str">
        <f t="shared" si="188"/>
        <v>No</v>
      </c>
      <c r="AA255" s="3" t="str">
        <f t="shared" si="187"/>
        <v>No</v>
      </c>
      <c r="AB255" s="5" t="str">
        <f t="shared" si="188"/>
        <v>No</v>
      </c>
      <c r="AC255" s="3" t="str">
        <f t="shared" si="187"/>
        <v>No</v>
      </c>
      <c r="AD255" s="5" t="str">
        <f t="shared" si="188"/>
        <v>No</v>
      </c>
      <c r="AE255" s="3" t="str">
        <f t="shared" si="187"/>
        <v>No</v>
      </c>
      <c r="AF255" s="5" t="str">
        <f t="shared" si="188"/>
        <v>No</v>
      </c>
      <c r="AG255" s="3" t="str">
        <f t="shared" si="187"/>
        <v>No</v>
      </c>
      <c r="AH255" s="5" t="str">
        <f t="shared" si="188"/>
        <v>No</v>
      </c>
      <c r="AI255" s="3" t="str">
        <f t="shared" si="187"/>
        <v>No</v>
      </c>
      <c r="AJ255" s="5" t="str">
        <f t="shared" si="188"/>
        <v>No</v>
      </c>
      <c r="AK255" s="3" t="str">
        <f t="shared" si="187"/>
        <v>No</v>
      </c>
      <c r="AL255" s="5" t="str">
        <f t="shared" si="188"/>
        <v>No</v>
      </c>
      <c r="AM255" s="3" t="str">
        <f t="shared" si="187"/>
        <v>No</v>
      </c>
      <c r="AN255" s="5" t="str">
        <f t="shared" si="188"/>
        <v>No</v>
      </c>
      <c r="AO255" s="3" t="str">
        <f t="shared" si="187"/>
        <v>No</v>
      </c>
      <c r="AP255" s="5" t="str">
        <f t="shared" si="188"/>
        <v>No</v>
      </c>
      <c r="AQ255" s="3" t="str">
        <f t="shared" si="187"/>
        <v>No</v>
      </c>
      <c r="AR255" s="5" t="str">
        <f t="shared" si="188"/>
        <v>No</v>
      </c>
      <c r="AS255" s="3" t="str">
        <f t="shared" si="187"/>
        <v>No</v>
      </c>
      <c r="AT255" s="5" t="str">
        <f t="shared" si="188"/>
        <v>No</v>
      </c>
      <c r="AU255" s="3" t="str">
        <f t="shared" si="187"/>
        <v>No</v>
      </c>
      <c r="AV255" s="5" t="str">
        <f t="shared" si="188"/>
        <v>No</v>
      </c>
      <c r="AW255" s="3" t="str">
        <f t="shared" si="187"/>
        <v>No</v>
      </c>
      <c r="AX255" s="5" t="str">
        <f t="shared" si="188"/>
        <v>No</v>
      </c>
      <c r="AY255" s="3" t="str">
        <f t="shared" si="187"/>
        <v>No</v>
      </c>
      <c r="AZ255" s="5" t="str">
        <f t="shared" si="188"/>
        <v>No</v>
      </c>
      <c r="BA255" s="3" t="str">
        <f t="shared" si="187"/>
        <v>No</v>
      </c>
      <c r="BB255" s="5" t="str">
        <f t="shared" si="188"/>
        <v>No</v>
      </c>
      <c r="BC255" s="3" t="str">
        <f t="shared" si="187"/>
        <v>No</v>
      </c>
      <c r="BD255" s="5" t="str">
        <f t="shared" si="188"/>
        <v>No</v>
      </c>
      <c r="BE255" s="3" t="str">
        <f t="shared" si="187"/>
        <v>No</v>
      </c>
      <c r="BF255" s="5" t="str">
        <f t="shared" si="188"/>
        <v>No</v>
      </c>
      <c r="BG255" s="3" t="str">
        <f t="shared" si="187"/>
        <v>No</v>
      </c>
      <c r="BH255" s="5" t="str">
        <f t="shared" si="188"/>
        <v>No</v>
      </c>
      <c r="BI255" s="3" t="str">
        <f t="shared" si="187"/>
        <v>No</v>
      </c>
      <c r="BJ255" s="5" t="str">
        <f t="shared" si="188"/>
        <v>No</v>
      </c>
      <c r="BK255" s="3" t="str">
        <f t="shared" si="187"/>
        <v>No</v>
      </c>
      <c r="BL255" s="5" t="str">
        <f t="shared" si="188"/>
        <v>No</v>
      </c>
      <c r="BM255" s="3" t="str">
        <f t="shared" si="187"/>
        <v>No</v>
      </c>
      <c r="BN255" s="5" t="str">
        <f t="shared" si="188"/>
        <v>No</v>
      </c>
      <c r="BO255" s="3" t="str">
        <f t="shared" si="187"/>
        <v>No</v>
      </c>
      <c r="BP255" s="5" t="str">
        <f t="shared" si="188"/>
        <v>No</v>
      </c>
      <c r="BQ255" s="3" t="str">
        <f t="shared" si="187"/>
        <v>No</v>
      </c>
      <c r="BR255" s="5" t="str">
        <f t="shared" si="188"/>
        <v>No</v>
      </c>
      <c r="BS255" s="3" t="str">
        <f t="shared" si="187"/>
        <v>No</v>
      </c>
      <c r="BT255" s="5" t="str">
        <f t="shared" si="188"/>
        <v>No</v>
      </c>
      <c r="BU255" s="3" t="str">
        <f t="shared" si="184"/>
        <v>No</v>
      </c>
      <c r="BV255" s="5" t="str">
        <f t="shared" si="185"/>
        <v>No</v>
      </c>
      <c r="BW255" s="3" t="str">
        <f t="shared" si="184"/>
        <v>No</v>
      </c>
      <c r="BX255" s="5" t="str">
        <f t="shared" si="185"/>
        <v>No</v>
      </c>
      <c r="BY255" s="3" t="str">
        <f t="shared" si="184"/>
        <v>No</v>
      </c>
      <c r="BZ255" s="5" t="str">
        <f t="shared" si="185"/>
        <v>No</v>
      </c>
      <c r="CA255" s="3" t="str">
        <f t="shared" si="184"/>
        <v>No</v>
      </c>
      <c r="CB255" s="5" t="str">
        <f t="shared" si="185"/>
        <v>No</v>
      </c>
      <c r="CC255" s="3" t="str">
        <f t="shared" si="184"/>
        <v>No</v>
      </c>
      <c r="CD255" s="5" t="str">
        <f t="shared" si="185"/>
        <v>No</v>
      </c>
      <c r="CE255" s="3" t="str">
        <f t="shared" si="184"/>
        <v>No</v>
      </c>
      <c r="CF255" s="5" t="str">
        <f t="shared" si="185"/>
        <v>No</v>
      </c>
      <c r="CG255" s="3" t="str">
        <f t="shared" si="184"/>
        <v>No</v>
      </c>
      <c r="CH255" s="5" t="str">
        <f t="shared" si="185"/>
        <v>No</v>
      </c>
      <c r="CI255" s="3" t="str">
        <f t="shared" si="184"/>
        <v>No</v>
      </c>
      <c r="CJ255" s="5" t="str">
        <f t="shared" si="185"/>
        <v>No</v>
      </c>
      <c r="CK255" s="3" t="str">
        <f t="shared" si="184"/>
        <v>No</v>
      </c>
      <c r="CL255" s="5" t="str">
        <f t="shared" si="185"/>
        <v>No</v>
      </c>
      <c r="CM255" s="3" t="str">
        <f t="shared" si="184"/>
        <v>No</v>
      </c>
      <c r="CN255" s="5" t="str">
        <f t="shared" si="185"/>
        <v>No</v>
      </c>
      <c r="CO255" s="3" t="str">
        <f t="shared" si="184"/>
        <v>No</v>
      </c>
      <c r="CP255" s="5" t="str">
        <f t="shared" si="185"/>
        <v>No</v>
      </c>
      <c r="CQ255" s="3" t="str">
        <f t="shared" si="184"/>
        <v>No</v>
      </c>
      <c r="CR255" s="5" t="str">
        <f t="shared" si="185"/>
        <v>No</v>
      </c>
      <c r="CS255" s="3" t="str">
        <f t="shared" si="184"/>
        <v>No</v>
      </c>
      <c r="CT255" s="5" t="str">
        <f t="shared" si="185"/>
        <v>No</v>
      </c>
      <c r="CU255" s="3" t="str">
        <f t="shared" si="184"/>
        <v>No</v>
      </c>
      <c r="CV255" s="5" t="str">
        <f t="shared" si="185"/>
        <v>No</v>
      </c>
      <c r="CW255" s="3" t="str">
        <f t="shared" si="184"/>
        <v>No</v>
      </c>
      <c r="CX255" s="5" t="str">
        <f t="shared" si="185"/>
        <v>No</v>
      </c>
      <c r="CY255" s="3" t="str">
        <f t="shared" si="184"/>
        <v>No</v>
      </c>
      <c r="CZ255" s="5" t="str">
        <f t="shared" si="185"/>
        <v>No</v>
      </c>
    </row>
    <row r="256" spans="4:104" x14ac:dyDescent="0.3">
      <c r="D256" s="3">
        <v>262</v>
      </c>
      <c r="E256" s="3" t="str">
        <f t="shared" si="186"/>
        <v>Varuna</v>
      </c>
      <c r="F256" s="3" t="str">
        <f t="shared" si="183"/>
        <v>Júpiter</v>
      </c>
      <c r="G256" s="3" t="str">
        <f t="shared" si="149"/>
        <v>Conjunción</v>
      </c>
      <c r="H256" s="5">
        <f t="shared" si="150"/>
        <v>0</v>
      </c>
      <c r="I256" s="3" t="str">
        <f t="shared" si="187"/>
        <v>No</v>
      </c>
      <c r="J256" s="5" t="str">
        <f t="shared" si="188"/>
        <v>No</v>
      </c>
      <c r="K256" s="3" t="str">
        <f t="shared" si="187"/>
        <v>No</v>
      </c>
      <c r="L256" s="5" t="str">
        <f t="shared" si="188"/>
        <v>No</v>
      </c>
      <c r="M256" s="3" t="str">
        <f t="shared" si="187"/>
        <v>No</v>
      </c>
      <c r="N256" s="5" t="str">
        <f t="shared" si="188"/>
        <v>No</v>
      </c>
      <c r="O256" s="3" t="str">
        <f t="shared" si="187"/>
        <v>No</v>
      </c>
      <c r="P256" s="5" t="str">
        <f t="shared" si="188"/>
        <v>No</v>
      </c>
      <c r="Q256" s="3" t="str">
        <f t="shared" si="187"/>
        <v>No</v>
      </c>
      <c r="R256" s="5" t="str">
        <f t="shared" si="188"/>
        <v>No</v>
      </c>
      <c r="S256" s="3" t="str">
        <f t="shared" si="187"/>
        <v>No</v>
      </c>
      <c r="T256" s="5" t="str">
        <f t="shared" si="188"/>
        <v>No</v>
      </c>
      <c r="U256" s="3" t="str">
        <f t="shared" si="187"/>
        <v>No</v>
      </c>
      <c r="V256" s="5" t="str">
        <f t="shared" si="188"/>
        <v>No</v>
      </c>
      <c r="W256" s="3" t="str">
        <f t="shared" si="187"/>
        <v>No</v>
      </c>
      <c r="X256" s="5" t="str">
        <f t="shared" si="188"/>
        <v>No</v>
      </c>
      <c r="Y256" s="3" t="str">
        <f t="shared" si="187"/>
        <v>No</v>
      </c>
      <c r="Z256" s="5" t="str">
        <f t="shared" si="188"/>
        <v>No</v>
      </c>
      <c r="AA256" s="3" t="str">
        <f t="shared" si="187"/>
        <v>No</v>
      </c>
      <c r="AB256" s="5" t="str">
        <f t="shared" si="188"/>
        <v>No</v>
      </c>
      <c r="AC256" s="3" t="str">
        <f t="shared" si="187"/>
        <v>No</v>
      </c>
      <c r="AD256" s="5" t="str">
        <f t="shared" si="188"/>
        <v>No</v>
      </c>
      <c r="AE256" s="3" t="str">
        <f t="shared" si="187"/>
        <v>No</v>
      </c>
      <c r="AF256" s="5" t="str">
        <f t="shared" si="188"/>
        <v>No</v>
      </c>
      <c r="AG256" s="3" t="str">
        <f t="shared" si="187"/>
        <v>No</v>
      </c>
      <c r="AH256" s="5" t="str">
        <f t="shared" si="188"/>
        <v>No</v>
      </c>
      <c r="AI256" s="3" t="str">
        <f t="shared" si="187"/>
        <v>No</v>
      </c>
      <c r="AJ256" s="5" t="str">
        <f t="shared" si="188"/>
        <v>No</v>
      </c>
      <c r="AK256" s="3" t="str">
        <f t="shared" si="187"/>
        <v>No</v>
      </c>
      <c r="AL256" s="5" t="str">
        <f t="shared" si="188"/>
        <v>No</v>
      </c>
      <c r="AM256" s="3" t="str">
        <f t="shared" si="187"/>
        <v>No</v>
      </c>
      <c r="AN256" s="5" t="str">
        <f t="shared" si="188"/>
        <v>No</v>
      </c>
      <c r="AO256" s="3" t="str">
        <f t="shared" si="187"/>
        <v>No</v>
      </c>
      <c r="AP256" s="5" t="str">
        <f t="shared" si="188"/>
        <v>No</v>
      </c>
      <c r="AQ256" s="3" t="str">
        <f t="shared" si="187"/>
        <v>No</v>
      </c>
      <c r="AR256" s="5" t="str">
        <f t="shared" si="188"/>
        <v>No</v>
      </c>
      <c r="AS256" s="3" t="str">
        <f t="shared" si="187"/>
        <v>No</v>
      </c>
      <c r="AT256" s="5" t="str">
        <f t="shared" si="188"/>
        <v>No</v>
      </c>
      <c r="AU256" s="3" t="str">
        <f t="shared" si="187"/>
        <v>No</v>
      </c>
      <c r="AV256" s="5" t="str">
        <f t="shared" si="188"/>
        <v>No</v>
      </c>
      <c r="AW256" s="3" t="str">
        <f t="shared" si="187"/>
        <v>No</v>
      </c>
      <c r="AX256" s="5" t="str">
        <f t="shared" si="188"/>
        <v>No</v>
      </c>
      <c r="AY256" s="3" t="str">
        <f t="shared" si="187"/>
        <v>No</v>
      </c>
      <c r="AZ256" s="5" t="str">
        <f t="shared" si="188"/>
        <v>No</v>
      </c>
      <c r="BA256" s="3" t="str">
        <f t="shared" si="187"/>
        <v>No</v>
      </c>
      <c r="BB256" s="5" t="str">
        <f t="shared" si="188"/>
        <v>No</v>
      </c>
      <c r="BC256" s="3" t="str">
        <f t="shared" si="187"/>
        <v>No</v>
      </c>
      <c r="BD256" s="5" t="str">
        <f t="shared" si="188"/>
        <v>No</v>
      </c>
      <c r="BE256" s="3" t="str">
        <f t="shared" si="187"/>
        <v>No</v>
      </c>
      <c r="BF256" s="5" t="str">
        <f t="shared" si="188"/>
        <v>No</v>
      </c>
      <c r="BG256" s="3" t="str">
        <f t="shared" si="187"/>
        <v>No</v>
      </c>
      <c r="BH256" s="5" t="str">
        <f t="shared" si="188"/>
        <v>No</v>
      </c>
      <c r="BI256" s="3" t="str">
        <f t="shared" si="187"/>
        <v>No</v>
      </c>
      <c r="BJ256" s="5" t="str">
        <f t="shared" si="188"/>
        <v>No</v>
      </c>
      <c r="BK256" s="3" t="str">
        <f t="shared" si="187"/>
        <v>No</v>
      </c>
      <c r="BL256" s="5" t="str">
        <f t="shared" si="188"/>
        <v>No</v>
      </c>
      <c r="BM256" s="3" t="str">
        <f t="shared" si="187"/>
        <v>No</v>
      </c>
      <c r="BN256" s="5" t="str">
        <f t="shared" si="188"/>
        <v>No</v>
      </c>
      <c r="BO256" s="3" t="str">
        <f t="shared" si="187"/>
        <v>No</v>
      </c>
      <c r="BP256" s="5" t="str">
        <f t="shared" si="188"/>
        <v>No</v>
      </c>
      <c r="BQ256" s="3" t="str">
        <f t="shared" si="187"/>
        <v>No</v>
      </c>
      <c r="BR256" s="5" t="str">
        <f t="shared" si="188"/>
        <v>No</v>
      </c>
      <c r="BS256" s="3" t="str">
        <f t="shared" si="187"/>
        <v>No</v>
      </c>
      <c r="BT256" s="5" t="str">
        <f t="shared" si="188"/>
        <v>No</v>
      </c>
      <c r="BU256" s="3" t="str">
        <f t="shared" si="184"/>
        <v>No</v>
      </c>
      <c r="BV256" s="5" t="str">
        <f t="shared" si="185"/>
        <v>No</v>
      </c>
      <c r="BW256" s="3" t="str">
        <f t="shared" si="184"/>
        <v>No</v>
      </c>
      <c r="BX256" s="5" t="str">
        <f t="shared" si="185"/>
        <v>No</v>
      </c>
      <c r="BY256" s="3" t="str">
        <f t="shared" si="184"/>
        <v>No</v>
      </c>
      <c r="BZ256" s="5" t="str">
        <f t="shared" si="185"/>
        <v>No</v>
      </c>
      <c r="CA256" s="3" t="str">
        <f t="shared" si="184"/>
        <v>No</v>
      </c>
      <c r="CB256" s="5" t="str">
        <f t="shared" si="185"/>
        <v>No</v>
      </c>
      <c r="CC256" s="3" t="str">
        <f t="shared" si="184"/>
        <v>No</v>
      </c>
      <c r="CD256" s="5" t="str">
        <f t="shared" si="185"/>
        <v>No</v>
      </c>
      <c r="CE256" s="3" t="str">
        <f t="shared" si="184"/>
        <v>No</v>
      </c>
      <c r="CF256" s="5" t="str">
        <f t="shared" si="185"/>
        <v>No</v>
      </c>
      <c r="CG256" s="3" t="str">
        <f t="shared" si="184"/>
        <v>No</v>
      </c>
      <c r="CH256" s="5" t="str">
        <f t="shared" si="185"/>
        <v>No</v>
      </c>
      <c r="CI256" s="3" t="str">
        <f t="shared" si="184"/>
        <v>No</v>
      </c>
      <c r="CJ256" s="5" t="str">
        <f t="shared" si="185"/>
        <v>No</v>
      </c>
      <c r="CK256" s="3" t="str">
        <f t="shared" si="184"/>
        <v>No</v>
      </c>
      <c r="CL256" s="5" t="str">
        <f t="shared" si="185"/>
        <v>No</v>
      </c>
      <c r="CM256" s="3" t="str">
        <f t="shared" si="184"/>
        <v>No</v>
      </c>
      <c r="CN256" s="5" t="str">
        <f t="shared" si="185"/>
        <v>No</v>
      </c>
      <c r="CO256" s="3" t="str">
        <f t="shared" si="184"/>
        <v>No</v>
      </c>
      <c r="CP256" s="5" t="str">
        <f t="shared" si="185"/>
        <v>No</v>
      </c>
      <c r="CQ256" s="3" t="str">
        <f t="shared" si="184"/>
        <v>No</v>
      </c>
      <c r="CR256" s="5" t="str">
        <f t="shared" si="185"/>
        <v>No</v>
      </c>
      <c r="CS256" s="3" t="str">
        <f t="shared" si="184"/>
        <v>No</v>
      </c>
      <c r="CT256" s="5" t="str">
        <f t="shared" si="185"/>
        <v>No</v>
      </c>
      <c r="CU256" s="3" t="str">
        <f t="shared" si="184"/>
        <v>No</v>
      </c>
      <c r="CV256" s="5" t="str">
        <f t="shared" si="185"/>
        <v>No</v>
      </c>
      <c r="CW256" s="3" t="str">
        <f t="shared" si="184"/>
        <v>No</v>
      </c>
      <c r="CX256" s="5" t="str">
        <f t="shared" si="185"/>
        <v>No</v>
      </c>
      <c r="CY256" s="3" t="str">
        <f t="shared" si="184"/>
        <v>No</v>
      </c>
      <c r="CZ256" s="5" t="str">
        <f t="shared" si="185"/>
        <v>No</v>
      </c>
    </row>
    <row r="257" spans="4:104" x14ac:dyDescent="0.3">
      <c r="D257" s="3">
        <v>263</v>
      </c>
      <c r="E257" s="3" t="str">
        <f t="shared" si="186"/>
        <v>Varuna</v>
      </c>
      <c r="F257" s="3" t="str">
        <f t="shared" si="183"/>
        <v>Saturno</v>
      </c>
      <c r="G257" s="3" t="str">
        <f t="shared" si="149"/>
        <v>Conjunción</v>
      </c>
      <c r="H257" s="5">
        <f t="shared" si="150"/>
        <v>0</v>
      </c>
      <c r="I257" s="3" t="str">
        <f t="shared" si="187"/>
        <v>No</v>
      </c>
      <c r="J257" s="5" t="str">
        <f t="shared" si="188"/>
        <v>No</v>
      </c>
      <c r="K257" s="3" t="str">
        <f t="shared" si="187"/>
        <v>No</v>
      </c>
      <c r="L257" s="5" t="str">
        <f t="shared" si="188"/>
        <v>No</v>
      </c>
      <c r="M257" s="3" t="str">
        <f t="shared" si="187"/>
        <v>No</v>
      </c>
      <c r="N257" s="5" t="str">
        <f t="shared" si="188"/>
        <v>No</v>
      </c>
      <c r="O257" s="3" t="str">
        <f t="shared" si="187"/>
        <v>No</v>
      </c>
      <c r="P257" s="5" t="str">
        <f t="shared" si="188"/>
        <v>No</v>
      </c>
      <c r="Q257" s="3" t="str">
        <f t="shared" si="187"/>
        <v>No</v>
      </c>
      <c r="R257" s="5" t="str">
        <f t="shared" si="188"/>
        <v>No</v>
      </c>
      <c r="S257" s="3" t="str">
        <f t="shared" si="187"/>
        <v>No</v>
      </c>
      <c r="T257" s="5" t="str">
        <f t="shared" si="188"/>
        <v>No</v>
      </c>
      <c r="U257" s="3" t="str">
        <f t="shared" si="187"/>
        <v>No</v>
      </c>
      <c r="V257" s="5" t="str">
        <f t="shared" si="188"/>
        <v>No</v>
      </c>
      <c r="W257" s="3" t="str">
        <f t="shared" si="187"/>
        <v>No</v>
      </c>
      <c r="X257" s="5" t="str">
        <f t="shared" si="188"/>
        <v>No</v>
      </c>
      <c r="Y257" s="3" t="str">
        <f t="shared" si="187"/>
        <v>No</v>
      </c>
      <c r="Z257" s="5" t="str">
        <f t="shared" si="188"/>
        <v>No</v>
      </c>
      <c r="AA257" s="3" t="str">
        <f t="shared" si="187"/>
        <v>No</v>
      </c>
      <c r="AB257" s="5" t="str">
        <f t="shared" si="188"/>
        <v>No</v>
      </c>
      <c r="AC257" s="3" t="str">
        <f t="shared" si="187"/>
        <v>No</v>
      </c>
      <c r="AD257" s="5" t="str">
        <f t="shared" si="188"/>
        <v>No</v>
      </c>
      <c r="AE257" s="3" t="str">
        <f t="shared" si="187"/>
        <v>No</v>
      </c>
      <c r="AF257" s="5" t="str">
        <f t="shared" si="188"/>
        <v>No</v>
      </c>
      <c r="AG257" s="3" t="str">
        <f t="shared" si="187"/>
        <v>No</v>
      </c>
      <c r="AH257" s="5" t="str">
        <f t="shared" si="188"/>
        <v>No</v>
      </c>
      <c r="AI257" s="3" t="str">
        <f t="shared" si="187"/>
        <v>No</v>
      </c>
      <c r="AJ257" s="5" t="str">
        <f t="shared" si="188"/>
        <v>No</v>
      </c>
      <c r="AK257" s="3" t="str">
        <f t="shared" si="187"/>
        <v>No</v>
      </c>
      <c r="AL257" s="5" t="str">
        <f t="shared" si="188"/>
        <v>No</v>
      </c>
      <c r="AM257" s="3" t="str">
        <f t="shared" si="187"/>
        <v>No</v>
      </c>
      <c r="AN257" s="5" t="str">
        <f t="shared" si="188"/>
        <v>No</v>
      </c>
      <c r="AO257" s="3" t="str">
        <f t="shared" si="187"/>
        <v>No</v>
      </c>
      <c r="AP257" s="5" t="str">
        <f t="shared" si="188"/>
        <v>No</v>
      </c>
      <c r="AQ257" s="3" t="str">
        <f t="shared" si="187"/>
        <v>No</v>
      </c>
      <c r="AR257" s="5" t="str">
        <f t="shared" si="188"/>
        <v>No</v>
      </c>
      <c r="AS257" s="3" t="str">
        <f t="shared" si="187"/>
        <v>No</v>
      </c>
      <c r="AT257" s="5" t="str">
        <f t="shared" si="188"/>
        <v>No</v>
      </c>
      <c r="AU257" s="3" t="str">
        <f t="shared" si="187"/>
        <v>No</v>
      </c>
      <c r="AV257" s="5" t="str">
        <f t="shared" si="188"/>
        <v>No</v>
      </c>
      <c r="AW257" s="3" t="str">
        <f t="shared" si="187"/>
        <v>No</v>
      </c>
      <c r="AX257" s="5" t="str">
        <f t="shared" si="188"/>
        <v>No</v>
      </c>
      <c r="AY257" s="3" t="str">
        <f t="shared" si="187"/>
        <v>No</v>
      </c>
      <c r="AZ257" s="5" t="str">
        <f t="shared" si="188"/>
        <v>No</v>
      </c>
      <c r="BA257" s="3" t="str">
        <f t="shared" si="187"/>
        <v>No</v>
      </c>
      <c r="BB257" s="5" t="str">
        <f t="shared" si="188"/>
        <v>No</v>
      </c>
      <c r="BC257" s="3" t="str">
        <f t="shared" si="187"/>
        <v>No</v>
      </c>
      <c r="BD257" s="5" t="str">
        <f t="shared" si="188"/>
        <v>No</v>
      </c>
      <c r="BE257" s="3" t="str">
        <f t="shared" si="187"/>
        <v>No</v>
      </c>
      <c r="BF257" s="5" t="str">
        <f t="shared" si="188"/>
        <v>No</v>
      </c>
      <c r="BG257" s="3" t="str">
        <f t="shared" si="187"/>
        <v>No</v>
      </c>
      <c r="BH257" s="5" t="str">
        <f t="shared" si="188"/>
        <v>No</v>
      </c>
      <c r="BI257" s="3" t="str">
        <f t="shared" si="187"/>
        <v>No</v>
      </c>
      <c r="BJ257" s="5" t="str">
        <f t="shared" si="188"/>
        <v>No</v>
      </c>
      <c r="BK257" s="3" t="str">
        <f t="shared" si="187"/>
        <v>No</v>
      </c>
      <c r="BL257" s="5" t="str">
        <f t="shared" si="188"/>
        <v>No</v>
      </c>
      <c r="BM257" s="3" t="str">
        <f t="shared" si="187"/>
        <v>No</v>
      </c>
      <c r="BN257" s="5" t="str">
        <f t="shared" si="188"/>
        <v>No</v>
      </c>
      <c r="BO257" s="3" t="str">
        <f t="shared" si="187"/>
        <v>No</v>
      </c>
      <c r="BP257" s="5" t="str">
        <f t="shared" si="188"/>
        <v>No</v>
      </c>
      <c r="BQ257" s="3" t="str">
        <f t="shared" si="187"/>
        <v>No</v>
      </c>
      <c r="BR257" s="5" t="str">
        <f t="shared" si="188"/>
        <v>No</v>
      </c>
      <c r="BS257" s="3" t="str">
        <f t="shared" si="187"/>
        <v>No</v>
      </c>
      <c r="BT257" s="5" t="str">
        <f t="shared" si="188"/>
        <v>No</v>
      </c>
      <c r="BU257" s="3" t="str">
        <f t="shared" si="184"/>
        <v>No</v>
      </c>
      <c r="BV257" s="5" t="str">
        <f t="shared" si="185"/>
        <v>No</v>
      </c>
      <c r="BW257" s="3" t="str">
        <f t="shared" si="184"/>
        <v>No</v>
      </c>
      <c r="BX257" s="5" t="str">
        <f t="shared" si="185"/>
        <v>No</v>
      </c>
      <c r="BY257" s="3" t="str">
        <f t="shared" si="184"/>
        <v>No</v>
      </c>
      <c r="BZ257" s="5" t="str">
        <f t="shared" si="185"/>
        <v>No</v>
      </c>
      <c r="CA257" s="3" t="str">
        <f t="shared" si="184"/>
        <v>No</v>
      </c>
      <c r="CB257" s="5" t="str">
        <f t="shared" si="185"/>
        <v>No</v>
      </c>
      <c r="CC257" s="3" t="str">
        <f t="shared" si="184"/>
        <v>No</v>
      </c>
      <c r="CD257" s="5" t="str">
        <f t="shared" si="185"/>
        <v>No</v>
      </c>
      <c r="CE257" s="3" t="str">
        <f t="shared" si="184"/>
        <v>No</v>
      </c>
      <c r="CF257" s="5" t="str">
        <f t="shared" si="185"/>
        <v>No</v>
      </c>
      <c r="CG257" s="3" t="str">
        <f t="shared" si="184"/>
        <v>No</v>
      </c>
      <c r="CH257" s="5" t="str">
        <f t="shared" si="185"/>
        <v>No</v>
      </c>
      <c r="CI257" s="3" t="str">
        <f t="shared" si="184"/>
        <v>No</v>
      </c>
      <c r="CJ257" s="5" t="str">
        <f t="shared" si="185"/>
        <v>No</v>
      </c>
      <c r="CK257" s="3" t="str">
        <f t="shared" si="184"/>
        <v>No</v>
      </c>
      <c r="CL257" s="5" t="str">
        <f t="shared" si="185"/>
        <v>No</v>
      </c>
      <c r="CM257" s="3" t="str">
        <f t="shared" si="184"/>
        <v>No</v>
      </c>
      <c r="CN257" s="5" t="str">
        <f t="shared" si="185"/>
        <v>No</v>
      </c>
      <c r="CO257" s="3" t="str">
        <f t="shared" si="184"/>
        <v>No</v>
      </c>
      <c r="CP257" s="5" t="str">
        <f t="shared" si="185"/>
        <v>No</v>
      </c>
      <c r="CQ257" s="3" t="str">
        <f t="shared" si="184"/>
        <v>No</v>
      </c>
      <c r="CR257" s="5" t="str">
        <f t="shared" si="185"/>
        <v>No</v>
      </c>
      <c r="CS257" s="3" t="str">
        <f t="shared" si="184"/>
        <v>No</v>
      </c>
      <c r="CT257" s="5" t="str">
        <f t="shared" si="185"/>
        <v>No</v>
      </c>
      <c r="CU257" s="3" t="str">
        <f t="shared" si="184"/>
        <v>No</v>
      </c>
      <c r="CV257" s="5" t="str">
        <f t="shared" si="185"/>
        <v>No</v>
      </c>
      <c r="CW257" s="3" t="str">
        <f t="shared" si="184"/>
        <v>No</v>
      </c>
      <c r="CX257" s="5" t="str">
        <f t="shared" si="185"/>
        <v>No</v>
      </c>
      <c r="CY257" s="3" t="str">
        <f t="shared" si="184"/>
        <v>No</v>
      </c>
      <c r="CZ257" s="5" t="str">
        <f t="shared" si="185"/>
        <v>No</v>
      </c>
    </row>
    <row r="258" spans="4:104" x14ac:dyDescent="0.3">
      <c r="D258" s="3">
        <v>264</v>
      </c>
      <c r="E258" s="3" t="str">
        <f t="shared" si="186"/>
        <v>Varuna</v>
      </c>
      <c r="F258" s="3" t="str">
        <f t="shared" si="183"/>
        <v>Urano</v>
      </c>
      <c r="G258" s="3" t="str">
        <f t="shared" si="149"/>
        <v>Conjunción</v>
      </c>
      <c r="H258" s="5">
        <f t="shared" si="150"/>
        <v>0</v>
      </c>
      <c r="I258" s="3" t="str">
        <f t="shared" si="187"/>
        <v>No</v>
      </c>
      <c r="J258" s="5" t="str">
        <f t="shared" si="188"/>
        <v>No</v>
      </c>
      <c r="K258" s="3" t="str">
        <f t="shared" si="187"/>
        <v>No</v>
      </c>
      <c r="L258" s="5" t="str">
        <f t="shared" si="188"/>
        <v>No</v>
      </c>
      <c r="M258" s="3" t="str">
        <f t="shared" si="187"/>
        <v>No</v>
      </c>
      <c r="N258" s="5" t="str">
        <f t="shared" si="188"/>
        <v>No</v>
      </c>
      <c r="O258" s="3" t="str">
        <f t="shared" si="187"/>
        <v>No</v>
      </c>
      <c r="P258" s="5" t="str">
        <f t="shared" si="188"/>
        <v>No</v>
      </c>
      <c r="Q258" s="3" t="str">
        <f t="shared" si="187"/>
        <v>No</v>
      </c>
      <c r="R258" s="5" t="str">
        <f t="shared" si="188"/>
        <v>No</v>
      </c>
      <c r="S258" s="3" t="str">
        <f t="shared" si="187"/>
        <v>No</v>
      </c>
      <c r="T258" s="5" t="str">
        <f t="shared" si="188"/>
        <v>No</v>
      </c>
      <c r="U258" s="3" t="str">
        <f t="shared" si="187"/>
        <v>No</v>
      </c>
      <c r="V258" s="5" t="str">
        <f t="shared" si="188"/>
        <v>No</v>
      </c>
      <c r="W258" s="3" t="str">
        <f t="shared" si="187"/>
        <v>No</v>
      </c>
      <c r="X258" s="5" t="str">
        <f t="shared" si="188"/>
        <v>No</v>
      </c>
      <c r="Y258" s="3" t="str">
        <f t="shared" si="187"/>
        <v>No</v>
      </c>
      <c r="Z258" s="5" t="str">
        <f t="shared" si="188"/>
        <v>No</v>
      </c>
      <c r="AA258" s="3" t="str">
        <f t="shared" si="187"/>
        <v>No</v>
      </c>
      <c r="AB258" s="5" t="str">
        <f t="shared" si="188"/>
        <v>No</v>
      </c>
      <c r="AC258" s="3" t="str">
        <f t="shared" si="187"/>
        <v>No</v>
      </c>
      <c r="AD258" s="5" t="str">
        <f t="shared" si="188"/>
        <v>No</v>
      </c>
      <c r="AE258" s="3" t="str">
        <f t="shared" si="187"/>
        <v>No</v>
      </c>
      <c r="AF258" s="5" t="str">
        <f t="shared" si="188"/>
        <v>No</v>
      </c>
      <c r="AG258" s="3" t="str">
        <f t="shared" si="187"/>
        <v>No</v>
      </c>
      <c r="AH258" s="5" t="str">
        <f t="shared" si="188"/>
        <v>No</v>
      </c>
      <c r="AI258" s="3" t="str">
        <f t="shared" si="187"/>
        <v>No</v>
      </c>
      <c r="AJ258" s="5" t="str">
        <f t="shared" si="188"/>
        <v>No</v>
      </c>
      <c r="AK258" s="3" t="str">
        <f t="shared" si="187"/>
        <v>No</v>
      </c>
      <c r="AL258" s="5" t="str">
        <f t="shared" si="188"/>
        <v>No</v>
      </c>
      <c r="AM258" s="3" t="str">
        <f t="shared" si="187"/>
        <v>No</v>
      </c>
      <c r="AN258" s="5" t="str">
        <f t="shared" si="188"/>
        <v>No</v>
      </c>
      <c r="AO258" s="3" t="str">
        <f t="shared" si="187"/>
        <v>No</v>
      </c>
      <c r="AP258" s="5" t="str">
        <f t="shared" si="188"/>
        <v>No</v>
      </c>
      <c r="AQ258" s="3" t="str">
        <f t="shared" si="187"/>
        <v>No</v>
      </c>
      <c r="AR258" s="5" t="str">
        <f t="shared" si="188"/>
        <v>No</v>
      </c>
      <c r="AS258" s="3" t="str">
        <f t="shared" si="187"/>
        <v>No</v>
      </c>
      <c r="AT258" s="5" t="str">
        <f t="shared" si="188"/>
        <v>No</v>
      </c>
      <c r="AU258" s="3" t="str">
        <f t="shared" si="187"/>
        <v>No</v>
      </c>
      <c r="AV258" s="5" t="str">
        <f t="shared" si="188"/>
        <v>No</v>
      </c>
      <c r="AW258" s="3" t="str">
        <f t="shared" si="187"/>
        <v>No</v>
      </c>
      <c r="AX258" s="5" t="str">
        <f t="shared" si="188"/>
        <v>No</v>
      </c>
      <c r="AY258" s="3" t="str">
        <f t="shared" si="187"/>
        <v>No</v>
      </c>
      <c r="AZ258" s="5" t="str">
        <f t="shared" si="188"/>
        <v>No</v>
      </c>
      <c r="BA258" s="3" t="str">
        <f t="shared" si="187"/>
        <v>No</v>
      </c>
      <c r="BB258" s="5" t="str">
        <f t="shared" si="188"/>
        <v>No</v>
      </c>
      <c r="BC258" s="3" t="str">
        <f t="shared" si="187"/>
        <v>No</v>
      </c>
      <c r="BD258" s="5" t="str">
        <f t="shared" si="188"/>
        <v>No</v>
      </c>
      <c r="BE258" s="3" t="str">
        <f t="shared" si="187"/>
        <v>No</v>
      </c>
      <c r="BF258" s="5" t="str">
        <f t="shared" si="188"/>
        <v>No</v>
      </c>
      <c r="BG258" s="3" t="str">
        <f t="shared" si="187"/>
        <v>No</v>
      </c>
      <c r="BH258" s="5" t="str">
        <f t="shared" si="188"/>
        <v>No</v>
      </c>
      <c r="BI258" s="3" t="str">
        <f t="shared" si="187"/>
        <v>No</v>
      </c>
      <c r="BJ258" s="5" t="str">
        <f t="shared" si="188"/>
        <v>No</v>
      </c>
      <c r="BK258" s="3" t="str">
        <f t="shared" si="187"/>
        <v>No</v>
      </c>
      <c r="BL258" s="5" t="str">
        <f t="shared" si="188"/>
        <v>No</v>
      </c>
      <c r="BM258" s="3" t="str">
        <f t="shared" si="187"/>
        <v>No</v>
      </c>
      <c r="BN258" s="5" t="str">
        <f t="shared" si="188"/>
        <v>No</v>
      </c>
      <c r="BO258" s="3" t="str">
        <f t="shared" si="187"/>
        <v>No</v>
      </c>
      <c r="BP258" s="5" t="str">
        <f t="shared" si="188"/>
        <v>No</v>
      </c>
      <c r="BQ258" s="3" t="str">
        <f t="shared" si="187"/>
        <v>No</v>
      </c>
      <c r="BR258" s="5" t="str">
        <f t="shared" si="188"/>
        <v>No</v>
      </c>
      <c r="BS258" s="3" t="str">
        <f t="shared" si="187"/>
        <v>No</v>
      </c>
      <c r="BT258" s="5" t="str">
        <f t="shared" si="188"/>
        <v>No</v>
      </c>
      <c r="BU258" s="3" t="str">
        <f t="shared" si="184"/>
        <v>No</v>
      </c>
      <c r="BV258" s="5" t="str">
        <f t="shared" si="185"/>
        <v>No</v>
      </c>
      <c r="BW258" s="3" t="str">
        <f t="shared" si="184"/>
        <v>No</v>
      </c>
      <c r="BX258" s="5" t="str">
        <f t="shared" si="185"/>
        <v>No</v>
      </c>
      <c r="BY258" s="3" t="str">
        <f t="shared" si="184"/>
        <v>No</v>
      </c>
      <c r="BZ258" s="5" t="str">
        <f t="shared" si="185"/>
        <v>No</v>
      </c>
      <c r="CA258" s="3" t="str">
        <f t="shared" si="184"/>
        <v>No</v>
      </c>
      <c r="CB258" s="5" t="str">
        <f t="shared" si="185"/>
        <v>No</v>
      </c>
      <c r="CC258" s="3" t="str">
        <f t="shared" si="184"/>
        <v>No</v>
      </c>
      <c r="CD258" s="5" t="str">
        <f t="shared" si="185"/>
        <v>No</v>
      </c>
      <c r="CE258" s="3" t="str">
        <f t="shared" si="184"/>
        <v>No</v>
      </c>
      <c r="CF258" s="5" t="str">
        <f t="shared" si="185"/>
        <v>No</v>
      </c>
      <c r="CG258" s="3" t="str">
        <f t="shared" si="184"/>
        <v>No</v>
      </c>
      <c r="CH258" s="5" t="str">
        <f t="shared" si="185"/>
        <v>No</v>
      </c>
      <c r="CI258" s="3" t="str">
        <f t="shared" si="184"/>
        <v>No</v>
      </c>
      <c r="CJ258" s="5" t="str">
        <f t="shared" si="185"/>
        <v>No</v>
      </c>
      <c r="CK258" s="3" t="str">
        <f t="shared" si="184"/>
        <v>No</v>
      </c>
      <c r="CL258" s="5" t="str">
        <f t="shared" si="185"/>
        <v>No</v>
      </c>
      <c r="CM258" s="3" t="str">
        <f t="shared" si="184"/>
        <v>No</v>
      </c>
      <c r="CN258" s="5" t="str">
        <f t="shared" si="185"/>
        <v>No</v>
      </c>
      <c r="CO258" s="3" t="str">
        <f t="shared" si="184"/>
        <v>No</v>
      </c>
      <c r="CP258" s="5" t="str">
        <f t="shared" si="185"/>
        <v>No</v>
      </c>
      <c r="CQ258" s="3" t="str">
        <f t="shared" si="184"/>
        <v>No</v>
      </c>
      <c r="CR258" s="5" t="str">
        <f t="shared" si="185"/>
        <v>No</v>
      </c>
      <c r="CS258" s="3" t="str">
        <f t="shared" si="184"/>
        <v>No</v>
      </c>
      <c r="CT258" s="5" t="str">
        <f t="shared" si="185"/>
        <v>No</v>
      </c>
      <c r="CU258" s="3" t="str">
        <f t="shared" si="184"/>
        <v>No</v>
      </c>
      <c r="CV258" s="5" t="str">
        <f t="shared" si="185"/>
        <v>No</v>
      </c>
      <c r="CW258" s="3" t="str">
        <f t="shared" si="184"/>
        <v>No</v>
      </c>
      <c r="CX258" s="5" t="str">
        <f t="shared" si="185"/>
        <v>No</v>
      </c>
      <c r="CY258" s="3" t="str">
        <f t="shared" si="184"/>
        <v>No</v>
      </c>
      <c r="CZ258" s="5" t="str">
        <f t="shared" si="185"/>
        <v>No</v>
      </c>
    </row>
    <row r="259" spans="4:104" x14ac:dyDescent="0.3">
      <c r="D259" s="3">
        <v>265</v>
      </c>
      <c r="E259" s="3" t="str">
        <f t="shared" si="186"/>
        <v>Varuna</v>
      </c>
      <c r="F259" s="3" t="str">
        <f t="shared" si="183"/>
        <v>Neptuno</v>
      </c>
      <c r="G259" s="3" t="str">
        <f t="shared" si="149"/>
        <v>Conjunción</v>
      </c>
      <c r="H259" s="5">
        <f t="shared" si="150"/>
        <v>0</v>
      </c>
      <c r="I259" s="3" t="str">
        <f t="shared" si="187"/>
        <v>No</v>
      </c>
      <c r="J259" s="5" t="str">
        <f t="shared" si="188"/>
        <v>No</v>
      </c>
      <c r="K259" s="3" t="str">
        <f t="shared" si="187"/>
        <v>No</v>
      </c>
      <c r="L259" s="5" t="str">
        <f t="shared" si="188"/>
        <v>No</v>
      </c>
      <c r="M259" s="3" t="str">
        <f t="shared" si="187"/>
        <v>No</v>
      </c>
      <c r="N259" s="5" t="str">
        <f t="shared" si="188"/>
        <v>No</v>
      </c>
      <c r="O259" s="3" t="str">
        <f t="shared" si="187"/>
        <v>No</v>
      </c>
      <c r="P259" s="5" t="str">
        <f t="shared" si="188"/>
        <v>No</v>
      </c>
      <c r="Q259" s="3" t="str">
        <f t="shared" si="187"/>
        <v>No</v>
      </c>
      <c r="R259" s="5" t="str">
        <f t="shared" si="188"/>
        <v>No</v>
      </c>
      <c r="S259" s="3" t="str">
        <f t="shared" si="187"/>
        <v>No</v>
      </c>
      <c r="T259" s="5" t="str">
        <f t="shared" si="188"/>
        <v>No</v>
      </c>
      <c r="U259" s="3" t="str">
        <f t="shared" si="187"/>
        <v>No</v>
      </c>
      <c r="V259" s="5" t="str">
        <f t="shared" si="188"/>
        <v>No</v>
      </c>
      <c r="W259" s="3" t="str">
        <f t="shared" si="187"/>
        <v>No</v>
      </c>
      <c r="X259" s="5" t="str">
        <f t="shared" si="188"/>
        <v>No</v>
      </c>
      <c r="Y259" s="3" t="str">
        <f t="shared" si="187"/>
        <v>No</v>
      </c>
      <c r="Z259" s="5" t="str">
        <f t="shared" si="188"/>
        <v>No</v>
      </c>
      <c r="AA259" s="3" t="str">
        <f t="shared" si="187"/>
        <v>No</v>
      </c>
      <c r="AB259" s="5" t="str">
        <f t="shared" si="188"/>
        <v>No</v>
      </c>
      <c r="AC259" s="3" t="str">
        <f t="shared" si="187"/>
        <v>No</v>
      </c>
      <c r="AD259" s="5" t="str">
        <f t="shared" si="188"/>
        <v>No</v>
      </c>
      <c r="AE259" s="3" t="str">
        <f t="shared" si="187"/>
        <v>No</v>
      </c>
      <c r="AF259" s="5" t="str">
        <f t="shared" si="188"/>
        <v>No</v>
      </c>
      <c r="AG259" s="3" t="str">
        <f t="shared" si="187"/>
        <v>No</v>
      </c>
      <c r="AH259" s="5" t="str">
        <f t="shared" si="188"/>
        <v>No</v>
      </c>
      <c r="AI259" s="3" t="str">
        <f t="shared" si="187"/>
        <v>No</v>
      </c>
      <c r="AJ259" s="5" t="str">
        <f t="shared" si="188"/>
        <v>No</v>
      </c>
      <c r="AK259" s="3" t="str">
        <f t="shared" si="187"/>
        <v>No</v>
      </c>
      <c r="AL259" s="5" t="str">
        <f t="shared" si="188"/>
        <v>No</v>
      </c>
      <c r="AM259" s="3" t="str">
        <f t="shared" si="187"/>
        <v>No</v>
      </c>
      <c r="AN259" s="5" t="str">
        <f t="shared" si="188"/>
        <v>No</v>
      </c>
      <c r="AO259" s="3" t="str">
        <f t="shared" si="187"/>
        <v>No</v>
      </c>
      <c r="AP259" s="5" t="str">
        <f t="shared" si="188"/>
        <v>No</v>
      </c>
      <c r="AQ259" s="3" t="str">
        <f t="shared" si="187"/>
        <v>No</v>
      </c>
      <c r="AR259" s="5" t="str">
        <f t="shared" si="188"/>
        <v>No</v>
      </c>
      <c r="AS259" s="3" t="str">
        <f t="shared" si="187"/>
        <v>No</v>
      </c>
      <c r="AT259" s="5" t="str">
        <f t="shared" si="188"/>
        <v>No</v>
      </c>
      <c r="AU259" s="3" t="str">
        <f t="shared" si="187"/>
        <v>No</v>
      </c>
      <c r="AV259" s="5" t="str">
        <f t="shared" si="188"/>
        <v>No</v>
      </c>
      <c r="AW259" s="3" t="str">
        <f t="shared" si="187"/>
        <v>No</v>
      </c>
      <c r="AX259" s="5" t="str">
        <f t="shared" si="188"/>
        <v>No</v>
      </c>
      <c r="AY259" s="3" t="str">
        <f t="shared" si="187"/>
        <v>No</v>
      </c>
      <c r="AZ259" s="5" t="str">
        <f t="shared" si="188"/>
        <v>No</v>
      </c>
      <c r="BA259" s="3" t="str">
        <f t="shared" si="187"/>
        <v>No</v>
      </c>
      <c r="BB259" s="5" t="str">
        <f t="shared" si="188"/>
        <v>No</v>
      </c>
      <c r="BC259" s="3" t="str">
        <f t="shared" si="187"/>
        <v>No</v>
      </c>
      <c r="BD259" s="5" t="str">
        <f t="shared" si="188"/>
        <v>No</v>
      </c>
      <c r="BE259" s="3" t="str">
        <f t="shared" si="187"/>
        <v>No</v>
      </c>
      <c r="BF259" s="5" t="str">
        <f t="shared" si="188"/>
        <v>No</v>
      </c>
      <c r="BG259" s="3" t="str">
        <f t="shared" si="187"/>
        <v>No</v>
      </c>
      <c r="BH259" s="5" t="str">
        <f t="shared" si="188"/>
        <v>No</v>
      </c>
      <c r="BI259" s="3" t="str">
        <f t="shared" si="187"/>
        <v>No</v>
      </c>
      <c r="BJ259" s="5" t="str">
        <f t="shared" si="188"/>
        <v>No</v>
      </c>
      <c r="BK259" s="3" t="str">
        <f t="shared" si="187"/>
        <v>No</v>
      </c>
      <c r="BL259" s="5" t="str">
        <f t="shared" si="188"/>
        <v>No</v>
      </c>
      <c r="BM259" s="3" t="str">
        <f t="shared" si="187"/>
        <v>No</v>
      </c>
      <c r="BN259" s="5" t="str">
        <f t="shared" si="188"/>
        <v>No</v>
      </c>
      <c r="BO259" s="3" t="str">
        <f t="shared" si="187"/>
        <v>No</v>
      </c>
      <c r="BP259" s="5" t="str">
        <f t="shared" si="188"/>
        <v>No</v>
      </c>
      <c r="BQ259" s="3" t="str">
        <f t="shared" si="187"/>
        <v>No</v>
      </c>
      <c r="BR259" s="5" t="str">
        <f t="shared" si="188"/>
        <v>No</v>
      </c>
      <c r="BS259" s="3" t="str">
        <f t="shared" ref="BS259:CY265" si="189">IF(AND(VLOOKUP($E259,Puntos,7,FALSE)-VLOOKUP($F259,Puntos,7,FALSE)&lt;=(1.25/30)*(BS$5+BS$3),VLOOKUP($E259,Puntos,7,FALSE)-VLOOKUP($F259,Puntos,7,FALSE)&gt;=(1.25/30)*(-BS$5+BS$3)),BS$2,IF(AND(VLOOKUP($F259,Puntos,7,FALSE)-VLOOKUP($E259,Puntos,7,FALSE)&lt;=(1.25/30)*(BS$5+BS$3),VLOOKUP($F259,Puntos,7,FALSE)-VLOOKUP($E259,Puntos,7,FALSE)&gt;=(1.25/30)*(-BS$5+BS$3)),BS$2,IF(AND(VLOOKUP($E259,Puntos,7,FALSE)-VLOOKUP($F259,Puntos,7,FALSE)&lt;=(1.25/30)*(-360+BS$5+BS$3),VLOOKUP($E259,Puntos,7,FALSE)-VLOOKUP($F259,Puntos,7,FALSE)&gt;=(1.25/30)*(-360-BS$5+BS$3)),BS$2,IF(AND(VLOOKUP($F259,Puntos,7,FALSE)-VLOOKUP($E259,Puntos,7,FALSE)&lt;=(1.25/30)*(-360+BS$5+BS$3),VLOOKUP($F259,Puntos,7,FALSE)-VLOOKUP($E259,Puntos,7,FALSE)&gt;=(1.25/30)*(-360-BS$5+BS$3)),BS$2,"No"))))</f>
        <v>No</v>
      </c>
      <c r="BT259" s="5" t="str">
        <f t="shared" ref="BT259:CZ265" si="190">IF(IF(AND(VLOOKUP($E259,Puntos,7,FALSE)-VLOOKUP($F259,Puntos,7,FALSE)&lt;=(1.25/30)*(BT$5+BT$3),VLOOKUP($E259,Puntos,7,FALSE)-VLOOKUP($F259,Puntos,7,FALSE)&gt;=(1.25/30)*(-BT$5+BT$3)),VLOOKUP($E259,Puntos,7,FALSE)-VLOOKUP($F259,Puntos,7,FALSE)-(1.25/30)*(BT$3),IF(AND(VLOOKUP($F259,Puntos,7,FALSE)-VLOOKUP($E259,Puntos,7,FALSE)&lt;=(1.25/30)*(BT$5+BT$3),VLOOKUP($F259,Puntos,7,FALSE)-VLOOKUP($E259,Puntos,7,FALSE)&gt;=(1.25/30)*(-BT$5+BT$3)),VLOOKUP($F259,Puntos,7,FALSE)-VLOOKUP($E259,Puntos,7,FALSE)-(1.25/30)*(BT$3),IF(AND(VLOOKUP($E259,Puntos,7,FALSE)-VLOOKUP($F259,Puntos,7,FALSE)&lt;=(1.25/30)*(-360+BT$5+BT$3),VLOOKUP($E259,Puntos,7,FALSE)-VLOOKUP($F259,Puntos,7,FALSE)&gt;=(1.25/30)*(-360-BT$5+BT$3)),VLOOKUP($E259,Puntos,7,FALSE)-VLOOKUP($F259,Puntos,7,FALSE)+(360-BT$3)/24,IF(AND(VLOOKUP($F259,Puntos,7,FALSE)-VLOOKUP($E259,Puntos,7,FALSE)&lt;=(1.25/30)*(-360+BT$5+BT$3),VLOOKUP($F259,Puntos,7,FALSE)-VLOOKUP($E259,Puntos,7,FALSE)&gt;=(1.25/30)*(-360-BT$5+BT$3)),VLOOKUP($F259,Puntos,7,FALSE)-VLOOKUP($E259,Puntos,7,FALSE)+(360-BT$3)/24,"No"))))&lt;0,(-1)*(IF(AND(VLOOKUP($E259,Puntos,7,FALSE)-VLOOKUP($F259,Puntos,7,FALSE)&lt;=(1.25/30)*(BT$5+BT$3),VLOOKUP($E259,Puntos,7,FALSE)-VLOOKUP($F259,Puntos,7,FALSE)&gt;=(1.25/30)*(-BT$5+BT$3)),VLOOKUP($E259,Puntos,7,FALSE)-VLOOKUP($F259,Puntos,7,FALSE)-(1.25/30)*(BT$3),IF(AND(VLOOKUP($F259,Puntos,7,FALSE)-VLOOKUP($E259,Puntos,7,FALSE)&lt;=(1.25/30)*(BT$5+BT$3),VLOOKUP($F259,Puntos,7,FALSE)-VLOOKUP($E259,Puntos,7,FALSE)&gt;=(1.25/30)*(-BT$5+BT$3)),VLOOKUP($F259,Puntos,7,FALSE)-VLOOKUP($E259,Puntos,7,FALSE)-(1.25/30)*(BT$3),IF(AND(VLOOKUP($E259,Puntos,7,FALSE)-VLOOKUP($F259,Puntos,7,FALSE)&lt;=(1.25/30)*(-360+BT$5+BT$3),VLOOKUP($E259,Puntos,7,FALSE)-VLOOKUP($F259,Puntos,7,FALSE)&gt;=(1.25/30)*(-360-BT$5+BT$3)),VLOOKUP($E259,Puntos,7,FALSE)-VLOOKUP($F259,Puntos,7,FALSE)+(360-BT$3)/24,IF(AND(VLOOKUP($F259,Puntos,7,FALSE)-VLOOKUP($E259,Puntos,7,FALSE)&lt;=(1.25/30)*(-360+BT$5+BT$3),VLOOKUP($F259,Puntos,7,FALSE)-VLOOKUP($E259,Puntos,7,FALSE)&gt;=(1.25/30)*(-360-BT$5+BT$3)),VLOOKUP($F259,Puntos,7,FALSE)-VLOOKUP($E259,Puntos,7,FALSE)+(360-BT$3)/24,"No"))))),(IF(AND(VLOOKUP($E259,Puntos,7,FALSE)-VLOOKUP($F259,Puntos,7,FALSE)&lt;=(1.25/30)*(BT$5+BT$3),VLOOKUP($E259,Puntos,7,FALSE)-VLOOKUP($F259,Puntos,7,FALSE)&gt;=(1.25/30)*(-BT$5+BT$3)),VLOOKUP($E259,Puntos,7,FALSE)-VLOOKUP($F259,Puntos,7,FALSE)-(1.25/30)*(BT$3),IF(AND(VLOOKUP($F259,Puntos,7,FALSE)-VLOOKUP($E259,Puntos,7,FALSE)&lt;=(1.25/30)*(BT$5+BT$3),VLOOKUP($F259,Puntos,7,FALSE)-VLOOKUP($E259,Puntos,7,FALSE)&gt;=(1.25/30)*(-BT$5+BT$3)),VLOOKUP($F259,Puntos,7,FALSE)-VLOOKUP($E259,Puntos,7,FALSE)-(1.25/30)*(BT$3),IF(AND(VLOOKUP($E259,Puntos,7,FALSE)-VLOOKUP($F259,Puntos,7,FALSE)&lt;=(1.25/30)*(-360+BT$5+BT$3),VLOOKUP($E259,Puntos,7,FALSE)-VLOOKUP($F259,Puntos,7,FALSE)&gt;=(1.25/30)*(-360-BT$5+BT$3)),VLOOKUP($E259,Puntos,7,FALSE)-VLOOKUP($F259,Puntos,7,FALSE)+(360-BT$3)/24,IF(AND(VLOOKUP($F259,Puntos,7,FALSE)-VLOOKUP($E259,Puntos,7,FALSE)&lt;=(1.25/30)*(-360+BT$5+BT$3),VLOOKUP($F259,Puntos,7,FALSE)-VLOOKUP($E259,Puntos,7,FALSE)&gt;=(1.25/30)*(-360-BT$5+BT$3)),VLOOKUP($F259,Puntos,7,FALSE)-VLOOKUP($E259,Puntos,7,FALSE)+(360-BT$3)/24,"No"))))))</f>
        <v>No</v>
      </c>
      <c r="BU259" s="3" t="str">
        <f t="shared" si="189"/>
        <v>No</v>
      </c>
      <c r="BV259" s="5" t="str">
        <f t="shared" si="190"/>
        <v>No</v>
      </c>
      <c r="BW259" s="3" t="str">
        <f t="shared" si="189"/>
        <v>No</v>
      </c>
      <c r="BX259" s="5" t="str">
        <f t="shared" si="190"/>
        <v>No</v>
      </c>
      <c r="BY259" s="3" t="str">
        <f t="shared" si="189"/>
        <v>No</v>
      </c>
      <c r="BZ259" s="5" t="str">
        <f t="shared" si="190"/>
        <v>No</v>
      </c>
      <c r="CA259" s="3" t="str">
        <f t="shared" si="189"/>
        <v>No</v>
      </c>
      <c r="CB259" s="5" t="str">
        <f t="shared" si="190"/>
        <v>No</v>
      </c>
      <c r="CC259" s="3" t="str">
        <f t="shared" si="189"/>
        <v>No</v>
      </c>
      <c r="CD259" s="5" t="str">
        <f t="shared" si="190"/>
        <v>No</v>
      </c>
      <c r="CE259" s="3" t="str">
        <f t="shared" si="189"/>
        <v>No</v>
      </c>
      <c r="CF259" s="5" t="str">
        <f t="shared" si="190"/>
        <v>No</v>
      </c>
      <c r="CG259" s="3" t="str">
        <f t="shared" si="189"/>
        <v>No</v>
      </c>
      <c r="CH259" s="5" t="str">
        <f t="shared" si="190"/>
        <v>No</v>
      </c>
      <c r="CI259" s="3" t="str">
        <f t="shared" si="189"/>
        <v>No</v>
      </c>
      <c r="CJ259" s="5" t="str">
        <f t="shared" si="190"/>
        <v>No</v>
      </c>
      <c r="CK259" s="3" t="str">
        <f t="shared" si="189"/>
        <v>No</v>
      </c>
      <c r="CL259" s="5" t="str">
        <f t="shared" si="190"/>
        <v>No</v>
      </c>
      <c r="CM259" s="3" t="str">
        <f t="shared" si="189"/>
        <v>No</v>
      </c>
      <c r="CN259" s="5" t="str">
        <f t="shared" si="190"/>
        <v>No</v>
      </c>
      <c r="CO259" s="3" t="str">
        <f t="shared" si="189"/>
        <v>No</v>
      </c>
      <c r="CP259" s="5" t="str">
        <f t="shared" si="190"/>
        <v>No</v>
      </c>
      <c r="CQ259" s="3" t="str">
        <f t="shared" si="189"/>
        <v>No</v>
      </c>
      <c r="CR259" s="5" t="str">
        <f t="shared" si="190"/>
        <v>No</v>
      </c>
      <c r="CS259" s="3" t="str">
        <f t="shared" si="189"/>
        <v>No</v>
      </c>
      <c r="CT259" s="5" t="str">
        <f t="shared" si="190"/>
        <v>No</v>
      </c>
      <c r="CU259" s="3" t="str">
        <f t="shared" si="189"/>
        <v>No</v>
      </c>
      <c r="CV259" s="5" t="str">
        <f t="shared" si="190"/>
        <v>No</v>
      </c>
      <c r="CW259" s="3" t="str">
        <f t="shared" si="189"/>
        <v>No</v>
      </c>
      <c r="CX259" s="5" t="str">
        <f t="shared" si="190"/>
        <v>No</v>
      </c>
      <c r="CY259" s="3" t="str">
        <f t="shared" si="189"/>
        <v>No</v>
      </c>
      <c r="CZ259" s="5" t="str">
        <f t="shared" si="190"/>
        <v>No</v>
      </c>
    </row>
    <row r="260" spans="4:104" x14ac:dyDescent="0.3">
      <c r="D260" s="3">
        <v>266</v>
      </c>
      <c r="E260" s="3" t="str">
        <f t="shared" si="186"/>
        <v>Varuna</v>
      </c>
      <c r="F260" s="3" t="str">
        <f t="shared" si="183"/>
        <v>Plutón</v>
      </c>
      <c r="G260" s="3" t="str">
        <f t="shared" si="149"/>
        <v>Conjunción</v>
      </c>
      <c r="H260" s="5">
        <f t="shared" si="150"/>
        <v>0</v>
      </c>
      <c r="I260" s="3" t="str">
        <f t="shared" ref="I260:BS265" si="191">IF(AND(VLOOKUP($E260,Puntos,7,FALSE)-VLOOKUP($F260,Puntos,7,FALSE)&lt;=(1.25/30)*(I$5+I$3),VLOOKUP($E260,Puntos,7,FALSE)-VLOOKUP($F260,Puntos,7,FALSE)&gt;=(1.25/30)*(-I$5+I$3)),I$2,IF(AND(VLOOKUP($F260,Puntos,7,FALSE)-VLOOKUP($E260,Puntos,7,FALSE)&lt;=(1.25/30)*(I$5+I$3),VLOOKUP($F260,Puntos,7,FALSE)-VLOOKUP($E260,Puntos,7,FALSE)&gt;=(1.25/30)*(-I$5+I$3)),I$2,IF(AND(VLOOKUP($E260,Puntos,7,FALSE)-VLOOKUP($F260,Puntos,7,FALSE)&lt;=(1.25/30)*(-360+I$5+I$3),VLOOKUP($E260,Puntos,7,FALSE)-VLOOKUP($F260,Puntos,7,FALSE)&gt;=(1.25/30)*(-360-I$5+I$3)),I$2,IF(AND(VLOOKUP($F260,Puntos,7,FALSE)-VLOOKUP($E260,Puntos,7,FALSE)&lt;=(1.25/30)*(-360+I$5+I$3),VLOOKUP($F260,Puntos,7,FALSE)-VLOOKUP($E260,Puntos,7,FALSE)&gt;=(1.25/30)*(-360-I$5+I$3)),I$2,"No"))))</f>
        <v>No</v>
      </c>
      <c r="J260" s="5" t="str">
        <f t="shared" ref="J260:BT265" si="192">IF(IF(AND(VLOOKUP($E260,Puntos,7,FALSE)-VLOOKUP($F260,Puntos,7,FALSE)&lt;=(1.25/30)*(J$5+J$3),VLOOKUP($E260,Puntos,7,FALSE)-VLOOKUP($F260,Puntos,7,FALSE)&gt;=(1.25/30)*(-J$5+J$3)),VLOOKUP($E260,Puntos,7,FALSE)-VLOOKUP($F260,Puntos,7,FALSE)-(1.25/30)*(J$3),IF(AND(VLOOKUP($F260,Puntos,7,FALSE)-VLOOKUP($E260,Puntos,7,FALSE)&lt;=(1.25/30)*(J$5+J$3),VLOOKUP($F260,Puntos,7,FALSE)-VLOOKUP($E260,Puntos,7,FALSE)&gt;=(1.25/30)*(-J$5+J$3)),VLOOKUP($F260,Puntos,7,FALSE)-VLOOKUP($E260,Puntos,7,FALSE)-(1.25/30)*(J$3),IF(AND(VLOOKUP($E260,Puntos,7,FALSE)-VLOOKUP($F260,Puntos,7,FALSE)&lt;=(1.25/30)*(-360+J$5+J$3),VLOOKUP($E260,Puntos,7,FALSE)-VLOOKUP($F260,Puntos,7,FALSE)&gt;=(1.25/30)*(-360-J$5+J$3)),VLOOKUP($E260,Puntos,7,FALSE)-VLOOKUP($F260,Puntos,7,FALSE)+(360-J$3)/24,IF(AND(VLOOKUP($F260,Puntos,7,FALSE)-VLOOKUP($E260,Puntos,7,FALSE)&lt;=(1.25/30)*(-360+J$5+J$3),VLOOKUP($F260,Puntos,7,FALSE)-VLOOKUP($E260,Puntos,7,FALSE)&gt;=(1.25/30)*(-360-J$5+J$3)),VLOOKUP($F260,Puntos,7,FALSE)-VLOOKUP($E260,Puntos,7,FALSE)+(360-J$3)/24,"No"))))&lt;0,(-1)*(IF(AND(VLOOKUP($E260,Puntos,7,FALSE)-VLOOKUP($F260,Puntos,7,FALSE)&lt;=(1.25/30)*(J$5+J$3),VLOOKUP($E260,Puntos,7,FALSE)-VLOOKUP($F260,Puntos,7,FALSE)&gt;=(1.25/30)*(-J$5+J$3)),VLOOKUP($E260,Puntos,7,FALSE)-VLOOKUP($F260,Puntos,7,FALSE)-(1.25/30)*(J$3),IF(AND(VLOOKUP($F260,Puntos,7,FALSE)-VLOOKUP($E260,Puntos,7,FALSE)&lt;=(1.25/30)*(J$5+J$3),VLOOKUP($F260,Puntos,7,FALSE)-VLOOKUP($E260,Puntos,7,FALSE)&gt;=(1.25/30)*(-J$5+J$3)),VLOOKUP($F260,Puntos,7,FALSE)-VLOOKUP($E260,Puntos,7,FALSE)-(1.25/30)*(J$3),IF(AND(VLOOKUP($E260,Puntos,7,FALSE)-VLOOKUP($F260,Puntos,7,FALSE)&lt;=(1.25/30)*(-360+J$5+J$3),VLOOKUP($E260,Puntos,7,FALSE)-VLOOKUP($F260,Puntos,7,FALSE)&gt;=(1.25/30)*(-360-J$5+J$3)),VLOOKUP($E260,Puntos,7,FALSE)-VLOOKUP($F260,Puntos,7,FALSE)+(360-J$3)/24,IF(AND(VLOOKUP($F260,Puntos,7,FALSE)-VLOOKUP($E260,Puntos,7,FALSE)&lt;=(1.25/30)*(-360+J$5+J$3),VLOOKUP($F260,Puntos,7,FALSE)-VLOOKUP($E260,Puntos,7,FALSE)&gt;=(1.25/30)*(-360-J$5+J$3)),VLOOKUP($F260,Puntos,7,FALSE)-VLOOKUP($E260,Puntos,7,FALSE)+(360-J$3)/24,"No"))))),(IF(AND(VLOOKUP($E260,Puntos,7,FALSE)-VLOOKUP($F260,Puntos,7,FALSE)&lt;=(1.25/30)*(J$5+J$3),VLOOKUP($E260,Puntos,7,FALSE)-VLOOKUP($F260,Puntos,7,FALSE)&gt;=(1.25/30)*(-J$5+J$3)),VLOOKUP($E260,Puntos,7,FALSE)-VLOOKUP($F260,Puntos,7,FALSE)-(1.25/30)*(J$3),IF(AND(VLOOKUP($F260,Puntos,7,FALSE)-VLOOKUP($E260,Puntos,7,FALSE)&lt;=(1.25/30)*(J$5+J$3),VLOOKUP($F260,Puntos,7,FALSE)-VLOOKUP($E260,Puntos,7,FALSE)&gt;=(1.25/30)*(-J$5+J$3)),VLOOKUP($F260,Puntos,7,FALSE)-VLOOKUP($E260,Puntos,7,FALSE)-(1.25/30)*(J$3),IF(AND(VLOOKUP($E260,Puntos,7,FALSE)-VLOOKUP($F260,Puntos,7,FALSE)&lt;=(1.25/30)*(-360+J$5+J$3),VLOOKUP($E260,Puntos,7,FALSE)-VLOOKUP($F260,Puntos,7,FALSE)&gt;=(1.25/30)*(-360-J$5+J$3)),VLOOKUP($E260,Puntos,7,FALSE)-VLOOKUP($F260,Puntos,7,FALSE)+(360-J$3)/24,IF(AND(VLOOKUP($F260,Puntos,7,FALSE)-VLOOKUP($E260,Puntos,7,FALSE)&lt;=(1.25/30)*(-360+J$5+J$3),VLOOKUP($F260,Puntos,7,FALSE)-VLOOKUP($E260,Puntos,7,FALSE)&gt;=(1.25/30)*(-360-J$5+J$3)),VLOOKUP($F260,Puntos,7,FALSE)-VLOOKUP($E260,Puntos,7,FALSE)+(360-J$3)/24,"No"))))))</f>
        <v>No</v>
      </c>
      <c r="K260" s="3" t="str">
        <f t="shared" si="191"/>
        <v>No</v>
      </c>
      <c r="L260" s="5" t="str">
        <f t="shared" si="192"/>
        <v>No</v>
      </c>
      <c r="M260" s="3" t="str">
        <f t="shared" si="191"/>
        <v>No</v>
      </c>
      <c r="N260" s="5" t="str">
        <f t="shared" si="192"/>
        <v>No</v>
      </c>
      <c r="O260" s="3" t="str">
        <f t="shared" si="191"/>
        <v>No</v>
      </c>
      <c r="P260" s="5" t="str">
        <f t="shared" si="192"/>
        <v>No</v>
      </c>
      <c r="Q260" s="3" t="str">
        <f t="shared" si="191"/>
        <v>No</v>
      </c>
      <c r="R260" s="5" t="str">
        <f t="shared" si="192"/>
        <v>No</v>
      </c>
      <c r="S260" s="3" t="str">
        <f t="shared" si="191"/>
        <v>No</v>
      </c>
      <c r="T260" s="5" t="str">
        <f t="shared" si="192"/>
        <v>No</v>
      </c>
      <c r="U260" s="3" t="str">
        <f t="shared" si="191"/>
        <v>No</v>
      </c>
      <c r="V260" s="5" t="str">
        <f t="shared" si="192"/>
        <v>No</v>
      </c>
      <c r="W260" s="3" t="str">
        <f t="shared" si="191"/>
        <v>No</v>
      </c>
      <c r="X260" s="5" t="str">
        <f t="shared" si="192"/>
        <v>No</v>
      </c>
      <c r="Y260" s="3" t="str">
        <f t="shared" si="191"/>
        <v>No</v>
      </c>
      <c r="Z260" s="5" t="str">
        <f t="shared" si="192"/>
        <v>No</v>
      </c>
      <c r="AA260" s="3" t="str">
        <f t="shared" si="191"/>
        <v>No</v>
      </c>
      <c r="AB260" s="5" t="str">
        <f t="shared" si="192"/>
        <v>No</v>
      </c>
      <c r="AC260" s="3" t="str">
        <f t="shared" si="191"/>
        <v>No</v>
      </c>
      <c r="AD260" s="5" t="str">
        <f t="shared" si="192"/>
        <v>No</v>
      </c>
      <c r="AE260" s="3" t="str">
        <f t="shared" si="191"/>
        <v>No</v>
      </c>
      <c r="AF260" s="5" t="str">
        <f t="shared" si="192"/>
        <v>No</v>
      </c>
      <c r="AG260" s="3" t="str">
        <f t="shared" si="191"/>
        <v>No</v>
      </c>
      <c r="AH260" s="5" t="str">
        <f t="shared" si="192"/>
        <v>No</v>
      </c>
      <c r="AI260" s="3" t="str">
        <f t="shared" si="191"/>
        <v>No</v>
      </c>
      <c r="AJ260" s="5" t="str">
        <f t="shared" si="192"/>
        <v>No</v>
      </c>
      <c r="AK260" s="3" t="str">
        <f t="shared" si="191"/>
        <v>No</v>
      </c>
      <c r="AL260" s="5" t="str">
        <f t="shared" si="192"/>
        <v>No</v>
      </c>
      <c r="AM260" s="3" t="str">
        <f t="shared" si="191"/>
        <v>No</v>
      </c>
      <c r="AN260" s="5" t="str">
        <f t="shared" si="192"/>
        <v>No</v>
      </c>
      <c r="AO260" s="3" t="str">
        <f t="shared" si="191"/>
        <v>No</v>
      </c>
      <c r="AP260" s="5" t="str">
        <f t="shared" si="192"/>
        <v>No</v>
      </c>
      <c r="AQ260" s="3" t="str">
        <f t="shared" si="191"/>
        <v>No</v>
      </c>
      <c r="AR260" s="5" t="str">
        <f t="shared" si="192"/>
        <v>No</v>
      </c>
      <c r="AS260" s="3" t="str">
        <f t="shared" si="191"/>
        <v>No</v>
      </c>
      <c r="AT260" s="5" t="str">
        <f t="shared" si="192"/>
        <v>No</v>
      </c>
      <c r="AU260" s="3" t="str">
        <f t="shared" si="191"/>
        <v>No</v>
      </c>
      <c r="AV260" s="5" t="str">
        <f t="shared" si="192"/>
        <v>No</v>
      </c>
      <c r="AW260" s="3" t="str">
        <f t="shared" si="191"/>
        <v>No</v>
      </c>
      <c r="AX260" s="5" t="str">
        <f t="shared" si="192"/>
        <v>No</v>
      </c>
      <c r="AY260" s="3" t="str">
        <f t="shared" si="191"/>
        <v>No</v>
      </c>
      <c r="AZ260" s="5" t="str">
        <f t="shared" si="192"/>
        <v>No</v>
      </c>
      <c r="BA260" s="3" t="str">
        <f t="shared" si="191"/>
        <v>No</v>
      </c>
      <c r="BB260" s="5" t="str">
        <f t="shared" si="192"/>
        <v>No</v>
      </c>
      <c r="BC260" s="3" t="str">
        <f t="shared" si="191"/>
        <v>No</v>
      </c>
      <c r="BD260" s="5" t="str">
        <f t="shared" si="192"/>
        <v>No</v>
      </c>
      <c r="BE260" s="3" t="str">
        <f t="shared" si="191"/>
        <v>No</v>
      </c>
      <c r="BF260" s="5" t="str">
        <f t="shared" si="192"/>
        <v>No</v>
      </c>
      <c r="BG260" s="3" t="str">
        <f t="shared" si="191"/>
        <v>No</v>
      </c>
      <c r="BH260" s="5" t="str">
        <f t="shared" si="192"/>
        <v>No</v>
      </c>
      <c r="BI260" s="3" t="str">
        <f t="shared" si="191"/>
        <v>No</v>
      </c>
      <c r="BJ260" s="5" t="str">
        <f t="shared" si="192"/>
        <v>No</v>
      </c>
      <c r="BK260" s="3" t="str">
        <f t="shared" si="191"/>
        <v>No</v>
      </c>
      <c r="BL260" s="5" t="str">
        <f t="shared" si="192"/>
        <v>No</v>
      </c>
      <c r="BM260" s="3" t="str">
        <f t="shared" si="191"/>
        <v>No</v>
      </c>
      <c r="BN260" s="5" t="str">
        <f t="shared" si="192"/>
        <v>No</v>
      </c>
      <c r="BO260" s="3" t="str">
        <f t="shared" si="191"/>
        <v>No</v>
      </c>
      <c r="BP260" s="5" t="str">
        <f t="shared" si="192"/>
        <v>No</v>
      </c>
      <c r="BQ260" s="3" t="str">
        <f t="shared" si="191"/>
        <v>No</v>
      </c>
      <c r="BR260" s="5" t="str">
        <f t="shared" si="192"/>
        <v>No</v>
      </c>
      <c r="BS260" s="3" t="str">
        <f t="shared" si="191"/>
        <v>No</v>
      </c>
      <c r="BT260" s="5" t="str">
        <f t="shared" si="192"/>
        <v>No</v>
      </c>
      <c r="BU260" s="3" t="str">
        <f t="shared" si="189"/>
        <v>No</v>
      </c>
      <c r="BV260" s="5" t="str">
        <f t="shared" si="190"/>
        <v>No</v>
      </c>
      <c r="BW260" s="3" t="str">
        <f t="shared" si="189"/>
        <v>No</v>
      </c>
      <c r="BX260" s="5" t="str">
        <f t="shared" si="190"/>
        <v>No</v>
      </c>
      <c r="BY260" s="3" t="str">
        <f t="shared" si="189"/>
        <v>No</v>
      </c>
      <c r="BZ260" s="5" t="str">
        <f t="shared" si="190"/>
        <v>No</v>
      </c>
      <c r="CA260" s="3" t="str">
        <f t="shared" si="189"/>
        <v>No</v>
      </c>
      <c r="CB260" s="5" t="str">
        <f t="shared" si="190"/>
        <v>No</v>
      </c>
      <c r="CC260" s="3" t="str">
        <f t="shared" si="189"/>
        <v>No</v>
      </c>
      <c r="CD260" s="5" t="str">
        <f t="shared" si="190"/>
        <v>No</v>
      </c>
      <c r="CE260" s="3" t="str">
        <f t="shared" si="189"/>
        <v>No</v>
      </c>
      <c r="CF260" s="5" t="str">
        <f t="shared" si="190"/>
        <v>No</v>
      </c>
      <c r="CG260" s="3" t="str">
        <f t="shared" si="189"/>
        <v>No</v>
      </c>
      <c r="CH260" s="5" t="str">
        <f t="shared" si="190"/>
        <v>No</v>
      </c>
      <c r="CI260" s="3" t="str">
        <f t="shared" si="189"/>
        <v>No</v>
      </c>
      <c r="CJ260" s="5" t="str">
        <f t="shared" si="190"/>
        <v>No</v>
      </c>
      <c r="CK260" s="3" t="str">
        <f t="shared" si="189"/>
        <v>No</v>
      </c>
      <c r="CL260" s="5" t="str">
        <f t="shared" si="190"/>
        <v>No</v>
      </c>
      <c r="CM260" s="3" t="str">
        <f t="shared" si="189"/>
        <v>No</v>
      </c>
      <c r="CN260" s="5" t="str">
        <f t="shared" si="190"/>
        <v>No</v>
      </c>
      <c r="CO260" s="3" t="str">
        <f t="shared" si="189"/>
        <v>No</v>
      </c>
      <c r="CP260" s="5" t="str">
        <f t="shared" si="190"/>
        <v>No</v>
      </c>
      <c r="CQ260" s="3" t="str">
        <f t="shared" si="189"/>
        <v>No</v>
      </c>
      <c r="CR260" s="5" t="str">
        <f t="shared" si="190"/>
        <v>No</v>
      </c>
      <c r="CS260" s="3" t="str">
        <f t="shared" si="189"/>
        <v>No</v>
      </c>
      <c r="CT260" s="5" t="str">
        <f t="shared" si="190"/>
        <v>No</v>
      </c>
      <c r="CU260" s="3" t="str">
        <f t="shared" si="189"/>
        <v>No</v>
      </c>
      <c r="CV260" s="5" t="str">
        <f t="shared" si="190"/>
        <v>No</v>
      </c>
      <c r="CW260" s="3" t="str">
        <f t="shared" si="189"/>
        <v>No</v>
      </c>
      <c r="CX260" s="5" t="str">
        <f t="shared" si="190"/>
        <v>No</v>
      </c>
      <c r="CY260" s="3" t="str">
        <f t="shared" si="189"/>
        <v>No</v>
      </c>
      <c r="CZ260" s="5" t="str">
        <f t="shared" si="190"/>
        <v>No</v>
      </c>
    </row>
    <row r="261" spans="4:104" x14ac:dyDescent="0.3">
      <c r="D261" s="3">
        <v>267</v>
      </c>
      <c r="E261" s="3" t="str">
        <f t="shared" si="186"/>
        <v>Varuna</v>
      </c>
      <c r="F261" s="3" t="str">
        <f t="shared" si="183"/>
        <v>Nodo Norte Real</v>
      </c>
      <c r="G261" s="3" t="str">
        <f t="shared" si="149"/>
        <v>Conjunción</v>
      </c>
      <c r="H261" s="5">
        <f t="shared" si="150"/>
        <v>0</v>
      </c>
      <c r="I261" s="3" t="str">
        <f t="shared" si="191"/>
        <v>No</v>
      </c>
      <c r="J261" s="5" t="str">
        <f t="shared" si="192"/>
        <v>No</v>
      </c>
      <c r="K261" s="3" t="str">
        <f t="shared" si="191"/>
        <v>No</v>
      </c>
      <c r="L261" s="5" t="str">
        <f t="shared" si="192"/>
        <v>No</v>
      </c>
      <c r="M261" s="3" t="str">
        <f t="shared" si="191"/>
        <v>No</v>
      </c>
      <c r="N261" s="5" t="str">
        <f t="shared" si="192"/>
        <v>No</v>
      </c>
      <c r="O261" s="3" t="str">
        <f t="shared" si="191"/>
        <v>No</v>
      </c>
      <c r="P261" s="5" t="str">
        <f t="shared" si="192"/>
        <v>No</v>
      </c>
      <c r="Q261" s="3" t="str">
        <f t="shared" si="191"/>
        <v>No</v>
      </c>
      <c r="R261" s="5" t="str">
        <f t="shared" si="192"/>
        <v>No</v>
      </c>
      <c r="S261" s="3" t="str">
        <f t="shared" si="191"/>
        <v>No</v>
      </c>
      <c r="T261" s="5" t="str">
        <f t="shared" si="192"/>
        <v>No</v>
      </c>
      <c r="U261" s="3" t="str">
        <f t="shared" si="191"/>
        <v>No</v>
      </c>
      <c r="V261" s="5" t="str">
        <f t="shared" si="192"/>
        <v>No</v>
      </c>
      <c r="W261" s="3" t="str">
        <f t="shared" si="191"/>
        <v>No</v>
      </c>
      <c r="X261" s="5" t="str">
        <f t="shared" si="192"/>
        <v>No</v>
      </c>
      <c r="Y261" s="3" t="str">
        <f t="shared" si="191"/>
        <v>No</v>
      </c>
      <c r="Z261" s="5" t="str">
        <f t="shared" si="192"/>
        <v>No</v>
      </c>
      <c r="AA261" s="3" t="str">
        <f t="shared" si="191"/>
        <v>No</v>
      </c>
      <c r="AB261" s="5" t="str">
        <f t="shared" si="192"/>
        <v>No</v>
      </c>
      <c r="AC261" s="3" t="str">
        <f t="shared" si="191"/>
        <v>No</v>
      </c>
      <c r="AD261" s="5" t="str">
        <f t="shared" si="192"/>
        <v>No</v>
      </c>
      <c r="AE261" s="3" t="str">
        <f t="shared" si="191"/>
        <v>No</v>
      </c>
      <c r="AF261" s="5" t="str">
        <f t="shared" si="192"/>
        <v>No</v>
      </c>
      <c r="AG261" s="3" t="str">
        <f t="shared" si="191"/>
        <v>No</v>
      </c>
      <c r="AH261" s="5" t="str">
        <f t="shared" si="192"/>
        <v>No</v>
      </c>
      <c r="AI261" s="3" t="str">
        <f t="shared" si="191"/>
        <v>No</v>
      </c>
      <c r="AJ261" s="5" t="str">
        <f t="shared" si="192"/>
        <v>No</v>
      </c>
      <c r="AK261" s="3" t="str">
        <f t="shared" si="191"/>
        <v>No</v>
      </c>
      <c r="AL261" s="5" t="str">
        <f t="shared" si="192"/>
        <v>No</v>
      </c>
      <c r="AM261" s="3" t="str">
        <f t="shared" si="191"/>
        <v>No</v>
      </c>
      <c r="AN261" s="5" t="str">
        <f t="shared" si="192"/>
        <v>No</v>
      </c>
      <c r="AO261" s="3" t="str">
        <f t="shared" si="191"/>
        <v>No</v>
      </c>
      <c r="AP261" s="5" t="str">
        <f t="shared" si="192"/>
        <v>No</v>
      </c>
      <c r="AQ261" s="3" t="str">
        <f t="shared" si="191"/>
        <v>No</v>
      </c>
      <c r="AR261" s="5" t="str">
        <f t="shared" si="192"/>
        <v>No</v>
      </c>
      <c r="AS261" s="3" t="str">
        <f t="shared" si="191"/>
        <v>No</v>
      </c>
      <c r="AT261" s="5" t="str">
        <f t="shared" si="192"/>
        <v>No</v>
      </c>
      <c r="AU261" s="3" t="str">
        <f t="shared" si="191"/>
        <v>No</v>
      </c>
      <c r="AV261" s="5" t="str">
        <f t="shared" si="192"/>
        <v>No</v>
      </c>
      <c r="AW261" s="3" t="str">
        <f t="shared" si="191"/>
        <v>No</v>
      </c>
      <c r="AX261" s="5" t="str">
        <f t="shared" si="192"/>
        <v>No</v>
      </c>
      <c r="AY261" s="3" t="str">
        <f t="shared" si="191"/>
        <v>No</v>
      </c>
      <c r="AZ261" s="5" t="str">
        <f t="shared" si="192"/>
        <v>No</v>
      </c>
      <c r="BA261" s="3" t="str">
        <f t="shared" si="191"/>
        <v>No</v>
      </c>
      <c r="BB261" s="5" t="str">
        <f t="shared" si="192"/>
        <v>No</v>
      </c>
      <c r="BC261" s="3" t="str">
        <f t="shared" si="191"/>
        <v>No</v>
      </c>
      <c r="BD261" s="5" t="str">
        <f t="shared" si="192"/>
        <v>No</v>
      </c>
      <c r="BE261" s="3" t="str">
        <f t="shared" si="191"/>
        <v>No</v>
      </c>
      <c r="BF261" s="5" t="str">
        <f t="shared" si="192"/>
        <v>No</v>
      </c>
      <c r="BG261" s="3" t="str">
        <f t="shared" si="191"/>
        <v>No</v>
      </c>
      <c r="BH261" s="5" t="str">
        <f t="shared" si="192"/>
        <v>No</v>
      </c>
      <c r="BI261" s="3" t="str">
        <f t="shared" si="191"/>
        <v>No</v>
      </c>
      <c r="BJ261" s="5" t="str">
        <f t="shared" si="192"/>
        <v>No</v>
      </c>
      <c r="BK261" s="3" t="str">
        <f t="shared" si="191"/>
        <v>No</v>
      </c>
      <c r="BL261" s="5" t="str">
        <f t="shared" si="192"/>
        <v>No</v>
      </c>
      <c r="BM261" s="3" t="str">
        <f t="shared" si="191"/>
        <v>No</v>
      </c>
      <c r="BN261" s="5" t="str">
        <f t="shared" si="192"/>
        <v>No</v>
      </c>
      <c r="BO261" s="3" t="str">
        <f t="shared" si="191"/>
        <v>No</v>
      </c>
      <c r="BP261" s="5" t="str">
        <f t="shared" si="192"/>
        <v>No</v>
      </c>
      <c r="BQ261" s="3" t="str">
        <f t="shared" si="191"/>
        <v>No</v>
      </c>
      <c r="BR261" s="5" t="str">
        <f t="shared" si="192"/>
        <v>No</v>
      </c>
      <c r="BS261" s="3" t="str">
        <f t="shared" si="191"/>
        <v>No</v>
      </c>
      <c r="BT261" s="5" t="str">
        <f t="shared" si="192"/>
        <v>No</v>
      </c>
      <c r="BU261" s="3" t="str">
        <f t="shared" si="189"/>
        <v>No</v>
      </c>
      <c r="BV261" s="5" t="str">
        <f t="shared" si="190"/>
        <v>No</v>
      </c>
      <c r="BW261" s="3" t="str">
        <f t="shared" si="189"/>
        <v>No</v>
      </c>
      <c r="BX261" s="5" t="str">
        <f t="shared" si="190"/>
        <v>No</v>
      </c>
      <c r="BY261" s="3" t="str">
        <f t="shared" si="189"/>
        <v>No</v>
      </c>
      <c r="BZ261" s="5" t="str">
        <f t="shared" si="190"/>
        <v>No</v>
      </c>
      <c r="CA261" s="3" t="str">
        <f t="shared" si="189"/>
        <v>No</v>
      </c>
      <c r="CB261" s="5" t="str">
        <f t="shared" si="190"/>
        <v>No</v>
      </c>
      <c r="CC261" s="3" t="str">
        <f t="shared" si="189"/>
        <v>No</v>
      </c>
      <c r="CD261" s="5" t="str">
        <f t="shared" si="190"/>
        <v>No</v>
      </c>
      <c r="CE261" s="3" t="str">
        <f t="shared" si="189"/>
        <v>No</v>
      </c>
      <c r="CF261" s="5" t="str">
        <f t="shared" si="190"/>
        <v>No</v>
      </c>
      <c r="CG261" s="3" t="str">
        <f t="shared" si="189"/>
        <v>No</v>
      </c>
      <c r="CH261" s="5" t="str">
        <f t="shared" si="190"/>
        <v>No</v>
      </c>
      <c r="CI261" s="3" t="str">
        <f t="shared" si="189"/>
        <v>No</v>
      </c>
      <c r="CJ261" s="5" t="str">
        <f t="shared" si="190"/>
        <v>No</v>
      </c>
      <c r="CK261" s="3" t="str">
        <f t="shared" si="189"/>
        <v>No</v>
      </c>
      <c r="CL261" s="5" t="str">
        <f t="shared" si="190"/>
        <v>No</v>
      </c>
      <c r="CM261" s="3" t="str">
        <f t="shared" si="189"/>
        <v>No</v>
      </c>
      <c r="CN261" s="5" t="str">
        <f t="shared" si="190"/>
        <v>No</v>
      </c>
      <c r="CO261" s="3" t="str">
        <f t="shared" si="189"/>
        <v>No</v>
      </c>
      <c r="CP261" s="5" t="str">
        <f t="shared" si="190"/>
        <v>No</v>
      </c>
      <c r="CQ261" s="3" t="str">
        <f t="shared" si="189"/>
        <v>No</v>
      </c>
      <c r="CR261" s="5" t="str">
        <f t="shared" si="190"/>
        <v>No</v>
      </c>
      <c r="CS261" s="3" t="str">
        <f t="shared" si="189"/>
        <v>No</v>
      </c>
      <c r="CT261" s="5" t="str">
        <f t="shared" si="190"/>
        <v>No</v>
      </c>
      <c r="CU261" s="3" t="str">
        <f t="shared" si="189"/>
        <v>No</v>
      </c>
      <c r="CV261" s="5" t="str">
        <f t="shared" si="190"/>
        <v>No</v>
      </c>
      <c r="CW261" s="3" t="str">
        <f t="shared" si="189"/>
        <v>No</v>
      </c>
      <c r="CX261" s="5" t="str">
        <f t="shared" si="190"/>
        <v>No</v>
      </c>
      <c r="CY261" s="3" t="str">
        <f t="shared" si="189"/>
        <v>No</v>
      </c>
      <c r="CZ261" s="5" t="str">
        <f t="shared" si="190"/>
        <v>No</v>
      </c>
    </row>
    <row r="262" spans="4:104" x14ac:dyDescent="0.3">
      <c r="D262" s="3">
        <v>268</v>
      </c>
      <c r="E262" s="3" t="str">
        <f t="shared" si="186"/>
        <v>Varuna</v>
      </c>
      <c r="F262" s="3" t="str">
        <f t="shared" si="183"/>
        <v>Quirón</v>
      </c>
      <c r="G262" s="3" t="str">
        <f t="shared" si="149"/>
        <v>Conjunción</v>
      </c>
      <c r="H262" s="5">
        <f t="shared" si="150"/>
        <v>0</v>
      </c>
      <c r="I262" s="3" t="str">
        <f t="shared" si="191"/>
        <v>No</v>
      </c>
      <c r="J262" s="5" t="str">
        <f t="shared" si="192"/>
        <v>No</v>
      </c>
      <c r="K262" s="3" t="str">
        <f t="shared" si="191"/>
        <v>No</v>
      </c>
      <c r="L262" s="5" t="str">
        <f t="shared" si="192"/>
        <v>No</v>
      </c>
      <c r="M262" s="3" t="str">
        <f t="shared" si="191"/>
        <v>No</v>
      </c>
      <c r="N262" s="5" t="str">
        <f t="shared" si="192"/>
        <v>No</v>
      </c>
      <c r="O262" s="3" t="str">
        <f t="shared" si="191"/>
        <v>No</v>
      </c>
      <c r="P262" s="5" t="str">
        <f t="shared" si="192"/>
        <v>No</v>
      </c>
      <c r="Q262" s="3" t="str">
        <f t="shared" si="191"/>
        <v>No</v>
      </c>
      <c r="R262" s="5" t="str">
        <f t="shared" si="192"/>
        <v>No</v>
      </c>
      <c r="S262" s="3" t="str">
        <f t="shared" si="191"/>
        <v>No</v>
      </c>
      <c r="T262" s="5" t="str">
        <f t="shared" si="192"/>
        <v>No</v>
      </c>
      <c r="U262" s="3" t="str">
        <f t="shared" si="191"/>
        <v>No</v>
      </c>
      <c r="V262" s="5" t="str">
        <f t="shared" si="192"/>
        <v>No</v>
      </c>
      <c r="W262" s="3" t="str">
        <f t="shared" si="191"/>
        <v>No</v>
      </c>
      <c r="X262" s="5" t="str">
        <f t="shared" si="192"/>
        <v>No</v>
      </c>
      <c r="Y262" s="3" t="str">
        <f t="shared" si="191"/>
        <v>No</v>
      </c>
      <c r="Z262" s="5" t="str">
        <f t="shared" si="192"/>
        <v>No</v>
      </c>
      <c r="AA262" s="3" t="str">
        <f t="shared" si="191"/>
        <v>No</v>
      </c>
      <c r="AB262" s="5" t="str">
        <f t="shared" si="192"/>
        <v>No</v>
      </c>
      <c r="AC262" s="3" t="str">
        <f t="shared" si="191"/>
        <v>No</v>
      </c>
      <c r="AD262" s="5" t="str">
        <f t="shared" si="192"/>
        <v>No</v>
      </c>
      <c r="AE262" s="3" t="str">
        <f t="shared" si="191"/>
        <v>No</v>
      </c>
      <c r="AF262" s="5" t="str">
        <f t="shared" si="192"/>
        <v>No</v>
      </c>
      <c r="AG262" s="3" t="str">
        <f t="shared" si="191"/>
        <v>No</v>
      </c>
      <c r="AH262" s="5" t="str">
        <f t="shared" si="192"/>
        <v>No</v>
      </c>
      <c r="AI262" s="3" t="str">
        <f t="shared" si="191"/>
        <v>No</v>
      </c>
      <c r="AJ262" s="5" t="str">
        <f t="shared" si="192"/>
        <v>No</v>
      </c>
      <c r="AK262" s="3" t="str">
        <f t="shared" si="191"/>
        <v>No</v>
      </c>
      <c r="AL262" s="5" t="str">
        <f t="shared" si="192"/>
        <v>No</v>
      </c>
      <c r="AM262" s="3" t="str">
        <f t="shared" si="191"/>
        <v>No</v>
      </c>
      <c r="AN262" s="5" t="str">
        <f t="shared" si="192"/>
        <v>No</v>
      </c>
      <c r="AO262" s="3" t="str">
        <f t="shared" si="191"/>
        <v>No</v>
      </c>
      <c r="AP262" s="5" t="str">
        <f t="shared" si="192"/>
        <v>No</v>
      </c>
      <c r="AQ262" s="3" t="str">
        <f t="shared" si="191"/>
        <v>No</v>
      </c>
      <c r="AR262" s="5" t="str">
        <f t="shared" si="192"/>
        <v>No</v>
      </c>
      <c r="AS262" s="3" t="str">
        <f t="shared" si="191"/>
        <v>No</v>
      </c>
      <c r="AT262" s="5" t="str">
        <f t="shared" si="192"/>
        <v>No</v>
      </c>
      <c r="AU262" s="3" t="str">
        <f t="shared" si="191"/>
        <v>No</v>
      </c>
      <c r="AV262" s="5" t="str">
        <f t="shared" si="192"/>
        <v>No</v>
      </c>
      <c r="AW262" s="3" t="str">
        <f t="shared" si="191"/>
        <v>No</v>
      </c>
      <c r="AX262" s="5" t="str">
        <f t="shared" si="192"/>
        <v>No</v>
      </c>
      <c r="AY262" s="3" t="str">
        <f t="shared" si="191"/>
        <v>No</v>
      </c>
      <c r="AZ262" s="5" t="str">
        <f t="shared" si="192"/>
        <v>No</v>
      </c>
      <c r="BA262" s="3" t="str">
        <f t="shared" si="191"/>
        <v>No</v>
      </c>
      <c r="BB262" s="5" t="str">
        <f t="shared" si="192"/>
        <v>No</v>
      </c>
      <c r="BC262" s="3" t="str">
        <f t="shared" si="191"/>
        <v>No</v>
      </c>
      <c r="BD262" s="5" t="str">
        <f t="shared" si="192"/>
        <v>No</v>
      </c>
      <c r="BE262" s="3" t="str">
        <f t="shared" si="191"/>
        <v>No</v>
      </c>
      <c r="BF262" s="5" t="str">
        <f t="shared" si="192"/>
        <v>No</v>
      </c>
      <c r="BG262" s="3" t="str">
        <f t="shared" si="191"/>
        <v>No</v>
      </c>
      <c r="BH262" s="5" t="str">
        <f t="shared" si="192"/>
        <v>No</v>
      </c>
      <c r="BI262" s="3" t="str">
        <f t="shared" si="191"/>
        <v>No</v>
      </c>
      <c r="BJ262" s="5" t="str">
        <f t="shared" si="192"/>
        <v>No</v>
      </c>
      <c r="BK262" s="3" t="str">
        <f t="shared" si="191"/>
        <v>No</v>
      </c>
      <c r="BL262" s="5" t="str">
        <f t="shared" si="192"/>
        <v>No</v>
      </c>
      <c r="BM262" s="3" t="str">
        <f t="shared" si="191"/>
        <v>No</v>
      </c>
      <c r="BN262" s="5" t="str">
        <f t="shared" si="192"/>
        <v>No</v>
      </c>
      <c r="BO262" s="3" t="str">
        <f t="shared" si="191"/>
        <v>No</v>
      </c>
      <c r="BP262" s="5" t="str">
        <f t="shared" si="192"/>
        <v>No</v>
      </c>
      <c r="BQ262" s="3" t="str">
        <f t="shared" si="191"/>
        <v>No</v>
      </c>
      <c r="BR262" s="5" t="str">
        <f t="shared" si="192"/>
        <v>No</v>
      </c>
      <c r="BS262" s="3" t="str">
        <f t="shared" si="191"/>
        <v>No</v>
      </c>
      <c r="BT262" s="5" t="str">
        <f t="shared" si="192"/>
        <v>No</v>
      </c>
      <c r="BU262" s="3" t="str">
        <f t="shared" si="189"/>
        <v>No</v>
      </c>
      <c r="BV262" s="5" t="str">
        <f t="shared" si="190"/>
        <v>No</v>
      </c>
      <c r="BW262" s="3" t="str">
        <f t="shared" si="189"/>
        <v>No</v>
      </c>
      <c r="BX262" s="5" t="str">
        <f t="shared" si="190"/>
        <v>No</v>
      </c>
      <c r="BY262" s="3" t="str">
        <f t="shared" si="189"/>
        <v>No</v>
      </c>
      <c r="BZ262" s="5" t="str">
        <f t="shared" si="190"/>
        <v>No</v>
      </c>
      <c r="CA262" s="3" t="str">
        <f t="shared" si="189"/>
        <v>No</v>
      </c>
      <c r="CB262" s="5" t="str">
        <f t="shared" si="190"/>
        <v>No</v>
      </c>
      <c r="CC262" s="3" t="str">
        <f t="shared" si="189"/>
        <v>No</v>
      </c>
      <c r="CD262" s="5" t="str">
        <f t="shared" si="190"/>
        <v>No</v>
      </c>
      <c r="CE262" s="3" t="str">
        <f t="shared" si="189"/>
        <v>No</v>
      </c>
      <c r="CF262" s="5" t="str">
        <f t="shared" si="190"/>
        <v>No</v>
      </c>
      <c r="CG262" s="3" t="str">
        <f t="shared" si="189"/>
        <v>No</v>
      </c>
      <c r="CH262" s="5" t="str">
        <f t="shared" si="190"/>
        <v>No</v>
      </c>
      <c r="CI262" s="3" t="str">
        <f t="shared" si="189"/>
        <v>No</v>
      </c>
      <c r="CJ262" s="5" t="str">
        <f t="shared" si="190"/>
        <v>No</v>
      </c>
      <c r="CK262" s="3" t="str">
        <f t="shared" si="189"/>
        <v>No</v>
      </c>
      <c r="CL262" s="5" t="str">
        <f t="shared" si="190"/>
        <v>No</v>
      </c>
      <c r="CM262" s="3" t="str">
        <f t="shared" si="189"/>
        <v>No</v>
      </c>
      <c r="CN262" s="5" t="str">
        <f t="shared" si="190"/>
        <v>No</v>
      </c>
      <c r="CO262" s="3" t="str">
        <f t="shared" si="189"/>
        <v>No</v>
      </c>
      <c r="CP262" s="5" t="str">
        <f t="shared" si="190"/>
        <v>No</v>
      </c>
      <c r="CQ262" s="3" t="str">
        <f t="shared" si="189"/>
        <v>No</v>
      </c>
      <c r="CR262" s="5" t="str">
        <f t="shared" si="190"/>
        <v>No</v>
      </c>
      <c r="CS262" s="3" t="str">
        <f t="shared" si="189"/>
        <v>No</v>
      </c>
      <c r="CT262" s="5" t="str">
        <f t="shared" si="190"/>
        <v>No</v>
      </c>
      <c r="CU262" s="3" t="str">
        <f t="shared" si="189"/>
        <v>No</v>
      </c>
      <c r="CV262" s="5" t="str">
        <f t="shared" si="190"/>
        <v>No</v>
      </c>
      <c r="CW262" s="3" t="str">
        <f t="shared" si="189"/>
        <v>No</v>
      </c>
      <c r="CX262" s="5" t="str">
        <f t="shared" si="190"/>
        <v>No</v>
      </c>
      <c r="CY262" s="3" t="str">
        <f t="shared" si="189"/>
        <v>No</v>
      </c>
      <c r="CZ262" s="5" t="str">
        <f t="shared" si="190"/>
        <v>No</v>
      </c>
    </row>
    <row r="263" spans="4:104" x14ac:dyDescent="0.3">
      <c r="D263" s="3">
        <v>269</v>
      </c>
      <c r="E263" s="3" t="str">
        <f t="shared" si="186"/>
        <v>Varuna</v>
      </c>
      <c r="F263" s="3" t="str">
        <f t="shared" si="183"/>
        <v>Lilith</v>
      </c>
      <c r="G263" s="3" t="str">
        <f t="shared" si="149"/>
        <v>Conjunción</v>
      </c>
      <c r="H263" s="5">
        <f t="shared" si="150"/>
        <v>0</v>
      </c>
      <c r="I263" s="3" t="str">
        <f t="shared" si="191"/>
        <v>No</v>
      </c>
      <c r="J263" s="5" t="str">
        <f t="shared" si="192"/>
        <v>No</v>
      </c>
      <c r="K263" s="3" t="str">
        <f t="shared" si="191"/>
        <v>No</v>
      </c>
      <c r="L263" s="5" t="str">
        <f t="shared" si="192"/>
        <v>No</v>
      </c>
      <c r="M263" s="3" t="str">
        <f t="shared" si="191"/>
        <v>No</v>
      </c>
      <c r="N263" s="5" t="str">
        <f t="shared" si="192"/>
        <v>No</v>
      </c>
      <c r="O263" s="3" t="str">
        <f t="shared" si="191"/>
        <v>No</v>
      </c>
      <c r="P263" s="5" t="str">
        <f t="shared" si="192"/>
        <v>No</v>
      </c>
      <c r="Q263" s="3" t="str">
        <f t="shared" si="191"/>
        <v>No</v>
      </c>
      <c r="R263" s="5" t="str">
        <f t="shared" si="192"/>
        <v>No</v>
      </c>
      <c r="S263" s="3" t="str">
        <f t="shared" si="191"/>
        <v>No</v>
      </c>
      <c r="T263" s="5" t="str">
        <f t="shared" si="192"/>
        <v>No</v>
      </c>
      <c r="U263" s="3" t="str">
        <f t="shared" si="191"/>
        <v>No</v>
      </c>
      <c r="V263" s="5" t="str">
        <f t="shared" si="192"/>
        <v>No</v>
      </c>
      <c r="W263" s="3" t="str">
        <f t="shared" si="191"/>
        <v>No</v>
      </c>
      <c r="X263" s="5" t="str">
        <f t="shared" si="192"/>
        <v>No</v>
      </c>
      <c r="Y263" s="3" t="str">
        <f t="shared" si="191"/>
        <v>No</v>
      </c>
      <c r="Z263" s="5" t="str">
        <f t="shared" si="192"/>
        <v>No</v>
      </c>
      <c r="AA263" s="3" t="str">
        <f t="shared" si="191"/>
        <v>No</v>
      </c>
      <c r="AB263" s="5" t="str">
        <f t="shared" si="192"/>
        <v>No</v>
      </c>
      <c r="AC263" s="3" t="str">
        <f t="shared" si="191"/>
        <v>No</v>
      </c>
      <c r="AD263" s="5" t="str">
        <f t="shared" si="192"/>
        <v>No</v>
      </c>
      <c r="AE263" s="3" t="str">
        <f t="shared" si="191"/>
        <v>No</v>
      </c>
      <c r="AF263" s="5" t="str">
        <f t="shared" si="192"/>
        <v>No</v>
      </c>
      <c r="AG263" s="3" t="str">
        <f t="shared" si="191"/>
        <v>No</v>
      </c>
      <c r="AH263" s="5" t="str">
        <f t="shared" si="192"/>
        <v>No</v>
      </c>
      <c r="AI263" s="3" t="str">
        <f t="shared" si="191"/>
        <v>No</v>
      </c>
      <c r="AJ263" s="5" t="str">
        <f t="shared" si="192"/>
        <v>No</v>
      </c>
      <c r="AK263" s="3" t="str">
        <f t="shared" si="191"/>
        <v>No</v>
      </c>
      <c r="AL263" s="5" t="str">
        <f t="shared" si="192"/>
        <v>No</v>
      </c>
      <c r="AM263" s="3" t="str">
        <f t="shared" si="191"/>
        <v>No</v>
      </c>
      <c r="AN263" s="5" t="str">
        <f t="shared" si="192"/>
        <v>No</v>
      </c>
      <c r="AO263" s="3" t="str">
        <f t="shared" si="191"/>
        <v>No</v>
      </c>
      <c r="AP263" s="5" t="str">
        <f t="shared" si="192"/>
        <v>No</v>
      </c>
      <c r="AQ263" s="3" t="str">
        <f t="shared" si="191"/>
        <v>No</v>
      </c>
      <c r="AR263" s="5" t="str">
        <f t="shared" si="192"/>
        <v>No</v>
      </c>
      <c r="AS263" s="3" t="str">
        <f t="shared" si="191"/>
        <v>No</v>
      </c>
      <c r="AT263" s="5" t="str">
        <f t="shared" si="192"/>
        <v>No</v>
      </c>
      <c r="AU263" s="3" t="str">
        <f t="shared" si="191"/>
        <v>No</v>
      </c>
      <c r="AV263" s="5" t="str">
        <f t="shared" si="192"/>
        <v>No</v>
      </c>
      <c r="AW263" s="3" t="str">
        <f t="shared" si="191"/>
        <v>No</v>
      </c>
      <c r="AX263" s="5" t="str">
        <f t="shared" si="192"/>
        <v>No</v>
      </c>
      <c r="AY263" s="3" t="str">
        <f t="shared" si="191"/>
        <v>No</v>
      </c>
      <c r="AZ263" s="5" t="str">
        <f t="shared" si="192"/>
        <v>No</v>
      </c>
      <c r="BA263" s="3" t="str">
        <f t="shared" si="191"/>
        <v>No</v>
      </c>
      <c r="BB263" s="5" t="str">
        <f t="shared" si="192"/>
        <v>No</v>
      </c>
      <c r="BC263" s="3" t="str">
        <f t="shared" si="191"/>
        <v>No</v>
      </c>
      <c r="BD263" s="5" t="str">
        <f t="shared" si="192"/>
        <v>No</v>
      </c>
      <c r="BE263" s="3" t="str">
        <f t="shared" si="191"/>
        <v>No</v>
      </c>
      <c r="BF263" s="5" t="str">
        <f t="shared" si="192"/>
        <v>No</v>
      </c>
      <c r="BG263" s="3" t="str">
        <f t="shared" si="191"/>
        <v>No</v>
      </c>
      <c r="BH263" s="5" t="str">
        <f t="shared" si="192"/>
        <v>No</v>
      </c>
      <c r="BI263" s="3" t="str">
        <f t="shared" si="191"/>
        <v>No</v>
      </c>
      <c r="BJ263" s="5" t="str">
        <f t="shared" si="192"/>
        <v>No</v>
      </c>
      <c r="BK263" s="3" t="str">
        <f t="shared" si="191"/>
        <v>No</v>
      </c>
      <c r="BL263" s="5" t="str">
        <f t="shared" si="192"/>
        <v>No</v>
      </c>
      <c r="BM263" s="3" t="str">
        <f t="shared" si="191"/>
        <v>No</v>
      </c>
      <c r="BN263" s="5" t="str">
        <f t="shared" si="192"/>
        <v>No</v>
      </c>
      <c r="BO263" s="3" t="str">
        <f t="shared" si="191"/>
        <v>No</v>
      </c>
      <c r="BP263" s="5" t="str">
        <f t="shared" si="192"/>
        <v>No</v>
      </c>
      <c r="BQ263" s="3" t="str">
        <f t="shared" si="191"/>
        <v>No</v>
      </c>
      <c r="BR263" s="5" t="str">
        <f t="shared" si="192"/>
        <v>No</v>
      </c>
      <c r="BS263" s="3" t="str">
        <f t="shared" si="191"/>
        <v>No</v>
      </c>
      <c r="BT263" s="5" t="str">
        <f t="shared" si="192"/>
        <v>No</v>
      </c>
      <c r="BU263" s="3" t="str">
        <f t="shared" si="189"/>
        <v>No</v>
      </c>
      <c r="BV263" s="5" t="str">
        <f t="shared" si="190"/>
        <v>No</v>
      </c>
      <c r="BW263" s="3" t="str">
        <f t="shared" si="189"/>
        <v>No</v>
      </c>
      <c r="BX263" s="5" t="str">
        <f t="shared" si="190"/>
        <v>No</v>
      </c>
      <c r="BY263" s="3" t="str">
        <f t="shared" si="189"/>
        <v>No</v>
      </c>
      <c r="BZ263" s="5" t="str">
        <f t="shared" si="190"/>
        <v>No</v>
      </c>
      <c r="CA263" s="3" t="str">
        <f t="shared" si="189"/>
        <v>No</v>
      </c>
      <c r="CB263" s="5" t="str">
        <f t="shared" si="190"/>
        <v>No</v>
      </c>
      <c r="CC263" s="3" t="str">
        <f t="shared" si="189"/>
        <v>No</v>
      </c>
      <c r="CD263" s="5" t="str">
        <f t="shared" si="190"/>
        <v>No</v>
      </c>
      <c r="CE263" s="3" t="str">
        <f t="shared" si="189"/>
        <v>No</v>
      </c>
      <c r="CF263" s="5" t="str">
        <f t="shared" si="190"/>
        <v>No</v>
      </c>
      <c r="CG263" s="3" t="str">
        <f t="shared" si="189"/>
        <v>No</v>
      </c>
      <c r="CH263" s="5" t="str">
        <f t="shared" si="190"/>
        <v>No</v>
      </c>
      <c r="CI263" s="3" t="str">
        <f t="shared" si="189"/>
        <v>No</v>
      </c>
      <c r="CJ263" s="5" t="str">
        <f t="shared" si="190"/>
        <v>No</v>
      </c>
      <c r="CK263" s="3" t="str">
        <f t="shared" si="189"/>
        <v>No</v>
      </c>
      <c r="CL263" s="5" t="str">
        <f t="shared" si="190"/>
        <v>No</v>
      </c>
      <c r="CM263" s="3" t="str">
        <f t="shared" si="189"/>
        <v>No</v>
      </c>
      <c r="CN263" s="5" t="str">
        <f t="shared" si="190"/>
        <v>No</v>
      </c>
      <c r="CO263" s="3" t="str">
        <f t="shared" si="189"/>
        <v>No</v>
      </c>
      <c r="CP263" s="5" t="str">
        <f t="shared" si="190"/>
        <v>No</v>
      </c>
      <c r="CQ263" s="3" t="str">
        <f t="shared" si="189"/>
        <v>No</v>
      </c>
      <c r="CR263" s="5" t="str">
        <f t="shared" si="190"/>
        <v>No</v>
      </c>
      <c r="CS263" s="3" t="str">
        <f t="shared" si="189"/>
        <v>No</v>
      </c>
      <c r="CT263" s="5" t="str">
        <f t="shared" si="190"/>
        <v>No</v>
      </c>
      <c r="CU263" s="3" t="str">
        <f t="shared" si="189"/>
        <v>No</v>
      </c>
      <c r="CV263" s="5" t="str">
        <f t="shared" si="190"/>
        <v>No</v>
      </c>
      <c r="CW263" s="3" t="str">
        <f t="shared" si="189"/>
        <v>No</v>
      </c>
      <c r="CX263" s="5" t="str">
        <f t="shared" si="190"/>
        <v>No</v>
      </c>
      <c r="CY263" s="3" t="str">
        <f t="shared" si="189"/>
        <v>No</v>
      </c>
      <c r="CZ263" s="5" t="str">
        <f t="shared" si="190"/>
        <v>No</v>
      </c>
    </row>
    <row r="264" spans="4:104" x14ac:dyDescent="0.3">
      <c r="D264" s="3">
        <v>270</v>
      </c>
      <c r="E264" s="3" t="str">
        <f t="shared" si="186"/>
        <v>Varuna</v>
      </c>
      <c r="F264" s="3" t="str">
        <f t="shared" si="183"/>
        <v>Vertex</v>
      </c>
      <c r="G264" s="3" t="str">
        <f t="shared" si="149"/>
        <v>Conjunción</v>
      </c>
      <c r="H264" s="5">
        <f t="shared" si="150"/>
        <v>0</v>
      </c>
      <c r="I264" s="3" t="str">
        <f t="shared" si="191"/>
        <v>No</v>
      </c>
      <c r="J264" s="5" t="str">
        <f t="shared" si="192"/>
        <v>No</v>
      </c>
      <c r="K264" s="3" t="str">
        <f t="shared" si="191"/>
        <v>No</v>
      </c>
      <c r="L264" s="5" t="str">
        <f t="shared" si="192"/>
        <v>No</v>
      </c>
      <c r="M264" s="3" t="str">
        <f t="shared" si="191"/>
        <v>No</v>
      </c>
      <c r="N264" s="5" t="str">
        <f t="shared" si="192"/>
        <v>No</v>
      </c>
      <c r="O264" s="3" t="str">
        <f t="shared" si="191"/>
        <v>No</v>
      </c>
      <c r="P264" s="5" t="str">
        <f t="shared" si="192"/>
        <v>No</v>
      </c>
      <c r="Q264" s="3" t="str">
        <f t="shared" si="191"/>
        <v>No</v>
      </c>
      <c r="R264" s="5" t="str">
        <f t="shared" si="192"/>
        <v>No</v>
      </c>
      <c r="S264" s="3" t="str">
        <f t="shared" si="191"/>
        <v>No</v>
      </c>
      <c r="T264" s="5" t="str">
        <f t="shared" si="192"/>
        <v>No</v>
      </c>
      <c r="U264" s="3" t="str">
        <f t="shared" si="191"/>
        <v>No</v>
      </c>
      <c r="V264" s="5" t="str">
        <f t="shared" si="192"/>
        <v>No</v>
      </c>
      <c r="W264" s="3" t="str">
        <f t="shared" si="191"/>
        <v>No</v>
      </c>
      <c r="X264" s="5" t="str">
        <f t="shared" si="192"/>
        <v>No</v>
      </c>
      <c r="Y264" s="3" t="str">
        <f t="shared" si="191"/>
        <v>No</v>
      </c>
      <c r="Z264" s="5" t="str">
        <f t="shared" si="192"/>
        <v>No</v>
      </c>
      <c r="AA264" s="3" t="str">
        <f t="shared" si="191"/>
        <v>No</v>
      </c>
      <c r="AB264" s="5" t="str">
        <f t="shared" si="192"/>
        <v>No</v>
      </c>
      <c r="AC264" s="3" t="str">
        <f t="shared" si="191"/>
        <v>No</v>
      </c>
      <c r="AD264" s="5" t="str">
        <f t="shared" si="192"/>
        <v>No</v>
      </c>
      <c r="AE264" s="3" t="str">
        <f t="shared" si="191"/>
        <v>No</v>
      </c>
      <c r="AF264" s="5" t="str">
        <f t="shared" si="192"/>
        <v>No</v>
      </c>
      <c r="AG264" s="3" t="str">
        <f t="shared" si="191"/>
        <v>No</v>
      </c>
      <c r="AH264" s="5" t="str">
        <f t="shared" si="192"/>
        <v>No</v>
      </c>
      <c r="AI264" s="3" t="str">
        <f t="shared" si="191"/>
        <v>No</v>
      </c>
      <c r="AJ264" s="5" t="str">
        <f t="shared" si="192"/>
        <v>No</v>
      </c>
      <c r="AK264" s="3" t="str">
        <f t="shared" si="191"/>
        <v>No</v>
      </c>
      <c r="AL264" s="5" t="str">
        <f t="shared" si="192"/>
        <v>No</v>
      </c>
      <c r="AM264" s="3" t="str">
        <f t="shared" si="191"/>
        <v>No</v>
      </c>
      <c r="AN264" s="5" t="str">
        <f t="shared" si="192"/>
        <v>No</v>
      </c>
      <c r="AO264" s="3" t="str">
        <f t="shared" si="191"/>
        <v>No</v>
      </c>
      <c r="AP264" s="5" t="str">
        <f t="shared" si="192"/>
        <v>No</v>
      </c>
      <c r="AQ264" s="3" t="str">
        <f t="shared" si="191"/>
        <v>No</v>
      </c>
      <c r="AR264" s="5" t="str">
        <f t="shared" si="192"/>
        <v>No</v>
      </c>
      <c r="AS264" s="3" t="str">
        <f t="shared" si="191"/>
        <v>No</v>
      </c>
      <c r="AT264" s="5" t="str">
        <f t="shared" si="192"/>
        <v>No</v>
      </c>
      <c r="AU264" s="3" t="str">
        <f t="shared" si="191"/>
        <v>No</v>
      </c>
      <c r="AV264" s="5" t="str">
        <f t="shared" si="192"/>
        <v>No</v>
      </c>
      <c r="AW264" s="3" t="str">
        <f t="shared" si="191"/>
        <v>No</v>
      </c>
      <c r="AX264" s="5" t="str">
        <f t="shared" si="192"/>
        <v>No</v>
      </c>
      <c r="AY264" s="3" t="str">
        <f t="shared" si="191"/>
        <v>No</v>
      </c>
      <c r="AZ264" s="5" t="str">
        <f t="shared" si="192"/>
        <v>No</v>
      </c>
      <c r="BA264" s="3" t="str">
        <f t="shared" si="191"/>
        <v>No</v>
      </c>
      <c r="BB264" s="5" t="str">
        <f t="shared" si="192"/>
        <v>No</v>
      </c>
      <c r="BC264" s="3" t="str">
        <f t="shared" si="191"/>
        <v>No</v>
      </c>
      <c r="BD264" s="5" t="str">
        <f t="shared" si="192"/>
        <v>No</v>
      </c>
      <c r="BE264" s="3" t="str">
        <f t="shared" si="191"/>
        <v>No</v>
      </c>
      <c r="BF264" s="5" t="str">
        <f t="shared" si="192"/>
        <v>No</v>
      </c>
      <c r="BG264" s="3" t="str">
        <f t="shared" si="191"/>
        <v>No</v>
      </c>
      <c r="BH264" s="5" t="str">
        <f t="shared" si="192"/>
        <v>No</v>
      </c>
      <c r="BI264" s="3" t="str">
        <f t="shared" si="191"/>
        <v>No</v>
      </c>
      <c r="BJ264" s="5" t="str">
        <f t="shared" si="192"/>
        <v>No</v>
      </c>
      <c r="BK264" s="3" t="str">
        <f t="shared" si="191"/>
        <v>No</v>
      </c>
      <c r="BL264" s="5" t="str">
        <f t="shared" si="192"/>
        <v>No</v>
      </c>
      <c r="BM264" s="3" t="str">
        <f t="shared" si="191"/>
        <v>No</v>
      </c>
      <c r="BN264" s="5" t="str">
        <f t="shared" si="192"/>
        <v>No</v>
      </c>
      <c r="BO264" s="3" t="str">
        <f t="shared" si="191"/>
        <v>No</v>
      </c>
      <c r="BP264" s="5" t="str">
        <f t="shared" si="192"/>
        <v>No</v>
      </c>
      <c r="BQ264" s="3" t="str">
        <f t="shared" si="191"/>
        <v>No</v>
      </c>
      <c r="BR264" s="5" t="str">
        <f t="shared" si="192"/>
        <v>No</v>
      </c>
      <c r="BS264" s="3" t="str">
        <f t="shared" si="191"/>
        <v>No</v>
      </c>
      <c r="BT264" s="5" t="str">
        <f t="shared" si="192"/>
        <v>No</v>
      </c>
      <c r="BU264" s="3" t="str">
        <f t="shared" si="189"/>
        <v>No</v>
      </c>
      <c r="BV264" s="5" t="str">
        <f t="shared" si="190"/>
        <v>No</v>
      </c>
      <c r="BW264" s="3" t="str">
        <f t="shared" si="189"/>
        <v>No</v>
      </c>
      <c r="BX264" s="5" t="str">
        <f t="shared" si="190"/>
        <v>No</v>
      </c>
      <c r="BY264" s="3" t="str">
        <f t="shared" si="189"/>
        <v>No</v>
      </c>
      <c r="BZ264" s="5" t="str">
        <f t="shared" si="190"/>
        <v>No</v>
      </c>
      <c r="CA264" s="3" t="str">
        <f t="shared" si="189"/>
        <v>No</v>
      </c>
      <c r="CB264" s="5" t="str">
        <f t="shared" si="190"/>
        <v>No</v>
      </c>
      <c r="CC264" s="3" t="str">
        <f t="shared" si="189"/>
        <v>No</v>
      </c>
      <c r="CD264" s="5" t="str">
        <f t="shared" si="190"/>
        <v>No</v>
      </c>
      <c r="CE264" s="3" t="str">
        <f t="shared" si="189"/>
        <v>No</v>
      </c>
      <c r="CF264" s="5" t="str">
        <f t="shared" si="190"/>
        <v>No</v>
      </c>
      <c r="CG264" s="3" t="str">
        <f t="shared" si="189"/>
        <v>No</v>
      </c>
      <c r="CH264" s="5" t="str">
        <f t="shared" si="190"/>
        <v>No</v>
      </c>
      <c r="CI264" s="3" t="str">
        <f t="shared" si="189"/>
        <v>No</v>
      </c>
      <c r="CJ264" s="5" t="str">
        <f t="shared" si="190"/>
        <v>No</v>
      </c>
      <c r="CK264" s="3" t="str">
        <f t="shared" si="189"/>
        <v>No</v>
      </c>
      <c r="CL264" s="5" t="str">
        <f t="shared" si="190"/>
        <v>No</v>
      </c>
      <c r="CM264" s="3" t="str">
        <f t="shared" si="189"/>
        <v>No</v>
      </c>
      <c r="CN264" s="5" t="str">
        <f t="shared" si="190"/>
        <v>No</v>
      </c>
      <c r="CO264" s="3" t="str">
        <f t="shared" si="189"/>
        <v>No</v>
      </c>
      <c r="CP264" s="5" t="str">
        <f t="shared" si="190"/>
        <v>No</v>
      </c>
      <c r="CQ264" s="3" t="str">
        <f t="shared" si="189"/>
        <v>No</v>
      </c>
      <c r="CR264" s="5" t="str">
        <f t="shared" si="190"/>
        <v>No</v>
      </c>
      <c r="CS264" s="3" t="str">
        <f t="shared" si="189"/>
        <v>No</v>
      </c>
      <c r="CT264" s="5" t="str">
        <f t="shared" si="190"/>
        <v>No</v>
      </c>
      <c r="CU264" s="3" t="str">
        <f t="shared" si="189"/>
        <v>No</v>
      </c>
      <c r="CV264" s="5" t="str">
        <f t="shared" si="190"/>
        <v>No</v>
      </c>
      <c r="CW264" s="3" t="str">
        <f t="shared" si="189"/>
        <v>No</v>
      </c>
      <c r="CX264" s="5" t="str">
        <f t="shared" si="190"/>
        <v>No</v>
      </c>
      <c r="CY264" s="3" t="str">
        <f t="shared" si="189"/>
        <v>No</v>
      </c>
      <c r="CZ264" s="5" t="str">
        <f t="shared" si="190"/>
        <v>No</v>
      </c>
    </row>
    <row r="265" spans="4:104" x14ac:dyDescent="0.3">
      <c r="D265" s="3">
        <v>271</v>
      </c>
      <c r="E265" s="3" t="str">
        <f t="shared" si="186"/>
        <v>Varuna</v>
      </c>
      <c r="F265" s="3" t="str">
        <f t="shared" ref="F265" si="193">$E$24</f>
        <v>Ceres</v>
      </c>
      <c r="G265" s="3" t="str">
        <f t="shared" si="149"/>
        <v>Conjunción</v>
      </c>
      <c r="H265" s="5">
        <f t="shared" si="150"/>
        <v>0</v>
      </c>
      <c r="I265" s="3" t="str">
        <f t="shared" si="191"/>
        <v>No</v>
      </c>
      <c r="J265" s="5" t="str">
        <f t="shared" si="192"/>
        <v>No</v>
      </c>
      <c r="K265" s="3" t="str">
        <f t="shared" si="191"/>
        <v>No</v>
      </c>
      <c r="L265" s="5" t="str">
        <f t="shared" si="192"/>
        <v>No</v>
      </c>
      <c r="M265" s="3" t="str">
        <f t="shared" si="191"/>
        <v>No</v>
      </c>
      <c r="N265" s="5" t="str">
        <f t="shared" si="192"/>
        <v>No</v>
      </c>
      <c r="O265" s="3" t="str">
        <f t="shared" si="191"/>
        <v>No</v>
      </c>
      <c r="P265" s="5" t="str">
        <f t="shared" si="192"/>
        <v>No</v>
      </c>
      <c r="Q265" s="3" t="str">
        <f t="shared" si="191"/>
        <v>No</v>
      </c>
      <c r="R265" s="5" t="str">
        <f t="shared" si="192"/>
        <v>No</v>
      </c>
      <c r="S265" s="3" t="str">
        <f t="shared" si="191"/>
        <v>No</v>
      </c>
      <c r="T265" s="5" t="str">
        <f t="shared" si="192"/>
        <v>No</v>
      </c>
      <c r="U265" s="3" t="str">
        <f t="shared" si="191"/>
        <v>No</v>
      </c>
      <c r="V265" s="5" t="str">
        <f t="shared" si="192"/>
        <v>No</v>
      </c>
      <c r="W265" s="3" t="str">
        <f t="shared" si="191"/>
        <v>No</v>
      </c>
      <c r="X265" s="5" t="str">
        <f t="shared" si="192"/>
        <v>No</v>
      </c>
      <c r="Y265" s="3" t="str">
        <f t="shared" si="191"/>
        <v>No</v>
      </c>
      <c r="Z265" s="5" t="str">
        <f t="shared" si="192"/>
        <v>No</v>
      </c>
      <c r="AA265" s="3" t="str">
        <f t="shared" si="191"/>
        <v>No</v>
      </c>
      <c r="AB265" s="5" t="str">
        <f t="shared" si="192"/>
        <v>No</v>
      </c>
      <c r="AC265" s="3" t="str">
        <f t="shared" si="191"/>
        <v>No</v>
      </c>
      <c r="AD265" s="5" t="str">
        <f t="shared" si="192"/>
        <v>No</v>
      </c>
      <c r="AE265" s="3" t="str">
        <f t="shared" si="191"/>
        <v>No</v>
      </c>
      <c r="AF265" s="5" t="str">
        <f t="shared" si="192"/>
        <v>No</v>
      </c>
      <c r="AG265" s="3" t="str">
        <f t="shared" si="191"/>
        <v>No</v>
      </c>
      <c r="AH265" s="5" t="str">
        <f t="shared" si="192"/>
        <v>No</v>
      </c>
      <c r="AI265" s="3" t="str">
        <f t="shared" si="191"/>
        <v>No</v>
      </c>
      <c r="AJ265" s="5" t="str">
        <f t="shared" si="192"/>
        <v>No</v>
      </c>
      <c r="AK265" s="3" t="str">
        <f t="shared" si="191"/>
        <v>No</v>
      </c>
      <c r="AL265" s="5" t="str">
        <f t="shared" si="192"/>
        <v>No</v>
      </c>
      <c r="AM265" s="3" t="str">
        <f t="shared" si="191"/>
        <v>No</v>
      </c>
      <c r="AN265" s="5" t="str">
        <f t="shared" si="192"/>
        <v>No</v>
      </c>
      <c r="AO265" s="3" t="str">
        <f t="shared" si="191"/>
        <v>No</v>
      </c>
      <c r="AP265" s="5" t="str">
        <f t="shared" si="192"/>
        <v>No</v>
      </c>
      <c r="AQ265" s="3" t="str">
        <f t="shared" si="191"/>
        <v>No</v>
      </c>
      <c r="AR265" s="5" t="str">
        <f t="shared" si="192"/>
        <v>No</v>
      </c>
      <c r="AS265" s="3" t="str">
        <f t="shared" si="191"/>
        <v>No</v>
      </c>
      <c r="AT265" s="5" t="str">
        <f t="shared" si="192"/>
        <v>No</v>
      </c>
      <c r="AU265" s="3" t="str">
        <f t="shared" si="191"/>
        <v>No</v>
      </c>
      <c r="AV265" s="5" t="str">
        <f t="shared" si="192"/>
        <v>No</v>
      </c>
      <c r="AW265" s="3" t="str">
        <f t="shared" si="191"/>
        <v>No</v>
      </c>
      <c r="AX265" s="5" t="str">
        <f t="shared" si="192"/>
        <v>No</v>
      </c>
      <c r="AY265" s="3" t="str">
        <f t="shared" si="191"/>
        <v>No</v>
      </c>
      <c r="AZ265" s="5" t="str">
        <f t="shared" si="192"/>
        <v>No</v>
      </c>
      <c r="BA265" s="3" t="str">
        <f t="shared" si="191"/>
        <v>No</v>
      </c>
      <c r="BB265" s="5" t="str">
        <f t="shared" si="192"/>
        <v>No</v>
      </c>
      <c r="BC265" s="3" t="str">
        <f t="shared" si="191"/>
        <v>No</v>
      </c>
      <c r="BD265" s="5" t="str">
        <f t="shared" si="192"/>
        <v>No</v>
      </c>
      <c r="BE265" s="3" t="str">
        <f t="shared" si="191"/>
        <v>No</v>
      </c>
      <c r="BF265" s="5" t="str">
        <f t="shared" si="192"/>
        <v>No</v>
      </c>
      <c r="BG265" s="3" t="str">
        <f t="shared" si="191"/>
        <v>No</v>
      </c>
      <c r="BH265" s="5" t="str">
        <f t="shared" si="192"/>
        <v>No</v>
      </c>
      <c r="BI265" s="3" t="str">
        <f t="shared" si="191"/>
        <v>No</v>
      </c>
      <c r="BJ265" s="5" t="str">
        <f t="shared" si="192"/>
        <v>No</v>
      </c>
      <c r="BK265" s="3" t="str">
        <f t="shared" si="191"/>
        <v>No</v>
      </c>
      <c r="BL265" s="5" t="str">
        <f t="shared" si="192"/>
        <v>No</v>
      </c>
      <c r="BM265" s="3" t="str">
        <f t="shared" si="191"/>
        <v>No</v>
      </c>
      <c r="BN265" s="5" t="str">
        <f t="shared" si="192"/>
        <v>No</v>
      </c>
      <c r="BO265" s="3" t="str">
        <f t="shared" si="191"/>
        <v>No</v>
      </c>
      <c r="BP265" s="5" t="str">
        <f t="shared" si="192"/>
        <v>No</v>
      </c>
      <c r="BQ265" s="3" t="str">
        <f t="shared" si="191"/>
        <v>No</v>
      </c>
      <c r="BR265" s="5" t="str">
        <f t="shared" si="192"/>
        <v>No</v>
      </c>
      <c r="BS265" s="3" t="str">
        <f t="shared" si="191"/>
        <v>No</v>
      </c>
      <c r="BT265" s="5" t="str">
        <f t="shared" si="192"/>
        <v>No</v>
      </c>
      <c r="BU265" s="3" t="str">
        <f t="shared" si="189"/>
        <v>No</v>
      </c>
      <c r="BV265" s="5" t="str">
        <f t="shared" si="190"/>
        <v>No</v>
      </c>
      <c r="BW265" s="3" t="str">
        <f t="shared" si="189"/>
        <v>No</v>
      </c>
      <c r="BX265" s="5" t="str">
        <f t="shared" si="190"/>
        <v>No</v>
      </c>
      <c r="BY265" s="3" t="str">
        <f t="shared" si="189"/>
        <v>No</v>
      </c>
      <c r="BZ265" s="5" t="str">
        <f t="shared" si="190"/>
        <v>No</v>
      </c>
      <c r="CA265" s="3" t="str">
        <f t="shared" si="189"/>
        <v>No</v>
      </c>
      <c r="CB265" s="5" t="str">
        <f t="shared" si="190"/>
        <v>No</v>
      </c>
      <c r="CC265" s="3" t="str">
        <f t="shared" si="189"/>
        <v>No</v>
      </c>
      <c r="CD265" s="5" t="str">
        <f t="shared" si="190"/>
        <v>No</v>
      </c>
      <c r="CE265" s="3" t="str">
        <f t="shared" si="189"/>
        <v>No</v>
      </c>
      <c r="CF265" s="5" t="str">
        <f t="shared" si="190"/>
        <v>No</v>
      </c>
      <c r="CG265" s="3" t="str">
        <f t="shared" si="189"/>
        <v>No</v>
      </c>
      <c r="CH265" s="5" t="str">
        <f t="shared" si="190"/>
        <v>No</v>
      </c>
      <c r="CI265" s="3" t="str">
        <f t="shared" si="189"/>
        <v>No</v>
      </c>
      <c r="CJ265" s="5" t="str">
        <f t="shared" si="190"/>
        <v>No</v>
      </c>
      <c r="CK265" s="3" t="str">
        <f t="shared" si="189"/>
        <v>No</v>
      </c>
      <c r="CL265" s="5" t="str">
        <f t="shared" si="190"/>
        <v>No</v>
      </c>
      <c r="CM265" s="3" t="str">
        <f t="shared" si="189"/>
        <v>No</v>
      </c>
      <c r="CN265" s="5" t="str">
        <f t="shared" si="190"/>
        <v>No</v>
      </c>
      <c r="CO265" s="3" t="str">
        <f t="shared" si="189"/>
        <v>No</v>
      </c>
      <c r="CP265" s="5" t="str">
        <f t="shared" si="190"/>
        <v>No</v>
      </c>
      <c r="CQ265" s="3" t="str">
        <f t="shared" si="189"/>
        <v>No</v>
      </c>
      <c r="CR265" s="5" t="str">
        <f t="shared" si="190"/>
        <v>No</v>
      </c>
      <c r="CS265" s="3" t="str">
        <f t="shared" si="189"/>
        <v>No</v>
      </c>
      <c r="CT265" s="5" t="str">
        <f t="shared" si="190"/>
        <v>No</v>
      </c>
      <c r="CU265" s="3" t="str">
        <f t="shared" si="189"/>
        <v>No</v>
      </c>
      <c r="CV265" s="5" t="str">
        <f t="shared" si="190"/>
        <v>No</v>
      </c>
      <c r="CW265" s="3" t="str">
        <f t="shared" si="189"/>
        <v>No</v>
      </c>
      <c r="CX265" s="5" t="str">
        <f t="shared" si="190"/>
        <v>No</v>
      </c>
      <c r="CY265" s="3" t="str">
        <f t="shared" si="189"/>
        <v>No</v>
      </c>
      <c r="CZ265" s="5" t="str">
        <f t="shared" si="190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8E30-08AB-4E8B-8081-7B8E47214505}">
  <sheetPr codeName="Hoja3"/>
  <dimension ref="C3:EX299"/>
  <sheetViews>
    <sheetView workbookViewId="0">
      <selection activeCell="B10" sqref="B10"/>
    </sheetView>
  </sheetViews>
  <sheetFormatPr baseColWidth="10" defaultRowHeight="14.4" x14ac:dyDescent="0.3"/>
  <cols>
    <col min="3" max="3" width="12.33203125" customWidth="1"/>
    <col min="4" max="4" width="20.88671875" customWidth="1"/>
    <col min="5" max="5" width="29.6640625" customWidth="1"/>
    <col min="6" max="6" width="22" customWidth="1"/>
    <col min="8" max="8" width="24" customWidth="1"/>
    <col min="9" max="10" width="19.6640625" customWidth="1"/>
    <col min="13" max="15" width="18.6640625" customWidth="1"/>
    <col min="17" max="19" width="18.33203125" customWidth="1"/>
    <col min="22" max="24" width="21.77734375" customWidth="1"/>
    <col min="26" max="28" width="20" customWidth="1"/>
    <col min="31" max="33" width="19.6640625" customWidth="1"/>
    <col min="35" max="37" width="20.6640625" customWidth="1"/>
    <col min="40" max="42" width="20.21875" customWidth="1"/>
    <col min="44" max="46" width="19.21875" customWidth="1"/>
    <col min="49" max="51" width="18.5546875" customWidth="1"/>
    <col min="53" max="55" width="17.77734375" customWidth="1"/>
    <col min="58" max="60" width="19.21875" customWidth="1"/>
    <col min="62" max="64" width="21.109375" customWidth="1"/>
    <col min="67" max="69" width="19.77734375" customWidth="1"/>
    <col min="71" max="73" width="17.6640625" customWidth="1"/>
    <col min="76" max="78" width="20.5546875" customWidth="1"/>
    <col min="80" max="82" width="22.88671875" customWidth="1"/>
    <col min="85" max="87" width="20.6640625" customWidth="1"/>
    <col min="89" max="91" width="19.77734375" customWidth="1"/>
    <col min="94" max="96" width="19.44140625" customWidth="1"/>
    <col min="98" max="100" width="17.77734375" customWidth="1"/>
    <col min="103" max="105" width="19.88671875" customWidth="1"/>
    <col min="107" max="109" width="21.5546875" customWidth="1"/>
    <col min="112" max="114" width="20.21875" customWidth="1"/>
    <col min="116" max="118" width="20.109375" customWidth="1"/>
    <col min="121" max="123" width="22" customWidth="1"/>
    <col min="125" max="127" width="20.33203125" customWidth="1"/>
    <col min="130" max="132" width="22" customWidth="1"/>
    <col min="134" max="136" width="20.77734375" customWidth="1"/>
    <col min="139" max="141" width="20.109375" customWidth="1"/>
    <col min="143" max="145" width="19.21875" customWidth="1"/>
    <col min="148" max="150" width="21.109375" customWidth="1"/>
    <col min="152" max="154" width="20.33203125" customWidth="1"/>
  </cols>
  <sheetData>
    <row r="3" spans="3:154" x14ac:dyDescent="0.3">
      <c r="C3" s="8" t="s">
        <v>52</v>
      </c>
      <c r="D3" s="8" t="s">
        <v>64</v>
      </c>
      <c r="E3" s="8" t="s">
        <v>65</v>
      </c>
      <c r="F3" s="8" t="s">
        <v>66</v>
      </c>
      <c r="G3" s="8" t="s">
        <v>61</v>
      </c>
      <c r="H3" s="8" t="s">
        <v>67</v>
      </c>
      <c r="I3" s="8" t="s">
        <v>68</v>
      </c>
      <c r="J3" s="8" t="s">
        <v>69</v>
      </c>
      <c r="L3" s="8" t="s">
        <v>52</v>
      </c>
      <c r="M3" s="8" t="s">
        <v>64</v>
      </c>
      <c r="N3" s="8" t="s">
        <v>65</v>
      </c>
      <c r="O3" s="8" t="s">
        <v>66</v>
      </c>
      <c r="P3" s="8" t="s">
        <v>61</v>
      </c>
      <c r="Q3" s="8" t="s">
        <v>67</v>
      </c>
      <c r="R3" s="8" t="s">
        <v>68</v>
      </c>
      <c r="S3" s="8" t="s">
        <v>69</v>
      </c>
      <c r="U3" s="8" t="s">
        <v>52</v>
      </c>
      <c r="V3" s="8" t="s">
        <v>64</v>
      </c>
      <c r="W3" s="8" t="s">
        <v>65</v>
      </c>
      <c r="X3" s="8" t="s">
        <v>66</v>
      </c>
      <c r="Y3" s="8" t="s">
        <v>61</v>
      </c>
      <c r="Z3" s="8" t="s">
        <v>67</v>
      </c>
      <c r="AA3" s="8" t="s">
        <v>68</v>
      </c>
      <c r="AB3" s="8" t="s">
        <v>69</v>
      </c>
      <c r="AD3" s="8" t="s">
        <v>52</v>
      </c>
      <c r="AE3" s="8" t="s">
        <v>64</v>
      </c>
      <c r="AF3" s="8" t="s">
        <v>65</v>
      </c>
      <c r="AG3" s="8" t="s">
        <v>66</v>
      </c>
      <c r="AH3" s="8" t="s">
        <v>61</v>
      </c>
      <c r="AI3" s="8" t="s">
        <v>67</v>
      </c>
      <c r="AJ3" s="8" t="s">
        <v>68</v>
      </c>
      <c r="AK3" s="8" t="s">
        <v>69</v>
      </c>
      <c r="AM3" s="8" t="s">
        <v>52</v>
      </c>
      <c r="AN3" s="8" t="s">
        <v>64</v>
      </c>
      <c r="AO3" s="8" t="s">
        <v>65</v>
      </c>
      <c r="AP3" s="8" t="s">
        <v>66</v>
      </c>
      <c r="AQ3" s="8" t="s">
        <v>61</v>
      </c>
      <c r="AR3" s="8" t="s">
        <v>67</v>
      </c>
      <c r="AS3" s="8" t="s">
        <v>68</v>
      </c>
      <c r="AT3" s="8" t="s">
        <v>69</v>
      </c>
      <c r="AV3" s="8" t="s">
        <v>52</v>
      </c>
      <c r="AW3" s="8" t="s">
        <v>64</v>
      </c>
      <c r="AX3" s="8" t="s">
        <v>65</v>
      </c>
      <c r="AY3" s="8" t="s">
        <v>66</v>
      </c>
      <c r="AZ3" s="8" t="s">
        <v>61</v>
      </c>
      <c r="BA3" s="8" t="s">
        <v>67</v>
      </c>
      <c r="BB3" s="8" t="s">
        <v>68</v>
      </c>
      <c r="BC3" s="8" t="s">
        <v>69</v>
      </c>
      <c r="BE3" s="8" t="s">
        <v>52</v>
      </c>
      <c r="BF3" s="8" t="s">
        <v>64</v>
      </c>
      <c r="BG3" s="8" t="s">
        <v>65</v>
      </c>
      <c r="BH3" s="8" t="s">
        <v>66</v>
      </c>
      <c r="BI3" s="8" t="s">
        <v>61</v>
      </c>
      <c r="BJ3" s="8" t="s">
        <v>67</v>
      </c>
      <c r="BK3" s="8" t="s">
        <v>68</v>
      </c>
      <c r="BL3" s="8" t="s">
        <v>69</v>
      </c>
      <c r="BN3" s="8" t="s">
        <v>52</v>
      </c>
      <c r="BO3" s="8" t="s">
        <v>64</v>
      </c>
      <c r="BP3" s="8" t="s">
        <v>65</v>
      </c>
      <c r="BQ3" s="8" t="s">
        <v>66</v>
      </c>
      <c r="BR3" s="8" t="s">
        <v>61</v>
      </c>
      <c r="BS3" s="8" t="s">
        <v>67</v>
      </c>
      <c r="BT3" s="8" t="s">
        <v>68</v>
      </c>
      <c r="BU3" s="8" t="s">
        <v>69</v>
      </c>
      <c r="BW3" s="8" t="s">
        <v>52</v>
      </c>
      <c r="BX3" s="8" t="s">
        <v>64</v>
      </c>
      <c r="BY3" s="8" t="s">
        <v>65</v>
      </c>
      <c r="BZ3" s="8" t="s">
        <v>66</v>
      </c>
      <c r="CA3" s="8" t="s">
        <v>61</v>
      </c>
      <c r="CB3" s="8" t="s">
        <v>67</v>
      </c>
      <c r="CC3" s="8" t="s">
        <v>68</v>
      </c>
      <c r="CD3" s="8" t="s">
        <v>69</v>
      </c>
      <c r="CF3" s="8" t="s">
        <v>52</v>
      </c>
      <c r="CG3" s="8" t="s">
        <v>64</v>
      </c>
      <c r="CH3" s="8" t="s">
        <v>65</v>
      </c>
      <c r="CI3" s="8" t="s">
        <v>66</v>
      </c>
      <c r="CJ3" s="8" t="s">
        <v>61</v>
      </c>
      <c r="CK3" s="8" t="s">
        <v>67</v>
      </c>
      <c r="CL3" s="8" t="s">
        <v>68</v>
      </c>
      <c r="CM3" s="8" t="s">
        <v>69</v>
      </c>
      <c r="CO3" s="8" t="s">
        <v>52</v>
      </c>
      <c r="CP3" s="8" t="s">
        <v>64</v>
      </c>
      <c r="CQ3" s="8" t="s">
        <v>65</v>
      </c>
      <c r="CR3" s="8" t="s">
        <v>66</v>
      </c>
      <c r="CS3" s="8" t="s">
        <v>61</v>
      </c>
      <c r="CT3" s="8" t="s">
        <v>67</v>
      </c>
      <c r="CU3" s="8" t="s">
        <v>68</v>
      </c>
      <c r="CV3" s="8" t="s">
        <v>69</v>
      </c>
      <c r="CX3" s="8" t="s">
        <v>52</v>
      </c>
      <c r="CY3" s="8" t="s">
        <v>64</v>
      </c>
      <c r="CZ3" s="8" t="s">
        <v>65</v>
      </c>
      <c r="DA3" s="8" t="s">
        <v>66</v>
      </c>
      <c r="DB3" s="8" t="s">
        <v>61</v>
      </c>
      <c r="DC3" s="8" t="s">
        <v>67</v>
      </c>
      <c r="DD3" s="8" t="s">
        <v>68</v>
      </c>
      <c r="DE3" s="8" t="s">
        <v>69</v>
      </c>
      <c r="DG3" s="8" t="s">
        <v>52</v>
      </c>
      <c r="DH3" s="8" t="s">
        <v>64</v>
      </c>
      <c r="DI3" s="8" t="s">
        <v>65</v>
      </c>
      <c r="DJ3" s="8" t="s">
        <v>66</v>
      </c>
      <c r="DK3" s="8" t="s">
        <v>61</v>
      </c>
      <c r="DL3" s="8" t="s">
        <v>67</v>
      </c>
      <c r="DM3" s="8" t="s">
        <v>68</v>
      </c>
      <c r="DN3" s="8" t="s">
        <v>69</v>
      </c>
      <c r="DP3" s="8" t="s">
        <v>52</v>
      </c>
      <c r="DQ3" s="8" t="s">
        <v>64</v>
      </c>
      <c r="DR3" s="8" t="s">
        <v>65</v>
      </c>
      <c r="DS3" s="8" t="s">
        <v>66</v>
      </c>
      <c r="DT3" s="8" t="s">
        <v>61</v>
      </c>
      <c r="DU3" s="8" t="s">
        <v>67</v>
      </c>
      <c r="DV3" s="8" t="s">
        <v>68</v>
      </c>
      <c r="DW3" s="8" t="s">
        <v>69</v>
      </c>
      <c r="DY3" s="8" t="s">
        <v>52</v>
      </c>
      <c r="DZ3" s="8" t="s">
        <v>64</v>
      </c>
      <c r="EA3" s="8" t="s">
        <v>65</v>
      </c>
      <c r="EB3" s="8" t="s">
        <v>66</v>
      </c>
      <c r="EC3" s="8" t="s">
        <v>61</v>
      </c>
      <c r="ED3" s="8" t="s">
        <v>67</v>
      </c>
      <c r="EE3" s="8" t="s">
        <v>68</v>
      </c>
      <c r="EF3" s="8" t="s">
        <v>69</v>
      </c>
      <c r="EH3" s="8" t="s">
        <v>52</v>
      </c>
      <c r="EI3" s="8" t="s">
        <v>64</v>
      </c>
      <c r="EJ3" s="8" t="s">
        <v>65</v>
      </c>
      <c r="EK3" s="8" t="s">
        <v>66</v>
      </c>
      <c r="EL3" s="8" t="s">
        <v>61</v>
      </c>
      <c r="EM3" s="8" t="s">
        <v>67</v>
      </c>
      <c r="EN3" s="8" t="s">
        <v>68</v>
      </c>
      <c r="EO3" s="8" t="s">
        <v>69</v>
      </c>
      <c r="EQ3" s="8" t="s">
        <v>52</v>
      </c>
      <c r="ER3" s="8" t="s">
        <v>64</v>
      </c>
      <c r="ES3" s="8" t="s">
        <v>65</v>
      </c>
      <c r="ET3" s="8" t="s">
        <v>66</v>
      </c>
      <c r="EU3" s="8" t="s">
        <v>61</v>
      </c>
      <c r="EV3" s="8" t="s">
        <v>67</v>
      </c>
      <c r="EW3" s="8" t="s">
        <v>68</v>
      </c>
      <c r="EX3" s="8" t="s">
        <v>69</v>
      </c>
    </row>
    <row r="4" spans="3:154" x14ac:dyDescent="0.3">
      <c r="C4" s="3">
        <f>'Tabla de Aspectos'!D10</f>
        <v>1</v>
      </c>
      <c r="D4" s="3" t="str">
        <f>'Tabla de Aspectos'!E10</f>
        <v>Sol</v>
      </c>
      <c r="E4" s="3" t="str">
        <f>'Tabla de Aspectos'!F10</f>
        <v>Se requiere llenar las posiciones</v>
      </c>
      <c r="F4" s="3" t="e">
        <f>IF('Tabla de Aspectos'!G10='Tabla de Aspectos'!$H$2,'Tabla de Aspectos'!$H$2,IF('Tabla de Aspectos'!I10='Tabla de Aspectos'!$J$2,'Tabla de Aspectos'!$J$2,IF('Tabla de Aspectos'!K10='Tabla de Aspectos'!$L$2,'Tabla de Aspectos'!$L$2,"")))</f>
        <v>#N/A</v>
      </c>
      <c r="G4" s="5" t="e">
        <f>IF(AND('Tabla de Aspectos'!H10&gt;=0,'Tabla de Aspectos'!H10&lt;'Tabla de Aspectos'!$G$5/24),'Tabla de Aspectos'!H10,IF(AND('Tabla de Aspectos'!J10&gt;=0,'Tabla de Aspectos'!J10&lt;'Tabla de Aspectos'!$I$5/24),'Tabla de Aspectos'!J10,IF(AND('Tabla de Aspectos'!L10&gt;=0,'Tabla de Aspectos'!L10&lt;'Tabla de Aspectos'!$K$5/24),'Tabla de Aspectos'!L10,"")))</f>
        <v>#N/A</v>
      </c>
      <c r="H4" s="3" t="e">
        <f>IF(G4&lt;&gt;"",IF(F4=13,"(no se puede describir)",IF(F4="Conjunción","+20",ROUND((31-HLOOKUP(F4,'Tabla de Aspectos'!$G$2:$DT$7,6,FALSE))/3*2,1))),"")</f>
        <v>#N/A</v>
      </c>
      <c r="I4" s="3" t="e">
        <f>IF(F4='Tabla de Aspectos'!$G$2,24*G4/'Tabla de Aspectos'!$G$5,IF(F4='Tabla de Aspectos'!$I$2,24*G4/'Tabla de Aspectos'!$I$5,IF(F4='Tabla de Aspectos'!$K$2,24*G4/'Tabla de Aspectos'!$K$5,"")))</f>
        <v>#N/A</v>
      </c>
      <c r="J4" s="3" t="e">
        <f>IF(AND(I4&gt;=0,I4&lt;0.05),20,IF(AND(I4&gt;=0.05,I4&lt;0.1),19,IF(AND(I4&gt;=0.1,I4&lt;0.15),18,IF(AND(I4&gt;=0.15,I4&lt;0.2),17,IF(AND(I4&gt;=0.2,I4&lt;0.25),16,IF(AND(I4&gt;=0.25,I4&lt;0.3),15,IF(AND(I4&gt;=0.3,I4&lt;0.35),14,IF(AND(I4&gt;=0.35,I4&lt;0.4),13,IF(AND(I4&gt;=0.4,I4&lt;0.45),12,IF(AND(I4&gt;=0.45,I4&lt;0.5),11,IF(AND(I4&gt;=0.5,I4&lt;0.55),10,IF(AND(I4&gt;=0.55,I4&lt;0.6),9,IF(AND(I4&gt;=0.6,I4&lt;0.65),8,IF(AND(I4&gt;=0.65,I4&lt;0.7),7,IF(AND(I4&gt;=0.7,I4&lt;0.75),6,IF(AND(I4&gt;=0.75,I4&lt;0.8),5,IF(AND(I4&gt;=0.8,I4&lt;0.85),4,IF(AND(I4&gt;=0.85,I4&lt;0.9),3,IF(AND(I4&gt;=0.9,I4&lt;0.95),2,IF(AND(I4&gt;=0.95,I4&lt;1),1,""))))))))))))))))))))</f>
        <v>#N/A</v>
      </c>
      <c r="L4" s="3">
        <f>'Tabla de Aspectos'!D26</f>
        <v>18</v>
      </c>
      <c r="M4" s="3" t="str">
        <f>'Tabla de Aspectos'!E26</f>
        <v>Sol</v>
      </c>
      <c r="N4" s="3" t="str">
        <f>'Tabla de Aspectos'!F26</f>
        <v>Luna</v>
      </c>
      <c r="O4" s="3" t="str">
        <f>IF('Tabla de Aspectos'!G26='Tabla de Aspectos'!$H$2,'Tabla de Aspectos'!$H$2,IF('Tabla de Aspectos'!I26='Tabla de Aspectos'!$J$2,'Tabla de Aspectos'!$J$2,IF('Tabla de Aspectos'!CY26='Tabla de Aspectos'!$CZ$2,'Tabla de Aspectos'!$CZ$2,IF('Tabla de Aspectos'!K26='Tabla de Aspectos'!$L$2,'Tabla de Aspectos'!$L$2,IF('Tabla de Aspectos'!M26='Tabla de Aspectos'!$N$2,'Tabla de Aspectos'!$N$2,IF('Tabla de Aspectos'!O26='Tabla de Aspectos'!$P$2,'Tabla de Aspectos'!$P$2,IF('Tabla de Aspectos'!Q26='Tabla de Aspectos'!$R$2,'Tabla de Aspectos'!$R$2,IF('Tabla de Aspectos'!S26='Tabla de Aspectos'!$T$2,'Tabla de Aspectos'!$T$2,IF('Tabla de Aspectos'!U26='Tabla de Aspectos'!$V$2,'Tabla de Aspectos'!$V$2,IF('Tabla de Aspectos'!W26='Tabla de Aspectos'!$X$2,'Tabla de Aspectos'!$X$2,IF('Tabla de Aspectos'!Y26='Tabla de Aspectos'!$Z$2,'Tabla de Aspectos'!$Z$2,IF('Tabla de Aspectos'!AA26='Tabla de Aspectos'!$AB$2,'Tabla de Aspectos'!$AB$2,IF('Tabla de Aspectos'!AC26='Tabla de Aspectos'!$AD$2,'Tabla de Aspectos'!$AD$2,IF('Tabla de Aspectos'!AE26='Tabla de Aspectos'!$AF$2,'Tabla de Aspectos'!$AF$2,IF('Tabla de Aspectos'!AG26='Tabla de Aspectos'!$AH$2,'Tabla de Aspectos'!$AH$2,IF('Tabla de Aspectos'!AI26='Tabla de Aspectos'!$AJ$2,'Tabla de Aspectos'!$AJ$2,IF('Tabla de Aspectos'!AK26='Tabla de Aspectos'!$AL$2,'Tabla de Aspectos'!$AL$2,IF('Tabla de Aspectos'!AM26='Tabla de Aspectos'!$AN$2,'Tabla de Aspectos'!$AN$2,IF('Tabla de Aspectos'!AO26='Tabla de Aspectos'!$AP$2,'Tabla de Aspectos'!$AP$2,IF('Tabla de Aspectos'!AQ26='Tabla de Aspectos'!$AR$2,'Tabla de Aspectos'!$AR$2,IF('Tabla de Aspectos'!AS26='Tabla de Aspectos'!$AT$2,'Tabla de Aspectos'!$AT$2,IF('Tabla de Aspectos'!AU26='Tabla de Aspectos'!$AV$2,'Tabla de Aspectos'!$AV$2,IF('Tabla de Aspectos'!AW26='Tabla de Aspectos'!$AX$2,'Tabla de Aspectos'!$AX$2,IF('Tabla de Aspectos'!AY26='Tabla de Aspectos'!$AZ$2,'Tabla de Aspectos'!$AZ$2,IF('Tabla de Aspectos'!BA26='Tabla de Aspectos'!$BB$2,'Tabla de Aspectos'!$BB$2,IF('Tabla de Aspectos'!BC26='Tabla de Aspectos'!$BD$2,'Tabla de Aspectos'!$BD$2,IF('Tabla de Aspectos'!BE26='Tabla de Aspectos'!$BF$2,'Tabla de Aspectos'!$BF$2,IF('Tabla de Aspectos'!BG26='Tabla de Aspectos'!$BH$2,'Tabla de Aspectos'!$BH$2,IF('Tabla de Aspectos'!BI26='Tabla de Aspectos'!$BJ$2,'Tabla de Aspectos'!$BJ$2,IF('Tabla de Aspectos'!BK26='Tabla de Aspectos'!$BL$2,'Tabla de Aspectos'!$BL$2,IF('Tabla de Aspectos'!BM26='Tabla de Aspectos'!$BN$2,'Tabla de Aspectos'!$BN$2,IF('Tabla de Aspectos'!BO26='Tabla de Aspectos'!$BP$2,'Tabla de Aspectos'!$BP$2,IF('Tabla de Aspectos'!BQ26='Tabla de Aspectos'!$BR$2,'Tabla de Aspectos'!$BR$2,IF('Tabla de Aspectos'!BS26='Tabla de Aspectos'!$BT$2,'Tabla de Aspectos'!$BT$2,IF('Tabla de Aspectos'!BU26='Tabla de Aspectos'!$BV$2,'Tabla de Aspectos'!$BV$2,IF('Tabla de Aspectos'!BW26='Tabla de Aspectos'!$BX$2,'Tabla de Aspectos'!$BX$2,IF('Tabla de Aspectos'!BY26='Tabla de Aspectos'!$BZ$2,'Tabla de Aspectos'!$BZ$2,IF('Tabla de Aspectos'!CA26='Tabla de Aspectos'!$CB$2,'Tabla de Aspectos'!$CB$2,IF('Tabla de Aspectos'!CC26='Tabla de Aspectos'!$CD$2,'Tabla de Aspectos'!$CD$2,IF('Tabla de Aspectos'!CE26='Tabla de Aspectos'!$CF$2,'Tabla de Aspectos'!$CF$2,IF('Tabla de Aspectos'!CG26='Tabla de Aspectos'!$CH$2,'Tabla de Aspectos'!$CH$2,IF('Tabla de Aspectos'!CI26='Tabla de Aspectos'!$CJ$2,'Tabla de Aspectos'!$CJ$2,IF('Tabla de Aspectos'!CK26='Tabla de Aspectos'!$CL$2,'Tabla de Aspectos'!$CL$2,IF('Tabla de Aspectos'!CM26='Tabla de Aspectos'!$CN$2,'Tabla de Aspectos'!$CN$2,IF('Tabla de Aspectos'!CO26='Tabla de Aspectos'!$CP$2,'Tabla de Aspectos'!$CP$2,IF('Tabla de Aspectos'!CQ26='Tabla de Aspectos'!$CR$2,'Tabla de Aspectos'!$CR$2,IF('Tabla de Aspectos'!CS26='Tabla de Aspectos'!$CT$2,'Tabla de Aspectos'!$CT$2,IF('Tabla de Aspectos'!CU26='Tabla de Aspectos'!$CV$2,'Tabla de Aspectos'!$CV$2,IF('Tabla de Aspectos'!CW26='Tabla de Aspectos'!$CX$2,'Tabla de Aspectos'!$CX$2,"")))))))))))))))))))))))))))))))))))))))))))))))))</f>
        <v>Conjunción</v>
      </c>
      <c r="P4" s="5">
        <f>IF(AND('Tabla de Aspectos'!H26&gt;=0,'Tabla de Aspectos'!H26&lt;'Tabla de Aspectos'!$G$5/24),'Tabla de Aspectos'!H26,IF(AND('Tabla de Aspectos'!J26&gt;=0,'Tabla de Aspectos'!J26&lt;'Tabla de Aspectos'!$I$5/24),'Tabla de Aspectos'!J26,IF(AND('Tabla de Aspectos'!CZ26&gt;=0,'Tabla de Aspectos'!CZ26&lt;'Tabla de Aspectos'!$CY$5/24),'Tabla de Aspectos'!CZ26,IF(AND('Tabla de Aspectos'!L26&gt;=0,'Tabla de Aspectos'!L26&lt;'Tabla de Aspectos'!$K$5/24),'Tabla de Aspectos'!L26,IF(AND('Tabla de Aspectos'!N26&gt;=0,'Tabla de Aspectos'!N26&lt;'Tabla de Aspectos'!$M$5/24),'Tabla de Aspectos'!N26,IF(AND('Tabla de Aspectos'!P26&gt;=0,'Tabla de Aspectos'!P26&lt;'Tabla de Aspectos'!$O$5/24),'Tabla de Aspectos'!P26,IF(AND('Tabla de Aspectos'!R26&gt;=0,'Tabla de Aspectos'!R26&lt;'Tabla de Aspectos'!$Q$5/24),'Tabla de Aspectos'!R26,IF(AND('Tabla de Aspectos'!T26&gt;=0,'Tabla de Aspectos'!T26&lt;'Tabla de Aspectos'!$S$5/24),'Tabla de Aspectos'!T26,IF(AND('Tabla de Aspectos'!V26&gt;=0,'Tabla de Aspectos'!V26&lt;'Tabla de Aspectos'!$U$5/24),'Tabla de Aspectos'!V26,IF(AND('Tabla de Aspectos'!X26&gt;=0,'Tabla de Aspectos'!X26&lt;'Tabla de Aspectos'!$W$5/24),'Tabla de Aspectos'!X26,IF(AND('Tabla de Aspectos'!Z26&gt;=0,'Tabla de Aspectos'!Z26&lt;'Tabla de Aspectos'!$Y$5/24),'Tabla de Aspectos'!Z26,IF(AND('Tabla de Aspectos'!AB26&gt;=0,'Tabla de Aspectos'!AB26&lt;'Tabla de Aspectos'!$AA$5/24),'Tabla de Aspectos'!AB26,IF(AND('Tabla de Aspectos'!AD26&gt;=0,'Tabla de Aspectos'!AD26&lt;'Tabla de Aspectos'!$AC$5/24),'Tabla de Aspectos'!AD26,IF(AND('Tabla de Aspectos'!AF26&gt;=0,'Tabla de Aspectos'!AF26&lt;'Tabla de Aspectos'!$AE$5/24),'Tabla de Aspectos'!AF26,IF(AND('Tabla de Aspectos'!AH26&gt;=0,'Tabla de Aspectos'!AH26&lt;'Tabla de Aspectos'!$AG$5/24),'Tabla de Aspectos'!AH26,IF(AND('Tabla de Aspectos'!AJ26&gt;=0,'Tabla de Aspectos'!AJ26&lt;'Tabla de Aspectos'!$AI$5/24),'Tabla de Aspectos'!AJ26,IF(AND('Tabla de Aspectos'!AL26&gt;=0,'Tabla de Aspectos'!AL26&lt;'Tabla de Aspectos'!$AK$5/24),'Tabla de Aspectos'!AL26,IF(AND('Tabla de Aspectos'!AN26&gt;=0,'Tabla de Aspectos'!AN26&lt;'Tabla de Aspectos'!$AM$5/24),'Tabla de Aspectos'!AN26,IF(AND('Tabla de Aspectos'!AP26&gt;=0,'Tabla de Aspectos'!AP26&lt;'Tabla de Aspectos'!$AO$5/24),'Tabla de Aspectos'!AP26,IF(AND('Tabla de Aspectos'!AR26&gt;=0,'Tabla de Aspectos'!AR26&lt;'Tabla de Aspectos'!$AQ$5/24),'Tabla de Aspectos'!AR26,IF(AND('Tabla de Aspectos'!AT26&gt;=0,'Tabla de Aspectos'!AT26&lt;'Tabla de Aspectos'!$AS$5/24),'Tabla de Aspectos'!AT26,IF(AND('Tabla de Aspectos'!AV26&gt;=0,'Tabla de Aspectos'!AV26&lt;'Tabla de Aspectos'!$AU$5/24),'Tabla de Aspectos'!AV26,IF(AND('Tabla de Aspectos'!AX26&gt;=0,'Tabla de Aspectos'!AX26&lt;'Tabla de Aspectos'!$AW$5/24),'Tabla de Aspectos'!AX26,IF(AND('Tabla de Aspectos'!AZ26&gt;=0,'Tabla de Aspectos'!AZ26&lt;'Tabla de Aspectos'!$AY$5/24),'Tabla de Aspectos'!AZ26,IF(AND('Tabla de Aspectos'!BB26&gt;=0,'Tabla de Aspectos'!BB26&lt;'Tabla de Aspectos'!$BA$5/24),'Tabla de Aspectos'!BB26,IF(AND('Tabla de Aspectos'!BD26&gt;=0,'Tabla de Aspectos'!BD26&lt;'Tabla de Aspectos'!$BC$5/24),'Tabla de Aspectos'!BD26,IF(AND('Tabla de Aspectos'!BF26&gt;=0,'Tabla de Aspectos'!BF26&lt;'Tabla de Aspectos'!$BE$5/24),'Tabla de Aspectos'!BF26,IF(AND('Tabla de Aspectos'!BH26&gt;=0,'Tabla de Aspectos'!BH26&lt;'Tabla de Aspectos'!$BG$5/24),'Tabla de Aspectos'!BH26,IF(AND('Tabla de Aspectos'!BJ26&gt;=0,'Tabla de Aspectos'!BJ26&lt;'Tabla de Aspectos'!$BI$5/24),'Tabla de Aspectos'!BJ26,IF(AND('Tabla de Aspectos'!BL26&gt;=0,'Tabla de Aspectos'!BL26&lt;'Tabla de Aspectos'!$BK$5/24),'Tabla de Aspectos'!BL26,IF(AND('Tabla de Aspectos'!BN26&gt;=0,'Tabla de Aspectos'!BN26&lt;'Tabla de Aspectos'!$BM$5/24),'Tabla de Aspectos'!BN26,IF(AND('Tabla de Aspectos'!BP26&gt;=0,'Tabla de Aspectos'!BP26&lt;'Tabla de Aspectos'!$BO$5/24),'Tabla de Aspectos'!BP26,IF(AND('Tabla de Aspectos'!BR26&gt;=0,'Tabla de Aspectos'!BR26&lt;'Tabla de Aspectos'!$BQ$5/24),'Tabla de Aspectos'!BR26,IF(AND('Tabla de Aspectos'!BT26&gt;=0,'Tabla de Aspectos'!BT26&lt;'Tabla de Aspectos'!$BS$5/24),'Tabla de Aspectos'!BT26,IF(AND('Tabla de Aspectos'!BV26&gt;=0,'Tabla de Aspectos'!BV26&lt;'Tabla de Aspectos'!$BU$5/24),'Tabla de Aspectos'!BV26,IF(AND('Tabla de Aspectos'!BX26&gt;=0,'Tabla de Aspectos'!BX26&lt;'Tabla de Aspectos'!$BW$5/24),'Tabla de Aspectos'!BX26,IF(AND('Tabla de Aspectos'!BZ26&gt;=0,'Tabla de Aspectos'!BZ26&lt;'Tabla de Aspectos'!$BY$5/24),'Tabla de Aspectos'!BZ26,IF(AND('Tabla de Aspectos'!CB26&gt;=0,'Tabla de Aspectos'!CB26&lt;'Tabla de Aspectos'!$CA$5/24),'Tabla de Aspectos'!CB26,IF(AND('Tabla de Aspectos'!CD26&gt;=0,'Tabla de Aspectos'!CD26&lt;'Tabla de Aspectos'!$CC$5/24),'Tabla de Aspectos'!CD26,IF(AND('Tabla de Aspectos'!CF26&gt;=0,'Tabla de Aspectos'!CF26&lt;'Tabla de Aspectos'!$CE$5/24),'Tabla de Aspectos'!CF26,IF(AND('Tabla de Aspectos'!CH26&gt;=0,'Tabla de Aspectos'!CH26&lt;'Tabla de Aspectos'!$CG$5/24),'Tabla de Aspectos'!CH26,IF(AND('Tabla de Aspectos'!CJ26&gt;=0,'Tabla de Aspectos'!CJ26&lt;'Tabla de Aspectos'!$CI$5/24),'Tabla de Aspectos'!CJ26,IF(AND('Tabla de Aspectos'!CL26&gt;=0,'Tabla de Aspectos'!CL26&lt;'Tabla de Aspectos'!$CK$5/24),'Tabla de Aspectos'!CL26,IF(AND('Tabla de Aspectos'!CN26&gt;=0,'Tabla de Aspectos'!CN26&lt;'Tabla de Aspectos'!$CM$5/24),'Tabla de Aspectos'!CN26,IF(AND('Tabla de Aspectos'!CP26&gt;=0,'Tabla de Aspectos'!CP26&lt;'Tabla de Aspectos'!$CO$5/24),'Tabla de Aspectos'!CP26,IF(AND('Tabla de Aspectos'!CR26&gt;=0,'Tabla de Aspectos'!CR26&lt;'Tabla de Aspectos'!$CQ$5/24),'Tabla de Aspectos'!CR26,IF(AND('Tabla de Aspectos'!CT26&gt;=0,'Tabla de Aspectos'!CT26&lt;'Tabla de Aspectos'!$CS$5/24),'Tabla de Aspectos'!CT26,IF(AND('Tabla de Aspectos'!CV26&gt;=0,'Tabla de Aspectos'!CV26&lt;'Tabla de Aspectos'!$CU$5/24),'Tabla de Aspectos'!CV26,IF(AND('Tabla de Aspectos'!CX26&gt;=0,'Tabla de Aspectos'!CX26&lt;'Tabla de Aspectos'!$CW$5/24),'Tabla de Aspectos'!CX26,"")))))))))))))))))))))))))))))))))))))))))))))))))</f>
        <v>0</v>
      </c>
      <c r="Q4" s="3" t="str">
        <f>IF(P4&lt;&gt;"",IF(O4=13,"(no se puede describir)",IF(O4="Conjunción","+20",ROUND((31-HLOOKUP(O4,'Tabla de Aspectos'!$G$2:$DT$7,6,FALSE))/3*2,1))),"")</f>
        <v>+20</v>
      </c>
      <c r="R4" s="3">
        <f>IF(O4='Tabla de Aspectos'!$G$2,24*P4/'Tabla de Aspectos'!$G$5,IF(O4='Tabla de Aspectos'!$I$2,24*P4/'Tabla de Aspectos'!$I$5,IF(O4='Tabla de Aspectos'!$K$2,24*P4/'Tabla de Aspectos'!$K$5,IF(O4='Tabla de Aspectos'!$CY$2,24*P4/'Tabla de Aspectos'!$CY$5,IF(O4='Tabla de Aspectos'!$M$2,24*P4/'Tabla de Aspectos'!$M$5,IF(O4='Tabla de Aspectos'!$M$2,24*P4/'Tabla de Aspectos'!$M$5,IF(O4='Tabla de Aspectos'!$O$2,24*P4/'Tabla de Aspectos'!$O$5,IF(O4='Tabla de Aspectos'!$Q$2,24*P4/'Tabla de Aspectos'!$Q$5,IF(O4='Tabla de Aspectos'!$S$2,24*P4/'Tabla de Aspectos'!$S$5,IF(O4='Tabla de Aspectos'!$U$2,24*P4/'Tabla de Aspectos'!$U$5,IF(O4='Tabla de Aspectos'!$W$2,24*P4/'Tabla de Aspectos'!$W$5,IF(O4='Tabla de Aspectos'!$Y$2,24*P4/'Tabla de Aspectos'!$Y$5,IF(O4='Tabla de Aspectos'!$AA$2,24*P4/'Tabla de Aspectos'!$AA$5,IF(O4='Tabla de Aspectos'!$AC$2,24*P4/'Tabla de Aspectos'!$AC$5,IF(O4='Tabla de Aspectos'!$AE$2,24*P4/'Tabla de Aspectos'!$AE$5,IF(O4='Tabla de Aspectos'!$AG$2,24*P4/'Tabla de Aspectos'!$AG$5,IF(O4='Tabla de Aspectos'!$AI$2,24*P4/'Tabla de Aspectos'!$AI$5,IF(O4='Tabla de Aspectos'!$AK$2,24*P4/'Tabla de Aspectos'!$AK$5,IF(O4='Tabla de Aspectos'!$AM$2,24*P4/'Tabla de Aspectos'!$AM$5,IF(O4='Tabla de Aspectos'!$AO$2,24*P4/'Tabla de Aspectos'!$AO$5,IF(O4='Tabla de Aspectos'!$AQ$2,24*P4/'Tabla de Aspectos'!$AQ$5,IF(O4='Tabla de Aspectos'!$AS$2,24*P4/'Tabla de Aspectos'!$AS$5,IF(O4='Tabla de Aspectos'!$AU$2,24*P4/'Tabla de Aspectos'!$AU$5,IF(O4='Tabla de Aspectos'!$AW$2,24*P4/'Tabla de Aspectos'!$AW$5,IF(O4='Tabla de Aspectos'!$AY$2,24*P4/'Tabla de Aspectos'!$AY$5,IF(O4='Tabla de Aspectos'!$BA$2,24*P4/'Tabla de Aspectos'!$BA$5,IF(O4='Tabla de Aspectos'!$BC$2,24*P4/'Tabla de Aspectos'!$BC$5,IF(O4='Tabla de Aspectos'!$BE$2,24*P4/'Tabla de Aspectos'!$BE$5,IF(O4='Tabla de Aspectos'!$BG$2,24*P4/'Tabla de Aspectos'!$BG$5,IF(O4='Tabla de Aspectos'!$BI$2,24*P4/'Tabla de Aspectos'!$BI$5,IF(O4='Tabla de Aspectos'!$BK$2,24*P4/'Tabla de Aspectos'!$BK$5,IF(O4='Tabla de Aspectos'!$BM$2,24*P4/'Tabla de Aspectos'!$BM$5,IF(O4='Tabla de Aspectos'!$BO$2,24*P4/'Tabla de Aspectos'!$BO$5,IF(O4='Tabla de Aspectos'!$BQ$2,24*P4/'Tabla de Aspectos'!$BQ$5,IF(O4='Tabla de Aspectos'!$BS$2,24*P4/'Tabla de Aspectos'!$BS$5,IF(O4='Tabla de Aspectos'!$BU$2,24*P4/'Tabla de Aspectos'!$BU$5,IF(O4='Tabla de Aspectos'!$BW$2,24*P4/'Tabla de Aspectos'!$BW$5,IF(O4='Tabla de Aspectos'!$BY$2,24*P4/'Tabla de Aspectos'!$BY$5,IF(O4='Tabla de Aspectos'!$CA$2,24*P4/'Tabla de Aspectos'!$CA$5,IF(O4='Tabla de Aspectos'!$CC$2,24*P4/'Tabla de Aspectos'!$CC$5,IF(O4='Tabla de Aspectos'!$CE$2,24*P4/'Tabla de Aspectos'!$CE$5,IF(O4='Tabla de Aspectos'!$CG$2,24*P4/'Tabla de Aspectos'!$CG$5,IF(O4='Tabla de Aspectos'!$CI$2,24*P4/'Tabla de Aspectos'!$CI$5,IF(O4='Tabla de Aspectos'!$CK$2,24*P4/'Tabla de Aspectos'!$CK$5,IF(O4='Tabla de Aspectos'!$CM$2,24*P4/'Tabla de Aspectos'!$CM$5,IF(O4='Tabla de Aspectos'!$CO$2,24*P4/'Tabla de Aspectos'!$CO$5,IF(O4='Tabla de Aspectos'!$CQ$2,24*P4/'Tabla de Aspectos'!$CQ$5,IF(O4='Tabla de Aspectos'!$CS$2,24*P4/'Tabla de Aspectos'!$CS$5,IF(O4='Tabla de Aspectos'!$CU$2,24*P4/'Tabla de Aspectos'!$CU$5,IF(O4='Tabla de Aspectos'!$CW$2,24*P4/'Tabla de Aspectos'!$CW$5,""))))))))))))))))))))))))))))))))))))))))))))))))))</f>
        <v>0</v>
      </c>
      <c r="S4" s="3">
        <f>IF(AND(R4&gt;=0,R4&lt;0.05),20,IF(AND(R4&gt;=0.05,R4&lt;0.1),19,IF(AND(R4&gt;=0.1,R4&lt;0.15),18,IF(AND(R4&gt;=0.15,R4&lt;0.2),17,IF(AND(R4&gt;=0.2,R4&lt;0.25),16,IF(AND(R4&gt;=0.25,R4&lt;0.3),15,IF(AND(R4&gt;=0.3,R4&lt;0.35),14,IF(AND(R4&gt;=0.35,R4&lt;0.4),13,IF(AND(R4&gt;=0.4,R4&lt;0.45),12,IF(AND(R4&gt;=0.45,R4&lt;0.5),11,IF(AND(R4&gt;=0.5,R4&lt;0.55),10,IF(AND(R4&gt;=0.55,R4&lt;0.6),9,IF(AND(R4&gt;=0.6,R4&lt;0.65),8,IF(AND(R4&gt;=0.65,R4&lt;0.7),7,IF(AND(R4&gt;=0.7,R4&lt;0.75),6,IF(AND(R4&gt;=0.75,R4&lt;0.8),5,IF(AND(R4&gt;=0.8,R4&lt;0.85),4,IF(AND(R4&gt;=0.85,R4&lt;0.9),3,IF(AND(R4&gt;=0.9,R4&lt;0.95),2,IF(AND(R4&gt;=0.95,R4&lt;1),1,""))))))))))))))))))))</f>
        <v>20</v>
      </c>
      <c r="U4" s="3">
        <f>'Tabla de Aspectos'!D41</f>
        <v>33</v>
      </c>
      <c r="V4" s="3" t="str">
        <f>'Tabla de Aspectos'!E41</f>
        <v>Luna</v>
      </c>
      <c r="W4" s="3" t="str">
        <f>'Tabla de Aspectos'!F41</f>
        <v>Sol</v>
      </c>
      <c r="X4" s="3" t="str">
        <f>IF('Tabla de Aspectos'!G41='Tabla de Aspectos'!$H$2,'Tabla de Aspectos'!$H$2,IF('Tabla de Aspectos'!I41='Tabla de Aspectos'!$J$2,'Tabla de Aspectos'!$J$2,IF('Tabla de Aspectos'!CY41='Tabla de Aspectos'!$CZ$2,'Tabla de Aspectos'!$CZ$2,IF('Tabla de Aspectos'!K41='Tabla de Aspectos'!$L$2,'Tabla de Aspectos'!$L$2,IF('Tabla de Aspectos'!M41='Tabla de Aspectos'!$N$2,'Tabla de Aspectos'!$N$2,IF('Tabla de Aspectos'!O41='Tabla de Aspectos'!$P$2,'Tabla de Aspectos'!$P$2,IF('Tabla de Aspectos'!Q41='Tabla de Aspectos'!$R$2,'Tabla de Aspectos'!$R$2,IF('Tabla de Aspectos'!S41='Tabla de Aspectos'!$T$2,'Tabla de Aspectos'!$T$2,IF('Tabla de Aspectos'!U41='Tabla de Aspectos'!$V$2,'Tabla de Aspectos'!$V$2,IF('Tabla de Aspectos'!W41='Tabla de Aspectos'!$X$2,'Tabla de Aspectos'!$X$2,IF('Tabla de Aspectos'!Y41='Tabla de Aspectos'!$Z$2,'Tabla de Aspectos'!$Z$2,IF('Tabla de Aspectos'!AA41='Tabla de Aspectos'!$AB$2,'Tabla de Aspectos'!$AB$2,IF('Tabla de Aspectos'!AC41='Tabla de Aspectos'!$AD$2,'Tabla de Aspectos'!$AD$2,IF('Tabla de Aspectos'!AE41='Tabla de Aspectos'!$AF$2,'Tabla de Aspectos'!$AF$2,IF('Tabla de Aspectos'!AG41='Tabla de Aspectos'!$AH$2,'Tabla de Aspectos'!$AH$2,IF('Tabla de Aspectos'!AI41='Tabla de Aspectos'!$AJ$2,'Tabla de Aspectos'!$AJ$2,IF('Tabla de Aspectos'!AK41='Tabla de Aspectos'!$AL$2,'Tabla de Aspectos'!$AL$2,IF('Tabla de Aspectos'!AM41='Tabla de Aspectos'!$AN$2,'Tabla de Aspectos'!$AN$2,IF('Tabla de Aspectos'!AO41='Tabla de Aspectos'!$AP$2,'Tabla de Aspectos'!$AP$2,IF('Tabla de Aspectos'!AQ41='Tabla de Aspectos'!$AR$2,'Tabla de Aspectos'!$AR$2,IF('Tabla de Aspectos'!AS41='Tabla de Aspectos'!$AT$2,'Tabla de Aspectos'!$AT$2,IF('Tabla de Aspectos'!AU41='Tabla de Aspectos'!$AV$2,'Tabla de Aspectos'!$AV$2,IF('Tabla de Aspectos'!AW41='Tabla de Aspectos'!$AX$2,'Tabla de Aspectos'!$AX$2,IF('Tabla de Aspectos'!AY41='Tabla de Aspectos'!$AZ$2,'Tabla de Aspectos'!$AZ$2,IF('Tabla de Aspectos'!BA41='Tabla de Aspectos'!$BB$2,'Tabla de Aspectos'!$BB$2,IF('Tabla de Aspectos'!BC41='Tabla de Aspectos'!$BD$2,'Tabla de Aspectos'!$BD$2,IF('Tabla de Aspectos'!BE41='Tabla de Aspectos'!$BF$2,'Tabla de Aspectos'!$BF$2,IF('Tabla de Aspectos'!BG41='Tabla de Aspectos'!$BH$2,'Tabla de Aspectos'!$BH$2,IF('Tabla de Aspectos'!BI41='Tabla de Aspectos'!$BJ$2,'Tabla de Aspectos'!$BJ$2,IF('Tabla de Aspectos'!BK41='Tabla de Aspectos'!$BL$2,'Tabla de Aspectos'!$BL$2,IF('Tabla de Aspectos'!BM41='Tabla de Aspectos'!$BN$2,'Tabla de Aspectos'!$BN$2,IF('Tabla de Aspectos'!BO41='Tabla de Aspectos'!$BP$2,'Tabla de Aspectos'!$BP$2,IF('Tabla de Aspectos'!BQ41='Tabla de Aspectos'!$BR$2,'Tabla de Aspectos'!$BR$2,IF('Tabla de Aspectos'!BS41='Tabla de Aspectos'!$BT$2,'Tabla de Aspectos'!$BT$2,IF('Tabla de Aspectos'!BU41='Tabla de Aspectos'!$BV$2,'Tabla de Aspectos'!$BV$2,IF('Tabla de Aspectos'!BW41='Tabla de Aspectos'!$BX$2,'Tabla de Aspectos'!$BX$2,IF('Tabla de Aspectos'!BY41='Tabla de Aspectos'!$BZ$2,'Tabla de Aspectos'!$BZ$2,IF('Tabla de Aspectos'!CA41='Tabla de Aspectos'!$CB$2,'Tabla de Aspectos'!$CB$2,IF('Tabla de Aspectos'!CC41='Tabla de Aspectos'!$CD$2,'Tabla de Aspectos'!$CD$2,IF('Tabla de Aspectos'!CE41='Tabla de Aspectos'!$CF$2,'Tabla de Aspectos'!$CF$2,IF('Tabla de Aspectos'!CG41='Tabla de Aspectos'!$CH$2,'Tabla de Aspectos'!$CH$2,IF('Tabla de Aspectos'!CI41='Tabla de Aspectos'!$CJ$2,'Tabla de Aspectos'!$CJ$2,IF('Tabla de Aspectos'!CK41='Tabla de Aspectos'!$CL$2,'Tabla de Aspectos'!$CL$2,IF('Tabla de Aspectos'!CM41='Tabla de Aspectos'!$CN$2,'Tabla de Aspectos'!$CN$2,IF('Tabla de Aspectos'!CO41='Tabla de Aspectos'!$CP$2,'Tabla de Aspectos'!$CP$2,IF('Tabla de Aspectos'!CQ41='Tabla de Aspectos'!$CR$2,'Tabla de Aspectos'!$CR$2,IF('Tabla de Aspectos'!CS41='Tabla de Aspectos'!$CT$2,'Tabla de Aspectos'!$CT$2,IF('Tabla de Aspectos'!CU41='Tabla de Aspectos'!$CV$2,'Tabla de Aspectos'!$CV$2,IF('Tabla de Aspectos'!CW41='Tabla de Aspectos'!$CX$2,'Tabla de Aspectos'!$CX$2,"")))))))))))))))))))))))))))))))))))))))))))))))))</f>
        <v>Conjunción</v>
      </c>
      <c r="Y4" s="5">
        <f>IF(AND('Tabla de Aspectos'!H41&gt;=0,'Tabla de Aspectos'!H41&lt;'Tabla de Aspectos'!$G$5/24),'Tabla de Aspectos'!H41,IF(AND('Tabla de Aspectos'!J41&gt;=0,'Tabla de Aspectos'!J41&lt;'Tabla de Aspectos'!$I$5/24),'Tabla de Aspectos'!J41,IF(AND('Tabla de Aspectos'!CZ41&gt;=0,'Tabla de Aspectos'!CZ41&lt;'Tabla de Aspectos'!$CY$5/24),'Tabla de Aspectos'!CZ41,IF(AND('Tabla de Aspectos'!L41&gt;=0,'Tabla de Aspectos'!L41&lt;'Tabla de Aspectos'!$K$5/24),'Tabla de Aspectos'!L41,IF(AND('Tabla de Aspectos'!N41&gt;=0,'Tabla de Aspectos'!N41&lt;'Tabla de Aspectos'!$M$5/24),'Tabla de Aspectos'!N41,IF(AND('Tabla de Aspectos'!P41&gt;=0,'Tabla de Aspectos'!P41&lt;'Tabla de Aspectos'!$O$5/24),'Tabla de Aspectos'!P41,IF(AND('Tabla de Aspectos'!R41&gt;=0,'Tabla de Aspectos'!R41&lt;'Tabla de Aspectos'!$Q$5/24),'Tabla de Aspectos'!R41,IF(AND('Tabla de Aspectos'!T41&gt;=0,'Tabla de Aspectos'!T41&lt;'Tabla de Aspectos'!$S$5/24),'Tabla de Aspectos'!T41,IF(AND('Tabla de Aspectos'!V41&gt;=0,'Tabla de Aspectos'!V41&lt;'Tabla de Aspectos'!$U$5/24),'Tabla de Aspectos'!V41,IF(AND('Tabla de Aspectos'!X41&gt;=0,'Tabla de Aspectos'!X41&lt;'Tabla de Aspectos'!$W$5/24),'Tabla de Aspectos'!X41,IF(AND('Tabla de Aspectos'!Z41&gt;=0,'Tabla de Aspectos'!Z41&lt;'Tabla de Aspectos'!$Y$5/24),'Tabla de Aspectos'!Z41,IF(AND('Tabla de Aspectos'!AB41&gt;=0,'Tabla de Aspectos'!AB41&lt;'Tabla de Aspectos'!$AA$5/24),'Tabla de Aspectos'!AB41,IF(AND('Tabla de Aspectos'!AD41&gt;=0,'Tabla de Aspectos'!AD41&lt;'Tabla de Aspectos'!$AC$5/24),'Tabla de Aspectos'!AD41,IF(AND('Tabla de Aspectos'!AF41&gt;=0,'Tabla de Aspectos'!AF41&lt;'Tabla de Aspectos'!$AE$5/24),'Tabla de Aspectos'!AF41,IF(AND('Tabla de Aspectos'!AH41&gt;=0,'Tabla de Aspectos'!AH41&lt;'Tabla de Aspectos'!$AG$5/24),'Tabla de Aspectos'!AH41,IF(AND('Tabla de Aspectos'!AJ41&gt;=0,'Tabla de Aspectos'!AJ41&lt;'Tabla de Aspectos'!$AI$5/24),'Tabla de Aspectos'!AJ41,IF(AND('Tabla de Aspectos'!AL41&gt;=0,'Tabla de Aspectos'!AL41&lt;'Tabla de Aspectos'!$AK$5/24),'Tabla de Aspectos'!AL41,IF(AND('Tabla de Aspectos'!AN41&gt;=0,'Tabla de Aspectos'!AN41&lt;'Tabla de Aspectos'!$AM$5/24),'Tabla de Aspectos'!AN41,IF(AND('Tabla de Aspectos'!AP41&gt;=0,'Tabla de Aspectos'!AP41&lt;'Tabla de Aspectos'!$AO$5/24),'Tabla de Aspectos'!AP41,IF(AND('Tabla de Aspectos'!AR41&gt;=0,'Tabla de Aspectos'!AR41&lt;'Tabla de Aspectos'!$AQ$5/24),'Tabla de Aspectos'!AR41,IF(AND('Tabla de Aspectos'!AT41&gt;=0,'Tabla de Aspectos'!AT41&lt;'Tabla de Aspectos'!$AS$5/24),'Tabla de Aspectos'!AT41,IF(AND('Tabla de Aspectos'!AV41&gt;=0,'Tabla de Aspectos'!AV41&lt;'Tabla de Aspectos'!$AU$5/24),'Tabla de Aspectos'!AV41,IF(AND('Tabla de Aspectos'!AX41&gt;=0,'Tabla de Aspectos'!AX41&lt;'Tabla de Aspectos'!$AW$5/24),'Tabla de Aspectos'!AX41,IF(AND('Tabla de Aspectos'!AZ41&gt;=0,'Tabla de Aspectos'!AZ41&lt;'Tabla de Aspectos'!$AY$5/24),'Tabla de Aspectos'!AZ41,IF(AND('Tabla de Aspectos'!BB41&gt;=0,'Tabla de Aspectos'!BB41&lt;'Tabla de Aspectos'!$BA$5/24),'Tabla de Aspectos'!BB41,IF(AND('Tabla de Aspectos'!BD41&gt;=0,'Tabla de Aspectos'!BD41&lt;'Tabla de Aspectos'!$BC$5/24),'Tabla de Aspectos'!BD41,IF(AND('Tabla de Aspectos'!BF41&gt;=0,'Tabla de Aspectos'!BF41&lt;'Tabla de Aspectos'!$BE$5/24),'Tabla de Aspectos'!BF41,IF(AND('Tabla de Aspectos'!BH41&gt;=0,'Tabla de Aspectos'!BH41&lt;'Tabla de Aspectos'!$BG$5/24),'Tabla de Aspectos'!BH41,IF(AND('Tabla de Aspectos'!BJ41&gt;=0,'Tabla de Aspectos'!BJ41&lt;'Tabla de Aspectos'!$BI$5/24),'Tabla de Aspectos'!BJ41,IF(AND('Tabla de Aspectos'!BL41&gt;=0,'Tabla de Aspectos'!BL41&lt;'Tabla de Aspectos'!$BK$5/24),'Tabla de Aspectos'!BL41,IF(AND('Tabla de Aspectos'!BN41&gt;=0,'Tabla de Aspectos'!BN41&lt;'Tabla de Aspectos'!$BM$5/24),'Tabla de Aspectos'!BN41,IF(AND('Tabla de Aspectos'!BP41&gt;=0,'Tabla de Aspectos'!BP41&lt;'Tabla de Aspectos'!$BO$5/24),'Tabla de Aspectos'!BP41,IF(AND('Tabla de Aspectos'!BR41&gt;=0,'Tabla de Aspectos'!BR41&lt;'Tabla de Aspectos'!$BQ$5/24),'Tabla de Aspectos'!BR41,IF(AND('Tabla de Aspectos'!BT41&gt;=0,'Tabla de Aspectos'!BT41&lt;'Tabla de Aspectos'!$BS$5/24),'Tabla de Aspectos'!BT41,IF(AND('Tabla de Aspectos'!BV41&gt;=0,'Tabla de Aspectos'!BV41&lt;'Tabla de Aspectos'!$BU$5/24),'Tabla de Aspectos'!BV41,IF(AND('Tabla de Aspectos'!BX41&gt;=0,'Tabla de Aspectos'!BX41&lt;'Tabla de Aspectos'!$BW$5/24),'Tabla de Aspectos'!BX41,IF(AND('Tabla de Aspectos'!BZ41&gt;=0,'Tabla de Aspectos'!BZ41&lt;'Tabla de Aspectos'!$BY$5/24),'Tabla de Aspectos'!BZ41,IF(AND('Tabla de Aspectos'!CB41&gt;=0,'Tabla de Aspectos'!CB41&lt;'Tabla de Aspectos'!$CA$5/24),'Tabla de Aspectos'!CB41,IF(AND('Tabla de Aspectos'!CD41&gt;=0,'Tabla de Aspectos'!CD41&lt;'Tabla de Aspectos'!$CC$5/24),'Tabla de Aspectos'!CD41,IF(AND('Tabla de Aspectos'!CF41&gt;=0,'Tabla de Aspectos'!CF41&lt;'Tabla de Aspectos'!$CE$5/24),'Tabla de Aspectos'!CF41,IF(AND('Tabla de Aspectos'!CH41&gt;=0,'Tabla de Aspectos'!CH41&lt;'Tabla de Aspectos'!$CG$5/24),'Tabla de Aspectos'!CH41,IF(AND('Tabla de Aspectos'!CJ41&gt;=0,'Tabla de Aspectos'!CJ41&lt;'Tabla de Aspectos'!$CI$5/24),'Tabla de Aspectos'!CJ41,IF(AND('Tabla de Aspectos'!CL41&gt;=0,'Tabla de Aspectos'!CL41&lt;'Tabla de Aspectos'!$CK$5/24),'Tabla de Aspectos'!CL41,IF(AND('Tabla de Aspectos'!CN41&gt;=0,'Tabla de Aspectos'!CN41&lt;'Tabla de Aspectos'!$CM$5/24),'Tabla de Aspectos'!CN41,IF(AND('Tabla de Aspectos'!CP41&gt;=0,'Tabla de Aspectos'!CP41&lt;'Tabla de Aspectos'!$CO$5/24),'Tabla de Aspectos'!CP41,IF(AND('Tabla de Aspectos'!CR41&gt;=0,'Tabla de Aspectos'!CR41&lt;'Tabla de Aspectos'!$CQ$5/24),'Tabla de Aspectos'!CR41,IF(AND('Tabla de Aspectos'!CT41&gt;=0,'Tabla de Aspectos'!CT41&lt;'Tabla de Aspectos'!$CS$5/24),'Tabla de Aspectos'!CT41,IF(AND('Tabla de Aspectos'!CV41&gt;=0,'Tabla de Aspectos'!CV41&lt;'Tabla de Aspectos'!$CU$5/24),'Tabla de Aspectos'!CV41,IF(AND('Tabla de Aspectos'!CX41&gt;=0,'Tabla de Aspectos'!CX41&lt;'Tabla de Aspectos'!$CW$5/24),'Tabla de Aspectos'!CX41,"")))))))))))))))))))))))))))))))))))))))))))))))))</f>
        <v>0</v>
      </c>
      <c r="Z4" s="3" t="str">
        <f>IF(Y4&lt;&gt;"",IF(X4=13,"(no se puede describir)",IF(X4="Conjunción","+20",ROUND((31-HLOOKUP(X4,'Tabla de Aspectos'!$G$2:$DT$7,6,FALSE))/3*2,1))),"")</f>
        <v>+20</v>
      </c>
      <c r="AA4" s="3">
        <f>IF(X4='Tabla de Aspectos'!$G$2,24*Y4/'Tabla de Aspectos'!$G$5,IF(X4='Tabla de Aspectos'!$I$2,24*Y4/'Tabla de Aspectos'!$I$5,IF(X4='Tabla de Aspectos'!$K$2,24*Y4/'Tabla de Aspectos'!$K$5,IF(X4='Tabla de Aspectos'!$CY$2,24*Y4/'Tabla de Aspectos'!$CY$5,IF(X4='Tabla de Aspectos'!$M$2,24*Y4/'Tabla de Aspectos'!$M$5,IF(X4='Tabla de Aspectos'!$M$2,24*Y4/'Tabla de Aspectos'!$M$5,IF(X4='Tabla de Aspectos'!$O$2,24*Y4/'Tabla de Aspectos'!$O$5,IF(X4='Tabla de Aspectos'!$Q$2,24*Y4/'Tabla de Aspectos'!$Q$5,IF(X4='Tabla de Aspectos'!$S$2,24*Y4/'Tabla de Aspectos'!$S$5,IF(X4='Tabla de Aspectos'!$U$2,24*Y4/'Tabla de Aspectos'!$U$5,IF(X4='Tabla de Aspectos'!$W$2,24*Y4/'Tabla de Aspectos'!$W$5,IF(X4='Tabla de Aspectos'!$Y$2,24*Y4/'Tabla de Aspectos'!$Y$5,IF(X4='Tabla de Aspectos'!$AA$2,24*Y4/'Tabla de Aspectos'!$AA$5,IF(X4='Tabla de Aspectos'!$AC$2,24*Y4/'Tabla de Aspectos'!$AC$5,IF(X4='Tabla de Aspectos'!$AE$2,24*Y4/'Tabla de Aspectos'!$AE$5,IF(X4='Tabla de Aspectos'!$AG$2,24*Y4/'Tabla de Aspectos'!$AG$5,IF(X4='Tabla de Aspectos'!$AI$2,24*Y4/'Tabla de Aspectos'!$AI$5,IF(X4='Tabla de Aspectos'!$AK$2,24*Y4/'Tabla de Aspectos'!$AK$5,IF(X4='Tabla de Aspectos'!$AM$2,24*Y4/'Tabla de Aspectos'!$AM$5,IF(X4='Tabla de Aspectos'!$AO$2,24*Y4/'Tabla de Aspectos'!$AO$5,IF(X4='Tabla de Aspectos'!$AQ$2,24*Y4/'Tabla de Aspectos'!$AQ$5,IF(X4='Tabla de Aspectos'!$AS$2,24*Y4/'Tabla de Aspectos'!$AS$5,IF(X4='Tabla de Aspectos'!$AU$2,24*Y4/'Tabla de Aspectos'!$AU$5,IF(X4='Tabla de Aspectos'!$AW$2,24*Y4/'Tabla de Aspectos'!$AW$5,IF(X4='Tabla de Aspectos'!$AY$2,24*Y4/'Tabla de Aspectos'!$AY$5,IF(X4='Tabla de Aspectos'!$BA$2,24*Y4/'Tabla de Aspectos'!$BA$5,IF(X4='Tabla de Aspectos'!$BC$2,24*Y4/'Tabla de Aspectos'!$BC$5,IF(X4='Tabla de Aspectos'!$BE$2,24*Y4/'Tabla de Aspectos'!$BE$5,IF(X4='Tabla de Aspectos'!$BG$2,24*Y4/'Tabla de Aspectos'!$BG$5,IF(X4='Tabla de Aspectos'!$BI$2,24*Y4/'Tabla de Aspectos'!$BI$5,IF(X4='Tabla de Aspectos'!$BK$2,24*Y4/'Tabla de Aspectos'!$BK$5,IF(X4='Tabla de Aspectos'!$BM$2,24*Y4/'Tabla de Aspectos'!$BM$5,IF(X4='Tabla de Aspectos'!$BO$2,24*Y4/'Tabla de Aspectos'!$BO$5,IF(X4='Tabla de Aspectos'!$BQ$2,24*Y4/'Tabla de Aspectos'!$BQ$5,IF(X4='Tabla de Aspectos'!$BS$2,24*Y4/'Tabla de Aspectos'!$BS$5,IF(X4='Tabla de Aspectos'!$BU$2,24*Y4/'Tabla de Aspectos'!$BU$5,IF(X4='Tabla de Aspectos'!$BW$2,24*Y4/'Tabla de Aspectos'!$BW$5,IF(X4='Tabla de Aspectos'!$BY$2,24*Y4/'Tabla de Aspectos'!$BY$5,IF(X4='Tabla de Aspectos'!$CA$2,24*Y4/'Tabla de Aspectos'!$CA$5,IF(X4='Tabla de Aspectos'!$CC$2,24*Y4/'Tabla de Aspectos'!$CC$5,IF(X4='Tabla de Aspectos'!$CE$2,24*Y4/'Tabla de Aspectos'!$CE$5,IF(X4='Tabla de Aspectos'!$CG$2,24*Y4/'Tabla de Aspectos'!$CG$5,IF(X4='Tabla de Aspectos'!$CI$2,24*Y4/'Tabla de Aspectos'!$CI$5,IF(X4='Tabla de Aspectos'!$CK$2,24*Y4/'Tabla de Aspectos'!$CK$5,IF(X4='Tabla de Aspectos'!$CM$2,24*Y4/'Tabla de Aspectos'!$CM$5,IF(X4='Tabla de Aspectos'!$CO$2,24*Y4/'Tabla de Aspectos'!$CO$5,IF(X4='Tabla de Aspectos'!$CQ$2,24*Y4/'Tabla de Aspectos'!$CQ$5,IF(X4='Tabla de Aspectos'!$CS$2,24*Y4/'Tabla de Aspectos'!$CS$5,IF(X4='Tabla de Aspectos'!$CU$2,24*Y4/'Tabla de Aspectos'!$CU$5,IF(X4='Tabla de Aspectos'!$CW$2,24*Y4/'Tabla de Aspectos'!$CW$5,""))))))))))))))))))))))))))))))))))))))))))))))))))</f>
        <v>0</v>
      </c>
      <c r="AB4" s="3">
        <f t="shared" ref="AB4:AB18" si="0">IF(AND(AA4&gt;=0,AA4&lt;0.05),20,IF(AND(AA4&gt;=0.05,AA4&lt;0.1),19,IF(AND(AA4&gt;=0.1,AA4&lt;0.15),18,IF(AND(AA4&gt;=0.15,AA4&lt;0.2),17,IF(AND(AA4&gt;=0.2,AA4&lt;0.25),16,IF(AND(AA4&gt;=0.25,AA4&lt;0.3),15,IF(AND(AA4&gt;=0.3,AA4&lt;0.35),14,IF(AND(AA4&gt;=0.35,AA4&lt;0.4),13,IF(AND(AA4&gt;=0.4,AA4&lt;0.45),12,IF(AND(AA4&gt;=0.45,AA4&lt;0.5),11,IF(AND(AA4&gt;=0.5,AA4&lt;0.55),10,IF(AND(AA4&gt;=0.55,AA4&lt;0.6),9,IF(AND(AA4&gt;=0.6,AA4&lt;0.65),8,IF(AND(AA4&gt;=0.65,AA4&lt;0.7),7,IF(AND(AA4&gt;=0.7,AA4&lt;0.75),6,IF(AND(AA4&gt;=0.75,AA4&lt;0.8),5,IF(AND(AA4&gt;=0.8,AA4&lt;0.85),4,IF(AND(AA4&gt;=0.85,AA4&lt;0.9),3,IF(AND(AA4&gt;=0.9,AA4&lt;0.95),2,IF(AND(AA4&gt;=0.95,AA4&lt;1),1,""))))))))))))))))))))</f>
        <v>20</v>
      </c>
      <c r="AD4" s="3">
        <f>'Tabla de Aspectos'!D56</f>
        <v>49</v>
      </c>
      <c r="AE4" s="3" t="str">
        <f>'Tabla de Aspectos'!E56</f>
        <v>Mercurio</v>
      </c>
      <c r="AF4" s="3" t="str">
        <f>'Tabla de Aspectos'!F56</f>
        <v>Sol</v>
      </c>
      <c r="AG4" s="3" t="str">
        <f>IF('Tabla de Aspectos'!G56='Tabla de Aspectos'!$H$2,'Tabla de Aspectos'!$H$2,IF('Tabla de Aspectos'!I56='Tabla de Aspectos'!$J$2,'Tabla de Aspectos'!$J$2,IF('Tabla de Aspectos'!CY56='Tabla de Aspectos'!$CZ$2,'Tabla de Aspectos'!$CZ$2,IF('Tabla de Aspectos'!K56='Tabla de Aspectos'!$L$2,'Tabla de Aspectos'!$L$2,IF('Tabla de Aspectos'!M56='Tabla de Aspectos'!$N$2,'Tabla de Aspectos'!$N$2,IF('Tabla de Aspectos'!O56='Tabla de Aspectos'!$P$2,'Tabla de Aspectos'!$P$2,IF('Tabla de Aspectos'!Q56='Tabla de Aspectos'!$R$2,'Tabla de Aspectos'!$R$2,IF('Tabla de Aspectos'!S56='Tabla de Aspectos'!$T$2,'Tabla de Aspectos'!$T$2,IF('Tabla de Aspectos'!U56='Tabla de Aspectos'!$V$2,'Tabla de Aspectos'!$V$2,IF('Tabla de Aspectos'!W56='Tabla de Aspectos'!$X$2,'Tabla de Aspectos'!$X$2,IF('Tabla de Aspectos'!Y56='Tabla de Aspectos'!$Z$2,'Tabla de Aspectos'!$Z$2,IF('Tabla de Aspectos'!AA56='Tabla de Aspectos'!$AB$2,'Tabla de Aspectos'!$AB$2,IF('Tabla de Aspectos'!AC56='Tabla de Aspectos'!$AD$2,'Tabla de Aspectos'!$AD$2,IF('Tabla de Aspectos'!AE56='Tabla de Aspectos'!$AF$2,'Tabla de Aspectos'!$AF$2,IF('Tabla de Aspectos'!AG56='Tabla de Aspectos'!$AH$2,'Tabla de Aspectos'!$AH$2,IF('Tabla de Aspectos'!AI56='Tabla de Aspectos'!$AJ$2,'Tabla de Aspectos'!$AJ$2,IF('Tabla de Aspectos'!AK56='Tabla de Aspectos'!$AL$2,'Tabla de Aspectos'!$AL$2,IF('Tabla de Aspectos'!AM56='Tabla de Aspectos'!$AN$2,'Tabla de Aspectos'!$AN$2,IF('Tabla de Aspectos'!AO56='Tabla de Aspectos'!$AP$2,'Tabla de Aspectos'!$AP$2,IF('Tabla de Aspectos'!AQ56='Tabla de Aspectos'!$AR$2,'Tabla de Aspectos'!$AR$2,IF('Tabla de Aspectos'!AS56='Tabla de Aspectos'!$AT$2,'Tabla de Aspectos'!$AT$2,IF('Tabla de Aspectos'!AU56='Tabla de Aspectos'!$AV$2,'Tabla de Aspectos'!$AV$2,IF('Tabla de Aspectos'!AW56='Tabla de Aspectos'!$AX$2,'Tabla de Aspectos'!$AX$2,IF('Tabla de Aspectos'!AY56='Tabla de Aspectos'!$AZ$2,'Tabla de Aspectos'!$AZ$2,IF('Tabla de Aspectos'!BA56='Tabla de Aspectos'!$BB$2,'Tabla de Aspectos'!$BB$2,IF('Tabla de Aspectos'!BC56='Tabla de Aspectos'!$BD$2,'Tabla de Aspectos'!$BD$2,IF('Tabla de Aspectos'!BE56='Tabla de Aspectos'!$BF$2,'Tabla de Aspectos'!$BF$2,IF('Tabla de Aspectos'!BG56='Tabla de Aspectos'!$BH$2,'Tabla de Aspectos'!$BH$2,IF('Tabla de Aspectos'!BI56='Tabla de Aspectos'!$BJ$2,'Tabla de Aspectos'!$BJ$2,IF('Tabla de Aspectos'!BK56='Tabla de Aspectos'!$BL$2,'Tabla de Aspectos'!$BL$2,IF('Tabla de Aspectos'!BM56='Tabla de Aspectos'!$BN$2,'Tabla de Aspectos'!$BN$2,IF('Tabla de Aspectos'!BO56='Tabla de Aspectos'!$BP$2,'Tabla de Aspectos'!$BP$2,IF('Tabla de Aspectos'!BQ56='Tabla de Aspectos'!$BR$2,'Tabla de Aspectos'!$BR$2,IF('Tabla de Aspectos'!BS56='Tabla de Aspectos'!$BT$2,'Tabla de Aspectos'!$BT$2,IF('Tabla de Aspectos'!BU56='Tabla de Aspectos'!$BV$2,'Tabla de Aspectos'!$BV$2,IF('Tabla de Aspectos'!BW56='Tabla de Aspectos'!$BX$2,'Tabla de Aspectos'!$BX$2,IF('Tabla de Aspectos'!BY56='Tabla de Aspectos'!$BZ$2,'Tabla de Aspectos'!$BZ$2,IF('Tabla de Aspectos'!CA56='Tabla de Aspectos'!$CB$2,'Tabla de Aspectos'!$CB$2,IF('Tabla de Aspectos'!CC56='Tabla de Aspectos'!$CD$2,'Tabla de Aspectos'!$CD$2,IF('Tabla de Aspectos'!CE56='Tabla de Aspectos'!$CF$2,'Tabla de Aspectos'!$CF$2,IF('Tabla de Aspectos'!CG56='Tabla de Aspectos'!$CH$2,'Tabla de Aspectos'!$CH$2,IF('Tabla de Aspectos'!CI56='Tabla de Aspectos'!$CJ$2,'Tabla de Aspectos'!$CJ$2,IF('Tabla de Aspectos'!CK56='Tabla de Aspectos'!$CL$2,'Tabla de Aspectos'!$CL$2,IF('Tabla de Aspectos'!CM56='Tabla de Aspectos'!$CN$2,'Tabla de Aspectos'!$CN$2,IF('Tabla de Aspectos'!CO56='Tabla de Aspectos'!$CP$2,'Tabla de Aspectos'!$CP$2,IF('Tabla de Aspectos'!CQ56='Tabla de Aspectos'!$CR$2,'Tabla de Aspectos'!$CR$2,IF('Tabla de Aspectos'!CS56='Tabla de Aspectos'!$CT$2,'Tabla de Aspectos'!$CT$2,IF('Tabla de Aspectos'!CU56='Tabla de Aspectos'!$CV$2,'Tabla de Aspectos'!$CV$2,IF('Tabla de Aspectos'!CW56='Tabla de Aspectos'!$CX$2,'Tabla de Aspectos'!$CX$2,"")))))))))))))))))))))))))))))))))))))))))))))))))</f>
        <v>Conjunción</v>
      </c>
      <c r="AH4" s="5">
        <f>IF(AND('Tabla de Aspectos'!H56&gt;=0,'Tabla de Aspectos'!H56&lt;'Tabla de Aspectos'!$G$5/24),'Tabla de Aspectos'!H56,IF(AND('Tabla de Aspectos'!J56&gt;=0,'Tabla de Aspectos'!J56&lt;'Tabla de Aspectos'!$I$5/24),'Tabla de Aspectos'!J56,IF(AND('Tabla de Aspectos'!CZ56&gt;=0,'Tabla de Aspectos'!CZ56&lt;'Tabla de Aspectos'!$CY$5/24),'Tabla de Aspectos'!CZ56,IF(AND('Tabla de Aspectos'!L56&gt;=0,'Tabla de Aspectos'!L56&lt;'Tabla de Aspectos'!$K$5/24),'Tabla de Aspectos'!L56,IF(AND('Tabla de Aspectos'!N56&gt;=0,'Tabla de Aspectos'!N56&lt;'Tabla de Aspectos'!$M$5/24),'Tabla de Aspectos'!N56,IF(AND('Tabla de Aspectos'!P56&gt;=0,'Tabla de Aspectos'!P56&lt;'Tabla de Aspectos'!$O$5/24),'Tabla de Aspectos'!P56,IF(AND('Tabla de Aspectos'!R56&gt;=0,'Tabla de Aspectos'!R56&lt;'Tabla de Aspectos'!$Q$5/24),'Tabla de Aspectos'!R56,IF(AND('Tabla de Aspectos'!T56&gt;=0,'Tabla de Aspectos'!T56&lt;'Tabla de Aspectos'!$S$5/24),'Tabla de Aspectos'!T56,IF(AND('Tabla de Aspectos'!V56&gt;=0,'Tabla de Aspectos'!V56&lt;'Tabla de Aspectos'!$U$5/24),'Tabla de Aspectos'!V56,IF(AND('Tabla de Aspectos'!X56&gt;=0,'Tabla de Aspectos'!X56&lt;'Tabla de Aspectos'!$W$5/24),'Tabla de Aspectos'!X56,IF(AND('Tabla de Aspectos'!Z56&gt;=0,'Tabla de Aspectos'!Z56&lt;'Tabla de Aspectos'!$Y$5/24),'Tabla de Aspectos'!Z56,IF(AND('Tabla de Aspectos'!AB56&gt;=0,'Tabla de Aspectos'!AB56&lt;'Tabla de Aspectos'!$AA$5/24),'Tabla de Aspectos'!AB56,IF(AND('Tabla de Aspectos'!AD56&gt;=0,'Tabla de Aspectos'!AD56&lt;'Tabla de Aspectos'!$AC$5/24),'Tabla de Aspectos'!AD56,IF(AND('Tabla de Aspectos'!AF56&gt;=0,'Tabla de Aspectos'!AF56&lt;'Tabla de Aspectos'!$AE$5/24),'Tabla de Aspectos'!AF56,IF(AND('Tabla de Aspectos'!AH56&gt;=0,'Tabla de Aspectos'!AH56&lt;'Tabla de Aspectos'!$AG$5/24),'Tabla de Aspectos'!AH56,IF(AND('Tabla de Aspectos'!AJ56&gt;=0,'Tabla de Aspectos'!AJ56&lt;'Tabla de Aspectos'!$AI$5/24),'Tabla de Aspectos'!AJ56,IF(AND('Tabla de Aspectos'!AL56&gt;=0,'Tabla de Aspectos'!AL56&lt;'Tabla de Aspectos'!$AK$5/24),'Tabla de Aspectos'!AL56,IF(AND('Tabla de Aspectos'!AN56&gt;=0,'Tabla de Aspectos'!AN56&lt;'Tabla de Aspectos'!$AM$5/24),'Tabla de Aspectos'!AN56,IF(AND('Tabla de Aspectos'!AP56&gt;=0,'Tabla de Aspectos'!AP56&lt;'Tabla de Aspectos'!$AO$5/24),'Tabla de Aspectos'!AP56,IF(AND('Tabla de Aspectos'!AR56&gt;=0,'Tabla de Aspectos'!AR56&lt;'Tabla de Aspectos'!$AQ$5/24),'Tabla de Aspectos'!AR56,IF(AND('Tabla de Aspectos'!AT56&gt;=0,'Tabla de Aspectos'!AT56&lt;'Tabla de Aspectos'!$AS$5/24),'Tabla de Aspectos'!AT56,IF(AND('Tabla de Aspectos'!AV56&gt;=0,'Tabla de Aspectos'!AV56&lt;'Tabla de Aspectos'!$AU$5/24),'Tabla de Aspectos'!AV56,IF(AND('Tabla de Aspectos'!AX56&gt;=0,'Tabla de Aspectos'!AX56&lt;'Tabla de Aspectos'!$AW$5/24),'Tabla de Aspectos'!AX56,IF(AND('Tabla de Aspectos'!AZ56&gt;=0,'Tabla de Aspectos'!AZ56&lt;'Tabla de Aspectos'!$AY$5/24),'Tabla de Aspectos'!AZ56,IF(AND('Tabla de Aspectos'!BB56&gt;=0,'Tabla de Aspectos'!BB56&lt;'Tabla de Aspectos'!$BA$5/24),'Tabla de Aspectos'!BB56,IF(AND('Tabla de Aspectos'!BD56&gt;=0,'Tabla de Aspectos'!BD56&lt;'Tabla de Aspectos'!$BC$5/24),'Tabla de Aspectos'!BD56,IF(AND('Tabla de Aspectos'!BF56&gt;=0,'Tabla de Aspectos'!BF56&lt;'Tabla de Aspectos'!$BE$5/24),'Tabla de Aspectos'!BF56,IF(AND('Tabla de Aspectos'!BH56&gt;=0,'Tabla de Aspectos'!BH56&lt;'Tabla de Aspectos'!$BG$5/24),'Tabla de Aspectos'!BH56,IF(AND('Tabla de Aspectos'!BJ56&gt;=0,'Tabla de Aspectos'!BJ56&lt;'Tabla de Aspectos'!$BI$5/24),'Tabla de Aspectos'!BJ56,IF(AND('Tabla de Aspectos'!BL56&gt;=0,'Tabla de Aspectos'!BL56&lt;'Tabla de Aspectos'!$BK$5/24),'Tabla de Aspectos'!BL56,IF(AND('Tabla de Aspectos'!BN56&gt;=0,'Tabla de Aspectos'!BN56&lt;'Tabla de Aspectos'!$BM$5/24),'Tabla de Aspectos'!BN56,IF(AND('Tabla de Aspectos'!BP56&gt;=0,'Tabla de Aspectos'!BP56&lt;'Tabla de Aspectos'!$BO$5/24),'Tabla de Aspectos'!BP56,IF(AND('Tabla de Aspectos'!BR56&gt;=0,'Tabla de Aspectos'!BR56&lt;'Tabla de Aspectos'!$BQ$5/24),'Tabla de Aspectos'!BR56,IF(AND('Tabla de Aspectos'!BT56&gt;=0,'Tabla de Aspectos'!BT56&lt;'Tabla de Aspectos'!$BS$5/24),'Tabla de Aspectos'!BT56,IF(AND('Tabla de Aspectos'!BV56&gt;=0,'Tabla de Aspectos'!BV56&lt;'Tabla de Aspectos'!$BU$5/24),'Tabla de Aspectos'!BV56,IF(AND('Tabla de Aspectos'!BX56&gt;=0,'Tabla de Aspectos'!BX56&lt;'Tabla de Aspectos'!$BW$5/24),'Tabla de Aspectos'!BX56,IF(AND('Tabla de Aspectos'!BZ56&gt;=0,'Tabla de Aspectos'!BZ56&lt;'Tabla de Aspectos'!$BY$5/24),'Tabla de Aspectos'!BZ56,IF(AND('Tabla de Aspectos'!CB56&gt;=0,'Tabla de Aspectos'!CB56&lt;'Tabla de Aspectos'!$CA$5/24),'Tabla de Aspectos'!CB56,IF(AND('Tabla de Aspectos'!CD56&gt;=0,'Tabla de Aspectos'!CD56&lt;'Tabla de Aspectos'!$CC$5/24),'Tabla de Aspectos'!CD56,IF(AND('Tabla de Aspectos'!CF56&gt;=0,'Tabla de Aspectos'!CF56&lt;'Tabla de Aspectos'!$CE$5/24),'Tabla de Aspectos'!CF56,IF(AND('Tabla de Aspectos'!CH56&gt;=0,'Tabla de Aspectos'!CH56&lt;'Tabla de Aspectos'!$CG$5/24),'Tabla de Aspectos'!CH56,IF(AND('Tabla de Aspectos'!CJ56&gt;=0,'Tabla de Aspectos'!CJ56&lt;'Tabla de Aspectos'!$CI$5/24),'Tabla de Aspectos'!CJ56,IF(AND('Tabla de Aspectos'!CL56&gt;=0,'Tabla de Aspectos'!CL56&lt;'Tabla de Aspectos'!$CK$5/24),'Tabla de Aspectos'!CL56,IF(AND('Tabla de Aspectos'!CN56&gt;=0,'Tabla de Aspectos'!CN56&lt;'Tabla de Aspectos'!$CM$5/24),'Tabla de Aspectos'!CN56,IF(AND('Tabla de Aspectos'!CP56&gt;=0,'Tabla de Aspectos'!CP56&lt;'Tabla de Aspectos'!$CO$5/24),'Tabla de Aspectos'!CP56,IF(AND('Tabla de Aspectos'!CR56&gt;=0,'Tabla de Aspectos'!CR56&lt;'Tabla de Aspectos'!$CQ$5/24),'Tabla de Aspectos'!CR56,IF(AND('Tabla de Aspectos'!CT56&gt;=0,'Tabla de Aspectos'!CT56&lt;'Tabla de Aspectos'!$CS$5/24),'Tabla de Aspectos'!CT56,IF(AND('Tabla de Aspectos'!CV56&gt;=0,'Tabla de Aspectos'!CV56&lt;'Tabla de Aspectos'!$CU$5/24),'Tabla de Aspectos'!CV56,IF(AND('Tabla de Aspectos'!CX56&gt;=0,'Tabla de Aspectos'!CX56&lt;'Tabla de Aspectos'!$CW$5/24),'Tabla de Aspectos'!CX56,"")))))))))))))))))))))))))))))))))))))))))))))))))</f>
        <v>0</v>
      </c>
      <c r="AI4" s="3" t="str">
        <f>IF(AH4&lt;&gt;"",IF(AG4=13,"(no se puede describir)",IF(AG4="Conjunción","+20",ROUND((31-HLOOKUP(AG4,'Tabla de Aspectos'!$G$2:$DT$7,6,FALSE))/3*2,1))),"")</f>
        <v>+20</v>
      </c>
      <c r="AJ4" s="3">
        <f>IF(AG4='Tabla de Aspectos'!$G$2,24*AH4/'Tabla de Aspectos'!$G$5,IF(AG4='Tabla de Aspectos'!$I$2,24*AH4/'Tabla de Aspectos'!$I$5,IF(AG4='Tabla de Aspectos'!$K$2,24*AH4/'Tabla de Aspectos'!$K$5,IF(AG4='Tabla de Aspectos'!$CY$2,24*AH4/'Tabla de Aspectos'!$CY$5,IF(AG4='Tabla de Aspectos'!$M$2,24*AH4/'Tabla de Aspectos'!$M$5,IF(AG4='Tabla de Aspectos'!$M$2,24*AH4/'Tabla de Aspectos'!$M$5,IF(AG4='Tabla de Aspectos'!$O$2,24*AH4/'Tabla de Aspectos'!$O$5,IF(AG4='Tabla de Aspectos'!$Q$2,24*AH4/'Tabla de Aspectos'!$Q$5,IF(AG4='Tabla de Aspectos'!$S$2,24*AH4/'Tabla de Aspectos'!$S$5,IF(AG4='Tabla de Aspectos'!$U$2,24*AH4/'Tabla de Aspectos'!$U$5,IF(AG4='Tabla de Aspectos'!$W$2,24*AH4/'Tabla de Aspectos'!$W$5,IF(AG4='Tabla de Aspectos'!$Y$2,24*AH4/'Tabla de Aspectos'!$Y$5,IF(AG4='Tabla de Aspectos'!$AA$2,24*AH4/'Tabla de Aspectos'!$AA$5,IF(AG4='Tabla de Aspectos'!$AC$2,24*AH4/'Tabla de Aspectos'!$AC$5,IF(AG4='Tabla de Aspectos'!$AE$2,24*AH4/'Tabla de Aspectos'!$AE$5,IF(AG4='Tabla de Aspectos'!$AG$2,24*AH4/'Tabla de Aspectos'!$AG$5,IF(AG4='Tabla de Aspectos'!$AI$2,24*AH4/'Tabla de Aspectos'!$AI$5,IF(AG4='Tabla de Aspectos'!$AK$2,24*AH4/'Tabla de Aspectos'!$AK$5,IF(AG4='Tabla de Aspectos'!$AM$2,24*AH4/'Tabla de Aspectos'!$AM$5,IF(AG4='Tabla de Aspectos'!$AO$2,24*AH4/'Tabla de Aspectos'!$AO$5,IF(AG4='Tabla de Aspectos'!$AQ$2,24*AH4/'Tabla de Aspectos'!$AQ$5,IF(AG4='Tabla de Aspectos'!$AS$2,24*AH4/'Tabla de Aspectos'!$AS$5,IF(AG4='Tabla de Aspectos'!$AU$2,24*AH4/'Tabla de Aspectos'!$AU$5,IF(AG4='Tabla de Aspectos'!$AW$2,24*AH4/'Tabla de Aspectos'!$AW$5,IF(AG4='Tabla de Aspectos'!$AY$2,24*AH4/'Tabla de Aspectos'!$AY$5,IF(AG4='Tabla de Aspectos'!$BA$2,24*AH4/'Tabla de Aspectos'!$BA$5,IF(AG4='Tabla de Aspectos'!$BC$2,24*AH4/'Tabla de Aspectos'!$BC$5,IF(AG4='Tabla de Aspectos'!$BE$2,24*AH4/'Tabla de Aspectos'!$BE$5,IF(AG4='Tabla de Aspectos'!$BG$2,24*AH4/'Tabla de Aspectos'!$BG$5,IF(AG4='Tabla de Aspectos'!$BI$2,24*AH4/'Tabla de Aspectos'!$BI$5,IF(AG4='Tabla de Aspectos'!$BK$2,24*AH4/'Tabla de Aspectos'!$BK$5,IF(AG4='Tabla de Aspectos'!$BM$2,24*AH4/'Tabla de Aspectos'!$BM$5,IF(AG4='Tabla de Aspectos'!$BO$2,24*AH4/'Tabla de Aspectos'!$BO$5,IF(AG4='Tabla de Aspectos'!$BQ$2,24*AH4/'Tabla de Aspectos'!$BQ$5,IF(AG4='Tabla de Aspectos'!$BS$2,24*AH4/'Tabla de Aspectos'!$BS$5,IF(AG4='Tabla de Aspectos'!$BU$2,24*AH4/'Tabla de Aspectos'!$BU$5,IF(AG4='Tabla de Aspectos'!$BW$2,24*AH4/'Tabla de Aspectos'!$BW$5,IF(AG4='Tabla de Aspectos'!$BY$2,24*AH4/'Tabla de Aspectos'!$BY$5,IF(AG4='Tabla de Aspectos'!$CA$2,24*AH4/'Tabla de Aspectos'!$CA$5,IF(AG4='Tabla de Aspectos'!$CC$2,24*AH4/'Tabla de Aspectos'!$CC$5,IF(AG4='Tabla de Aspectos'!$CE$2,24*AH4/'Tabla de Aspectos'!$CE$5,IF(AG4='Tabla de Aspectos'!$CG$2,24*AH4/'Tabla de Aspectos'!$CG$5,IF(AG4='Tabla de Aspectos'!$CI$2,24*AH4/'Tabla de Aspectos'!$CI$5,IF(AG4='Tabla de Aspectos'!$CK$2,24*AH4/'Tabla de Aspectos'!$CK$5,IF(AG4='Tabla de Aspectos'!$CM$2,24*AH4/'Tabla de Aspectos'!$CM$5,IF(AG4='Tabla de Aspectos'!$CO$2,24*AH4/'Tabla de Aspectos'!$CO$5,IF(AG4='Tabla de Aspectos'!$CQ$2,24*AH4/'Tabla de Aspectos'!$CQ$5,IF(AG4='Tabla de Aspectos'!$CS$2,24*AH4/'Tabla de Aspectos'!$CS$5,IF(AG4='Tabla de Aspectos'!$CU$2,24*AH4/'Tabla de Aspectos'!$CU$5,IF(AG4='Tabla de Aspectos'!$CW$2,24*AH4/'Tabla de Aspectos'!$CW$5,""))))))))))))))))))))))))))))))))))))))))))))))))))</f>
        <v>0</v>
      </c>
      <c r="AK4" s="3">
        <f t="shared" ref="AK4:AK18" si="1">IF(AND(AJ4&gt;=0,AJ4&lt;0.05),20,IF(AND(AJ4&gt;=0.05,AJ4&lt;0.1),19,IF(AND(AJ4&gt;=0.1,AJ4&lt;0.15),18,IF(AND(AJ4&gt;=0.15,AJ4&lt;0.2),17,IF(AND(AJ4&gt;=0.2,AJ4&lt;0.25),16,IF(AND(AJ4&gt;=0.25,AJ4&lt;0.3),15,IF(AND(AJ4&gt;=0.3,AJ4&lt;0.35),14,IF(AND(AJ4&gt;=0.35,AJ4&lt;0.4),13,IF(AND(AJ4&gt;=0.4,AJ4&lt;0.45),12,IF(AND(AJ4&gt;=0.45,AJ4&lt;0.5),11,IF(AND(AJ4&gt;=0.5,AJ4&lt;0.55),10,IF(AND(AJ4&gt;=0.55,AJ4&lt;0.6),9,IF(AND(AJ4&gt;=0.6,AJ4&lt;0.65),8,IF(AND(AJ4&gt;=0.65,AJ4&lt;0.7),7,IF(AND(AJ4&gt;=0.7,AJ4&lt;0.75),6,IF(AND(AJ4&gt;=0.75,AJ4&lt;0.8),5,IF(AND(AJ4&gt;=0.8,AJ4&lt;0.85),4,IF(AND(AJ4&gt;=0.85,AJ4&lt;0.9),3,IF(AND(AJ4&gt;=0.9,AJ4&lt;0.95),2,IF(AND(AJ4&gt;=0.95,AJ4&lt;1),1,""))))))))))))))))))))</f>
        <v>20</v>
      </c>
      <c r="AM4" s="3">
        <f>'Tabla de Aspectos'!D71</f>
        <v>65</v>
      </c>
      <c r="AN4" s="3" t="str">
        <f>'Tabla de Aspectos'!E71</f>
        <v>Venus</v>
      </c>
      <c r="AO4" s="3" t="str">
        <f>'Tabla de Aspectos'!F71</f>
        <v>Sol</v>
      </c>
      <c r="AP4" s="3" t="str">
        <f>IF('Tabla de Aspectos'!G71='Tabla de Aspectos'!$H$2,'Tabla de Aspectos'!$H$2,IF('Tabla de Aspectos'!I71='Tabla de Aspectos'!$J$2,'Tabla de Aspectos'!$J$2,IF('Tabla de Aspectos'!CY71='Tabla de Aspectos'!$CZ$2,'Tabla de Aspectos'!$CZ$2,IF('Tabla de Aspectos'!K71='Tabla de Aspectos'!$L$2,'Tabla de Aspectos'!$L$2,IF('Tabla de Aspectos'!M71='Tabla de Aspectos'!$N$2,'Tabla de Aspectos'!$N$2,IF('Tabla de Aspectos'!O71='Tabla de Aspectos'!$P$2,'Tabla de Aspectos'!$P$2,IF('Tabla de Aspectos'!Q71='Tabla de Aspectos'!$R$2,'Tabla de Aspectos'!$R$2,IF('Tabla de Aspectos'!S71='Tabla de Aspectos'!$T$2,'Tabla de Aspectos'!$T$2,IF('Tabla de Aspectos'!U71='Tabla de Aspectos'!$V$2,'Tabla de Aspectos'!$V$2,IF('Tabla de Aspectos'!W71='Tabla de Aspectos'!$X$2,'Tabla de Aspectos'!$X$2,IF('Tabla de Aspectos'!Y71='Tabla de Aspectos'!$Z$2,'Tabla de Aspectos'!$Z$2,IF('Tabla de Aspectos'!AA71='Tabla de Aspectos'!$AB$2,'Tabla de Aspectos'!$AB$2,IF('Tabla de Aspectos'!AC71='Tabla de Aspectos'!$AD$2,'Tabla de Aspectos'!$AD$2,IF('Tabla de Aspectos'!AE71='Tabla de Aspectos'!$AF$2,'Tabla de Aspectos'!$AF$2,IF('Tabla de Aspectos'!AG71='Tabla de Aspectos'!$AH$2,'Tabla de Aspectos'!$AH$2,IF('Tabla de Aspectos'!AI71='Tabla de Aspectos'!$AJ$2,'Tabla de Aspectos'!$AJ$2,IF('Tabla de Aspectos'!AK71='Tabla de Aspectos'!$AL$2,'Tabla de Aspectos'!$AL$2,IF('Tabla de Aspectos'!AM71='Tabla de Aspectos'!$AN$2,'Tabla de Aspectos'!$AN$2,IF('Tabla de Aspectos'!AO71='Tabla de Aspectos'!$AP$2,'Tabla de Aspectos'!$AP$2,IF('Tabla de Aspectos'!AQ71='Tabla de Aspectos'!$AR$2,'Tabla de Aspectos'!$AR$2,IF('Tabla de Aspectos'!AS71='Tabla de Aspectos'!$AT$2,'Tabla de Aspectos'!$AT$2,IF('Tabla de Aspectos'!AU71='Tabla de Aspectos'!$AV$2,'Tabla de Aspectos'!$AV$2,IF('Tabla de Aspectos'!AW71='Tabla de Aspectos'!$AX$2,'Tabla de Aspectos'!$AX$2,IF('Tabla de Aspectos'!AY71='Tabla de Aspectos'!$AZ$2,'Tabla de Aspectos'!$AZ$2,IF('Tabla de Aspectos'!BA71='Tabla de Aspectos'!$BB$2,'Tabla de Aspectos'!$BB$2,IF('Tabla de Aspectos'!BC71='Tabla de Aspectos'!$BD$2,'Tabla de Aspectos'!$BD$2,IF('Tabla de Aspectos'!BE71='Tabla de Aspectos'!$BF$2,'Tabla de Aspectos'!$BF$2,IF('Tabla de Aspectos'!BG71='Tabla de Aspectos'!$BH$2,'Tabla de Aspectos'!$BH$2,IF('Tabla de Aspectos'!BI71='Tabla de Aspectos'!$BJ$2,'Tabla de Aspectos'!$BJ$2,IF('Tabla de Aspectos'!BK71='Tabla de Aspectos'!$BL$2,'Tabla de Aspectos'!$BL$2,IF('Tabla de Aspectos'!BM71='Tabla de Aspectos'!$BN$2,'Tabla de Aspectos'!$BN$2,IF('Tabla de Aspectos'!BO71='Tabla de Aspectos'!$BP$2,'Tabla de Aspectos'!$BP$2,IF('Tabla de Aspectos'!BQ71='Tabla de Aspectos'!$BR$2,'Tabla de Aspectos'!$BR$2,IF('Tabla de Aspectos'!BS71='Tabla de Aspectos'!$BT$2,'Tabla de Aspectos'!$BT$2,IF('Tabla de Aspectos'!BU71='Tabla de Aspectos'!$BV$2,'Tabla de Aspectos'!$BV$2,IF('Tabla de Aspectos'!BW71='Tabla de Aspectos'!$BX$2,'Tabla de Aspectos'!$BX$2,IF('Tabla de Aspectos'!BY71='Tabla de Aspectos'!$BZ$2,'Tabla de Aspectos'!$BZ$2,IF('Tabla de Aspectos'!CA71='Tabla de Aspectos'!$CB$2,'Tabla de Aspectos'!$CB$2,IF('Tabla de Aspectos'!CC71='Tabla de Aspectos'!$CD$2,'Tabla de Aspectos'!$CD$2,IF('Tabla de Aspectos'!CE71='Tabla de Aspectos'!$CF$2,'Tabla de Aspectos'!$CF$2,IF('Tabla de Aspectos'!CG71='Tabla de Aspectos'!$CH$2,'Tabla de Aspectos'!$CH$2,IF('Tabla de Aspectos'!CI71='Tabla de Aspectos'!$CJ$2,'Tabla de Aspectos'!$CJ$2,IF('Tabla de Aspectos'!CK71='Tabla de Aspectos'!$CL$2,'Tabla de Aspectos'!$CL$2,IF('Tabla de Aspectos'!CM71='Tabla de Aspectos'!$CN$2,'Tabla de Aspectos'!$CN$2,IF('Tabla de Aspectos'!CO71='Tabla de Aspectos'!$CP$2,'Tabla de Aspectos'!$CP$2,IF('Tabla de Aspectos'!CQ71='Tabla de Aspectos'!$CR$2,'Tabla de Aspectos'!$CR$2,IF('Tabla de Aspectos'!CS71='Tabla de Aspectos'!$CT$2,'Tabla de Aspectos'!$CT$2,IF('Tabla de Aspectos'!CU71='Tabla de Aspectos'!$CV$2,'Tabla de Aspectos'!$CV$2,IF('Tabla de Aspectos'!CW71='Tabla de Aspectos'!$CX$2,'Tabla de Aspectos'!$CX$2,"")))))))))))))))))))))))))))))))))))))))))))))))))</f>
        <v>Conjunción</v>
      </c>
      <c r="AQ4" s="5">
        <f>IF(AND('Tabla de Aspectos'!H71&gt;=0,'Tabla de Aspectos'!H71&lt;'Tabla de Aspectos'!$G$5/24),'Tabla de Aspectos'!H71,IF(AND('Tabla de Aspectos'!J71&gt;=0,'Tabla de Aspectos'!J71&lt;'Tabla de Aspectos'!$I$5/24),'Tabla de Aspectos'!J71,IF(AND('Tabla de Aspectos'!CZ71&gt;=0,'Tabla de Aspectos'!CZ71&lt;'Tabla de Aspectos'!$CY$5/24),'Tabla de Aspectos'!CZ71,IF(AND('Tabla de Aspectos'!L71&gt;=0,'Tabla de Aspectos'!L71&lt;'Tabla de Aspectos'!$K$5/24),'Tabla de Aspectos'!L71,IF(AND('Tabla de Aspectos'!N71&gt;=0,'Tabla de Aspectos'!N71&lt;'Tabla de Aspectos'!$M$5/24),'Tabla de Aspectos'!N71,IF(AND('Tabla de Aspectos'!P71&gt;=0,'Tabla de Aspectos'!P71&lt;'Tabla de Aspectos'!$O$5/24),'Tabla de Aspectos'!P71,IF(AND('Tabla de Aspectos'!R71&gt;=0,'Tabla de Aspectos'!R71&lt;'Tabla de Aspectos'!$Q$5/24),'Tabla de Aspectos'!R71,IF(AND('Tabla de Aspectos'!T71&gt;=0,'Tabla de Aspectos'!T71&lt;'Tabla de Aspectos'!$S$5/24),'Tabla de Aspectos'!T71,IF(AND('Tabla de Aspectos'!V71&gt;=0,'Tabla de Aspectos'!V71&lt;'Tabla de Aspectos'!$U$5/24),'Tabla de Aspectos'!V71,IF(AND('Tabla de Aspectos'!X71&gt;=0,'Tabla de Aspectos'!X71&lt;'Tabla de Aspectos'!$W$5/24),'Tabla de Aspectos'!X71,IF(AND('Tabla de Aspectos'!Z71&gt;=0,'Tabla de Aspectos'!Z71&lt;'Tabla de Aspectos'!$Y$5/24),'Tabla de Aspectos'!Z71,IF(AND('Tabla de Aspectos'!AB71&gt;=0,'Tabla de Aspectos'!AB71&lt;'Tabla de Aspectos'!$AA$5/24),'Tabla de Aspectos'!AB71,IF(AND('Tabla de Aspectos'!AD71&gt;=0,'Tabla de Aspectos'!AD71&lt;'Tabla de Aspectos'!$AC$5/24),'Tabla de Aspectos'!AD71,IF(AND('Tabla de Aspectos'!AF71&gt;=0,'Tabla de Aspectos'!AF71&lt;'Tabla de Aspectos'!$AE$5/24),'Tabla de Aspectos'!AF71,IF(AND('Tabla de Aspectos'!AH71&gt;=0,'Tabla de Aspectos'!AH71&lt;'Tabla de Aspectos'!$AG$5/24),'Tabla de Aspectos'!AH71,IF(AND('Tabla de Aspectos'!AJ71&gt;=0,'Tabla de Aspectos'!AJ71&lt;'Tabla de Aspectos'!$AI$5/24),'Tabla de Aspectos'!AJ71,IF(AND('Tabla de Aspectos'!AL71&gt;=0,'Tabla de Aspectos'!AL71&lt;'Tabla de Aspectos'!$AK$5/24),'Tabla de Aspectos'!AL71,IF(AND('Tabla de Aspectos'!AN71&gt;=0,'Tabla de Aspectos'!AN71&lt;'Tabla de Aspectos'!$AM$5/24),'Tabla de Aspectos'!AN71,IF(AND('Tabla de Aspectos'!AP71&gt;=0,'Tabla de Aspectos'!AP71&lt;'Tabla de Aspectos'!$AO$5/24),'Tabla de Aspectos'!AP71,IF(AND('Tabla de Aspectos'!AR71&gt;=0,'Tabla de Aspectos'!AR71&lt;'Tabla de Aspectos'!$AQ$5/24),'Tabla de Aspectos'!AR71,IF(AND('Tabla de Aspectos'!AT71&gt;=0,'Tabla de Aspectos'!AT71&lt;'Tabla de Aspectos'!$AS$5/24),'Tabla de Aspectos'!AT71,IF(AND('Tabla de Aspectos'!AV71&gt;=0,'Tabla de Aspectos'!AV71&lt;'Tabla de Aspectos'!$AU$5/24),'Tabla de Aspectos'!AV71,IF(AND('Tabla de Aspectos'!AX71&gt;=0,'Tabla de Aspectos'!AX71&lt;'Tabla de Aspectos'!$AW$5/24),'Tabla de Aspectos'!AX71,IF(AND('Tabla de Aspectos'!AZ71&gt;=0,'Tabla de Aspectos'!AZ71&lt;'Tabla de Aspectos'!$AY$5/24),'Tabla de Aspectos'!AZ71,IF(AND('Tabla de Aspectos'!BB71&gt;=0,'Tabla de Aspectos'!BB71&lt;'Tabla de Aspectos'!$BA$5/24),'Tabla de Aspectos'!BB71,IF(AND('Tabla de Aspectos'!BD71&gt;=0,'Tabla de Aspectos'!BD71&lt;'Tabla de Aspectos'!$BC$5/24),'Tabla de Aspectos'!BD71,IF(AND('Tabla de Aspectos'!BF71&gt;=0,'Tabla de Aspectos'!BF71&lt;'Tabla de Aspectos'!$BE$5/24),'Tabla de Aspectos'!BF71,IF(AND('Tabla de Aspectos'!BH71&gt;=0,'Tabla de Aspectos'!BH71&lt;'Tabla de Aspectos'!$BG$5/24),'Tabla de Aspectos'!BH71,IF(AND('Tabla de Aspectos'!BJ71&gt;=0,'Tabla de Aspectos'!BJ71&lt;'Tabla de Aspectos'!$BI$5/24),'Tabla de Aspectos'!BJ71,IF(AND('Tabla de Aspectos'!BL71&gt;=0,'Tabla de Aspectos'!BL71&lt;'Tabla de Aspectos'!$BK$5/24),'Tabla de Aspectos'!BL71,IF(AND('Tabla de Aspectos'!BN71&gt;=0,'Tabla de Aspectos'!BN71&lt;'Tabla de Aspectos'!$BM$5/24),'Tabla de Aspectos'!BN71,IF(AND('Tabla de Aspectos'!BP71&gt;=0,'Tabla de Aspectos'!BP71&lt;'Tabla de Aspectos'!$BO$5/24),'Tabla de Aspectos'!BP71,IF(AND('Tabla de Aspectos'!BR71&gt;=0,'Tabla de Aspectos'!BR71&lt;'Tabla de Aspectos'!$BQ$5/24),'Tabla de Aspectos'!BR71,IF(AND('Tabla de Aspectos'!BT71&gt;=0,'Tabla de Aspectos'!BT71&lt;'Tabla de Aspectos'!$BS$5/24),'Tabla de Aspectos'!BT71,IF(AND('Tabla de Aspectos'!BV71&gt;=0,'Tabla de Aspectos'!BV71&lt;'Tabla de Aspectos'!$BU$5/24),'Tabla de Aspectos'!BV71,IF(AND('Tabla de Aspectos'!BX71&gt;=0,'Tabla de Aspectos'!BX71&lt;'Tabla de Aspectos'!$BW$5/24),'Tabla de Aspectos'!BX71,IF(AND('Tabla de Aspectos'!BZ71&gt;=0,'Tabla de Aspectos'!BZ71&lt;'Tabla de Aspectos'!$BY$5/24),'Tabla de Aspectos'!BZ71,IF(AND('Tabla de Aspectos'!CB71&gt;=0,'Tabla de Aspectos'!CB71&lt;'Tabla de Aspectos'!$CA$5/24),'Tabla de Aspectos'!CB71,IF(AND('Tabla de Aspectos'!CD71&gt;=0,'Tabla de Aspectos'!CD71&lt;'Tabla de Aspectos'!$CC$5/24),'Tabla de Aspectos'!CD71,IF(AND('Tabla de Aspectos'!CF71&gt;=0,'Tabla de Aspectos'!CF71&lt;'Tabla de Aspectos'!$CE$5/24),'Tabla de Aspectos'!CF71,IF(AND('Tabla de Aspectos'!CH71&gt;=0,'Tabla de Aspectos'!CH71&lt;'Tabla de Aspectos'!$CG$5/24),'Tabla de Aspectos'!CH71,IF(AND('Tabla de Aspectos'!CJ71&gt;=0,'Tabla de Aspectos'!CJ71&lt;'Tabla de Aspectos'!$CI$5/24),'Tabla de Aspectos'!CJ71,IF(AND('Tabla de Aspectos'!CL71&gt;=0,'Tabla de Aspectos'!CL71&lt;'Tabla de Aspectos'!$CK$5/24),'Tabla de Aspectos'!CL71,IF(AND('Tabla de Aspectos'!CN71&gt;=0,'Tabla de Aspectos'!CN71&lt;'Tabla de Aspectos'!$CM$5/24),'Tabla de Aspectos'!CN71,IF(AND('Tabla de Aspectos'!CP71&gt;=0,'Tabla de Aspectos'!CP71&lt;'Tabla de Aspectos'!$CO$5/24),'Tabla de Aspectos'!CP71,IF(AND('Tabla de Aspectos'!CR71&gt;=0,'Tabla de Aspectos'!CR71&lt;'Tabla de Aspectos'!$CQ$5/24),'Tabla de Aspectos'!CR71,IF(AND('Tabla de Aspectos'!CT71&gt;=0,'Tabla de Aspectos'!CT71&lt;'Tabla de Aspectos'!$CS$5/24),'Tabla de Aspectos'!CT71,IF(AND('Tabla de Aspectos'!CV71&gt;=0,'Tabla de Aspectos'!CV71&lt;'Tabla de Aspectos'!$CU$5/24),'Tabla de Aspectos'!CV71,IF(AND('Tabla de Aspectos'!CX71&gt;=0,'Tabla de Aspectos'!CX71&lt;'Tabla de Aspectos'!$CW$5/24),'Tabla de Aspectos'!CX71,"")))))))))))))))))))))))))))))))))))))))))))))))))</f>
        <v>0</v>
      </c>
      <c r="AR4" s="3" t="str">
        <f>IF(AQ4&lt;&gt;"",IF(AP4=13,"(no se puede describir)",IF(AP4="Conjunción","+20",ROUND((31-HLOOKUP(AP4,'Tabla de Aspectos'!$G$2:$DT$7,6,FALSE))/3*2,1))),"")</f>
        <v>+20</v>
      </c>
      <c r="AS4" s="3">
        <f>IF(AP4='Tabla de Aspectos'!$G$2,24*AQ4/'Tabla de Aspectos'!$G$5,IF(AP4='Tabla de Aspectos'!$I$2,24*AQ4/'Tabla de Aspectos'!$I$5,IF(AP4='Tabla de Aspectos'!$K$2,24*AQ4/'Tabla de Aspectos'!$K$5,IF(AP4='Tabla de Aspectos'!$CY$2,24*AQ4/'Tabla de Aspectos'!$CY$5,IF(AP4='Tabla de Aspectos'!$M$2,24*AQ4/'Tabla de Aspectos'!$M$5,IF(AP4='Tabla de Aspectos'!$M$2,24*AQ4/'Tabla de Aspectos'!$M$5,IF(AP4='Tabla de Aspectos'!$O$2,24*AQ4/'Tabla de Aspectos'!$O$5,IF(AP4='Tabla de Aspectos'!$Q$2,24*AQ4/'Tabla de Aspectos'!$Q$5,IF(AP4='Tabla de Aspectos'!$S$2,24*AQ4/'Tabla de Aspectos'!$S$5,IF(AP4='Tabla de Aspectos'!$U$2,24*AQ4/'Tabla de Aspectos'!$U$5,IF(AP4='Tabla de Aspectos'!$W$2,24*AQ4/'Tabla de Aspectos'!$W$5,IF(AP4='Tabla de Aspectos'!$Y$2,24*AQ4/'Tabla de Aspectos'!$Y$5,IF(AP4='Tabla de Aspectos'!$AA$2,24*AQ4/'Tabla de Aspectos'!$AA$5,IF(AP4='Tabla de Aspectos'!$AC$2,24*AQ4/'Tabla de Aspectos'!$AC$5,IF(AP4='Tabla de Aspectos'!$AE$2,24*AQ4/'Tabla de Aspectos'!$AE$5,IF(AP4='Tabla de Aspectos'!$AG$2,24*AQ4/'Tabla de Aspectos'!$AG$5,IF(AP4='Tabla de Aspectos'!$AI$2,24*AQ4/'Tabla de Aspectos'!$AI$5,IF(AP4='Tabla de Aspectos'!$AK$2,24*AQ4/'Tabla de Aspectos'!$AK$5,IF(AP4='Tabla de Aspectos'!$AM$2,24*AQ4/'Tabla de Aspectos'!$AM$5,IF(AP4='Tabla de Aspectos'!$AO$2,24*AQ4/'Tabla de Aspectos'!$AO$5,IF(AP4='Tabla de Aspectos'!$AQ$2,24*AQ4/'Tabla de Aspectos'!$AQ$5,IF(AP4='Tabla de Aspectos'!$AS$2,24*AQ4/'Tabla de Aspectos'!$AS$5,IF(AP4='Tabla de Aspectos'!$AU$2,24*AQ4/'Tabla de Aspectos'!$AU$5,IF(AP4='Tabla de Aspectos'!$AW$2,24*AQ4/'Tabla de Aspectos'!$AW$5,IF(AP4='Tabla de Aspectos'!$AY$2,24*AQ4/'Tabla de Aspectos'!$AY$5,IF(AP4='Tabla de Aspectos'!$BA$2,24*AQ4/'Tabla de Aspectos'!$BA$5,IF(AP4='Tabla de Aspectos'!$BC$2,24*AQ4/'Tabla de Aspectos'!$BC$5,IF(AP4='Tabla de Aspectos'!$BE$2,24*AQ4/'Tabla de Aspectos'!$BE$5,IF(AP4='Tabla de Aspectos'!$BG$2,24*AQ4/'Tabla de Aspectos'!$BG$5,IF(AP4='Tabla de Aspectos'!$BI$2,24*AQ4/'Tabla de Aspectos'!$BI$5,IF(AP4='Tabla de Aspectos'!$BK$2,24*AQ4/'Tabla de Aspectos'!$BK$5,IF(AP4='Tabla de Aspectos'!$BM$2,24*AQ4/'Tabla de Aspectos'!$BM$5,IF(AP4='Tabla de Aspectos'!$BO$2,24*AQ4/'Tabla de Aspectos'!$BO$5,IF(AP4='Tabla de Aspectos'!$BQ$2,24*AQ4/'Tabla de Aspectos'!$BQ$5,IF(AP4='Tabla de Aspectos'!$BS$2,24*AQ4/'Tabla de Aspectos'!$BS$5,IF(AP4='Tabla de Aspectos'!$BU$2,24*AQ4/'Tabla de Aspectos'!$BU$5,IF(AP4='Tabla de Aspectos'!$BW$2,24*AQ4/'Tabla de Aspectos'!$BW$5,IF(AP4='Tabla de Aspectos'!$BY$2,24*AQ4/'Tabla de Aspectos'!$BY$5,IF(AP4='Tabla de Aspectos'!$CA$2,24*AQ4/'Tabla de Aspectos'!$CA$5,IF(AP4='Tabla de Aspectos'!$CC$2,24*AQ4/'Tabla de Aspectos'!$CC$5,IF(AP4='Tabla de Aspectos'!$CE$2,24*AQ4/'Tabla de Aspectos'!$CE$5,IF(AP4='Tabla de Aspectos'!$CG$2,24*AQ4/'Tabla de Aspectos'!$CG$5,IF(AP4='Tabla de Aspectos'!$CI$2,24*AQ4/'Tabla de Aspectos'!$CI$5,IF(AP4='Tabla de Aspectos'!$CK$2,24*AQ4/'Tabla de Aspectos'!$CK$5,IF(AP4='Tabla de Aspectos'!$CM$2,24*AQ4/'Tabla de Aspectos'!$CM$5,IF(AP4='Tabla de Aspectos'!$CO$2,24*AQ4/'Tabla de Aspectos'!$CO$5,IF(AP4='Tabla de Aspectos'!$CQ$2,24*AQ4/'Tabla de Aspectos'!$CQ$5,IF(AP4='Tabla de Aspectos'!$CS$2,24*AQ4/'Tabla de Aspectos'!$CS$5,IF(AP4='Tabla de Aspectos'!$CU$2,24*AQ4/'Tabla de Aspectos'!$CU$5,IF(AP4='Tabla de Aspectos'!$CW$2,24*AQ4/'Tabla de Aspectos'!$CW$5,""))))))))))))))))))))))))))))))))))))))))))))))))))</f>
        <v>0</v>
      </c>
      <c r="AT4" s="3">
        <f t="shared" ref="AT4:AT18" si="2">IF(AND(AS4&gt;=0,AS4&lt;0.05),20,IF(AND(AS4&gt;=0.05,AS4&lt;0.1),19,IF(AND(AS4&gt;=0.1,AS4&lt;0.15),18,IF(AND(AS4&gt;=0.15,AS4&lt;0.2),17,IF(AND(AS4&gt;=0.2,AS4&lt;0.25),16,IF(AND(AS4&gt;=0.25,AS4&lt;0.3),15,IF(AND(AS4&gt;=0.3,AS4&lt;0.35),14,IF(AND(AS4&gt;=0.35,AS4&lt;0.4),13,IF(AND(AS4&gt;=0.4,AS4&lt;0.45),12,IF(AND(AS4&gt;=0.45,AS4&lt;0.5),11,IF(AND(AS4&gt;=0.5,AS4&lt;0.55),10,IF(AND(AS4&gt;=0.55,AS4&lt;0.6),9,IF(AND(AS4&gt;=0.6,AS4&lt;0.65),8,IF(AND(AS4&gt;=0.65,AS4&lt;0.7),7,IF(AND(AS4&gt;=0.7,AS4&lt;0.75),6,IF(AND(AS4&gt;=0.75,AS4&lt;0.8),5,IF(AND(AS4&gt;=0.8,AS4&lt;0.85),4,IF(AND(AS4&gt;=0.85,AS4&lt;0.9),3,IF(AND(AS4&gt;=0.9,AS4&lt;0.95),2,IF(AND(AS4&gt;=0.95,AS4&lt;1),1,""))))))))))))))))))))</f>
        <v>20</v>
      </c>
      <c r="AV4" s="3">
        <f>'Tabla de Aspectos'!D86</f>
        <v>81</v>
      </c>
      <c r="AW4" s="3" t="str">
        <f>'Tabla de Aspectos'!E86</f>
        <v>Marte</v>
      </c>
      <c r="AX4" s="3" t="str">
        <f>'Tabla de Aspectos'!F86</f>
        <v>Sol</v>
      </c>
      <c r="AY4" s="3" t="str">
        <f>IF('Tabla de Aspectos'!G86='Tabla de Aspectos'!$H$2,'Tabla de Aspectos'!$H$2,IF('Tabla de Aspectos'!I86='Tabla de Aspectos'!$J$2,'Tabla de Aspectos'!$J$2,IF('Tabla de Aspectos'!CY86='Tabla de Aspectos'!$CZ$2,'Tabla de Aspectos'!$CZ$2,IF('Tabla de Aspectos'!K86='Tabla de Aspectos'!$L$2,'Tabla de Aspectos'!$L$2,IF('Tabla de Aspectos'!M86='Tabla de Aspectos'!$N$2,'Tabla de Aspectos'!$N$2,IF('Tabla de Aspectos'!O86='Tabla de Aspectos'!$P$2,'Tabla de Aspectos'!$P$2,IF('Tabla de Aspectos'!Q86='Tabla de Aspectos'!$R$2,'Tabla de Aspectos'!$R$2,IF('Tabla de Aspectos'!S86='Tabla de Aspectos'!$T$2,'Tabla de Aspectos'!$T$2,IF('Tabla de Aspectos'!U86='Tabla de Aspectos'!$V$2,'Tabla de Aspectos'!$V$2,IF('Tabla de Aspectos'!W86='Tabla de Aspectos'!$X$2,'Tabla de Aspectos'!$X$2,IF('Tabla de Aspectos'!Y86='Tabla de Aspectos'!$Z$2,'Tabla de Aspectos'!$Z$2,IF('Tabla de Aspectos'!AA86='Tabla de Aspectos'!$AB$2,'Tabla de Aspectos'!$AB$2,IF('Tabla de Aspectos'!AC86='Tabla de Aspectos'!$AD$2,'Tabla de Aspectos'!$AD$2,IF('Tabla de Aspectos'!AE86='Tabla de Aspectos'!$AF$2,'Tabla de Aspectos'!$AF$2,IF('Tabla de Aspectos'!AG86='Tabla de Aspectos'!$AH$2,'Tabla de Aspectos'!$AH$2,IF('Tabla de Aspectos'!AI86='Tabla de Aspectos'!$AJ$2,'Tabla de Aspectos'!$AJ$2,IF('Tabla de Aspectos'!AK86='Tabla de Aspectos'!$AL$2,'Tabla de Aspectos'!$AL$2,IF('Tabla de Aspectos'!AM86='Tabla de Aspectos'!$AN$2,'Tabla de Aspectos'!$AN$2,IF('Tabla de Aspectos'!AO86='Tabla de Aspectos'!$AP$2,'Tabla de Aspectos'!$AP$2,IF('Tabla de Aspectos'!AQ86='Tabla de Aspectos'!$AR$2,'Tabla de Aspectos'!$AR$2,IF('Tabla de Aspectos'!AS86='Tabla de Aspectos'!$AT$2,'Tabla de Aspectos'!$AT$2,IF('Tabla de Aspectos'!AU86='Tabla de Aspectos'!$AV$2,'Tabla de Aspectos'!$AV$2,IF('Tabla de Aspectos'!AW86='Tabla de Aspectos'!$AX$2,'Tabla de Aspectos'!$AX$2,IF('Tabla de Aspectos'!AY86='Tabla de Aspectos'!$AZ$2,'Tabla de Aspectos'!$AZ$2,IF('Tabla de Aspectos'!BA86='Tabla de Aspectos'!$BB$2,'Tabla de Aspectos'!$BB$2,IF('Tabla de Aspectos'!BC86='Tabla de Aspectos'!$BD$2,'Tabla de Aspectos'!$BD$2,IF('Tabla de Aspectos'!BE86='Tabla de Aspectos'!$BF$2,'Tabla de Aspectos'!$BF$2,IF('Tabla de Aspectos'!BG86='Tabla de Aspectos'!$BH$2,'Tabla de Aspectos'!$BH$2,IF('Tabla de Aspectos'!BI86='Tabla de Aspectos'!$BJ$2,'Tabla de Aspectos'!$BJ$2,IF('Tabla de Aspectos'!BK86='Tabla de Aspectos'!$BL$2,'Tabla de Aspectos'!$BL$2,IF('Tabla de Aspectos'!BM86='Tabla de Aspectos'!$BN$2,'Tabla de Aspectos'!$BN$2,IF('Tabla de Aspectos'!BO86='Tabla de Aspectos'!$BP$2,'Tabla de Aspectos'!$BP$2,IF('Tabla de Aspectos'!BQ86='Tabla de Aspectos'!$BR$2,'Tabla de Aspectos'!$BR$2,IF('Tabla de Aspectos'!BS86='Tabla de Aspectos'!$BT$2,'Tabla de Aspectos'!$BT$2,IF('Tabla de Aspectos'!BU86='Tabla de Aspectos'!$BV$2,'Tabla de Aspectos'!$BV$2,IF('Tabla de Aspectos'!BW86='Tabla de Aspectos'!$BX$2,'Tabla de Aspectos'!$BX$2,IF('Tabla de Aspectos'!BY86='Tabla de Aspectos'!$BZ$2,'Tabla de Aspectos'!$BZ$2,IF('Tabla de Aspectos'!CA86='Tabla de Aspectos'!$CB$2,'Tabla de Aspectos'!$CB$2,IF('Tabla de Aspectos'!CC86='Tabla de Aspectos'!$CD$2,'Tabla de Aspectos'!$CD$2,IF('Tabla de Aspectos'!CE86='Tabla de Aspectos'!$CF$2,'Tabla de Aspectos'!$CF$2,IF('Tabla de Aspectos'!CG86='Tabla de Aspectos'!$CH$2,'Tabla de Aspectos'!$CH$2,IF('Tabla de Aspectos'!CI86='Tabla de Aspectos'!$CJ$2,'Tabla de Aspectos'!$CJ$2,IF('Tabla de Aspectos'!CK86='Tabla de Aspectos'!$CL$2,'Tabla de Aspectos'!$CL$2,IF('Tabla de Aspectos'!CM86='Tabla de Aspectos'!$CN$2,'Tabla de Aspectos'!$CN$2,IF('Tabla de Aspectos'!CO86='Tabla de Aspectos'!$CP$2,'Tabla de Aspectos'!$CP$2,IF('Tabla de Aspectos'!CQ86='Tabla de Aspectos'!$CR$2,'Tabla de Aspectos'!$CR$2,IF('Tabla de Aspectos'!CS86='Tabla de Aspectos'!$CT$2,'Tabla de Aspectos'!$CT$2,IF('Tabla de Aspectos'!CU86='Tabla de Aspectos'!$CV$2,'Tabla de Aspectos'!$CV$2,IF('Tabla de Aspectos'!CW86='Tabla de Aspectos'!$CX$2,'Tabla de Aspectos'!$CX$2,"")))))))))))))))))))))))))))))))))))))))))))))))))</f>
        <v>Conjunción</v>
      </c>
      <c r="AZ4" s="5">
        <f>IF(AND('Tabla de Aspectos'!H86&gt;=0,'Tabla de Aspectos'!H86&lt;'Tabla de Aspectos'!$G$5/24),'Tabla de Aspectos'!H86,IF(AND('Tabla de Aspectos'!J86&gt;=0,'Tabla de Aspectos'!J86&lt;'Tabla de Aspectos'!$I$5/24),'Tabla de Aspectos'!J86,IF(AND('Tabla de Aspectos'!CZ86&gt;=0,'Tabla de Aspectos'!CZ86&lt;'Tabla de Aspectos'!$CY$5/24),'Tabla de Aspectos'!CZ86,IF(AND('Tabla de Aspectos'!L86&gt;=0,'Tabla de Aspectos'!L86&lt;'Tabla de Aspectos'!$K$5/24),'Tabla de Aspectos'!L86,IF(AND('Tabla de Aspectos'!N86&gt;=0,'Tabla de Aspectos'!N86&lt;'Tabla de Aspectos'!$M$5/24),'Tabla de Aspectos'!N86,IF(AND('Tabla de Aspectos'!P86&gt;=0,'Tabla de Aspectos'!P86&lt;'Tabla de Aspectos'!$O$5/24),'Tabla de Aspectos'!P86,IF(AND('Tabla de Aspectos'!R86&gt;=0,'Tabla de Aspectos'!R86&lt;'Tabla de Aspectos'!$Q$5/24),'Tabla de Aspectos'!R86,IF(AND('Tabla de Aspectos'!T86&gt;=0,'Tabla de Aspectos'!T86&lt;'Tabla de Aspectos'!$S$5/24),'Tabla de Aspectos'!T86,IF(AND('Tabla de Aspectos'!V86&gt;=0,'Tabla de Aspectos'!V86&lt;'Tabla de Aspectos'!$U$5/24),'Tabla de Aspectos'!V86,IF(AND('Tabla de Aspectos'!X86&gt;=0,'Tabla de Aspectos'!X86&lt;'Tabla de Aspectos'!$W$5/24),'Tabla de Aspectos'!X86,IF(AND('Tabla de Aspectos'!Z86&gt;=0,'Tabla de Aspectos'!Z86&lt;'Tabla de Aspectos'!$Y$5/24),'Tabla de Aspectos'!Z86,IF(AND('Tabla de Aspectos'!AB86&gt;=0,'Tabla de Aspectos'!AB86&lt;'Tabla de Aspectos'!$AA$5/24),'Tabla de Aspectos'!AB86,IF(AND('Tabla de Aspectos'!AD86&gt;=0,'Tabla de Aspectos'!AD86&lt;'Tabla de Aspectos'!$AC$5/24),'Tabla de Aspectos'!AD86,IF(AND('Tabla de Aspectos'!AF86&gt;=0,'Tabla de Aspectos'!AF86&lt;'Tabla de Aspectos'!$AE$5/24),'Tabla de Aspectos'!AF86,IF(AND('Tabla de Aspectos'!AH86&gt;=0,'Tabla de Aspectos'!AH86&lt;'Tabla de Aspectos'!$AG$5/24),'Tabla de Aspectos'!AH86,IF(AND('Tabla de Aspectos'!AJ86&gt;=0,'Tabla de Aspectos'!AJ86&lt;'Tabla de Aspectos'!$AI$5/24),'Tabla de Aspectos'!AJ86,IF(AND('Tabla de Aspectos'!AL86&gt;=0,'Tabla de Aspectos'!AL86&lt;'Tabla de Aspectos'!$AK$5/24),'Tabla de Aspectos'!AL86,IF(AND('Tabla de Aspectos'!AN86&gt;=0,'Tabla de Aspectos'!AN86&lt;'Tabla de Aspectos'!$AM$5/24),'Tabla de Aspectos'!AN86,IF(AND('Tabla de Aspectos'!AP86&gt;=0,'Tabla de Aspectos'!AP86&lt;'Tabla de Aspectos'!$AO$5/24),'Tabla de Aspectos'!AP86,IF(AND('Tabla de Aspectos'!AR86&gt;=0,'Tabla de Aspectos'!AR86&lt;'Tabla de Aspectos'!$AQ$5/24),'Tabla de Aspectos'!AR86,IF(AND('Tabla de Aspectos'!AT86&gt;=0,'Tabla de Aspectos'!AT86&lt;'Tabla de Aspectos'!$AS$5/24),'Tabla de Aspectos'!AT86,IF(AND('Tabla de Aspectos'!AV86&gt;=0,'Tabla de Aspectos'!AV86&lt;'Tabla de Aspectos'!$AU$5/24),'Tabla de Aspectos'!AV86,IF(AND('Tabla de Aspectos'!AX86&gt;=0,'Tabla de Aspectos'!AX86&lt;'Tabla de Aspectos'!$AW$5/24),'Tabla de Aspectos'!AX86,IF(AND('Tabla de Aspectos'!AZ86&gt;=0,'Tabla de Aspectos'!AZ86&lt;'Tabla de Aspectos'!$AY$5/24),'Tabla de Aspectos'!AZ86,IF(AND('Tabla de Aspectos'!BB86&gt;=0,'Tabla de Aspectos'!BB86&lt;'Tabla de Aspectos'!$BA$5/24),'Tabla de Aspectos'!BB86,IF(AND('Tabla de Aspectos'!BD86&gt;=0,'Tabla de Aspectos'!BD86&lt;'Tabla de Aspectos'!$BC$5/24),'Tabla de Aspectos'!BD86,IF(AND('Tabla de Aspectos'!BF86&gt;=0,'Tabla de Aspectos'!BF86&lt;'Tabla de Aspectos'!$BE$5/24),'Tabla de Aspectos'!BF86,IF(AND('Tabla de Aspectos'!BH86&gt;=0,'Tabla de Aspectos'!BH86&lt;'Tabla de Aspectos'!$BG$5/24),'Tabla de Aspectos'!BH86,IF(AND('Tabla de Aspectos'!BJ86&gt;=0,'Tabla de Aspectos'!BJ86&lt;'Tabla de Aspectos'!$BI$5/24),'Tabla de Aspectos'!BJ86,IF(AND('Tabla de Aspectos'!BL86&gt;=0,'Tabla de Aspectos'!BL86&lt;'Tabla de Aspectos'!$BK$5/24),'Tabla de Aspectos'!BL86,IF(AND('Tabla de Aspectos'!BN86&gt;=0,'Tabla de Aspectos'!BN86&lt;'Tabla de Aspectos'!$BM$5/24),'Tabla de Aspectos'!BN86,IF(AND('Tabla de Aspectos'!BP86&gt;=0,'Tabla de Aspectos'!BP86&lt;'Tabla de Aspectos'!$BO$5/24),'Tabla de Aspectos'!BP86,IF(AND('Tabla de Aspectos'!BR86&gt;=0,'Tabla de Aspectos'!BR86&lt;'Tabla de Aspectos'!$BQ$5/24),'Tabla de Aspectos'!BR86,IF(AND('Tabla de Aspectos'!BT86&gt;=0,'Tabla de Aspectos'!BT86&lt;'Tabla de Aspectos'!$BS$5/24),'Tabla de Aspectos'!BT86,IF(AND('Tabla de Aspectos'!BV86&gt;=0,'Tabla de Aspectos'!BV86&lt;'Tabla de Aspectos'!$BU$5/24),'Tabla de Aspectos'!BV86,IF(AND('Tabla de Aspectos'!BX86&gt;=0,'Tabla de Aspectos'!BX86&lt;'Tabla de Aspectos'!$BW$5/24),'Tabla de Aspectos'!BX86,IF(AND('Tabla de Aspectos'!BZ86&gt;=0,'Tabla de Aspectos'!BZ86&lt;'Tabla de Aspectos'!$BY$5/24),'Tabla de Aspectos'!BZ86,IF(AND('Tabla de Aspectos'!CB86&gt;=0,'Tabla de Aspectos'!CB86&lt;'Tabla de Aspectos'!$CA$5/24),'Tabla de Aspectos'!CB86,IF(AND('Tabla de Aspectos'!CD86&gt;=0,'Tabla de Aspectos'!CD86&lt;'Tabla de Aspectos'!$CC$5/24),'Tabla de Aspectos'!CD86,IF(AND('Tabla de Aspectos'!CF86&gt;=0,'Tabla de Aspectos'!CF86&lt;'Tabla de Aspectos'!$CE$5/24),'Tabla de Aspectos'!CF86,IF(AND('Tabla de Aspectos'!CH86&gt;=0,'Tabla de Aspectos'!CH86&lt;'Tabla de Aspectos'!$CG$5/24),'Tabla de Aspectos'!CH86,IF(AND('Tabla de Aspectos'!CJ86&gt;=0,'Tabla de Aspectos'!CJ86&lt;'Tabla de Aspectos'!$CI$5/24),'Tabla de Aspectos'!CJ86,IF(AND('Tabla de Aspectos'!CL86&gt;=0,'Tabla de Aspectos'!CL86&lt;'Tabla de Aspectos'!$CK$5/24),'Tabla de Aspectos'!CL86,IF(AND('Tabla de Aspectos'!CN86&gt;=0,'Tabla de Aspectos'!CN86&lt;'Tabla de Aspectos'!$CM$5/24),'Tabla de Aspectos'!CN86,IF(AND('Tabla de Aspectos'!CP86&gt;=0,'Tabla de Aspectos'!CP86&lt;'Tabla de Aspectos'!$CO$5/24),'Tabla de Aspectos'!CP86,IF(AND('Tabla de Aspectos'!CR86&gt;=0,'Tabla de Aspectos'!CR86&lt;'Tabla de Aspectos'!$CQ$5/24),'Tabla de Aspectos'!CR86,IF(AND('Tabla de Aspectos'!CT86&gt;=0,'Tabla de Aspectos'!CT86&lt;'Tabla de Aspectos'!$CS$5/24),'Tabla de Aspectos'!CT86,IF(AND('Tabla de Aspectos'!CV86&gt;=0,'Tabla de Aspectos'!CV86&lt;'Tabla de Aspectos'!$CU$5/24),'Tabla de Aspectos'!CV86,IF(AND('Tabla de Aspectos'!CX86&gt;=0,'Tabla de Aspectos'!CX86&lt;'Tabla de Aspectos'!$CW$5/24),'Tabla de Aspectos'!CX86,"")))))))))))))))))))))))))))))))))))))))))))))))))</f>
        <v>0</v>
      </c>
      <c r="BA4" s="3" t="str">
        <f>IF(AZ4&lt;&gt;"",IF(AY4=13,"(no se puede describir)",IF(AY4="Conjunción","+20",ROUND((31-HLOOKUP(AY4,'Tabla de Aspectos'!$G$2:$DT$7,6,FALSE))/3*2,1))),"")</f>
        <v>+20</v>
      </c>
      <c r="BB4" s="3">
        <f>IF(AY4='Tabla de Aspectos'!$G$2,24*AZ4/'Tabla de Aspectos'!$G$5,IF(AY4='Tabla de Aspectos'!$I$2,24*AZ4/'Tabla de Aspectos'!$I$5,IF(AY4='Tabla de Aspectos'!$K$2,24*AZ4/'Tabla de Aspectos'!$K$5,IF(AY4='Tabla de Aspectos'!$CY$2,24*AZ4/'Tabla de Aspectos'!$CY$5,IF(AY4='Tabla de Aspectos'!$M$2,24*AZ4/'Tabla de Aspectos'!$M$5,IF(AY4='Tabla de Aspectos'!$M$2,24*AZ4/'Tabla de Aspectos'!$M$5,IF(AY4='Tabla de Aspectos'!$O$2,24*AZ4/'Tabla de Aspectos'!$O$5,IF(AY4='Tabla de Aspectos'!$Q$2,24*AZ4/'Tabla de Aspectos'!$Q$5,IF(AY4='Tabla de Aspectos'!$S$2,24*AZ4/'Tabla de Aspectos'!$S$5,IF(AY4='Tabla de Aspectos'!$U$2,24*AZ4/'Tabla de Aspectos'!$U$5,IF(AY4='Tabla de Aspectos'!$W$2,24*AZ4/'Tabla de Aspectos'!$W$5,IF(AY4='Tabla de Aspectos'!$Y$2,24*AZ4/'Tabla de Aspectos'!$Y$5,IF(AY4='Tabla de Aspectos'!$AA$2,24*AZ4/'Tabla de Aspectos'!$AA$5,IF(AY4='Tabla de Aspectos'!$AC$2,24*AZ4/'Tabla de Aspectos'!$AC$5,IF(AY4='Tabla de Aspectos'!$AE$2,24*AZ4/'Tabla de Aspectos'!$AE$5,IF(AY4='Tabla de Aspectos'!$AG$2,24*AZ4/'Tabla de Aspectos'!$AG$5,IF(AY4='Tabla de Aspectos'!$AI$2,24*AZ4/'Tabla de Aspectos'!$AI$5,IF(AY4='Tabla de Aspectos'!$AK$2,24*AZ4/'Tabla de Aspectos'!$AK$5,IF(AY4='Tabla de Aspectos'!$AM$2,24*AZ4/'Tabla de Aspectos'!$AM$5,IF(AY4='Tabla de Aspectos'!$AO$2,24*AZ4/'Tabla de Aspectos'!$AO$5,IF(AY4='Tabla de Aspectos'!$AQ$2,24*AZ4/'Tabla de Aspectos'!$AQ$5,IF(AY4='Tabla de Aspectos'!$AS$2,24*AZ4/'Tabla de Aspectos'!$AS$5,IF(AY4='Tabla de Aspectos'!$AU$2,24*AZ4/'Tabla de Aspectos'!$AU$5,IF(AY4='Tabla de Aspectos'!$AW$2,24*AZ4/'Tabla de Aspectos'!$AW$5,IF(AY4='Tabla de Aspectos'!$AY$2,24*AZ4/'Tabla de Aspectos'!$AY$5,IF(AY4='Tabla de Aspectos'!$BA$2,24*AZ4/'Tabla de Aspectos'!$BA$5,IF(AY4='Tabla de Aspectos'!$BC$2,24*AZ4/'Tabla de Aspectos'!$BC$5,IF(AY4='Tabla de Aspectos'!$BE$2,24*AZ4/'Tabla de Aspectos'!$BE$5,IF(AY4='Tabla de Aspectos'!$BG$2,24*AZ4/'Tabla de Aspectos'!$BG$5,IF(AY4='Tabla de Aspectos'!$BI$2,24*AZ4/'Tabla de Aspectos'!$BI$5,IF(AY4='Tabla de Aspectos'!$BK$2,24*AZ4/'Tabla de Aspectos'!$BK$5,IF(AY4='Tabla de Aspectos'!$BM$2,24*AZ4/'Tabla de Aspectos'!$BM$5,IF(AY4='Tabla de Aspectos'!$BO$2,24*AZ4/'Tabla de Aspectos'!$BO$5,IF(AY4='Tabla de Aspectos'!$BQ$2,24*AZ4/'Tabla de Aspectos'!$BQ$5,IF(AY4='Tabla de Aspectos'!$BS$2,24*AZ4/'Tabla de Aspectos'!$BS$5,IF(AY4='Tabla de Aspectos'!$BU$2,24*AZ4/'Tabla de Aspectos'!$BU$5,IF(AY4='Tabla de Aspectos'!$BW$2,24*AZ4/'Tabla de Aspectos'!$BW$5,IF(AY4='Tabla de Aspectos'!$BY$2,24*AZ4/'Tabla de Aspectos'!$BY$5,IF(AY4='Tabla de Aspectos'!$CA$2,24*AZ4/'Tabla de Aspectos'!$CA$5,IF(AY4='Tabla de Aspectos'!$CC$2,24*AZ4/'Tabla de Aspectos'!$CC$5,IF(AY4='Tabla de Aspectos'!$CE$2,24*AZ4/'Tabla de Aspectos'!$CE$5,IF(AY4='Tabla de Aspectos'!$CG$2,24*AZ4/'Tabla de Aspectos'!$CG$5,IF(AY4='Tabla de Aspectos'!$CI$2,24*AZ4/'Tabla de Aspectos'!$CI$5,IF(AY4='Tabla de Aspectos'!$CK$2,24*AZ4/'Tabla de Aspectos'!$CK$5,IF(AY4='Tabla de Aspectos'!$CM$2,24*AZ4/'Tabla de Aspectos'!$CM$5,IF(AY4='Tabla de Aspectos'!$CO$2,24*AZ4/'Tabla de Aspectos'!$CO$5,IF(AY4='Tabla de Aspectos'!$CQ$2,24*AZ4/'Tabla de Aspectos'!$CQ$5,IF(AY4='Tabla de Aspectos'!$CS$2,24*AZ4/'Tabla de Aspectos'!$CS$5,IF(AY4='Tabla de Aspectos'!$CU$2,24*AZ4/'Tabla de Aspectos'!$CU$5,IF(AY4='Tabla de Aspectos'!$CW$2,24*AZ4/'Tabla de Aspectos'!$CW$5,""))))))))))))))))))))))))))))))))))))))))))))))))))</f>
        <v>0</v>
      </c>
      <c r="BC4" s="3">
        <f t="shared" ref="BC4:BC18" si="3">IF(AND(BB4&gt;=0,BB4&lt;0.05),20,IF(AND(BB4&gt;=0.05,BB4&lt;0.1),19,IF(AND(BB4&gt;=0.1,BB4&lt;0.15),18,IF(AND(BB4&gt;=0.15,BB4&lt;0.2),17,IF(AND(BB4&gt;=0.2,BB4&lt;0.25),16,IF(AND(BB4&gt;=0.25,BB4&lt;0.3),15,IF(AND(BB4&gt;=0.3,BB4&lt;0.35),14,IF(AND(BB4&gt;=0.35,BB4&lt;0.4),13,IF(AND(BB4&gt;=0.4,BB4&lt;0.45),12,IF(AND(BB4&gt;=0.45,BB4&lt;0.5),11,IF(AND(BB4&gt;=0.5,BB4&lt;0.55),10,IF(AND(BB4&gt;=0.55,BB4&lt;0.6),9,IF(AND(BB4&gt;=0.6,BB4&lt;0.65),8,IF(AND(BB4&gt;=0.65,BB4&lt;0.7),7,IF(AND(BB4&gt;=0.7,BB4&lt;0.75),6,IF(AND(BB4&gt;=0.75,BB4&lt;0.8),5,IF(AND(BB4&gt;=0.8,BB4&lt;0.85),4,IF(AND(BB4&gt;=0.85,BB4&lt;0.9),3,IF(AND(BB4&gt;=0.9,BB4&lt;0.95),2,IF(AND(BB4&gt;=0.95,BB4&lt;1),1,""))))))))))))))))))))</f>
        <v>20</v>
      </c>
      <c r="BE4" s="3">
        <f>'Tabla de Aspectos'!D101</f>
        <v>97</v>
      </c>
      <c r="BF4" s="3" t="str">
        <f>'Tabla de Aspectos'!E101</f>
        <v>Júpiter</v>
      </c>
      <c r="BG4" s="3" t="str">
        <f>'Tabla de Aspectos'!F101</f>
        <v>Sol</v>
      </c>
      <c r="BH4" s="3" t="str">
        <f>IF('Tabla de Aspectos'!G101='Tabla de Aspectos'!$H$2,'Tabla de Aspectos'!$H$2,IF('Tabla de Aspectos'!I101='Tabla de Aspectos'!$J$2,'Tabla de Aspectos'!$J$2,IF('Tabla de Aspectos'!CY101='Tabla de Aspectos'!$CZ$2,'Tabla de Aspectos'!$CZ$2,IF('Tabla de Aspectos'!K101='Tabla de Aspectos'!$L$2,'Tabla de Aspectos'!$L$2,IF('Tabla de Aspectos'!M101='Tabla de Aspectos'!$N$2,'Tabla de Aspectos'!$N$2,IF('Tabla de Aspectos'!O101='Tabla de Aspectos'!$P$2,'Tabla de Aspectos'!$P$2,IF('Tabla de Aspectos'!Q101='Tabla de Aspectos'!$R$2,'Tabla de Aspectos'!$R$2,IF('Tabla de Aspectos'!S101='Tabla de Aspectos'!$T$2,'Tabla de Aspectos'!$T$2,IF('Tabla de Aspectos'!U101='Tabla de Aspectos'!$V$2,'Tabla de Aspectos'!$V$2,IF('Tabla de Aspectos'!W101='Tabla de Aspectos'!$X$2,'Tabla de Aspectos'!$X$2,IF('Tabla de Aspectos'!Y101='Tabla de Aspectos'!$Z$2,'Tabla de Aspectos'!$Z$2,IF('Tabla de Aspectos'!AA101='Tabla de Aspectos'!$AB$2,'Tabla de Aspectos'!$AB$2,IF('Tabla de Aspectos'!AC101='Tabla de Aspectos'!$AD$2,'Tabla de Aspectos'!$AD$2,IF('Tabla de Aspectos'!AE101='Tabla de Aspectos'!$AF$2,'Tabla de Aspectos'!$AF$2,IF('Tabla de Aspectos'!AG101='Tabla de Aspectos'!$AH$2,'Tabla de Aspectos'!$AH$2,IF('Tabla de Aspectos'!AI101='Tabla de Aspectos'!$AJ$2,'Tabla de Aspectos'!$AJ$2,IF('Tabla de Aspectos'!AK101='Tabla de Aspectos'!$AL$2,'Tabla de Aspectos'!$AL$2,IF('Tabla de Aspectos'!AM101='Tabla de Aspectos'!$AN$2,'Tabla de Aspectos'!$AN$2,IF('Tabla de Aspectos'!AO101='Tabla de Aspectos'!$AP$2,'Tabla de Aspectos'!$AP$2,IF('Tabla de Aspectos'!AQ101='Tabla de Aspectos'!$AR$2,'Tabla de Aspectos'!$AR$2,IF('Tabla de Aspectos'!AS101='Tabla de Aspectos'!$AT$2,'Tabla de Aspectos'!$AT$2,IF('Tabla de Aspectos'!AU101='Tabla de Aspectos'!$AV$2,'Tabla de Aspectos'!$AV$2,IF('Tabla de Aspectos'!AW101='Tabla de Aspectos'!$AX$2,'Tabla de Aspectos'!$AX$2,IF('Tabla de Aspectos'!AY101='Tabla de Aspectos'!$AZ$2,'Tabla de Aspectos'!$AZ$2,IF('Tabla de Aspectos'!BA101='Tabla de Aspectos'!$BB$2,'Tabla de Aspectos'!$BB$2,IF('Tabla de Aspectos'!BC101='Tabla de Aspectos'!$BD$2,'Tabla de Aspectos'!$BD$2,IF('Tabla de Aspectos'!BE101='Tabla de Aspectos'!$BF$2,'Tabla de Aspectos'!$BF$2,IF('Tabla de Aspectos'!BG101='Tabla de Aspectos'!$BH$2,'Tabla de Aspectos'!$BH$2,IF('Tabla de Aspectos'!BI101='Tabla de Aspectos'!$BJ$2,'Tabla de Aspectos'!$BJ$2,IF('Tabla de Aspectos'!BK101='Tabla de Aspectos'!$BL$2,'Tabla de Aspectos'!$BL$2,IF('Tabla de Aspectos'!BM101='Tabla de Aspectos'!$BN$2,'Tabla de Aspectos'!$BN$2,IF('Tabla de Aspectos'!BO101='Tabla de Aspectos'!$BP$2,'Tabla de Aspectos'!$BP$2,IF('Tabla de Aspectos'!BQ101='Tabla de Aspectos'!$BR$2,'Tabla de Aspectos'!$BR$2,IF('Tabla de Aspectos'!BS101='Tabla de Aspectos'!$BT$2,'Tabla de Aspectos'!$BT$2,IF('Tabla de Aspectos'!BU101='Tabla de Aspectos'!$BV$2,'Tabla de Aspectos'!$BV$2,IF('Tabla de Aspectos'!BW101='Tabla de Aspectos'!$BX$2,'Tabla de Aspectos'!$BX$2,IF('Tabla de Aspectos'!BY101='Tabla de Aspectos'!$BZ$2,'Tabla de Aspectos'!$BZ$2,IF('Tabla de Aspectos'!CA101='Tabla de Aspectos'!$CB$2,'Tabla de Aspectos'!$CB$2,IF('Tabla de Aspectos'!CC101='Tabla de Aspectos'!$CD$2,'Tabla de Aspectos'!$CD$2,IF('Tabla de Aspectos'!CE101='Tabla de Aspectos'!$CF$2,'Tabla de Aspectos'!$CF$2,IF('Tabla de Aspectos'!CG101='Tabla de Aspectos'!$CH$2,'Tabla de Aspectos'!$CH$2,IF('Tabla de Aspectos'!CI101='Tabla de Aspectos'!$CJ$2,'Tabla de Aspectos'!$CJ$2,IF('Tabla de Aspectos'!CK101='Tabla de Aspectos'!$CL$2,'Tabla de Aspectos'!$CL$2,IF('Tabla de Aspectos'!CM101='Tabla de Aspectos'!$CN$2,'Tabla de Aspectos'!$CN$2,IF('Tabla de Aspectos'!CO101='Tabla de Aspectos'!$CP$2,'Tabla de Aspectos'!$CP$2,IF('Tabla de Aspectos'!CQ101='Tabla de Aspectos'!$CR$2,'Tabla de Aspectos'!$CR$2,IF('Tabla de Aspectos'!CS101='Tabla de Aspectos'!$CT$2,'Tabla de Aspectos'!$CT$2,IF('Tabla de Aspectos'!CU101='Tabla de Aspectos'!$CV$2,'Tabla de Aspectos'!$CV$2,IF('Tabla de Aspectos'!CW101='Tabla de Aspectos'!$CX$2,'Tabla de Aspectos'!$CX$2,"")))))))))))))))))))))))))))))))))))))))))))))))))</f>
        <v>Conjunción</v>
      </c>
      <c r="BI4" s="5">
        <f>IF(AND('Tabla de Aspectos'!H101&gt;=0,'Tabla de Aspectos'!H101&lt;'Tabla de Aspectos'!$G$5/24),'Tabla de Aspectos'!H101,IF(AND('Tabla de Aspectos'!J101&gt;=0,'Tabla de Aspectos'!J101&lt;'Tabla de Aspectos'!$I$5/24),'Tabla de Aspectos'!J101,IF(AND('Tabla de Aspectos'!CZ101&gt;=0,'Tabla de Aspectos'!CZ101&lt;'Tabla de Aspectos'!$CY$5/24),'Tabla de Aspectos'!CZ101,IF(AND('Tabla de Aspectos'!L101&gt;=0,'Tabla de Aspectos'!L101&lt;'Tabla de Aspectos'!$K$5/24),'Tabla de Aspectos'!L101,IF(AND('Tabla de Aspectos'!N101&gt;=0,'Tabla de Aspectos'!N101&lt;'Tabla de Aspectos'!$M$5/24),'Tabla de Aspectos'!N101,IF(AND('Tabla de Aspectos'!P101&gt;=0,'Tabla de Aspectos'!P101&lt;'Tabla de Aspectos'!$O$5/24),'Tabla de Aspectos'!P101,IF(AND('Tabla de Aspectos'!R101&gt;=0,'Tabla de Aspectos'!R101&lt;'Tabla de Aspectos'!$Q$5/24),'Tabla de Aspectos'!R101,IF(AND('Tabla de Aspectos'!T101&gt;=0,'Tabla de Aspectos'!T101&lt;'Tabla de Aspectos'!$S$5/24),'Tabla de Aspectos'!T101,IF(AND('Tabla de Aspectos'!V101&gt;=0,'Tabla de Aspectos'!V101&lt;'Tabla de Aspectos'!$U$5/24),'Tabla de Aspectos'!V101,IF(AND('Tabla de Aspectos'!X101&gt;=0,'Tabla de Aspectos'!X101&lt;'Tabla de Aspectos'!$W$5/24),'Tabla de Aspectos'!X101,IF(AND('Tabla de Aspectos'!Z101&gt;=0,'Tabla de Aspectos'!Z101&lt;'Tabla de Aspectos'!$Y$5/24),'Tabla de Aspectos'!Z101,IF(AND('Tabla de Aspectos'!AB101&gt;=0,'Tabla de Aspectos'!AB101&lt;'Tabla de Aspectos'!$AA$5/24),'Tabla de Aspectos'!AB101,IF(AND('Tabla de Aspectos'!AD101&gt;=0,'Tabla de Aspectos'!AD101&lt;'Tabla de Aspectos'!$AC$5/24),'Tabla de Aspectos'!AD101,IF(AND('Tabla de Aspectos'!AF101&gt;=0,'Tabla de Aspectos'!AF101&lt;'Tabla de Aspectos'!$AE$5/24),'Tabla de Aspectos'!AF101,IF(AND('Tabla de Aspectos'!AH101&gt;=0,'Tabla de Aspectos'!AH101&lt;'Tabla de Aspectos'!$AG$5/24),'Tabla de Aspectos'!AH101,IF(AND('Tabla de Aspectos'!AJ101&gt;=0,'Tabla de Aspectos'!AJ101&lt;'Tabla de Aspectos'!$AI$5/24),'Tabla de Aspectos'!AJ101,IF(AND('Tabla de Aspectos'!AL101&gt;=0,'Tabla de Aspectos'!AL101&lt;'Tabla de Aspectos'!$AK$5/24),'Tabla de Aspectos'!AL101,IF(AND('Tabla de Aspectos'!AN101&gt;=0,'Tabla de Aspectos'!AN101&lt;'Tabla de Aspectos'!$AM$5/24),'Tabla de Aspectos'!AN101,IF(AND('Tabla de Aspectos'!AP101&gt;=0,'Tabla de Aspectos'!AP101&lt;'Tabla de Aspectos'!$AO$5/24),'Tabla de Aspectos'!AP101,IF(AND('Tabla de Aspectos'!AR101&gt;=0,'Tabla de Aspectos'!AR101&lt;'Tabla de Aspectos'!$AQ$5/24),'Tabla de Aspectos'!AR101,IF(AND('Tabla de Aspectos'!AT101&gt;=0,'Tabla de Aspectos'!AT101&lt;'Tabla de Aspectos'!$AS$5/24),'Tabla de Aspectos'!AT101,IF(AND('Tabla de Aspectos'!AV101&gt;=0,'Tabla de Aspectos'!AV101&lt;'Tabla de Aspectos'!$AU$5/24),'Tabla de Aspectos'!AV101,IF(AND('Tabla de Aspectos'!AX101&gt;=0,'Tabla de Aspectos'!AX101&lt;'Tabla de Aspectos'!$AW$5/24),'Tabla de Aspectos'!AX101,IF(AND('Tabla de Aspectos'!AZ101&gt;=0,'Tabla de Aspectos'!AZ101&lt;'Tabla de Aspectos'!$AY$5/24),'Tabla de Aspectos'!AZ101,IF(AND('Tabla de Aspectos'!BB101&gt;=0,'Tabla de Aspectos'!BB101&lt;'Tabla de Aspectos'!$BA$5/24),'Tabla de Aspectos'!BB101,IF(AND('Tabla de Aspectos'!BD101&gt;=0,'Tabla de Aspectos'!BD101&lt;'Tabla de Aspectos'!$BC$5/24),'Tabla de Aspectos'!BD101,IF(AND('Tabla de Aspectos'!BF101&gt;=0,'Tabla de Aspectos'!BF101&lt;'Tabla de Aspectos'!$BE$5/24),'Tabla de Aspectos'!BF101,IF(AND('Tabla de Aspectos'!BH101&gt;=0,'Tabla de Aspectos'!BH101&lt;'Tabla de Aspectos'!$BG$5/24),'Tabla de Aspectos'!BH101,IF(AND('Tabla de Aspectos'!BJ101&gt;=0,'Tabla de Aspectos'!BJ101&lt;'Tabla de Aspectos'!$BI$5/24),'Tabla de Aspectos'!BJ101,IF(AND('Tabla de Aspectos'!BL101&gt;=0,'Tabla de Aspectos'!BL101&lt;'Tabla de Aspectos'!$BK$5/24),'Tabla de Aspectos'!BL101,IF(AND('Tabla de Aspectos'!BN101&gt;=0,'Tabla de Aspectos'!BN101&lt;'Tabla de Aspectos'!$BM$5/24),'Tabla de Aspectos'!BN101,IF(AND('Tabla de Aspectos'!BP101&gt;=0,'Tabla de Aspectos'!BP101&lt;'Tabla de Aspectos'!$BO$5/24),'Tabla de Aspectos'!BP101,IF(AND('Tabla de Aspectos'!BR101&gt;=0,'Tabla de Aspectos'!BR101&lt;'Tabla de Aspectos'!$BQ$5/24),'Tabla de Aspectos'!BR101,IF(AND('Tabla de Aspectos'!BT101&gt;=0,'Tabla de Aspectos'!BT101&lt;'Tabla de Aspectos'!$BS$5/24),'Tabla de Aspectos'!BT101,IF(AND('Tabla de Aspectos'!BV101&gt;=0,'Tabla de Aspectos'!BV101&lt;'Tabla de Aspectos'!$BU$5/24),'Tabla de Aspectos'!BV101,IF(AND('Tabla de Aspectos'!BX101&gt;=0,'Tabla de Aspectos'!BX101&lt;'Tabla de Aspectos'!$BW$5/24),'Tabla de Aspectos'!BX101,IF(AND('Tabla de Aspectos'!BZ101&gt;=0,'Tabla de Aspectos'!BZ101&lt;'Tabla de Aspectos'!$BY$5/24),'Tabla de Aspectos'!BZ101,IF(AND('Tabla de Aspectos'!CB101&gt;=0,'Tabla de Aspectos'!CB101&lt;'Tabla de Aspectos'!$CA$5/24),'Tabla de Aspectos'!CB101,IF(AND('Tabla de Aspectos'!CD101&gt;=0,'Tabla de Aspectos'!CD101&lt;'Tabla de Aspectos'!$CC$5/24),'Tabla de Aspectos'!CD101,IF(AND('Tabla de Aspectos'!CF101&gt;=0,'Tabla de Aspectos'!CF101&lt;'Tabla de Aspectos'!$CE$5/24),'Tabla de Aspectos'!CF101,IF(AND('Tabla de Aspectos'!CH101&gt;=0,'Tabla de Aspectos'!CH101&lt;'Tabla de Aspectos'!$CG$5/24),'Tabla de Aspectos'!CH101,IF(AND('Tabla de Aspectos'!CJ101&gt;=0,'Tabla de Aspectos'!CJ101&lt;'Tabla de Aspectos'!$CI$5/24),'Tabla de Aspectos'!CJ101,IF(AND('Tabla de Aspectos'!CL101&gt;=0,'Tabla de Aspectos'!CL101&lt;'Tabla de Aspectos'!$CK$5/24),'Tabla de Aspectos'!CL101,IF(AND('Tabla de Aspectos'!CN101&gt;=0,'Tabla de Aspectos'!CN101&lt;'Tabla de Aspectos'!$CM$5/24),'Tabla de Aspectos'!CN101,IF(AND('Tabla de Aspectos'!CP101&gt;=0,'Tabla de Aspectos'!CP101&lt;'Tabla de Aspectos'!$CO$5/24),'Tabla de Aspectos'!CP101,IF(AND('Tabla de Aspectos'!CR101&gt;=0,'Tabla de Aspectos'!CR101&lt;'Tabla de Aspectos'!$CQ$5/24),'Tabla de Aspectos'!CR101,IF(AND('Tabla de Aspectos'!CT101&gt;=0,'Tabla de Aspectos'!CT101&lt;'Tabla de Aspectos'!$CS$5/24),'Tabla de Aspectos'!CT101,IF(AND('Tabla de Aspectos'!CV101&gt;=0,'Tabla de Aspectos'!CV101&lt;'Tabla de Aspectos'!$CU$5/24),'Tabla de Aspectos'!CV101,IF(AND('Tabla de Aspectos'!CX101&gt;=0,'Tabla de Aspectos'!CX101&lt;'Tabla de Aspectos'!$CW$5/24),'Tabla de Aspectos'!CX101,"")))))))))))))))))))))))))))))))))))))))))))))))))</f>
        <v>0</v>
      </c>
      <c r="BJ4" s="3" t="str">
        <f>IF(BI4&lt;&gt;"",IF(BH4=13,"(no se puede describir)",IF(BH4="Conjunción","+20",ROUND((31-HLOOKUP(BH4,'Tabla de Aspectos'!$G$2:$DT$7,6,FALSE))/3*2,1))),"")</f>
        <v>+20</v>
      </c>
      <c r="BK4" s="3">
        <f>IF(BH4='Tabla de Aspectos'!$G$2,24*BI4/'Tabla de Aspectos'!$G$5,IF(BH4='Tabla de Aspectos'!$I$2,24*BI4/'Tabla de Aspectos'!$I$5,IF(BH4='Tabla de Aspectos'!$K$2,24*BI4/'Tabla de Aspectos'!$K$5,IF(BH4='Tabla de Aspectos'!$CY$2,24*BI4/'Tabla de Aspectos'!$CY$5,IF(BH4='Tabla de Aspectos'!$M$2,24*BI4/'Tabla de Aspectos'!$M$5,IF(BH4='Tabla de Aspectos'!$M$2,24*BI4/'Tabla de Aspectos'!$M$5,IF(BH4='Tabla de Aspectos'!$O$2,24*BI4/'Tabla de Aspectos'!$O$5,IF(BH4='Tabla de Aspectos'!$Q$2,24*BI4/'Tabla de Aspectos'!$Q$5,IF(BH4='Tabla de Aspectos'!$S$2,24*BI4/'Tabla de Aspectos'!$S$5,IF(BH4='Tabla de Aspectos'!$U$2,24*BI4/'Tabla de Aspectos'!$U$5,IF(BH4='Tabla de Aspectos'!$W$2,24*BI4/'Tabla de Aspectos'!$W$5,IF(BH4='Tabla de Aspectos'!$Y$2,24*BI4/'Tabla de Aspectos'!$Y$5,IF(BH4='Tabla de Aspectos'!$AA$2,24*BI4/'Tabla de Aspectos'!$AA$5,IF(BH4='Tabla de Aspectos'!$AC$2,24*BI4/'Tabla de Aspectos'!$AC$5,IF(BH4='Tabla de Aspectos'!$AE$2,24*BI4/'Tabla de Aspectos'!$AE$5,IF(BH4='Tabla de Aspectos'!$AG$2,24*BI4/'Tabla de Aspectos'!$AG$5,IF(BH4='Tabla de Aspectos'!$AI$2,24*BI4/'Tabla de Aspectos'!$AI$5,IF(BH4='Tabla de Aspectos'!$AK$2,24*BI4/'Tabla de Aspectos'!$AK$5,IF(BH4='Tabla de Aspectos'!$AM$2,24*BI4/'Tabla de Aspectos'!$AM$5,IF(BH4='Tabla de Aspectos'!$AO$2,24*BI4/'Tabla de Aspectos'!$AO$5,IF(BH4='Tabla de Aspectos'!$AQ$2,24*BI4/'Tabla de Aspectos'!$AQ$5,IF(BH4='Tabla de Aspectos'!$AS$2,24*BI4/'Tabla de Aspectos'!$AS$5,IF(BH4='Tabla de Aspectos'!$AU$2,24*BI4/'Tabla de Aspectos'!$AU$5,IF(BH4='Tabla de Aspectos'!$AW$2,24*BI4/'Tabla de Aspectos'!$AW$5,IF(BH4='Tabla de Aspectos'!$AY$2,24*BI4/'Tabla de Aspectos'!$AY$5,IF(BH4='Tabla de Aspectos'!$BA$2,24*BI4/'Tabla de Aspectos'!$BA$5,IF(BH4='Tabla de Aspectos'!$BC$2,24*BI4/'Tabla de Aspectos'!$BC$5,IF(BH4='Tabla de Aspectos'!$BE$2,24*BI4/'Tabla de Aspectos'!$BE$5,IF(BH4='Tabla de Aspectos'!$BG$2,24*BI4/'Tabla de Aspectos'!$BG$5,IF(BH4='Tabla de Aspectos'!$BI$2,24*BI4/'Tabla de Aspectos'!$BI$5,IF(BH4='Tabla de Aspectos'!$BK$2,24*BI4/'Tabla de Aspectos'!$BK$5,IF(BH4='Tabla de Aspectos'!$BM$2,24*BI4/'Tabla de Aspectos'!$BM$5,IF(BH4='Tabla de Aspectos'!$BO$2,24*BI4/'Tabla de Aspectos'!$BO$5,IF(BH4='Tabla de Aspectos'!$BQ$2,24*BI4/'Tabla de Aspectos'!$BQ$5,IF(BH4='Tabla de Aspectos'!$BS$2,24*BI4/'Tabla de Aspectos'!$BS$5,IF(BH4='Tabla de Aspectos'!$BU$2,24*BI4/'Tabla de Aspectos'!$BU$5,IF(BH4='Tabla de Aspectos'!$BW$2,24*BI4/'Tabla de Aspectos'!$BW$5,IF(BH4='Tabla de Aspectos'!$BY$2,24*BI4/'Tabla de Aspectos'!$BY$5,IF(BH4='Tabla de Aspectos'!$CA$2,24*BI4/'Tabla de Aspectos'!$CA$5,IF(BH4='Tabla de Aspectos'!$CC$2,24*BI4/'Tabla de Aspectos'!$CC$5,IF(BH4='Tabla de Aspectos'!$CE$2,24*BI4/'Tabla de Aspectos'!$CE$5,IF(BH4='Tabla de Aspectos'!$CG$2,24*BI4/'Tabla de Aspectos'!$CG$5,IF(BH4='Tabla de Aspectos'!$CI$2,24*BI4/'Tabla de Aspectos'!$CI$5,IF(BH4='Tabla de Aspectos'!$CK$2,24*BI4/'Tabla de Aspectos'!$CK$5,IF(BH4='Tabla de Aspectos'!$CM$2,24*BI4/'Tabla de Aspectos'!$CM$5,IF(BH4='Tabla de Aspectos'!$CO$2,24*BI4/'Tabla de Aspectos'!$CO$5,IF(BH4='Tabla de Aspectos'!$CQ$2,24*BI4/'Tabla de Aspectos'!$CQ$5,IF(BH4='Tabla de Aspectos'!$CS$2,24*BI4/'Tabla de Aspectos'!$CS$5,IF(BH4='Tabla de Aspectos'!$CU$2,24*BI4/'Tabla de Aspectos'!$CU$5,IF(BH4='Tabla de Aspectos'!$CW$2,24*BI4/'Tabla de Aspectos'!$CW$5,""))))))))))))))))))))))))))))))))))))))))))))))))))</f>
        <v>0</v>
      </c>
      <c r="BL4" s="3">
        <f t="shared" ref="BL4:BL18" si="4">IF(AND(BK4&gt;=0,BK4&lt;0.05),20,IF(AND(BK4&gt;=0.05,BK4&lt;0.1),19,IF(AND(BK4&gt;=0.1,BK4&lt;0.15),18,IF(AND(BK4&gt;=0.15,BK4&lt;0.2),17,IF(AND(BK4&gt;=0.2,BK4&lt;0.25),16,IF(AND(BK4&gt;=0.25,BK4&lt;0.3),15,IF(AND(BK4&gt;=0.3,BK4&lt;0.35),14,IF(AND(BK4&gt;=0.35,BK4&lt;0.4),13,IF(AND(BK4&gt;=0.4,BK4&lt;0.45),12,IF(AND(BK4&gt;=0.45,BK4&lt;0.5),11,IF(AND(BK4&gt;=0.5,BK4&lt;0.55),10,IF(AND(BK4&gt;=0.55,BK4&lt;0.6),9,IF(AND(BK4&gt;=0.6,BK4&lt;0.65),8,IF(AND(BK4&gt;=0.65,BK4&lt;0.7),7,IF(AND(BK4&gt;=0.7,BK4&lt;0.75),6,IF(AND(BK4&gt;=0.75,BK4&lt;0.8),5,IF(AND(BK4&gt;=0.8,BK4&lt;0.85),4,IF(AND(BK4&gt;=0.85,BK4&lt;0.9),3,IF(AND(BK4&gt;=0.9,BK4&lt;0.95),2,IF(AND(BK4&gt;=0.95,BK4&lt;1),1,""))))))))))))))))))))</f>
        <v>20</v>
      </c>
      <c r="BN4" s="3">
        <f>'Tabla de Aspectos'!D116</f>
        <v>113</v>
      </c>
      <c r="BO4" s="3" t="str">
        <f>'Tabla de Aspectos'!E116</f>
        <v>Saturno</v>
      </c>
      <c r="BP4" s="3" t="str">
        <f>'Tabla de Aspectos'!F116</f>
        <v>Sol</v>
      </c>
      <c r="BQ4" s="3" t="str">
        <f>IF('Tabla de Aspectos'!G116='Tabla de Aspectos'!$H$2,'Tabla de Aspectos'!$H$2,IF('Tabla de Aspectos'!I116='Tabla de Aspectos'!$J$2,'Tabla de Aspectos'!$J$2,IF('Tabla de Aspectos'!CY116='Tabla de Aspectos'!$CZ$2,'Tabla de Aspectos'!$CZ$2,IF('Tabla de Aspectos'!K116='Tabla de Aspectos'!$L$2,'Tabla de Aspectos'!$L$2,IF('Tabla de Aspectos'!M116='Tabla de Aspectos'!$N$2,'Tabla de Aspectos'!$N$2,IF('Tabla de Aspectos'!O116='Tabla de Aspectos'!$P$2,'Tabla de Aspectos'!$P$2,IF('Tabla de Aspectos'!Q116='Tabla de Aspectos'!$R$2,'Tabla de Aspectos'!$R$2,IF('Tabla de Aspectos'!S116='Tabla de Aspectos'!$T$2,'Tabla de Aspectos'!$T$2,IF('Tabla de Aspectos'!U116='Tabla de Aspectos'!$V$2,'Tabla de Aspectos'!$V$2,IF('Tabla de Aspectos'!W116='Tabla de Aspectos'!$X$2,'Tabla de Aspectos'!$X$2,IF('Tabla de Aspectos'!Y116='Tabla de Aspectos'!$Z$2,'Tabla de Aspectos'!$Z$2,IF('Tabla de Aspectos'!AA116='Tabla de Aspectos'!$AB$2,'Tabla de Aspectos'!$AB$2,IF('Tabla de Aspectos'!AC116='Tabla de Aspectos'!$AD$2,'Tabla de Aspectos'!$AD$2,IF('Tabla de Aspectos'!AE116='Tabla de Aspectos'!$AF$2,'Tabla de Aspectos'!$AF$2,IF('Tabla de Aspectos'!AG116='Tabla de Aspectos'!$AH$2,'Tabla de Aspectos'!$AH$2,IF('Tabla de Aspectos'!AI116='Tabla de Aspectos'!$AJ$2,'Tabla de Aspectos'!$AJ$2,IF('Tabla de Aspectos'!AK116='Tabla de Aspectos'!$AL$2,'Tabla de Aspectos'!$AL$2,IF('Tabla de Aspectos'!AM116='Tabla de Aspectos'!$AN$2,'Tabla de Aspectos'!$AN$2,IF('Tabla de Aspectos'!AO116='Tabla de Aspectos'!$AP$2,'Tabla de Aspectos'!$AP$2,IF('Tabla de Aspectos'!AQ116='Tabla de Aspectos'!$AR$2,'Tabla de Aspectos'!$AR$2,IF('Tabla de Aspectos'!AS116='Tabla de Aspectos'!$AT$2,'Tabla de Aspectos'!$AT$2,IF('Tabla de Aspectos'!AU116='Tabla de Aspectos'!$AV$2,'Tabla de Aspectos'!$AV$2,IF('Tabla de Aspectos'!AW116='Tabla de Aspectos'!$AX$2,'Tabla de Aspectos'!$AX$2,IF('Tabla de Aspectos'!AY116='Tabla de Aspectos'!$AZ$2,'Tabla de Aspectos'!$AZ$2,IF('Tabla de Aspectos'!BA116='Tabla de Aspectos'!$BB$2,'Tabla de Aspectos'!$BB$2,IF('Tabla de Aspectos'!BC116='Tabla de Aspectos'!$BD$2,'Tabla de Aspectos'!$BD$2,IF('Tabla de Aspectos'!BE116='Tabla de Aspectos'!$BF$2,'Tabla de Aspectos'!$BF$2,IF('Tabla de Aspectos'!BG116='Tabla de Aspectos'!$BH$2,'Tabla de Aspectos'!$BH$2,IF('Tabla de Aspectos'!BI116='Tabla de Aspectos'!$BJ$2,'Tabla de Aspectos'!$BJ$2,IF('Tabla de Aspectos'!BK116='Tabla de Aspectos'!$BL$2,'Tabla de Aspectos'!$BL$2,IF('Tabla de Aspectos'!BM116='Tabla de Aspectos'!$BN$2,'Tabla de Aspectos'!$BN$2,IF('Tabla de Aspectos'!BO116='Tabla de Aspectos'!$BP$2,'Tabla de Aspectos'!$BP$2,IF('Tabla de Aspectos'!BQ116='Tabla de Aspectos'!$BR$2,'Tabla de Aspectos'!$BR$2,IF('Tabla de Aspectos'!BS116='Tabla de Aspectos'!$BT$2,'Tabla de Aspectos'!$BT$2,IF('Tabla de Aspectos'!BU116='Tabla de Aspectos'!$BV$2,'Tabla de Aspectos'!$BV$2,IF('Tabla de Aspectos'!BW116='Tabla de Aspectos'!$BX$2,'Tabla de Aspectos'!$BX$2,IF('Tabla de Aspectos'!BY116='Tabla de Aspectos'!$BZ$2,'Tabla de Aspectos'!$BZ$2,IF('Tabla de Aspectos'!CA116='Tabla de Aspectos'!$CB$2,'Tabla de Aspectos'!$CB$2,IF('Tabla de Aspectos'!CC116='Tabla de Aspectos'!$CD$2,'Tabla de Aspectos'!$CD$2,IF('Tabla de Aspectos'!CE116='Tabla de Aspectos'!$CF$2,'Tabla de Aspectos'!$CF$2,IF('Tabla de Aspectos'!CG116='Tabla de Aspectos'!$CH$2,'Tabla de Aspectos'!$CH$2,IF('Tabla de Aspectos'!CI116='Tabla de Aspectos'!$CJ$2,'Tabla de Aspectos'!$CJ$2,IF('Tabla de Aspectos'!CK116='Tabla de Aspectos'!$CL$2,'Tabla de Aspectos'!$CL$2,IF('Tabla de Aspectos'!CM116='Tabla de Aspectos'!$CN$2,'Tabla de Aspectos'!$CN$2,IF('Tabla de Aspectos'!CO116='Tabla de Aspectos'!$CP$2,'Tabla de Aspectos'!$CP$2,IF('Tabla de Aspectos'!CQ116='Tabla de Aspectos'!$CR$2,'Tabla de Aspectos'!$CR$2,IF('Tabla de Aspectos'!CS116='Tabla de Aspectos'!$CT$2,'Tabla de Aspectos'!$CT$2,IF('Tabla de Aspectos'!CU116='Tabla de Aspectos'!$CV$2,'Tabla de Aspectos'!$CV$2,IF('Tabla de Aspectos'!CW116='Tabla de Aspectos'!$CX$2,'Tabla de Aspectos'!$CX$2,"")))))))))))))))))))))))))))))))))))))))))))))))))</f>
        <v>Conjunción</v>
      </c>
      <c r="BR4" s="5">
        <f>IF(AND('Tabla de Aspectos'!H116&gt;=0,'Tabla de Aspectos'!H116&lt;'Tabla de Aspectos'!$G$5/24),'Tabla de Aspectos'!H116,IF(AND('Tabla de Aspectos'!J116&gt;=0,'Tabla de Aspectos'!J116&lt;'Tabla de Aspectos'!$I$5/24),'Tabla de Aspectos'!J116,IF(AND('Tabla de Aspectos'!CZ116&gt;=0,'Tabla de Aspectos'!CZ116&lt;'Tabla de Aspectos'!$CY$5/24),'Tabla de Aspectos'!CZ116,IF(AND('Tabla de Aspectos'!L116&gt;=0,'Tabla de Aspectos'!L116&lt;'Tabla de Aspectos'!$K$5/24),'Tabla de Aspectos'!L116,IF(AND('Tabla de Aspectos'!N116&gt;=0,'Tabla de Aspectos'!N116&lt;'Tabla de Aspectos'!$M$5/24),'Tabla de Aspectos'!N116,IF(AND('Tabla de Aspectos'!P116&gt;=0,'Tabla de Aspectos'!P116&lt;'Tabla de Aspectos'!$O$5/24),'Tabla de Aspectos'!P116,IF(AND('Tabla de Aspectos'!R116&gt;=0,'Tabla de Aspectos'!R116&lt;'Tabla de Aspectos'!$Q$5/24),'Tabla de Aspectos'!R116,IF(AND('Tabla de Aspectos'!T116&gt;=0,'Tabla de Aspectos'!T116&lt;'Tabla de Aspectos'!$S$5/24),'Tabla de Aspectos'!T116,IF(AND('Tabla de Aspectos'!V116&gt;=0,'Tabla de Aspectos'!V116&lt;'Tabla de Aspectos'!$U$5/24),'Tabla de Aspectos'!V116,IF(AND('Tabla de Aspectos'!X116&gt;=0,'Tabla de Aspectos'!X116&lt;'Tabla de Aspectos'!$W$5/24),'Tabla de Aspectos'!X116,IF(AND('Tabla de Aspectos'!Z116&gt;=0,'Tabla de Aspectos'!Z116&lt;'Tabla de Aspectos'!$Y$5/24),'Tabla de Aspectos'!Z116,IF(AND('Tabla de Aspectos'!AB116&gt;=0,'Tabla de Aspectos'!AB116&lt;'Tabla de Aspectos'!$AA$5/24),'Tabla de Aspectos'!AB116,IF(AND('Tabla de Aspectos'!AD116&gt;=0,'Tabla de Aspectos'!AD116&lt;'Tabla de Aspectos'!$AC$5/24),'Tabla de Aspectos'!AD116,IF(AND('Tabla de Aspectos'!AF116&gt;=0,'Tabla de Aspectos'!AF116&lt;'Tabla de Aspectos'!$AE$5/24),'Tabla de Aspectos'!AF116,IF(AND('Tabla de Aspectos'!AH116&gt;=0,'Tabla de Aspectos'!AH116&lt;'Tabla de Aspectos'!$AG$5/24),'Tabla de Aspectos'!AH116,IF(AND('Tabla de Aspectos'!AJ116&gt;=0,'Tabla de Aspectos'!AJ116&lt;'Tabla de Aspectos'!$AI$5/24),'Tabla de Aspectos'!AJ116,IF(AND('Tabla de Aspectos'!AL116&gt;=0,'Tabla de Aspectos'!AL116&lt;'Tabla de Aspectos'!$AK$5/24),'Tabla de Aspectos'!AL116,IF(AND('Tabla de Aspectos'!AN116&gt;=0,'Tabla de Aspectos'!AN116&lt;'Tabla de Aspectos'!$AM$5/24),'Tabla de Aspectos'!AN116,IF(AND('Tabla de Aspectos'!AP116&gt;=0,'Tabla de Aspectos'!AP116&lt;'Tabla de Aspectos'!$AO$5/24),'Tabla de Aspectos'!AP116,IF(AND('Tabla de Aspectos'!AR116&gt;=0,'Tabla de Aspectos'!AR116&lt;'Tabla de Aspectos'!$AQ$5/24),'Tabla de Aspectos'!AR116,IF(AND('Tabla de Aspectos'!AT116&gt;=0,'Tabla de Aspectos'!AT116&lt;'Tabla de Aspectos'!$AS$5/24),'Tabla de Aspectos'!AT116,IF(AND('Tabla de Aspectos'!AV116&gt;=0,'Tabla de Aspectos'!AV116&lt;'Tabla de Aspectos'!$AU$5/24),'Tabla de Aspectos'!AV116,IF(AND('Tabla de Aspectos'!AX116&gt;=0,'Tabla de Aspectos'!AX116&lt;'Tabla de Aspectos'!$AW$5/24),'Tabla de Aspectos'!AX116,IF(AND('Tabla de Aspectos'!AZ116&gt;=0,'Tabla de Aspectos'!AZ116&lt;'Tabla de Aspectos'!$AY$5/24),'Tabla de Aspectos'!AZ116,IF(AND('Tabla de Aspectos'!BB116&gt;=0,'Tabla de Aspectos'!BB116&lt;'Tabla de Aspectos'!$BA$5/24),'Tabla de Aspectos'!BB116,IF(AND('Tabla de Aspectos'!BD116&gt;=0,'Tabla de Aspectos'!BD116&lt;'Tabla de Aspectos'!$BC$5/24),'Tabla de Aspectos'!BD116,IF(AND('Tabla de Aspectos'!BF116&gt;=0,'Tabla de Aspectos'!BF116&lt;'Tabla de Aspectos'!$BE$5/24),'Tabla de Aspectos'!BF116,IF(AND('Tabla de Aspectos'!BH116&gt;=0,'Tabla de Aspectos'!BH116&lt;'Tabla de Aspectos'!$BG$5/24),'Tabla de Aspectos'!BH116,IF(AND('Tabla de Aspectos'!BJ116&gt;=0,'Tabla de Aspectos'!BJ116&lt;'Tabla de Aspectos'!$BI$5/24),'Tabla de Aspectos'!BJ116,IF(AND('Tabla de Aspectos'!BL116&gt;=0,'Tabla de Aspectos'!BL116&lt;'Tabla de Aspectos'!$BK$5/24),'Tabla de Aspectos'!BL116,IF(AND('Tabla de Aspectos'!BN116&gt;=0,'Tabla de Aspectos'!BN116&lt;'Tabla de Aspectos'!$BM$5/24),'Tabla de Aspectos'!BN116,IF(AND('Tabla de Aspectos'!BP116&gt;=0,'Tabla de Aspectos'!BP116&lt;'Tabla de Aspectos'!$BO$5/24),'Tabla de Aspectos'!BP116,IF(AND('Tabla de Aspectos'!BR116&gt;=0,'Tabla de Aspectos'!BR116&lt;'Tabla de Aspectos'!$BQ$5/24),'Tabla de Aspectos'!BR116,IF(AND('Tabla de Aspectos'!BT116&gt;=0,'Tabla de Aspectos'!BT116&lt;'Tabla de Aspectos'!$BS$5/24),'Tabla de Aspectos'!BT116,IF(AND('Tabla de Aspectos'!BV116&gt;=0,'Tabla de Aspectos'!BV116&lt;'Tabla de Aspectos'!$BU$5/24),'Tabla de Aspectos'!BV116,IF(AND('Tabla de Aspectos'!BX116&gt;=0,'Tabla de Aspectos'!BX116&lt;'Tabla de Aspectos'!$BW$5/24),'Tabla de Aspectos'!BX116,IF(AND('Tabla de Aspectos'!BZ116&gt;=0,'Tabla de Aspectos'!BZ116&lt;'Tabla de Aspectos'!$BY$5/24),'Tabla de Aspectos'!BZ116,IF(AND('Tabla de Aspectos'!CB116&gt;=0,'Tabla de Aspectos'!CB116&lt;'Tabla de Aspectos'!$CA$5/24),'Tabla de Aspectos'!CB116,IF(AND('Tabla de Aspectos'!CD116&gt;=0,'Tabla de Aspectos'!CD116&lt;'Tabla de Aspectos'!$CC$5/24),'Tabla de Aspectos'!CD116,IF(AND('Tabla de Aspectos'!CF116&gt;=0,'Tabla de Aspectos'!CF116&lt;'Tabla de Aspectos'!$CE$5/24),'Tabla de Aspectos'!CF116,IF(AND('Tabla de Aspectos'!CH116&gt;=0,'Tabla de Aspectos'!CH116&lt;'Tabla de Aspectos'!$CG$5/24),'Tabla de Aspectos'!CH116,IF(AND('Tabla de Aspectos'!CJ116&gt;=0,'Tabla de Aspectos'!CJ116&lt;'Tabla de Aspectos'!$CI$5/24),'Tabla de Aspectos'!CJ116,IF(AND('Tabla de Aspectos'!CL116&gt;=0,'Tabla de Aspectos'!CL116&lt;'Tabla de Aspectos'!$CK$5/24),'Tabla de Aspectos'!CL116,IF(AND('Tabla de Aspectos'!CN116&gt;=0,'Tabla de Aspectos'!CN116&lt;'Tabla de Aspectos'!$CM$5/24),'Tabla de Aspectos'!CN116,IF(AND('Tabla de Aspectos'!CP116&gt;=0,'Tabla de Aspectos'!CP116&lt;'Tabla de Aspectos'!$CO$5/24),'Tabla de Aspectos'!CP116,IF(AND('Tabla de Aspectos'!CR116&gt;=0,'Tabla de Aspectos'!CR116&lt;'Tabla de Aspectos'!$CQ$5/24),'Tabla de Aspectos'!CR116,IF(AND('Tabla de Aspectos'!CT116&gt;=0,'Tabla de Aspectos'!CT116&lt;'Tabla de Aspectos'!$CS$5/24),'Tabla de Aspectos'!CT116,IF(AND('Tabla de Aspectos'!CV116&gt;=0,'Tabla de Aspectos'!CV116&lt;'Tabla de Aspectos'!$CU$5/24),'Tabla de Aspectos'!CV116,IF(AND('Tabla de Aspectos'!CX116&gt;=0,'Tabla de Aspectos'!CX116&lt;'Tabla de Aspectos'!$CW$5/24),'Tabla de Aspectos'!CX116,"")))))))))))))))))))))))))))))))))))))))))))))))))</f>
        <v>0</v>
      </c>
      <c r="BS4" s="3" t="str">
        <f>IF(BR4&lt;&gt;"",IF(BQ4=13,"(no se puede describir)",IF(BQ4="Conjunción","+20",ROUND((31-HLOOKUP(BQ4,'Tabla de Aspectos'!$G$2:$DT$7,6,FALSE))/3*2,1))),"")</f>
        <v>+20</v>
      </c>
      <c r="BT4" s="3">
        <f>IF(BQ4='Tabla de Aspectos'!$G$2,24*BR4/'Tabla de Aspectos'!$G$5,IF(BQ4='Tabla de Aspectos'!$I$2,24*BR4/'Tabla de Aspectos'!$I$5,IF(BQ4='Tabla de Aspectos'!$K$2,24*BR4/'Tabla de Aspectos'!$K$5,IF(BQ4='Tabla de Aspectos'!$CY$2,24*BR4/'Tabla de Aspectos'!$CY$5,IF(BQ4='Tabla de Aspectos'!$M$2,24*BR4/'Tabla de Aspectos'!$M$5,IF(BQ4='Tabla de Aspectos'!$M$2,24*BR4/'Tabla de Aspectos'!$M$5,IF(BQ4='Tabla de Aspectos'!$O$2,24*BR4/'Tabla de Aspectos'!$O$5,IF(BQ4='Tabla de Aspectos'!$Q$2,24*BR4/'Tabla de Aspectos'!$Q$5,IF(BQ4='Tabla de Aspectos'!$S$2,24*BR4/'Tabla de Aspectos'!$S$5,IF(BQ4='Tabla de Aspectos'!$U$2,24*BR4/'Tabla de Aspectos'!$U$5,IF(BQ4='Tabla de Aspectos'!$W$2,24*BR4/'Tabla de Aspectos'!$W$5,IF(BQ4='Tabla de Aspectos'!$Y$2,24*BR4/'Tabla de Aspectos'!$Y$5,IF(BQ4='Tabla de Aspectos'!$AA$2,24*BR4/'Tabla de Aspectos'!$AA$5,IF(BQ4='Tabla de Aspectos'!$AC$2,24*BR4/'Tabla de Aspectos'!$AC$5,IF(BQ4='Tabla de Aspectos'!$AE$2,24*BR4/'Tabla de Aspectos'!$AE$5,IF(BQ4='Tabla de Aspectos'!$AG$2,24*BR4/'Tabla de Aspectos'!$AG$5,IF(BQ4='Tabla de Aspectos'!$AI$2,24*BR4/'Tabla de Aspectos'!$AI$5,IF(BQ4='Tabla de Aspectos'!$AK$2,24*BR4/'Tabla de Aspectos'!$AK$5,IF(BQ4='Tabla de Aspectos'!$AM$2,24*BR4/'Tabla de Aspectos'!$AM$5,IF(BQ4='Tabla de Aspectos'!$AO$2,24*BR4/'Tabla de Aspectos'!$AO$5,IF(BQ4='Tabla de Aspectos'!$AQ$2,24*BR4/'Tabla de Aspectos'!$AQ$5,IF(BQ4='Tabla de Aspectos'!$AS$2,24*BR4/'Tabla de Aspectos'!$AS$5,IF(BQ4='Tabla de Aspectos'!$AU$2,24*BR4/'Tabla de Aspectos'!$AU$5,IF(BQ4='Tabla de Aspectos'!$AW$2,24*BR4/'Tabla de Aspectos'!$AW$5,IF(BQ4='Tabla de Aspectos'!$AY$2,24*BR4/'Tabla de Aspectos'!$AY$5,IF(BQ4='Tabla de Aspectos'!$BA$2,24*BR4/'Tabla de Aspectos'!$BA$5,IF(BQ4='Tabla de Aspectos'!$BC$2,24*BR4/'Tabla de Aspectos'!$BC$5,IF(BQ4='Tabla de Aspectos'!$BE$2,24*BR4/'Tabla de Aspectos'!$BE$5,IF(BQ4='Tabla de Aspectos'!$BG$2,24*BR4/'Tabla de Aspectos'!$BG$5,IF(BQ4='Tabla de Aspectos'!$BI$2,24*BR4/'Tabla de Aspectos'!$BI$5,IF(BQ4='Tabla de Aspectos'!$BK$2,24*BR4/'Tabla de Aspectos'!$BK$5,IF(BQ4='Tabla de Aspectos'!$BM$2,24*BR4/'Tabla de Aspectos'!$BM$5,IF(BQ4='Tabla de Aspectos'!$BO$2,24*BR4/'Tabla de Aspectos'!$BO$5,IF(BQ4='Tabla de Aspectos'!$BQ$2,24*BR4/'Tabla de Aspectos'!$BQ$5,IF(BQ4='Tabla de Aspectos'!$BS$2,24*BR4/'Tabla de Aspectos'!$BS$5,IF(BQ4='Tabla de Aspectos'!$BU$2,24*BR4/'Tabla de Aspectos'!$BU$5,IF(BQ4='Tabla de Aspectos'!$BW$2,24*BR4/'Tabla de Aspectos'!$BW$5,IF(BQ4='Tabla de Aspectos'!$BY$2,24*BR4/'Tabla de Aspectos'!$BY$5,IF(BQ4='Tabla de Aspectos'!$CA$2,24*BR4/'Tabla de Aspectos'!$CA$5,IF(BQ4='Tabla de Aspectos'!$CC$2,24*BR4/'Tabla de Aspectos'!$CC$5,IF(BQ4='Tabla de Aspectos'!$CE$2,24*BR4/'Tabla de Aspectos'!$CE$5,IF(BQ4='Tabla de Aspectos'!$CG$2,24*BR4/'Tabla de Aspectos'!$CG$5,IF(BQ4='Tabla de Aspectos'!$CI$2,24*BR4/'Tabla de Aspectos'!$CI$5,IF(BQ4='Tabla de Aspectos'!$CK$2,24*BR4/'Tabla de Aspectos'!$CK$5,IF(BQ4='Tabla de Aspectos'!$CM$2,24*BR4/'Tabla de Aspectos'!$CM$5,IF(BQ4='Tabla de Aspectos'!$CO$2,24*BR4/'Tabla de Aspectos'!$CO$5,IF(BQ4='Tabla de Aspectos'!$CQ$2,24*BR4/'Tabla de Aspectos'!$CQ$5,IF(BQ4='Tabla de Aspectos'!$CS$2,24*BR4/'Tabla de Aspectos'!$CS$5,IF(BQ4='Tabla de Aspectos'!$CU$2,24*BR4/'Tabla de Aspectos'!$CU$5,IF(BQ4='Tabla de Aspectos'!$CW$2,24*BR4/'Tabla de Aspectos'!$CW$5,""))))))))))))))))))))))))))))))))))))))))))))))))))</f>
        <v>0</v>
      </c>
      <c r="BU4" s="3">
        <f t="shared" ref="BU4:BU18" si="5">IF(AND(BT4&gt;=0,BT4&lt;0.05),20,IF(AND(BT4&gt;=0.05,BT4&lt;0.1),19,IF(AND(BT4&gt;=0.1,BT4&lt;0.15),18,IF(AND(BT4&gt;=0.15,BT4&lt;0.2),17,IF(AND(BT4&gt;=0.2,BT4&lt;0.25),16,IF(AND(BT4&gt;=0.25,BT4&lt;0.3),15,IF(AND(BT4&gt;=0.3,BT4&lt;0.35),14,IF(AND(BT4&gt;=0.35,BT4&lt;0.4),13,IF(AND(BT4&gt;=0.4,BT4&lt;0.45),12,IF(AND(BT4&gt;=0.45,BT4&lt;0.5),11,IF(AND(BT4&gt;=0.5,BT4&lt;0.55),10,IF(AND(BT4&gt;=0.55,BT4&lt;0.6),9,IF(AND(BT4&gt;=0.6,BT4&lt;0.65),8,IF(AND(BT4&gt;=0.65,BT4&lt;0.7),7,IF(AND(BT4&gt;=0.7,BT4&lt;0.75),6,IF(AND(BT4&gt;=0.75,BT4&lt;0.8),5,IF(AND(BT4&gt;=0.8,BT4&lt;0.85),4,IF(AND(BT4&gt;=0.85,BT4&lt;0.9),3,IF(AND(BT4&gt;=0.9,BT4&lt;0.95),2,IF(AND(BT4&gt;=0.95,BT4&lt;1),1,""))))))))))))))))))))</f>
        <v>20</v>
      </c>
      <c r="BW4" s="3">
        <f>'Tabla de Aspectos'!D131</f>
        <v>129</v>
      </c>
      <c r="BX4" s="3" t="str">
        <f>'Tabla de Aspectos'!E131</f>
        <v>Urano</v>
      </c>
      <c r="BY4" s="3" t="str">
        <f>'Tabla de Aspectos'!F131</f>
        <v>Sol</v>
      </c>
      <c r="BZ4" s="3" t="str">
        <f>IF('Tabla de Aspectos'!G131='Tabla de Aspectos'!$H$2,'Tabla de Aspectos'!$H$2,IF('Tabla de Aspectos'!I131='Tabla de Aspectos'!$J$2,'Tabla de Aspectos'!$J$2,IF('Tabla de Aspectos'!CY131='Tabla de Aspectos'!$CZ$2,'Tabla de Aspectos'!$CZ$2,IF('Tabla de Aspectos'!K131='Tabla de Aspectos'!$L$2,'Tabla de Aspectos'!$L$2,IF('Tabla de Aspectos'!M131='Tabla de Aspectos'!$N$2,'Tabla de Aspectos'!$N$2,IF('Tabla de Aspectos'!O131='Tabla de Aspectos'!$P$2,'Tabla de Aspectos'!$P$2,IF('Tabla de Aspectos'!Q131='Tabla de Aspectos'!$R$2,'Tabla de Aspectos'!$R$2,IF('Tabla de Aspectos'!S131='Tabla de Aspectos'!$T$2,'Tabla de Aspectos'!$T$2,IF('Tabla de Aspectos'!U131='Tabla de Aspectos'!$V$2,'Tabla de Aspectos'!$V$2,IF('Tabla de Aspectos'!W131='Tabla de Aspectos'!$X$2,'Tabla de Aspectos'!$X$2,IF('Tabla de Aspectos'!Y131='Tabla de Aspectos'!$Z$2,'Tabla de Aspectos'!$Z$2,IF('Tabla de Aspectos'!AA131='Tabla de Aspectos'!$AB$2,'Tabla de Aspectos'!$AB$2,IF('Tabla de Aspectos'!AC131='Tabla de Aspectos'!$AD$2,'Tabla de Aspectos'!$AD$2,IF('Tabla de Aspectos'!AE131='Tabla de Aspectos'!$AF$2,'Tabla de Aspectos'!$AF$2,IF('Tabla de Aspectos'!AG131='Tabla de Aspectos'!$AH$2,'Tabla de Aspectos'!$AH$2,IF('Tabla de Aspectos'!AI131='Tabla de Aspectos'!$AJ$2,'Tabla de Aspectos'!$AJ$2,IF('Tabla de Aspectos'!AK131='Tabla de Aspectos'!$AL$2,'Tabla de Aspectos'!$AL$2,IF('Tabla de Aspectos'!AM131='Tabla de Aspectos'!$AN$2,'Tabla de Aspectos'!$AN$2,IF('Tabla de Aspectos'!AO131='Tabla de Aspectos'!$AP$2,'Tabla de Aspectos'!$AP$2,IF('Tabla de Aspectos'!AQ131='Tabla de Aspectos'!$AR$2,'Tabla de Aspectos'!$AR$2,IF('Tabla de Aspectos'!AS131='Tabla de Aspectos'!$AT$2,'Tabla de Aspectos'!$AT$2,IF('Tabla de Aspectos'!AU131='Tabla de Aspectos'!$AV$2,'Tabla de Aspectos'!$AV$2,IF('Tabla de Aspectos'!AW131='Tabla de Aspectos'!$AX$2,'Tabla de Aspectos'!$AX$2,IF('Tabla de Aspectos'!AY131='Tabla de Aspectos'!$AZ$2,'Tabla de Aspectos'!$AZ$2,IF('Tabla de Aspectos'!BA131='Tabla de Aspectos'!$BB$2,'Tabla de Aspectos'!$BB$2,IF('Tabla de Aspectos'!BC131='Tabla de Aspectos'!$BD$2,'Tabla de Aspectos'!$BD$2,IF('Tabla de Aspectos'!BE131='Tabla de Aspectos'!$BF$2,'Tabla de Aspectos'!$BF$2,IF('Tabla de Aspectos'!BG131='Tabla de Aspectos'!$BH$2,'Tabla de Aspectos'!$BH$2,IF('Tabla de Aspectos'!BI131='Tabla de Aspectos'!$BJ$2,'Tabla de Aspectos'!$BJ$2,IF('Tabla de Aspectos'!BK131='Tabla de Aspectos'!$BL$2,'Tabla de Aspectos'!$BL$2,IF('Tabla de Aspectos'!BM131='Tabla de Aspectos'!$BN$2,'Tabla de Aspectos'!$BN$2,IF('Tabla de Aspectos'!BO131='Tabla de Aspectos'!$BP$2,'Tabla de Aspectos'!$BP$2,IF('Tabla de Aspectos'!BQ131='Tabla de Aspectos'!$BR$2,'Tabla de Aspectos'!$BR$2,IF('Tabla de Aspectos'!BS131='Tabla de Aspectos'!$BT$2,'Tabla de Aspectos'!$BT$2,IF('Tabla de Aspectos'!BU131='Tabla de Aspectos'!$BV$2,'Tabla de Aspectos'!$BV$2,IF('Tabla de Aspectos'!BW131='Tabla de Aspectos'!$BX$2,'Tabla de Aspectos'!$BX$2,IF('Tabla de Aspectos'!BY131='Tabla de Aspectos'!$BZ$2,'Tabla de Aspectos'!$BZ$2,IF('Tabla de Aspectos'!CA131='Tabla de Aspectos'!$CB$2,'Tabla de Aspectos'!$CB$2,IF('Tabla de Aspectos'!CC131='Tabla de Aspectos'!$CD$2,'Tabla de Aspectos'!$CD$2,IF('Tabla de Aspectos'!CE131='Tabla de Aspectos'!$CF$2,'Tabla de Aspectos'!$CF$2,IF('Tabla de Aspectos'!CG131='Tabla de Aspectos'!$CH$2,'Tabla de Aspectos'!$CH$2,IF('Tabla de Aspectos'!CI131='Tabla de Aspectos'!$CJ$2,'Tabla de Aspectos'!$CJ$2,IF('Tabla de Aspectos'!CK131='Tabla de Aspectos'!$CL$2,'Tabla de Aspectos'!$CL$2,IF('Tabla de Aspectos'!CM131='Tabla de Aspectos'!$CN$2,'Tabla de Aspectos'!$CN$2,IF('Tabla de Aspectos'!CO131='Tabla de Aspectos'!$CP$2,'Tabla de Aspectos'!$CP$2,IF('Tabla de Aspectos'!CQ131='Tabla de Aspectos'!$CR$2,'Tabla de Aspectos'!$CR$2,IF('Tabla de Aspectos'!CS131='Tabla de Aspectos'!$CT$2,'Tabla de Aspectos'!$CT$2,IF('Tabla de Aspectos'!CU131='Tabla de Aspectos'!$CV$2,'Tabla de Aspectos'!$CV$2,IF('Tabla de Aspectos'!CW131='Tabla de Aspectos'!$CX$2,'Tabla de Aspectos'!$CX$2,"")))))))))))))))))))))))))))))))))))))))))))))))))</f>
        <v>Conjunción</v>
      </c>
      <c r="CA4" s="5">
        <f>IF(AND('Tabla de Aspectos'!H131&gt;=0,'Tabla de Aspectos'!H131&lt;'Tabla de Aspectos'!$G$5/24),'Tabla de Aspectos'!H131,IF(AND('Tabla de Aspectos'!J131&gt;=0,'Tabla de Aspectos'!J131&lt;'Tabla de Aspectos'!$I$5/24),'Tabla de Aspectos'!J131,IF(AND('Tabla de Aspectos'!CZ131&gt;=0,'Tabla de Aspectos'!CZ131&lt;'Tabla de Aspectos'!$CY$5/24),'Tabla de Aspectos'!CZ131,IF(AND('Tabla de Aspectos'!L131&gt;=0,'Tabla de Aspectos'!L131&lt;'Tabla de Aspectos'!$K$5/24),'Tabla de Aspectos'!L131,IF(AND('Tabla de Aspectos'!N131&gt;=0,'Tabla de Aspectos'!N131&lt;'Tabla de Aspectos'!$M$5/24),'Tabla de Aspectos'!N131,IF(AND('Tabla de Aspectos'!P131&gt;=0,'Tabla de Aspectos'!P131&lt;'Tabla de Aspectos'!$O$5/24),'Tabla de Aspectos'!P131,IF(AND('Tabla de Aspectos'!R131&gt;=0,'Tabla de Aspectos'!R131&lt;'Tabla de Aspectos'!$Q$5/24),'Tabla de Aspectos'!R131,IF(AND('Tabla de Aspectos'!T131&gt;=0,'Tabla de Aspectos'!T131&lt;'Tabla de Aspectos'!$S$5/24),'Tabla de Aspectos'!T131,IF(AND('Tabla de Aspectos'!V131&gt;=0,'Tabla de Aspectos'!V131&lt;'Tabla de Aspectos'!$U$5/24),'Tabla de Aspectos'!V131,IF(AND('Tabla de Aspectos'!X131&gt;=0,'Tabla de Aspectos'!X131&lt;'Tabla de Aspectos'!$W$5/24),'Tabla de Aspectos'!X131,IF(AND('Tabla de Aspectos'!Z131&gt;=0,'Tabla de Aspectos'!Z131&lt;'Tabla de Aspectos'!$Y$5/24),'Tabla de Aspectos'!Z131,IF(AND('Tabla de Aspectos'!AB131&gt;=0,'Tabla de Aspectos'!AB131&lt;'Tabla de Aspectos'!$AA$5/24),'Tabla de Aspectos'!AB131,IF(AND('Tabla de Aspectos'!AD131&gt;=0,'Tabla de Aspectos'!AD131&lt;'Tabla de Aspectos'!$AC$5/24),'Tabla de Aspectos'!AD131,IF(AND('Tabla de Aspectos'!AF131&gt;=0,'Tabla de Aspectos'!AF131&lt;'Tabla de Aspectos'!$AE$5/24),'Tabla de Aspectos'!AF131,IF(AND('Tabla de Aspectos'!AH131&gt;=0,'Tabla de Aspectos'!AH131&lt;'Tabla de Aspectos'!$AG$5/24),'Tabla de Aspectos'!AH131,IF(AND('Tabla de Aspectos'!AJ131&gt;=0,'Tabla de Aspectos'!AJ131&lt;'Tabla de Aspectos'!$AI$5/24),'Tabla de Aspectos'!AJ131,IF(AND('Tabla de Aspectos'!AL131&gt;=0,'Tabla de Aspectos'!AL131&lt;'Tabla de Aspectos'!$AK$5/24),'Tabla de Aspectos'!AL131,IF(AND('Tabla de Aspectos'!AN131&gt;=0,'Tabla de Aspectos'!AN131&lt;'Tabla de Aspectos'!$AM$5/24),'Tabla de Aspectos'!AN131,IF(AND('Tabla de Aspectos'!AP131&gt;=0,'Tabla de Aspectos'!AP131&lt;'Tabla de Aspectos'!$AO$5/24),'Tabla de Aspectos'!AP131,IF(AND('Tabla de Aspectos'!AR131&gt;=0,'Tabla de Aspectos'!AR131&lt;'Tabla de Aspectos'!$AQ$5/24),'Tabla de Aspectos'!AR131,IF(AND('Tabla de Aspectos'!AT131&gt;=0,'Tabla de Aspectos'!AT131&lt;'Tabla de Aspectos'!$AS$5/24),'Tabla de Aspectos'!AT131,IF(AND('Tabla de Aspectos'!AV131&gt;=0,'Tabla de Aspectos'!AV131&lt;'Tabla de Aspectos'!$AU$5/24),'Tabla de Aspectos'!AV131,IF(AND('Tabla de Aspectos'!AX131&gt;=0,'Tabla de Aspectos'!AX131&lt;'Tabla de Aspectos'!$AW$5/24),'Tabla de Aspectos'!AX131,IF(AND('Tabla de Aspectos'!AZ131&gt;=0,'Tabla de Aspectos'!AZ131&lt;'Tabla de Aspectos'!$AY$5/24),'Tabla de Aspectos'!AZ131,IF(AND('Tabla de Aspectos'!BB131&gt;=0,'Tabla de Aspectos'!BB131&lt;'Tabla de Aspectos'!$BA$5/24),'Tabla de Aspectos'!BB131,IF(AND('Tabla de Aspectos'!BD131&gt;=0,'Tabla de Aspectos'!BD131&lt;'Tabla de Aspectos'!$BC$5/24),'Tabla de Aspectos'!BD131,IF(AND('Tabla de Aspectos'!BF131&gt;=0,'Tabla de Aspectos'!BF131&lt;'Tabla de Aspectos'!$BE$5/24),'Tabla de Aspectos'!BF131,IF(AND('Tabla de Aspectos'!BH131&gt;=0,'Tabla de Aspectos'!BH131&lt;'Tabla de Aspectos'!$BG$5/24),'Tabla de Aspectos'!BH131,IF(AND('Tabla de Aspectos'!BJ131&gt;=0,'Tabla de Aspectos'!BJ131&lt;'Tabla de Aspectos'!$BI$5/24),'Tabla de Aspectos'!BJ131,IF(AND('Tabla de Aspectos'!BL131&gt;=0,'Tabla de Aspectos'!BL131&lt;'Tabla de Aspectos'!$BK$5/24),'Tabla de Aspectos'!BL131,IF(AND('Tabla de Aspectos'!BN131&gt;=0,'Tabla de Aspectos'!BN131&lt;'Tabla de Aspectos'!$BM$5/24),'Tabla de Aspectos'!BN131,IF(AND('Tabla de Aspectos'!BP131&gt;=0,'Tabla de Aspectos'!BP131&lt;'Tabla de Aspectos'!$BO$5/24),'Tabla de Aspectos'!BP131,IF(AND('Tabla de Aspectos'!BR131&gt;=0,'Tabla de Aspectos'!BR131&lt;'Tabla de Aspectos'!$BQ$5/24),'Tabla de Aspectos'!BR131,IF(AND('Tabla de Aspectos'!BT131&gt;=0,'Tabla de Aspectos'!BT131&lt;'Tabla de Aspectos'!$BS$5/24),'Tabla de Aspectos'!BT131,IF(AND('Tabla de Aspectos'!BV131&gt;=0,'Tabla de Aspectos'!BV131&lt;'Tabla de Aspectos'!$BU$5/24),'Tabla de Aspectos'!BV131,IF(AND('Tabla de Aspectos'!BX131&gt;=0,'Tabla de Aspectos'!BX131&lt;'Tabla de Aspectos'!$BW$5/24),'Tabla de Aspectos'!BX131,IF(AND('Tabla de Aspectos'!BZ131&gt;=0,'Tabla de Aspectos'!BZ131&lt;'Tabla de Aspectos'!$BY$5/24),'Tabla de Aspectos'!BZ131,IF(AND('Tabla de Aspectos'!CB131&gt;=0,'Tabla de Aspectos'!CB131&lt;'Tabla de Aspectos'!$CA$5/24),'Tabla de Aspectos'!CB131,IF(AND('Tabla de Aspectos'!CD131&gt;=0,'Tabla de Aspectos'!CD131&lt;'Tabla de Aspectos'!$CC$5/24),'Tabla de Aspectos'!CD131,IF(AND('Tabla de Aspectos'!CF131&gt;=0,'Tabla de Aspectos'!CF131&lt;'Tabla de Aspectos'!$CE$5/24),'Tabla de Aspectos'!CF131,IF(AND('Tabla de Aspectos'!CH131&gt;=0,'Tabla de Aspectos'!CH131&lt;'Tabla de Aspectos'!$CG$5/24),'Tabla de Aspectos'!CH131,IF(AND('Tabla de Aspectos'!CJ131&gt;=0,'Tabla de Aspectos'!CJ131&lt;'Tabla de Aspectos'!$CI$5/24),'Tabla de Aspectos'!CJ131,IF(AND('Tabla de Aspectos'!CL131&gt;=0,'Tabla de Aspectos'!CL131&lt;'Tabla de Aspectos'!$CK$5/24),'Tabla de Aspectos'!CL131,IF(AND('Tabla de Aspectos'!CN131&gt;=0,'Tabla de Aspectos'!CN131&lt;'Tabla de Aspectos'!$CM$5/24),'Tabla de Aspectos'!CN131,IF(AND('Tabla de Aspectos'!CP131&gt;=0,'Tabla de Aspectos'!CP131&lt;'Tabla de Aspectos'!$CO$5/24),'Tabla de Aspectos'!CP131,IF(AND('Tabla de Aspectos'!CR131&gt;=0,'Tabla de Aspectos'!CR131&lt;'Tabla de Aspectos'!$CQ$5/24),'Tabla de Aspectos'!CR131,IF(AND('Tabla de Aspectos'!CT131&gt;=0,'Tabla de Aspectos'!CT131&lt;'Tabla de Aspectos'!$CS$5/24),'Tabla de Aspectos'!CT131,IF(AND('Tabla de Aspectos'!CV131&gt;=0,'Tabla de Aspectos'!CV131&lt;'Tabla de Aspectos'!$CU$5/24),'Tabla de Aspectos'!CV131,IF(AND('Tabla de Aspectos'!CX131&gt;=0,'Tabla de Aspectos'!CX131&lt;'Tabla de Aspectos'!$CW$5/24),'Tabla de Aspectos'!CX131,"")))))))))))))))))))))))))))))))))))))))))))))))))</f>
        <v>0</v>
      </c>
      <c r="CB4" s="3" t="str">
        <f>IF(CA4&lt;&gt;"",IF(BZ4=13,"(no se puede describir)",IF(BZ4="Conjunción","+20",ROUND((31-HLOOKUP(BZ4,'Tabla de Aspectos'!$G$2:$DT$7,6,FALSE))/3*2,1))),"")</f>
        <v>+20</v>
      </c>
      <c r="CC4" s="3">
        <f>IF(BZ4='Tabla de Aspectos'!$G$2,24*CA4/'Tabla de Aspectos'!$G$5,IF(BZ4='Tabla de Aspectos'!$I$2,24*CA4/'Tabla de Aspectos'!$I$5,IF(BZ4='Tabla de Aspectos'!$K$2,24*CA4/'Tabla de Aspectos'!$K$5,IF(BZ4='Tabla de Aspectos'!$CY$2,24*CA4/'Tabla de Aspectos'!$CY$5,IF(BZ4='Tabla de Aspectos'!$M$2,24*CA4/'Tabla de Aspectos'!$M$5,IF(BZ4='Tabla de Aspectos'!$M$2,24*CA4/'Tabla de Aspectos'!$M$5,IF(BZ4='Tabla de Aspectos'!$O$2,24*CA4/'Tabla de Aspectos'!$O$5,IF(BZ4='Tabla de Aspectos'!$Q$2,24*CA4/'Tabla de Aspectos'!$Q$5,IF(BZ4='Tabla de Aspectos'!$S$2,24*CA4/'Tabla de Aspectos'!$S$5,IF(BZ4='Tabla de Aspectos'!$U$2,24*CA4/'Tabla de Aspectos'!$U$5,IF(BZ4='Tabla de Aspectos'!$W$2,24*CA4/'Tabla de Aspectos'!$W$5,IF(BZ4='Tabla de Aspectos'!$Y$2,24*CA4/'Tabla de Aspectos'!$Y$5,IF(BZ4='Tabla de Aspectos'!$AA$2,24*CA4/'Tabla de Aspectos'!$AA$5,IF(BZ4='Tabla de Aspectos'!$AC$2,24*CA4/'Tabla de Aspectos'!$AC$5,IF(BZ4='Tabla de Aspectos'!$AE$2,24*CA4/'Tabla de Aspectos'!$AE$5,IF(BZ4='Tabla de Aspectos'!$AG$2,24*CA4/'Tabla de Aspectos'!$AG$5,IF(BZ4='Tabla de Aspectos'!$AI$2,24*CA4/'Tabla de Aspectos'!$AI$5,IF(BZ4='Tabla de Aspectos'!$AK$2,24*CA4/'Tabla de Aspectos'!$AK$5,IF(BZ4='Tabla de Aspectos'!$AM$2,24*CA4/'Tabla de Aspectos'!$AM$5,IF(BZ4='Tabla de Aspectos'!$AO$2,24*CA4/'Tabla de Aspectos'!$AO$5,IF(BZ4='Tabla de Aspectos'!$AQ$2,24*CA4/'Tabla de Aspectos'!$AQ$5,IF(BZ4='Tabla de Aspectos'!$AS$2,24*CA4/'Tabla de Aspectos'!$AS$5,IF(BZ4='Tabla de Aspectos'!$AU$2,24*CA4/'Tabla de Aspectos'!$AU$5,IF(BZ4='Tabla de Aspectos'!$AW$2,24*CA4/'Tabla de Aspectos'!$AW$5,IF(BZ4='Tabla de Aspectos'!$AY$2,24*CA4/'Tabla de Aspectos'!$AY$5,IF(BZ4='Tabla de Aspectos'!$BA$2,24*CA4/'Tabla de Aspectos'!$BA$5,IF(BZ4='Tabla de Aspectos'!$BC$2,24*CA4/'Tabla de Aspectos'!$BC$5,IF(BZ4='Tabla de Aspectos'!$BE$2,24*CA4/'Tabla de Aspectos'!$BE$5,IF(BZ4='Tabla de Aspectos'!$BG$2,24*CA4/'Tabla de Aspectos'!$BG$5,IF(BZ4='Tabla de Aspectos'!$BI$2,24*CA4/'Tabla de Aspectos'!$BI$5,IF(BZ4='Tabla de Aspectos'!$BK$2,24*CA4/'Tabla de Aspectos'!$BK$5,IF(BZ4='Tabla de Aspectos'!$BM$2,24*CA4/'Tabla de Aspectos'!$BM$5,IF(BZ4='Tabla de Aspectos'!$BO$2,24*CA4/'Tabla de Aspectos'!$BO$5,IF(BZ4='Tabla de Aspectos'!$BQ$2,24*CA4/'Tabla de Aspectos'!$BQ$5,IF(BZ4='Tabla de Aspectos'!$BS$2,24*CA4/'Tabla de Aspectos'!$BS$5,IF(BZ4='Tabla de Aspectos'!$BU$2,24*CA4/'Tabla de Aspectos'!$BU$5,IF(BZ4='Tabla de Aspectos'!$BW$2,24*CA4/'Tabla de Aspectos'!$BW$5,IF(BZ4='Tabla de Aspectos'!$BY$2,24*CA4/'Tabla de Aspectos'!$BY$5,IF(BZ4='Tabla de Aspectos'!$CA$2,24*CA4/'Tabla de Aspectos'!$CA$5,IF(BZ4='Tabla de Aspectos'!$CC$2,24*CA4/'Tabla de Aspectos'!$CC$5,IF(BZ4='Tabla de Aspectos'!$CE$2,24*CA4/'Tabla de Aspectos'!$CE$5,IF(BZ4='Tabla de Aspectos'!$CG$2,24*CA4/'Tabla de Aspectos'!$CG$5,IF(BZ4='Tabla de Aspectos'!$CI$2,24*CA4/'Tabla de Aspectos'!$CI$5,IF(BZ4='Tabla de Aspectos'!$CK$2,24*CA4/'Tabla de Aspectos'!$CK$5,IF(BZ4='Tabla de Aspectos'!$CM$2,24*CA4/'Tabla de Aspectos'!$CM$5,IF(BZ4='Tabla de Aspectos'!$CO$2,24*CA4/'Tabla de Aspectos'!$CO$5,IF(BZ4='Tabla de Aspectos'!$CQ$2,24*CA4/'Tabla de Aspectos'!$CQ$5,IF(BZ4='Tabla de Aspectos'!$CS$2,24*CA4/'Tabla de Aspectos'!$CS$5,IF(BZ4='Tabla de Aspectos'!$CU$2,24*CA4/'Tabla de Aspectos'!$CU$5,IF(BZ4='Tabla de Aspectos'!$CW$2,24*CA4/'Tabla de Aspectos'!$CW$5,""))))))))))))))))))))))))))))))))))))))))))))))))))</f>
        <v>0</v>
      </c>
      <c r="CD4" s="3">
        <f t="shared" ref="CD4:CD18" si="6">IF(AND(CC4&gt;=0,CC4&lt;0.05),20,IF(AND(CC4&gt;=0.05,CC4&lt;0.1),19,IF(AND(CC4&gt;=0.1,CC4&lt;0.15),18,IF(AND(CC4&gt;=0.15,CC4&lt;0.2),17,IF(AND(CC4&gt;=0.2,CC4&lt;0.25),16,IF(AND(CC4&gt;=0.25,CC4&lt;0.3),15,IF(AND(CC4&gt;=0.3,CC4&lt;0.35),14,IF(AND(CC4&gt;=0.35,CC4&lt;0.4),13,IF(AND(CC4&gt;=0.4,CC4&lt;0.45),12,IF(AND(CC4&gt;=0.45,CC4&lt;0.5),11,IF(AND(CC4&gt;=0.5,CC4&lt;0.55),10,IF(AND(CC4&gt;=0.55,CC4&lt;0.6),9,IF(AND(CC4&gt;=0.6,CC4&lt;0.65),8,IF(AND(CC4&gt;=0.65,CC4&lt;0.7),7,IF(AND(CC4&gt;=0.7,CC4&lt;0.75),6,IF(AND(CC4&gt;=0.75,CC4&lt;0.8),5,IF(AND(CC4&gt;=0.8,CC4&lt;0.85),4,IF(AND(CC4&gt;=0.85,CC4&lt;0.9),3,IF(AND(CC4&gt;=0.9,CC4&lt;0.95),2,IF(AND(CC4&gt;=0.95,CC4&lt;1),1,""))))))))))))))))))))</f>
        <v>20</v>
      </c>
      <c r="CF4" s="3">
        <f>'Tabla de Aspectos'!D146</f>
        <v>145</v>
      </c>
      <c r="CG4" s="3" t="str">
        <f>'Tabla de Aspectos'!E146</f>
        <v>Neptuno</v>
      </c>
      <c r="CH4" s="3" t="str">
        <f>'Tabla de Aspectos'!F146</f>
        <v>Sol</v>
      </c>
      <c r="CI4" s="3" t="str">
        <f>IF('Tabla de Aspectos'!G146='Tabla de Aspectos'!$H$2,'Tabla de Aspectos'!$H$2,IF('Tabla de Aspectos'!I146='Tabla de Aspectos'!$J$2,'Tabla de Aspectos'!$J$2,IF('Tabla de Aspectos'!CY146='Tabla de Aspectos'!$CZ$2,'Tabla de Aspectos'!$CZ$2,IF('Tabla de Aspectos'!K146='Tabla de Aspectos'!$L$2,'Tabla de Aspectos'!$L$2,IF('Tabla de Aspectos'!M146='Tabla de Aspectos'!$N$2,'Tabla de Aspectos'!$N$2,IF('Tabla de Aspectos'!O146='Tabla de Aspectos'!$P$2,'Tabla de Aspectos'!$P$2,IF('Tabla de Aspectos'!Q146='Tabla de Aspectos'!$R$2,'Tabla de Aspectos'!$R$2,IF('Tabla de Aspectos'!S146='Tabla de Aspectos'!$T$2,'Tabla de Aspectos'!$T$2,IF('Tabla de Aspectos'!U146='Tabla de Aspectos'!$V$2,'Tabla de Aspectos'!$V$2,IF('Tabla de Aspectos'!W146='Tabla de Aspectos'!$X$2,'Tabla de Aspectos'!$X$2,IF('Tabla de Aspectos'!Y146='Tabla de Aspectos'!$Z$2,'Tabla de Aspectos'!$Z$2,IF('Tabla de Aspectos'!AA146='Tabla de Aspectos'!$AB$2,'Tabla de Aspectos'!$AB$2,IF('Tabla de Aspectos'!AC146='Tabla de Aspectos'!$AD$2,'Tabla de Aspectos'!$AD$2,IF('Tabla de Aspectos'!AE146='Tabla de Aspectos'!$AF$2,'Tabla de Aspectos'!$AF$2,IF('Tabla de Aspectos'!AG146='Tabla de Aspectos'!$AH$2,'Tabla de Aspectos'!$AH$2,IF('Tabla de Aspectos'!AI146='Tabla de Aspectos'!$AJ$2,'Tabla de Aspectos'!$AJ$2,IF('Tabla de Aspectos'!AK146='Tabla de Aspectos'!$AL$2,'Tabla de Aspectos'!$AL$2,IF('Tabla de Aspectos'!AM146='Tabla de Aspectos'!$AN$2,'Tabla de Aspectos'!$AN$2,IF('Tabla de Aspectos'!AO146='Tabla de Aspectos'!$AP$2,'Tabla de Aspectos'!$AP$2,IF('Tabla de Aspectos'!AQ146='Tabla de Aspectos'!$AR$2,'Tabla de Aspectos'!$AR$2,IF('Tabla de Aspectos'!AS146='Tabla de Aspectos'!$AT$2,'Tabla de Aspectos'!$AT$2,IF('Tabla de Aspectos'!AU146='Tabla de Aspectos'!$AV$2,'Tabla de Aspectos'!$AV$2,IF('Tabla de Aspectos'!AW146='Tabla de Aspectos'!$AX$2,'Tabla de Aspectos'!$AX$2,IF('Tabla de Aspectos'!AY146='Tabla de Aspectos'!$AZ$2,'Tabla de Aspectos'!$AZ$2,IF('Tabla de Aspectos'!BA146='Tabla de Aspectos'!$BB$2,'Tabla de Aspectos'!$BB$2,IF('Tabla de Aspectos'!BC146='Tabla de Aspectos'!$BD$2,'Tabla de Aspectos'!$BD$2,IF('Tabla de Aspectos'!BE146='Tabla de Aspectos'!$BF$2,'Tabla de Aspectos'!$BF$2,IF('Tabla de Aspectos'!BG146='Tabla de Aspectos'!$BH$2,'Tabla de Aspectos'!$BH$2,IF('Tabla de Aspectos'!BI146='Tabla de Aspectos'!$BJ$2,'Tabla de Aspectos'!$BJ$2,IF('Tabla de Aspectos'!BK146='Tabla de Aspectos'!$BL$2,'Tabla de Aspectos'!$BL$2,IF('Tabla de Aspectos'!BM146='Tabla de Aspectos'!$BN$2,'Tabla de Aspectos'!$BN$2,IF('Tabla de Aspectos'!BO146='Tabla de Aspectos'!$BP$2,'Tabla de Aspectos'!$BP$2,IF('Tabla de Aspectos'!BQ146='Tabla de Aspectos'!$BR$2,'Tabla de Aspectos'!$BR$2,IF('Tabla de Aspectos'!BS146='Tabla de Aspectos'!$BT$2,'Tabla de Aspectos'!$BT$2,IF('Tabla de Aspectos'!BU146='Tabla de Aspectos'!$BV$2,'Tabla de Aspectos'!$BV$2,IF('Tabla de Aspectos'!BW146='Tabla de Aspectos'!$BX$2,'Tabla de Aspectos'!$BX$2,IF('Tabla de Aspectos'!BY146='Tabla de Aspectos'!$BZ$2,'Tabla de Aspectos'!$BZ$2,IF('Tabla de Aspectos'!CA146='Tabla de Aspectos'!$CB$2,'Tabla de Aspectos'!$CB$2,IF('Tabla de Aspectos'!CC146='Tabla de Aspectos'!$CD$2,'Tabla de Aspectos'!$CD$2,IF('Tabla de Aspectos'!CE146='Tabla de Aspectos'!$CF$2,'Tabla de Aspectos'!$CF$2,IF('Tabla de Aspectos'!CG146='Tabla de Aspectos'!$CH$2,'Tabla de Aspectos'!$CH$2,IF('Tabla de Aspectos'!CI146='Tabla de Aspectos'!$CJ$2,'Tabla de Aspectos'!$CJ$2,IF('Tabla de Aspectos'!CK146='Tabla de Aspectos'!$CL$2,'Tabla de Aspectos'!$CL$2,IF('Tabla de Aspectos'!CM146='Tabla de Aspectos'!$CN$2,'Tabla de Aspectos'!$CN$2,IF('Tabla de Aspectos'!CO146='Tabla de Aspectos'!$CP$2,'Tabla de Aspectos'!$CP$2,IF('Tabla de Aspectos'!CQ146='Tabla de Aspectos'!$CR$2,'Tabla de Aspectos'!$CR$2,IF('Tabla de Aspectos'!CS146='Tabla de Aspectos'!$CT$2,'Tabla de Aspectos'!$CT$2,IF('Tabla de Aspectos'!CU146='Tabla de Aspectos'!$CV$2,'Tabla de Aspectos'!$CV$2,IF('Tabla de Aspectos'!CW146='Tabla de Aspectos'!$CX$2,'Tabla de Aspectos'!$CX$2,"")))))))))))))))))))))))))))))))))))))))))))))))))</f>
        <v>Conjunción</v>
      </c>
      <c r="CJ4" s="5">
        <f>IF(AND('Tabla de Aspectos'!H146&gt;=0,'Tabla de Aspectos'!H146&lt;'Tabla de Aspectos'!$G$5/24),'Tabla de Aspectos'!H146,IF(AND('Tabla de Aspectos'!J146&gt;=0,'Tabla de Aspectos'!J146&lt;'Tabla de Aspectos'!$I$5/24),'Tabla de Aspectos'!J146,IF(AND('Tabla de Aspectos'!CZ146&gt;=0,'Tabla de Aspectos'!CZ146&lt;'Tabla de Aspectos'!$CY$5/24),'Tabla de Aspectos'!CZ146,IF(AND('Tabla de Aspectos'!L146&gt;=0,'Tabla de Aspectos'!L146&lt;'Tabla de Aspectos'!$K$5/24),'Tabla de Aspectos'!L146,IF(AND('Tabla de Aspectos'!N146&gt;=0,'Tabla de Aspectos'!N146&lt;'Tabla de Aspectos'!$M$5/24),'Tabla de Aspectos'!N146,IF(AND('Tabla de Aspectos'!P146&gt;=0,'Tabla de Aspectos'!P146&lt;'Tabla de Aspectos'!$O$5/24),'Tabla de Aspectos'!P146,IF(AND('Tabla de Aspectos'!R146&gt;=0,'Tabla de Aspectos'!R146&lt;'Tabla de Aspectos'!$Q$5/24),'Tabla de Aspectos'!R146,IF(AND('Tabla de Aspectos'!T146&gt;=0,'Tabla de Aspectos'!T146&lt;'Tabla de Aspectos'!$S$5/24),'Tabla de Aspectos'!T146,IF(AND('Tabla de Aspectos'!V146&gt;=0,'Tabla de Aspectos'!V146&lt;'Tabla de Aspectos'!$U$5/24),'Tabla de Aspectos'!V146,IF(AND('Tabla de Aspectos'!X146&gt;=0,'Tabla de Aspectos'!X146&lt;'Tabla de Aspectos'!$W$5/24),'Tabla de Aspectos'!X146,IF(AND('Tabla de Aspectos'!Z146&gt;=0,'Tabla de Aspectos'!Z146&lt;'Tabla de Aspectos'!$Y$5/24),'Tabla de Aspectos'!Z146,IF(AND('Tabla de Aspectos'!AB146&gt;=0,'Tabla de Aspectos'!AB146&lt;'Tabla de Aspectos'!$AA$5/24),'Tabla de Aspectos'!AB146,IF(AND('Tabla de Aspectos'!AD146&gt;=0,'Tabla de Aspectos'!AD146&lt;'Tabla de Aspectos'!$AC$5/24),'Tabla de Aspectos'!AD146,IF(AND('Tabla de Aspectos'!AF146&gt;=0,'Tabla de Aspectos'!AF146&lt;'Tabla de Aspectos'!$AE$5/24),'Tabla de Aspectos'!AF146,IF(AND('Tabla de Aspectos'!AH146&gt;=0,'Tabla de Aspectos'!AH146&lt;'Tabla de Aspectos'!$AG$5/24),'Tabla de Aspectos'!AH146,IF(AND('Tabla de Aspectos'!AJ146&gt;=0,'Tabla de Aspectos'!AJ146&lt;'Tabla de Aspectos'!$AI$5/24),'Tabla de Aspectos'!AJ146,IF(AND('Tabla de Aspectos'!AL146&gt;=0,'Tabla de Aspectos'!AL146&lt;'Tabla de Aspectos'!$AK$5/24),'Tabla de Aspectos'!AL146,IF(AND('Tabla de Aspectos'!AN146&gt;=0,'Tabla de Aspectos'!AN146&lt;'Tabla de Aspectos'!$AM$5/24),'Tabla de Aspectos'!AN146,IF(AND('Tabla de Aspectos'!AP146&gt;=0,'Tabla de Aspectos'!AP146&lt;'Tabla de Aspectos'!$AO$5/24),'Tabla de Aspectos'!AP146,IF(AND('Tabla de Aspectos'!AR146&gt;=0,'Tabla de Aspectos'!AR146&lt;'Tabla de Aspectos'!$AQ$5/24),'Tabla de Aspectos'!AR146,IF(AND('Tabla de Aspectos'!AT146&gt;=0,'Tabla de Aspectos'!AT146&lt;'Tabla de Aspectos'!$AS$5/24),'Tabla de Aspectos'!AT146,IF(AND('Tabla de Aspectos'!AV146&gt;=0,'Tabla de Aspectos'!AV146&lt;'Tabla de Aspectos'!$AU$5/24),'Tabla de Aspectos'!AV146,IF(AND('Tabla de Aspectos'!AX146&gt;=0,'Tabla de Aspectos'!AX146&lt;'Tabla de Aspectos'!$AW$5/24),'Tabla de Aspectos'!AX146,IF(AND('Tabla de Aspectos'!AZ146&gt;=0,'Tabla de Aspectos'!AZ146&lt;'Tabla de Aspectos'!$AY$5/24),'Tabla de Aspectos'!AZ146,IF(AND('Tabla de Aspectos'!BB146&gt;=0,'Tabla de Aspectos'!BB146&lt;'Tabla de Aspectos'!$BA$5/24),'Tabla de Aspectos'!BB146,IF(AND('Tabla de Aspectos'!BD146&gt;=0,'Tabla de Aspectos'!BD146&lt;'Tabla de Aspectos'!$BC$5/24),'Tabla de Aspectos'!BD146,IF(AND('Tabla de Aspectos'!BF146&gt;=0,'Tabla de Aspectos'!BF146&lt;'Tabla de Aspectos'!$BE$5/24),'Tabla de Aspectos'!BF146,IF(AND('Tabla de Aspectos'!BH146&gt;=0,'Tabla de Aspectos'!BH146&lt;'Tabla de Aspectos'!$BG$5/24),'Tabla de Aspectos'!BH146,IF(AND('Tabla de Aspectos'!BJ146&gt;=0,'Tabla de Aspectos'!BJ146&lt;'Tabla de Aspectos'!$BI$5/24),'Tabla de Aspectos'!BJ146,IF(AND('Tabla de Aspectos'!BL146&gt;=0,'Tabla de Aspectos'!BL146&lt;'Tabla de Aspectos'!$BK$5/24),'Tabla de Aspectos'!BL146,IF(AND('Tabla de Aspectos'!BN146&gt;=0,'Tabla de Aspectos'!BN146&lt;'Tabla de Aspectos'!$BM$5/24),'Tabla de Aspectos'!BN146,IF(AND('Tabla de Aspectos'!BP146&gt;=0,'Tabla de Aspectos'!BP146&lt;'Tabla de Aspectos'!$BO$5/24),'Tabla de Aspectos'!BP146,IF(AND('Tabla de Aspectos'!BR146&gt;=0,'Tabla de Aspectos'!BR146&lt;'Tabla de Aspectos'!$BQ$5/24),'Tabla de Aspectos'!BR146,IF(AND('Tabla de Aspectos'!BT146&gt;=0,'Tabla de Aspectos'!BT146&lt;'Tabla de Aspectos'!$BS$5/24),'Tabla de Aspectos'!BT146,IF(AND('Tabla de Aspectos'!BV146&gt;=0,'Tabla de Aspectos'!BV146&lt;'Tabla de Aspectos'!$BU$5/24),'Tabla de Aspectos'!BV146,IF(AND('Tabla de Aspectos'!BX146&gt;=0,'Tabla de Aspectos'!BX146&lt;'Tabla de Aspectos'!$BW$5/24),'Tabla de Aspectos'!BX146,IF(AND('Tabla de Aspectos'!BZ146&gt;=0,'Tabla de Aspectos'!BZ146&lt;'Tabla de Aspectos'!$BY$5/24),'Tabla de Aspectos'!BZ146,IF(AND('Tabla de Aspectos'!CB146&gt;=0,'Tabla de Aspectos'!CB146&lt;'Tabla de Aspectos'!$CA$5/24),'Tabla de Aspectos'!CB146,IF(AND('Tabla de Aspectos'!CD146&gt;=0,'Tabla de Aspectos'!CD146&lt;'Tabla de Aspectos'!$CC$5/24),'Tabla de Aspectos'!CD146,IF(AND('Tabla de Aspectos'!CF146&gt;=0,'Tabla de Aspectos'!CF146&lt;'Tabla de Aspectos'!$CE$5/24),'Tabla de Aspectos'!CF146,IF(AND('Tabla de Aspectos'!CH146&gt;=0,'Tabla de Aspectos'!CH146&lt;'Tabla de Aspectos'!$CG$5/24),'Tabla de Aspectos'!CH146,IF(AND('Tabla de Aspectos'!CJ146&gt;=0,'Tabla de Aspectos'!CJ146&lt;'Tabla de Aspectos'!$CI$5/24),'Tabla de Aspectos'!CJ146,IF(AND('Tabla de Aspectos'!CL146&gt;=0,'Tabla de Aspectos'!CL146&lt;'Tabla de Aspectos'!$CK$5/24),'Tabla de Aspectos'!CL146,IF(AND('Tabla de Aspectos'!CN146&gt;=0,'Tabla de Aspectos'!CN146&lt;'Tabla de Aspectos'!$CM$5/24),'Tabla de Aspectos'!CN146,IF(AND('Tabla de Aspectos'!CP146&gt;=0,'Tabla de Aspectos'!CP146&lt;'Tabla de Aspectos'!$CO$5/24),'Tabla de Aspectos'!CP146,IF(AND('Tabla de Aspectos'!CR146&gt;=0,'Tabla de Aspectos'!CR146&lt;'Tabla de Aspectos'!$CQ$5/24),'Tabla de Aspectos'!CR146,IF(AND('Tabla de Aspectos'!CT146&gt;=0,'Tabla de Aspectos'!CT146&lt;'Tabla de Aspectos'!$CS$5/24),'Tabla de Aspectos'!CT146,IF(AND('Tabla de Aspectos'!CV146&gt;=0,'Tabla de Aspectos'!CV146&lt;'Tabla de Aspectos'!$CU$5/24),'Tabla de Aspectos'!CV146,IF(AND('Tabla de Aspectos'!CX146&gt;=0,'Tabla de Aspectos'!CX146&lt;'Tabla de Aspectos'!$CW$5/24),'Tabla de Aspectos'!CX146,"")))))))))))))))))))))))))))))))))))))))))))))))))</f>
        <v>0</v>
      </c>
      <c r="CK4" s="3" t="str">
        <f>IF(CJ4&lt;&gt;"",IF(CI4=13,"(no se puede describir)",IF(CI4="Conjunción","+20",ROUND((31-HLOOKUP(CI4,'Tabla de Aspectos'!$G$2:$DT$7,6,FALSE))/3*2,1))),"")</f>
        <v>+20</v>
      </c>
      <c r="CL4" s="3">
        <f>IF(CI4='Tabla de Aspectos'!$G$2,24*CJ4/'Tabla de Aspectos'!$G$5,IF(CI4='Tabla de Aspectos'!$I$2,24*CJ4/'Tabla de Aspectos'!$I$5,IF(CI4='Tabla de Aspectos'!$K$2,24*CJ4/'Tabla de Aspectos'!$K$5,IF(CI4='Tabla de Aspectos'!$CY$2,24*CJ4/'Tabla de Aspectos'!$CY$5,IF(CI4='Tabla de Aspectos'!$M$2,24*CJ4/'Tabla de Aspectos'!$M$5,IF(CI4='Tabla de Aspectos'!$M$2,24*CJ4/'Tabla de Aspectos'!$M$5,IF(CI4='Tabla de Aspectos'!$O$2,24*CJ4/'Tabla de Aspectos'!$O$5,IF(CI4='Tabla de Aspectos'!$Q$2,24*CJ4/'Tabla de Aspectos'!$Q$5,IF(CI4='Tabla de Aspectos'!$S$2,24*CJ4/'Tabla de Aspectos'!$S$5,IF(CI4='Tabla de Aspectos'!$U$2,24*CJ4/'Tabla de Aspectos'!$U$5,IF(CI4='Tabla de Aspectos'!$W$2,24*CJ4/'Tabla de Aspectos'!$W$5,IF(CI4='Tabla de Aspectos'!$Y$2,24*CJ4/'Tabla de Aspectos'!$Y$5,IF(CI4='Tabla de Aspectos'!$AA$2,24*CJ4/'Tabla de Aspectos'!$AA$5,IF(CI4='Tabla de Aspectos'!$AC$2,24*CJ4/'Tabla de Aspectos'!$AC$5,IF(CI4='Tabla de Aspectos'!$AE$2,24*CJ4/'Tabla de Aspectos'!$AE$5,IF(CI4='Tabla de Aspectos'!$AG$2,24*CJ4/'Tabla de Aspectos'!$AG$5,IF(CI4='Tabla de Aspectos'!$AI$2,24*CJ4/'Tabla de Aspectos'!$AI$5,IF(CI4='Tabla de Aspectos'!$AK$2,24*CJ4/'Tabla de Aspectos'!$AK$5,IF(CI4='Tabla de Aspectos'!$AM$2,24*CJ4/'Tabla de Aspectos'!$AM$5,IF(CI4='Tabla de Aspectos'!$AO$2,24*CJ4/'Tabla de Aspectos'!$AO$5,IF(CI4='Tabla de Aspectos'!$AQ$2,24*CJ4/'Tabla de Aspectos'!$AQ$5,IF(CI4='Tabla de Aspectos'!$AS$2,24*CJ4/'Tabla de Aspectos'!$AS$5,IF(CI4='Tabla de Aspectos'!$AU$2,24*CJ4/'Tabla de Aspectos'!$AU$5,IF(CI4='Tabla de Aspectos'!$AW$2,24*CJ4/'Tabla de Aspectos'!$AW$5,IF(CI4='Tabla de Aspectos'!$AY$2,24*CJ4/'Tabla de Aspectos'!$AY$5,IF(CI4='Tabla de Aspectos'!$BA$2,24*CJ4/'Tabla de Aspectos'!$BA$5,IF(CI4='Tabla de Aspectos'!$BC$2,24*CJ4/'Tabla de Aspectos'!$BC$5,IF(CI4='Tabla de Aspectos'!$BE$2,24*CJ4/'Tabla de Aspectos'!$BE$5,IF(CI4='Tabla de Aspectos'!$BG$2,24*CJ4/'Tabla de Aspectos'!$BG$5,IF(CI4='Tabla de Aspectos'!$BI$2,24*CJ4/'Tabla de Aspectos'!$BI$5,IF(CI4='Tabla de Aspectos'!$BK$2,24*CJ4/'Tabla de Aspectos'!$BK$5,IF(CI4='Tabla de Aspectos'!$BM$2,24*CJ4/'Tabla de Aspectos'!$BM$5,IF(CI4='Tabla de Aspectos'!$BO$2,24*CJ4/'Tabla de Aspectos'!$BO$5,IF(CI4='Tabla de Aspectos'!$BQ$2,24*CJ4/'Tabla de Aspectos'!$BQ$5,IF(CI4='Tabla de Aspectos'!$BS$2,24*CJ4/'Tabla de Aspectos'!$BS$5,IF(CI4='Tabla de Aspectos'!$BU$2,24*CJ4/'Tabla de Aspectos'!$BU$5,IF(CI4='Tabla de Aspectos'!$BW$2,24*CJ4/'Tabla de Aspectos'!$BW$5,IF(CI4='Tabla de Aspectos'!$BY$2,24*CJ4/'Tabla de Aspectos'!$BY$5,IF(CI4='Tabla de Aspectos'!$CA$2,24*CJ4/'Tabla de Aspectos'!$CA$5,IF(CI4='Tabla de Aspectos'!$CC$2,24*CJ4/'Tabla de Aspectos'!$CC$5,IF(CI4='Tabla de Aspectos'!$CE$2,24*CJ4/'Tabla de Aspectos'!$CE$5,IF(CI4='Tabla de Aspectos'!$CG$2,24*CJ4/'Tabla de Aspectos'!$CG$5,IF(CI4='Tabla de Aspectos'!$CI$2,24*CJ4/'Tabla de Aspectos'!$CI$5,IF(CI4='Tabla de Aspectos'!$CK$2,24*CJ4/'Tabla de Aspectos'!$CK$5,IF(CI4='Tabla de Aspectos'!$CM$2,24*CJ4/'Tabla de Aspectos'!$CM$5,IF(CI4='Tabla de Aspectos'!$CO$2,24*CJ4/'Tabla de Aspectos'!$CO$5,IF(CI4='Tabla de Aspectos'!$CQ$2,24*CJ4/'Tabla de Aspectos'!$CQ$5,IF(CI4='Tabla de Aspectos'!$CS$2,24*CJ4/'Tabla de Aspectos'!$CS$5,IF(CI4='Tabla de Aspectos'!$CU$2,24*CJ4/'Tabla de Aspectos'!$CU$5,IF(CI4='Tabla de Aspectos'!$CW$2,24*CJ4/'Tabla de Aspectos'!$CW$5,""))))))))))))))))))))))))))))))))))))))))))))))))))</f>
        <v>0</v>
      </c>
      <c r="CM4" s="3">
        <f t="shared" ref="CM4:CM18" si="7">IF(AND(CL4&gt;=0,CL4&lt;0.05),20,IF(AND(CL4&gt;=0.05,CL4&lt;0.1),19,IF(AND(CL4&gt;=0.1,CL4&lt;0.15),18,IF(AND(CL4&gt;=0.15,CL4&lt;0.2),17,IF(AND(CL4&gt;=0.2,CL4&lt;0.25),16,IF(AND(CL4&gt;=0.25,CL4&lt;0.3),15,IF(AND(CL4&gt;=0.3,CL4&lt;0.35),14,IF(AND(CL4&gt;=0.35,CL4&lt;0.4),13,IF(AND(CL4&gt;=0.4,CL4&lt;0.45),12,IF(AND(CL4&gt;=0.45,CL4&lt;0.5),11,IF(AND(CL4&gt;=0.5,CL4&lt;0.55),10,IF(AND(CL4&gt;=0.55,CL4&lt;0.6),9,IF(AND(CL4&gt;=0.6,CL4&lt;0.65),8,IF(AND(CL4&gt;=0.65,CL4&lt;0.7),7,IF(AND(CL4&gt;=0.7,CL4&lt;0.75),6,IF(AND(CL4&gt;=0.75,CL4&lt;0.8),5,IF(AND(CL4&gt;=0.8,CL4&lt;0.85),4,IF(AND(CL4&gt;=0.85,CL4&lt;0.9),3,IF(AND(CL4&gt;=0.9,CL4&lt;0.95),2,IF(AND(CL4&gt;=0.95,CL4&lt;1),1,""))))))))))))))))))))</f>
        <v>20</v>
      </c>
      <c r="CO4" s="3">
        <f>'Tabla de Aspectos'!D161</f>
        <v>161</v>
      </c>
      <c r="CP4" s="3" t="str">
        <f>'Tabla de Aspectos'!E161</f>
        <v>Plutón</v>
      </c>
      <c r="CQ4" s="3" t="str">
        <f>'Tabla de Aspectos'!F161</f>
        <v>Sol</v>
      </c>
      <c r="CR4" s="3" t="str">
        <f>IF('Tabla de Aspectos'!G161='Tabla de Aspectos'!$H$2,'Tabla de Aspectos'!$H$2,IF('Tabla de Aspectos'!I161='Tabla de Aspectos'!$J$2,'Tabla de Aspectos'!$J$2,IF('Tabla de Aspectos'!CY161='Tabla de Aspectos'!$CZ$2,'Tabla de Aspectos'!$CZ$2,IF('Tabla de Aspectos'!K161='Tabla de Aspectos'!$L$2,'Tabla de Aspectos'!$L$2,IF('Tabla de Aspectos'!M161='Tabla de Aspectos'!$N$2,'Tabla de Aspectos'!$N$2,IF('Tabla de Aspectos'!O161='Tabla de Aspectos'!$P$2,'Tabla de Aspectos'!$P$2,IF('Tabla de Aspectos'!Q161='Tabla de Aspectos'!$R$2,'Tabla de Aspectos'!$R$2,IF('Tabla de Aspectos'!S161='Tabla de Aspectos'!$T$2,'Tabla de Aspectos'!$T$2,IF('Tabla de Aspectos'!U161='Tabla de Aspectos'!$V$2,'Tabla de Aspectos'!$V$2,IF('Tabla de Aspectos'!W161='Tabla de Aspectos'!$X$2,'Tabla de Aspectos'!$X$2,IF('Tabla de Aspectos'!Y161='Tabla de Aspectos'!$Z$2,'Tabla de Aspectos'!$Z$2,IF('Tabla de Aspectos'!AA161='Tabla de Aspectos'!$AB$2,'Tabla de Aspectos'!$AB$2,IF('Tabla de Aspectos'!AC161='Tabla de Aspectos'!$AD$2,'Tabla de Aspectos'!$AD$2,IF('Tabla de Aspectos'!AE161='Tabla de Aspectos'!$AF$2,'Tabla de Aspectos'!$AF$2,IF('Tabla de Aspectos'!AG161='Tabla de Aspectos'!$AH$2,'Tabla de Aspectos'!$AH$2,IF('Tabla de Aspectos'!AI161='Tabla de Aspectos'!$AJ$2,'Tabla de Aspectos'!$AJ$2,IF('Tabla de Aspectos'!AK161='Tabla de Aspectos'!$AL$2,'Tabla de Aspectos'!$AL$2,IF('Tabla de Aspectos'!AM161='Tabla de Aspectos'!$AN$2,'Tabla de Aspectos'!$AN$2,IF('Tabla de Aspectos'!AO161='Tabla de Aspectos'!$AP$2,'Tabla de Aspectos'!$AP$2,IF('Tabla de Aspectos'!AQ161='Tabla de Aspectos'!$AR$2,'Tabla de Aspectos'!$AR$2,IF('Tabla de Aspectos'!AS161='Tabla de Aspectos'!$AT$2,'Tabla de Aspectos'!$AT$2,IF('Tabla de Aspectos'!AU161='Tabla de Aspectos'!$AV$2,'Tabla de Aspectos'!$AV$2,IF('Tabla de Aspectos'!AW161='Tabla de Aspectos'!$AX$2,'Tabla de Aspectos'!$AX$2,IF('Tabla de Aspectos'!AY161='Tabla de Aspectos'!$AZ$2,'Tabla de Aspectos'!$AZ$2,IF('Tabla de Aspectos'!BA161='Tabla de Aspectos'!$BB$2,'Tabla de Aspectos'!$BB$2,IF('Tabla de Aspectos'!BC161='Tabla de Aspectos'!$BD$2,'Tabla de Aspectos'!$BD$2,IF('Tabla de Aspectos'!BE161='Tabla de Aspectos'!$BF$2,'Tabla de Aspectos'!$BF$2,IF('Tabla de Aspectos'!BG161='Tabla de Aspectos'!$BH$2,'Tabla de Aspectos'!$BH$2,IF('Tabla de Aspectos'!BI161='Tabla de Aspectos'!$BJ$2,'Tabla de Aspectos'!$BJ$2,IF('Tabla de Aspectos'!BK161='Tabla de Aspectos'!$BL$2,'Tabla de Aspectos'!$BL$2,IF('Tabla de Aspectos'!BM161='Tabla de Aspectos'!$BN$2,'Tabla de Aspectos'!$BN$2,IF('Tabla de Aspectos'!BO161='Tabla de Aspectos'!$BP$2,'Tabla de Aspectos'!$BP$2,IF('Tabla de Aspectos'!BQ161='Tabla de Aspectos'!$BR$2,'Tabla de Aspectos'!$BR$2,IF('Tabla de Aspectos'!BS161='Tabla de Aspectos'!$BT$2,'Tabla de Aspectos'!$BT$2,IF('Tabla de Aspectos'!BU161='Tabla de Aspectos'!$BV$2,'Tabla de Aspectos'!$BV$2,IF('Tabla de Aspectos'!BW161='Tabla de Aspectos'!$BX$2,'Tabla de Aspectos'!$BX$2,IF('Tabla de Aspectos'!BY161='Tabla de Aspectos'!$BZ$2,'Tabla de Aspectos'!$BZ$2,IF('Tabla de Aspectos'!CA161='Tabla de Aspectos'!$CB$2,'Tabla de Aspectos'!$CB$2,IF('Tabla de Aspectos'!CC161='Tabla de Aspectos'!$CD$2,'Tabla de Aspectos'!$CD$2,IF('Tabla de Aspectos'!CE161='Tabla de Aspectos'!$CF$2,'Tabla de Aspectos'!$CF$2,IF('Tabla de Aspectos'!CG161='Tabla de Aspectos'!$CH$2,'Tabla de Aspectos'!$CH$2,IF('Tabla de Aspectos'!CI161='Tabla de Aspectos'!$CJ$2,'Tabla de Aspectos'!$CJ$2,IF('Tabla de Aspectos'!CK161='Tabla de Aspectos'!$CL$2,'Tabla de Aspectos'!$CL$2,IF('Tabla de Aspectos'!CM161='Tabla de Aspectos'!$CN$2,'Tabla de Aspectos'!$CN$2,IF('Tabla de Aspectos'!CO161='Tabla de Aspectos'!$CP$2,'Tabla de Aspectos'!$CP$2,IF('Tabla de Aspectos'!CQ161='Tabla de Aspectos'!$CR$2,'Tabla de Aspectos'!$CR$2,IF('Tabla de Aspectos'!CS161='Tabla de Aspectos'!$CT$2,'Tabla de Aspectos'!$CT$2,IF('Tabla de Aspectos'!CU161='Tabla de Aspectos'!$CV$2,'Tabla de Aspectos'!$CV$2,IF('Tabla de Aspectos'!CW161='Tabla de Aspectos'!$CX$2,'Tabla de Aspectos'!$CX$2,"")))))))))))))))))))))))))))))))))))))))))))))))))</f>
        <v>Conjunción</v>
      </c>
      <c r="CS4" s="5">
        <f>IF(AND('Tabla de Aspectos'!H161&gt;=0,'Tabla de Aspectos'!H161&lt;'Tabla de Aspectos'!$G$5/24),'Tabla de Aspectos'!H161,IF(AND('Tabla de Aspectos'!J161&gt;=0,'Tabla de Aspectos'!J161&lt;'Tabla de Aspectos'!$I$5/24),'Tabla de Aspectos'!J161,IF(AND('Tabla de Aspectos'!CZ161&gt;=0,'Tabla de Aspectos'!CZ161&lt;'Tabla de Aspectos'!$CY$5/24),'Tabla de Aspectos'!CZ161,IF(AND('Tabla de Aspectos'!L161&gt;=0,'Tabla de Aspectos'!L161&lt;'Tabla de Aspectos'!$K$5/24),'Tabla de Aspectos'!L161,IF(AND('Tabla de Aspectos'!N161&gt;=0,'Tabla de Aspectos'!N161&lt;'Tabla de Aspectos'!$M$5/24),'Tabla de Aspectos'!N161,IF(AND('Tabla de Aspectos'!P161&gt;=0,'Tabla de Aspectos'!P161&lt;'Tabla de Aspectos'!$O$5/24),'Tabla de Aspectos'!P161,IF(AND('Tabla de Aspectos'!R161&gt;=0,'Tabla de Aspectos'!R161&lt;'Tabla de Aspectos'!$Q$5/24),'Tabla de Aspectos'!R161,IF(AND('Tabla de Aspectos'!T161&gt;=0,'Tabla de Aspectos'!T161&lt;'Tabla de Aspectos'!$S$5/24),'Tabla de Aspectos'!T161,IF(AND('Tabla de Aspectos'!V161&gt;=0,'Tabla de Aspectos'!V161&lt;'Tabla de Aspectos'!$U$5/24),'Tabla de Aspectos'!V161,IF(AND('Tabla de Aspectos'!X161&gt;=0,'Tabla de Aspectos'!X161&lt;'Tabla de Aspectos'!$W$5/24),'Tabla de Aspectos'!X161,IF(AND('Tabla de Aspectos'!Z161&gt;=0,'Tabla de Aspectos'!Z161&lt;'Tabla de Aspectos'!$Y$5/24),'Tabla de Aspectos'!Z161,IF(AND('Tabla de Aspectos'!AB161&gt;=0,'Tabla de Aspectos'!AB161&lt;'Tabla de Aspectos'!$AA$5/24),'Tabla de Aspectos'!AB161,IF(AND('Tabla de Aspectos'!AD161&gt;=0,'Tabla de Aspectos'!AD161&lt;'Tabla de Aspectos'!$AC$5/24),'Tabla de Aspectos'!AD161,IF(AND('Tabla de Aspectos'!AF161&gt;=0,'Tabla de Aspectos'!AF161&lt;'Tabla de Aspectos'!$AE$5/24),'Tabla de Aspectos'!AF161,IF(AND('Tabla de Aspectos'!AH161&gt;=0,'Tabla de Aspectos'!AH161&lt;'Tabla de Aspectos'!$AG$5/24),'Tabla de Aspectos'!AH161,IF(AND('Tabla de Aspectos'!AJ161&gt;=0,'Tabla de Aspectos'!AJ161&lt;'Tabla de Aspectos'!$AI$5/24),'Tabla de Aspectos'!AJ161,IF(AND('Tabla de Aspectos'!AL161&gt;=0,'Tabla de Aspectos'!AL161&lt;'Tabla de Aspectos'!$AK$5/24),'Tabla de Aspectos'!AL161,IF(AND('Tabla de Aspectos'!AN161&gt;=0,'Tabla de Aspectos'!AN161&lt;'Tabla de Aspectos'!$AM$5/24),'Tabla de Aspectos'!AN161,IF(AND('Tabla de Aspectos'!AP161&gt;=0,'Tabla de Aspectos'!AP161&lt;'Tabla de Aspectos'!$AO$5/24),'Tabla de Aspectos'!AP161,IF(AND('Tabla de Aspectos'!AR161&gt;=0,'Tabla de Aspectos'!AR161&lt;'Tabla de Aspectos'!$AQ$5/24),'Tabla de Aspectos'!AR161,IF(AND('Tabla de Aspectos'!AT161&gt;=0,'Tabla de Aspectos'!AT161&lt;'Tabla de Aspectos'!$AS$5/24),'Tabla de Aspectos'!AT161,IF(AND('Tabla de Aspectos'!AV161&gt;=0,'Tabla de Aspectos'!AV161&lt;'Tabla de Aspectos'!$AU$5/24),'Tabla de Aspectos'!AV161,IF(AND('Tabla de Aspectos'!AX161&gt;=0,'Tabla de Aspectos'!AX161&lt;'Tabla de Aspectos'!$AW$5/24),'Tabla de Aspectos'!AX161,IF(AND('Tabla de Aspectos'!AZ161&gt;=0,'Tabla de Aspectos'!AZ161&lt;'Tabla de Aspectos'!$AY$5/24),'Tabla de Aspectos'!AZ161,IF(AND('Tabla de Aspectos'!BB161&gt;=0,'Tabla de Aspectos'!BB161&lt;'Tabla de Aspectos'!$BA$5/24),'Tabla de Aspectos'!BB161,IF(AND('Tabla de Aspectos'!BD161&gt;=0,'Tabla de Aspectos'!BD161&lt;'Tabla de Aspectos'!$BC$5/24),'Tabla de Aspectos'!BD161,IF(AND('Tabla de Aspectos'!BF161&gt;=0,'Tabla de Aspectos'!BF161&lt;'Tabla de Aspectos'!$BE$5/24),'Tabla de Aspectos'!BF161,IF(AND('Tabla de Aspectos'!BH161&gt;=0,'Tabla de Aspectos'!BH161&lt;'Tabla de Aspectos'!$BG$5/24),'Tabla de Aspectos'!BH161,IF(AND('Tabla de Aspectos'!BJ161&gt;=0,'Tabla de Aspectos'!BJ161&lt;'Tabla de Aspectos'!$BI$5/24),'Tabla de Aspectos'!BJ161,IF(AND('Tabla de Aspectos'!BL161&gt;=0,'Tabla de Aspectos'!BL161&lt;'Tabla de Aspectos'!$BK$5/24),'Tabla de Aspectos'!BL161,IF(AND('Tabla de Aspectos'!BN161&gt;=0,'Tabla de Aspectos'!BN161&lt;'Tabla de Aspectos'!$BM$5/24),'Tabla de Aspectos'!BN161,IF(AND('Tabla de Aspectos'!BP161&gt;=0,'Tabla de Aspectos'!BP161&lt;'Tabla de Aspectos'!$BO$5/24),'Tabla de Aspectos'!BP161,IF(AND('Tabla de Aspectos'!BR161&gt;=0,'Tabla de Aspectos'!BR161&lt;'Tabla de Aspectos'!$BQ$5/24),'Tabla de Aspectos'!BR161,IF(AND('Tabla de Aspectos'!BT161&gt;=0,'Tabla de Aspectos'!BT161&lt;'Tabla de Aspectos'!$BS$5/24),'Tabla de Aspectos'!BT161,IF(AND('Tabla de Aspectos'!BV161&gt;=0,'Tabla de Aspectos'!BV161&lt;'Tabla de Aspectos'!$BU$5/24),'Tabla de Aspectos'!BV161,IF(AND('Tabla de Aspectos'!BX161&gt;=0,'Tabla de Aspectos'!BX161&lt;'Tabla de Aspectos'!$BW$5/24),'Tabla de Aspectos'!BX161,IF(AND('Tabla de Aspectos'!BZ161&gt;=0,'Tabla de Aspectos'!BZ161&lt;'Tabla de Aspectos'!$BY$5/24),'Tabla de Aspectos'!BZ161,IF(AND('Tabla de Aspectos'!CB161&gt;=0,'Tabla de Aspectos'!CB161&lt;'Tabla de Aspectos'!$CA$5/24),'Tabla de Aspectos'!CB161,IF(AND('Tabla de Aspectos'!CD161&gt;=0,'Tabla de Aspectos'!CD161&lt;'Tabla de Aspectos'!$CC$5/24),'Tabla de Aspectos'!CD161,IF(AND('Tabla de Aspectos'!CF161&gt;=0,'Tabla de Aspectos'!CF161&lt;'Tabla de Aspectos'!$CE$5/24),'Tabla de Aspectos'!CF161,IF(AND('Tabla de Aspectos'!CH161&gt;=0,'Tabla de Aspectos'!CH161&lt;'Tabla de Aspectos'!$CG$5/24),'Tabla de Aspectos'!CH161,IF(AND('Tabla de Aspectos'!CJ161&gt;=0,'Tabla de Aspectos'!CJ161&lt;'Tabla de Aspectos'!$CI$5/24),'Tabla de Aspectos'!CJ161,IF(AND('Tabla de Aspectos'!CL161&gt;=0,'Tabla de Aspectos'!CL161&lt;'Tabla de Aspectos'!$CK$5/24),'Tabla de Aspectos'!CL161,IF(AND('Tabla de Aspectos'!CN161&gt;=0,'Tabla de Aspectos'!CN161&lt;'Tabla de Aspectos'!$CM$5/24),'Tabla de Aspectos'!CN161,IF(AND('Tabla de Aspectos'!CP161&gt;=0,'Tabla de Aspectos'!CP161&lt;'Tabla de Aspectos'!$CO$5/24),'Tabla de Aspectos'!CP161,IF(AND('Tabla de Aspectos'!CR161&gt;=0,'Tabla de Aspectos'!CR161&lt;'Tabla de Aspectos'!$CQ$5/24),'Tabla de Aspectos'!CR161,IF(AND('Tabla de Aspectos'!CT161&gt;=0,'Tabla de Aspectos'!CT161&lt;'Tabla de Aspectos'!$CS$5/24),'Tabla de Aspectos'!CT161,IF(AND('Tabla de Aspectos'!CV161&gt;=0,'Tabla de Aspectos'!CV161&lt;'Tabla de Aspectos'!$CU$5/24),'Tabla de Aspectos'!CV161,IF(AND('Tabla de Aspectos'!CX161&gt;=0,'Tabla de Aspectos'!CX161&lt;'Tabla de Aspectos'!$CW$5/24),'Tabla de Aspectos'!CX161,"")))))))))))))))))))))))))))))))))))))))))))))))))</f>
        <v>0</v>
      </c>
      <c r="CT4" s="3" t="str">
        <f>IF(CS4&lt;&gt;"",IF(CR4=13,"(no se puede describir)",IF(CR4="Conjunción","+20",ROUND((31-HLOOKUP(CR4,'Tabla de Aspectos'!$G$2:$DT$7,6,FALSE))/3*2,1))),"")</f>
        <v>+20</v>
      </c>
      <c r="CU4" s="3">
        <f>IF(CR4='Tabla de Aspectos'!$G$2,24*CS4/'Tabla de Aspectos'!$G$5,IF(CR4='Tabla de Aspectos'!$I$2,24*CS4/'Tabla de Aspectos'!$I$5,IF(CR4='Tabla de Aspectos'!$K$2,24*CS4/'Tabla de Aspectos'!$K$5,IF(CR4='Tabla de Aspectos'!$CY$2,24*CS4/'Tabla de Aspectos'!$CY$5,IF(CR4='Tabla de Aspectos'!$M$2,24*CS4/'Tabla de Aspectos'!$M$5,IF(CR4='Tabla de Aspectos'!$M$2,24*CS4/'Tabla de Aspectos'!$M$5,IF(CR4='Tabla de Aspectos'!$O$2,24*CS4/'Tabla de Aspectos'!$O$5,IF(CR4='Tabla de Aspectos'!$Q$2,24*CS4/'Tabla de Aspectos'!$Q$5,IF(CR4='Tabla de Aspectos'!$S$2,24*CS4/'Tabla de Aspectos'!$S$5,IF(CR4='Tabla de Aspectos'!$U$2,24*CS4/'Tabla de Aspectos'!$U$5,IF(CR4='Tabla de Aspectos'!$W$2,24*CS4/'Tabla de Aspectos'!$W$5,IF(CR4='Tabla de Aspectos'!$Y$2,24*CS4/'Tabla de Aspectos'!$Y$5,IF(CR4='Tabla de Aspectos'!$AA$2,24*CS4/'Tabla de Aspectos'!$AA$5,IF(CR4='Tabla de Aspectos'!$AC$2,24*CS4/'Tabla de Aspectos'!$AC$5,IF(CR4='Tabla de Aspectos'!$AE$2,24*CS4/'Tabla de Aspectos'!$AE$5,IF(CR4='Tabla de Aspectos'!$AG$2,24*CS4/'Tabla de Aspectos'!$AG$5,IF(CR4='Tabla de Aspectos'!$AI$2,24*CS4/'Tabla de Aspectos'!$AI$5,IF(CR4='Tabla de Aspectos'!$AK$2,24*CS4/'Tabla de Aspectos'!$AK$5,IF(CR4='Tabla de Aspectos'!$AM$2,24*CS4/'Tabla de Aspectos'!$AM$5,IF(CR4='Tabla de Aspectos'!$AO$2,24*CS4/'Tabla de Aspectos'!$AO$5,IF(CR4='Tabla de Aspectos'!$AQ$2,24*CS4/'Tabla de Aspectos'!$AQ$5,IF(CR4='Tabla de Aspectos'!$AS$2,24*CS4/'Tabla de Aspectos'!$AS$5,IF(CR4='Tabla de Aspectos'!$AU$2,24*CS4/'Tabla de Aspectos'!$AU$5,IF(CR4='Tabla de Aspectos'!$AW$2,24*CS4/'Tabla de Aspectos'!$AW$5,IF(CR4='Tabla de Aspectos'!$AY$2,24*CS4/'Tabla de Aspectos'!$AY$5,IF(CR4='Tabla de Aspectos'!$BA$2,24*CS4/'Tabla de Aspectos'!$BA$5,IF(CR4='Tabla de Aspectos'!$BC$2,24*CS4/'Tabla de Aspectos'!$BC$5,IF(CR4='Tabla de Aspectos'!$BE$2,24*CS4/'Tabla de Aspectos'!$BE$5,IF(CR4='Tabla de Aspectos'!$BG$2,24*CS4/'Tabla de Aspectos'!$BG$5,IF(CR4='Tabla de Aspectos'!$BI$2,24*CS4/'Tabla de Aspectos'!$BI$5,IF(CR4='Tabla de Aspectos'!$BK$2,24*CS4/'Tabla de Aspectos'!$BK$5,IF(CR4='Tabla de Aspectos'!$BM$2,24*CS4/'Tabla de Aspectos'!$BM$5,IF(CR4='Tabla de Aspectos'!$BO$2,24*CS4/'Tabla de Aspectos'!$BO$5,IF(CR4='Tabla de Aspectos'!$BQ$2,24*CS4/'Tabla de Aspectos'!$BQ$5,IF(CR4='Tabla de Aspectos'!$BS$2,24*CS4/'Tabla de Aspectos'!$BS$5,IF(CR4='Tabla de Aspectos'!$BU$2,24*CS4/'Tabla de Aspectos'!$BU$5,IF(CR4='Tabla de Aspectos'!$BW$2,24*CS4/'Tabla de Aspectos'!$BW$5,IF(CR4='Tabla de Aspectos'!$BY$2,24*CS4/'Tabla de Aspectos'!$BY$5,IF(CR4='Tabla de Aspectos'!$CA$2,24*CS4/'Tabla de Aspectos'!$CA$5,IF(CR4='Tabla de Aspectos'!$CC$2,24*CS4/'Tabla de Aspectos'!$CC$5,IF(CR4='Tabla de Aspectos'!$CE$2,24*CS4/'Tabla de Aspectos'!$CE$5,IF(CR4='Tabla de Aspectos'!$CG$2,24*CS4/'Tabla de Aspectos'!$CG$5,IF(CR4='Tabla de Aspectos'!$CI$2,24*CS4/'Tabla de Aspectos'!$CI$5,IF(CR4='Tabla de Aspectos'!$CK$2,24*CS4/'Tabla de Aspectos'!$CK$5,IF(CR4='Tabla de Aspectos'!$CM$2,24*CS4/'Tabla de Aspectos'!$CM$5,IF(CR4='Tabla de Aspectos'!$CO$2,24*CS4/'Tabla de Aspectos'!$CO$5,IF(CR4='Tabla de Aspectos'!$CQ$2,24*CS4/'Tabla de Aspectos'!$CQ$5,IF(CR4='Tabla de Aspectos'!$CS$2,24*CS4/'Tabla de Aspectos'!$CS$5,IF(CR4='Tabla de Aspectos'!$CU$2,24*CS4/'Tabla de Aspectos'!$CU$5,IF(CR4='Tabla de Aspectos'!$CW$2,24*CS4/'Tabla de Aspectos'!$CW$5,""))))))))))))))))))))))))))))))))))))))))))))))))))</f>
        <v>0</v>
      </c>
      <c r="CV4" s="3">
        <f t="shared" ref="CV4:CV18" si="8">IF(AND(CU4&gt;=0,CU4&lt;0.05),20,IF(AND(CU4&gt;=0.05,CU4&lt;0.1),19,IF(AND(CU4&gt;=0.1,CU4&lt;0.15),18,IF(AND(CU4&gt;=0.15,CU4&lt;0.2),17,IF(AND(CU4&gt;=0.2,CU4&lt;0.25),16,IF(AND(CU4&gt;=0.25,CU4&lt;0.3),15,IF(AND(CU4&gt;=0.3,CU4&lt;0.35),14,IF(AND(CU4&gt;=0.35,CU4&lt;0.4),13,IF(AND(CU4&gt;=0.4,CU4&lt;0.45),12,IF(AND(CU4&gt;=0.45,CU4&lt;0.5),11,IF(AND(CU4&gt;=0.5,CU4&lt;0.55),10,IF(AND(CU4&gt;=0.55,CU4&lt;0.6),9,IF(AND(CU4&gt;=0.6,CU4&lt;0.65),8,IF(AND(CU4&gt;=0.65,CU4&lt;0.7),7,IF(AND(CU4&gt;=0.7,CU4&lt;0.75),6,IF(AND(CU4&gt;=0.75,CU4&lt;0.8),5,IF(AND(CU4&gt;=0.8,CU4&lt;0.85),4,IF(AND(CU4&gt;=0.85,CU4&lt;0.9),3,IF(AND(CU4&gt;=0.9,CU4&lt;0.95),2,IF(AND(CU4&gt;=0.95,CU4&lt;1),1,""))))))))))))))))))))</f>
        <v>20</v>
      </c>
      <c r="CX4" s="3">
        <f>'Tabla de Aspectos'!D176</f>
        <v>177</v>
      </c>
      <c r="CY4" s="3" t="str">
        <f>'Tabla de Aspectos'!E176</f>
        <v>Nodo Norte Real</v>
      </c>
      <c r="CZ4" s="3" t="str">
        <f>'Tabla de Aspectos'!F176</f>
        <v>Sol</v>
      </c>
      <c r="DA4" s="3" t="str">
        <f>IF('Tabla de Aspectos'!G176='Tabla de Aspectos'!$H$2,'Tabla de Aspectos'!$H$2,IF('Tabla de Aspectos'!I176='Tabla de Aspectos'!$J$2,'Tabla de Aspectos'!$J$2,IF('Tabla de Aspectos'!CY176='Tabla de Aspectos'!$CZ$2,'Tabla de Aspectos'!$CZ$2,IF('Tabla de Aspectos'!K176='Tabla de Aspectos'!$L$2,'Tabla de Aspectos'!$L$2,IF('Tabla de Aspectos'!M176='Tabla de Aspectos'!$N$2,'Tabla de Aspectos'!$N$2,IF('Tabla de Aspectos'!O176='Tabla de Aspectos'!$P$2,'Tabla de Aspectos'!$P$2,IF('Tabla de Aspectos'!Q176='Tabla de Aspectos'!$R$2,'Tabla de Aspectos'!$R$2,IF('Tabla de Aspectos'!S176='Tabla de Aspectos'!$T$2,'Tabla de Aspectos'!$T$2,IF('Tabla de Aspectos'!U176='Tabla de Aspectos'!$V$2,'Tabla de Aspectos'!$V$2,IF('Tabla de Aspectos'!W176='Tabla de Aspectos'!$X$2,'Tabla de Aspectos'!$X$2,IF('Tabla de Aspectos'!Y176='Tabla de Aspectos'!$Z$2,'Tabla de Aspectos'!$Z$2,IF('Tabla de Aspectos'!AA176='Tabla de Aspectos'!$AB$2,'Tabla de Aspectos'!$AB$2,IF('Tabla de Aspectos'!AC176='Tabla de Aspectos'!$AD$2,'Tabla de Aspectos'!$AD$2,IF('Tabla de Aspectos'!AE176='Tabla de Aspectos'!$AF$2,'Tabla de Aspectos'!$AF$2,IF('Tabla de Aspectos'!AG176='Tabla de Aspectos'!$AH$2,'Tabla de Aspectos'!$AH$2,IF('Tabla de Aspectos'!AI176='Tabla de Aspectos'!$AJ$2,'Tabla de Aspectos'!$AJ$2,IF('Tabla de Aspectos'!AK176='Tabla de Aspectos'!$AL$2,'Tabla de Aspectos'!$AL$2,IF('Tabla de Aspectos'!AM176='Tabla de Aspectos'!$AN$2,'Tabla de Aspectos'!$AN$2,IF('Tabla de Aspectos'!AO176='Tabla de Aspectos'!$AP$2,'Tabla de Aspectos'!$AP$2,IF('Tabla de Aspectos'!AQ176='Tabla de Aspectos'!$AR$2,'Tabla de Aspectos'!$AR$2,IF('Tabla de Aspectos'!AS176='Tabla de Aspectos'!$AT$2,'Tabla de Aspectos'!$AT$2,IF('Tabla de Aspectos'!AU176='Tabla de Aspectos'!$AV$2,'Tabla de Aspectos'!$AV$2,IF('Tabla de Aspectos'!AW176='Tabla de Aspectos'!$AX$2,'Tabla de Aspectos'!$AX$2,IF('Tabla de Aspectos'!AY176='Tabla de Aspectos'!$AZ$2,'Tabla de Aspectos'!$AZ$2,IF('Tabla de Aspectos'!BA176='Tabla de Aspectos'!$BB$2,'Tabla de Aspectos'!$BB$2,IF('Tabla de Aspectos'!BC176='Tabla de Aspectos'!$BD$2,'Tabla de Aspectos'!$BD$2,IF('Tabla de Aspectos'!BE176='Tabla de Aspectos'!$BF$2,'Tabla de Aspectos'!$BF$2,IF('Tabla de Aspectos'!BG176='Tabla de Aspectos'!$BH$2,'Tabla de Aspectos'!$BH$2,IF('Tabla de Aspectos'!BI176='Tabla de Aspectos'!$BJ$2,'Tabla de Aspectos'!$BJ$2,IF('Tabla de Aspectos'!BK176='Tabla de Aspectos'!$BL$2,'Tabla de Aspectos'!$BL$2,IF('Tabla de Aspectos'!BM176='Tabla de Aspectos'!$BN$2,'Tabla de Aspectos'!$BN$2,IF('Tabla de Aspectos'!BO176='Tabla de Aspectos'!$BP$2,'Tabla de Aspectos'!$BP$2,IF('Tabla de Aspectos'!BQ176='Tabla de Aspectos'!$BR$2,'Tabla de Aspectos'!$BR$2,IF('Tabla de Aspectos'!BS176='Tabla de Aspectos'!$BT$2,'Tabla de Aspectos'!$BT$2,IF('Tabla de Aspectos'!BU176='Tabla de Aspectos'!$BV$2,'Tabla de Aspectos'!$BV$2,IF('Tabla de Aspectos'!BW176='Tabla de Aspectos'!$BX$2,'Tabla de Aspectos'!$BX$2,IF('Tabla de Aspectos'!BY176='Tabla de Aspectos'!$BZ$2,'Tabla de Aspectos'!$BZ$2,IF('Tabla de Aspectos'!CA176='Tabla de Aspectos'!$CB$2,'Tabla de Aspectos'!$CB$2,IF('Tabla de Aspectos'!CC176='Tabla de Aspectos'!$CD$2,'Tabla de Aspectos'!$CD$2,IF('Tabla de Aspectos'!CE176='Tabla de Aspectos'!$CF$2,'Tabla de Aspectos'!$CF$2,IF('Tabla de Aspectos'!CG176='Tabla de Aspectos'!$CH$2,'Tabla de Aspectos'!$CH$2,IF('Tabla de Aspectos'!CI176='Tabla de Aspectos'!$CJ$2,'Tabla de Aspectos'!$CJ$2,IF('Tabla de Aspectos'!CK176='Tabla de Aspectos'!$CL$2,'Tabla de Aspectos'!$CL$2,IF('Tabla de Aspectos'!CM176='Tabla de Aspectos'!$CN$2,'Tabla de Aspectos'!$CN$2,IF('Tabla de Aspectos'!CO176='Tabla de Aspectos'!$CP$2,'Tabla de Aspectos'!$CP$2,IF('Tabla de Aspectos'!CQ176='Tabla de Aspectos'!$CR$2,'Tabla de Aspectos'!$CR$2,IF('Tabla de Aspectos'!CS176='Tabla de Aspectos'!$CT$2,'Tabla de Aspectos'!$CT$2,IF('Tabla de Aspectos'!CU176='Tabla de Aspectos'!$CV$2,'Tabla de Aspectos'!$CV$2,IF('Tabla de Aspectos'!CW176='Tabla de Aspectos'!$CX$2,'Tabla de Aspectos'!$CX$2,"")))))))))))))))))))))))))))))))))))))))))))))))))</f>
        <v>Conjunción</v>
      </c>
      <c r="DB4" s="5">
        <f>IF(AND('Tabla de Aspectos'!H176&gt;=0,'Tabla de Aspectos'!H176&lt;'Tabla de Aspectos'!$G$5/24),'Tabla de Aspectos'!H176,IF(AND('Tabla de Aspectos'!J176&gt;=0,'Tabla de Aspectos'!J176&lt;'Tabla de Aspectos'!$I$5/24),'Tabla de Aspectos'!J176,IF(AND('Tabla de Aspectos'!CZ176&gt;=0,'Tabla de Aspectos'!CZ176&lt;'Tabla de Aspectos'!$CY$5/24),'Tabla de Aspectos'!CZ176,IF(AND('Tabla de Aspectos'!L176&gt;=0,'Tabla de Aspectos'!L176&lt;'Tabla de Aspectos'!$K$5/24),'Tabla de Aspectos'!L176,IF(AND('Tabla de Aspectos'!N176&gt;=0,'Tabla de Aspectos'!N176&lt;'Tabla de Aspectos'!$M$5/24),'Tabla de Aspectos'!N176,IF(AND('Tabla de Aspectos'!P176&gt;=0,'Tabla de Aspectos'!P176&lt;'Tabla de Aspectos'!$O$5/24),'Tabla de Aspectos'!P176,IF(AND('Tabla de Aspectos'!R176&gt;=0,'Tabla de Aspectos'!R176&lt;'Tabla de Aspectos'!$Q$5/24),'Tabla de Aspectos'!R176,IF(AND('Tabla de Aspectos'!T176&gt;=0,'Tabla de Aspectos'!T176&lt;'Tabla de Aspectos'!$S$5/24),'Tabla de Aspectos'!T176,IF(AND('Tabla de Aspectos'!V176&gt;=0,'Tabla de Aspectos'!V176&lt;'Tabla de Aspectos'!$U$5/24),'Tabla de Aspectos'!V176,IF(AND('Tabla de Aspectos'!X176&gt;=0,'Tabla de Aspectos'!X176&lt;'Tabla de Aspectos'!$W$5/24),'Tabla de Aspectos'!X176,IF(AND('Tabla de Aspectos'!Z176&gt;=0,'Tabla de Aspectos'!Z176&lt;'Tabla de Aspectos'!$Y$5/24),'Tabla de Aspectos'!Z176,IF(AND('Tabla de Aspectos'!AB176&gt;=0,'Tabla de Aspectos'!AB176&lt;'Tabla de Aspectos'!$AA$5/24),'Tabla de Aspectos'!AB176,IF(AND('Tabla de Aspectos'!AD176&gt;=0,'Tabla de Aspectos'!AD176&lt;'Tabla de Aspectos'!$AC$5/24),'Tabla de Aspectos'!AD176,IF(AND('Tabla de Aspectos'!AF176&gt;=0,'Tabla de Aspectos'!AF176&lt;'Tabla de Aspectos'!$AE$5/24),'Tabla de Aspectos'!AF176,IF(AND('Tabla de Aspectos'!AH176&gt;=0,'Tabla de Aspectos'!AH176&lt;'Tabla de Aspectos'!$AG$5/24),'Tabla de Aspectos'!AH176,IF(AND('Tabla de Aspectos'!AJ176&gt;=0,'Tabla de Aspectos'!AJ176&lt;'Tabla de Aspectos'!$AI$5/24),'Tabla de Aspectos'!AJ176,IF(AND('Tabla de Aspectos'!AL176&gt;=0,'Tabla de Aspectos'!AL176&lt;'Tabla de Aspectos'!$AK$5/24),'Tabla de Aspectos'!AL176,IF(AND('Tabla de Aspectos'!AN176&gt;=0,'Tabla de Aspectos'!AN176&lt;'Tabla de Aspectos'!$AM$5/24),'Tabla de Aspectos'!AN176,IF(AND('Tabla de Aspectos'!AP176&gt;=0,'Tabla de Aspectos'!AP176&lt;'Tabla de Aspectos'!$AO$5/24),'Tabla de Aspectos'!AP176,IF(AND('Tabla de Aspectos'!AR176&gt;=0,'Tabla de Aspectos'!AR176&lt;'Tabla de Aspectos'!$AQ$5/24),'Tabla de Aspectos'!AR176,IF(AND('Tabla de Aspectos'!AT176&gt;=0,'Tabla de Aspectos'!AT176&lt;'Tabla de Aspectos'!$AS$5/24),'Tabla de Aspectos'!AT176,IF(AND('Tabla de Aspectos'!AV176&gt;=0,'Tabla de Aspectos'!AV176&lt;'Tabla de Aspectos'!$AU$5/24),'Tabla de Aspectos'!AV176,IF(AND('Tabla de Aspectos'!AX176&gt;=0,'Tabla de Aspectos'!AX176&lt;'Tabla de Aspectos'!$AW$5/24),'Tabla de Aspectos'!AX176,IF(AND('Tabla de Aspectos'!AZ176&gt;=0,'Tabla de Aspectos'!AZ176&lt;'Tabla de Aspectos'!$AY$5/24),'Tabla de Aspectos'!AZ176,IF(AND('Tabla de Aspectos'!BB176&gt;=0,'Tabla de Aspectos'!BB176&lt;'Tabla de Aspectos'!$BA$5/24),'Tabla de Aspectos'!BB176,IF(AND('Tabla de Aspectos'!BD176&gt;=0,'Tabla de Aspectos'!BD176&lt;'Tabla de Aspectos'!$BC$5/24),'Tabla de Aspectos'!BD176,IF(AND('Tabla de Aspectos'!BF176&gt;=0,'Tabla de Aspectos'!BF176&lt;'Tabla de Aspectos'!$BE$5/24),'Tabla de Aspectos'!BF176,IF(AND('Tabla de Aspectos'!BH176&gt;=0,'Tabla de Aspectos'!BH176&lt;'Tabla de Aspectos'!$BG$5/24),'Tabla de Aspectos'!BH176,IF(AND('Tabla de Aspectos'!BJ176&gt;=0,'Tabla de Aspectos'!BJ176&lt;'Tabla de Aspectos'!$BI$5/24),'Tabla de Aspectos'!BJ176,IF(AND('Tabla de Aspectos'!BL176&gt;=0,'Tabla de Aspectos'!BL176&lt;'Tabla de Aspectos'!$BK$5/24),'Tabla de Aspectos'!BL176,IF(AND('Tabla de Aspectos'!BN176&gt;=0,'Tabla de Aspectos'!BN176&lt;'Tabla de Aspectos'!$BM$5/24),'Tabla de Aspectos'!BN176,IF(AND('Tabla de Aspectos'!BP176&gt;=0,'Tabla de Aspectos'!BP176&lt;'Tabla de Aspectos'!$BO$5/24),'Tabla de Aspectos'!BP176,IF(AND('Tabla de Aspectos'!BR176&gt;=0,'Tabla de Aspectos'!BR176&lt;'Tabla de Aspectos'!$BQ$5/24),'Tabla de Aspectos'!BR176,IF(AND('Tabla de Aspectos'!BT176&gt;=0,'Tabla de Aspectos'!BT176&lt;'Tabla de Aspectos'!$BS$5/24),'Tabla de Aspectos'!BT176,IF(AND('Tabla de Aspectos'!BV176&gt;=0,'Tabla de Aspectos'!BV176&lt;'Tabla de Aspectos'!$BU$5/24),'Tabla de Aspectos'!BV176,IF(AND('Tabla de Aspectos'!BX176&gt;=0,'Tabla de Aspectos'!BX176&lt;'Tabla de Aspectos'!$BW$5/24),'Tabla de Aspectos'!BX176,IF(AND('Tabla de Aspectos'!BZ176&gt;=0,'Tabla de Aspectos'!BZ176&lt;'Tabla de Aspectos'!$BY$5/24),'Tabla de Aspectos'!BZ176,IF(AND('Tabla de Aspectos'!CB176&gt;=0,'Tabla de Aspectos'!CB176&lt;'Tabla de Aspectos'!$CA$5/24),'Tabla de Aspectos'!CB176,IF(AND('Tabla de Aspectos'!CD176&gt;=0,'Tabla de Aspectos'!CD176&lt;'Tabla de Aspectos'!$CC$5/24),'Tabla de Aspectos'!CD176,IF(AND('Tabla de Aspectos'!CF176&gt;=0,'Tabla de Aspectos'!CF176&lt;'Tabla de Aspectos'!$CE$5/24),'Tabla de Aspectos'!CF176,IF(AND('Tabla de Aspectos'!CH176&gt;=0,'Tabla de Aspectos'!CH176&lt;'Tabla de Aspectos'!$CG$5/24),'Tabla de Aspectos'!CH176,IF(AND('Tabla de Aspectos'!CJ176&gt;=0,'Tabla de Aspectos'!CJ176&lt;'Tabla de Aspectos'!$CI$5/24),'Tabla de Aspectos'!CJ176,IF(AND('Tabla de Aspectos'!CL176&gt;=0,'Tabla de Aspectos'!CL176&lt;'Tabla de Aspectos'!$CK$5/24),'Tabla de Aspectos'!CL176,IF(AND('Tabla de Aspectos'!CN176&gt;=0,'Tabla de Aspectos'!CN176&lt;'Tabla de Aspectos'!$CM$5/24),'Tabla de Aspectos'!CN176,IF(AND('Tabla de Aspectos'!CP176&gt;=0,'Tabla de Aspectos'!CP176&lt;'Tabla de Aspectos'!$CO$5/24),'Tabla de Aspectos'!CP176,IF(AND('Tabla de Aspectos'!CR176&gt;=0,'Tabla de Aspectos'!CR176&lt;'Tabla de Aspectos'!$CQ$5/24),'Tabla de Aspectos'!CR176,IF(AND('Tabla de Aspectos'!CT176&gt;=0,'Tabla de Aspectos'!CT176&lt;'Tabla de Aspectos'!$CS$5/24),'Tabla de Aspectos'!CT176,IF(AND('Tabla de Aspectos'!CV176&gt;=0,'Tabla de Aspectos'!CV176&lt;'Tabla de Aspectos'!$CU$5/24),'Tabla de Aspectos'!CV176,IF(AND('Tabla de Aspectos'!CX176&gt;=0,'Tabla de Aspectos'!CX176&lt;'Tabla de Aspectos'!$CW$5/24),'Tabla de Aspectos'!CX176,"")))))))))))))))))))))))))))))))))))))))))))))))))</f>
        <v>0</v>
      </c>
      <c r="DC4" s="3" t="str">
        <f>IF(DB4&lt;&gt;"",IF(DA4=13,"(no se puede describir)",IF(DA4="Conjunción","+20",ROUND((31-HLOOKUP(DA4,'Tabla de Aspectos'!$G$2:$DT$7,6,FALSE))/3*2,1))),"")</f>
        <v>+20</v>
      </c>
      <c r="DD4" s="3">
        <f>IF(DA4='Tabla de Aspectos'!$G$2,24*DB4/'Tabla de Aspectos'!$G$5,IF(DA4='Tabla de Aspectos'!$I$2,24*DB4/'Tabla de Aspectos'!$I$5,IF(DA4='Tabla de Aspectos'!$K$2,24*DB4/'Tabla de Aspectos'!$K$5,IF(DA4='Tabla de Aspectos'!$CY$2,24*DB4/'Tabla de Aspectos'!$CY$5,IF(DA4='Tabla de Aspectos'!$M$2,24*DB4/'Tabla de Aspectos'!$M$5,IF(DA4='Tabla de Aspectos'!$M$2,24*DB4/'Tabla de Aspectos'!$M$5,IF(DA4='Tabla de Aspectos'!$O$2,24*DB4/'Tabla de Aspectos'!$O$5,IF(DA4='Tabla de Aspectos'!$Q$2,24*DB4/'Tabla de Aspectos'!$Q$5,IF(DA4='Tabla de Aspectos'!$S$2,24*DB4/'Tabla de Aspectos'!$S$5,IF(DA4='Tabla de Aspectos'!$U$2,24*DB4/'Tabla de Aspectos'!$U$5,IF(DA4='Tabla de Aspectos'!$W$2,24*DB4/'Tabla de Aspectos'!$W$5,IF(DA4='Tabla de Aspectos'!$Y$2,24*DB4/'Tabla de Aspectos'!$Y$5,IF(DA4='Tabla de Aspectos'!$AA$2,24*DB4/'Tabla de Aspectos'!$AA$5,IF(DA4='Tabla de Aspectos'!$AC$2,24*DB4/'Tabla de Aspectos'!$AC$5,IF(DA4='Tabla de Aspectos'!$AE$2,24*DB4/'Tabla de Aspectos'!$AE$5,IF(DA4='Tabla de Aspectos'!$AG$2,24*DB4/'Tabla de Aspectos'!$AG$5,IF(DA4='Tabla de Aspectos'!$AI$2,24*DB4/'Tabla de Aspectos'!$AI$5,IF(DA4='Tabla de Aspectos'!$AK$2,24*DB4/'Tabla de Aspectos'!$AK$5,IF(DA4='Tabla de Aspectos'!$AM$2,24*DB4/'Tabla de Aspectos'!$AM$5,IF(DA4='Tabla de Aspectos'!$AO$2,24*DB4/'Tabla de Aspectos'!$AO$5,IF(DA4='Tabla de Aspectos'!$AQ$2,24*DB4/'Tabla de Aspectos'!$AQ$5,IF(DA4='Tabla de Aspectos'!$AS$2,24*DB4/'Tabla de Aspectos'!$AS$5,IF(DA4='Tabla de Aspectos'!$AU$2,24*DB4/'Tabla de Aspectos'!$AU$5,IF(DA4='Tabla de Aspectos'!$AW$2,24*DB4/'Tabla de Aspectos'!$AW$5,IF(DA4='Tabla de Aspectos'!$AY$2,24*DB4/'Tabla de Aspectos'!$AY$5,IF(DA4='Tabla de Aspectos'!$BA$2,24*DB4/'Tabla de Aspectos'!$BA$5,IF(DA4='Tabla de Aspectos'!$BC$2,24*DB4/'Tabla de Aspectos'!$BC$5,IF(DA4='Tabla de Aspectos'!$BE$2,24*DB4/'Tabla de Aspectos'!$BE$5,IF(DA4='Tabla de Aspectos'!$BG$2,24*DB4/'Tabla de Aspectos'!$BG$5,IF(DA4='Tabla de Aspectos'!$BI$2,24*DB4/'Tabla de Aspectos'!$BI$5,IF(DA4='Tabla de Aspectos'!$BK$2,24*DB4/'Tabla de Aspectos'!$BK$5,IF(DA4='Tabla de Aspectos'!$BM$2,24*DB4/'Tabla de Aspectos'!$BM$5,IF(DA4='Tabla de Aspectos'!$BO$2,24*DB4/'Tabla de Aspectos'!$BO$5,IF(DA4='Tabla de Aspectos'!$BQ$2,24*DB4/'Tabla de Aspectos'!$BQ$5,IF(DA4='Tabla de Aspectos'!$BS$2,24*DB4/'Tabla de Aspectos'!$BS$5,IF(DA4='Tabla de Aspectos'!$BU$2,24*DB4/'Tabla de Aspectos'!$BU$5,IF(DA4='Tabla de Aspectos'!$BW$2,24*DB4/'Tabla de Aspectos'!$BW$5,IF(DA4='Tabla de Aspectos'!$BY$2,24*DB4/'Tabla de Aspectos'!$BY$5,IF(DA4='Tabla de Aspectos'!$CA$2,24*DB4/'Tabla de Aspectos'!$CA$5,IF(DA4='Tabla de Aspectos'!$CC$2,24*DB4/'Tabla de Aspectos'!$CC$5,IF(DA4='Tabla de Aspectos'!$CE$2,24*DB4/'Tabla de Aspectos'!$CE$5,IF(DA4='Tabla de Aspectos'!$CG$2,24*DB4/'Tabla de Aspectos'!$CG$5,IF(DA4='Tabla de Aspectos'!$CI$2,24*DB4/'Tabla de Aspectos'!$CI$5,IF(DA4='Tabla de Aspectos'!$CK$2,24*DB4/'Tabla de Aspectos'!$CK$5,IF(DA4='Tabla de Aspectos'!$CM$2,24*DB4/'Tabla de Aspectos'!$CM$5,IF(DA4='Tabla de Aspectos'!$CO$2,24*DB4/'Tabla de Aspectos'!$CO$5,IF(DA4='Tabla de Aspectos'!$CQ$2,24*DB4/'Tabla de Aspectos'!$CQ$5,IF(DA4='Tabla de Aspectos'!$CS$2,24*DB4/'Tabla de Aspectos'!$CS$5,IF(DA4='Tabla de Aspectos'!$CU$2,24*DB4/'Tabla de Aspectos'!$CU$5,IF(DA4='Tabla de Aspectos'!$CW$2,24*DB4/'Tabla de Aspectos'!$CW$5,""))))))))))))))))))))))))))))))))))))))))))))))))))</f>
        <v>0</v>
      </c>
      <c r="DE4" s="3">
        <f t="shared" ref="DE4:DE18" si="9">IF(AND(DD4&gt;=0,DD4&lt;0.05),20,IF(AND(DD4&gt;=0.05,DD4&lt;0.1),19,IF(AND(DD4&gt;=0.1,DD4&lt;0.15),18,IF(AND(DD4&gt;=0.15,DD4&lt;0.2),17,IF(AND(DD4&gt;=0.2,DD4&lt;0.25),16,IF(AND(DD4&gt;=0.25,DD4&lt;0.3),15,IF(AND(DD4&gt;=0.3,DD4&lt;0.35),14,IF(AND(DD4&gt;=0.35,DD4&lt;0.4),13,IF(AND(DD4&gt;=0.4,DD4&lt;0.45),12,IF(AND(DD4&gt;=0.45,DD4&lt;0.5),11,IF(AND(DD4&gt;=0.5,DD4&lt;0.55),10,IF(AND(DD4&gt;=0.55,DD4&lt;0.6),9,IF(AND(DD4&gt;=0.6,DD4&lt;0.65),8,IF(AND(DD4&gt;=0.65,DD4&lt;0.7),7,IF(AND(DD4&gt;=0.7,DD4&lt;0.75),6,IF(AND(DD4&gt;=0.75,DD4&lt;0.8),5,IF(AND(DD4&gt;=0.8,DD4&lt;0.85),4,IF(AND(DD4&gt;=0.85,DD4&lt;0.9),3,IF(AND(DD4&gt;=0.9,DD4&lt;0.95),2,IF(AND(DD4&gt;=0.95,DD4&lt;1),1,""))))))))))))))))))))</f>
        <v>20</v>
      </c>
      <c r="DG4" s="3">
        <f>'Tabla de Aspectos'!D191</f>
        <v>193</v>
      </c>
      <c r="DH4" s="3" t="str">
        <f>'Tabla de Aspectos'!E191</f>
        <v>Quirón</v>
      </c>
      <c r="DI4" s="3" t="str">
        <f>'Tabla de Aspectos'!F191</f>
        <v>Sol</v>
      </c>
      <c r="DJ4" s="3" t="str">
        <f>IF('Tabla de Aspectos'!G191='Tabla de Aspectos'!$H$2,'Tabla de Aspectos'!$H$2,IF('Tabla de Aspectos'!I191='Tabla de Aspectos'!$J$2,'Tabla de Aspectos'!$J$2,IF('Tabla de Aspectos'!CY191='Tabla de Aspectos'!$CZ$2,'Tabla de Aspectos'!$CZ$2,IF('Tabla de Aspectos'!K191='Tabla de Aspectos'!$L$2,'Tabla de Aspectos'!$L$2,IF('Tabla de Aspectos'!M191='Tabla de Aspectos'!$N$2,'Tabla de Aspectos'!$N$2,IF('Tabla de Aspectos'!O191='Tabla de Aspectos'!$P$2,'Tabla de Aspectos'!$P$2,IF('Tabla de Aspectos'!Q191='Tabla de Aspectos'!$R$2,'Tabla de Aspectos'!$R$2,IF('Tabla de Aspectos'!S191='Tabla de Aspectos'!$T$2,'Tabla de Aspectos'!$T$2,IF('Tabla de Aspectos'!U191='Tabla de Aspectos'!$V$2,'Tabla de Aspectos'!$V$2,IF('Tabla de Aspectos'!W191='Tabla de Aspectos'!$X$2,'Tabla de Aspectos'!$X$2,IF('Tabla de Aspectos'!Y191='Tabla de Aspectos'!$Z$2,'Tabla de Aspectos'!$Z$2,IF('Tabla de Aspectos'!AA191='Tabla de Aspectos'!$AB$2,'Tabla de Aspectos'!$AB$2,IF('Tabla de Aspectos'!AC191='Tabla de Aspectos'!$AD$2,'Tabla de Aspectos'!$AD$2,IF('Tabla de Aspectos'!AE191='Tabla de Aspectos'!$AF$2,'Tabla de Aspectos'!$AF$2,IF('Tabla de Aspectos'!AG191='Tabla de Aspectos'!$AH$2,'Tabla de Aspectos'!$AH$2,IF('Tabla de Aspectos'!AI191='Tabla de Aspectos'!$AJ$2,'Tabla de Aspectos'!$AJ$2,IF('Tabla de Aspectos'!AK191='Tabla de Aspectos'!$AL$2,'Tabla de Aspectos'!$AL$2,IF('Tabla de Aspectos'!AM191='Tabla de Aspectos'!$AN$2,'Tabla de Aspectos'!$AN$2,IF('Tabla de Aspectos'!AO191='Tabla de Aspectos'!$AP$2,'Tabla de Aspectos'!$AP$2,IF('Tabla de Aspectos'!AQ191='Tabla de Aspectos'!$AR$2,'Tabla de Aspectos'!$AR$2,IF('Tabla de Aspectos'!AS191='Tabla de Aspectos'!$AT$2,'Tabla de Aspectos'!$AT$2,IF('Tabla de Aspectos'!AU191='Tabla de Aspectos'!$AV$2,'Tabla de Aspectos'!$AV$2,IF('Tabla de Aspectos'!AW191='Tabla de Aspectos'!$AX$2,'Tabla de Aspectos'!$AX$2,IF('Tabla de Aspectos'!AY191='Tabla de Aspectos'!$AZ$2,'Tabla de Aspectos'!$AZ$2,IF('Tabla de Aspectos'!BA191='Tabla de Aspectos'!$BB$2,'Tabla de Aspectos'!$BB$2,IF('Tabla de Aspectos'!BC191='Tabla de Aspectos'!$BD$2,'Tabla de Aspectos'!$BD$2,IF('Tabla de Aspectos'!BE191='Tabla de Aspectos'!$BF$2,'Tabla de Aspectos'!$BF$2,IF('Tabla de Aspectos'!BG191='Tabla de Aspectos'!$BH$2,'Tabla de Aspectos'!$BH$2,IF('Tabla de Aspectos'!BI191='Tabla de Aspectos'!$BJ$2,'Tabla de Aspectos'!$BJ$2,IF('Tabla de Aspectos'!BK191='Tabla de Aspectos'!$BL$2,'Tabla de Aspectos'!$BL$2,IF('Tabla de Aspectos'!BM191='Tabla de Aspectos'!$BN$2,'Tabla de Aspectos'!$BN$2,IF('Tabla de Aspectos'!BO191='Tabla de Aspectos'!$BP$2,'Tabla de Aspectos'!$BP$2,IF('Tabla de Aspectos'!BQ191='Tabla de Aspectos'!$BR$2,'Tabla de Aspectos'!$BR$2,IF('Tabla de Aspectos'!BS191='Tabla de Aspectos'!$BT$2,'Tabla de Aspectos'!$BT$2,IF('Tabla de Aspectos'!BU191='Tabla de Aspectos'!$BV$2,'Tabla de Aspectos'!$BV$2,IF('Tabla de Aspectos'!BW191='Tabla de Aspectos'!$BX$2,'Tabla de Aspectos'!$BX$2,IF('Tabla de Aspectos'!BY191='Tabla de Aspectos'!$BZ$2,'Tabla de Aspectos'!$BZ$2,IF('Tabla de Aspectos'!CA191='Tabla de Aspectos'!$CB$2,'Tabla de Aspectos'!$CB$2,IF('Tabla de Aspectos'!CC191='Tabla de Aspectos'!$CD$2,'Tabla de Aspectos'!$CD$2,IF('Tabla de Aspectos'!CE191='Tabla de Aspectos'!$CF$2,'Tabla de Aspectos'!$CF$2,IF('Tabla de Aspectos'!CG191='Tabla de Aspectos'!$CH$2,'Tabla de Aspectos'!$CH$2,IF('Tabla de Aspectos'!CI191='Tabla de Aspectos'!$CJ$2,'Tabla de Aspectos'!$CJ$2,IF('Tabla de Aspectos'!CK191='Tabla de Aspectos'!$CL$2,'Tabla de Aspectos'!$CL$2,IF('Tabla de Aspectos'!CM191='Tabla de Aspectos'!$CN$2,'Tabla de Aspectos'!$CN$2,IF('Tabla de Aspectos'!CO191='Tabla de Aspectos'!$CP$2,'Tabla de Aspectos'!$CP$2,IF('Tabla de Aspectos'!CQ191='Tabla de Aspectos'!$CR$2,'Tabla de Aspectos'!$CR$2,IF('Tabla de Aspectos'!CS191='Tabla de Aspectos'!$CT$2,'Tabla de Aspectos'!$CT$2,IF('Tabla de Aspectos'!CU191='Tabla de Aspectos'!$CV$2,'Tabla de Aspectos'!$CV$2,IF('Tabla de Aspectos'!CW191='Tabla de Aspectos'!$CX$2,'Tabla de Aspectos'!$CX$2,"")))))))))))))))))))))))))))))))))))))))))))))))))</f>
        <v>Conjunción</v>
      </c>
      <c r="DK4" s="5">
        <f>IF(AND('Tabla de Aspectos'!H191&gt;=0,'Tabla de Aspectos'!H191&lt;'Tabla de Aspectos'!$G$5/24),'Tabla de Aspectos'!H191,IF(AND('Tabla de Aspectos'!J191&gt;=0,'Tabla de Aspectos'!J191&lt;'Tabla de Aspectos'!$I$5/24),'Tabla de Aspectos'!J191,IF(AND('Tabla de Aspectos'!CZ191&gt;=0,'Tabla de Aspectos'!CZ191&lt;'Tabla de Aspectos'!$CY$5/24),'Tabla de Aspectos'!CZ191,IF(AND('Tabla de Aspectos'!L191&gt;=0,'Tabla de Aspectos'!L191&lt;'Tabla de Aspectos'!$K$5/24),'Tabla de Aspectos'!L191,IF(AND('Tabla de Aspectos'!N191&gt;=0,'Tabla de Aspectos'!N191&lt;'Tabla de Aspectos'!$M$5/24),'Tabla de Aspectos'!N191,IF(AND('Tabla de Aspectos'!P191&gt;=0,'Tabla de Aspectos'!P191&lt;'Tabla de Aspectos'!$O$5/24),'Tabla de Aspectos'!P191,IF(AND('Tabla de Aspectos'!R191&gt;=0,'Tabla de Aspectos'!R191&lt;'Tabla de Aspectos'!$Q$5/24),'Tabla de Aspectos'!R191,IF(AND('Tabla de Aspectos'!T191&gt;=0,'Tabla de Aspectos'!T191&lt;'Tabla de Aspectos'!$S$5/24),'Tabla de Aspectos'!T191,IF(AND('Tabla de Aspectos'!V191&gt;=0,'Tabla de Aspectos'!V191&lt;'Tabla de Aspectos'!$U$5/24),'Tabla de Aspectos'!V191,IF(AND('Tabla de Aspectos'!X191&gt;=0,'Tabla de Aspectos'!X191&lt;'Tabla de Aspectos'!$W$5/24),'Tabla de Aspectos'!X191,IF(AND('Tabla de Aspectos'!Z191&gt;=0,'Tabla de Aspectos'!Z191&lt;'Tabla de Aspectos'!$Y$5/24),'Tabla de Aspectos'!Z191,IF(AND('Tabla de Aspectos'!AB191&gt;=0,'Tabla de Aspectos'!AB191&lt;'Tabla de Aspectos'!$AA$5/24),'Tabla de Aspectos'!AB191,IF(AND('Tabla de Aspectos'!AD191&gt;=0,'Tabla de Aspectos'!AD191&lt;'Tabla de Aspectos'!$AC$5/24),'Tabla de Aspectos'!AD191,IF(AND('Tabla de Aspectos'!AF191&gt;=0,'Tabla de Aspectos'!AF191&lt;'Tabla de Aspectos'!$AE$5/24),'Tabla de Aspectos'!AF191,IF(AND('Tabla de Aspectos'!AH191&gt;=0,'Tabla de Aspectos'!AH191&lt;'Tabla de Aspectos'!$AG$5/24),'Tabla de Aspectos'!AH191,IF(AND('Tabla de Aspectos'!AJ191&gt;=0,'Tabla de Aspectos'!AJ191&lt;'Tabla de Aspectos'!$AI$5/24),'Tabla de Aspectos'!AJ191,IF(AND('Tabla de Aspectos'!AL191&gt;=0,'Tabla de Aspectos'!AL191&lt;'Tabla de Aspectos'!$AK$5/24),'Tabla de Aspectos'!AL191,IF(AND('Tabla de Aspectos'!AN191&gt;=0,'Tabla de Aspectos'!AN191&lt;'Tabla de Aspectos'!$AM$5/24),'Tabla de Aspectos'!AN191,IF(AND('Tabla de Aspectos'!AP191&gt;=0,'Tabla de Aspectos'!AP191&lt;'Tabla de Aspectos'!$AO$5/24),'Tabla de Aspectos'!AP191,IF(AND('Tabla de Aspectos'!AR191&gt;=0,'Tabla de Aspectos'!AR191&lt;'Tabla de Aspectos'!$AQ$5/24),'Tabla de Aspectos'!AR191,IF(AND('Tabla de Aspectos'!AT191&gt;=0,'Tabla de Aspectos'!AT191&lt;'Tabla de Aspectos'!$AS$5/24),'Tabla de Aspectos'!AT191,IF(AND('Tabla de Aspectos'!AV191&gt;=0,'Tabla de Aspectos'!AV191&lt;'Tabla de Aspectos'!$AU$5/24),'Tabla de Aspectos'!AV191,IF(AND('Tabla de Aspectos'!AX191&gt;=0,'Tabla de Aspectos'!AX191&lt;'Tabla de Aspectos'!$AW$5/24),'Tabla de Aspectos'!AX191,IF(AND('Tabla de Aspectos'!AZ191&gt;=0,'Tabla de Aspectos'!AZ191&lt;'Tabla de Aspectos'!$AY$5/24),'Tabla de Aspectos'!AZ191,IF(AND('Tabla de Aspectos'!BB191&gt;=0,'Tabla de Aspectos'!BB191&lt;'Tabla de Aspectos'!$BA$5/24),'Tabla de Aspectos'!BB191,IF(AND('Tabla de Aspectos'!BD191&gt;=0,'Tabla de Aspectos'!BD191&lt;'Tabla de Aspectos'!$BC$5/24),'Tabla de Aspectos'!BD191,IF(AND('Tabla de Aspectos'!BF191&gt;=0,'Tabla de Aspectos'!BF191&lt;'Tabla de Aspectos'!$BE$5/24),'Tabla de Aspectos'!BF191,IF(AND('Tabla de Aspectos'!BH191&gt;=0,'Tabla de Aspectos'!BH191&lt;'Tabla de Aspectos'!$BG$5/24),'Tabla de Aspectos'!BH191,IF(AND('Tabla de Aspectos'!BJ191&gt;=0,'Tabla de Aspectos'!BJ191&lt;'Tabla de Aspectos'!$BI$5/24),'Tabla de Aspectos'!BJ191,IF(AND('Tabla de Aspectos'!BL191&gt;=0,'Tabla de Aspectos'!BL191&lt;'Tabla de Aspectos'!$BK$5/24),'Tabla de Aspectos'!BL191,IF(AND('Tabla de Aspectos'!BN191&gt;=0,'Tabla de Aspectos'!BN191&lt;'Tabla de Aspectos'!$BM$5/24),'Tabla de Aspectos'!BN191,IF(AND('Tabla de Aspectos'!BP191&gt;=0,'Tabla de Aspectos'!BP191&lt;'Tabla de Aspectos'!$BO$5/24),'Tabla de Aspectos'!BP191,IF(AND('Tabla de Aspectos'!BR191&gt;=0,'Tabla de Aspectos'!BR191&lt;'Tabla de Aspectos'!$BQ$5/24),'Tabla de Aspectos'!BR191,IF(AND('Tabla de Aspectos'!BT191&gt;=0,'Tabla de Aspectos'!BT191&lt;'Tabla de Aspectos'!$BS$5/24),'Tabla de Aspectos'!BT191,IF(AND('Tabla de Aspectos'!BV191&gt;=0,'Tabla de Aspectos'!BV191&lt;'Tabla de Aspectos'!$BU$5/24),'Tabla de Aspectos'!BV191,IF(AND('Tabla de Aspectos'!BX191&gt;=0,'Tabla de Aspectos'!BX191&lt;'Tabla de Aspectos'!$BW$5/24),'Tabla de Aspectos'!BX191,IF(AND('Tabla de Aspectos'!BZ191&gt;=0,'Tabla de Aspectos'!BZ191&lt;'Tabla de Aspectos'!$BY$5/24),'Tabla de Aspectos'!BZ191,IF(AND('Tabla de Aspectos'!CB191&gt;=0,'Tabla de Aspectos'!CB191&lt;'Tabla de Aspectos'!$CA$5/24),'Tabla de Aspectos'!CB191,IF(AND('Tabla de Aspectos'!CD191&gt;=0,'Tabla de Aspectos'!CD191&lt;'Tabla de Aspectos'!$CC$5/24),'Tabla de Aspectos'!CD191,IF(AND('Tabla de Aspectos'!CF191&gt;=0,'Tabla de Aspectos'!CF191&lt;'Tabla de Aspectos'!$CE$5/24),'Tabla de Aspectos'!CF191,IF(AND('Tabla de Aspectos'!CH191&gt;=0,'Tabla de Aspectos'!CH191&lt;'Tabla de Aspectos'!$CG$5/24),'Tabla de Aspectos'!CH191,IF(AND('Tabla de Aspectos'!CJ191&gt;=0,'Tabla de Aspectos'!CJ191&lt;'Tabla de Aspectos'!$CI$5/24),'Tabla de Aspectos'!CJ191,IF(AND('Tabla de Aspectos'!CL191&gt;=0,'Tabla de Aspectos'!CL191&lt;'Tabla de Aspectos'!$CK$5/24),'Tabla de Aspectos'!CL191,IF(AND('Tabla de Aspectos'!CN191&gt;=0,'Tabla de Aspectos'!CN191&lt;'Tabla de Aspectos'!$CM$5/24),'Tabla de Aspectos'!CN191,IF(AND('Tabla de Aspectos'!CP191&gt;=0,'Tabla de Aspectos'!CP191&lt;'Tabla de Aspectos'!$CO$5/24),'Tabla de Aspectos'!CP191,IF(AND('Tabla de Aspectos'!CR191&gt;=0,'Tabla de Aspectos'!CR191&lt;'Tabla de Aspectos'!$CQ$5/24),'Tabla de Aspectos'!CR191,IF(AND('Tabla de Aspectos'!CT191&gt;=0,'Tabla de Aspectos'!CT191&lt;'Tabla de Aspectos'!$CS$5/24),'Tabla de Aspectos'!CT191,IF(AND('Tabla de Aspectos'!CV191&gt;=0,'Tabla de Aspectos'!CV191&lt;'Tabla de Aspectos'!$CU$5/24),'Tabla de Aspectos'!CV191,IF(AND('Tabla de Aspectos'!CX191&gt;=0,'Tabla de Aspectos'!CX191&lt;'Tabla de Aspectos'!$CW$5/24),'Tabla de Aspectos'!CX191,"")))))))))))))))))))))))))))))))))))))))))))))))))</f>
        <v>0</v>
      </c>
      <c r="DL4" s="3" t="str">
        <f>IF(DK4&lt;&gt;"",IF(DJ4=13,"(no se puede describir)",IF(DJ4="Conjunción","+20",ROUND((31-HLOOKUP(DJ4,'Tabla de Aspectos'!$G$2:$DT$7,6,FALSE))/3*2,1))),"")</f>
        <v>+20</v>
      </c>
      <c r="DM4" s="3">
        <f>IF(DJ4='Tabla de Aspectos'!$G$2,24*DK4/'Tabla de Aspectos'!$G$5,IF(DJ4='Tabla de Aspectos'!$I$2,24*DK4/'Tabla de Aspectos'!$I$5,IF(DJ4='Tabla de Aspectos'!$K$2,24*DK4/'Tabla de Aspectos'!$K$5,IF(DJ4='Tabla de Aspectos'!$CY$2,24*DK4/'Tabla de Aspectos'!$CY$5,IF(DJ4='Tabla de Aspectos'!$M$2,24*DK4/'Tabla de Aspectos'!$M$5,IF(DJ4='Tabla de Aspectos'!$M$2,24*DK4/'Tabla de Aspectos'!$M$5,IF(DJ4='Tabla de Aspectos'!$O$2,24*DK4/'Tabla de Aspectos'!$O$5,IF(DJ4='Tabla de Aspectos'!$Q$2,24*DK4/'Tabla de Aspectos'!$Q$5,IF(DJ4='Tabla de Aspectos'!$S$2,24*DK4/'Tabla de Aspectos'!$S$5,IF(DJ4='Tabla de Aspectos'!$U$2,24*DK4/'Tabla de Aspectos'!$U$5,IF(DJ4='Tabla de Aspectos'!$W$2,24*DK4/'Tabla de Aspectos'!$W$5,IF(DJ4='Tabla de Aspectos'!$Y$2,24*DK4/'Tabla de Aspectos'!$Y$5,IF(DJ4='Tabla de Aspectos'!$AA$2,24*DK4/'Tabla de Aspectos'!$AA$5,IF(DJ4='Tabla de Aspectos'!$AC$2,24*DK4/'Tabla de Aspectos'!$AC$5,IF(DJ4='Tabla de Aspectos'!$AE$2,24*DK4/'Tabla de Aspectos'!$AE$5,IF(DJ4='Tabla de Aspectos'!$AG$2,24*DK4/'Tabla de Aspectos'!$AG$5,IF(DJ4='Tabla de Aspectos'!$AI$2,24*DK4/'Tabla de Aspectos'!$AI$5,IF(DJ4='Tabla de Aspectos'!$AK$2,24*DK4/'Tabla de Aspectos'!$AK$5,IF(DJ4='Tabla de Aspectos'!$AM$2,24*DK4/'Tabla de Aspectos'!$AM$5,IF(DJ4='Tabla de Aspectos'!$AO$2,24*DK4/'Tabla de Aspectos'!$AO$5,IF(DJ4='Tabla de Aspectos'!$AQ$2,24*DK4/'Tabla de Aspectos'!$AQ$5,IF(DJ4='Tabla de Aspectos'!$AS$2,24*DK4/'Tabla de Aspectos'!$AS$5,IF(DJ4='Tabla de Aspectos'!$AU$2,24*DK4/'Tabla de Aspectos'!$AU$5,IF(DJ4='Tabla de Aspectos'!$AW$2,24*DK4/'Tabla de Aspectos'!$AW$5,IF(DJ4='Tabla de Aspectos'!$AY$2,24*DK4/'Tabla de Aspectos'!$AY$5,IF(DJ4='Tabla de Aspectos'!$BA$2,24*DK4/'Tabla de Aspectos'!$BA$5,IF(DJ4='Tabla de Aspectos'!$BC$2,24*DK4/'Tabla de Aspectos'!$BC$5,IF(DJ4='Tabla de Aspectos'!$BE$2,24*DK4/'Tabla de Aspectos'!$BE$5,IF(DJ4='Tabla de Aspectos'!$BG$2,24*DK4/'Tabla de Aspectos'!$BG$5,IF(DJ4='Tabla de Aspectos'!$BI$2,24*DK4/'Tabla de Aspectos'!$BI$5,IF(DJ4='Tabla de Aspectos'!$BK$2,24*DK4/'Tabla de Aspectos'!$BK$5,IF(DJ4='Tabla de Aspectos'!$BM$2,24*DK4/'Tabla de Aspectos'!$BM$5,IF(DJ4='Tabla de Aspectos'!$BO$2,24*DK4/'Tabla de Aspectos'!$BO$5,IF(DJ4='Tabla de Aspectos'!$BQ$2,24*DK4/'Tabla de Aspectos'!$BQ$5,IF(DJ4='Tabla de Aspectos'!$BS$2,24*DK4/'Tabla de Aspectos'!$BS$5,IF(DJ4='Tabla de Aspectos'!$BU$2,24*DK4/'Tabla de Aspectos'!$BU$5,IF(DJ4='Tabla de Aspectos'!$BW$2,24*DK4/'Tabla de Aspectos'!$BW$5,IF(DJ4='Tabla de Aspectos'!$BY$2,24*DK4/'Tabla de Aspectos'!$BY$5,IF(DJ4='Tabla de Aspectos'!$CA$2,24*DK4/'Tabla de Aspectos'!$CA$5,IF(DJ4='Tabla de Aspectos'!$CC$2,24*DK4/'Tabla de Aspectos'!$CC$5,IF(DJ4='Tabla de Aspectos'!$CE$2,24*DK4/'Tabla de Aspectos'!$CE$5,IF(DJ4='Tabla de Aspectos'!$CG$2,24*DK4/'Tabla de Aspectos'!$CG$5,IF(DJ4='Tabla de Aspectos'!$CI$2,24*DK4/'Tabla de Aspectos'!$CI$5,IF(DJ4='Tabla de Aspectos'!$CK$2,24*DK4/'Tabla de Aspectos'!$CK$5,IF(DJ4='Tabla de Aspectos'!$CM$2,24*DK4/'Tabla de Aspectos'!$CM$5,IF(DJ4='Tabla de Aspectos'!$CO$2,24*DK4/'Tabla de Aspectos'!$CO$5,IF(DJ4='Tabla de Aspectos'!$CQ$2,24*DK4/'Tabla de Aspectos'!$CQ$5,IF(DJ4='Tabla de Aspectos'!$CS$2,24*DK4/'Tabla de Aspectos'!$CS$5,IF(DJ4='Tabla de Aspectos'!$CU$2,24*DK4/'Tabla de Aspectos'!$CU$5,IF(DJ4='Tabla de Aspectos'!$CW$2,24*DK4/'Tabla de Aspectos'!$CW$5,""))))))))))))))))))))))))))))))))))))))))))))))))))</f>
        <v>0</v>
      </c>
      <c r="DN4" s="3">
        <f t="shared" ref="DN4:DN18" si="10">IF(AND(DM4&gt;=0,DM4&lt;0.05),20,IF(AND(DM4&gt;=0.05,DM4&lt;0.1),19,IF(AND(DM4&gt;=0.1,DM4&lt;0.15),18,IF(AND(DM4&gt;=0.15,DM4&lt;0.2),17,IF(AND(DM4&gt;=0.2,DM4&lt;0.25),16,IF(AND(DM4&gt;=0.25,DM4&lt;0.3),15,IF(AND(DM4&gt;=0.3,DM4&lt;0.35),14,IF(AND(DM4&gt;=0.35,DM4&lt;0.4),13,IF(AND(DM4&gt;=0.4,DM4&lt;0.45),12,IF(AND(DM4&gt;=0.45,DM4&lt;0.5),11,IF(AND(DM4&gt;=0.5,DM4&lt;0.55),10,IF(AND(DM4&gt;=0.55,DM4&lt;0.6),9,IF(AND(DM4&gt;=0.6,DM4&lt;0.65),8,IF(AND(DM4&gt;=0.65,DM4&lt;0.7),7,IF(AND(DM4&gt;=0.7,DM4&lt;0.75),6,IF(AND(DM4&gt;=0.75,DM4&lt;0.8),5,IF(AND(DM4&gt;=0.8,DM4&lt;0.85),4,IF(AND(DM4&gt;=0.85,DM4&lt;0.9),3,IF(AND(DM4&gt;=0.9,DM4&lt;0.95),2,IF(AND(DM4&gt;=0.95,DM4&lt;1),1,""))))))))))))))))))))</f>
        <v>20</v>
      </c>
      <c r="DP4" s="3">
        <f>'Tabla de Aspectos'!D206</f>
        <v>209</v>
      </c>
      <c r="DQ4" s="3" t="str">
        <f>'Tabla de Aspectos'!E206</f>
        <v>Lilith</v>
      </c>
      <c r="DR4" s="3" t="str">
        <f>'Tabla de Aspectos'!F206</f>
        <v>Sol</v>
      </c>
      <c r="DS4" s="3" t="str">
        <f>IF('Tabla de Aspectos'!G206='Tabla de Aspectos'!$H$2,'Tabla de Aspectos'!$H$2,IF('Tabla de Aspectos'!I206='Tabla de Aspectos'!$J$2,'Tabla de Aspectos'!$J$2,IF('Tabla de Aspectos'!CY206='Tabla de Aspectos'!$CZ$2,'Tabla de Aspectos'!$CZ$2,IF('Tabla de Aspectos'!K206='Tabla de Aspectos'!$L$2,'Tabla de Aspectos'!$L$2,IF('Tabla de Aspectos'!M206='Tabla de Aspectos'!$N$2,'Tabla de Aspectos'!$N$2,IF('Tabla de Aspectos'!O206='Tabla de Aspectos'!$P$2,'Tabla de Aspectos'!$P$2,IF('Tabla de Aspectos'!Q206='Tabla de Aspectos'!$R$2,'Tabla de Aspectos'!$R$2,IF('Tabla de Aspectos'!S206='Tabla de Aspectos'!$T$2,'Tabla de Aspectos'!$T$2,IF('Tabla de Aspectos'!U206='Tabla de Aspectos'!$V$2,'Tabla de Aspectos'!$V$2,IF('Tabla de Aspectos'!W206='Tabla de Aspectos'!$X$2,'Tabla de Aspectos'!$X$2,IF('Tabla de Aspectos'!Y206='Tabla de Aspectos'!$Z$2,'Tabla de Aspectos'!$Z$2,IF('Tabla de Aspectos'!AA206='Tabla de Aspectos'!$AB$2,'Tabla de Aspectos'!$AB$2,IF('Tabla de Aspectos'!AC206='Tabla de Aspectos'!$AD$2,'Tabla de Aspectos'!$AD$2,IF('Tabla de Aspectos'!AE206='Tabla de Aspectos'!$AF$2,'Tabla de Aspectos'!$AF$2,IF('Tabla de Aspectos'!AG206='Tabla de Aspectos'!$AH$2,'Tabla de Aspectos'!$AH$2,IF('Tabla de Aspectos'!AI206='Tabla de Aspectos'!$AJ$2,'Tabla de Aspectos'!$AJ$2,IF('Tabla de Aspectos'!AK206='Tabla de Aspectos'!$AL$2,'Tabla de Aspectos'!$AL$2,IF('Tabla de Aspectos'!AM206='Tabla de Aspectos'!$AN$2,'Tabla de Aspectos'!$AN$2,IF('Tabla de Aspectos'!AO206='Tabla de Aspectos'!$AP$2,'Tabla de Aspectos'!$AP$2,IF('Tabla de Aspectos'!AQ206='Tabla de Aspectos'!$AR$2,'Tabla de Aspectos'!$AR$2,IF('Tabla de Aspectos'!AS206='Tabla de Aspectos'!$AT$2,'Tabla de Aspectos'!$AT$2,IF('Tabla de Aspectos'!AU206='Tabla de Aspectos'!$AV$2,'Tabla de Aspectos'!$AV$2,IF('Tabla de Aspectos'!AW206='Tabla de Aspectos'!$AX$2,'Tabla de Aspectos'!$AX$2,IF('Tabla de Aspectos'!AY206='Tabla de Aspectos'!$AZ$2,'Tabla de Aspectos'!$AZ$2,IF('Tabla de Aspectos'!BA206='Tabla de Aspectos'!$BB$2,'Tabla de Aspectos'!$BB$2,IF('Tabla de Aspectos'!BC206='Tabla de Aspectos'!$BD$2,'Tabla de Aspectos'!$BD$2,IF('Tabla de Aspectos'!BE206='Tabla de Aspectos'!$BF$2,'Tabla de Aspectos'!$BF$2,IF('Tabla de Aspectos'!BG206='Tabla de Aspectos'!$BH$2,'Tabla de Aspectos'!$BH$2,IF('Tabla de Aspectos'!BI206='Tabla de Aspectos'!$BJ$2,'Tabla de Aspectos'!$BJ$2,IF('Tabla de Aspectos'!BK206='Tabla de Aspectos'!$BL$2,'Tabla de Aspectos'!$BL$2,IF('Tabla de Aspectos'!BM206='Tabla de Aspectos'!$BN$2,'Tabla de Aspectos'!$BN$2,IF('Tabla de Aspectos'!BO206='Tabla de Aspectos'!$BP$2,'Tabla de Aspectos'!$BP$2,IF('Tabla de Aspectos'!BQ206='Tabla de Aspectos'!$BR$2,'Tabla de Aspectos'!$BR$2,IF('Tabla de Aspectos'!BS206='Tabla de Aspectos'!$BT$2,'Tabla de Aspectos'!$BT$2,IF('Tabla de Aspectos'!BU206='Tabla de Aspectos'!$BV$2,'Tabla de Aspectos'!$BV$2,IF('Tabla de Aspectos'!BW206='Tabla de Aspectos'!$BX$2,'Tabla de Aspectos'!$BX$2,IF('Tabla de Aspectos'!BY206='Tabla de Aspectos'!$BZ$2,'Tabla de Aspectos'!$BZ$2,IF('Tabla de Aspectos'!CA206='Tabla de Aspectos'!$CB$2,'Tabla de Aspectos'!$CB$2,IF('Tabla de Aspectos'!CC206='Tabla de Aspectos'!$CD$2,'Tabla de Aspectos'!$CD$2,IF('Tabla de Aspectos'!CE206='Tabla de Aspectos'!$CF$2,'Tabla de Aspectos'!$CF$2,IF('Tabla de Aspectos'!CG206='Tabla de Aspectos'!$CH$2,'Tabla de Aspectos'!$CH$2,IF('Tabla de Aspectos'!CI206='Tabla de Aspectos'!$CJ$2,'Tabla de Aspectos'!$CJ$2,IF('Tabla de Aspectos'!CK206='Tabla de Aspectos'!$CL$2,'Tabla de Aspectos'!$CL$2,IF('Tabla de Aspectos'!CM206='Tabla de Aspectos'!$CN$2,'Tabla de Aspectos'!$CN$2,IF('Tabla de Aspectos'!CO206='Tabla de Aspectos'!$CP$2,'Tabla de Aspectos'!$CP$2,IF('Tabla de Aspectos'!CQ206='Tabla de Aspectos'!$CR$2,'Tabla de Aspectos'!$CR$2,IF('Tabla de Aspectos'!CS206='Tabla de Aspectos'!$CT$2,'Tabla de Aspectos'!$CT$2,IF('Tabla de Aspectos'!CU206='Tabla de Aspectos'!$CV$2,'Tabla de Aspectos'!$CV$2,IF('Tabla de Aspectos'!CW206='Tabla de Aspectos'!$CX$2,'Tabla de Aspectos'!$CX$2,"")))))))))))))))))))))))))))))))))))))))))))))))))</f>
        <v>Conjunción</v>
      </c>
      <c r="DT4" s="5">
        <f>IF(AND('Tabla de Aspectos'!H206&gt;=0,'Tabla de Aspectos'!H206&lt;'Tabla de Aspectos'!$G$5/24),'Tabla de Aspectos'!H206,IF(AND('Tabla de Aspectos'!J206&gt;=0,'Tabla de Aspectos'!J206&lt;'Tabla de Aspectos'!$I$5/24),'Tabla de Aspectos'!J206,IF(AND('Tabla de Aspectos'!CZ206&gt;=0,'Tabla de Aspectos'!CZ206&lt;'Tabla de Aspectos'!$CY$5/24),'Tabla de Aspectos'!CZ206,IF(AND('Tabla de Aspectos'!L206&gt;=0,'Tabla de Aspectos'!L206&lt;'Tabla de Aspectos'!$K$5/24),'Tabla de Aspectos'!L206,IF(AND('Tabla de Aspectos'!N206&gt;=0,'Tabla de Aspectos'!N206&lt;'Tabla de Aspectos'!$M$5/24),'Tabla de Aspectos'!N206,IF(AND('Tabla de Aspectos'!P206&gt;=0,'Tabla de Aspectos'!P206&lt;'Tabla de Aspectos'!$O$5/24),'Tabla de Aspectos'!P206,IF(AND('Tabla de Aspectos'!R206&gt;=0,'Tabla de Aspectos'!R206&lt;'Tabla de Aspectos'!$Q$5/24),'Tabla de Aspectos'!R206,IF(AND('Tabla de Aspectos'!T206&gt;=0,'Tabla de Aspectos'!T206&lt;'Tabla de Aspectos'!$S$5/24),'Tabla de Aspectos'!T206,IF(AND('Tabla de Aspectos'!V206&gt;=0,'Tabla de Aspectos'!V206&lt;'Tabla de Aspectos'!$U$5/24),'Tabla de Aspectos'!V206,IF(AND('Tabla de Aspectos'!X206&gt;=0,'Tabla de Aspectos'!X206&lt;'Tabla de Aspectos'!$W$5/24),'Tabla de Aspectos'!X206,IF(AND('Tabla de Aspectos'!Z206&gt;=0,'Tabla de Aspectos'!Z206&lt;'Tabla de Aspectos'!$Y$5/24),'Tabla de Aspectos'!Z206,IF(AND('Tabla de Aspectos'!AB206&gt;=0,'Tabla de Aspectos'!AB206&lt;'Tabla de Aspectos'!$AA$5/24),'Tabla de Aspectos'!AB206,IF(AND('Tabla de Aspectos'!AD206&gt;=0,'Tabla de Aspectos'!AD206&lt;'Tabla de Aspectos'!$AC$5/24),'Tabla de Aspectos'!AD206,IF(AND('Tabla de Aspectos'!AF206&gt;=0,'Tabla de Aspectos'!AF206&lt;'Tabla de Aspectos'!$AE$5/24),'Tabla de Aspectos'!AF206,IF(AND('Tabla de Aspectos'!AH206&gt;=0,'Tabla de Aspectos'!AH206&lt;'Tabla de Aspectos'!$AG$5/24),'Tabla de Aspectos'!AH206,IF(AND('Tabla de Aspectos'!AJ206&gt;=0,'Tabla de Aspectos'!AJ206&lt;'Tabla de Aspectos'!$AI$5/24),'Tabla de Aspectos'!AJ206,IF(AND('Tabla de Aspectos'!AL206&gt;=0,'Tabla de Aspectos'!AL206&lt;'Tabla de Aspectos'!$AK$5/24),'Tabla de Aspectos'!AL206,IF(AND('Tabla de Aspectos'!AN206&gt;=0,'Tabla de Aspectos'!AN206&lt;'Tabla de Aspectos'!$AM$5/24),'Tabla de Aspectos'!AN206,IF(AND('Tabla de Aspectos'!AP206&gt;=0,'Tabla de Aspectos'!AP206&lt;'Tabla de Aspectos'!$AO$5/24),'Tabla de Aspectos'!AP206,IF(AND('Tabla de Aspectos'!AR206&gt;=0,'Tabla de Aspectos'!AR206&lt;'Tabla de Aspectos'!$AQ$5/24),'Tabla de Aspectos'!AR206,IF(AND('Tabla de Aspectos'!AT206&gt;=0,'Tabla de Aspectos'!AT206&lt;'Tabla de Aspectos'!$AS$5/24),'Tabla de Aspectos'!AT206,IF(AND('Tabla de Aspectos'!AV206&gt;=0,'Tabla de Aspectos'!AV206&lt;'Tabla de Aspectos'!$AU$5/24),'Tabla de Aspectos'!AV206,IF(AND('Tabla de Aspectos'!AX206&gt;=0,'Tabla de Aspectos'!AX206&lt;'Tabla de Aspectos'!$AW$5/24),'Tabla de Aspectos'!AX206,IF(AND('Tabla de Aspectos'!AZ206&gt;=0,'Tabla de Aspectos'!AZ206&lt;'Tabla de Aspectos'!$AY$5/24),'Tabla de Aspectos'!AZ206,IF(AND('Tabla de Aspectos'!BB206&gt;=0,'Tabla de Aspectos'!BB206&lt;'Tabla de Aspectos'!$BA$5/24),'Tabla de Aspectos'!BB206,IF(AND('Tabla de Aspectos'!BD206&gt;=0,'Tabla de Aspectos'!BD206&lt;'Tabla de Aspectos'!$BC$5/24),'Tabla de Aspectos'!BD206,IF(AND('Tabla de Aspectos'!BF206&gt;=0,'Tabla de Aspectos'!BF206&lt;'Tabla de Aspectos'!$BE$5/24),'Tabla de Aspectos'!BF206,IF(AND('Tabla de Aspectos'!BH206&gt;=0,'Tabla de Aspectos'!BH206&lt;'Tabla de Aspectos'!$BG$5/24),'Tabla de Aspectos'!BH206,IF(AND('Tabla de Aspectos'!BJ206&gt;=0,'Tabla de Aspectos'!BJ206&lt;'Tabla de Aspectos'!$BI$5/24),'Tabla de Aspectos'!BJ206,IF(AND('Tabla de Aspectos'!BL206&gt;=0,'Tabla de Aspectos'!BL206&lt;'Tabla de Aspectos'!$BK$5/24),'Tabla de Aspectos'!BL206,IF(AND('Tabla de Aspectos'!BN206&gt;=0,'Tabla de Aspectos'!BN206&lt;'Tabla de Aspectos'!$BM$5/24),'Tabla de Aspectos'!BN206,IF(AND('Tabla de Aspectos'!BP206&gt;=0,'Tabla de Aspectos'!BP206&lt;'Tabla de Aspectos'!$BO$5/24),'Tabla de Aspectos'!BP206,IF(AND('Tabla de Aspectos'!BR206&gt;=0,'Tabla de Aspectos'!BR206&lt;'Tabla de Aspectos'!$BQ$5/24),'Tabla de Aspectos'!BR206,IF(AND('Tabla de Aspectos'!BT206&gt;=0,'Tabla de Aspectos'!BT206&lt;'Tabla de Aspectos'!$BS$5/24),'Tabla de Aspectos'!BT206,IF(AND('Tabla de Aspectos'!BV206&gt;=0,'Tabla de Aspectos'!BV206&lt;'Tabla de Aspectos'!$BU$5/24),'Tabla de Aspectos'!BV206,IF(AND('Tabla de Aspectos'!BX206&gt;=0,'Tabla de Aspectos'!BX206&lt;'Tabla de Aspectos'!$BW$5/24),'Tabla de Aspectos'!BX206,IF(AND('Tabla de Aspectos'!BZ206&gt;=0,'Tabla de Aspectos'!BZ206&lt;'Tabla de Aspectos'!$BY$5/24),'Tabla de Aspectos'!BZ206,IF(AND('Tabla de Aspectos'!CB206&gt;=0,'Tabla de Aspectos'!CB206&lt;'Tabla de Aspectos'!$CA$5/24),'Tabla de Aspectos'!CB206,IF(AND('Tabla de Aspectos'!CD206&gt;=0,'Tabla de Aspectos'!CD206&lt;'Tabla de Aspectos'!$CC$5/24),'Tabla de Aspectos'!CD206,IF(AND('Tabla de Aspectos'!CF206&gt;=0,'Tabla de Aspectos'!CF206&lt;'Tabla de Aspectos'!$CE$5/24),'Tabla de Aspectos'!CF206,IF(AND('Tabla de Aspectos'!CH206&gt;=0,'Tabla de Aspectos'!CH206&lt;'Tabla de Aspectos'!$CG$5/24),'Tabla de Aspectos'!CH206,IF(AND('Tabla de Aspectos'!CJ206&gt;=0,'Tabla de Aspectos'!CJ206&lt;'Tabla de Aspectos'!$CI$5/24),'Tabla de Aspectos'!CJ206,IF(AND('Tabla de Aspectos'!CL206&gt;=0,'Tabla de Aspectos'!CL206&lt;'Tabla de Aspectos'!$CK$5/24),'Tabla de Aspectos'!CL206,IF(AND('Tabla de Aspectos'!CN206&gt;=0,'Tabla de Aspectos'!CN206&lt;'Tabla de Aspectos'!$CM$5/24),'Tabla de Aspectos'!CN206,IF(AND('Tabla de Aspectos'!CP206&gt;=0,'Tabla de Aspectos'!CP206&lt;'Tabla de Aspectos'!$CO$5/24),'Tabla de Aspectos'!CP206,IF(AND('Tabla de Aspectos'!CR206&gt;=0,'Tabla de Aspectos'!CR206&lt;'Tabla de Aspectos'!$CQ$5/24),'Tabla de Aspectos'!CR206,IF(AND('Tabla de Aspectos'!CT206&gt;=0,'Tabla de Aspectos'!CT206&lt;'Tabla de Aspectos'!$CS$5/24),'Tabla de Aspectos'!CT206,IF(AND('Tabla de Aspectos'!CV206&gt;=0,'Tabla de Aspectos'!CV206&lt;'Tabla de Aspectos'!$CU$5/24),'Tabla de Aspectos'!CV206,IF(AND('Tabla de Aspectos'!CX206&gt;=0,'Tabla de Aspectos'!CX206&lt;'Tabla de Aspectos'!$CW$5/24),'Tabla de Aspectos'!CX206,"")))))))))))))))))))))))))))))))))))))))))))))))))</f>
        <v>0</v>
      </c>
      <c r="DU4" s="3" t="str">
        <f>IF(DT4&lt;&gt;"",IF(DS4=13,"(no se puede describir)",IF(DS4="Conjunción","+20",ROUND((31-HLOOKUP(DS4,'Tabla de Aspectos'!$G$2:$DT$7,6,FALSE))/3*2,1))),"")</f>
        <v>+20</v>
      </c>
      <c r="DV4" s="3">
        <f>IF(DS4='Tabla de Aspectos'!$G$2,24*DT4/'Tabla de Aspectos'!$G$5,IF(DS4='Tabla de Aspectos'!$I$2,24*DT4/'Tabla de Aspectos'!$I$5,IF(DS4='Tabla de Aspectos'!$K$2,24*DT4/'Tabla de Aspectos'!$K$5,IF(DS4='Tabla de Aspectos'!$CY$2,24*DT4/'Tabla de Aspectos'!$CY$5,IF(DS4='Tabla de Aspectos'!$M$2,24*DT4/'Tabla de Aspectos'!$M$5,IF(DS4='Tabla de Aspectos'!$M$2,24*DT4/'Tabla de Aspectos'!$M$5,IF(DS4='Tabla de Aspectos'!$O$2,24*DT4/'Tabla de Aspectos'!$O$5,IF(DS4='Tabla de Aspectos'!$Q$2,24*DT4/'Tabla de Aspectos'!$Q$5,IF(DS4='Tabla de Aspectos'!$S$2,24*DT4/'Tabla de Aspectos'!$S$5,IF(DS4='Tabla de Aspectos'!$U$2,24*DT4/'Tabla de Aspectos'!$U$5,IF(DS4='Tabla de Aspectos'!$W$2,24*DT4/'Tabla de Aspectos'!$W$5,IF(DS4='Tabla de Aspectos'!$Y$2,24*DT4/'Tabla de Aspectos'!$Y$5,IF(DS4='Tabla de Aspectos'!$AA$2,24*DT4/'Tabla de Aspectos'!$AA$5,IF(DS4='Tabla de Aspectos'!$AC$2,24*DT4/'Tabla de Aspectos'!$AC$5,IF(DS4='Tabla de Aspectos'!$AE$2,24*DT4/'Tabla de Aspectos'!$AE$5,IF(DS4='Tabla de Aspectos'!$AG$2,24*DT4/'Tabla de Aspectos'!$AG$5,IF(DS4='Tabla de Aspectos'!$AI$2,24*DT4/'Tabla de Aspectos'!$AI$5,IF(DS4='Tabla de Aspectos'!$AK$2,24*DT4/'Tabla de Aspectos'!$AK$5,IF(DS4='Tabla de Aspectos'!$AM$2,24*DT4/'Tabla de Aspectos'!$AM$5,IF(DS4='Tabla de Aspectos'!$AO$2,24*DT4/'Tabla de Aspectos'!$AO$5,IF(DS4='Tabla de Aspectos'!$AQ$2,24*DT4/'Tabla de Aspectos'!$AQ$5,IF(DS4='Tabla de Aspectos'!$AS$2,24*DT4/'Tabla de Aspectos'!$AS$5,IF(DS4='Tabla de Aspectos'!$AU$2,24*DT4/'Tabla de Aspectos'!$AU$5,IF(DS4='Tabla de Aspectos'!$AW$2,24*DT4/'Tabla de Aspectos'!$AW$5,IF(DS4='Tabla de Aspectos'!$AY$2,24*DT4/'Tabla de Aspectos'!$AY$5,IF(DS4='Tabla de Aspectos'!$BA$2,24*DT4/'Tabla de Aspectos'!$BA$5,IF(DS4='Tabla de Aspectos'!$BC$2,24*DT4/'Tabla de Aspectos'!$BC$5,IF(DS4='Tabla de Aspectos'!$BE$2,24*DT4/'Tabla de Aspectos'!$BE$5,IF(DS4='Tabla de Aspectos'!$BG$2,24*DT4/'Tabla de Aspectos'!$BG$5,IF(DS4='Tabla de Aspectos'!$BI$2,24*DT4/'Tabla de Aspectos'!$BI$5,IF(DS4='Tabla de Aspectos'!$BK$2,24*DT4/'Tabla de Aspectos'!$BK$5,IF(DS4='Tabla de Aspectos'!$BM$2,24*DT4/'Tabla de Aspectos'!$BM$5,IF(DS4='Tabla de Aspectos'!$BO$2,24*DT4/'Tabla de Aspectos'!$BO$5,IF(DS4='Tabla de Aspectos'!$BQ$2,24*DT4/'Tabla de Aspectos'!$BQ$5,IF(DS4='Tabla de Aspectos'!$BS$2,24*DT4/'Tabla de Aspectos'!$BS$5,IF(DS4='Tabla de Aspectos'!$BU$2,24*DT4/'Tabla de Aspectos'!$BU$5,IF(DS4='Tabla de Aspectos'!$BW$2,24*DT4/'Tabla de Aspectos'!$BW$5,IF(DS4='Tabla de Aspectos'!$BY$2,24*DT4/'Tabla de Aspectos'!$BY$5,IF(DS4='Tabla de Aspectos'!$CA$2,24*DT4/'Tabla de Aspectos'!$CA$5,IF(DS4='Tabla de Aspectos'!$CC$2,24*DT4/'Tabla de Aspectos'!$CC$5,IF(DS4='Tabla de Aspectos'!$CE$2,24*DT4/'Tabla de Aspectos'!$CE$5,IF(DS4='Tabla de Aspectos'!$CG$2,24*DT4/'Tabla de Aspectos'!$CG$5,IF(DS4='Tabla de Aspectos'!$CI$2,24*DT4/'Tabla de Aspectos'!$CI$5,IF(DS4='Tabla de Aspectos'!$CK$2,24*DT4/'Tabla de Aspectos'!$CK$5,IF(DS4='Tabla de Aspectos'!$CM$2,24*DT4/'Tabla de Aspectos'!$CM$5,IF(DS4='Tabla de Aspectos'!$CO$2,24*DT4/'Tabla de Aspectos'!$CO$5,IF(DS4='Tabla de Aspectos'!$CQ$2,24*DT4/'Tabla de Aspectos'!$CQ$5,IF(DS4='Tabla de Aspectos'!$CS$2,24*DT4/'Tabla de Aspectos'!$CS$5,IF(DS4='Tabla de Aspectos'!$CU$2,24*DT4/'Tabla de Aspectos'!$CU$5,IF(DS4='Tabla de Aspectos'!$CW$2,24*DT4/'Tabla de Aspectos'!$CW$5,""))))))))))))))))))))))))))))))))))))))))))))))))))</f>
        <v>0</v>
      </c>
      <c r="DW4" s="3">
        <f t="shared" ref="DW4:DW18" si="11">IF(AND(DV4&gt;=0,DV4&lt;0.05),20,IF(AND(DV4&gt;=0.05,DV4&lt;0.1),19,IF(AND(DV4&gt;=0.1,DV4&lt;0.15),18,IF(AND(DV4&gt;=0.15,DV4&lt;0.2),17,IF(AND(DV4&gt;=0.2,DV4&lt;0.25),16,IF(AND(DV4&gt;=0.25,DV4&lt;0.3),15,IF(AND(DV4&gt;=0.3,DV4&lt;0.35),14,IF(AND(DV4&gt;=0.35,DV4&lt;0.4),13,IF(AND(DV4&gt;=0.4,DV4&lt;0.45),12,IF(AND(DV4&gt;=0.45,DV4&lt;0.5),11,IF(AND(DV4&gt;=0.5,DV4&lt;0.55),10,IF(AND(DV4&gt;=0.55,DV4&lt;0.6),9,IF(AND(DV4&gt;=0.6,DV4&lt;0.65),8,IF(AND(DV4&gt;=0.65,DV4&lt;0.7),7,IF(AND(DV4&gt;=0.7,DV4&lt;0.75),6,IF(AND(DV4&gt;=0.75,DV4&lt;0.8),5,IF(AND(DV4&gt;=0.8,DV4&lt;0.85),4,IF(AND(DV4&gt;=0.85,DV4&lt;0.9),3,IF(AND(DV4&gt;=0.9,DV4&lt;0.95),2,IF(AND(DV4&gt;=0.95,DV4&lt;1),1,""))))))))))))))))))))</f>
        <v>20</v>
      </c>
      <c r="DY4" s="3">
        <f>'Tabla de Aspectos'!D221</f>
        <v>225</v>
      </c>
      <c r="DZ4" s="3" t="str">
        <f>'Tabla de Aspectos'!E221</f>
        <v>Vertex</v>
      </c>
      <c r="EA4" s="3" t="str">
        <f>'Tabla de Aspectos'!F221</f>
        <v>Sol</v>
      </c>
      <c r="EB4" s="3" t="str">
        <f>IF('Tabla de Aspectos'!G221='Tabla de Aspectos'!$H$2,'Tabla de Aspectos'!$H$2,IF('Tabla de Aspectos'!I221='Tabla de Aspectos'!$J$2,'Tabla de Aspectos'!$J$2,IF('Tabla de Aspectos'!CY221='Tabla de Aspectos'!$CZ$2,'Tabla de Aspectos'!$CZ$2,IF('Tabla de Aspectos'!K221='Tabla de Aspectos'!$L$2,'Tabla de Aspectos'!$L$2,IF('Tabla de Aspectos'!M221='Tabla de Aspectos'!$N$2,'Tabla de Aspectos'!$N$2,IF('Tabla de Aspectos'!O221='Tabla de Aspectos'!$P$2,'Tabla de Aspectos'!$P$2,IF('Tabla de Aspectos'!Q221='Tabla de Aspectos'!$R$2,'Tabla de Aspectos'!$R$2,IF('Tabla de Aspectos'!S221='Tabla de Aspectos'!$T$2,'Tabla de Aspectos'!$T$2,IF('Tabla de Aspectos'!U221='Tabla de Aspectos'!$V$2,'Tabla de Aspectos'!$V$2,IF('Tabla de Aspectos'!W221='Tabla de Aspectos'!$X$2,'Tabla de Aspectos'!$X$2,IF('Tabla de Aspectos'!Y221='Tabla de Aspectos'!$Z$2,'Tabla de Aspectos'!$Z$2,IF('Tabla de Aspectos'!AA221='Tabla de Aspectos'!$AB$2,'Tabla de Aspectos'!$AB$2,IF('Tabla de Aspectos'!AC221='Tabla de Aspectos'!$AD$2,'Tabla de Aspectos'!$AD$2,IF('Tabla de Aspectos'!AE221='Tabla de Aspectos'!$AF$2,'Tabla de Aspectos'!$AF$2,IF('Tabla de Aspectos'!AG221='Tabla de Aspectos'!$AH$2,'Tabla de Aspectos'!$AH$2,IF('Tabla de Aspectos'!AI221='Tabla de Aspectos'!$AJ$2,'Tabla de Aspectos'!$AJ$2,IF('Tabla de Aspectos'!AK221='Tabla de Aspectos'!$AL$2,'Tabla de Aspectos'!$AL$2,IF('Tabla de Aspectos'!AM221='Tabla de Aspectos'!$AN$2,'Tabla de Aspectos'!$AN$2,IF('Tabla de Aspectos'!AO221='Tabla de Aspectos'!$AP$2,'Tabla de Aspectos'!$AP$2,IF('Tabla de Aspectos'!AQ221='Tabla de Aspectos'!$AR$2,'Tabla de Aspectos'!$AR$2,IF('Tabla de Aspectos'!AS221='Tabla de Aspectos'!$AT$2,'Tabla de Aspectos'!$AT$2,IF('Tabla de Aspectos'!AU221='Tabla de Aspectos'!$AV$2,'Tabla de Aspectos'!$AV$2,IF('Tabla de Aspectos'!AW221='Tabla de Aspectos'!$AX$2,'Tabla de Aspectos'!$AX$2,IF('Tabla de Aspectos'!AY221='Tabla de Aspectos'!$AZ$2,'Tabla de Aspectos'!$AZ$2,IF('Tabla de Aspectos'!BA221='Tabla de Aspectos'!$BB$2,'Tabla de Aspectos'!$BB$2,IF('Tabla de Aspectos'!BC221='Tabla de Aspectos'!$BD$2,'Tabla de Aspectos'!$BD$2,IF('Tabla de Aspectos'!BE221='Tabla de Aspectos'!$BF$2,'Tabla de Aspectos'!$BF$2,IF('Tabla de Aspectos'!BG221='Tabla de Aspectos'!$BH$2,'Tabla de Aspectos'!$BH$2,IF('Tabla de Aspectos'!BI221='Tabla de Aspectos'!$BJ$2,'Tabla de Aspectos'!$BJ$2,IF('Tabla de Aspectos'!BK221='Tabla de Aspectos'!$BL$2,'Tabla de Aspectos'!$BL$2,IF('Tabla de Aspectos'!BM221='Tabla de Aspectos'!$BN$2,'Tabla de Aspectos'!$BN$2,IF('Tabla de Aspectos'!BO221='Tabla de Aspectos'!$BP$2,'Tabla de Aspectos'!$BP$2,IF('Tabla de Aspectos'!BQ221='Tabla de Aspectos'!$BR$2,'Tabla de Aspectos'!$BR$2,IF('Tabla de Aspectos'!BS221='Tabla de Aspectos'!$BT$2,'Tabla de Aspectos'!$BT$2,IF('Tabla de Aspectos'!BU221='Tabla de Aspectos'!$BV$2,'Tabla de Aspectos'!$BV$2,IF('Tabla de Aspectos'!BW221='Tabla de Aspectos'!$BX$2,'Tabla de Aspectos'!$BX$2,IF('Tabla de Aspectos'!BY221='Tabla de Aspectos'!$BZ$2,'Tabla de Aspectos'!$BZ$2,IF('Tabla de Aspectos'!CA221='Tabla de Aspectos'!$CB$2,'Tabla de Aspectos'!$CB$2,IF('Tabla de Aspectos'!CC221='Tabla de Aspectos'!$CD$2,'Tabla de Aspectos'!$CD$2,IF('Tabla de Aspectos'!CE221='Tabla de Aspectos'!$CF$2,'Tabla de Aspectos'!$CF$2,IF('Tabla de Aspectos'!CG221='Tabla de Aspectos'!$CH$2,'Tabla de Aspectos'!$CH$2,IF('Tabla de Aspectos'!CI221='Tabla de Aspectos'!$CJ$2,'Tabla de Aspectos'!$CJ$2,IF('Tabla de Aspectos'!CK221='Tabla de Aspectos'!$CL$2,'Tabla de Aspectos'!$CL$2,IF('Tabla de Aspectos'!CM221='Tabla de Aspectos'!$CN$2,'Tabla de Aspectos'!$CN$2,IF('Tabla de Aspectos'!CO221='Tabla de Aspectos'!$CP$2,'Tabla de Aspectos'!$CP$2,IF('Tabla de Aspectos'!CQ221='Tabla de Aspectos'!$CR$2,'Tabla de Aspectos'!$CR$2,IF('Tabla de Aspectos'!CS221='Tabla de Aspectos'!$CT$2,'Tabla de Aspectos'!$CT$2,IF('Tabla de Aspectos'!CU221='Tabla de Aspectos'!$CV$2,'Tabla de Aspectos'!$CV$2,IF('Tabla de Aspectos'!CW221='Tabla de Aspectos'!$CX$2,'Tabla de Aspectos'!$CX$2,"")))))))))))))))))))))))))))))))))))))))))))))))))</f>
        <v>Conjunción</v>
      </c>
      <c r="EC4" s="5">
        <f>IF(AND('Tabla de Aspectos'!H221&gt;=0,'Tabla de Aspectos'!H221&lt;'Tabla de Aspectos'!$G$5/24),'Tabla de Aspectos'!H221,IF(AND('Tabla de Aspectos'!J221&gt;=0,'Tabla de Aspectos'!J221&lt;'Tabla de Aspectos'!$I$5/24),'Tabla de Aspectos'!J221,IF(AND('Tabla de Aspectos'!CZ221&gt;=0,'Tabla de Aspectos'!CZ221&lt;'Tabla de Aspectos'!$CY$5/24),'Tabla de Aspectos'!CZ221,IF(AND('Tabla de Aspectos'!L221&gt;=0,'Tabla de Aspectos'!L221&lt;'Tabla de Aspectos'!$K$5/24),'Tabla de Aspectos'!L221,IF(AND('Tabla de Aspectos'!N221&gt;=0,'Tabla de Aspectos'!N221&lt;'Tabla de Aspectos'!$M$5/24),'Tabla de Aspectos'!N221,IF(AND('Tabla de Aspectos'!P221&gt;=0,'Tabla de Aspectos'!P221&lt;'Tabla de Aspectos'!$O$5/24),'Tabla de Aspectos'!P221,IF(AND('Tabla de Aspectos'!R221&gt;=0,'Tabla de Aspectos'!R221&lt;'Tabla de Aspectos'!$Q$5/24),'Tabla de Aspectos'!R221,IF(AND('Tabla de Aspectos'!T221&gt;=0,'Tabla de Aspectos'!T221&lt;'Tabla de Aspectos'!$S$5/24),'Tabla de Aspectos'!T221,IF(AND('Tabla de Aspectos'!V221&gt;=0,'Tabla de Aspectos'!V221&lt;'Tabla de Aspectos'!$U$5/24),'Tabla de Aspectos'!V221,IF(AND('Tabla de Aspectos'!X221&gt;=0,'Tabla de Aspectos'!X221&lt;'Tabla de Aspectos'!$W$5/24),'Tabla de Aspectos'!X221,IF(AND('Tabla de Aspectos'!Z221&gt;=0,'Tabla de Aspectos'!Z221&lt;'Tabla de Aspectos'!$Y$5/24),'Tabla de Aspectos'!Z221,IF(AND('Tabla de Aspectos'!AB221&gt;=0,'Tabla de Aspectos'!AB221&lt;'Tabla de Aspectos'!$AA$5/24),'Tabla de Aspectos'!AB221,IF(AND('Tabla de Aspectos'!AD221&gt;=0,'Tabla de Aspectos'!AD221&lt;'Tabla de Aspectos'!$AC$5/24),'Tabla de Aspectos'!AD221,IF(AND('Tabla de Aspectos'!AF221&gt;=0,'Tabla de Aspectos'!AF221&lt;'Tabla de Aspectos'!$AE$5/24),'Tabla de Aspectos'!AF221,IF(AND('Tabla de Aspectos'!AH221&gt;=0,'Tabla de Aspectos'!AH221&lt;'Tabla de Aspectos'!$AG$5/24),'Tabla de Aspectos'!AH221,IF(AND('Tabla de Aspectos'!AJ221&gt;=0,'Tabla de Aspectos'!AJ221&lt;'Tabla de Aspectos'!$AI$5/24),'Tabla de Aspectos'!AJ221,IF(AND('Tabla de Aspectos'!AL221&gt;=0,'Tabla de Aspectos'!AL221&lt;'Tabla de Aspectos'!$AK$5/24),'Tabla de Aspectos'!AL221,IF(AND('Tabla de Aspectos'!AN221&gt;=0,'Tabla de Aspectos'!AN221&lt;'Tabla de Aspectos'!$AM$5/24),'Tabla de Aspectos'!AN221,IF(AND('Tabla de Aspectos'!AP221&gt;=0,'Tabla de Aspectos'!AP221&lt;'Tabla de Aspectos'!$AO$5/24),'Tabla de Aspectos'!AP221,IF(AND('Tabla de Aspectos'!AR221&gt;=0,'Tabla de Aspectos'!AR221&lt;'Tabla de Aspectos'!$AQ$5/24),'Tabla de Aspectos'!AR221,IF(AND('Tabla de Aspectos'!AT221&gt;=0,'Tabla de Aspectos'!AT221&lt;'Tabla de Aspectos'!$AS$5/24),'Tabla de Aspectos'!AT221,IF(AND('Tabla de Aspectos'!AV221&gt;=0,'Tabla de Aspectos'!AV221&lt;'Tabla de Aspectos'!$AU$5/24),'Tabla de Aspectos'!AV221,IF(AND('Tabla de Aspectos'!AX221&gt;=0,'Tabla de Aspectos'!AX221&lt;'Tabla de Aspectos'!$AW$5/24),'Tabla de Aspectos'!AX221,IF(AND('Tabla de Aspectos'!AZ221&gt;=0,'Tabla de Aspectos'!AZ221&lt;'Tabla de Aspectos'!$AY$5/24),'Tabla de Aspectos'!AZ221,IF(AND('Tabla de Aspectos'!BB221&gt;=0,'Tabla de Aspectos'!BB221&lt;'Tabla de Aspectos'!$BA$5/24),'Tabla de Aspectos'!BB221,IF(AND('Tabla de Aspectos'!BD221&gt;=0,'Tabla de Aspectos'!BD221&lt;'Tabla de Aspectos'!$BC$5/24),'Tabla de Aspectos'!BD221,IF(AND('Tabla de Aspectos'!BF221&gt;=0,'Tabla de Aspectos'!BF221&lt;'Tabla de Aspectos'!$BE$5/24),'Tabla de Aspectos'!BF221,IF(AND('Tabla de Aspectos'!BH221&gt;=0,'Tabla de Aspectos'!BH221&lt;'Tabla de Aspectos'!$BG$5/24),'Tabla de Aspectos'!BH221,IF(AND('Tabla de Aspectos'!BJ221&gt;=0,'Tabla de Aspectos'!BJ221&lt;'Tabla de Aspectos'!$BI$5/24),'Tabla de Aspectos'!BJ221,IF(AND('Tabla de Aspectos'!BL221&gt;=0,'Tabla de Aspectos'!BL221&lt;'Tabla de Aspectos'!$BK$5/24),'Tabla de Aspectos'!BL221,IF(AND('Tabla de Aspectos'!BN221&gt;=0,'Tabla de Aspectos'!BN221&lt;'Tabla de Aspectos'!$BM$5/24),'Tabla de Aspectos'!BN221,IF(AND('Tabla de Aspectos'!BP221&gt;=0,'Tabla de Aspectos'!BP221&lt;'Tabla de Aspectos'!$BO$5/24),'Tabla de Aspectos'!BP221,IF(AND('Tabla de Aspectos'!BR221&gt;=0,'Tabla de Aspectos'!BR221&lt;'Tabla de Aspectos'!$BQ$5/24),'Tabla de Aspectos'!BR221,IF(AND('Tabla de Aspectos'!BT221&gt;=0,'Tabla de Aspectos'!BT221&lt;'Tabla de Aspectos'!$BS$5/24),'Tabla de Aspectos'!BT221,IF(AND('Tabla de Aspectos'!BV221&gt;=0,'Tabla de Aspectos'!BV221&lt;'Tabla de Aspectos'!$BU$5/24),'Tabla de Aspectos'!BV221,IF(AND('Tabla de Aspectos'!BX221&gt;=0,'Tabla de Aspectos'!BX221&lt;'Tabla de Aspectos'!$BW$5/24),'Tabla de Aspectos'!BX221,IF(AND('Tabla de Aspectos'!BZ221&gt;=0,'Tabla de Aspectos'!BZ221&lt;'Tabla de Aspectos'!$BY$5/24),'Tabla de Aspectos'!BZ221,IF(AND('Tabla de Aspectos'!CB221&gt;=0,'Tabla de Aspectos'!CB221&lt;'Tabla de Aspectos'!$CA$5/24),'Tabla de Aspectos'!CB221,IF(AND('Tabla de Aspectos'!CD221&gt;=0,'Tabla de Aspectos'!CD221&lt;'Tabla de Aspectos'!$CC$5/24),'Tabla de Aspectos'!CD221,IF(AND('Tabla de Aspectos'!CF221&gt;=0,'Tabla de Aspectos'!CF221&lt;'Tabla de Aspectos'!$CE$5/24),'Tabla de Aspectos'!CF221,IF(AND('Tabla de Aspectos'!CH221&gt;=0,'Tabla de Aspectos'!CH221&lt;'Tabla de Aspectos'!$CG$5/24),'Tabla de Aspectos'!CH221,IF(AND('Tabla de Aspectos'!CJ221&gt;=0,'Tabla de Aspectos'!CJ221&lt;'Tabla de Aspectos'!$CI$5/24),'Tabla de Aspectos'!CJ221,IF(AND('Tabla de Aspectos'!CL221&gt;=0,'Tabla de Aspectos'!CL221&lt;'Tabla de Aspectos'!$CK$5/24),'Tabla de Aspectos'!CL221,IF(AND('Tabla de Aspectos'!CN221&gt;=0,'Tabla de Aspectos'!CN221&lt;'Tabla de Aspectos'!$CM$5/24),'Tabla de Aspectos'!CN221,IF(AND('Tabla de Aspectos'!CP221&gt;=0,'Tabla de Aspectos'!CP221&lt;'Tabla de Aspectos'!$CO$5/24),'Tabla de Aspectos'!CP221,IF(AND('Tabla de Aspectos'!CR221&gt;=0,'Tabla de Aspectos'!CR221&lt;'Tabla de Aspectos'!$CQ$5/24),'Tabla de Aspectos'!CR221,IF(AND('Tabla de Aspectos'!CT221&gt;=0,'Tabla de Aspectos'!CT221&lt;'Tabla de Aspectos'!$CS$5/24),'Tabla de Aspectos'!CT221,IF(AND('Tabla de Aspectos'!CV221&gt;=0,'Tabla de Aspectos'!CV221&lt;'Tabla de Aspectos'!$CU$5/24),'Tabla de Aspectos'!CV221,IF(AND('Tabla de Aspectos'!CX221&gt;=0,'Tabla de Aspectos'!CX221&lt;'Tabla de Aspectos'!$CW$5/24),'Tabla de Aspectos'!CX221,"")))))))))))))))))))))))))))))))))))))))))))))))))</f>
        <v>0</v>
      </c>
      <c r="ED4" s="3" t="str">
        <f>IF(EC4&lt;&gt;"",IF(EB4=13,"(no se puede describir)",IF(EB4="Conjunción","+20",ROUND((31-HLOOKUP(EB4,'Tabla de Aspectos'!$G$2:$DT$7,6,FALSE))/3*2,1))),"")</f>
        <v>+20</v>
      </c>
      <c r="EE4" s="3">
        <f>IF(EB4='Tabla de Aspectos'!$G$2,24*EC4/'Tabla de Aspectos'!$G$5,IF(EB4='Tabla de Aspectos'!$I$2,24*EC4/'Tabla de Aspectos'!$I$5,IF(EB4='Tabla de Aspectos'!$K$2,24*EC4/'Tabla de Aspectos'!$K$5,IF(EB4='Tabla de Aspectos'!$CY$2,24*EC4/'Tabla de Aspectos'!$CY$5,IF(EB4='Tabla de Aspectos'!$M$2,24*EC4/'Tabla de Aspectos'!$M$5,IF(EB4='Tabla de Aspectos'!$M$2,24*EC4/'Tabla de Aspectos'!$M$5,IF(EB4='Tabla de Aspectos'!$O$2,24*EC4/'Tabla de Aspectos'!$O$5,IF(EB4='Tabla de Aspectos'!$Q$2,24*EC4/'Tabla de Aspectos'!$Q$5,IF(EB4='Tabla de Aspectos'!$S$2,24*EC4/'Tabla de Aspectos'!$S$5,IF(EB4='Tabla de Aspectos'!$U$2,24*EC4/'Tabla de Aspectos'!$U$5,IF(EB4='Tabla de Aspectos'!$W$2,24*EC4/'Tabla de Aspectos'!$W$5,IF(EB4='Tabla de Aspectos'!$Y$2,24*EC4/'Tabla de Aspectos'!$Y$5,IF(EB4='Tabla de Aspectos'!$AA$2,24*EC4/'Tabla de Aspectos'!$AA$5,IF(EB4='Tabla de Aspectos'!$AC$2,24*EC4/'Tabla de Aspectos'!$AC$5,IF(EB4='Tabla de Aspectos'!$AE$2,24*EC4/'Tabla de Aspectos'!$AE$5,IF(EB4='Tabla de Aspectos'!$AG$2,24*EC4/'Tabla de Aspectos'!$AG$5,IF(EB4='Tabla de Aspectos'!$AI$2,24*EC4/'Tabla de Aspectos'!$AI$5,IF(EB4='Tabla de Aspectos'!$AK$2,24*EC4/'Tabla de Aspectos'!$AK$5,IF(EB4='Tabla de Aspectos'!$AM$2,24*EC4/'Tabla de Aspectos'!$AM$5,IF(EB4='Tabla de Aspectos'!$AO$2,24*EC4/'Tabla de Aspectos'!$AO$5,IF(EB4='Tabla de Aspectos'!$AQ$2,24*EC4/'Tabla de Aspectos'!$AQ$5,IF(EB4='Tabla de Aspectos'!$AS$2,24*EC4/'Tabla de Aspectos'!$AS$5,IF(EB4='Tabla de Aspectos'!$AU$2,24*EC4/'Tabla de Aspectos'!$AU$5,IF(EB4='Tabla de Aspectos'!$AW$2,24*EC4/'Tabla de Aspectos'!$AW$5,IF(EB4='Tabla de Aspectos'!$AY$2,24*EC4/'Tabla de Aspectos'!$AY$5,IF(EB4='Tabla de Aspectos'!$BA$2,24*EC4/'Tabla de Aspectos'!$BA$5,IF(EB4='Tabla de Aspectos'!$BC$2,24*EC4/'Tabla de Aspectos'!$BC$5,IF(EB4='Tabla de Aspectos'!$BE$2,24*EC4/'Tabla de Aspectos'!$BE$5,IF(EB4='Tabla de Aspectos'!$BG$2,24*EC4/'Tabla de Aspectos'!$BG$5,IF(EB4='Tabla de Aspectos'!$BI$2,24*EC4/'Tabla de Aspectos'!$BI$5,IF(EB4='Tabla de Aspectos'!$BK$2,24*EC4/'Tabla de Aspectos'!$BK$5,IF(EB4='Tabla de Aspectos'!$BM$2,24*EC4/'Tabla de Aspectos'!$BM$5,IF(EB4='Tabla de Aspectos'!$BO$2,24*EC4/'Tabla de Aspectos'!$BO$5,IF(EB4='Tabla de Aspectos'!$BQ$2,24*EC4/'Tabla de Aspectos'!$BQ$5,IF(EB4='Tabla de Aspectos'!$BS$2,24*EC4/'Tabla de Aspectos'!$BS$5,IF(EB4='Tabla de Aspectos'!$BU$2,24*EC4/'Tabla de Aspectos'!$BU$5,IF(EB4='Tabla de Aspectos'!$BW$2,24*EC4/'Tabla de Aspectos'!$BW$5,IF(EB4='Tabla de Aspectos'!$BY$2,24*EC4/'Tabla de Aspectos'!$BY$5,IF(EB4='Tabla de Aspectos'!$CA$2,24*EC4/'Tabla de Aspectos'!$CA$5,IF(EB4='Tabla de Aspectos'!$CC$2,24*EC4/'Tabla de Aspectos'!$CC$5,IF(EB4='Tabla de Aspectos'!$CE$2,24*EC4/'Tabla de Aspectos'!$CE$5,IF(EB4='Tabla de Aspectos'!$CG$2,24*EC4/'Tabla de Aspectos'!$CG$5,IF(EB4='Tabla de Aspectos'!$CI$2,24*EC4/'Tabla de Aspectos'!$CI$5,IF(EB4='Tabla de Aspectos'!$CK$2,24*EC4/'Tabla de Aspectos'!$CK$5,IF(EB4='Tabla de Aspectos'!$CM$2,24*EC4/'Tabla de Aspectos'!$CM$5,IF(EB4='Tabla de Aspectos'!$CO$2,24*EC4/'Tabla de Aspectos'!$CO$5,IF(EB4='Tabla de Aspectos'!$CQ$2,24*EC4/'Tabla de Aspectos'!$CQ$5,IF(EB4='Tabla de Aspectos'!$CS$2,24*EC4/'Tabla de Aspectos'!$CS$5,IF(EB4='Tabla de Aspectos'!$CU$2,24*EC4/'Tabla de Aspectos'!$CU$5,IF(EB4='Tabla de Aspectos'!$CW$2,24*EC4/'Tabla de Aspectos'!$CW$5,""))))))))))))))))))))))))))))))))))))))))))))))))))</f>
        <v>0</v>
      </c>
      <c r="EF4" s="3">
        <f t="shared" ref="EF4:EF18" si="12">IF(AND(EE4&gt;=0,EE4&lt;0.05),20,IF(AND(EE4&gt;=0.05,EE4&lt;0.1),19,IF(AND(EE4&gt;=0.1,EE4&lt;0.15),18,IF(AND(EE4&gt;=0.15,EE4&lt;0.2),17,IF(AND(EE4&gt;=0.2,EE4&lt;0.25),16,IF(AND(EE4&gt;=0.25,EE4&lt;0.3),15,IF(AND(EE4&gt;=0.3,EE4&lt;0.35),14,IF(AND(EE4&gt;=0.35,EE4&lt;0.4),13,IF(AND(EE4&gt;=0.4,EE4&lt;0.45),12,IF(AND(EE4&gt;=0.45,EE4&lt;0.5),11,IF(AND(EE4&gt;=0.5,EE4&lt;0.55),10,IF(AND(EE4&gt;=0.55,EE4&lt;0.6),9,IF(AND(EE4&gt;=0.6,EE4&lt;0.65),8,IF(AND(EE4&gt;=0.65,EE4&lt;0.7),7,IF(AND(EE4&gt;=0.7,EE4&lt;0.75),6,IF(AND(EE4&gt;=0.75,EE4&lt;0.8),5,IF(AND(EE4&gt;=0.8,EE4&lt;0.85),4,IF(AND(EE4&gt;=0.85,EE4&lt;0.9),3,IF(AND(EE4&gt;=0.9,EE4&lt;0.95),2,IF(AND(EE4&gt;=0.95,EE4&lt;1),1,""))))))))))))))))))))</f>
        <v>20</v>
      </c>
      <c r="EH4" s="3">
        <f>'Tabla de Aspectos'!D236</f>
        <v>241</v>
      </c>
      <c r="EI4" s="3" t="str">
        <f>'Tabla de Aspectos'!E236</f>
        <v>Ceres</v>
      </c>
      <c r="EJ4" s="3" t="str">
        <f>'Tabla de Aspectos'!F236</f>
        <v>Sol</v>
      </c>
      <c r="EK4" s="3" t="str">
        <f>IF('Tabla de Aspectos'!G236='Tabla de Aspectos'!$H$2,'Tabla de Aspectos'!$H$2,IF('Tabla de Aspectos'!I236='Tabla de Aspectos'!$J$2,'Tabla de Aspectos'!$J$2,IF('Tabla de Aspectos'!CY236='Tabla de Aspectos'!$CZ$2,'Tabla de Aspectos'!$CZ$2,IF('Tabla de Aspectos'!K236='Tabla de Aspectos'!$L$2,'Tabla de Aspectos'!$L$2,IF('Tabla de Aspectos'!M236='Tabla de Aspectos'!$N$2,'Tabla de Aspectos'!$N$2,IF('Tabla de Aspectos'!O236='Tabla de Aspectos'!$P$2,'Tabla de Aspectos'!$P$2,IF('Tabla de Aspectos'!Q236='Tabla de Aspectos'!$R$2,'Tabla de Aspectos'!$R$2,IF('Tabla de Aspectos'!S236='Tabla de Aspectos'!$T$2,'Tabla de Aspectos'!$T$2,IF('Tabla de Aspectos'!U236='Tabla de Aspectos'!$V$2,'Tabla de Aspectos'!$V$2,IF('Tabla de Aspectos'!W236='Tabla de Aspectos'!$X$2,'Tabla de Aspectos'!$X$2,IF('Tabla de Aspectos'!Y236='Tabla de Aspectos'!$Z$2,'Tabla de Aspectos'!$Z$2,IF('Tabla de Aspectos'!AA236='Tabla de Aspectos'!$AB$2,'Tabla de Aspectos'!$AB$2,IF('Tabla de Aspectos'!AC236='Tabla de Aspectos'!$AD$2,'Tabla de Aspectos'!$AD$2,IF('Tabla de Aspectos'!AE236='Tabla de Aspectos'!$AF$2,'Tabla de Aspectos'!$AF$2,IF('Tabla de Aspectos'!AG236='Tabla de Aspectos'!$AH$2,'Tabla de Aspectos'!$AH$2,IF('Tabla de Aspectos'!AI236='Tabla de Aspectos'!$AJ$2,'Tabla de Aspectos'!$AJ$2,IF('Tabla de Aspectos'!AK236='Tabla de Aspectos'!$AL$2,'Tabla de Aspectos'!$AL$2,IF('Tabla de Aspectos'!AM236='Tabla de Aspectos'!$AN$2,'Tabla de Aspectos'!$AN$2,IF('Tabla de Aspectos'!AO236='Tabla de Aspectos'!$AP$2,'Tabla de Aspectos'!$AP$2,IF('Tabla de Aspectos'!AQ236='Tabla de Aspectos'!$AR$2,'Tabla de Aspectos'!$AR$2,IF('Tabla de Aspectos'!AS236='Tabla de Aspectos'!$AT$2,'Tabla de Aspectos'!$AT$2,IF('Tabla de Aspectos'!AU236='Tabla de Aspectos'!$AV$2,'Tabla de Aspectos'!$AV$2,IF('Tabla de Aspectos'!AW236='Tabla de Aspectos'!$AX$2,'Tabla de Aspectos'!$AX$2,IF('Tabla de Aspectos'!AY236='Tabla de Aspectos'!$AZ$2,'Tabla de Aspectos'!$AZ$2,IF('Tabla de Aspectos'!BA236='Tabla de Aspectos'!$BB$2,'Tabla de Aspectos'!$BB$2,IF('Tabla de Aspectos'!BC236='Tabla de Aspectos'!$BD$2,'Tabla de Aspectos'!$BD$2,IF('Tabla de Aspectos'!BE236='Tabla de Aspectos'!$BF$2,'Tabla de Aspectos'!$BF$2,IF('Tabla de Aspectos'!BG236='Tabla de Aspectos'!$BH$2,'Tabla de Aspectos'!$BH$2,IF('Tabla de Aspectos'!BI236='Tabla de Aspectos'!$BJ$2,'Tabla de Aspectos'!$BJ$2,IF('Tabla de Aspectos'!BK236='Tabla de Aspectos'!$BL$2,'Tabla de Aspectos'!$BL$2,IF('Tabla de Aspectos'!BM236='Tabla de Aspectos'!$BN$2,'Tabla de Aspectos'!$BN$2,IF('Tabla de Aspectos'!BO236='Tabla de Aspectos'!$BP$2,'Tabla de Aspectos'!$BP$2,IF('Tabla de Aspectos'!BQ236='Tabla de Aspectos'!$BR$2,'Tabla de Aspectos'!$BR$2,IF('Tabla de Aspectos'!BS236='Tabla de Aspectos'!$BT$2,'Tabla de Aspectos'!$BT$2,IF('Tabla de Aspectos'!BU236='Tabla de Aspectos'!$BV$2,'Tabla de Aspectos'!$BV$2,IF('Tabla de Aspectos'!BW236='Tabla de Aspectos'!$BX$2,'Tabla de Aspectos'!$BX$2,IF('Tabla de Aspectos'!BY236='Tabla de Aspectos'!$BZ$2,'Tabla de Aspectos'!$BZ$2,IF('Tabla de Aspectos'!CA236='Tabla de Aspectos'!$CB$2,'Tabla de Aspectos'!$CB$2,IF('Tabla de Aspectos'!CC236='Tabla de Aspectos'!$CD$2,'Tabla de Aspectos'!$CD$2,IF('Tabla de Aspectos'!CE236='Tabla de Aspectos'!$CF$2,'Tabla de Aspectos'!$CF$2,IF('Tabla de Aspectos'!CG236='Tabla de Aspectos'!$CH$2,'Tabla de Aspectos'!$CH$2,IF('Tabla de Aspectos'!CI236='Tabla de Aspectos'!$CJ$2,'Tabla de Aspectos'!$CJ$2,IF('Tabla de Aspectos'!CK236='Tabla de Aspectos'!$CL$2,'Tabla de Aspectos'!$CL$2,IF('Tabla de Aspectos'!CM236='Tabla de Aspectos'!$CN$2,'Tabla de Aspectos'!$CN$2,IF('Tabla de Aspectos'!CO236='Tabla de Aspectos'!$CP$2,'Tabla de Aspectos'!$CP$2,IF('Tabla de Aspectos'!CQ236='Tabla de Aspectos'!$CR$2,'Tabla de Aspectos'!$CR$2,IF('Tabla de Aspectos'!CS236='Tabla de Aspectos'!$CT$2,'Tabla de Aspectos'!$CT$2,IF('Tabla de Aspectos'!CU236='Tabla de Aspectos'!$CV$2,'Tabla de Aspectos'!$CV$2,IF('Tabla de Aspectos'!CW236='Tabla de Aspectos'!$CX$2,'Tabla de Aspectos'!$CX$2,"")))))))))))))))))))))))))))))))))))))))))))))))))</f>
        <v>Conjunción</v>
      </c>
      <c r="EL4" s="5">
        <f>IF(AND('Tabla de Aspectos'!H236&gt;=0,'Tabla de Aspectos'!H236&lt;'Tabla de Aspectos'!$G$5/24),'Tabla de Aspectos'!H236,IF(AND('Tabla de Aspectos'!J236&gt;=0,'Tabla de Aspectos'!J236&lt;'Tabla de Aspectos'!$I$5/24),'Tabla de Aspectos'!J236,IF(AND('Tabla de Aspectos'!CZ236&gt;=0,'Tabla de Aspectos'!CZ236&lt;'Tabla de Aspectos'!$CY$5/24),'Tabla de Aspectos'!CZ236,IF(AND('Tabla de Aspectos'!L236&gt;=0,'Tabla de Aspectos'!L236&lt;'Tabla de Aspectos'!$K$5/24),'Tabla de Aspectos'!L236,IF(AND('Tabla de Aspectos'!N236&gt;=0,'Tabla de Aspectos'!N236&lt;'Tabla de Aspectos'!$M$5/24),'Tabla de Aspectos'!N236,IF(AND('Tabla de Aspectos'!P236&gt;=0,'Tabla de Aspectos'!P236&lt;'Tabla de Aspectos'!$O$5/24),'Tabla de Aspectos'!P236,IF(AND('Tabla de Aspectos'!R236&gt;=0,'Tabla de Aspectos'!R236&lt;'Tabla de Aspectos'!$Q$5/24),'Tabla de Aspectos'!R236,IF(AND('Tabla de Aspectos'!T236&gt;=0,'Tabla de Aspectos'!T236&lt;'Tabla de Aspectos'!$S$5/24),'Tabla de Aspectos'!T236,IF(AND('Tabla de Aspectos'!V236&gt;=0,'Tabla de Aspectos'!V236&lt;'Tabla de Aspectos'!$U$5/24),'Tabla de Aspectos'!V236,IF(AND('Tabla de Aspectos'!X236&gt;=0,'Tabla de Aspectos'!X236&lt;'Tabla de Aspectos'!$W$5/24),'Tabla de Aspectos'!X236,IF(AND('Tabla de Aspectos'!Z236&gt;=0,'Tabla de Aspectos'!Z236&lt;'Tabla de Aspectos'!$Y$5/24),'Tabla de Aspectos'!Z236,IF(AND('Tabla de Aspectos'!AB236&gt;=0,'Tabla de Aspectos'!AB236&lt;'Tabla de Aspectos'!$AA$5/24),'Tabla de Aspectos'!AB236,IF(AND('Tabla de Aspectos'!AD236&gt;=0,'Tabla de Aspectos'!AD236&lt;'Tabla de Aspectos'!$AC$5/24),'Tabla de Aspectos'!AD236,IF(AND('Tabla de Aspectos'!AF236&gt;=0,'Tabla de Aspectos'!AF236&lt;'Tabla de Aspectos'!$AE$5/24),'Tabla de Aspectos'!AF236,IF(AND('Tabla de Aspectos'!AH236&gt;=0,'Tabla de Aspectos'!AH236&lt;'Tabla de Aspectos'!$AG$5/24),'Tabla de Aspectos'!AH236,IF(AND('Tabla de Aspectos'!AJ236&gt;=0,'Tabla de Aspectos'!AJ236&lt;'Tabla de Aspectos'!$AI$5/24),'Tabla de Aspectos'!AJ236,IF(AND('Tabla de Aspectos'!AL236&gt;=0,'Tabla de Aspectos'!AL236&lt;'Tabla de Aspectos'!$AK$5/24),'Tabla de Aspectos'!AL236,IF(AND('Tabla de Aspectos'!AN236&gt;=0,'Tabla de Aspectos'!AN236&lt;'Tabla de Aspectos'!$AM$5/24),'Tabla de Aspectos'!AN236,IF(AND('Tabla de Aspectos'!AP236&gt;=0,'Tabla de Aspectos'!AP236&lt;'Tabla de Aspectos'!$AO$5/24),'Tabla de Aspectos'!AP236,IF(AND('Tabla de Aspectos'!AR236&gt;=0,'Tabla de Aspectos'!AR236&lt;'Tabla de Aspectos'!$AQ$5/24),'Tabla de Aspectos'!AR236,IF(AND('Tabla de Aspectos'!AT236&gt;=0,'Tabla de Aspectos'!AT236&lt;'Tabla de Aspectos'!$AS$5/24),'Tabla de Aspectos'!AT236,IF(AND('Tabla de Aspectos'!AV236&gt;=0,'Tabla de Aspectos'!AV236&lt;'Tabla de Aspectos'!$AU$5/24),'Tabla de Aspectos'!AV236,IF(AND('Tabla de Aspectos'!AX236&gt;=0,'Tabla de Aspectos'!AX236&lt;'Tabla de Aspectos'!$AW$5/24),'Tabla de Aspectos'!AX236,IF(AND('Tabla de Aspectos'!AZ236&gt;=0,'Tabla de Aspectos'!AZ236&lt;'Tabla de Aspectos'!$AY$5/24),'Tabla de Aspectos'!AZ236,IF(AND('Tabla de Aspectos'!BB236&gt;=0,'Tabla de Aspectos'!BB236&lt;'Tabla de Aspectos'!$BA$5/24),'Tabla de Aspectos'!BB236,IF(AND('Tabla de Aspectos'!BD236&gt;=0,'Tabla de Aspectos'!BD236&lt;'Tabla de Aspectos'!$BC$5/24),'Tabla de Aspectos'!BD236,IF(AND('Tabla de Aspectos'!BF236&gt;=0,'Tabla de Aspectos'!BF236&lt;'Tabla de Aspectos'!$BE$5/24),'Tabla de Aspectos'!BF236,IF(AND('Tabla de Aspectos'!BH236&gt;=0,'Tabla de Aspectos'!BH236&lt;'Tabla de Aspectos'!$BG$5/24),'Tabla de Aspectos'!BH236,IF(AND('Tabla de Aspectos'!BJ236&gt;=0,'Tabla de Aspectos'!BJ236&lt;'Tabla de Aspectos'!$BI$5/24),'Tabla de Aspectos'!BJ236,IF(AND('Tabla de Aspectos'!BL236&gt;=0,'Tabla de Aspectos'!BL236&lt;'Tabla de Aspectos'!$BK$5/24),'Tabla de Aspectos'!BL236,IF(AND('Tabla de Aspectos'!BN236&gt;=0,'Tabla de Aspectos'!BN236&lt;'Tabla de Aspectos'!$BM$5/24),'Tabla de Aspectos'!BN236,IF(AND('Tabla de Aspectos'!BP236&gt;=0,'Tabla de Aspectos'!BP236&lt;'Tabla de Aspectos'!$BO$5/24),'Tabla de Aspectos'!BP236,IF(AND('Tabla de Aspectos'!BR236&gt;=0,'Tabla de Aspectos'!BR236&lt;'Tabla de Aspectos'!$BQ$5/24),'Tabla de Aspectos'!BR236,IF(AND('Tabla de Aspectos'!BT236&gt;=0,'Tabla de Aspectos'!BT236&lt;'Tabla de Aspectos'!$BS$5/24),'Tabla de Aspectos'!BT236,IF(AND('Tabla de Aspectos'!BV236&gt;=0,'Tabla de Aspectos'!BV236&lt;'Tabla de Aspectos'!$BU$5/24),'Tabla de Aspectos'!BV236,IF(AND('Tabla de Aspectos'!BX236&gt;=0,'Tabla de Aspectos'!BX236&lt;'Tabla de Aspectos'!$BW$5/24),'Tabla de Aspectos'!BX236,IF(AND('Tabla de Aspectos'!BZ236&gt;=0,'Tabla de Aspectos'!BZ236&lt;'Tabla de Aspectos'!$BY$5/24),'Tabla de Aspectos'!BZ236,IF(AND('Tabla de Aspectos'!CB236&gt;=0,'Tabla de Aspectos'!CB236&lt;'Tabla de Aspectos'!$CA$5/24),'Tabla de Aspectos'!CB236,IF(AND('Tabla de Aspectos'!CD236&gt;=0,'Tabla de Aspectos'!CD236&lt;'Tabla de Aspectos'!$CC$5/24),'Tabla de Aspectos'!CD236,IF(AND('Tabla de Aspectos'!CF236&gt;=0,'Tabla de Aspectos'!CF236&lt;'Tabla de Aspectos'!$CE$5/24),'Tabla de Aspectos'!CF236,IF(AND('Tabla de Aspectos'!CH236&gt;=0,'Tabla de Aspectos'!CH236&lt;'Tabla de Aspectos'!$CG$5/24),'Tabla de Aspectos'!CH236,IF(AND('Tabla de Aspectos'!CJ236&gt;=0,'Tabla de Aspectos'!CJ236&lt;'Tabla de Aspectos'!$CI$5/24),'Tabla de Aspectos'!CJ236,IF(AND('Tabla de Aspectos'!CL236&gt;=0,'Tabla de Aspectos'!CL236&lt;'Tabla de Aspectos'!$CK$5/24),'Tabla de Aspectos'!CL236,IF(AND('Tabla de Aspectos'!CN236&gt;=0,'Tabla de Aspectos'!CN236&lt;'Tabla de Aspectos'!$CM$5/24),'Tabla de Aspectos'!CN236,IF(AND('Tabla de Aspectos'!CP236&gt;=0,'Tabla de Aspectos'!CP236&lt;'Tabla de Aspectos'!$CO$5/24),'Tabla de Aspectos'!CP236,IF(AND('Tabla de Aspectos'!CR236&gt;=0,'Tabla de Aspectos'!CR236&lt;'Tabla de Aspectos'!$CQ$5/24),'Tabla de Aspectos'!CR236,IF(AND('Tabla de Aspectos'!CT236&gt;=0,'Tabla de Aspectos'!CT236&lt;'Tabla de Aspectos'!$CS$5/24),'Tabla de Aspectos'!CT236,IF(AND('Tabla de Aspectos'!CV236&gt;=0,'Tabla de Aspectos'!CV236&lt;'Tabla de Aspectos'!$CU$5/24),'Tabla de Aspectos'!CV236,IF(AND('Tabla de Aspectos'!CX236&gt;=0,'Tabla de Aspectos'!CX236&lt;'Tabla de Aspectos'!$CW$5/24),'Tabla de Aspectos'!CX236,"")))))))))))))))))))))))))))))))))))))))))))))))))</f>
        <v>0</v>
      </c>
      <c r="EM4" s="3" t="str">
        <f>IF(EL4&lt;&gt;"",IF(EK4=13,"(no se puede describir)",IF(EK4="Conjunción","+20",ROUND((31-HLOOKUP(EK4,'Tabla de Aspectos'!$G$2:$DT$7,6,FALSE))/3*2,1))),"")</f>
        <v>+20</v>
      </c>
      <c r="EN4" s="3">
        <f>IF(EK4='Tabla de Aspectos'!$G$2,24*EL4/'Tabla de Aspectos'!$G$5,IF(EK4='Tabla de Aspectos'!$I$2,24*EL4/'Tabla de Aspectos'!$I$5,IF(EK4='Tabla de Aspectos'!$K$2,24*EL4/'Tabla de Aspectos'!$K$5,IF(EK4='Tabla de Aspectos'!$CY$2,24*EL4/'Tabla de Aspectos'!$CY$5,IF(EK4='Tabla de Aspectos'!$M$2,24*EL4/'Tabla de Aspectos'!$M$5,IF(EK4='Tabla de Aspectos'!$M$2,24*EL4/'Tabla de Aspectos'!$M$5,IF(EK4='Tabla de Aspectos'!$O$2,24*EL4/'Tabla de Aspectos'!$O$5,IF(EK4='Tabla de Aspectos'!$Q$2,24*EL4/'Tabla de Aspectos'!$Q$5,IF(EK4='Tabla de Aspectos'!$S$2,24*EL4/'Tabla de Aspectos'!$S$5,IF(EK4='Tabla de Aspectos'!$U$2,24*EL4/'Tabla de Aspectos'!$U$5,IF(EK4='Tabla de Aspectos'!$W$2,24*EL4/'Tabla de Aspectos'!$W$5,IF(EK4='Tabla de Aspectos'!$Y$2,24*EL4/'Tabla de Aspectos'!$Y$5,IF(EK4='Tabla de Aspectos'!$AA$2,24*EL4/'Tabla de Aspectos'!$AA$5,IF(EK4='Tabla de Aspectos'!$AC$2,24*EL4/'Tabla de Aspectos'!$AC$5,IF(EK4='Tabla de Aspectos'!$AE$2,24*EL4/'Tabla de Aspectos'!$AE$5,IF(EK4='Tabla de Aspectos'!$AG$2,24*EL4/'Tabla de Aspectos'!$AG$5,IF(EK4='Tabla de Aspectos'!$AI$2,24*EL4/'Tabla de Aspectos'!$AI$5,IF(EK4='Tabla de Aspectos'!$AK$2,24*EL4/'Tabla de Aspectos'!$AK$5,IF(EK4='Tabla de Aspectos'!$AM$2,24*EL4/'Tabla de Aspectos'!$AM$5,IF(EK4='Tabla de Aspectos'!$AO$2,24*EL4/'Tabla de Aspectos'!$AO$5,IF(EK4='Tabla de Aspectos'!$AQ$2,24*EL4/'Tabla de Aspectos'!$AQ$5,IF(EK4='Tabla de Aspectos'!$AS$2,24*EL4/'Tabla de Aspectos'!$AS$5,IF(EK4='Tabla de Aspectos'!$AU$2,24*EL4/'Tabla de Aspectos'!$AU$5,IF(EK4='Tabla de Aspectos'!$AW$2,24*EL4/'Tabla de Aspectos'!$AW$5,IF(EK4='Tabla de Aspectos'!$AY$2,24*EL4/'Tabla de Aspectos'!$AY$5,IF(EK4='Tabla de Aspectos'!$BA$2,24*EL4/'Tabla de Aspectos'!$BA$5,IF(EK4='Tabla de Aspectos'!$BC$2,24*EL4/'Tabla de Aspectos'!$BC$5,IF(EK4='Tabla de Aspectos'!$BE$2,24*EL4/'Tabla de Aspectos'!$BE$5,IF(EK4='Tabla de Aspectos'!$BG$2,24*EL4/'Tabla de Aspectos'!$BG$5,IF(EK4='Tabla de Aspectos'!$BI$2,24*EL4/'Tabla de Aspectos'!$BI$5,IF(EK4='Tabla de Aspectos'!$BK$2,24*EL4/'Tabla de Aspectos'!$BK$5,IF(EK4='Tabla de Aspectos'!$BM$2,24*EL4/'Tabla de Aspectos'!$BM$5,IF(EK4='Tabla de Aspectos'!$BO$2,24*EL4/'Tabla de Aspectos'!$BO$5,IF(EK4='Tabla de Aspectos'!$BQ$2,24*EL4/'Tabla de Aspectos'!$BQ$5,IF(EK4='Tabla de Aspectos'!$BS$2,24*EL4/'Tabla de Aspectos'!$BS$5,IF(EK4='Tabla de Aspectos'!$BU$2,24*EL4/'Tabla de Aspectos'!$BU$5,IF(EK4='Tabla de Aspectos'!$BW$2,24*EL4/'Tabla de Aspectos'!$BW$5,IF(EK4='Tabla de Aspectos'!$BY$2,24*EL4/'Tabla de Aspectos'!$BY$5,IF(EK4='Tabla de Aspectos'!$CA$2,24*EL4/'Tabla de Aspectos'!$CA$5,IF(EK4='Tabla de Aspectos'!$CC$2,24*EL4/'Tabla de Aspectos'!$CC$5,IF(EK4='Tabla de Aspectos'!$CE$2,24*EL4/'Tabla de Aspectos'!$CE$5,IF(EK4='Tabla de Aspectos'!$CG$2,24*EL4/'Tabla de Aspectos'!$CG$5,IF(EK4='Tabla de Aspectos'!$CI$2,24*EL4/'Tabla de Aspectos'!$CI$5,IF(EK4='Tabla de Aspectos'!$CK$2,24*EL4/'Tabla de Aspectos'!$CK$5,IF(EK4='Tabla de Aspectos'!$CM$2,24*EL4/'Tabla de Aspectos'!$CM$5,IF(EK4='Tabla de Aspectos'!$CO$2,24*EL4/'Tabla de Aspectos'!$CO$5,IF(EK4='Tabla de Aspectos'!$CQ$2,24*EL4/'Tabla de Aspectos'!$CQ$5,IF(EK4='Tabla de Aspectos'!$CS$2,24*EL4/'Tabla de Aspectos'!$CS$5,IF(EK4='Tabla de Aspectos'!$CU$2,24*EL4/'Tabla de Aspectos'!$CU$5,IF(EK4='Tabla de Aspectos'!$CW$2,24*EL4/'Tabla de Aspectos'!$CW$5,""))))))))))))))))))))))))))))))))))))))))))))))))))</f>
        <v>0</v>
      </c>
      <c r="EO4" s="3">
        <f t="shared" ref="EO4:EO18" si="13">IF(AND(EN4&gt;=0,EN4&lt;0.05),20,IF(AND(EN4&gt;=0.05,EN4&lt;0.1),19,IF(AND(EN4&gt;=0.1,EN4&lt;0.15),18,IF(AND(EN4&gt;=0.15,EN4&lt;0.2),17,IF(AND(EN4&gt;=0.2,EN4&lt;0.25),16,IF(AND(EN4&gt;=0.25,EN4&lt;0.3),15,IF(AND(EN4&gt;=0.3,EN4&lt;0.35),14,IF(AND(EN4&gt;=0.35,EN4&lt;0.4),13,IF(AND(EN4&gt;=0.4,EN4&lt;0.45),12,IF(AND(EN4&gt;=0.45,EN4&lt;0.5),11,IF(AND(EN4&gt;=0.5,EN4&lt;0.55),10,IF(AND(EN4&gt;=0.55,EN4&lt;0.6),9,IF(AND(EN4&gt;=0.6,EN4&lt;0.65),8,IF(AND(EN4&gt;=0.65,EN4&lt;0.7),7,IF(AND(EN4&gt;=0.7,EN4&lt;0.75),6,IF(AND(EN4&gt;=0.75,EN4&lt;0.8),5,IF(AND(EN4&gt;=0.8,EN4&lt;0.85),4,IF(AND(EN4&gt;=0.85,EN4&lt;0.9),3,IF(AND(EN4&gt;=0.9,EN4&lt;0.95),2,IF(AND(EN4&gt;=0.95,EN4&lt;1),1,""))))))))))))))))))))</f>
        <v>20</v>
      </c>
      <c r="EQ4" s="3">
        <f>'Tabla de Aspectos'!D251</f>
        <v>257</v>
      </c>
      <c r="ER4" s="3" t="str">
        <f>'Tabla de Aspectos'!E251</f>
        <v>Varuna</v>
      </c>
      <c r="ES4" s="3" t="str">
        <f>'Tabla de Aspectos'!F251</f>
        <v>Sol</v>
      </c>
      <c r="ET4" s="3" t="str">
        <f>IF('Tabla de Aspectos'!G251='Tabla de Aspectos'!$H$2,'Tabla de Aspectos'!$H$2,IF('Tabla de Aspectos'!I251='Tabla de Aspectos'!$J$2,'Tabla de Aspectos'!$J$2,IF('Tabla de Aspectos'!CY251='Tabla de Aspectos'!$CZ$2,'Tabla de Aspectos'!$CZ$2,IF('Tabla de Aspectos'!K251='Tabla de Aspectos'!$L$2,'Tabla de Aspectos'!$L$2,IF('Tabla de Aspectos'!M251='Tabla de Aspectos'!$N$2,'Tabla de Aspectos'!$N$2,IF('Tabla de Aspectos'!O251='Tabla de Aspectos'!$P$2,'Tabla de Aspectos'!$P$2,IF('Tabla de Aspectos'!Q251='Tabla de Aspectos'!$R$2,'Tabla de Aspectos'!$R$2,IF('Tabla de Aspectos'!S251='Tabla de Aspectos'!$T$2,'Tabla de Aspectos'!$T$2,IF('Tabla de Aspectos'!U251='Tabla de Aspectos'!$V$2,'Tabla de Aspectos'!$V$2,IF('Tabla de Aspectos'!W251='Tabla de Aspectos'!$X$2,'Tabla de Aspectos'!$X$2,IF('Tabla de Aspectos'!Y251='Tabla de Aspectos'!$Z$2,'Tabla de Aspectos'!$Z$2,IF('Tabla de Aspectos'!AA251='Tabla de Aspectos'!$AB$2,'Tabla de Aspectos'!$AB$2,IF('Tabla de Aspectos'!AC251='Tabla de Aspectos'!$AD$2,'Tabla de Aspectos'!$AD$2,IF('Tabla de Aspectos'!AE251='Tabla de Aspectos'!$AF$2,'Tabla de Aspectos'!$AF$2,IF('Tabla de Aspectos'!AG251='Tabla de Aspectos'!$AH$2,'Tabla de Aspectos'!$AH$2,IF('Tabla de Aspectos'!AI251='Tabla de Aspectos'!$AJ$2,'Tabla de Aspectos'!$AJ$2,IF('Tabla de Aspectos'!AK251='Tabla de Aspectos'!$AL$2,'Tabla de Aspectos'!$AL$2,IF('Tabla de Aspectos'!AM251='Tabla de Aspectos'!$AN$2,'Tabla de Aspectos'!$AN$2,IF('Tabla de Aspectos'!AO251='Tabla de Aspectos'!$AP$2,'Tabla de Aspectos'!$AP$2,IF('Tabla de Aspectos'!AQ251='Tabla de Aspectos'!$AR$2,'Tabla de Aspectos'!$AR$2,IF('Tabla de Aspectos'!AS251='Tabla de Aspectos'!$AT$2,'Tabla de Aspectos'!$AT$2,IF('Tabla de Aspectos'!AU251='Tabla de Aspectos'!$AV$2,'Tabla de Aspectos'!$AV$2,IF('Tabla de Aspectos'!AW251='Tabla de Aspectos'!$AX$2,'Tabla de Aspectos'!$AX$2,IF('Tabla de Aspectos'!AY251='Tabla de Aspectos'!$AZ$2,'Tabla de Aspectos'!$AZ$2,IF('Tabla de Aspectos'!BA251='Tabla de Aspectos'!$BB$2,'Tabla de Aspectos'!$BB$2,IF('Tabla de Aspectos'!BC251='Tabla de Aspectos'!$BD$2,'Tabla de Aspectos'!$BD$2,IF('Tabla de Aspectos'!BE251='Tabla de Aspectos'!$BF$2,'Tabla de Aspectos'!$BF$2,IF('Tabla de Aspectos'!BG251='Tabla de Aspectos'!$BH$2,'Tabla de Aspectos'!$BH$2,IF('Tabla de Aspectos'!BI251='Tabla de Aspectos'!$BJ$2,'Tabla de Aspectos'!$BJ$2,IF('Tabla de Aspectos'!BK251='Tabla de Aspectos'!$BL$2,'Tabla de Aspectos'!$BL$2,IF('Tabla de Aspectos'!BM251='Tabla de Aspectos'!$BN$2,'Tabla de Aspectos'!$BN$2,IF('Tabla de Aspectos'!BO251='Tabla de Aspectos'!$BP$2,'Tabla de Aspectos'!$BP$2,IF('Tabla de Aspectos'!BQ251='Tabla de Aspectos'!$BR$2,'Tabla de Aspectos'!$BR$2,IF('Tabla de Aspectos'!BS251='Tabla de Aspectos'!$BT$2,'Tabla de Aspectos'!$BT$2,IF('Tabla de Aspectos'!BU251='Tabla de Aspectos'!$BV$2,'Tabla de Aspectos'!$BV$2,IF('Tabla de Aspectos'!BW251='Tabla de Aspectos'!$BX$2,'Tabla de Aspectos'!$BX$2,IF('Tabla de Aspectos'!BY251='Tabla de Aspectos'!$BZ$2,'Tabla de Aspectos'!$BZ$2,IF('Tabla de Aspectos'!CA251='Tabla de Aspectos'!$CB$2,'Tabla de Aspectos'!$CB$2,IF('Tabla de Aspectos'!CC251='Tabla de Aspectos'!$CD$2,'Tabla de Aspectos'!$CD$2,IF('Tabla de Aspectos'!CE251='Tabla de Aspectos'!$CF$2,'Tabla de Aspectos'!$CF$2,IF('Tabla de Aspectos'!CG251='Tabla de Aspectos'!$CH$2,'Tabla de Aspectos'!$CH$2,IF('Tabla de Aspectos'!CI251='Tabla de Aspectos'!$CJ$2,'Tabla de Aspectos'!$CJ$2,IF('Tabla de Aspectos'!CK251='Tabla de Aspectos'!$CL$2,'Tabla de Aspectos'!$CL$2,IF('Tabla de Aspectos'!CM251='Tabla de Aspectos'!$CN$2,'Tabla de Aspectos'!$CN$2,IF('Tabla de Aspectos'!CO251='Tabla de Aspectos'!$CP$2,'Tabla de Aspectos'!$CP$2,IF('Tabla de Aspectos'!CQ251='Tabla de Aspectos'!$CR$2,'Tabla de Aspectos'!$CR$2,IF('Tabla de Aspectos'!CS251='Tabla de Aspectos'!$CT$2,'Tabla de Aspectos'!$CT$2,IF('Tabla de Aspectos'!CU251='Tabla de Aspectos'!$CV$2,'Tabla de Aspectos'!$CV$2,IF('Tabla de Aspectos'!CW251='Tabla de Aspectos'!$CX$2,'Tabla de Aspectos'!$CX$2,"")))))))))))))))))))))))))))))))))))))))))))))))))</f>
        <v>Conjunción</v>
      </c>
      <c r="EU4" s="5">
        <f>IF(AND('Tabla de Aspectos'!H251&gt;=0,'Tabla de Aspectos'!H251&lt;'Tabla de Aspectos'!$G$5/24),'Tabla de Aspectos'!H251,IF(AND('Tabla de Aspectos'!J251&gt;=0,'Tabla de Aspectos'!J251&lt;'Tabla de Aspectos'!$I$5/24),'Tabla de Aspectos'!J251,IF(AND('Tabla de Aspectos'!CZ251&gt;=0,'Tabla de Aspectos'!CZ251&lt;'Tabla de Aspectos'!$CY$5/24),'Tabla de Aspectos'!CZ251,IF(AND('Tabla de Aspectos'!L251&gt;=0,'Tabla de Aspectos'!L251&lt;'Tabla de Aspectos'!$K$5/24),'Tabla de Aspectos'!L251,IF(AND('Tabla de Aspectos'!N251&gt;=0,'Tabla de Aspectos'!N251&lt;'Tabla de Aspectos'!$M$5/24),'Tabla de Aspectos'!N251,IF(AND('Tabla de Aspectos'!P251&gt;=0,'Tabla de Aspectos'!P251&lt;'Tabla de Aspectos'!$O$5/24),'Tabla de Aspectos'!P251,IF(AND('Tabla de Aspectos'!R251&gt;=0,'Tabla de Aspectos'!R251&lt;'Tabla de Aspectos'!$Q$5/24),'Tabla de Aspectos'!R251,IF(AND('Tabla de Aspectos'!T251&gt;=0,'Tabla de Aspectos'!T251&lt;'Tabla de Aspectos'!$S$5/24),'Tabla de Aspectos'!T251,IF(AND('Tabla de Aspectos'!V251&gt;=0,'Tabla de Aspectos'!V251&lt;'Tabla de Aspectos'!$U$5/24),'Tabla de Aspectos'!V251,IF(AND('Tabla de Aspectos'!X251&gt;=0,'Tabla de Aspectos'!X251&lt;'Tabla de Aspectos'!$W$5/24),'Tabla de Aspectos'!X251,IF(AND('Tabla de Aspectos'!Z251&gt;=0,'Tabla de Aspectos'!Z251&lt;'Tabla de Aspectos'!$Y$5/24),'Tabla de Aspectos'!Z251,IF(AND('Tabla de Aspectos'!AB251&gt;=0,'Tabla de Aspectos'!AB251&lt;'Tabla de Aspectos'!$AA$5/24),'Tabla de Aspectos'!AB251,IF(AND('Tabla de Aspectos'!AD251&gt;=0,'Tabla de Aspectos'!AD251&lt;'Tabla de Aspectos'!$AC$5/24),'Tabla de Aspectos'!AD251,IF(AND('Tabla de Aspectos'!AF251&gt;=0,'Tabla de Aspectos'!AF251&lt;'Tabla de Aspectos'!$AE$5/24),'Tabla de Aspectos'!AF251,IF(AND('Tabla de Aspectos'!AH251&gt;=0,'Tabla de Aspectos'!AH251&lt;'Tabla de Aspectos'!$AG$5/24),'Tabla de Aspectos'!AH251,IF(AND('Tabla de Aspectos'!AJ251&gt;=0,'Tabla de Aspectos'!AJ251&lt;'Tabla de Aspectos'!$AI$5/24),'Tabla de Aspectos'!AJ251,IF(AND('Tabla de Aspectos'!AL251&gt;=0,'Tabla de Aspectos'!AL251&lt;'Tabla de Aspectos'!$AK$5/24),'Tabla de Aspectos'!AL251,IF(AND('Tabla de Aspectos'!AN251&gt;=0,'Tabla de Aspectos'!AN251&lt;'Tabla de Aspectos'!$AM$5/24),'Tabla de Aspectos'!AN251,IF(AND('Tabla de Aspectos'!AP251&gt;=0,'Tabla de Aspectos'!AP251&lt;'Tabla de Aspectos'!$AO$5/24),'Tabla de Aspectos'!AP251,IF(AND('Tabla de Aspectos'!AR251&gt;=0,'Tabla de Aspectos'!AR251&lt;'Tabla de Aspectos'!$AQ$5/24),'Tabla de Aspectos'!AR251,IF(AND('Tabla de Aspectos'!AT251&gt;=0,'Tabla de Aspectos'!AT251&lt;'Tabla de Aspectos'!$AS$5/24),'Tabla de Aspectos'!AT251,IF(AND('Tabla de Aspectos'!AV251&gt;=0,'Tabla de Aspectos'!AV251&lt;'Tabla de Aspectos'!$AU$5/24),'Tabla de Aspectos'!AV251,IF(AND('Tabla de Aspectos'!AX251&gt;=0,'Tabla de Aspectos'!AX251&lt;'Tabla de Aspectos'!$AW$5/24),'Tabla de Aspectos'!AX251,IF(AND('Tabla de Aspectos'!AZ251&gt;=0,'Tabla de Aspectos'!AZ251&lt;'Tabla de Aspectos'!$AY$5/24),'Tabla de Aspectos'!AZ251,IF(AND('Tabla de Aspectos'!BB251&gt;=0,'Tabla de Aspectos'!BB251&lt;'Tabla de Aspectos'!$BA$5/24),'Tabla de Aspectos'!BB251,IF(AND('Tabla de Aspectos'!BD251&gt;=0,'Tabla de Aspectos'!BD251&lt;'Tabla de Aspectos'!$BC$5/24),'Tabla de Aspectos'!BD251,IF(AND('Tabla de Aspectos'!BF251&gt;=0,'Tabla de Aspectos'!BF251&lt;'Tabla de Aspectos'!$BE$5/24),'Tabla de Aspectos'!BF251,IF(AND('Tabla de Aspectos'!BH251&gt;=0,'Tabla de Aspectos'!BH251&lt;'Tabla de Aspectos'!$BG$5/24),'Tabla de Aspectos'!BH251,IF(AND('Tabla de Aspectos'!BJ251&gt;=0,'Tabla de Aspectos'!BJ251&lt;'Tabla de Aspectos'!$BI$5/24),'Tabla de Aspectos'!BJ251,IF(AND('Tabla de Aspectos'!BL251&gt;=0,'Tabla de Aspectos'!BL251&lt;'Tabla de Aspectos'!$BK$5/24),'Tabla de Aspectos'!BL251,IF(AND('Tabla de Aspectos'!BN251&gt;=0,'Tabla de Aspectos'!BN251&lt;'Tabla de Aspectos'!$BM$5/24),'Tabla de Aspectos'!BN251,IF(AND('Tabla de Aspectos'!BP251&gt;=0,'Tabla de Aspectos'!BP251&lt;'Tabla de Aspectos'!$BO$5/24),'Tabla de Aspectos'!BP251,IF(AND('Tabla de Aspectos'!BR251&gt;=0,'Tabla de Aspectos'!BR251&lt;'Tabla de Aspectos'!$BQ$5/24),'Tabla de Aspectos'!BR251,IF(AND('Tabla de Aspectos'!BT251&gt;=0,'Tabla de Aspectos'!BT251&lt;'Tabla de Aspectos'!$BS$5/24),'Tabla de Aspectos'!BT251,IF(AND('Tabla de Aspectos'!BV251&gt;=0,'Tabla de Aspectos'!BV251&lt;'Tabla de Aspectos'!$BU$5/24),'Tabla de Aspectos'!BV251,IF(AND('Tabla de Aspectos'!BX251&gt;=0,'Tabla de Aspectos'!BX251&lt;'Tabla de Aspectos'!$BW$5/24),'Tabla de Aspectos'!BX251,IF(AND('Tabla de Aspectos'!BZ251&gt;=0,'Tabla de Aspectos'!BZ251&lt;'Tabla de Aspectos'!$BY$5/24),'Tabla de Aspectos'!BZ251,IF(AND('Tabla de Aspectos'!CB251&gt;=0,'Tabla de Aspectos'!CB251&lt;'Tabla de Aspectos'!$CA$5/24),'Tabla de Aspectos'!CB251,IF(AND('Tabla de Aspectos'!CD251&gt;=0,'Tabla de Aspectos'!CD251&lt;'Tabla de Aspectos'!$CC$5/24),'Tabla de Aspectos'!CD251,IF(AND('Tabla de Aspectos'!CF251&gt;=0,'Tabla de Aspectos'!CF251&lt;'Tabla de Aspectos'!$CE$5/24),'Tabla de Aspectos'!CF251,IF(AND('Tabla de Aspectos'!CH251&gt;=0,'Tabla de Aspectos'!CH251&lt;'Tabla de Aspectos'!$CG$5/24),'Tabla de Aspectos'!CH251,IF(AND('Tabla de Aspectos'!CJ251&gt;=0,'Tabla de Aspectos'!CJ251&lt;'Tabla de Aspectos'!$CI$5/24),'Tabla de Aspectos'!CJ251,IF(AND('Tabla de Aspectos'!CL251&gt;=0,'Tabla de Aspectos'!CL251&lt;'Tabla de Aspectos'!$CK$5/24),'Tabla de Aspectos'!CL251,IF(AND('Tabla de Aspectos'!CN251&gt;=0,'Tabla de Aspectos'!CN251&lt;'Tabla de Aspectos'!$CM$5/24),'Tabla de Aspectos'!CN251,IF(AND('Tabla de Aspectos'!CP251&gt;=0,'Tabla de Aspectos'!CP251&lt;'Tabla de Aspectos'!$CO$5/24),'Tabla de Aspectos'!CP251,IF(AND('Tabla de Aspectos'!CR251&gt;=0,'Tabla de Aspectos'!CR251&lt;'Tabla de Aspectos'!$CQ$5/24),'Tabla de Aspectos'!CR251,IF(AND('Tabla de Aspectos'!CT251&gt;=0,'Tabla de Aspectos'!CT251&lt;'Tabla de Aspectos'!$CS$5/24),'Tabla de Aspectos'!CT251,IF(AND('Tabla de Aspectos'!CV251&gt;=0,'Tabla de Aspectos'!CV251&lt;'Tabla de Aspectos'!$CU$5/24),'Tabla de Aspectos'!CV251,IF(AND('Tabla de Aspectos'!CX251&gt;=0,'Tabla de Aspectos'!CX251&lt;'Tabla de Aspectos'!$CW$5/24),'Tabla de Aspectos'!CX251,"")))))))))))))))))))))))))))))))))))))))))))))))))</f>
        <v>0</v>
      </c>
      <c r="EV4" s="3" t="str">
        <f>IF(EU4&lt;&gt;"",IF(ET4=13,"(no se puede describir)",IF(ET4="Conjunción","+20",ROUND((31-HLOOKUP(ET4,'Tabla de Aspectos'!$G$2:$DT$7,6,FALSE))/3*2,1))),"")</f>
        <v>+20</v>
      </c>
      <c r="EW4" s="3">
        <f>IF(ET4='Tabla de Aspectos'!$G$2,24*EU4/'Tabla de Aspectos'!$G$5,IF(ET4='Tabla de Aspectos'!$I$2,24*EU4/'Tabla de Aspectos'!$I$5,IF(ET4='Tabla de Aspectos'!$K$2,24*EU4/'Tabla de Aspectos'!$K$5,IF(ET4='Tabla de Aspectos'!$CY$2,24*EU4/'Tabla de Aspectos'!$CY$5,IF(ET4='Tabla de Aspectos'!$M$2,24*EU4/'Tabla de Aspectos'!$M$5,IF(ET4='Tabla de Aspectos'!$M$2,24*EU4/'Tabla de Aspectos'!$M$5,IF(ET4='Tabla de Aspectos'!$O$2,24*EU4/'Tabla de Aspectos'!$O$5,IF(ET4='Tabla de Aspectos'!$Q$2,24*EU4/'Tabla de Aspectos'!$Q$5,IF(ET4='Tabla de Aspectos'!$S$2,24*EU4/'Tabla de Aspectos'!$S$5,IF(ET4='Tabla de Aspectos'!$U$2,24*EU4/'Tabla de Aspectos'!$U$5,IF(ET4='Tabla de Aspectos'!$W$2,24*EU4/'Tabla de Aspectos'!$W$5,IF(ET4='Tabla de Aspectos'!$Y$2,24*EU4/'Tabla de Aspectos'!$Y$5,IF(ET4='Tabla de Aspectos'!$AA$2,24*EU4/'Tabla de Aspectos'!$AA$5,IF(ET4='Tabla de Aspectos'!$AC$2,24*EU4/'Tabla de Aspectos'!$AC$5,IF(ET4='Tabla de Aspectos'!$AE$2,24*EU4/'Tabla de Aspectos'!$AE$5,IF(ET4='Tabla de Aspectos'!$AG$2,24*EU4/'Tabla de Aspectos'!$AG$5,IF(ET4='Tabla de Aspectos'!$AI$2,24*EU4/'Tabla de Aspectos'!$AI$5,IF(ET4='Tabla de Aspectos'!$AK$2,24*EU4/'Tabla de Aspectos'!$AK$5,IF(ET4='Tabla de Aspectos'!$AM$2,24*EU4/'Tabla de Aspectos'!$AM$5,IF(ET4='Tabla de Aspectos'!$AO$2,24*EU4/'Tabla de Aspectos'!$AO$5,IF(ET4='Tabla de Aspectos'!$AQ$2,24*EU4/'Tabla de Aspectos'!$AQ$5,IF(ET4='Tabla de Aspectos'!$AS$2,24*EU4/'Tabla de Aspectos'!$AS$5,IF(ET4='Tabla de Aspectos'!$AU$2,24*EU4/'Tabla de Aspectos'!$AU$5,IF(ET4='Tabla de Aspectos'!$AW$2,24*EU4/'Tabla de Aspectos'!$AW$5,IF(ET4='Tabla de Aspectos'!$AY$2,24*EU4/'Tabla de Aspectos'!$AY$5,IF(ET4='Tabla de Aspectos'!$BA$2,24*EU4/'Tabla de Aspectos'!$BA$5,IF(ET4='Tabla de Aspectos'!$BC$2,24*EU4/'Tabla de Aspectos'!$BC$5,IF(ET4='Tabla de Aspectos'!$BE$2,24*EU4/'Tabla de Aspectos'!$BE$5,IF(ET4='Tabla de Aspectos'!$BG$2,24*EU4/'Tabla de Aspectos'!$BG$5,IF(ET4='Tabla de Aspectos'!$BI$2,24*EU4/'Tabla de Aspectos'!$BI$5,IF(ET4='Tabla de Aspectos'!$BK$2,24*EU4/'Tabla de Aspectos'!$BK$5,IF(ET4='Tabla de Aspectos'!$BM$2,24*EU4/'Tabla de Aspectos'!$BM$5,IF(ET4='Tabla de Aspectos'!$BO$2,24*EU4/'Tabla de Aspectos'!$BO$5,IF(ET4='Tabla de Aspectos'!$BQ$2,24*EU4/'Tabla de Aspectos'!$BQ$5,IF(ET4='Tabla de Aspectos'!$BS$2,24*EU4/'Tabla de Aspectos'!$BS$5,IF(ET4='Tabla de Aspectos'!$BU$2,24*EU4/'Tabla de Aspectos'!$BU$5,IF(ET4='Tabla de Aspectos'!$BW$2,24*EU4/'Tabla de Aspectos'!$BW$5,IF(ET4='Tabla de Aspectos'!$BY$2,24*EU4/'Tabla de Aspectos'!$BY$5,IF(ET4='Tabla de Aspectos'!$CA$2,24*EU4/'Tabla de Aspectos'!$CA$5,IF(ET4='Tabla de Aspectos'!$CC$2,24*EU4/'Tabla de Aspectos'!$CC$5,IF(ET4='Tabla de Aspectos'!$CE$2,24*EU4/'Tabla de Aspectos'!$CE$5,IF(ET4='Tabla de Aspectos'!$CG$2,24*EU4/'Tabla de Aspectos'!$CG$5,IF(ET4='Tabla de Aspectos'!$CI$2,24*EU4/'Tabla de Aspectos'!$CI$5,IF(ET4='Tabla de Aspectos'!$CK$2,24*EU4/'Tabla de Aspectos'!$CK$5,IF(ET4='Tabla de Aspectos'!$CM$2,24*EU4/'Tabla de Aspectos'!$CM$5,IF(ET4='Tabla de Aspectos'!$CO$2,24*EU4/'Tabla de Aspectos'!$CO$5,IF(ET4='Tabla de Aspectos'!$CQ$2,24*EU4/'Tabla de Aspectos'!$CQ$5,IF(ET4='Tabla de Aspectos'!$CS$2,24*EU4/'Tabla de Aspectos'!$CS$5,IF(ET4='Tabla de Aspectos'!$CU$2,24*EU4/'Tabla de Aspectos'!$CU$5,IF(ET4='Tabla de Aspectos'!$CW$2,24*EU4/'Tabla de Aspectos'!$CW$5,""))))))))))))))))))))))))))))))))))))))))))))))))))</f>
        <v>0</v>
      </c>
      <c r="EX4" s="3">
        <f t="shared" ref="EX4:EX18" si="14">IF(AND(EW4&gt;=0,EW4&lt;0.05),20,IF(AND(EW4&gt;=0.05,EW4&lt;0.1),19,IF(AND(EW4&gt;=0.1,EW4&lt;0.15),18,IF(AND(EW4&gt;=0.15,EW4&lt;0.2),17,IF(AND(EW4&gt;=0.2,EW4&lt;0.25),16,IF(AND(EW4&gt;=0.25,EW4&lt;0.3),15,IF(AND(EW4&gt;=0.3,EW4&lt;0.35),14,IF(AND(EW4&gt;=0.35,EW4&lt;0.4),13,IF(AND(EW4&gt;=0.4,EW4&lt;0.45),12,IF(AND(EW4&gt;=0.45,EW4&lt;0.5),11,IF(AND(EW4&gt;=0.5,EW4&lt;0.55),10,IF(AND(EW4&gt;=0.55,EW4&lt;0.6),9,IF(AND(EW4&gt;=0.6,EW4&lt;0.65),8,IF(AND(EW4&gt;=0.65,EW4&lt;0.7),7,IF(AND(EW4&gt;=0.7,EW4&lt;0.75),6,IF(AND(EW4&gt;=0.75,EW4&lt;0.8),5,IF(AND(EW4&gt;=0.8,EW4&lt;0.85),4,IF(AND(EW4&gt;=0.85,EW4&lt;0.9),3,IF(AND(EW4&gt;=0.9,EW4&lt;0.95),2,IF(AND(EW4&gt;=0.95,EW4&lt;1),1,""))))))))))))))))))))</f>
        <v>20</v>
      </c>
    </row>
    <row r="5" spans="3:154" x14ac:dyDescent="0.3">
      <c r="C5" s="3">
        <f>'Tabla de Aspectos'!D11</f>
        <v>2</v>
      </c>
      <c r="D5" s="3" t="str">
        <f>'Tabla de Aspectos'!E11</f>
        <v>Luna</v>
      </c>
      <c r="E5" s="3" t="str">
        <f>'Tabla de Aspectos'!F11</f>
        <v>Se requiere llenar las posiciones</v>
      </c>
      <c r="F5" s="3" t="e">
        <f>IF('Tabla de Aspectos'!G11='Tabla de Aspectos'!$H$2,'Tabla de Aspectos'!$H$2,IF('Tabla de Aspectos'!I11='Tabla de Aspectos'!$J$2,'Tabla de Aspectos'!$J$2,IF('Tabla de Aspectos'!K11='Tabla de Aspectos'!$L$2,'Tabla de Aspectos'!$L$2,"")))</f>
        <v>#N/A</v>
      </c>
      <c r="G5" s="5" t="e">
        <f>IF(AND('Tabla de Aspectos'!H11&gt;=0,'Tabla de Aspectos'!H11&lt;'Tabla de Aspectos'!$G$5/24),'Tabla de Aspectos'!H11,IF(AND('Tabla de Aspectos'!J11&gt;=0,'Tabla de Aspectos'!J11&lt;'Tabla de Aspectos'!$I$5/24),'Tabla de Aspectos'!J11,IF(AND('Tabla de Aspectos'!L11&gt;=0,'Tabla de Aspectos'!L11&lt;'Tabla de Aspectos'!$K$5/24),'Tabla de Aspectos'!L11,"")))</f>
        <v>#N/A</v>
      </c>
      <c r="H5" s="3" t="e">
        <f>IF(G5&lt;&gt;"",IF(F5=13,"(no se puede describir)",IF(F5="Conjunción","+20",ROUND((31-HLOOKUP(F5,'Tabla de Aspectos'!$G$2:$DT$7,6,FALSE))/3*2,1))),"")</f>
        <v>#N/A</v>
      </c>
      <c r="I5" s="3" t="e">
        <f>IF(F5='Tabla de Aspectos'!$G$2,24*G5/'Tabla de Aspectos'!$G$5,IF(F5='Tabla de Aspectos'!$I$2,24*G5/'Tabla de Aspectos'!$I$5,IF(F5='Tabla de Aspectos'!$K$2,24*G5/'Tabla de Aspectos'!$K$5,"")))</f>
        <v>#N/A</v>
      </c>
      <c r="J5" s="3" t="e">
        <f t="shared" ref="J5:J18" si="15">IF(AND(I5&gt;=0,I5&lt;0.05),20,IF(AND(I5&gt;=0.05,I5&lt;0.1),19,IF(AND(I5&gt;=0.1,I5&lt;0.15),18,IF(AND(I5&gt;=0.15,I5&lt;0.2),17,IF(AND(I5&gt;=0.2,I5&lt;0.25),16,IF(AND(I5&gt;=0.25,I5&lt;0.3),15,IF(AND(I5&gt;=0.3,I5&lt;0.35),14,IF(AND(I5&gt;=0.35,I5&lt;0.4),13,IF(AND(I5&gt;=0.4,I5&lt;0.45),12,IF(AND(I5&gt;=0.45,I5&lt;0.5),11,IF(AND(I5&gt;=0.5,I5&lt;0.55),10,IF(AND(I5&gt;=0.55,I5&lt;0.6),9,IF(AND(I5&gt;=0.6,I5&lt;0.65),8,IF(AND(I5&gt;=0.65,I5&lt;0.7),7,IF(AND(I5&gt;=0.7,I5&lt;0.75),6,IF(AND(I5&gt;=0.75,I5&lt;0.8),5,IF(AND(I5&gt;=0.8,I5&lt;0.85),4,IF(AND(I5&gt;=0.85,I5&lt;0.9),3,IF(AND(I5&gt;=0.9,I5&lt;0.95),2,IF(AND(I5&gt;=0.95,I5&lt;1),1,""))))))))))))))))))))</f>
        <v>#N/A</v>
      </c>
      <c r="L5" s="3">
        <f>'Tabla de Aspectos'!D27</f>
        <v>19</v>
      </c>
      <c r="M5" s="3" t="str">
        <f>'Tabla de Aspectos'!E27</f>
        <v>Sol</v>
      </c>
      <c r="N5" s="3" t="str">
        <f>'Tabla de Aspectos'!F27</f>
        <v>Mercurio</v>
      </c>
      <c r="O5" s="3" t="str">
        <f>IF('Tabla de Aspectos'!G27='Tabla de Aspectos'!$H$2,'Tabla de Aspectos'!$H$2,IF('Tabla de Aspectos'!I27='Tabla de Aspectos'!$J$2,'Tabla de Aspectos'!$J$2,IF('Tabla de Aspectos'!CY27='Tabla de Aspectos'!$CZ$2,'Tabla de Aspectos'!$CZ$2,IF('Tabla de Aspectos'!K27='Tabla de Aspectos'!$L$2,'Tabla de Aspectos'!$L$2,IF('Tabla de Aspectos'!M27='Tabla de Aspectos'!$N$2,'Tabla de Aspectos'!$N$2,IF('Tabla de Aspectos'!O27='Tabla de Aspectos'!$P$2,'Tabla de Aspectos'!$P$2,IF('Tabla de Aspectos'!Q27='Tabla de Aspectos'!$R$2,'Tabla de Aspectos'!$R$2,IF('Tabla de Aspectos'!S27='Tabla de Aspectos'!$T$2,'Tabla de Aspectos'!$T$2,IF('Tabla de Aspectos'!U27='Tabla de Aspectos'!$V$2,'Tabla de Aspectos'!$V$2,IF('Tabla de Aspectos'!W27='Tabla de Aspectos'!$X$2,'Tabla de Aspectos'!$X$2,IF('Tabla de Aspectos'!Y27='Tabla de Aspectos'!$Z$2,'Tabla de Aspectos'!$Z$2,IF('Tabla de Aspectos'!AA27='Tabla de Aspectos'!$AB$2,'Tabla de Aspectos'!$AB$2,IF('Tabla de Aspectos'!AC27='Tabla de Aspectos'!$AD$2,'Tabla de Aspectos'!$AD$2,IF('Tabla de Aspectos'!AE27='Tabla de Aspectos'!$AF$2,'Tabla de Aspectos'!$AF$2,IF('Tabla de Aspectos'!AG27='Tabla de Aspectos'!$AH$2,'Tabla de Aspectos'!$AH$2,IF('Tabla de Aspectos'!AI27='Tabla de Aspectos'!$AJ$2,'Tabla de Aspectos'!$AJ$2,IF('Tabla de Aspectos'!AK27='Tabla de Aspectos'!$AL$2,'Tabla de Aspectos'!$AL$2,IF('Tabla de Aspectos'!AM27='Tabla de Aspectos'!$AN$2,'Tabla de Aspectos'!$AN$2,IF('Tabla de Aspectos'!AO27='Tabla de Aspectos'!$AP$2,'Tabla de Aspectos'!$AP$2,IF('Tabla de Aspectos'!AQ27='Tabla de Aspectos'!$AR$2,'Tabla de Aspectos'!$AR$2,IF('Tabla de Aspectos'!AS27='Tabla de Aspectos'!$AT$2,'Tabla de Aspectos'!$AT$2,IF('Tabla de Aspectos'!AU27='Tabla de Aspectos'!$AV$2,'Tabla de Aspectos'!$AV$2,IF('Tabla de Aspectos'!AW27='Tabla de Aspectos'!$AX$2,'Tabla de Aspectos'!$AX$2,IF('Tabla de Aspectos'!AY27='Tabla de Aspectos'!$AZ$2,'Tabla de Aspectos'!$AZ$2,IF('Tabla de Aspectos'!BA27='Tabla de Aspectos'!$BB$2,'Tabla de Aspectos'!$BB$2,IF('Tabla de Aspectos'!BC27='Tabla de Aspectos'!$BD$2,'Tabla de Aspectos'!$BD$2,IF('Tabla de Aspectos'!BE27='Tabla de Aspectos'!$BF$2,'Tabla de Aspectos'!$BF$2,IF('Tabla de Aspectos'!BG27='Tabla de Aspectos'!$BH$2,'Tabla de Aspectos'!$BH$2,IF('Tabla de Aspectos'!BI27='Tabla de Aspectos'!$BJ$2,'Tabla de Aspectos'!$BJ$2,IF('Tabla de Aspectos'!BK27='Tabla de Aspectos'!$BL$2,'Tabla de Aspectos'!$BL$2,IF('Tabla de Aspectos'!BM27='Tabla de Aspectos'!$BN$2,'Tabla de Aspectos'!$BN$2,IF('Tabla de Aspectos'!BO27='Tabla de Aspectos'!$BP$2,'Tabla de Aspectos'!$BP$2,IF('Tabla de Aspectos'!BQ27='Tabla de Aspectos'!$BR$2,'Tabla de Aspectos'!$BR$2,IF('Tabla de Aspectos'!BS27='Tabla de Aspectos'!$BT$2,'Tabla de Aspectos'!$BT$2,IF('Tabla de Aspectos'!BU27='Tabla de Aspectos'!$BV$2,'Tabla de Aspectos'!$BV$2,IF('Tabla de Aspectos'!BW27='Tabla de Aspectos'!$BX$2,'Tabla de Aspectos'!$BX$2,IF('Tabla de Aspectos'!BY27='Tabla de Aspectos'!$BZ$2,'Tabla de Aspectos'!$BZ$2,IF('Tabla de Aspectos'!CA27='Tabla de Aspectos'!$CB$2,'Tabla de Aspectos'!$CB$2,IF('Tabla de Aspectos'!CC27='Tabla de Aspectos'!$CD$2,'Tabla de Aspectos'!$CD$2,IF('Tabla de Aspectos'!CE27='Tabla de Aspectos'!$CF$2,'Tabla de Aspectos'!$CF$2,IF('Tabla de Aspectos'!CG27='Tabla de Aspectos'!$CH$2,'Tabla de Aspectos'!$CH$2,IF('Tabla de Aspectos'!CI27='Tabla de Aspectos'!$CJ$2,'Tabla de Aspectos'!$CJ$2,IF('Tabla de Aspectos'!CK27='Tabla de Aspectos'!$CL$2,'Tabla de Aspectos'!$CL$2,IF('Tabla de Aspectos'!CM27='Tabla de Aspectos'!$CN$2,'Tabla de Aspectos'!$CN$2,IF('Tabla de Aspectos'!CO27='Tabla de Aspectos'!$CP$2,'Tabla de Aspectos'!$CP$2,IF('Tabla de Aspectos'!CQ27='Tabla de Aspectos'!$CR$2,'Tabla de Aspectos'!$CR$2,IF('Tabla de Aspectos'!CS27='Tabla de Aspectos'!$CT$2,'Tabla de Aspectos'!$CT$2,IF('Tabla de Aspectos'!CU27='Tabla de Aspectos'!$CV$2,'Tabla de Aspectos'!$CV$2,IF('Tabla de Aspectos'!CW27='Tabla de Aspectos'!$CX$2,'Tabla de Aspectos'!$CX$2,"")))))))))))))))))))))))))))))))))))))))))))))))))</f>
        <v>Conjunción</v>
      </c>
      <c r="P5" s="5">
        <f>IF(AND('Tabla de Aspectos'!H27&gt;=0,'Tabla de Aspectos'!H27&lt;'Tabla de Aspectos'!$G$5/24),'Tabla de Aspectos'!H27,IF(AND('Tabla de Aspectos'!J27&gt;=0,'Tabla de Aspectos'!J27&lt;'Tabla de Aspectos'!$I$5/24),'Tabla de Aspectos'!J27,IF(AND('Tabla de Aspectos'!CZ27&gt;=0,'Tabla de Aspectos'!CZ27&lt;'Tabla de Aspectos'!$CY$5/24),'Tabla de Aspectos'!CZ27,IF(AND('Tabla de Aspectos'!L27&gt;=0,'Tabla de Aspectos'!L27&lt;'Tabla de Aspectos'!$K$5/24),'Tabla de Aspectos'!L27,IF(AND('Tabla de Aspectos'!N27&gt;=0,'Tabla de Aspectos'!N27&lt;'Tabla de Aspectos'!$M$5/24),'Tabla de Aspectos'!N27,IF(AND('Tabla de Aspectos'!P27&gt;=0,'Tabla de Aspectos'!P27&lt;'Tabla de Aspectos'!$O$5/24),'Tabla de Aspectos'!P27,IF(AND('Tabla de Aspectos'!R27&gt;=0,'Tabla de Aspectos'!R27&lt;'Tabla de Aspectos'!$Q$5/24),'Tabla de Aspectos'!R27,IF(AND('Tabla de Aspectos'!T27&gt;=0,'Tabla de Aspectos'!T27&lt;'Tabla de Aspectos'!$S$5/24),'Tabla de Aspectos'!T27,IF(AND('Tabla de Aspectos'!V27&gt;=0,'Tabla de Aspectos'!V27&lt;'Tabla de Aspectos'!$U$5/24),'Tabla de Aspectos'!V27,IF(AND('Tabla de Aspectos'!X27&gt;=0,'Tabla de Aspectos'!X27&lt;'Tabla de Aspectos'!$W$5/24),'Tabla de Aspectos'!X27,IF(AND('Tabla de Aspectos'!Z27&gt;=0,'Tabla de Aspectos'!Z27&lt;'Tabla de Aspectos'!$Y$5/24),'Tabla de Aspectos'!Z27,IF(AND('Tabla de Aspectos'!AB27&gt;=0,'Tabla de Aspectos'!AB27&lt;'Tabla de Aspectos'!$AA$5/24),'Tabla de Aspectos'!AB27,IF(AND('Tabla de Aspectos'!AD27&gt;=0,'Tabla de Aspectos'!AD27&lt;'Tabla de Aspectos'!$AC$5/24),'Tabla de Aspectos'!AD27,IF(AND('Tabla de Aspectos'!AF27&gt;=0,'Tabla de Aspectos'!AF27&lt;'Tabla de Aspectos'!$AE$5/24),'Tabla de Aspectos'!AF27,IF(AND('Tabla de Aspectos'!AH27&gt;=0,'Tabla de Aspectos'!AH27&lt;'Tabla de Aspectos'!$AG$5/24),'Tabla de Aspectos'!AH27,IF(AND('Tabla de Aspectos'!AJ27&gt;=0,'Tabla de Aspectos'!AJ27&lt;'Tabla de Aspectos'!$AI$5/24),'Tabla de Aspectos'!AJ27,IF(AND('Tabla de Aspectos'!AL27&gt;=0,'Tabla de Aspectos'!AL27&lt;'Tabla de Aspectos'!$AK$5/24),'Tabla de Aspectos'!AL27,IF(AND('Tabla de Aspectos'!AN27&gt;=0,'Tabla de Aspectos'!AN27&lt;'Tabla de Aspectos'!$AM$5/24),'Tabla de Aspectos'!AN27,IF(AND('Tabla de Aspectos'!AP27&gt;=0,'Tabla de Aspectos'!AP27&lt;'Tabla de Aspectos'!$AO$5/24),'Tabla de Aspectos'!AP27,IF(AND('Tabla de Aspectos'!AR27&gt;=0,'Tabla de Aspectos'!AR27&lt;'Tabla de Aspectos'!$AQ$5/24),'Tabla de Aspectos'!AR27,IF(AND('Tabla de Aspectos'!AT27&gt;=0,'Tabla de Aspectos'!AT27&lt;'Tabla de Aspectos'!$AS$5/24),'Tabla de Aspectos'!AT27,IF(AND('Tabla de Aspectos'!AV27&gt;=0,'Tabla de Aspectos'!AV27&lt;'Tabla de Aspectos'!$AU$5/24),'Tabla de Aspectos'!AV27,IF(AND('Tabla de Aspectos'!AX27&gt;=0,'Tabla de Aspectos'!AX27&lt;'Tabla de Aspectos'!$AW$5/24),'Tabla de Aspectos'!AX27,IF(AND('Tabla de Aspectos'!AZ27&gt;=0,'Tabla de Aspectos'!AZ27&lt;'Tabla de Aspectos'!$AY$5/24),'Tabla de Aspectos'!AZ27,IF(AND('Tabla de Aspectos'!BB27&gt;=0,'Tabla de Aspectos'!BB27&lt;'Tabla de Aspectos'!$BA$5/24),'Tabla de Aspectos'!BB27,IF(AND('Tabla de Aspectos'!BD27&gt;=0,'Tabla de Aspectos'!BD27&lt;'Tabla de Aspectos'!$BC$5/24),'Tabla de Aspectos'!BD27,IF(AND('Tabla de Aspectos'!BF27&gt;=0,'Tabla de Aspectos'!BF27&lt;'Tabla de Aspectos'!$BE$5/24),'Tabla de Aspectos'!BF27,IF(AND('Tabla de Aspectos'!BH27&gt;=0,'Tabla de Aspectos'!BH27&lt;'Tabla de Aspectos'!$BG$5/24),'Tabla de Aspectos'!BH27,IF(AND('Tabla de Aspectos'!BJ27&gt;=0,'Tabla de Aspectos'!BJ27&lt;'Tabla de Aspectos'!$BI$5/24),'Tabla de Aspectos'!BJ27,IF(AND('Tabla de Aspectos'!BL27&gt;=0,'Tabla de Aspectos'!BL27&lt;'Tabla de Aspectos'!$BK$5/24),'Tabla de Aspectos'!BL27,IF(AND('Tabla de Aspectos'!BN27&gt;=0,'Tabla de Aspectos'!BN27&lt;'Tabla de Aspectos'!$BM$5/24),'Tabla de Aspectos'!BN27,IF(AND('Tabla de Aspectos'!BP27&gt;=0,'Tabla de Aspectos'!BP27&lt;'Tabla de Aspectos'!$BO$5/24),'Tabla de Aspectos'!BP27,IF(AND('Tabla de Aspectos'!BR27&gt;=0,'Tabla de Aspectos'!BR27&lt;'Tabla de Aspectos'!$BQ$5/24),'Tabla de Aspectos'!BR27,IF(AND('Tabla de Aspectos'!BT27&gt;=0,'Tabla de Aspectos'!BT27&lt;'Tabla de Aspectos'!$BS$5/24),'Tabla de Aspectos'!BT27,IF(AND('Tabla de Aspectos'!BV27&gt;=0,'Tabla de Aspectos'!BV27&lt;'Tabla de Aspectos'!$BU$5/24),'Tabla de Aspectos'!BV27,IF(AND('Tabla de Aspectos'!BX27&gt;=0,'Tabla de Aspectos'!BX27&lt;'Tabla de Aspectos'!$BW$5/24),'Tabla de Aspectos'!BX27,IF(AND('Tabla de Aspectos'!BZ27&gt;=0,'Tabla de Aspectos'!BZ27&lt;'Tabla de Aspectos'!$BY$5/24),'Tabla de Aspectos'!BZ27,IF(AND('Tabla de Aspectos'!CB27&gt;=0,'Tabla de Aspectos'!CB27&lt;'Tabla de Aspectos'!$CA$5/24),'Tabla de Aspectos'!CB27,IF(AND('Tabla de Aspectos'!CD27&gt;=0,'Tabla de Aspectos'!CD27&lt;'Tabla de Aspectos'!$CC$5/24),'Tabla de Aspectos'!CD27,IF(AND('Tabla de Aspectos'!CF27&gt;=0,'Tabla de Aspectos'!CF27&lt;'Tabla de Aspectos'!$CE$5/24),'Tabla de Aspectos'!CF27,IF(AND('Tabla de Aspectos'!CH27&gt;=0,'Tabla de Aspectos'!CH27&lt;'Tabla de Aspectos'!$CG$5/24),'Tabla de Aspectos'!CH27,IF(AND('Tabla de Aspectos'!CJ27&gt;=0,'Tabla de Aspectos'!CJ27&lt;'Tabla de Aspectos'!$CI$5/24),'Tabla de Aspectos'!CJ27,IF(AND('Tabla de Aspectos'!CL27&gt;=0,'Tabla de Aspectos'!CL27&lt;'Tabla de Aspectos'!$CK$5/24),'Tabla de Aspectos'!CL27,IF(AND('Tabla de Aspectos'!CN27&gt;=0,'Tabla de Aspectos'!CN27&lt;'Tabla de Aspectos'!$CM$5/24),'Tabla de Aspectos'!CN27,IF(AND('Tabla de Aspectos'!CP27&gt;=0,'Tabla de Aspectos'!CP27&lt;'Tabla de Aspectos'!$CO$5/24),'Tabla de Aspectos'!CP27,IF(AND('Tabla de Aspectos'!CR27&gt;=0,'Tabla de Aspectos'!CR27&lt;'Tabla de Aspectos'!$CQ$5/24),'Tabla de Aspectos'!CR27,IF(AND('Tabla de Aspectos'!CT27&gt;=0,'Tabla de Aspectos'!CT27&lt;'Tabla de Aspectos'!$CS$5/24),'Tabla de Aspectos'!CT27,IF(AND('Tabla de Aspectos'!CV27&gt;=0,'Tabla de Aspectos'!CV27&lt;'Tabla de Aspectos'!$CU$5/24),'Tabla de Aspectos'!CV27,IF(AND('Tabla de Aspectos'!CX27&gt;=0,'Tabla de Aspectos'!CX27&lt;'Tabla de Aspectos'!$CW$5/24),'Tabla de Aspectos'!CX27,"")))))))))))))))))))))))))))))))))))))))))))))))))</f>
        <v>0</v>
      </c>
      <c r="Q5" s="3" t="str">
        <f>IF(P5&lt;&gt;"",IF(O5=13,"(no se puede describir)",IF(O5="Conjunción","+20",ROUND((31-HLOOKUP(O5,'Tabla de Aspectos'!$G$2:$DT$7,6,FALSE))/3*2,1))),"")</f>
        <v>+20</v>
      </c>
      <c r="R5" s="3">
        <f>IF(O5='Tabla de Aspectos'!$G$2,24*P5/'Tabla de Aspectos'!$G$5,IF(O5='Tabla de Aspectos'!$I$2,24*P5/'Tabla de Aspectos'!$I$5,IF(O5='Tabla de Aspectos'!$K$2,24*P5/'Tabla de Aspectos'!$K$5,IF(O5='Tabla de Aspectos'!$CY$2,24*P5/'Tabla de Aspectos'!$CY$5,IF(O5='Tabla de Aspectos'!$M$2,24*P5/'Tabla de Aspectos'!$M$5,IF(O5='Tabla de Aspectos'!$M$2,24*P5/'Tabla de Aspectos'!$M$5,IF(O5='Tabla de Aspectos'!$O$2,24*P5/'Tabla de Aspectos'!$O$5,IF(O5='Tabla de Aspectos'!$Q$2,24*P5/'Tabla de Aspectos'!$Q$5,IF(O5='Tabla de Aspectos'!$S$2,24*P5/'Tabla de Aspectos'!$S$5,IF(O5='Tabla de Aspectos'!$U$2,24*P5/'Tabla de Aspectos'!$U$5,IF(O5='Tabla de Aspectos'!$W$2,24*P5/'Tabla de Aspectos'!$W$5,IF(O5='Tabla de Aspectos'!$Y$2,24*P5/'Tabla de Aspectos'!$Y$5,IF(O5='Tabla de Aspectos'!$AA$2,24*P5/'Tabla de Aspectos'!$AA$5,IF(O5='Tabla de Aspectos'!$AC$2,24*P5/'Tabla de Aspectos'!$AC$5,IF(O5='Tabla de Aspectos'!$AE$2,24*P5/'Tabla de Aspectos'!$AE$5,IF(O5='Tabla de Aspectos'!$AG$2,24*P5/'Tabla de Aspectos'!$AG$5,IF(O5='Tabla de Aspectos'!$AI$2,24*P5/'Tabla de Aspectos'!$AI$5,IF(O5='Tabla de Aspectos'!$AK$2,24*P5/'Tabla de Aspectos'!$AK$5,IF(O5='Tabla de Aspectos'!$AM$2,24*P5/'Tabla de Aspectos'!$AM$5,IF(O5='Tabla de Aspectos'!$AO$2,24*P5/'Tabla de Aspectos'!$AO$5,IF(O5='Tabla de Aspectos'!$AQ$2,24*P5/'Tabla de Aspectos'!$AQ$5,IF(O5='Tabla de Aspectos'!$AS$2,24*P5/'Tabla de Aspectos'!$AS$5,IF(O5='Tabla de Aspectos'!$AU$2,24*P5/'Tabla de Aspectos'!$AU$5,IF(O5='Tabla de Aspectos'!$AW$2,24*P5/'Tabla de Aspectos'!$AW$5,IF(O5='Tabla de Aspectos'!$AY$2,24*P5/'Tabla de Aspectos'!$AY$5,IF(O5='Tabla de Aspectos'!$BA$2,24*P5/'Tabla de Aspectos'!$BA$5,IF(O5='Tabla de Aspectos'!$BC$2,24*P5/'Tabla de Aspectos'!$BC$5,IF(O5='Tabla de Aspectos'!$BE$2,24*P5/'Tabla de Aspectos'!$BE$5,IF(O5='Tabla de Aspectos'!$BG$2,24*P5/'Tabla de Aspectos'!$BG$5,IF(O5='Tabla de Aspectos'!$BI$2,24*P5/'Tabla de Aspectos'!$BI$5,IF(O5='Tabla de Aspectos'!$BK$2,24*P5/'Tabla de Aspectos'!$BK$5,IF(O5='Tabla de Aspectos'!$BM$2,24*P5/'Tabla de Aspectos'!$BM$5,IF(O5='Tabla de Aspectos'!$BO$2,24*P5/'Tabla de Aspectos'!$BO$5,IF(O5='Tabla de Aspectos'!$BQ$2,24*P5/'Tabla de Aspectos'!$BQ$5,IF(O5='Tabla de Aspectos'!$BS$2,24*P5/'Tabla de Aspectos'!$BS$5,IF(O5='Tabla de Aspectos'!$BU$2,24*P5/'Tabla de Aspectos'!$BU$5,IF(O5='Tabla de Aspectos'!$BW$2,24*P5/'Tabla de Aspectos'!$BW$5,IF(O5='Tabla de Aspectos'!$BY$2,24*P5/'Tabla de Aspectos'!$BY$5,IF(O5='Tabla de Aspectos'!$CA$2,24*P5/'Tabla de Aspectos'!$CA$5,IF(O5='Tabla de Aspectos'!$CC$2,24*P5/'Tabla de Aspectos'!$CC$5,IF(O5='Tabla de Aspectos'!$CE$2,24*P5/'Tabla de Aspectos'!$CE$5,IF(O5='Tabla de Aspectos'!$CG$2,24*P5/'Tabla de Aspectos'!$CG$5,IF(O5='Tabla de Aspectos'!$CI$2,24*P5/'Tabla de Aspectos'!$CI$5,IF(O5='Tabla de Aspectos'!$CK$2,24*P5/'Tabla de Aspectos'!$CK$5,IF(O5='Tabla de Aspectos'!$CM$2,24*P5/'Tabla de Aspectos'!$CM$5,IF(O5='Tabla de Aspectos'!$CO$2,24*P5/'Tabla de Aspectos'!$CO$5,IF(O5='Tabla de Aspectos'!$CQ$2,24*P5/'Tabla de Aspectos'!$CQ$5,IF(O5='Tabla de Aspectos'!$CS$2,24*P5/'Tabla de Aspectos'!$CS$5,IF(O5='Tabla de Aspectos'!$CU$2,24*P5/'Tabla de Aspectos'!$CU$5,IF(O5='Tabla de Aspectos'!$CW$2,24*P5/'Tabla de Aspectos'!$CW$5,""))))))))))))))))))))))))))))))))))))))))))))))))))</f>
        <v>0</v>
      </c>
      <c r="S5" s="3">
        <f>IF(AND(R5&gt;=0,R5&lt;0.05),20,IF(AND(R5&gt;=0.05,R5&lt;0.1),19,IF(AND(R5&gt;=0.1,R5&lt;0.15),18,IF(AND(R5&gt;=0.15,R5&lt;0.2),17,IF(AND(R5&gt;=0.2,R5&lt;0.25),16,IF(AND(R5&gt;=0.25,R5&lt;0.3),15,IF(AND(R5&gt;=0.3,R5&lt;0.35),14,IF(AND(R5&gt;=0.35,R5&lt;0.4),13,IF(AND(R5&gt;=0.4,R5&lt;0.45),12,IF(AND(R5&gt;=0.45,R5&lt;0.5),11,IF(AND(R5&gt;=0.5,R5&lt;0.55),10,IF(AND(R5&gt;=0.55,R5&lt;0.6),9,IF(AND(R5&gt;=0.6,R5&lt;0.65),8,IF(AND(R5&gt;=0.65,R5&lt;0.7),7,IF(AND(R5&gt;=0.7,R5&lt;0.75),6,IF(AND(R5&gt;=0.75,R5&lt;0.8),5,IF(AND(R5&gt;=0.8,R5&lt;0.85),4,IF(AND(R5&gt;=0.85,R5&lt;0.9),3,IF(AND(R5&gt;=0.9,R5&lt;0.95),2,IF(AND(R5&gt;=0.95,R5&lt;1),1,""))))))))))))))))))))</f>
        <v>20</v>
      </c>
      <c r="U5" s="3">
        <f>'Tabla de Aspectos'!D42</f>
        <v>35</v>
      </c>
      <c r="V5" s="3" t="str">
        <f>'Tabla de Aspectos'!E42</f>
        <v>Luna</v>
      </c>
      <c r="W5" s="3" t="str">
        <f>'Tabla de Aspectos'!F42</f>
        <v>Mercurio</v>
      </c>
      <c r="X5" s="3" t="str">
        <f>IF('Tabla de Aspectos'!G42='Tabla de Aspectos'!$H$2,'Tabla de Aspectos'!$H$2,IF('Tabla de Aspectos'!I42='Tabla de Aspectos'!$J$2,'Tabla de Aspectos'!$J$2,IF('Tabla de Aspectos'!CY42='Tabla de Aspectos'!$CZ$2,'Tabla de Aspectos'!$CZ$2,IF('Tabla de Aspectos'!K42='Tabla de Aspectos'!$L$2,'Tabla de Aspectos'!$L$2,IF('Tabla de Aspectos'!M42='Tabla de Aspectos'!$N$2,'Tabla de Aspectos'!$N$2,IF('Tabla de Aspectos'!O42='Tabla de Aspectos'!$P$2,'Tabla de Aspectos'!$P$2,IF('Tabla de Aspectos'!Q42='Tabla de Aspectos'!$R$2,'Tabla de Aspectos'!$R$2,IF('Tabla de Aspectos'!S42='Tabla de Aspectos'!$T$2,'Tabla de Aspectos'!$T$2,IF('Tabla de Aspectos'!U42='Tabla de Aspectos'!$V$2,'Tabla de Aspectos'!$V$2,IF('Tabla de Aspectos'!W42='Tabla de Aspectos'!$X$2,'Tabla de Aspectos'!$X$2,IF('Tabla de Aspectos'!Y42='Tabla de Aspectos'!$Z$2,'Tabla de Aspectos'!$Z$2,IF('Tabla de Aspectos'!AA42='Tabla de Aspectos'!$AB$2,'Tabla de Aspectos'!$AB$2,IF('Tabla de Aspectos'!AC42='Tabla de Aspectos'!$AD$2,'Tabla de Aspectos'!$AD$2,IF('Tabla de Aspectos'!AE42='Tabla de Aspectos'!$AF$2,'Tabla de Aspectos'!$AF$2,IF('Tabla de Aspectos'!AG42='Tabla de Aspectos'!$AH$2,'Tabla de Aspectos'!$AH$2,IF('Tabla de Aspectos'!AI42='Tabla de Aspectos'!$AJ$2,'Tabla de Aspectos'!$AJ$2,IF('Tabla de Aspectos'!AK42='Tabla de Aspectos'!$AL$2,'Tabla de Aspectos'!$AL$2,IF('Tabla de Aspectos'!AM42='Tabla de Aspectos'!$AN$2,'Tabla de Aspectos'!$AN$2,IF('Tabla de Aspectos'!AO42='Tabla de Aspectos'!$AP$2,'Tabla de Aspectos'!$AP$2,IF('Tabla de Aspectos'!AQ42='Tabla de Aspectos'!$AR$2,'Tabla de Aspectos'!$AR$2,IF('Tabla de Aspectos'!AS42='Tabla de Aspectos'!$AT$2,'Tabla de Aspectos'!$AT$2,IF('Tabla de Aspectos'!AU42='Tabla de Aspectos'!$AV$2,'Tabla de Aspectos'!$AV$2,IF('Tabla de Aspectos'!AW42='Tabla de Aspectos'!$AX$2,'Tabla de Aspectos'!$AX$2,IF('Tabla de Aspectos'!AY42='Tabla de Aspectos'!$AZ$2,'Tabla de Aspectos'!$AZ$2,IF('Tabla de Aspectos'!BA42='Tabla de Aspectos'!$BB$2,'Tabla de Aspectos'!$BB$2,IF('Tabla de Aspectos'!BC42='Tabla de Aspectos'!$BD$2,'Tabla de Aspectos'!$BD$2,IF('Tabla de Aspectos'!BE42='Tabla de Aspectos'!$BF$2,'Tabla de Aspectos'!$BF$2,IF('Tabla de Aspectos'!BG42='Tabla de Aspectos'!$BH$2,'Tabla de Aspectos'!$BH$2,IF('Tabla de Aspectos'!BI42='Tabla de Aspectos'!$BJ$2,'Tabla de Aspectos'!$BJ$2,IF('Tabla de Aspectos'!BK42='Tabla de Aspectos'!$BL$2,'Tabla de Aspectos'!$BL$2,IF('Tabla de Aspectos'!BM42='Tabla de Aspectos'!$BN$2,'Tabla de Aspectos'!$BN$2,IF('Tabla de Aspectos'!BO42='Tabla de Aspectos'!$BP$2,'Tabla de Aspectos'!$BP$2,IF('Tabla de Aspectos'!BQ42='Tabla de Aspectos'!$BR$2,'Tabla de Aspectos'!$BR$2,IF('Tabla de Aspectos'!BS42='Tabla de Aspectos'!$BT$2,'Tabla de Aspectos'!$BT$2,IF('Tabla de Aspectos'!BU42='Tabla de Aspectos'!$BV$2,'Tabla de Aspectos'!$BV$2,IF('Tabla de Aspectos'!BW42='Tabla de Aspectos'!$BX$2,'Tabla de Aspectos'!$BX$2,IF('Tabla de Aspectos'!BY42='Tabla de Aspectos'!$BZ$2,'Tabla de Aspectos'!$BZ$2,IF('Tabla de Aspectos'!CA42='Tabla de Aspectos'!$CB$2,'Tabla de Aspectos'!$CB$2,IF('Tabla de Aspectos'!CC42='Tabla de Aspectos'!$CD$2,'Tabla de Aspectos'!$CD$2,IF('Tabla de Aspectos'!CE42='Tabla de Aspectos'!$CF$2,'Tabla de Aspectos'!$CF$2,IF('Tabla de Aspectos'!CG42='Tabla de Aspectos'!$CH$2,'Tabla de Aspectos'!$CH$2,IF('Tabla de Aspectos'!CI42='Tabla de Aspectos'!$CJ$2,'Tabla de Aspectos'!$CJ$2,IF('Tabla de Aspectos'!CK42='Tabla de Aspectos'!$CL$2,'Tabla de Aspectos'!$CL$2,IF('Tabla de Aspectos'!CM42='Tabla de Aspectos'!$CN$2,'Tabla de Aspectos'!$CN$2,IF('Tabla de Aspectos'!CO42='Tabla de Aspectos'!$CP$2,'Tabla de Aspectos'!$CP$2,IF('Tabla de Aspectos'!CQ42='Tabla de Aspectos'!$CR$2,'Tabla de Aspectos'!$CR$2,IF('Tabla de Aspectos'!CS42='Tabla de Aspectos'!$CT$2,'Tabla de Aspectos'!$CT$2,IF('Tabla de Aspectos'!CU42='Tabla de Aspectos'!$CV$2,'Tabla de Aspectos'!$CV$2,IF('Tabla de Aspectos'!CW42='Tabla de Aspectos'!$CX$2,'Tabla de Aspectos'!$CX$2,"")))))))))))))))))))))))))))))))))))))))))))))))))</f>
        <v>Conjunción</v>
      </c>
      <c r="Y5" s="5">
        <f>IF(AND('Tabla de Aspectos'!H42&gt;=0,'Tabla de Aspectos'!H42&lt;'Tabla de Aspectos'!$G$5/24),'Tabla de Aspectos'!H42,IF(AND('Tabla de Aspectos'!J42&gt;=0,'Tabla de Aspectos'!J42&lt;'Tabla de Aspectos'!$I$5/24),'Tabla de Aspectos'!J42,IF(AND('Tabla de Aspectos'!CZ42&gt;=0,'Tabla de Aspectos'!CZ42&lt;'Tabla de Aspectos'!$CY$5/24),'Tabla de Aspectos'!CZ42,IF(AND('Tabla de Aspectos'!L42&gt;=0,'Tabla de Aspectos'!L42&lt;'Tabla de Aspectos'!$K$5/24),'Tabla de Aspectos'!L42,IF(AND('Tabla de Aspectos'!N42&gt;=0,'Tabla de Aspectos'!N42&lt;'Tabla de Aspectos'!$M$5/24),'Tabla de Aspectos'!N42,IF(AND('Tabla de Aspectos'!P42&gt;=0,'Tabla de Aspectos'!P42&lt;'Tabla de Aspectos'!$O$5/24),'Tabla de Aspectos'!P42,IF(AND('Tabla de Aspectos'!R42&gt;=0,'Tabla de Aspectos'!R42&lt;'Tabla de Aspectos'!$Q$5/24),'Tabla de Aspectos'!R42,IF(AND('Tabla de Aspectos'!T42&gt;=0,'Tabla de Aspectos'!T42&lt;'Tabla de Aspectos'!$S$5/24),'Tabla de Aspectos'!T42,IF(AND('Tabla de Aspectos'!V42&gt;=0,'Tabla de Aspectos'!V42&lt;'Tabla de Aspectos'!$U$5/24),'Tabla de Aspectos'!V42,IF(AND('Tabla de Aspectos'!X42&gt;=0,'Tabla de Aspectos'!X42&lt;'Tabla de Aspectos'!$W$5/24),'Tabla de Aspectos'!X42,IF(AND('Tabla de Aspectos'!Z42&gt;=0,'Tabla de Aspectos'!Z42&lt;'Tabla de Aspectos'!$Y$5/24),'Tabla de Aspectos'!Z42,IF(AND('Tabla de Aspectos'!AB42&gt;=0,'Tabla de Aspectos'!AB42&lt;'Tabla de Aspectos'!$AA$5/24),'Tabla de Aspectos'!AB42,IF(AND('Tabla de Aspectos'!AD42&gt;=0,'Tabla de Aspectos'!AD42&lt;'Tabla de Aspectos'!$AC$5/24),'Tabla de Aspectos'!AD42,IF(AND('Tabla de Aspectos'!AF42&gt;=0,'Tabla de Aspectos'!AF42&lt;'Tabla de Aspectos'!$AE$5/24),'Tabla de Aspectos'!AF42,IF(AND('Tabla de Aspectos'!AH42&gt;=0,'Tabla de Aspectos'!AH42&lt;'Tabla de Aspectos'!$AG$5/24),'Tabla de Aspectos'!AH42,IF(AND('Tabla de Aspectos'!AJ42&gt;=0,'Tabla de Aspectos'!AJ42&lt;'Tabla de Aspectos'!$AI$5/24),'Tabla de Aspectos'!AJ42,IF(AND('Tabla de Aspectos'!AL42&gt;=0,'Tabla de Aspectos'!AL42&lt;'Tabla de Aspectos'!$AK$5/24),'Tabla de Aspectos'!AL42,IF(AND('Tabla de Aspectos'!AN42&gt;=0,'Tabla de Aspectos'!AN42&lt;'Tabla de Aspectos'!$AM$5/24),'Tabla de Aspectos'!AN42,IF(AND('Tabla de Aspectos'!AP42&gt;=0,'Tabla de Aspectos'!AP42&lt;'Tabla de Aspectos'!$AO$5/24),'Tabla de Aspectos'!AP42,IF(AND('Tabla de Aspectos'!AR42&gt;=0,'Tabla de Aspectos'!AR42&lt;'Tabla de Aspectos'!$AQ$5/24),'Tabla de Aspectos'!AR42,IF(AND('Tabla de Aspectos'!AT42&gt;=0,'Tabla de Aspectos'!AT42&lt;'Tabla de Aspectos'!$AS$5/24),'Tabla de Aspectos'!AT42,IF(AND('Tabla de Aspectos'!AV42&gt;=0,'Tabla de Aspectos'!AV42&lt;'Tabla de Aspectos'!$AU$5/24),'Tabla de Aspectos'!AV42,IF(AND('Tabla de Aspectos'!AX42&gt;=0,'Tabla de Aspectos'!AX42&lt;'Tabla de Aspectos'!$AW$5/24),'Tabla de Aspectos'!AX42,IF(AND('Tabla de Aspectos'!AZ42&gt;=0,'Tabla de Aspectos'!AZ42&lt;'Tabla de Aspectos'!$AY$5/24),'Tabla de Aspectos'!AZ42,IF(AND('Tabla de Aspectos'!BB42&gt;=0,'Tabla de Aspectos'!BB42&lt;'Tabla de Aspectos'!$BA$5/24),'Tabla de Aspectos'!BB42,IF(AND('Tabla de Aspectos'!BD42&gt;=0,'Tabla de Aspectos'!BD42&lt;'Tabla de Aspectos'!$BC$5/24),'Tabla de Aspectos'!BD42,IF(AND('Tabla de Aspectos'!BF42&gt;=0,'Tabla de Aspectos'!BF42&lt;'Tabla de Aspectos'!$BE$5/24),'Tabla de Aspectos'!BF42,IF(AND('Tabla de Aspectos'!BH42&gt;=0,'Tabla de Aspectos'!BH42&lt;'Tabla de Aspectos'!$BG$5/24),'Tabla de Aspectos'!BH42,IF(AND('Tabla de Aspectos'!BJ42&gt;=0,'Tabla de Aspectos'!BJ42&lt;'Tabla de Aspectos'!$BI$5/24),'Tabla de Aspectos'!BJ42,IF(AND('Tabla de Aspectos'!BL42&gt;=0,'Tabla de Aspectos'!BL42&lt;'Tabla de Aspectos'!$BK$5/24),'Tabla de Aspectos'!BL42,IF(AND('Tabla de Aspectos'!BN42&gt;=0,'Tabla de Aspectos'!BN42&lt;'Tabla de Aspectos'!$BM$5/24),'Tabla de Aspectos'!BN42,IF(AND('Tabla de Aspectos'!BP42&gt;=0,'Tabla de Aspectos'!BP42&lt;'Tabla de Aspectos'!$BO$5/24),'Tabla de Aspectos'!BP42,IF(AND('Tabla de Aspectos'!BR42&gt;=0,'Tabla de Aspectos'!BR42&lt;'Tabla de Aspectos'!$BQ$5/24),'Tabla de Aspectos'!BR42,IF(AND('Tabla de Aspectos'!BT42&gt;=0,'Tabla de Aspectos'!BT42&lt;'Tabla de Aspectos'!$BS$5/24),'Tabla de Aspectos'!BT42,IF(AND('Tabla de Aspectos'!BV42&gt;=0,'Tabla de Aspectos'!BV42&lt;'Tabla de Aspectos'!$BU$5/24),'Tabla de Aspectos'!BV42,IF(AND('Tabla de Aspectos'!BX42&gt;=0,'Tabla de Aspectos'!BX42&lt;'Tabla de Aspectos'!$BW$5/24),'Tabla de Aspectos'!BX42,IF(AND('Tabla de Aspectos'!BZ42&gt;=0,'Tabla de Aspectos'!BZ42&lt;'Tabla de Aspectos'!$BY$5/24),'Tabla de Aspectos'!BZ42,IF(AND('Tabla de Aspectos'!CB42&gt;=0,'Tabla de Aspectos'!CB42&lt;'Tabla de Aspectos'!$CA$5/24),'Tabla de Aspectos'!CB42,IF(AND('Tabla de Aspectos'!CD42&gt;=0,'Tabla de Aspectos'!CD42&lt;'Tabla de Aspectos'!$CC$5/24),'Tabla de Aspectos'!CD42,IF(AND('Tabla de Aspectos'!CF42&gt;=0,'Tabla de Aspectos'!CF42&lt;'Tabla de Aspectos'!$CE$5/24),'Tabla de Aspectos'!CF42,IF(AND('Tabla de Aspectos'!CH42&gt;=0,'Tabla de Aspectos'!CH42&lt;'Tabla de Aspectos'!$CG$5/24),'Tabla de Aspectos'!CH42,IF(AND('Tabla de Aspectos'!CJ42&gt;=0,'Tabla de Aspectos'!CJ42&lt;'Tabla de Aspectos'!$CI$5/24),'Tabla de Aspectos'!CJ42,IF(AND('Tabla de Aspectos'!CL42&gt;=0,'Tabla de Aspectos'!CL42&lt;'Tabla de Aspectos'!$CK$5/24),'Tabla de Aspectos'!CL42,IF(AND('Tabla de Aspectos'!CN42&gt;=0,'Tabla de Aspectos'!CN42&lt;'Tabla de Aspectos'!$CM$5/24),'Tabla de Aspectos'!CN42,IF(AND('Tabla de Aspectos'!CP42&gt;=0,'Tabla de Aspectos'!CP42&lt;'Tabla de Aspectos'!$CO$5/24),'Tabla de Aspectos'!CP42,IF(AND('Tabla de Aspectos'!CR42&gt;=0,'Tabla de Aspectos'!CR42&lt;'Tabla de Aspectos'!$CQ$5/24),'Tabla de Aspectos'!CR42,IF(AND('Tabla de Aspectos'!CT42&gt;=0,'Tabla de Aspectos'!CT42&lt;'Tabla de Aspectos'!$CS$5/24),'Tabla de Aspectos'!CT42,IF(AND('Tabla de Aspectos'!CV42&gt;=0,'Tabla de Aspectos'!CV42&lt;'Tabla de Aspectos'!$CU$5/24),'Tabla de Aspectos'!CV42,IF(AND('Tabla de Aspectos'!CX42&gt;=0,'Tabla de Aspectos'!CX42&lt;'Tabla de Aspectos'!$CW$5/24),'Tabla de Aspectos'!CX42,"")))))))))))))))))))))))))))))))))))))))))))))))))</f>
        <v>0</v>
      </c>
      <c r="Z5" s="3" t="str">
        <f>IF(Y5&lt;&gt;"",IF(X5=13,"(no se puede describir)",IF(X5="Conjunción","+20",ROUND((31-HLOOKUP(X5,'Tabla de Aspectos'!$G$2:$DT$7,6,FALSE))/3*2,1))),"")</f>
        <v>+20</v>
      </c>
      <c r="AA5" s="3">
        <f>IF(X5='Tabla de Aspectos'!$G$2,24*Y5/'Tabla de Aspectos'!$G$5,IF(X5='Tabla de Aspectos'!$I$2,24*Y5/'Tabla de Aspectos'!$I$5,IF(X5='Tabla de Aspectos'!$K$2,24*Y5/'Tabla de Aspectos'!$K$5,IF(X5='Tabla de Aspectos'!$CY$2,24*Y5/'Tabla de Aspectos'!$CY$5,IF(X5='Tabla de Aspectos'!$M$2,24*Y5/'Tabla de Aspectos'!$M$5,IF(X5='Tabla de Aspectos'!$M$2,24*Y5/'Tabla de Aspectos'!$M$5,IF(X5='Tabla de Aspectos'!$O$2,24*Y5/'Tabla de Aspectos'!$O$5,IF(X5='Tabla de Aspectos'!$Q$2,24*Y5/'Tabla de Aspectos'!$Q$5,IF(X5='Tabla de Aspectos'!$S$2,24*Y5/'Tabla de Aspectos'!$S$5,IF(X5='Tabla de Aspectos'!$U$2,24*Y5/'Tabla de Aspectos'!$U$5,IF(X5='Tabla de Aspectos'!$W$2,24*Y5/'Tabla de Aspectos'!$W$5,IF(X5='Tabla de Aspectos'!$Y$2,24*Y5/'Tabla de Aspectos'!$Y$5,IF(X5='Tabla de Aspectos'!$AA$2,24*Y5/'Tabla de Aspectos'!$AA$5,IF(X5='Tabla de Aspectos'!$AC$2,24*Y5/'Tabla de Aspectos'!$AC$5,IF(X5='Tabla de Aspectos'!$AE$2,24*Y5/'Tabla de Aspectos'!$AE$5,IF(X5='Tabla de Aspectos'!$AG$2,24*Y5/'Tabla de Aspectos'!$AG$5,IF(X5='Tabla de Aspectos'!$AI$2,24*Y5/'Tabla de Aspectos'!$AI$5,IF(X5='Tabla de Aspectos'!$AK$2,24*Y5/'Tabla de Aspectos'!$AK$5,IF(X5='Tabla de Aspectos'!$AM$2,24*Y5/'Tabla de Aspectos'!$AM$5,IF(X5='Tabla de Aspectos'!$AO$2,24*Y5/'Tabla de Aspectos'!$AO$5,IF(X5='Tabla de Aspectos'!$AQ$2,24*Y5/'Tabla de Aspectos'!$AQ$5,IF(X5='Tabla de Aspectos'!$AS$2,24*Y5/'Tabla de Aspectos'!$AS$5,IF(X5='Tabla de Aspectos'!$AU$2,24*Y5/'Tabla de Aspectos'!$AU$5,IF(X5='Tabla de Aspectos'!$AW$2,24*Y5/'Tabla de Aspectos'!$AW$5,IF(X5='Tabla de Aspectos'!$AY$2,24*Y5/'Tabla de Aspectos'!$AY$5,IF(X5='Tabla de Aspectos'!$BA$2,24*Y5/'Tabla de Aspectos'!$BA$5,IF(X5='Tabla de Aspectos'!$BC$2,24*Y5/'Tabla de Aspectos'!$BC$5,IF(X5='Tabla de Aspectos'!$BE$2,24*Y5/'Tabla de Aspectos'!$BE$5,IF(X5='Tabla de Aspectos'!$BG$2,24*Y5/'Tabla de Aspectos'!$BG$5,IF(X5='Tabla de Aspectos'!$BI$2,24*Y5/'Tabla de Aspectos'!$BI$5,IF(X5='Tabla de Aspectos'!$BK$2,24*Y5/'Tabla de Aspectos'!$BK$5,IF(X5='Tabla de Aspectos'!$BM$2,24*Y5/'Tabla de Aspectos'!$BM$5,IF(X5='Tabla de Aspectos'!$BO$2,24*Y5/'Tabla de Aspectos'!$BO$5,IF(X5='Tabla de Aspectos'!$BQ$2,24*Y5/'Tabla de Aspectos'!$BQ$5,IF(X5='Tabla de Aspectos'!$BS$2,24*Y5/'Tabla de Aspectos'!$BS$5,IF(X5='Tabla de Aspectos'!$BU$2,24*Y5/'Tabla de Aspectos'!$BU$5,IF(X5='Tabla de Aspectos'!$BW$2,24*Y5/'Tabla de Aspectos'!$BW$5,IF(X5='Tabla de Aspectos'!$BY$2,24*Y5/'Tabla de Aspectos'!$BY$5,IF(X5='Tabla de Aspectos'!$CA$2,24*Y5/'Tabla de Aspectos'!$CA$5,IF(X5='Tabla de Aspectos'!$CC$2,24*Y5/'Tabla de Aspectos'!$CC$5,IF(X5='Tabla de Aspectos'!$CE$2,24*Y5/'Tabla de Aspectos'!$CE$5,IF(X5='Tabla de Aspectos'!$CG$2,24*Y5/'Tabla de Aspectos'!$CG$5,IF(X5='Tabla de Aspectos'!$CI$2,24*Y5/'Tabla de Aspectos'!$CI$5,IF(X5='Tabla de Aspectos'!$CK$2,24*Y5/'Tabla de Aspectos'!$CK$5,IF(X5='Tabla de Aspectos'!$CM$2,24*Y5/'Tabla de Aspectos'!$CM$5,IF(X5='Tabla de Aspectos'!$CO$2,24*Y5/'Tabla de Aspectos'!$CO$5,IF(X5='Tabla de Aspectos'!$CQ$2,24*Y5/'Tabla de Aspectos'!$CQ$5,IF(X5='Tabla de Aspectos'!$CS$2,24*Y5/'Tabla de Aspectos'!$CS$5,IF(X5='Tabla de Aspectos'!$CU$2,24*Y5/'Tabla de Aspectos'!$CU$5,IF(X5='Tabla de Aspectos'!$CW$2,24*Y5/'Tabla de Aspectos'!$CW$5,""))))))))))))))))))))))))))))))))))))))))))))))))))</f>
        <v>0</v>
      </c>
      <c r="AB5" s="3">
        <f t="shared" si="0"/>
        <v>20</v>
      </c>
      <c r="AD5" s="3">
        <f>'Tabla de Aspectos'!D57</f>
        <v>50</v>
      </c>
      <c r="AE5" s="3" t="str">
        <f>'Tabla de Aspectos'!E57</f>
        <v>Mercurio</v>
      </c>
      <c r="AF5" s="3" t="str">
        <f>'Tabla de Aspectos'!F57</f>
        <v>Luna</v>
      </c>
      <c r="AG5" s="3" t="str">
        <f>IF('Tabla de Aspectos'!G57='Tabla de Aspectos'!$H$2,'Tabla de Aspectos'!$H$2,IF('Tabla de Aspectos'!I57='Tabla de Aspectos'!$J$2,'Tabla de Aspectos'!$J$2,IF('Tabla de Aspectos'!CY57='Tabla de Aspectos'!$CZ$2,'Tabla de Aspectos'!$CZ$2,IF('Tabla de Aspectos'!K57='Tabla de Aspectos'!$L$2,'Tabla de Aspectos'!$L$2,IF('Tabla de Aspectos'!M57='Tabla de Aspectos'!$N$2,'Tabla de Aspectos'!$N$2,IF('Tabla de Aspectos'!O57='Tabla de Aspectos'!$P$2,'Tabla de Aspectos'!$P$2,IF('Tabla de Aspectos'!Q57='Tabla de Aspectos'!$R$2,'Tabla de Aspectos'!$R$2,IF('Tabla de Aspectos'!S57='Tabla de Aspectos'!$T$2,'Tabla de Aspectos'!$T$2,IF('Tabla de Aspectos'!U57='Tabla de Aspectos'!$V$2,'Tabla de Aspectos'!$V$2,IF('Tabla de Aspectos'!W57='Tabla de Aspectos'!$X$2,'Tabla de Aspectos'!$X$2,IF('Tabla de Aspectos'!Y57='Tabla de Aspectos'!$Z$2,'Tabla de Aspectos'!$Z$2,IF('Tabla de Aspectos'!AA57='Tabla de Aspectos'!$AB$2,'Tabla de Aspectos'!$AB$2,IF('Tabla de Aspectos'!AC57='Tabla de Aspectos'!$AD$2,'Tabla de Aspectos'!$AD$2,IF('Tabla de Aspectos'!AE57='Tabla de Aspectos'!$AF$2,'Tabla de Aspectos'!$AF$2,IF('Tabla de Aspectos'!AG57='Tabla de Aspectos'!$AH$2,'Tabla de Aspectos'!$AH$2,IF('Tabla de Aspectos'!AI57='Tabla de Aspectos'!$AJ$2,'Tabla de Aspectos'!$AJ$2,IF('Tabla de Aspectos'!AK57='Tabla de Aspectos'!$AL$2,'Tabla de Aspectos'!$AL$2,IF('Tabla de Aspectos'!AM57='Tabla de Aspectos'!$AN$2,'Tabla de Aspectos'!$AN$2,IF('Tabla de Aspectos'!AO57='Tabla de Aspectos'!$AP$2,'Tabla de Aspectos'!$AP$2,IF('Tabla de Aspectos'!AQ57='Tabla de Aspectos'!$AR$2,'Tabla de Aspectos'!$AR$2,IF('Tabla de Aspectos'!AS57='Tabla de Aspectos'!$AT$2,'Tabla de Aspectos'!$AT$2,IF('Tabla de Aspectos'!AU57='Tabla de Aspectos'!$AV$2,'Tabla de Aspectos'!$AV$2,IF('Tabla de Aspectos'!AW57='Tabla de Aspectos'!$AX$2,'Tabla de Aspectos'!$AX$2,IF('Tabla de Aspectos'!AY57='Tabla de Aspectos'!$AZ$2,'Tabla de Aspectos'!$AZ$2,IF('Tabla de Aspectos'!BA57='Tabla de Aspectos'!$BB$2,'Tabla de Aspectos'!$BB$2,IF('Tabla de Aspectos'!BC57='Tabla de Aspectos'!$BD$2,'Tabla de Aspectos'!$BD$2,IF('Tabla de Aspectos'!BE57='Tabla de Aspectos'!$BF$2,'Tabla de Aspectos'!$BF$2,IF('Tabla de Aspectos'!BG57='Tabla de Aspectos'!$BH$2,'Tabla de Aspectos'!$BH$2,IF('Tabla de Aspectos'!BI57='Tabla de Aspectos'!$BJ$2,'Tabla de Aspectos'!$BJ$2,IF('Tabla de Aspectos'!BK57='Tabla de Aspectos'!$BL$2,'Tabla de Aspectos'!$BL$2,IF('Tabla de Aspectos'!BM57='Tabla de Aspectos'!$BN$2,'Tabla de Aspectos'!$BN$2,IF('Tabla de Aspectos'!BO57='Tabla de Aspectos'!$BP$2,'Tabla de Aspectos'!$BP$2,IF('Tabla de Aspectos'!BQ57='Tabla de Aspectos'!$BR$2,'Tabla de Aspectos'!$BR$2,IF('Tabla de Aspectos'!BS57='Tabla de Aspectos'!$BT$2,'Tabla de Aspectos'!$BT$2,IF('Tabla de Aspectos'!BU57='Tabla de Aspectos'!$BV$2,'Tabla de Aspectos'!$BV$2,IF('Tabla de Aspectos'!BW57='Tabla de Aspectos'!$BX$2,'Tabla de Aspectos'!$BX$2,IF('Tabla de Aspectos'!BY57='Tabla de Aspectos'!$BZ$2,'Tabla de Aspectos'!$BZ$2,IF('Tabla de Aspectos'!CA57='Tabla de Aspectos'!$CB$2,'Tabla de Aspectos'!$CB$2,IF('Tabla de Aspectos'!CC57='Tabla de Aspectos'!$CD$2,'Tabla de Aspectos'!$CD$2,IF('Tabla de Aspectos'!CE57='Tabla de Aspectos'!$CF$2,'Tabla de Aspectos'!$CF$2,IF('Tabla de Aspectos'!CG57='Tabla de Aspectos'!$CH$2,'Tabla de Aspectos'!$CH$2,IF('Tabla de Aspectos'!CI57='Tabla de Aspectos'!$CJ$2,'Tabla de Aspectos'!$CJ$2,IF('Tabla de Aspectos'!CK57='Tabla de Aspectos'!$CL$2,'Tabla de Aspectos'!$CL$2,IF('Tabla de Aspectos'!CM57='Tabla de Aspectos'!$CN$2,'Tabla de Aspectos'!$CN$2,IF('Tabla de Aspectos'!CO57='Tabla de Aspectos'!$CP$2,'Tabla de Aspectos'!$CP$2,IF('Tabla de Aspectos'!CQ57='Tabla de Aspectos'!$CR$2,'Tabla de Aspectos'!$CR$2,IF('Tabla de Aspectos'!CS57='Tabla de Aspectos'!$CT$2,'Tabla de Aspectos'!$CT$2,IF('Tabla de Aspectos'!CU57='Tabla de Aspectos'!$CV$2,'Tabla de Aspectos'!$CV$2,IF('Tabla de Aspectos'!CW57='Tabla de Aspectos'!$CX$2,'Tabla de Aspectos'!$CX$2,"")))))))))))))))))))))))))))))))))))))))))))))))))</f>
        <v>Conjunción</v>
      </c>
      <c r="AH5" s="5">
        <f>IF(AND('Tabla de Aspectos'!H57&gt;=0,'Tabla de Aspectos'!H57&lt;'Tabla de Aspectos'!$G$5/24),'Tabla de Aspectos'!H57,IF(AND('Tabla de Aspectos'!J57&gt;=0,'Tabla de Aspectos'!J57&lt;'Tabla de Aspectos'!$I$5/24),'Tabla de Aspectos'!J57,IF(AND('Tabla de Aspectos'!CZ57&gt;=0,'Tabla de Aspectos'!CZ57&lt;'Tabla de Aspectos'!$CY$5/24),'Tabla de Aspectos'!CZ57,IF(AND('Tabla de Aspectos'!L57&gt;=0,'Tabla de Aspectos'!L57&lt;'Tabla de Aspectos'!$K$5/24),'Tabla de Aspectos'!L57,IF(AND('Tabla de Aspectos'!N57&gt;=0,'Tabla de Aspectos'!N57&lt;'Tabla de Aspectos'!$M$5/24),'Tabla de Aspectos'!N57,IF(AND('Tabla de Aspectos'!P57&gt;=0,'Tabla de Aspectos'!P57&lt;'Tabla de Aspectos'!$O$5/24),'Tabla de Aspectos'!P57,IF(AND('Tabla de Aspectos'!R57&gt;=0,'Tabla de Aspectos'!R57&lt;'Tabla de Aspectos'!$Q$5/24),'Tabla de Aspectos'!R57,IF(AND('Tabla de Aspectos'!T57&gt;=0,'Tabla de Aspectos'!T57&lt;'Tabla de Aspectos'!$S$5/24),'Tabla de Aspectos'!T57,IF(AND('Tabla de Aspectos'!V57&gt;=0,'Tabla de Aspectos'!V57&lt;'Tabla de Aspectos'!$U$5/24),'Tabla de Aspectos'!V57,IF(AND('Tabla de Aspectos'!X57&gt;=0,'Tabla de Aspectos'!X57&lt;'Tabla de Aspectos'!$W$5/24),'Tabla de Aspectos'!X57,IF(AND('Tabla de Aspectos'!Z57&gt;=0,'Tabla de Aspectos'!Z57&lt;'Tabla de Aspectos'!$Y$5/24),'Tabla de Aspectos'!Z57,IF(AND('Tabla de Aspectos'!AB57&gt;=0,'Tabla de Aspectos'!AB57&lt;'Tabla de Aspectos'!$AA$5/24),'Tabla de Aspectos'!AB57,IF(AND('Tabla de Aspectos'!AD57&gt;=0,'Tabla de Aspectos'!AD57&lt;'Tabla de Aspectos'!$AC$5/24),'Tabla de Aspectos'!AD57,IF(AND('Tabla de Aspectos'!AF57&gt;=0,'Tabla de Aspectos'!AF57&lt;'Tabla de Aspectos'!$AE$5/24),'Tabla de Aspectos'!AF57,IF(AND('Tabla de Aspectos'!AH57&gt;=0,'Tabla de Aspectos'!AH57&lt;'Tabla de Aspectos'!$AG$5/24),'Tabla de Aspectos'!AH57,IF(AND('Tabla de Aspectos'!AJ57&gt;=0,'Tabla de Aspectos'!AJ57&lt;'Tabla de Aspectos'!$AI$5/24),'Tabla de Aspectos'!AJ57,IF(AND('Tabla de Aspectos'!AL57&gt;=0,'Tabla de Aspectos'!AL57&lt;'Tabla de Aspectos'!$AK$5/24),'Tabla de Aspectos'!AL57,IF(AND('Tabla de Aspectos'!AN57&gt;=0,'Tabla de Aspectos'!AN57&lt;'Tabla de Aspectos'!$AM$5/24),'Tabla de Aspectos'!AN57,IF(AND('Tabla de Aspectos'!AP57&gt;=0,'Tabla de Aspectos'!AP57&lt;'Tabla de Aspectos'!$AO$5/24),'Tabla de Aspectos'!AP57,IF(AND('Tabla de Aspectos'!AR57&gt;=0,'Tabla de Aspectos'!AR57&lt;'Tabla de Aspectos'!$AQ$5/24),'Tabla de Aspectos'!AR57,IF(AND('Tabla de Aspectos'!AT57&gt;=0,'Tabla de Aspectos'!AT57&lt;'Tabla de Aspectos'!$AS$5/24),'Tabla de Aspectos'!AT57,IF(AND('Tabla de Aspectos'!AV57&gt;=0,'Tabla de Aspectos'!AV57&lt;'Tabla de Aspectos'!$AU$5/24),'Tabla de Aspectos'!AV57,IF(AND('Tabla de Aspectos'!AX57&gt;=0,'Tabla de Aspectos'!AX57&lt;'Tabla de Aspectos'!$AW$5/24),'Tabla de Aspectos'!AX57,IF(AND('Tabla de Aspectos'!AZ57&gt;=0,'Tabla de Aspectos'!AZ57&lt;'Tabla de Aspectos'!$AY$5/24),'Tabla de Aspectos'!AZ57,IF(AND('Tabla de Aspectos'!BB57&gt;=0,'Tabla de Aspectos'!BB57&lt;'Tabla de Aspectos'!$BA$5/24),'Tabla de Aspectos'!BB57,IF(AND('Tabla de Aspectos'!BD57&gt;=0,'Tabla de Aspectos'!BD57&lt;'Tabla de Aspectos'!$BC$5/24),'Tabla de Aspectos'!BD57,IF(AND('Tabla de Aspectos'!BF57&gt;=0,'Tabla de Aspectos'!BF57&lt;'Tabla de Aspectos'!$BE$5/24),'Tabla de Aspectos'!BF57,IF(AND('Tabla de Aspectos'!BH57&gt;=0,'Tabla de Aspectos'!BH57&lt;'Tabla de Aspectos'!$BG$5/24),'Tabla de Aspectos'!BH57,IF(AND('Tabla de Aspectos'!BJ57&gt;=0,'Tabla de Aspectos'!BJ57&lt;'Tabla de Aspectos'!$BI$5/24),'Tabla de Aspectos'!BJ57,IF(AND('Tabla de Aspectos'!BL57&gt;=0,'Tabla de Aspectos'!BL57&lt;'Tabla de Aspectos'!$BK$5/24),'Tabla de Aspectos'!BL57,IF(AND('Tabla de Aspectos'!BN57&gt;=0,'Tabla de Aspectos'!BN57&lt;'Tabla de Aspectos'!$BM$5/24),'Tabla de Aspectos'!BN57,IF(AND('Tabla de Aspectos'!BP57&gt;=0,'Tabla de Aspectos'!BP57&lt;'Tabla de Aspectos'!$BO$5/24),'Tabla de Aspectos'!BP57,IF(AND('Tabla de Aspectos'!BR57&gt;=0,'Tabla de Aspectos'!BR57&lt;'Tabla de Aspectos'!$BQ$5/24),'Tabla de Aspectos'!BR57,IF(AND('Tabla de Aspectos'!BT57&gt;=0,'Tabla de Aspectos'!BT57&lt;'Tabla de Aspectos'!$BS$5/24),'Tabla de Aspectos'!BT57,IF(AND('Tabla de Aspectos'!BV57&gt;=0,'Tabla de Aspectos'!BV57&lt;'Tabla de Aspectos'!$BU$5/24),'Tabla de Aspectos'!BV57,IF(AND('Tabla de Aspectos'!BX57&gt;=0,'Tabla de Aspectos'!BX57&lt;'Tabla de Aspectos'!$BW$5/24),'Tabla de Aspectos'!BX57,IF(AND('Tabla de Aspectos'!BZ57&gt;=0,'Tabla de Aspectos'!BZ57&lt;'Tabla de Aspectos'!$BY$5/24),'Tabla de Aspectos'!BZ57,IF(AND('Tabla de Aspectos'!CB57&gt;=0,'Tabla de Aspectos'!CB57&lt;'Tabla de Aspectos'!$CA$5/24),'Tabla de Aspectos'!CB57,IF(AND('Tabla de Aspectos'!CD57&gt;=0,'Tabla de Aspectos'!CD57&lt;'Tabla de Aspectos'!$CC$5/24),'Tabla de Aspectos'!CD57,IF(AND('Tabla de Aspectos'!CF57&gt;=0,'Tabla de Aspectos'!CF57&lt;'Tabla de Aspectos'!$CE$5/24),'Tabla de Aspectos'!CF57,IF(AND('Tabla de Aspectos'!CH57&gt;=0,'Tabla de Aspectos'!CH57&lt;'Tabla de Aspectos'!$CG$5/24),'Tabla de Aspectos'!CH57,IF(AND('Tabla de Aspectos'!CJ57&gt;=0,'Tabla de Aspectos'!CJ57&lt;'Tabla de Aspectos'!$CI$5/24),'Tabla de Aspectos'!CJ57,IF(AND('Tabla de Aspectos'!CL57&gt;=0,'Tabla de Aspectos'!CL57&lt;'Tabla de Aspectos'!$CK$5/24),'Tabla de Aspectos'!CL57,IF(AND('Tabla de Aspectos'!CN57&gt;=0,'Tabla de Aspectos'!CN57&lt;'Tabla de Aspectos'!$CM$5/24),'Tabla de Aspectos'!CN57,IF(AND('Tabla de Aspectos'!CP57&gt;=0,'Tabla de Aspectos'!CP57&lt;'Tabla de Aspectos'!$CO$5/24),'Tabla de Aspectos'!CP57,IF(AND('Tabla de Aspectos'!CR57&gt;=0,'Tabla de Aspectos'!CR57&lt;'Tabla de Aspectos'!$CQ$5/24),'Tabla de Aspectos'!CR57,IF(AND('Tabla de Aspectos'!CT57&gt;=0,'Tabla de Aspectos'!CT57&lt;'Tabla de Aspectos'!$CS$5/24),'Tabla de Aspectos'!CT57,IF(AND('Tabla de Aspectos'!CV57&gt;=0,'Tabla de Aspectos'!CV57&lt;'Tabla de Aspectos'!$CU$5/24),'Tabla de Aspectos'!CV57,IF(AND('Tabla de Aspectos'!CX57&gt;=0,'Tabla de Aspectos'!CX57&lt;'Tabla de Aspectos'!$CW$5/24),'Tabla de Aspectos'!CX57,"")))))))))))))))))))))))))))))))))))))))))))))))))</f>
        <v>0</v>
      </c>
      <c r="AI5" s="3" t="str">
        <f>IF(AH5&lt;&gt;"",IF(AG5=13,"(no se puede describir)",IF(AG5="Conjunción","+20",ROUND((31-HLOOKUP(AG5,'Tabla de Aspectos'!$G$2:$DT$7,6,FALSE))/3*2,1))),"")</f>
        <v>+20</v>
      </c>
      <c r="AJ5" s="3">
        <f>IF(AG5='Tabla de Aspectos'!$G$2,24*AH5/'Tabla de Aspectos'!$G$5,IF(AG5='Tabla de Aspectos'!$I$2,24*AH5/'Tabla de Aspectos'!$I$5,IF(AG5='Tabla de Aspectos'!$K$2,24*AH5/'Tabla de Aspectos'!$K$5,IF(AG5='Tabla de Aspectos'!$CY$2,24*AH5/'Tabla de Aspectos'!$CY$5,IF(AG5='Tabla de Aspectos'!$M$2,24*AH5/'Tabla de Aspectos'!$M$5,IF(AG5='Tabla de Aspectos'!$M$2,24*AH5/'Tabla de Aspectos'!$M$5,IF(AG5='Tabla de Aspectos'!$O$2,24*AH5/'Tabla de Aspectos'!$O$5,IF(AG5='Tabla de Aspectos'!$Q$2,24*AH5/'Tabla de Aspectos'!$Q$5,IF(AG5='Tabla de Aspectos'!$S$2,24*AH5/'Tabla de Aspectos'!$S$5,IF(AG5='Tabla de Aspectos'!$U$2,24*AH5/'Tabla de Aspectos'!$U$5,IF(AG5='Tabla de Aspectos'!$W$2,24*AH5/'Tabla de Aspectos'!$W$5,IF(AG5='Tabla de Aspectos'!$Y$2,24*AH5/'Tabla de Aspectos'!$Y$5,IF(AG5='Tabla de Aspectos'!$AA$2,24*AH5/'Tabla de Aspectos'!$AA$5,IF(AG5='Tabla de Aspectos'!$AC$2,24*AH5/'Tabla de Aspectos'!$AC$5,IF(AG5='Tabla de Aspectos'!$AE$2,24*AH5/'Tabla de Aspectos'!$AE$5,IF(AG5='Tabla de Aspectos'!$AG$2,24*AH5/'Tabla de Aspectos'!$AG$5,IF(AG5='Tabla de Aspectos'!$AI$2,24*AH5/'Tabla de Aspectos'!$AI$5,IF(AG5='Tabla de Aspectos'!$AK$2,24*AH5/'Tabla de Aspectos'!$AK$5,IF(AG5='Tabla de Aspectos'!$AM$2,24*AH5/'Tabla de Aspectos'!$AM$5,IF(AG5='Tabla de Aspectos'!$AO$2,24*AH5/'Tabla de Aspectos'!$AO$5,IF(AG5='Tabla de Aspectos'!$AQ$2,24*AH5/'Tabla de Aspectos'!$AQ$5,IF(AG5='Tabla de Aspectos'!$AS$2,24*AH5/'Tabla de Aspectos'!$AS$5,IF(AG5='Tabla de Aspectos'!$AU$2,24*AH5/'Tabla de Aspectos'!$AU$5,IF(AG5='Tabla de Aspectos'!$AW$2,24*AH5/'Tabla de Aspectos'!$AW$5,IF(AG5='Tabla de Aspectos'!$AY$2,24*AH5/'Tabla de Aspectos'!$AY$5,IF(AG5='Tabla de Aspectos'!$BA$2,24*AH5/'Tabla de Aspectos'!$BA$5,IF(AG5='Tabla de Aspectos'!$BC$2,24*AH5/'Tabla de Aspectos'!$BC$5,IF(AG5='Tabla de Aspectos'!$BE$2,24*AH5/'Tabla de Aspectos'!$BE$5,IF(AG5='Tabla de Aspectos'!$BG$2,24*AH5/'Tabla de Aspectos'!$BG$5,IF(AG5='Tabla de Aspectos'!$BI$2,24*AH5/'Tabla de Aspectos'!$BI$5,IF(AG5='Tabla de Aspectos'!$BK$2,24*AH5/'Tabla de Aspectos'!$BK$5,IF(AG5='Tabla de Aspectos'!$BM$2,24*AH5/'Tabla de Aspectos'!$BM$5,IF(AG5='Tabla de Aspectos'!$BO$2,24*AH5/'Tabla de Aspectos'!$BO$5,IF(AG5='Tabla de Aspectos'!$BQ$2,24*AH5/'Tabla de Aspectos'!$BQ$5,IF(AG5='Tabla de Aspectos'!$BS$2,24*AH5/'Tabla de Aspectos'!$BS$5,IF(AG5='Tabla de Aspectos'!$BU$2,24*AH5/'Tabla de Aspectos'!$BU$5,IF(AG5='Tabla de Aspectos'!$BW$2,24*AH5/'Tabla de Aspectos'!$BW$5,IF(AG5='Tabla de Aspectos'!$BY$2,24*AH5/'Tabla de Aspectos'!$BY$5,IF(AG5='Tabla de Aspectos'!$CA$2,24*AH5/'Tabla de Aspectos'!$CA$5,IF(AG5='Tabla de Aspectos'!$CC$2,24*AH5/'Tabla de Aspectos'!$CC$5,IF(AG5='Tabla de Aspectos'!$CE$2,24*AH5/'Tabla de Aspectos'!$CE$5,IF(AG5='Tabla de Aspectos'!$CG$2,24*AH5/'Tabla de Aspectos'!$CG$5,IF(AG5='Tabla de Aspectos'!$CI$2,24*AH5/'Tabla de Aspectos'!$CI$5,IF(AG5='Tabla de Aspectos'!$CK$2,24*AH5/'Tabla de Aspectos'!$CK$5,IF(AG5='Tabla de Aspectos'!$CM$2,24*AH5/'Tabla de Aspectos'!$CM$5,IF(AG5='Tabla de Aspectos'!$CO$2,24*AH5/'Tabla de Aspectos'!$CO$5,IF(AG5='Tabla de Aspectos'!$CQ$2,24*AH5/'Tabla de Aspectos'!$CQ$5,IF(AG5='Tabla de Aspectos'!$CS$2,24*AH5/'Tabla de Aspectos'!$CS$5,IF(AG5='Tabla de Aspectos'!$CU$2,24*AH5/'Tabla de Aspectos'!$CU$5,IF(AG5='Tabla de Aspectos'!$CW$2,24*AH5/'Tabla de Aspectos'!$CW$5,""))))))))))))))))))))))))))))))))))))))))))))))))))</f>
        <v>0</v>
      </c>
      <c r="AK5" s="3">
        <f t="shared" si="1"/>
        <v>20</v>
      </c>
      <c r="AM5" s="3">
        <f>'Tabla de Aspectos'!D72</f>
        <v>66</v>
      </c>
      <c r="AN5" s="3" t="str">
        <f>'Tabla de Aspectos'!E72</f>
        <v>Venus</v>
      </c>
      <c r="AO5" s="3" t="str">
        <f>'Tabla de Aspectos'!F72</f>
        <v>Luna</v>
      </c>
      <c r="AP5" s="3" t="str">
        <f>IF('Tabla de Aspectos'!G72='Tabla de Aspectos'!$H$2,'Tabla de Aspectos'!$H$2,IF('Tabla de Aspectos'!I72='Tabla de Aspectos'!$J$2,'Tabla de Aspectos'!$J$2,IF('Tabla de Aspectos'!CY72='Tabla de Aspectos'!$CZ$2,'Tabla de Aspectos'!$CZ$2,IF('Tabla de Aspectos'!K72='Tabla de Aspectos'!$L$2,'Tabla de Aspectos'!$L$2,IF('Tabla de Aspectos'!M72='Tabla de Aspectos'!$N$2,'Tabla de Aspectos'!$N$2,IF('Tabla de Aspectos'!O72='Tabla de Aspectos'!$P$2,'Tabla de Aspectos'!$P$2,IF('Tabla de Aspectos'!Q72='Tabla de Aspectos'!$R$2,'Tabla de Aspectos'!$R$2,IF('Tabla de Aspectos'!S72='Tabla de Aspectos'!$T$2,'Tabla de Aspectos'!$T$2,IF('Tabla de Aspectos'!U72='Tabla de Aspectos'!$V$2,'Tabla de Aspectos'!$V$2,IF('Tabla de Aspectos'!W72='Tabla de Aspectos'!$X$2,'Tabla de Aspectos'!$X$2,IF('Tabla de Aspectos'!Y72='Tabla de Aspectos'!$Z$2,'Tabla de Aspectos'!$Z$2,IF('Tabla de Aspectos'!AA72='Tabla de Aspectos'!$AB$2,'Tabla de Aspectos'!$AB$2,IF('Tabla de Aspectos'!AC72='Tabla de Aspectos'!$AD$2,'Tabla de Aspectos'!$AD$2,IF('Tabla de Aspectos'!AE72='Tabla de Aspectos'!$AF$2,'Tabla de Aspectos'!$AF$2,IF('Tabla de Aspectos'!AG72='Tabla de Aspectos'!$AH$2,'Tabla de Aspectos'!$AH$2,IF('Tabla de Aspectos'!AI72='Tabla de Aspectos'!$AJ$2,'Tabla de Aspectos'!$AJ$2,IF('Tabla de Aspectos'!AK72='Tabla de Aspectos'!$AL$2,'Tabla de Aspectos'!$AL$2,IF('Tabla de Aspectos'!AM72='Tabla de Aspectos'!$AN$2,'Tabla de Aspectos'!$AN$2,IF('Tabla de Aspectos'!AO72='Tabla de Aspectos'!$AP$2,'Tabla de Aspectos'!$AP$2,IF('Tabla de Aspectos'!AQ72='Tabla de Aspectos'!$AR$2,'Tabla de Aspectos'!$AR$2,IF('Tabla de Aspectos'!AS72='Tabla de Aspectos'!$AT$2,'Tabla de Aspectos'!$AT$2,IF('Tabla de Aspectos'!AU72='Tabla de Aspectos'!$AV$2,'Tabla de Aspectos'!$AV$2,IF('Tabla de Aspectos'!AW72='Tabla de Aspectos'!$AX$2,'Tabla de Aspectos'!$AX$2,IF('Tabla de Aspectos'!AY72='Tabla de Aspectos'!$AZ$2,'Tabla de Aspectos'!$AZ$2,IF('Tabla de Aspectos'!BA72='Tabla de Aspectos'!$BB$2,'Tabla de Aspectos'!$BB$2,IF('Tabla de Aspectos'!BC72='Tabla de Aspectos'!$BD$2,'Tabla de Aspectos'!$BD$2,IF('Tabla de Aspectos'!BE72='Tabla de Aspectos'!$BF$2,'Tabla de Aspectos'!$BF$2,IF('Tabla de Aspectos'!BG72='Tabla de Aspectos'!$BH$2,'Tabla de Aspectos'!$BH$2,IF('Tabla de Aspectos'!BI72='Tabla de Aspectos'!$BJ$2,'Tabla de Aspectos'!$BJ$2,IF('Tabla de Aspectos'!BK72='Tabla de Aspectos'!$BL$2,'Tabla de Aspectos'!$BL$2,IF('Tabla de Aspectos'!BM72='Tabla de Aspectos'!$BN$2,'Tabla de Aspectos'!$BN$2,IF('Tabla de Aspectos'!BO72='Tabla de Aspectos'!$BP$2,'Tabla de Aspectos'!$BP$2,IF('Tabla de Aspectos'!BQ72='Tabla de Aspectos'!$BR$2,'Tabla de Aspectos'!$BR$2,IF('Tabla de Aspectos'!BS72='Tabla de Aspectos'!$BT$2,'Tabla de Aspectos'!$BT$2,IF('Tabla de Aspectos'!BU72='Tabla de Aspectos'!$BV$2,'Tabla de Aspectos'!$BV$2,IF('Tabla de Aspectos'!BW72='Tabla de Aspectos'!$BX$2,'Tabla de Aspectos'!$BX$2,IF('Tabla de Aspectos'!BY72='Tabla de Aspectos'!$BZ$2,'Tabla de Aspectos'!$BZ$2,IF('Tabla de Aspectos'!CA72='Tabla de Aspectos'!$CB$2,'Tabla de Aspectos'!$CB$2,IF('Tabla de Aspectos'!CC72='Tabla de Aspectos'!$CD$2,'Tabla de Aspectos'!$CD$2,IF('Tabla de Aspectos'!CE72='Tabla de Aspectos'!$CF$2,'Tabla de Aspectos'!$CF$2,IF('Tabla de Aspectos'!CG72='Tabla de Aspectos'!$CH$2,'Tabla de Aspectos'!$CH$2,IF('Tabla de Aspectos'!CI72='Tabla de Aspectos'!$CJ$2,'Tabla de Aspectos'!$CJ$2,IF('Tabla de Aspectos'!CK72='Tabla de Aspectos'!$CL$2,'Tabla de Aspectos'!$CL$2,IF('Tabla de Aspectos'!CM72='Tabla de Aspectos'!$CN$2,'Tabla de Aspectos'!$CN$2,IF('Tabla de Aspectos'!CO72='Tabla de Aspectos'!$CP$2,'Tabla de Aspectos'!$CP$2,IF('Tabla de Aspectos'!CQ72='Tabla de Aspectos'!$CR$2,'Tabla de Aspectos'!$CR$2,IF('Tabla de Aspectos'!CS72='Tabla de Aspectos'!$CT$2,'Tabla de Aspectos'!$CT$2,IF('Tabla de Aspectos'!CU72='Tabla de Aspectos'!$CV$2,'Tabla de Aspectos'!$CV$2,IF('Tabla de Aspectos'!CW72='Tabla de Aspectos'!$CX$2,'Tabla de Aspectos'!$CX$2,"")))))))))))))))))))))))))))))))))))))))))))))))))</f>
        <v>Conjunción</v>
      </c>
      <c r="AQ5" s="5">
        <f>IF(AND('Tabla de Aspectos'!H72&gt;=0,'Tabla de Aspectos'!H72&lt;'Tabla de Aspectos'!$G$5/24),'Tabla de Aspectos'!H72,IF(AND('Tabla de Aspectos'!J72&gt;=0,'Tabla de Aspectos'!J72&lt;'Tabla de Aspectos'!$I$5/24),'Tabla de Aspectos'!J72,IF(AND('Tabla de Aspectos'!CZ72&gt;=0,'Tabla de Aspectos'!CZ72&lt;'Tabla de Aspectos'!$CY$5/24),'Tabla de Aspectos'!CZ72,IF(AND('Tabla de Aspectos'!L72&gt;=0,'Tabla de Aspectos'!L72&lt;'Tabla de Aspectos'!$K$5/24),'Tabla de Aspectos'!L72,IF(AND('Tabla de Aspectos'!N72&gt;=0,'Tabla de Aspectos'!N72&lt;'Tabla de Aspectos'!$M$5/24),'Tabla de Aspectos'!N72,IF(AND('Tabla de Aspectos'!P72&gt;=0,'Tabla de Aspectos'!P72&lt;'Tabla de Aspectos'!$O$5/24),'Tabla de Aspectos'!P72,IF(AND('Tabla de Aspectos'!R72&gt;=0,'Tabla de Aspectos'!R72&lt;'Tabla de Aspectos'!$Q$5/24),'Tabla de Aspectos'!R72,IF(AND('Tabla de Aspectos'!T72&gt;=0,'Tabla de Aspectos'!T72&lt;'Tabla de Aspectos'!$S$5/24),'Tabla de Aspectos'!T72,IF(AND('Tabla de Aspectos'!V72&gt;=0,'Tabla de Aspectos'!V72&lt;'Tabla de Aspectos'!$U$5/24),'Tabla de Aspectos'!V72,IF(AND('Tabla de Aspectos'!X72&gt;=0,'Tabla de Aspectos'!X72&lt;'Tabla de Aspectos'!$W$5/24),'Tabla de Aspectos'!X72,IF(AND('Tabla de Aspectos'!Z72&gt;=0,'Tabla de Aspectos'!Z72&lt;'Tabla de Aspectos'!$Y$5/24),'Tabla de Aspectos'!Z72,IF(AND('Tabla de Aspectos'!AB72&gt;=0,'Tabla de Aspectos'!AB72&lt;'Tabla de Aspectos'!$AA$5/24),'Tabla de Aspectos'!AB72,IF(AND('Tabla de Aspectos'!AD72&gt;=0,'Tabla de Aspectos'!AD72&lt;'Tabla de Aspectos'!$AC$5/24),'Tabla de Aspectos'!AD72,IF(AND('Tabla de Aspectos'!AF72&gt;=0,'Tabla de Aspectos'!AF72&lt;'Tabla de Aspectos'!$AE$5/24),'Tabla de Aspectos'!AF72,IF(AND('Tabla de Aspectos'!AH72&gt;=0,'Tabla de Aspectos'!AH72&lt;'Tabla de Aspectos'!$AG$5/24),'Tabla de Aspectos'!AH72,IF(AND('Tabla de Aspectos'!AJ72&gt;=0,'Tabla de Aspectos'!AJ72&lt;'Tabla de Aspectos'!$AI$5/24),'Tabla de Aspectos'!AJ72,IF(AND('Tabla de Aspectos'!AL72&gt;=0,'Tabla de Aspectos'!AL72&lt;'Tabla de Aspectos'!$AK$5/24),'Tabla de Aspectos'!AL72,IF(AND('Tabla de Aspectos'!AN72&gt;=0,'Tabla de Aspectos'!AN72&lt;'Tabla de Aspectos'!$AM$5/24),'Tabla de Aspectos'!AN72,IF(AND('Tabla de Aspectos'!AP72&gt;=0,'Tabla de Aspectos'!AP72&lt;'Tabla de Aspectos'!$AO$5/24),'Tabla de Aspectos'!AP72,IF(AND('Tabla de Aspectos'!AR72&gt;=0,'Tabla de Aspectos'!AR72&lt;'Tabla de Aspectos'!$AQ$5/24),'Tabla de Aspectos'!AR72,IF(AND('Tabla de Aspectos'!AT72&gt;=0,'Tabla de Aspectos'!AT72&lt;'Tabla de Aspectos'!$AS$5/24),'Tabla de Aspectos'!AT72,IF(AND('Tabla de Aspectos'!AV72&gt;=0,'Tabla de Aspectos'!AV72&lt;'Tabla de Aspectos'!$AU$5/24),'Tabla de Aspectos'!AV72,IF(AND('Tabla de Aspectos'!AX72&gt;=0,'Tabla de Aspectos'!AX72&lt;'Tabla de Aspectos'!$AW$5/24),'Tabla de Aspectos'!AX72,IF(AND('Tabla de Aspectos'!AZ72&gt;=0,'Tabla de Aspectos'!AZ72&lt;'Tabla de Aspectos'!$AY$5/24),'Tabla de Aspectos'!AZ72,IF(AND('Tabla de Aspectos'!BB72&gt;=0,'Tabla de Aspectos'!BB72&lt;'Tabla de Aspectos'!$BA$5/24),'Tabla de Aspectos'!BB72,IF(AND('Tabla de Aspectos'!BD72&gt;=0,'Tabla de Aspectos'!BD72&lt;'Tabla de Aspectos'!$BC$5/24),'Tabla de Aspectos'!BD72,IF(AND('Tabla de Aspectos'!BF72&gt;=0,'Tabla de Aspectos'!BF72&lt;'Tabla de Aspectos'!$BE$5/24),'Tabla de Aspectos'!BF72,IF(AND('Tabla de Aspectos'!BH72&gt;=0,'Tabla de Aspectos'!BH72&lt;'Tabla de Aspectos'!$BG$5/24),'Tabla de Aspectos'!BH72,IF(AND('Tabla de Aspectos'!BJ72&gt;=0,'Tabla de Aspectos'!BJ72&lt;'Tabla de Aspectos'!$BI$5/24),'Tabla de Aspectos'!BJ72,IF(AND('Tabla de Aspectos'!BL72&gt;=0,'Tabla de Aspectos'!BL72&lt;'Tabla de Aspectos'!$BK$5/24),'Tabla de Aspectos'!BL72,IF(AND('Tabla de Aspectos'!BN72&gt;=0,'Tabla de Aspectos'!BN72&lt;'Tabla de Aspectos'!$BM$5/24),'Tabla de Aspectos'!BN72,IF(AND('Tabla de Aspectos'!BP72&gt;=0,'Tabla de Aspectos'!BP72&lt;'Tabla de Aspectos'!$BO$5/24),'Tabla de Aspectos'!BP72,IF(AND('Tabla de Aspectos'!BR72&gt;=0,'Tabla de Aspectos'!BR72&lt;'Tabla de Aspectos'!$BQ$5/24),'Tabla de Aspectos'!BR72,IF(AND('Tabla de Aspectos'!BT72&gt;=0,'Tabla de Aspectos'!BT72&lt;'Tabla de Aspectos'!$BS$5/24),'Tabla de Aspectos'!BT72,IF(AND('Tabla de Aspectos'!BV72&gt;=0,'Tabla de Aspectos'!BV72&lt;'Tabla de Aspectos'!$BU$5/24),'Tabla de Aspectos'!BV72,IF(AND('Tabla de Aspectos'!BX72&gt;=0,'Tabla de Aspectos'!BX72&lt;'Tabla de Aspectos'!$BW$5/24),'Tabla de Aspectos'!BX72,IF(AND('Tabla de Aspectos'!BZ72&gt;=0,'Tabla de Aspectos'!BZ72&lt;'Tabla de Aspectos'!$BY$5/24),'Tabla de Aspectos'!BZ72,IF(AND('Tabla de Aspectos'!CB72&gt;=0,'Tabla de Aspectos'!CB72&lt;'Tabla de Aspectos'!$CA$5/24),'Tabla de Aspectos'!CB72,IF(AND('Tabla de Aspectos'!CD72&gt;=0,'Tabla de Aspectos'!CD72&lt;'Tabla de Aspectos'!$CC$5/24),'Tabla de Aspectos'!CD72,IF(AND('Tabla de Aspectos'!CF72&gt;=0,'Tabla de Aspectos'!CF72&lt;'Tabla de Aspectos'!$CE$5/24),'Tabla de Aspectos'!CF72,IF(AND('Tabla de Aspectos'!CH72&gt;=0,'Tabla de Aspectos'!CH72&lt;'Tabla de Aspectos'!$CG$5/24),'Tabla de Aspectos'!CH72,IF(AND('Tabla de Aspectos'!CJ72&gt;=0,'Tabla de Aspectos'!CJ72&lt;'Tabla de Aspectos'!$CI$5/24),'Tabla de Aspectos'!CJ72,IF(AND('Tabla de Aspectos'!CL72&gt;=0,'Tabla de Aspectos'!CL72&lt;'Tabla de Aspectos'!$CK$5/24),'Tabla de Aspectos'!CL72,IF(AND('Tabla de Aspectos'!CN72&gt;=0,'Tabla de Aspectos'!CN72&lt;'Tabla de Aspectos'!$CM$5/24),'Tabla de Aspectos'!CN72,IF(AND('Tabla de Aspectos'!CP72&gt;=0,'Tabla de Aspectos'!CP72&lt;'Tabla de Aspectos'!$CO$5/24),'Tabla de Aspectos'!CP72,IF(AND('Tabla de Aspectos'!CR72&gt;=0,'Tabla de Aspectos'!CR72&lt;'Tabla de Aspectos'!$CQ$5/24),'Tabla de Aspectos'!CR72,IF(AND('Tabla de Aspectos'!CT72&gt;=0,'Tabla de Aspectos'!CT72&lt;'Tabla de Aspectos'!$CS$5/24),'Tabla de Aspectos'!CT72,IF(AND('Tabla de Aspectos'!CV72&gt;=0,'Tabla de Aspectos'!CV72&lt;'Tabla de Aspectos'!$CU$5/24),'Tabla de Aspectos'!CV72,IF(AND('Tabla de Aspectos'!CX72&gt;=0,'Tabla de Aspectos'!CX72&lt;'Tabla de Aspectos'!$CW$5/24),'Tabla de Aspectos'!CX72,"")))))))))))))))))))))))))))))))))))))))))))))))))</f>
        <v>0</v>
      </c>
      <c r="AR5" s="3" t="str">
        <f>IF(AQ5&lt;&gt;"",IF(AP5=13,"(no se puede describir)",IF(AP5="Conjunción","+20",ROUND((31-HLOOKUP(AP5,'Tabla de Aspectos'!$G$2:$DT$7,6,FALSE))/3*2,1))),"")</f>
        <v>+20</v>
      </c>
      <c r="AS5" s="3">
        <f>IF(AP5='Tabla de Aspectos'!$G$2,24*AQ5/'Tabla de Aspectos'!$G$5,IF(AP5='Tabla de Aspectos'!$I$2,24*AQ5/'Tabla de Aspectos'!$I$5,IF(AP5='Tabla de Aspectos'!$K$2,24*AQ5/'Tabla de Aspectos'!$K$5,IF(AP5='Tabla de Aspectos'!$CY$2,24*AQ5/'Tabla de Aspectos'!$CY$5,IF(AP5='Tabla de Aspectos'!$M$2,24*AQ5/'Tabla de Aspectos'!$M$5,IF(AP5='Tabla de Aspectos'!$M$2,24*AQ5/'Tabla de Aspectos'!$M$5,IF(AP5='Tabla de Aspectos'!$O$2,24*AQ5/'Tabla de Aspectos'!$O$5,IF(AP5='Tabla de Aspectos'!$Q$2,24*AQ5/'Tabla de Aspectos'!$Q$5,IF(AP5='Tabla de Aspectos'!$S$2,24*AQ5/'Tabla de Aspectos'!$S$5,IF(AP5='Tabla de Aspectos'!$U$2,24*AQ5/'Tabla de Aspectos'!$U$5,IF(AP5='Tabla de Aspectos'!$W$2,24*AQ5/'Tabla de Aspectos'!$W$5,IF(AP5='Tabla de Aspectos'!$Y$2,24*AQ5/'Tabla de Aspectos'!$Y$5,IF(AP5='Tabla de Aspectos'!$AA$2,24*AQ5/'Tabla de Aspectos'!$AA$5,IF(AP5='Tabla de Aspectos'!$AC$2,24*AQ5/'Tabla de Aspectos'!$AC$5,IF(AP5='Tabla de Aspectos'!$AE$2,24*AQ5/'Tabla de Aspectos'!$AE$5,IF(AP5='Tabla de Aspectos'!$AG$2,24*AQ5/'Tabla de Aspectos'!$AG$5,IF(AP5='Tabla de Aspectos'!$AI$2,24*AQ5/'Tabla de Aspectos'!$AI$5,IF(AP5='Tabla de Aspectos'!$AK$2,24*AQ5/'Tabla de Aspectos'!$AK$5,IF(AP5='Tabla de Aspectos'!$AM$2,24*AQ5/'Tabla de Aspectos'!$AM$5,IF(AP5='Tabla de Aspectos'!$AO$2,24*AQ5/'Tabla de Aspectos'!$AO$5,IF(AP5='Tabla de Aspectos'!$AQ$2,24*AQ5/'Tabla de Aspectos'!$AQ$5,IF(AP5='Tabla de Aspectos'!$AS$2,24*AQ5/'Tabla de Aspectos'!$AS$5,IF(AP5='Tabla de Aspectos'!$AU$2,24*AQ5/'Tabla de Aspectos'!$AU$5,IF(AP5='Tabla de Aspectos'!$AW$2,24*AQ5/'Tabla de Aspectos'!$AW$5,IF(AP5='Tabla de Aspectos'!$AY$2,24*AQ5/'Tabla de Aspectos'!$AY$5,IF(AP5='Tabla de Aspectos'!$BA$2,24*AQ5/'Tabla de Aspectos'!$BA$5,IF(AP5='Tabla de Aspectos'!$BC$2,24*AQ5/'Tabla de Aspectos'!$BC$5,IF(AP5='Tabla de Aspectos'!$BE$2,24*AQ5/'Tabla de Aspectos'!$BE$5,IF(AP5='Tabla de Aspectos'!$BG$2,24*AQ5/'Tabla de Aspectos'!$BG$5,IF(AP5='Tabla de Aspectos'!$BI$2,24*AQ5/'Tabla de Aspectos'!$BI$5,IF(AP5='Tabla de Aspectos'!$BK$2,24*AQ5/'Tabla de Aspectos'!$BK$5,IF(AP5='Tabla de Aspectos'!$BM$2,24*AQ5/'Tabla de Aspectos'!$BM$5,IF(AP5='Tabla de Aspectos'!$BO$2,24*AQ5/'Tabla de Aspectos'!$BO$5,IF(AP5='Tabla de Aspectos'!$BQ$2,24*AQ5/'Tabla de Aspectos'!$BQ$5,IF(AP5='Tabla de Aspectos'!$BS$2,24*AQ5/'Tabla de Aspectos'!$BS$5,IF(AP5='Tabla de Aspectos'!$BU$2,24*AQ5/'Tabla de Aspectos'!$BU$5,IF(AP5='Tabla de Aspectos'!$BW$2,24*AQ5/'Tabla de Aspectos'!$BW$5,IF(AP5='Tabla de Aspectos'!$BY$2,24*AQ5/'Tabla de Aspectos'!$BY$5,IF(AP5='Tabla de Aspectos'!$CA$2,24*AQ5/'Tabla de Aspectos'!$CA$5,IF(AP5='Tabla de Aspectos'!$CC$2,24*AQ5/'Tabla de Aspectos'!$CC$5,IF(AP5='Tabla de Aspectos'!$CE$2,24*AQ5/'Tabla de Aspectos'!$CE$5,IF(AP5='Tabla de Aspectos'!$CG$2,24*AQ5/'Tabla de Aspectos'!$CG$5,IF(AP5='Tabla de Aspectos'!$CI$2,24*AQ5/'Tabla de Aspectos'!$CI$5,IF(AP5='Tabla de Aspectos'!$CK$2,24*AQ5/'Tabla de Aspectos'!$CK$5,IF(AP5='Tabla de Aspectos'!$CM$2,24*AQ5/'Tabla de Aspectos'!$CM$5,IF(AP5='Tabla de Aspectos'!$CO$2,24*AQ5/'Tabla de Aspectos'!$CO$5,IF(AP5='Tabla de Aspectos'!$CQ$2,24*AQ5/'Tabla de Aspectos'!$CQ$5,IF(AP5='Tabla de Aspectos'!$CS$2,24*AQ5/'Tabla de Aspectos'!$CS$5,IF(AP5='Tabla de Aspectos'!$CU$2,24*AQ5/'Tabla de Aspectos'!$CU$5,IF(AP5='Tabla de Aspectos'!$CW$2,24*AQ5/'Tabla de Aspectos'!$CW$5,""))))))))))))))))))))))))))))))))))))))))))))))))))</f>
        <v>0</v>
      </c>
      <c r="AT5" s="3">
        <f t="shared" si="2"/>
        <v>20</v>
      </c>
      <c r="AV5" s="3">
        <f>'Tabla de Aspectos'!D87</f>
        <v>82</v>
      </c>
      <c r="AW5" s="3" t="str">
        <f>'Tabla de Aspectos'!E87</f>
        <v>Marte</v>
      </c>
      <c r="AX5" s="3" t="str">
        <f>'Tabla de Aspectos'!F87</f>
        <v>Luna</v>
      </c>
      <c r="AY5" s="3" t="str">
        <f>IF('Tabla de Aspectos'!G87='Tabla de Aspectos'!$H$2,'Tabla de Aspectos'!$H$2,IF('Tabla de Aspectos'!I87='Tabla de Aspectos'!$J$2,'Tabla de Aspectos'!$J$2,IF('Tabla de Aspectos'!CY87='Tabla de Aspectos'!$CZ$2,'Tabla de Aspectos'!$CZ$2,IF('Tabla de Aspectos'!K87='Tabla de Aspectos'!$L$2,'Tabla de Aspectos'!$L$2,IF('Tabla de Aspectos'!M87='Tabla de Aspectos'!$N$2,'Tabla de Aspectos'!$N$2,IF('Tabla de Aspectos'!O87='Tabla de Aspectos'!$P$2,'Tabla de Aspectos'!$P$2,IF('Tabla de Aspectos'!Q87='Tabla de Aspectos'!$R$2,'Tabla de Aspectos'!$R$2,IF('Tabla de Aspectos'!S87='Tabla de Aspectos'!$T$2,'Tabla de Aspectos'!$T$2,IF('Tabla de Aspectos'!U87='Tabla de Aspectos'!$V$2,'Tabla de Aspectos'!$V$2,IF('Tabla de Aspectos'!W87='Tabla de Aspectos'!$X$2,'Tabla de Aspectos'!$X$2,IF('Tabla de Aspectos'!Y87='Tabla de Aspectos'!$Z$2,'Tabla de Aspectos'!$Z$2,IF('Tabla de Aspectos'!AA87='Tabla de Aspectos'!$AB$2,'Tabla de Aspectos'!$AB$2,IF('Tabla de Aspectos'!AC87='Tabla de Aspectos'!$AD$2,'Tabla de Aspectos'!$AD$2,IF('Tabla de Aspectos'!AE87='Tabla de Aspectos'!$AF$2,'Tabla de Aspectos'!$AF$2,IF('Tabla de Aspectos'!AG87='Tabla de Aspectos'!$AH$2,'Tabla de Aspectos'!$AH$2,IF('Tabla de Aspectos'!AI87='Tabla de Aspectos'!$AJ$2,'Tabla de Aspectos'!$AJ$2,IF('Tabla de Aspectos'!AK87='Tabla de Aspectos'!$AL$2,'Tabla de Aspectos'!$AL$2,IF('Tabla de Aspectos'!AM87='Tabla de Aspectos'!$AN$2,'Tabla de Aspectos'!$AN$2,IF('Tabla de Aspectos'!AO87='Tabla de Aspectos'!$AP$2,'Tabla de Aspectos'!$AP$2,IF('Tabla de Aspectos'!AQ87='Tabla de Aspectos'!$AR$2,'Tabla de Aspectos'!$AR$2,IF('Tabla de Aspectos'!AS87='Tabla de Aspectos'!$AT$2,'Tabla de Aspectos'!$AT$2,IF('Tabla de Aspectos'!AU87='Tabla de Aspectos'!$AV$2,'Tabla de Aspectos'!$AV$2,IF('Tabla de Aspectos'!AW87='Tabla de Aspectos'!$AX$2,'Tabla de Aspectos'!$AX$2,IF('Tabla de Aspectos'!AY87='Tabla de Aspectos'!$AZ$2,'Tabla de Aspectos'!$AZ$2,IF('Tabla de Aspectos'!BA87='Tabla de Aspectos'!$BB$2,'Tabla de Aspectos'!$BB$2,IF('Tabla de Aspectos'!BC87='Tabla de Aspectos'!$BD$2,'Tabla de Aspectos'!$BD$2,IF('Tabla de Aspectos'!BE87='Tabla de Aspectos'!$BF$2,'Tabla de Aspectos'!$BF$2,IF('Tabla de Aspectos'!BG87='Tabla de Aspectos'!$BH$2,'Tabla de Aspectos'!$BH$2,IF('Tabla de Aspectos'!BI87='Tabla de Aspectos'!$BJ$2,'Tabla de Aspectos'!$BJ$2,IF('Tabla de Aspectos'!BK87='Tabla de Aspectos'!$BL$2,'Tabla de Aspectos'!$BL$2,IF('Tabla de Aspectos'!BM87='Tabla de Aspectos'!$BN$2,'Tabla de Aspectos'!$BN$2,IF('Tabla de Aspectos'!BO87='Tabla de Aspectos'!$BP$2,'Tabla de Aspectos'!$BP$2,IF('Tabla de Aspectos'!BQ87='Tabla de Aspectos'!$BR$2,'Tabla de Aspectos'!$BR$2,IF('Tabla de Aspectos'!BS87='Tabla de Aspectos'!$BT$2,'Tabla de Aspectos'!$BT$2,IF('Tabla de Aspectos'!BU87='Tabla de Aspectos'!$BV$2,'Tabla de Aspectos'!$BV$2,IF('Tabla de Aspectos'!BW87='Tabla de Aspectos'!$BX$2,'Tabla de Aspectos'!$BX$2,IF('Tabla de Aspectos'!BY87='Tabla de Aspectos'!$BZ$2,'Tabla de Aspectos'!$BZ$2,IF('Tabla de Aspectos'!CA87='Tabla de Aspectos'!$CB$2,'Tabla de Aspectos'!$CB$2,IF('Tabla de Aspectos'!CC87='Tabla de Aspectos'!$CD$2,'Tabla de Aspectos'!$CD$2,IF('Tabla de Aspectos'!CE87='Tabla de Aspectos'!$CF$2,'Tabla de Aspectos'!$CF$2,IF('Tabla de Aspectos'!CG87='Tabla de Aspectos'!$CH$2,'Tabla de Aspectos'!$CH$2,IF('Tabla de Aspectos'!CI87='Tabla de Aspectos'!$CJ$2,'Tabla de Aspectos'!$CJ$2,IF('Tabla de Aspectos'!CK87='Tabla de Aspectos'!$CL$2,'Tabla de Aspectos'!$CL$2,IF('Tabla de Aspectos'!CM87='Tabla de Aspectos'!$CN$2,'Tabla de Aspectos'!$CN$2,IF('Tabla de Aspectos'!CO87='Tabla de Aspectos'!$CP$2,'Tabla de Aspectos'!$CP$2,IF('Tabla de Aspectos'!CQ87='Tabla de Aspectos'!$CR$2,'Tabla de Aspectos'!$CR$2,IF('Tabla de Aspectos'!CS87='Tabla de Aspectos'!$CT$2,'Tabla de Aspectos'!$CT$2,IF('Tabla de Aspectos'!CU87='Tabla de Aspectos'!$CV$2,'Tabla de Aspectos'!$CV$2,IF('Tabla de Aspectos'!CW87='Tabla de Aspectos'!$CX$2,'Tabla de Aspectos'!$CX$2,"")))))))))))))))))))))))))))))))))))))))))))))))))</f>
        <v>Conjunción</v>
      </c>
      <c r="AZ5" s="5">
        <f>IF(AND('Tabla de Aspectos'!H87&gt;=0,'Tabla de Aspectos'!H87&lt;'Tabla de Aspectos'!$G$5/24),'Tabla de Aspectos'!H87,IF(AND('Tabla de Aspectos'!J87&gt;=0,'Tabla de Aspectos'!J87&lt;'Tabla de Aspectos'!$I$5/24),'Tabla de Aspectos'!J87,IF(AND('Tabla de Aspectos'!CZ87&gt;=0,'Tabla de Aspectos'!CZ87&lt;'Tabla de Aspectos'!$CY$5/24),'Tabla de Aspectos'!CZ87,IF(AND('Tabla de Aspectos'!L87&gt;=0,'Tabla de Aspectos'!L87&lt;'Tabla de Aspectos'!$K$5/24),'Tabla de Aspectos'!L87,IF(AND('Tabla de Aspectos'!N87&gt;=0,'Tabla de Aspectos'!N87&lt;'Tabla de Aspectos'!$M$5/24),'Tabla de Aspectos'!N87,IF(AND('Tabla de Aspectos'!P87&gt;=0,'Tabla de Aspectos'!P87&lt;'Tabla de Aspectos'!$O$5/24),'Tabla de Aspectos'!P87,IF(AND('Tabla de Aspectos'!R87&gt;=0,'Tabla de Aspectos'!R87&lt;'Tabla de Aspectos'!$Q$5/24),'Tabla de Aspectos'!R87,IF(AND('Tabla de Aspectos'!T87&gt;=0,'Tabla de Aspectos'!T87&lt;'Tabla de Aspectos'!$S$5/24),'Tabla de Aspectos'!T87,IF(AND('Tabla de Aspectos'!V87&gt;=0,'Tabla de Aspectos'!V87&lt;'Tabla de Aspectos'!$U$5/24),'Tabla de Aspectos'!V87,IF(AND('Tabla de Aspectos'!X87&gt;=0,'Tabla de Aspectos'!X87&lt;'Tabla de Aspectos'!$W$5/24),'Tabla de Aspectos'!X87,IF(AND('Tabla de Aspectos'!Z87&gt;=0,'Tabla de Aspectos'!Z87&lt;'Tabla de Aspectos'!$Y$5/24),'Tabla de Aspectos'!Z87,IF(AND('Tabla de Aspectos'!AB87&gt;=0,'Tabla de Aspectos'!AB87&lt;'Tabla de Aspectos'!$AA$5/24),'Tabla de Aspectos'!AB87,IF(AND('Tabla de Aspectos'!AD87&gt;=0,'Tabla de Aspectos'!AD87&lt;'Tabla de Aspectos'!$AC$5/24),'Tabla de Aspectos'!AD87,IF(AND('Tabla de Aspectos'!AF87&gt;=0,'Tabla de Aspectos'!AF87&lt;'Tabla de Aspectos'!$AE$5/24),'Tabla de Aspectos'!AF87,IF(AND('Tabla de Aspectos'!AH87&gt;=0,'Tabla de Aspectos'!AH87&lt;'Tabla de Aspectos'!$AG$5/24),'Tabla de Aspectos'!AH87,IF(AND('Tabla de Aspectos'!AJ87&gt;=0,'Tabla de Aspectos'!AJ87&lt;'Tabla de Aspectos'!$AI$5/24),'Tabla de Aspectos'!AJ87,IF(AND('Tabla de Aspectos'!AL87&gt;=0,'Tabla de Aspectos'!AL87&lt;'Tabla de Aspectos'!$AK$5/24),'Tabla de Aspectos'!AL87,IF(AND('Tabla de Aspectos'!AN87&gt;=0,'Tabla de Aspectos'!AN87&lt;'Tabla de Aspectos'!$AM$5/24),'Tabla de Aspectos'!AN87,IF(AND('Tabla de Aspectos'!AP87&gt;=0,'Tabla de Aspectos'!AP87&lt;'Tabla de Aspectos'!$AO$5/24),'Tabla de Aspectos'!AP87,IF(AND('Tabla de Aspectos'!AR87&gt;=0,'Tabla de Aspectos'!AR87&lt;'Tabla de Aspectos'!$AQ$5/24),'Tabla de Aspectos'!AR87,IF(AND('Tabla de Aspectos'!AT87&gt;=0,'Tabla de Aspectos'!AT87&lt;'Tabla de Aspectos'!$AS$5/24),'Tabla de Aspectos'!AT87,IF(AND('Tabla de Aspectos'!AV87&gt;=0,'Tabla de Aspectos'!AV87&lt;'Tabla de Aspectos'!$AU$5/24),'Tabla de Aspectos'!AV87,IF(AND('Tabla de Aspectos'!AX87&gt;=0,'Tabla de Aspectos'!AX87&lt;'Tabla de Aspectos'!$AW$5/24),'Tabla de Aspectos'!AX87,IF(AND('Tabla de Aspectos'!AZ87&gt;=0,'Tabla de Aspectos'!AZ87&lt;'Tabla de Aspectos'!$AY$5/24),'Tabla de Aspectos'!AZ87,IF(AND('Tabla de Aspectos'!BB87&gt;=0,'Tabla de Aspectos'!BB87&lt;'Tabla de Aspectos'!$BA$5/24),'Tabla de Aspectos'!BB87,IF(AND('Tabla de Aspectos'!BD87&gt;=0,'Tabla de Aspectos'!BD87&lt;'Tabla de Aspectos'!$BC$5/24),'Tabla de Aspectos'!BD87,IF(AND('Tabla de Aspectos'!BF87&gt;=0,'Tabla de Aspectos'!BF87&lt;'Tabla de Aspectos'!$BE$5/24),'Tabla de Aspectos'!BF87,IF(AND('Tabla de Aspectos'!BH87&gt;=0,'Tabla de Aspectos'!BH87&lt;'Tabla de Aspectos'!$BG$5/24),'Tabla de Aspectos'!BH87,IF(AND('Tabla de Aspectos'!BJ87&gt;=0,'Tabla de Aspectos'!BJ87&lt;'Tabla de Aspectos'!$BI$5/24),'Tabla de Aspectos'!BJ87,IF(AND('Tabla de Aspectos'!BL87&gt;=0,'Tabla de Aspectos'!BL87&lt;'Tabla de Aspectos'!$BK$5/24),'Tabla de Aspectos'!BL87,IF(AND('Tabla de Aspectos'!BN87&gt;=0,'Tabla de Aspectos'!BN87&lt;'Tabla de Aspectos'!$BM$5/24),'Tabla de Aspectos'!BN87,IF(AND('Tabla de Aspectos'!BP87&gt;=0,'Tabla de Aspectos'!BP87&lt;'Tabla de Aspectos'!$BO$5/24),'Tabla de Aspectos'!BP87,IF(AND('Tabla de Aspectos'!BR87&gt;=0,'Tabla de Aspectos'!BR87&lt;'Tabla de Aspectos'!$BQ$5/24),'Tabla de Aspectos'!BR87,IF(AND('Tabla de Aspectos'!BT87&gt;=0,'Tabla de Aspectos'!BT87&lt;'Tabla de Aspectos'!$BS$5/24),'Tabla de Aspectos'!BT87,IF(AND('Tabla de Aspectos'!BV87&gt;=0,'Tabla de Aspectos'!BV87&lt;'Tabla de Aspectos'!$BU$5/24),'Tabla de Aspectos'!BV87,IF(AND('Tabla de Aspectos'!BX87&gt;=0,'Tabla de Aspectos'!BX87&lt;'Tabla de Aspectos'!$BW$5/24),'Tabla de Aspectos'!BX87,IF(AND('Tabla de Aspectos'!BZ87&gt;=0,'Tabla de Aspectos'!BZ87&lt;'Tabla de Aspectos'!$BY$5/24),'Tabla de Aspectos'!BZ87,IF(AND('Tabla de Aspectos'!CB87&gt;=0,'Tabla de Aspectos'!CB87&lt;'Tabla de Aspectos'!$CA$5/24),'Tabla de Aspectos'!CB87,IF(AND('Tabla de Aspectos'!CD87&gt;=0,'Tabla de Aspectos'!CD87&lt;'Tabla de Aspectos'!$CC$5/24),'Tabla de Aspectos'!CD87,IF(AND('Tabla de Aspectos'!CF87&gt;=0,'Tabla de Aspectos'!CF87&lt;'Tabla de Aspectos'!$CE$5/24),'Tabla de Aspectos'!CF87,IF(AND('Tabla de Aspectos'!CH87&gt;=0,'Tabla de Aspectos'!CH87&lt;'Tabla de Aspectos'!$CG$5/24),'Tabla de Aspectos'!CH87,IF(AND('Tabla de Aspectos'!CJ87&gt;=0,'Tabla de Aspectos'!CJ87&lt;'Tabla de Aspectos'!$CI$5/24),'Tabla de Aspectos'!CJ87,IF(AND('Tabla de Aspectos'!CL87&gt;=0,'Tabla de Aspectos'!CL87&lt;'Tabla de Aspectos'!$CK$5/24),'Tabla de Aspectos'!CL87,IF(AND('Tabla de Aspectos'!CN87&gt;=0,'Tabla de Aspectos'!CN87&lt;'Tabla de Aspectos'!$CM$5/24),'Tabla de Aspectos'!CN87,IF(AND('Tabla de Aspectos'!CP87&gt;=0,'Tabla de Aspectos'!CP87&lt;'Tabla de Aspectos'!$CO$5/24),'Tabla de Aspectos'!CP87,IF(AND('Tabla de Aspectos'!CR87&gt;=0,'Tabla de Aspectos'!CR87&lt;'Tabla de Aspectos'!$CQ$5/24),'Tabla de Aspectos'!CR87,IF(AND('Tabla de Aspectos'!CT87&gt;=0,'Tabla de Aspectos'!CT87&lt;'Tabla de Aspectos'!$CS$5/24),'Tabla de Aspectos'!CT87,IF(AND('Tabla de Aspectos'!CV87&gt;=0,'Tabla de Aspectos'!CV87&lt;'Tabla de Aspectos'!$CU$5/24),'Tabla de Aspectos'!CV87,IF(AND('Tabla de Aspectos'!CX87&gt;=0,'Tabla de Aspectos'!CX87&lt;'Tabla de Aspectos'!$CW$5/24),'Tabla de Aspectos'!CX87,"")))))))))))))))))))))))))))))))))))))))))))))))))</f>
        <v>0</v>
      </c>
      <c r="BA5" s="3" t="str">
        <f>IF(AZ5&lt;&gt;"",IF(AY5=13,"(no se puede describir)",IF(AY5="Conjunción","+20",ROUND((31-HLOOKUP(AY5,'Tabla de Aspectos'!$G$2:$DT$7,6,FALSE))/3*2,1))),"")</f>
        <v>+20</v>
      </c>
      <c r="BB5" s="3">
        <f>IF(AY5='Tabla de Aspectos'!$G$2,24*AZ5/'Tabla de Aspectos'!$G$5,IF(AY5='Tabla de Aspectos'!$I$2,24*AZ5/'Tabla de Aspectos'!$I$5,IF(AY5='Tabla de Aspectos'!$K$2,24*AZ5/'Tabla de Aspectos'!$K$5,IF(AY5='Tabla de Aspectos'!$CY$2,24*AZ5/'Tabla de Aspectos'!$CY$5,IF(AY5='Tabla de Aspectos'!$M$2,24*AZ5/'Tabla de Aspectos'!$M$5,IF(AY5='Tabla de Aspectos'!$M$2,24*AZ5/'Tabla de Aspectos'!$M$5,IF(AY5='Tabla de Aspectos'!$O$2,24*AZ5/'Tabla de Aspectos'!$O$5,IF(AY5='Tabla de Aspectos'!$Q$2,24*AZ5/'Tabla de Aspectos'!$Q$5,IF(AY5='Tabla de Aspectos'!$S$2,24*AZ5/'Tabla de Aspectos'!$S$5,IF(AY5='Tabla de Aspectos'!$U$2,24*AZ5/'Tabla de Aspectos'!$U$5,IF(AY5='Tabla de Aspectos'!$W$2,24*AZ5/'Tabla de Aspectos'!$W$5,IF(AY5='Tabla de Aspectos'!$Y$2,24*AZ5/'Tabla de Aspectos'!$Y$5,IF(AY5='Tabla de Aspectos'!$AA$2,24*AZ5/'Tabla de Aspectos'!$AA$5,IF(AY5='Tabla de Aspectos'!$AC$2,24*AZ5/'Tabla de Aspectos'!$AC$5,IF(AY5='Tabla de Aspectos'!$AE$2,24*AZ5/'Tabla de Aspectos'!$AE$5,IF(AY5='Tabla de Aspectos'!$AG$2,24*AZ5/'Tabla de Aspectos'!$AG$5,IF(AY5='Tabla de Aspectos'!$AI$2,24*AZ5/'Tabla de Aspectos'!$AI$5,IF(AY5='Tabla de Aspectos'!$AK$2,24*AZ5/'Tabla de Aspectos'!$AK$5,IF(AY5='Tabla de Aspectos'!$AM$2,24*AZ5/'Tabla de Aspectos'!$AM$5,IF(AY5='Tabla de Aspectos'!$AO$2,24*AZ5/'Tabla de Aspectos'!$AO$5,IF(AY5='Tabla de Aspectos'!$AQ$2,24*AZ5/'Tabla de Aspectos'!$AQ$5,IF(AY5='Tabla de Aspectos'!$AS$2,24*AZ5/'Tabla de Aspectos'!$AS$5,IF(AY5='Tabla de Aspectos'!$AU$2,24*AZ5/'Tabla de Aspectos'!$AU$5,IF(AY5='Tabla de Aspectos'!$AW$2,24*AZ5/'Tabla de Aspectos'!$AW$5,IF(AY5='Tabla de Aspectos'!$AY$2,24*AZ5/'Tabla de Aspectos'!$AY$5,IF(AY5='Tabla de Aspectos'!$BA$2,24*AZ5/'Tabla de Aspectos'!$BA$5,IF(AY5='Tabla de Aspectos'!$BC$2,24*AZ5/'Tabla de Aspectos'!$BC$5,IF(AY5='Tabla de Aspectos'!$BE$2,24*AZ5/'Tabla de Aspectos'!$BE$5,IF(AY5='Tabla de Aspectos'!$BG$2,24*AZ5/'Tabla de Aspectos'!$BG$5,IF(AY5='Tabla de Aspectos'!$BI$2,24*AZ5/'Tabla de Aspectos'!$BI$5,IF(AY5='Tabla de Aspectos'!$BK$2,24*AZ5/'Tabla de Aspectos'!$BK$5,IF(AY5='Tabla de Aspectos'!$BM$2,24*AZ5/'Tabla de Aspectos'!$BM$5,IF(AY5='Tabla de Aspectos'!$BO$2,24*AZ5/'Tabla de Aspectos'!$BO$5,IF(AY5='Tabla de Aspectos'!$BQ$2,24*AZ5/'Tabla de Aspectos'!$BQ$5,IF(AY5='Tabla de Aspectos'!$BS$2,24*AZ5/'Tabla de Aspectos'!$BS$5,IF(AY5='Tabla de Aspectos'!$BU$2,24*AZ5/'Tabla de Aspectos'!$BU$5,IF(AY5='Tabla de Aspectos'!$BW$2,24*AZ5/'Tabla de Aspectos'!$BW$5,IF(AY5='Tabla de Aspectos'!$BY$2,24*AZ5/'Tabla de Aspectos'!$BY$5,IF(AY5='Tabla de Aspectos'!$CA$2,24*AZ5/'Tabla de Aspectos'!$CA$5,IF(AY5='Tabla de Aspectos'!$CC$2,24*AZ5/'Tabla de Aspectos'!$CC$5,IF(AY5='Tabla de Aspectos'!$CE$2,24*AZ5/'Tabla de Aspectos'!$CE$5,IF(AY5='Tabla de Aspectos'!$CG$2,24*AZ5/'Tabla de Aspectos'!$CG$5,IF(AY5='Tabla de Aspectos'!$CI$2,24*AZ5/'Tabla de Aspectos'!$CI$5,IF(AY5='Tabla de Aspectos'!$CK$2,24*AZ5/'Tabla de Aspectos'!$CK$5,IF(AY5='Tabla de Aspectos'!$CM$2,24*AZ5/'Tabla de Aspectos'!$CM$5,IF(AY5='Tabla de Aspectos'!$CO$2,24*AZ5/'Tabla de Aspectos'!$CO$5,IF(AY5='Tabla de Aspectos'!$CQ$2,24*AZ5/'Tabla de Aspectos'!$CQ$5,IF(AY5='Tabla de Aspectos'!$CS$2,24*AZ5/'Tabla de Aspectos'!$CS$5,IF(AY5='Tabla de Aspectos'!$CU$2,24*AZ5/'Tabla de Aspectos'!$CU$5,IF(AY5='Tabla de Aspectos'!$CW$2,24*AZ5/'Tabla de Aspectos'!$CW$5,""))))))))))))))))))))))))))))))))))))))))))))))))))</f>
        <v>0</v>
      </c>
      <c r="BC5" s="3">
        <f t="shared" si="3"/>
        <v>20</v>
      </c>
      <c r="BE5" s="3">
        <f>'Tabla de Aspectos'!D102</f>
        <v>98</v>
      </c>
      <c r="BF5" s="3" t="str">
        <f>'Tabla de Aspectos'!E102</f>
        <v>Júpiter</v>
      </c>
      <c r="BG5" s="3" t="str">
        <f>'Tabla de Aspectos'!F102</f>
        <v>Luna</v>
      </c>
      <c r="BH5" s="3" t="str">
        <f>IF('Tabla de Aspectos'!G102='Tabla de Aspectos'!$H$2,'Tabla de Aspectos'!$H$2,IF('Tabla de Aspectos'!I102='Tabla de Aspectos'!$J$2,'Tabla de Aspectos'!$J$2,IF('Tabla de Aspectos'!CY102='Tabla de Aspectos'!$CZ$2,'Tabla de Aspectos'!$CZ$2,IF('Tabla de Aspectos'!K102='Tabla de Aspectos'!$L$2,'Tabla de Aspectos'!$L$2,IF('Tabla de Aspectos'!M102='Tabla de Aspectos'!$N$2,'Tabla de Aspectos'!$N$2,IF('Tabla de Aspectos'!O102='Tabla de Aspectos'!$P$2,'Tabla de Aspectos'!$P$2,IF('Tabla de Aspectos'!Q102='Tabla de Aspectos'!$R$2,'Tabla de Aspectos'!$R$2,IF('Tabla de Aspectos'!S102='Tabla de Aspectos'!$T$2,'Tabla de Aspectos'!$T$2,IF('Tabla de Aspectos'!U102='Tabla de Aspectos'!$V$2,'Tabla de Aspectos'!$V$2,IF('Tabla de Aspectos'!W102='Tabla de Aspectos'!$X$2,'Tabla de Aspectos'!$X$2,IF('Tabla de Aspectos'!Y102='Tabla de Aspectos'!$Z$2,'Tabla de Aspectos'!$Z$2,IF('Tabla de Aspectos'!AA102='Tabla de Aspectos'!$AB$2,'Tabla de Aspectos'!$AB$2,IF('Tabla de Aspectos'!AC102='Tabla de Aspectos'!$AD$2,'Tabla de Aspectos'!$AD$2,IF('Tabla de Aspectos'!AE102='Tabla de Aspectos'!$AF$2,'Tabla de Aspectos'!$AF$2,IF('Tabla de Aspectos'!AG102='Tabla de Aspectos'!$AH$2,'Tabla de Aspectos'!$AH$2,IF('Tabla de Aspectos'!AI102='Tabla de Aspectos'!$AJ$2,'Tabla de Aspectos'!$AJ$2,IF('Tabla de Aspectos'!AK102='Tabla de Aspectos'!$AL$2,'Tabla de Aspectos'!$AL$2,IF('Tabla de Aspectos'!AM102='Tabla de Aspectos'!$AN$2,'Tabla de Aspectos'!$AN$2,IF('Tabla de Aspectos'!AO102='Tabla de Aspectos'!$AP$2,'Tabla de Aspectos'!$AP$2,IF('Tabla de Aspectos'!AQ102='Tabla de Aspectos'!$AR$2,'Tabla de Aspectos'!$AR$2,IF('Tabla de Aspectos'!AS102='Tabla de Aspectos'!$AT$2,'Tabla de Aspectos'!$AT$2,IF('Tabla de Aspectos'!AU102='Tabla de Aspectos'!$AV$2,'Tabla de Aspectos'!$AV$2,IF('Tabla de Aspectos'!AW102='Tabla de Aspectos'!$AX$2,'Tabla de Aspectos'!$AX$2,IF('Tabla de Aspectos'!AY102='Tabla de Aspectos'!$AZ$2,'Tabla de Aspectos'!$AZ$2,IF('Tabla de Aspectos'!BA102='Tabla de Aspectos'!$BB$2,'Tabla de Aspectos'!$BB$2,IF('Tabla de Aspectos'!BC102='Tabla de Aspectos'!$BD$2,'Tabla de Aspectos'!$BD$2,IF('Tabla de Aspectos'!BE102='Tabla de Aspectos'!$BF$2,'Tabla de Aspectos'!$BF$2,IF('Tabla de Aspectos'!BG102='Tabla de Aspectos'!$BH$2,'Tabla de Aspectos'!$BH$2,IF('Tabla de Aspectos'!BI102='Tabla de Aspectos'!$BJ$2,'Tabla de Aspectos'!$BJ$2,IF('Tabla de Aspectos'!BK102='Tabla de Aspectos'!$BL$2,'Tabla de Aspectos'!$BL$2,IF('Tabla de Aspectos'!BM102='Tabla de Aspectos'!$BN$2,'Tabla de Aspectos'!$BN$2,IF('Tabla de Aspectos'!BO102='Tabla de Aspectos'!$BP$2,'Tabla de Aspectos'!$BP$2,IF('Tabla de Aspectos'!BQ102='Tabla de Aspectos'!$BR$2,'Tabla de Aspectos'!$BR$2,IF('Tabla de Aspectos'!BS102='Tabla de Aspectos'!$BT$2,'Tabla de Aspectos'!$BT$2,IF('Tabla de Aspectos'!BU102='Tabla de Aspectos'!$BV$2,'Tabla de Aspectos'!$BV$2,IF('Tabla de Aspectos'!BW102='Tabla de Aspectos'!$BX$2,'Tabla de Aspectos'!$BX$2,IF('Tabla de Aspectos'!BY102='Tabla de Aspectos'!$BZ$2,'Tabla de Aspectos'!$BZ$2,IF('Tabla de Aspectos'!CA102='Tabla de Aspectos'!$CB$2,'Tabla de Aspectos'!$CB$2,IF('Tabla de Aspectos'!CC102='Tabla de Aspectos'!$CD$2,'Tabla de Aspectos'!$CD$2,IF('Tabla de Aspectos'!CE102='Tabla de Aspectos'!$CF$2,'Tabla de Aspectos'!$CF$2,IF('Tabla de Aspectos'!CG102='Tabla de Aspectos'!$CH$2,'Tabla de Aspectos'!$CH$2,IF('Tabla de Aspectos'!CI102='Tabla de Aspectos'!$CJ$2,'Tabla de Aspectos'!$CJ$2,IF('Tabla de Aspectos'!CK102='Tabla de Aspectos'!$CL$2,'Tabla de Aspectos'!$CL$2,IF('Tabla de Aspectos'!CM102='Tabla de Aspectos'!$CN$2,'Tabla de Aspectos'!$CN$2,IF('Tabla de Aspectos'!CO102='Tabla de Aspectos'!$CP$2,'Tabla de Aspectos'!$CP$2,IF('Tabla de Aspectos'!CQ102='Tabla de Aspectos'!$CR$2,'Tabla de Aspectos'!$CR$2,IF('Tabla de Aspectos'!CS102='Tabla de Aspectos'!$CT$2,'Tabla de Aspectos'!$CT$2,IF('Tabla de Aspectos'!CU102='Tabla de Aspectos'!$CV$2,'Tabla de Aspectos'!$CV$2,IF('Tabla de Aspectos'!CW102='Tabla de Aspectos'!$CX$2,'Tabla de Aspectos'!$CX$2,"")))))))))))))))))))))))))))))))))))))))))))))))))</f>
        <v>Conjunción</v>
      </c>
      <c r="BI5" s="5">
        <f>IF(AND('Tabla de Aspectos'!H102&gt;=0,'Tabla de Aspectos'!H102&lt;'Tabla de Aspectos'!$G$5/24),'Tabla de Aspectos'!H102,IF(AND('Tabla de Aspectos'!J102&gt;=0,'Tabla de Aspectos'!J102&lt;'Tabla de Aspectos'!$I$5/24),'Tabla de Aspectos'!J102,IF(AND('Tabla de Aspectos'!CZ102&gt;=0,'Tabla de Aspectos'!CZ102&lt;'Tabla de Aspectos'!$CY$5/24),'Tabla de Aspectos'!CZ102,IF(AND('Tabla de Aspectos'!L102&gt;=0,'Tabla de Aspectos'!L102&lt;'Tabla de Aspectos'!$K$5/24),'Tabla de Aspectos'!L102,IF(AND('Tabla de Aspectos'!N102&gt;=0,'Tabla de Aspectos'!N102&lt;'Tabla de Aspectos'!$M$5/24),'Tabla de Aspectos'!N102,IF(AND('Tabla de Aspectos'!P102&gt;=0,'Tabla de Aspectos'!P102&lt;'Tabla de Aspectos'!$O$5/24),'Tabla de Aspectos'!P102,IF(AND('Tabla de Aspectos'!R102&gt;=0,'Tabla de Aspectos'!R102&lt;'Tabla de Aspectos'!$Q$5/24),'Tabla de Aspectos'!R102,IF(AND('Tabla de Aspectos'!T102&gt;=0,'Tabla de Aspectos'!T102&lt;'Tabla de Aspectos'!$S$5/24),'Tabla de Aspectos'!T102,IF(AND('Tabla de Aspectos'!V102&gt;=0,'Tabla de Aspectos'!V102&lt;'Tabla de Aspectos'!$U$5/24),'Tabla de Aspectos'!V102,IF(AND('Tabla de Aspectos'!X102&gt;=0,'Tabla de Aspectos'!X102&lt;'Tabla de Aspectos'!$W$5/24),'Tabla de Aspectos'!X102,IF(AND('Tabla de Aspectos'!Z102&gt;=0,'Tabla de Aspectos'!Z102&lt;'Tabla de Aspectos'!$Y$5/24),'Tabla de Aspectos'!Z102,IF(AND('Tabla de Aspectos'!AB102&gt;=0,'Tabla de Aspectos'!AB102&lt;'Tabla de Aspectos'!$AA$5/24),'Tabla de Aspectos'!AB102,IF(AND('Tabla de Aspectos'!AD102&gt;=0,'Tabla de Aspectos'!AD102&lt;'Tabla de Aspectos'!$AC$5/24),'Tabla de Aspectos'!AD102,IF(AND('Tabla de Aspectos'!AF102&gt;=0,'Tabla de Aspectos'!AF102&lt;'Tabla de Aspectos'!$AE$5/24),'Tabla de Aspectos'!AF102,IF(AND('Tabla de Aspectos'!AH102&gt;=0,'Tabla de Aspectos'!AH102&lt;'Tabla de Aspectos'!$AG$5/24),'Tabla de Aspectos'!AH102,IF(AND('Tabla de Aspectos'!AJ102&gt;=0,'Tabla de Aspectos'!AJ102&lt;'Tabla de Aspectos'!$AI$5/24),'Tabla de Aspectos'!AJ102,IF(AND('Tabla de Aspectos'!AL102&gt;=0,'Tabla de Aspectos'!AL102&lt;'Tabla de Aspectos'!$AK$5/24),'Tabla de Aspectos'!AL102,IF(AND('Tabla de Aspectos'!AN102&gt;=0,'Tabla de Aspectos'!AN102&lt;'Tabla de Aspectos'!$AM$5/24),'Tabla de Aspectos'!AN102,IF(AND('Tabla de Aspectos'!AP102&gt;=0,'Tabla de Aspectos'!AP102&lt;'Tabla de Aspectos'!$AO$5/24),'Tabla de Aspectos'!AP102,IF(AND('Tabla de Aspectos'!AR102&gt;=0,'Tabla de Aspectos'!AR102&lt;'Tabla de Aspectos'!$AQ$5/24),'Tabla de Aspectos'!AR102,IF(AND('Tabla de Aspectos'!AT102&gt;=0,'Tabla de Aspectos'!AT102&lt;'Tabla de Aspectos'!$AS$5/24),'Tabla de Aspectos'!AT102,IF(AND('Tabla de Aspectos'!AV102&gt;=0,'Tabla de Aspectos'!AV102&lt;'Tabla de Aspectos'!$AU$5/24),'Tabla de Aspectos'!AV102,IF(AND('Tabla de Aspectos'!AX102&gt;=0,'Tabla de Aspectos'!AX102&lt;'Tabla de Aspectos'!$AW$5/24),'Tabla de Aspectos'!AX102,IF(AND('Tabla de Aspectos'!AZ102&gt;=0,'Tabla de Aspectos'!AZ102&lt;'Tabla de Aspectos'!$AY$5/24),'Tabla de Aspectos'!AZ102,IF(AND('Tabla de Aspectos'!BB102&gt;=0,'Tabla de Aspectos'!BB102&lt;'Tabla de Aspectos'!$BA$5/24),'Tabla de Aspectos'!BB102,IF(AND('Tabla de Aspectos'!BD102&gt;=0,'Tabla de Aspectos'!BD102&lt;'Tabla de Aspectos'!$BC$5/24),'Tabla de Aspectos'!BD102,IF(AND('Tabla de Aspectos'!BF102&gt;=0,'Tabla de Aspectos'!BF102&lt;'Tabla de Aspectos'!$BE$5/24),'Tabla de Aspectos'!BF102,IF(AND('Tabla de Aspectos'!BH102&gt;=0,'Tabla de Aspectos'!BH102&lt;'Tabla de Aspectos'!$BG$5/24),'Tabla de Aspectos'!BH102,IF(AND('Tabla de Aspectos'!BJ102&gt;=0,'Tabla de Aspectos'!BJ102&lt;'Tabla de Aspectos'!$BI$5/24),'Tabla de Aspectos'!BJ102,IF(AND('Tabla de Aspectos'!BL102&gt;=0,'Tabla de Aspectos'!BL102&lt;'Tabla de Aspectos'!$BK$5/24),'Tabla de Aspectos'!BL102,IF(AND('Tabla de Aspectos'!BN102&gt;=0,'Tabla de Aspectos'!BN102&lt;'Tabla de Aspectos'!$BM$5/24),'Tabla de Aspectos'!BN102,IF(AND('Tabla de Aspectos'!BP102&gt;=0,'Tabla de Aspectos'!BP102&lt;'Tabla de Aspectos'!$BO$5/24),'Tabla de Aspectos'!BP102,IF(AND('Tabla de Aspectos'!BR102&gt;=0,'Tabla de Aspectos'!BR102&lt;'Tabla de Aspectos'!$BQ$5/24),'Tabla de Aspectos'!BR102,IF(AND('Tabla de Aspectos'!BT102&gt;=0,'Tabla de Aspectos'!BT102&lt;'Tabla de Aspectos'!$BS$5/24),'Tabla de Aspectos'!BT102,IF(AND('Tabla de Aspectos'!BV102&gt;=0,'Tabla de Aspectos'!BV102&lt;'Tabla de Aspectos'!$BU$5/24),'Tabla de Aspectos'!BV102,IF(AND('Tabla de Aspectos'!BX102&gt;=0,'Tabla de Aspectos'!BX102&lt;'Tabla de Aspectos'!$BW$5/24),'Tabla de Aspectos'!BX102,IF(AND('Tabla de Aspectos'!BZ102&gt;=0,'Tabla de Aspectos'!BZ102&lt;'Tabla de Aspectos'!$BY$5/24),'Tabla de Aspectos'!BZ102,IF(AND('Tabla de Aspectos'!CB102&gt;=0,'Tabla de Aspectos'!CB102&lt;'Tabla de Aspectos'!$CA$5/24),'Tabla de Aspectos'!CB102,IF(AND('Tabla de Aspectos'!CD102&gt;=0,'Tabla de Aspectos'!CD102&lt;'Tabla de Aspectos'!$CC$5/24),'Tabla de Aspectos'!CD102,IF(AND('Tabla de Aspectos'!CF102&gt;=0,'Tabla de Aspectos'!CF102&lt;'Tabla de Aspectos'!$CE$5/24),'Tabla de Aspectos'!CF102,IF(AND('Tabla de Aspectos'!CH102&gt;=0,'Tabla de Aspectos'!CH102&lt;'Tabla de Aspectos'!$CG$5/24),'Tabla de Aspectos'!CH102,IF(AND('Tabla de Aspectos'!CJ102&gt;=0,'Tabla de Aspectos'!CJ102&lt;'Tabla de Aspectos'!$CI$5/24),'Tabla de Aspectos'!CJ102,IF(AND('Tabla de Aspectos'!CL102&gt;=0,'Tabla de Aspectos'!CL102&lt;'Tabla de Aspectos'!$CK$5/24),'Tabla de Aspectos'!CL102,IF(AND('Tabla de Aspectos'!CN102&gt;=0,'Tabla de Aspectos'!CN102&lt;'Tabla de Aspectos'!$CM$5/24),'Tabla de Aspectos'!CN102,IF(AND('Tabla de Aspectos'!CP102&gt;=0,'Tabla de Aspectos'!CP102&lt;'Tabla de Aspectos'!$CO$5/24),'Tabla de Aspectos'!CP102,IF(AND('Tabla de Aspectos'!CR102&gt;=0,'Tabla de Aspectos'!CR102&lt;'Tabla de Aspectos'!$CQ$5/24),'Tabla de Aspectos'!CR102,IF(AND('Tabla de Aspectos'!CT102&gt;=0,'Tabla de Aspectos'!CT102&lt;'Tabla de Aspectos'!$CS$5/24),'Tabla de Aspectos'!CT102,IF(AND('Tabla de Aspectos'!CV102&gt;=0,'Tabla de Aspectos'!CV102&lt;'Tabla de Aspectos'!$CU$5/24),'Tabla de Aspectos'!CV102,IF(AND('Tabla de Aspectos'!CX102&gt;=0,'Tabla de Aspectos'!CX102&lt;'Tabla de Aspectos'!$CW$5/24),'Tabla de Aspectos'!CX102,"")))))))))))))))))))))))))))))))))))))))))))))))))</f>
        <v>0</v>
      </c>
      <c r="BJ5" s="3" t="str">
        <f>IF(BI5&lt;&gt;"",IF(BH5=13,"(no se puede describir)",IF(BH5="Conjunción","+20",ROUND((31-HLOOKUP(BH5,'Tabla de Aspectos'!$G$2:$DT$7,6,FALSE))/3*2,1))),"")</f>
        <v>+20</v>
      </c>
      <c r="BK5" s="3">
        <f>IF(BH5='Tabla de Aspectos'!$G$2,24*BI5/'Tabla de Aspectos'!$G$5,IF(BH5='Tabla de Aspectos'!$I$2,24*BI5/'Tabla de Aspectos'!$I$5,IF(BH5='Tabla de Aspectos'!$K$2,24*BI5/'Tabla de Aspectos'!$K$5,IF(BH5='Tabla de Aspectos'!$CY$2,24*BI5/'Tabla de Aspectos'!$CY$5,IF(BH5='Tabla de Aspectos'!$M$2,24*BI5/'Tabla de Aspectos'!$M$5,IF(BH5='Tabla de Aspectos'!$M$2,24*BI5/'Tabla de Aspectos'!$M$5,IF(BH5='Tabla de Aspectos'!$O$2,24*BI5/'Tabla de Aspectos'!$O$5,IF(BH5='Tabla de Aspectos'!$Q$2,24*BI5/'Tabla de Aspectos'!$Q$5,IF(BH5='Tabla de Aspectos'!$S$2,24*BI5/'Tabla de Aspectos'!$S$5,IF(BH5='Tabla de Aspectos'!$U$2,24*BI5/'Tabla de Aspectos'!$U$5,IF(BH5='Tabla de Aspectos'!$W$2,24*BI5/'Tabla de Aspectos'!$W$5,IF(BH5='Tabla de Aspectos'!$Y$2,24*BI5/'Tabla de Aspectos'!$Y$5,IF(BH5='Tabla de Aspectos'!$AA$2,24*BI5/'Tabla de Aspectos'!$AA$5,IF(BH5='Tabla de Aspectos'!$AC$2,24*BI5/'Tabla de Aspectos'!$AC$5,IF(BH5='Tabla de Aspectos'!$AE$2,24*BI5/'Tabla de Aspectos'!$AE$5,IF(BH5='Tabla de Aspectos'!$AG$2,24*BI5/'Tabla de Aspectos'!$AG$5,IF(BH5='Tabla de Aspectos'!$AI$2,24*BI5/'Tabla de Aspectos'!$AI$5,IF(BH5='Tabla de Aspectos'!$AK$2,24*BI5/'Tabla de Aspectos'!$AK$5,IF(BH5='Tabla de Aspectos'!$AM$2,24*BI5/'Tabla de Aspectos'!$AM$5,IF(BH5='Tabla de Aspectos'!$AO$2,24*BI5/'Tabla de Aspectos'!$AO$5,IF(BH5='Tabla de Aspectos'!$AQ$2,24*BI5/'Tabla de Aspectos'!$AQ$5,IF(BH5='Tabla de Aspectos'!$AS$2,24*BI5/'Tabla de Aspectos'!$AS$5,IF(BH5='Tabla de Aspectos'!$AU$2,24*BI5/'Tabla de Aspectos'!$AU$5,IF(BH5='Tabla de Aspectos'!$AW$2,24*BI5/'Tabla de Aspectos'!$AW$5,IF(BH5='Tabla de Aspectos'!$AY$2,24*BI5/'Tabla de Aspectos'!$AY$5,IF(BH5='Tabla de Aspectos'!$BA$2,24*BI5/'Tabla de Aspectos'!$BA$5,IF(BH5='Tabla de Aspectos'!$BC$2,24*BI5/'Tabla de Aspectos'!$BC$5,IF(BH5='Tabla de Aspectos'!$BE$2,24*BI5/'Tabla de Aspectos'!$BE$5,IF(BH5='Tabla de Aspectos'!$BG$2,24*BI5/'Tabla de Aspectos'!$BG$5,IF(BH5='Tabla de Aspectos'!$BI$2,24*BI5/'Tabla de Aspectos'!$BI$5,IF(BH5='Tabla de Aspectos'!$BK$2,24*BI5/'Tabla de Aspectos'!$BK$5,IF(BH5='Tabla de Aspectos'!$BM$2,24*BI5/'Tabla de Aspectos'!$BM$5,IF(BH5='Tabla de Aspectos'!$BO$2,24*BI5/'Tabla de Aspectos'!$BO$5,IF(BH5='Tabla de Aspectos'!$BQ$2,24*BI5/'Tabla de Aspectos'!$BQ$5,IF(BH5='Tabla de Aspectos'!$BS$2,24*BI5/'Tabla de Aspectos'!$BS$5,IF(BH5='Tabla de Aspectos'!$BU$2,24*BI5/'Tabla de Aspectos'!$BU$5,IF(BH5='Tabla de Aspectos'!$BW$2,24*BI5/'Tabla de Aspectos'!$BW$5,IF(BH5='Tabla de Aspectos'!$BY$2,24*BI5/'Tabla de Aspectos'!$BY$5,IF(BH5='Tabla de Aspectos'!$CA$2,24*BI5/'Tabla de Aspectos'!$CA$5,IF(BH5='Tabla de Aspectos'!$CC$2,24*BI5/'Tabla de Aspectos'!$CC$5,IF(BH5='Tabla de Aspectos'!$CE$2,24*BI5/'Tabla de Aspectos'!$CE$5,IF(BH5='Tabla de Aspectos'!$CG$2,24*BI5/'Tabla de Aspectos'!$CG$5,IF(BH5='Tabla de Aspectos'!$CI$2,24*BI5/'Tabla de Aspectos'!$CI$5,IF(BH5='Tabla de Aspectos'!$CK$2,24*BI5/'Tabla de Aspectos'!$CK$5,IF(BH5='Tabla de Aspectos'!$CM$2,24*BI5/'Tabla de Aspectos'!$CM$5,IF(BH5='Tabla de Aspectos'!$CO$2,24*BI5/'Tabla de Aspectos'!$CO$5,IF(BH5='Tabla de Aspectos'!$CQ$2,24*BI5/'Tabla de Aspectos'!$CQ$5,IF(BH5='Tabla de Aspectos'!$CS$2,24*BI5/'Tabla de Aspectos'!$CS$5,IF(BH5='Tabla de Aspectos'!$CU$2,24*BI5/'Tabla de Aspectos'!$CU$5,IF(BH5='Tabla de Aspectos'!$CW$2,24*BI5/'Tabla de Aspectos'!$CW$5,""))))))))))))))))))))))))))))))))))))))))))))))))))</f>
        <v>0</v>
      </c>
      <c r="BL5" s="3">
        <f t="shared" si="4"/>
        <v>20</v>
      </c>
      <c r="BN5" s="3">
        <f>'Tabla de Aspectos'!D117</f>
        <v>114</v>
      </c>
      <c r="BO5" s="3" t="str">
        <f>'Tabla de Aspectos'!E117</f>
        <v>Saturno</v>
      </c>
      <c r="BP5" s="3" t="str">
        <f>'Tabla de Aspectos'!F117</f>
        <v>Luna</v>
      </c>
      <c r="BQ5" s="3" t="str">
        <f>IF('Tabla de Aspectos'!G117='Tabla de Aspectos'!$H$2,'Tabla de Aspectos'!$H$2,IF('Tabla de Aspectos'!I117='Tabla de Aspectos'!$J$2,'Tabla de Aspectos'!$J$2,IF('Tabla de Aspectos'!CY117='Tabla de Aspectos'!$CZ$2,'Tabla de Aspectos'!$CZ$2,IF('Tabla de Aspectos'!K117='Tabla de Aspectos'!$L$2,'Tabla de Aspectos'!$L$2,IF('Tabla de Aspectos'!M117='Tabla de Aspectos'!$N$2,'Tabla de Aspectos'!$N$2,IF('Tabla de Aspectos'!O117='Tabla de Aspectos'!$P$2,'Tabla de Aspectos'!$P$2,IF('Tabla de Aspectos'!Q117='Tabla de Aspectos'!$R$2,'Tabla de Aspectos'!$R$2,IF('Tabla de Aspectos'!S117='Tabla de Aspectos'!$T$2,'Tabla de Aspectos'!$T$2,IF('Tabla de Aspectos'!U117='Tabla de Aspectos'!$V$2,'Tabla de Aspectos'!$V$2,IF('Tabla de Aspectos'!W117='Tabla de Aspectos'!$X$2,'Tabla de Aspectos'!$X$2,IF('Tabla de Aspectos'!Y117='Tabla de Aspectos'!$Z$2,'Tabla de Aspectos'!$Z$2,IF('Tabla de Aspectos'!AA117='Tabla de Aspectos'!$AB$2,'Tabla de Aspectos'!$AB$2,IF('Tabla de Aspectos'!AC117='Tabla de Aspectos'!$AD$2,'Tabla de Aspectos'!$AD$2,IF('Tabla de Aspectos'!AE117='Tabla de Aspectos'!$AF$2,'Tabla de Aspectos'!$AF$2,IF('Tabla de Aspectos'!AG117='Tabla de Aspectos'!$AH$2,'Tabla de Aspectos'!$AH$2,IF('Tabla de Aspectos'!AI117='Tabla de Aspectos'!$AJ$2,'Tabla de Aspectos'!$AJ$2,IF('Tabla de Aspectos'!AK117='Tabla de Aspectos'!$AL$2,'Tabla de Aspectos'!$AL$2,IF('Tabla de Aspectos'!AM117='Tabla de Aspectos'!$AN$2,'Tabla de Aspectos'!$AN$2,IF('Tabla de Aspectos'!AO117='Tabla de Aspectos'!$AP$2,'Tabla de Aspectos'!$AP$2,IF('Tabla de Aspectos'!AQ117='Tabla de Aspectos'!$AR$2,'Tabla de Aspectos'!$AR$2,IF('Tabla de Aspectos'!AS117='Tabla de Aspectos'!$AT$2,'Tabla de Aspectos'!$AT$2,IF('Tabla de Aspectos'!AU117='Tabla de Aspectos'!$AV$2,'Tabla de Aspectos'!$AV$2,IF('Tabla de Aspectos'!AW117='Tabla de Aspectos'!$AX$2,'Tabla de Aspectos'!$AX$2,IF('Tabla de Aspectos'!AY117='Tabla de Aspectos'!$AZ$2,'Tabla de Aspectos'!$AZ$2,IF('Tabla de Aspectos'!BA117='Tabla de Aspectos'!$BB$2,'Tabla de Aspectos'!$BB$2,IF('Tabla de Aspectos'!BC117='Tabla de Aspectos'!$BD$2,'Tabla de Aspectos'!$BD$2,IF('Tabla de Aspectos'!BE117='Tabla de Aspectos'!$BF$2,'Tabla de Aspectos'!$BF$2,IF('Tabla de Aspectos'!BG117='Tabla de Aspectos'!$BH$2,'Tabla de Aspectos'!$BH$2,IF('Tabla de Aspectos'!BI117='Tabla de Aspectos'!$BJ$2,'Tabla de Aspectos'!$BJ$2,IF('Tabla de Aspectos'!BK117='Tabla de Aspectos'!$BL$2,'Tabla de Aspectos'!$BL$2,IF('Tabla de Aspectos'!BM117='Tabla de Aspectos'!$BN$2,'Tabla de Aspectos'!$BN$2,IF('Tabla de Aspectos'!BO117='Tabla de Aspectos'!$BP$2,'Tabla de Aspectos'!$BP$2,IF('Tabla de Aspectos'!BQ117='Tabla de Aspectos'!$BR$2,'Tabla de Aspectos'!$BR$2,IF('Tabla de Aspectos'!BS117='Tabla de Aspectos'!$BT$2,'Tabla de Aspectos'!$BT$2,IF('Tabla de Aspectos'!BU117='Tabla de Aspectos'!$BV$2,'Tabla de Aspectos'!$BV$2,IF('Tabla de Aspectos'!BW117='Tabla de Aspectos'!$BX$2,'Tabla de Aspectos'!$BX$2,IF('Tabla de Aspectos'!BY117='Tabla de Aspectos'!$BZ$2,'Tabla de Aspectos'!$BZ$2,IF('Tabla de Aspectos'!CA117='Tabla de Aspectos'!$CB$2,'Tabla de Aspectos'!$CB$2,IF('Tabla de Aspectos'!CC117='Tabla de Aspectos'!$CD$2,'Tabla de Aspectos'!$CD$2,IF('Tabla de Aspectos'!CE117='Tabla de Aspectos'!$CF$2,'Tabla de Aspectos'!$CF$2,IF('Tabla de Aspectos'!CG117='Tabla de Aspectos'!$CH$2,'Tabla de Aspectos'!$CH$2,IF('Tabla de Aspectos'!CI117='Tabla de Aspectos'!$CJ$2,'Tabla de Aspectos'!$CJ$2,IF('Tabla de Aspectos'!CK117='Tabla de Aspectos'!$CL$2,'Tabla de Aspectos'!$CL$2,IF('Tabla de Aspectos'!CM117='Tabla de Aspectos'!$CN$2,'Tabla de Aspectos'!$CN$2,IF('Tabla de Aspectos'!CO117='Tabla de Aspectos'!$CP$2,'Tabla de Aspectos'!$CP$2,IF('Tabla de Aspectos'!CQ117='Tabla de Aspectos'!$CR$2,'Tabla de Aspectos'!$CR$2,IF('Tabla de Aspectos'!CS117='Tabla de Aspectos'!$CT$2,'Tabla de Aspectos'!$CT$2,IF('Tabla de Aspectos'!CU117='Tabla de Aspectos'!$CV$2,'Tabla de Aspectos'!$CV$2,IF('Tabla de Aspectos'!CW117='Tabla de Aspectos'!$CX$2,'Tabla de Aspectos'!$CX$2,"")))))))))))))))))))))))))))))))))))))))))))))))))</f>
        <v>Conjunción</v>
      </c>
      <c r="BR5" s="5">
        <f>IF(AND('Tabla de Aspectos'!H117&gt;=0,'Tabla de Aspectos'!H117&lt;'Tabla de Aspectos'!$G$5/24),'Tabla de Aspectos'!H117,IF(AND('Tabla de Aspectos'!J117&gt;=0,'Tabla de Aspectos'!J117&lt;'Tabla de Aspectos'!$I$5/24),'Tabla de Aspectos'!J117,IF(AND('Tabla de Aspectos'!CZ117&gt;=0,'Tabla de Aspectos'!CZ117&lt;'Tabla de Aspectos'!$CY$5/24),'Tabla de Aspectos'!CZ117,IF(AND('Tabla de Aspectos'!L117&gt;=0,'Tabla de Aspectos'!L117&lt;'Tabla de Aspectos'!$K$5/24),'Tabla de Aspectos'!L117,IF(AND('Tabla de Aspectos'!N117&gt;=0,'Tabla de Aspectos'!N117&lt;'Tabla de Aspectos'!$M$5/24),'Tabla de Aspectos'!N117,IF(AND('Tabla de Aspectos'!P117&gt;=0,'Tabla de Aspectos'!P117&lt;'Tabla de Aspectos'!$O$5/24),'Tabla de Aspectos'!P117,IF(AND('Tabla de Aspectos'!R117&gt;=0,'Tabla de Aspectos'!R117&lt;'Tabla de Aspectos'!$Q$5/24),'Tabla de Aspectos'!R117,IF(AND('Tabla de Aspectos'!T117&gt;=0,'Tabla de Aspectos'!T117&lt;'Tabla de Aspectos'!$S$5/24),'Tabla de Aspectos'!T117,IF(AND('Tabla de Aspectos'!V117&gt;=0,'Tabla de Aspectos'!V117&lt;'Tabla de Aspectos'!$U$5/24),'Tabla de Aspectos'!V117,IF(AND('Tabla de Aspectos'!X117&gt;=0,'Tabla de Aspectos'!X117&lt;'Tabla de Aspectos'!$W$5/24),'Tabla de Aspectos'!X117,IF(AND('Tabla de Aspectos'!Z117&gt;=0,'Tabla de Aspectos'!Z117&lt;'Tabla de Aspectos'!$Y$5/24),'Tabla de Aspectos'!Z117,IF(AND('Tabla de Aspectos'!AB117&gt;=0,'Tabla de Aspectos'!AB117&lt;'Tabla de Aspectos'!$AA$5/24),'Tabla de Aspectos'!AB117,IF(AND('Tabla de Aspectos'!AD117&gt;=0,'Tabla de Aspectos'!AD117&lt;'Tabla de Aspectos'!$AC$5/24),'Tabla de Aspectos'!AD117,IF(AND('Tabla de Aspectos'!AF117&gt;=0,'Tabla de Aspectos'!AF117&lt;'Tabla de Aspectos'!$AE$5/24),'Tabla de Aspectos'!AF117,IF(AND('Tabla de Aspectos'!AH117&gt;=0,'Tabla de Aspectos'!AH117&lt;'Tabla de Aspectos'!$AG$5/24),'Tabla de Aspectos'!AH117,IF(AND('Tabla de Aspectos'!AJ117&gt;=0,'Tabla de Aspectos'!AJ117&lt;'Tabla de Aspectos'!$AI$5/24),'Tabla de Aspectos'!AJ117,IF(AND('Tabla de Aspectos'!AL117&gt;=0,'Tabla de Aspectos'!AL117&lt;'Tabla de Aspectos'!$AK$5/24),'Tabla de Aspectos'!AL117,IF(AND('Tabla de Aspectos'!AN117&gt;=0,'Tabla de Aspectos'!AN117&lt;'Tabla de Aspectos'!$AM$5/24),'Tabla de Aspectos'!AN117,IF(AND('Tabla de Aspectos'!AP117&gt;=0,'Tabla de Aspectos'!AP117&lt;'Tabla de Aspectos'!$AO$5/24),'Tabla de Aspectos'!AP117,IF(AND('Tabla de Aspectos'!AR117&gt;=0,'Tabla de Aspectos'!AR117&lt;'Tabla de Aspectos'!$AQ$5/24),'Tabla de Aspectos'!AR117,IF(AND('Tabla de Aspectos'!AT117&gt;=0,'Tabla de Aspectos'!AT117&lt;'Tabla de Aspectos'!$AS$5/24),'Tabla de Aspectos'!AT117,IF(AND('Tabla de Aspectos'!AV117&gt;=0,'Tabla de Aspectos'!AV117&lt;'Tabla de Aspectos'!$AU$5/24),'Tabla de Aspectos'!AV117,IF(AND('Tabla de Aspectos'!AX117&gt;=0,'Tabla de Aspectos'!AX117&lt;'Tabla de Aspectos'!$AW$5/24),'Tabla de Aspectos'!AX117,IF(AND('Tabla de Aspectos'!AZ117&gt;=0,'Tabla de Aspectos'!AZ117&lt;'Tabla de Aspectos'!$AY$5/24),'Tabla de Aspectos'!AZ117,IF(AND('Tabla de Aspectos'!BB117&gt;=0,'Tabla de Aspectos'!BB117&lt;'Tabla de Aspectos'!$BA$5/24),'Tabla de Aspectos'!BB117,IF(AND('Tabla de Aspectos'!BD117&gt;=0,'Tabla de Aspectos'!BD117&lt;'Tabla de Aspectos'!$BC$5/24),'Tabla de Aspectos'!BD117,IF(AND('Tabla de Aspectos'!BF117&gt;=0,'Tabla de Aspectos'!BF117&lt;'Tabla de Aspectos'!$BE$5/24),'Tabla de Aspectos'!BF117,IF(AND('Tabla de Aspectos'!BH117&gt;=0,'Tabla de Aspectos'!BH117&lt;'Tabla de Aspectos'!$BG$5/24),'Tabla de Aspectos'!BH117,IF(AND('Tabla de Aspectos'!BJ117&gt;=0,'Tabla de Aspectos'!BJ117&lt;'Tabla de Aspectos'!$BI$5/24),'Tabla de Aspectos'!BJ117,IF(AND('Tabla de Aspectos'!BL117&gt;=0,'Tabla de Aspectos'!BL117&lt;'Tabla de Aspectos'!$BK$5/24),'Tabla de Aspectos'!BL117,IF(AND('Tabla de Aspectos'!BN117&gt;=0,'Tabla de Aspectos'!BN117&lt;'Tabla de Aspectos'!$BM$5/24),'Tabla de Aspectos'!BN117,IF(AND('Tabla de Aspectos'!BP117&gt;=0,'Tabla de Aspectos'!BP117&lt;'Tabla de Aspectos'!$BO$5/24),'Tabla de Aspectos'!BP117,IF(AND('Tabla de Aspectos'!BR117&gt;=0,'Tabla de Aspectos'!BR117&lt;'Tabla de Aspectos'!$BQ$5/24),'Tabla de Aspectos'!BR117,IF(AND('Tabla de Aspectos'!BT117&gt;=0,'Tabla de Aspectos'!BT117&lt;'Tabla de Aspectos'!$BS$5/24),'Tabla de Aspectos'!BT117,IF(AND('Tabla de Aspectos'!BV117&gt;=0,'Tabla de Aspectos'!BV117&lt;'Tabla de Aspectos'!$BU$5/24),'Tabla de Aspectos'!BV117,IF(AND('Tabla de Aspectos'!BX117&gt;=0,'Tabla de Aspectos'!BX117&lt;'Tabla de Aspectos'!$BW$5/24),'Tabla de Aspectos'!BX117,IF(AND('Tabla de Aspectos'!BZ117&gt;=0,'Tabla de Aspectos'!BZ117&lt;'Tabla de Aspectos'!$BY$5/24),'Tabla de Aspectos'!BZ117,IF(AND('Tabla de Aspectos'!CB117&gt;=0,'Tabla de Aspectos'!CB117&lt;'Tabla de Aspectos'!$CA$5/24),'Tabla de Aspectos'!CB117,IF(AND('Tabla de Aspectos'!CD117&gt;=0,'Tabla de Aspectos'!CD117&lt;'Tabla de Aspectos'!$CC$5/24),'Tabla de Aspectos'!CD117,IF(AND('Tabla de Aspectos'!CF117&gt;=0,'Tabla de Aspectos'!CF117&lt;'Tabla de Aspectos'!$CE$5/24),'Tabla de Aspectos'!CF117,IF(AND('Tabla de Aspectos'!CH117&gt;=0,'Tabla de Aspectos'!CH117&lt;'Tabla de Aspectos'!$CG$5/24),'Tabla de Aspectos'!CH117,IF(AND('Tabla de Aspectos'!CJ117&gt;=0,'Tabla de Aspectos'!CJ117&lt;'Tabla de Aspectos'!$CI$5/24),'Tabla de Aspectos'!CJ117,IF(AND('Tabla de Aspectos'!CL117&gt;=0,'Tabla de Aspectos'!CL117&lt;'Tabla de Aspectos'!$CK$5/24),'Tabla de Aspectos'!CL117,IF(AND('Tabla de Aspectos'!CN117&gt;=0,'Tabla de Aspectos'!CN117&lt;'Tabla de Aspectos'!$CM$5/24),'Tabla de Aspectos'!CN117,IF(AND('Tabla de Aspectos'!CP117&gt;=0,'Tabla de Aspectos'!CP117&lt;'Tabla de Aspectos'!$CO$5/24),'Tabla de Aspectos'!CP117,IF(AND('Tabla de Aspectos'!CR117&gt;=0,'Tabla de Aspectos'!CR117&lt;'Tabla de Aspectos'!$CQ$5/24),'Tabla de Aspectos'!CR117,IF(AND('Tabla de Aspectos'!CT117&gt;=0,'Tabla de Aspectos'!CT117&lt;'Tabla de Aspectos'!$CS$5/24),'Tabla de Aspectos'!CT117,IF(AND('Tabla de Aspectos'!CV117&gt;=0,'Tabla de Aspectos'!CV117&lt;'Tabla de Aspectos'!$CU$5/24),'Tabla de Aspectos'!CV117,IF(AND('Tabla de Aspectos'!CX117&gt;=0,'Tabla de Aspectos'!CX117&lt;'Tabla de Aspectos'!$CW$5/24),'Tabla de Aspectos'!CX117,"")))))))))))))))))))))))))))))))))))))))))))))))))</f>
        <v>0</v>
      </c>
      <c r="BS5" s="3" t="str">
        <f>IF(BR5&lt;&gt;"",IF(BQ5=13,"(no se puede describir)",IF(BQ5="Conjunción","+20",ROUND((31-HLOOKUP(BQ5,'Tabla de Aspectos'!$G$2:$DT$7,6,FALSE))/3*2,1))),"")</f>
        <v>+20</v>
      </c>
      <c r="BT5" s="3">
        <f>IF(BQ5='Tabla de Aspectos'!$G$2,24*BR5/'Tabla de Aspectos'!$G$5,IF(BQ5='Tabla de Aspectos'!$I$2,24*BR5/'Tabla de Aspectos'!$I$5,IF(BQ5='Tabla de Aspectos'!$K$2,24*BR5/'Tabla de Aspectos'!$K$5,IF(BQ5='Tabla de Aspectos'!$CY$2,24*BR5/'Tabla de Aspectos'!$CY$5,IF(BQ5='Tabla de Aspectos'!$M$2,24*BR5/'Tabla de Aspectos'!$M$5,IF(BQ5='Tabla de Aspectos'!$M$2,24*BR5/'Tabla de Aspectos'!$M$5,IF(BQ5='Tabla de Aspectos'!$O$2,24*BR5/'Tabla de Aspectos'!$O$5,IF(BQ5='Tabla de Aspectos'!$Q$2,24*BR5/'Tabla de Aspectos'!$Q$5,IF(BQ5='Tabla de Aspectos'!$S$2,24*BR5/'Tabla de Aspectos'!$S$5,IF(BQ5='Tabla de Aspectos'!$U$2,24*BR5/'Tabla de Aspectos'!$U$5,IF(BQ5='Tabla de Aspectos'!$W$2,24*BR5/'Tabla de Aspectos'!$W$5,IF(BQ5='Tabla de Aspectos'!$Y$2,24*BR5/'Tabla de Aspectos'!$Y$5,IF(BQ5='Tabla de Aspectos'!$AA$2,24*BR5/'Tabla de Aspectos'!$AA$5,IF(BQ5='Tabla de Aspectos'!$AC$2,24*BR5/'Tabla de Aspectos'!$AC$5,IF(BQ5='Tabla de Aspectos'!$AE$2,24*BR5/'Tabla de Aspectos'!$AE$5,IF(BQ5='Tabla de Aspectos'!$AG$2,24*BR5/'Tabla de Aspectos'!$AG$5,IF(BQ5='Tabla de Aspectos'!$AI$2,24*BR5/'Tabla de Aspectos'!$AI$5,IF(BQ5='Tabla de Aspectos'!$AK$2,24*BR5/'Tabla de Aspectos'!$AK$5,IF(BQ5='Tabla de Aspectos'!$AM$2,24*BR5/'Tabla de Aspectos'!$AM$5,IF(BQ5='Tabla de Aspectos'!$AO$2,24*BR5/'Tabla de Aspectos'!$AO$5,IF(BQ5='Tabla de Aspectos'!$AQ$2,24*BR5/'Tabla de Aspectos'!$AQ$5,IF(BQ5='Tabla de Aspectos'!$AS$2,24*BR5/'Tabla de Aspectos'!$AS$5,IF(BQ5='Tabla de Aspectos'!$AU$2,24*BR5/'Tabla de Aspectos'!$AU$5,IF(BQ5='Tabla de Aspectos'!$AW$2,24*BR5/'Tabla de Aspectos'!$AW$5,IF(BQ5='Tabla de Aspectos'!$AY$2,24*BR5/'Tabla de Aspectos'!$AY$5,IF(BQ5='Tabla de Aspectos'!$BA$2,24*BR5/'Tabla de Aspectos'!$BA$5,IF(BQ5='Tabla de Aspectos'!$BC$2,24*BR5/'Tabla de Aspectos'!$BC$5,IF(BQ5='Tabla de Aspectos'!$BE$2,24*BR5/'Tabla de Aspectos'!$BE$5,IF(BQ5='Tabla de Aspectos'!$BG$2,24*BR5/'Tabla de Aspectos'!$BG$5,IF(BQ5='Tabla de Aspectos'!$BI$2,24*BR5/'Tabla de Aspectos'!$BI$5,IF(BQ5='Tabla de Aspectos'!$BK$2,24*BR5/'Tabla de Aspectos'!$BK$5,IF(BQ5='Tabla de Aspectos'!$BM$2,24*BR5/'Tabla de Aspectos'!$BM$5,IF(BQ5='Tabla de Aspectos'!$BO$2,24*BR5/'Tabla de Aspectos'!$BO$5,IF(BQ5='Tabla de Aspectos'!$BQ$2,24*BR5/'Tabla de Aspectos'!$BQ$5,IF(BQ5='Tabla de Aspectos'!$BS$2,24*BR5/'Tabla de Aspectos'!$BS$5,IF(BQ5='Tabla de Aspectos'!$BU$2,24*BR5/'Tabla de Aspectos'!$BU$5,IF(BQ5='Tabla de Aspectos'!$BW$2,24*BR5/'Tabla de Aspectos'!$BW$5,IF(BQ5='Tabla de Aspectos'!$BY$2,24*BR5/'Tabla de Aspectos'!$BY$5,IF(BQ5='Tabla de Aspectos'!$CA$2,24*BR5/'Tabla de Aspectos'!$CA$5,IF(BQ5='Tabla de Aspectos'!$CC$2,24*BR5/'Tabla de Aspectos'!$CC$5,IF(BQ5='Tabla de Aspectos'!$CE$2,24*BR5/'Tabla de Aspectos'!$CE$5,IF(BQ5='Tabla de Aspectos'!$CG$2,24*BR5/'Tabla de Aspectos'!$CG$5,IF(BQ5='Tabla de Aspectos'!$CI$2,24*BR5/'Tabla de Aspectos'!$CI$5,IF(BQ5='Tabla de Aspectos'!$CK$2,24*BR5/'Tabla de Aspectos'!$CK$5,IF(BQ5='Tabla de Aspectos'!$CM$2,24*BR5/'Tabla de Aspectos'!$CM$5,IF(BQ5='Tabla de Aspectos'!$CO$2,24*BR5/'Tabla de Aspectos'!$CO$5,IF(BQ5='Tabla de Aspectos'!$CQ$2,24*BR5/'Tabla de Aspectos'!$CQ$5,IF(BQ5='Tabla de Aspectos'!$CS$2,24*BR5/'Tabla de Aspectos'!$CS$5,IF(BQ5='Tabla de Aspectos'!$CU$2,24*BR5/'Tabla de Aspectos'!$CU$5,IF(BQ5='Tabla de Aspectos'!$CW$2,24*BR5/'Tabla de Aspectos'!$CW$5,""))))))))))))))))))))))))))))))))))))))))))))))))))</f>
        <v>0</v>
      </c>
      <c r="BU5" s="3">
        <f t="shared" si="5"/>
        <v>20</v>
      </c>
      <c r="BW5" s="3">
        <f>'Tabla de Aspectos'!D132</f>
        <v>130</v>
      </c>
      <c r="BX5" s="3" t="str">
        <f>'Tabla de Aspectos'!E132</f>
        <v>Urano</v>
      </c>
      <c r="BY5" s="3" t="str">
        <f>'Tabla de Aspectos'!F132</f>
        <v>Luna</v>
      </c>
      <c r="BZ5" s="3" t="str">
        <f>IF('Tabla de Aspectos'!G132='Tabla de Aspectos'!$H$2,'Tabla de Aspectos'!$H$2,IF('Tabla de Aspectos'!I132='Tabla de Aspectos'!$J$2,'Tabla de Aspectos'!$J$2,IF('Tabla de Aspectos'!CY132='Tabla de Aspectos'!$CZ$2,'Tabla de Aspectos'!$CZ$2,IF('Tabla de Aspectos'!K132='Tabla de Aspectos'!$L$2,'Tabla de Aspectos'!$L$2,IF('Tabla de Aspectos'!M132='Tabla de Aspectos'!$N$2,'Tabla de Aspectos'!$N$2,IF('Tabla de Aspectos'!O132='Tabla de Aspectos'!$P$2,'Tabla de Aspectos'!$P$2,IF('Tabla de Aspectos'!Q132='Tabla de Aspectos'!$R$2,'Tabla de Aspectos'!$R$2,IF('Tabla de Aspectos'!S132='Tabla de Aspectos'!$T$2,'Tabla de Aspectos'!$T$2,IF('Tabla de Aspectos'!U132='Tabla de Aspectos'!$V$2,'Tabla de Aspectos'!$V$2,IF('Tabla de Aspectos'!W132='Tabla de Aspectos'!$X$2,'Tabla de Aspectos'!$X$2,IF('Tabla de Aspectos'!Y132='Tabla de Aspectos'!$Z$2,'Tabla de Aspectos'!$Z$2,IF('Tabla de Aspectos'!AA132='Tabla de Aspectos'!$AB$2,'Tabla de Aspectos'!$AB$2,IF('Tabla de Aspectos'!AC132='Tabla de Aspectos'!$AD$2,'Tabla de Aspectos'!$AD$2,IF('Tabla de Aspectos'!AE132='Tabla de Aspectos'!$AF$2,'Tabla de Aspectos'!$AF$2,IF('Tabla de Aspectos'!AG132='Tabla de Aspectos'!$AH$2,'Tabla de Aspectos'!$AH$2,IF('Tabla de Aspectos'!AI132='Tabla de Aspectos'!$AJ$2,'Tabla de Aspectos'!$AJ$2,IF('Tabla de Aspectos'!AK132='Tabla de Aspectos'!$AL$2,'Tabla de Aspectos'!$AL$2,IF('Tabla de Aspectos'!AM132='Tabla de Aspectos'!$AN$2,'Tabla de Aspectos'!$AN$2,IF('Tabla de Aspectos'!AO132='Tabla de Aspectos'!$AP$2,'Tabla de Aspectos'!$AP$2,IF('Tabla de Aspectos'!AQ132='Tabla de Aspectos'!$AR$2,'Tabla de Aspectos'!$AR$2,IF('Tabla de Aspectos'!AS132='Tabla de Aspectos'!$AT$2,'Tabla de Aspectos'!$AT$2,IF('Tabla de Aspectos'!AU132='Tabla de Aspectos'!$AV$2,'Tabla de Aspectos'!$AV$2,IF('Tabla de Aspectos'!AW132='Tabla de Aspectos'!$AX$2,'Tabla de Aspectos'!$AX$2,IF('Tabla de Aspectos'!AY132='Tabla de Aspectos'!$AZ$2,'Tabla de Aspectos'!$AZ$2,IF('Tabla de Aspectos'!BA132='Tabla de Aspectos'!$BB$2,'Tabla de Aspectos'!$BB$2,IF('Tabla de Aspectos'!BC132='Tabla de Aspectos'!$BD$2,'Tabla de Aspectos'!$BD$2,IF('Tabla de Aspectos'!BE132='Tabla de Aspectos'!$BF$2,'Tabla de Aspectos'!$BF$2,IF('Tabla de Aspectos'!BG132='Tabla de Aspectos'!$BH$2,'Tabla de Aspectos'!$BH$2,IF('Tabla de Aspectos'!BI132='Tabla de Aspectos'!$BJ$2,'Tabla de Aspectos'!$BJ$2,IF('Tabla de Aspectos'!BK132='Tabla de Aspectos'!$BL$2,'Tabla de Aspectos'!$BL$2,IF('Tabla de Aspectos'!BM132='Tabla de Aspectos'!$BN$2,'Tabla de Aspectos'!$BN$2,IF('Tabla de Aspectos'!BO132='Tabla de Aspectos'!$BP$2,'Tabla de Aspectos'!$BP$2,IF('Tabla de Aspectos'!BQ132='Tabla de Aspectos'!$BR$2,'Tabla de Aspectos'!$BR$2,IF('Tabla de Aspectos'!BS132='Tabla de Aspectos'!$BT$2,'Tabla de Aspectos'!$BT$2,IF('Tabla de Aspectos'!BU132='Tabla de Aspectos'!$BV$2,'Tabla de Aspectos'!$BV$2,IF('Tabla de Aspectos'!BW132='Tabla de Aspectos'!$BX$2,'Tabla de Aspectos'!$BX$2,IF('Tabla de Aspectos'!BY132='Tabla de Aspectos'!$BZ$2,'Tabla de Aspectos'!$BZ$2,IF('Tabla de Aspectos'!CA132='Tabla de Aspectos'!$CB$2,'Tabla de Aspectos'!$CB$2,IF('Tabla de Aspectos'!CC132='Tabla de Aspectos'!$CD$2,'Tabla de Aspectos'!$CD$2,IF('Tabla de Aspectos'!CE132='Tabla de Aspectos'!$CF$2,'Tabla de Aspectos'!$CF$2,IF('Tabla de Aspectos'!CG132='Tabla de Aspectos'!$CH$2,'Tabla de Aspectos'!$CH$2,IF('Tabla de Aspectos'!CI132='Tabla de Aspectos'!$CJ$2,'Tabla de Aspectos'!$CJ$2,IF('Tabla de Aspectos'!CK132='Tabla de Aspectos'!$CL$2,'Tabla de Aspectos'!$CL$2,IF('Tabla de Aspectos'!CM132='Tabla de Aspectos'!$CN$2,'Tabla de Aspectos'!$CN$2,IF('Tabla de Aspectos'!CO132='Tabla de Aspectos'!$CP$2,'Tabla de Aspectos'!$CP$2,IF('Tabla de Aspectos'!CQ132='Tabla de Aspectos'!$CR$2,'Tabla de Aspectos'!$CR$2,IF('Tabla de Aspectos'!CS132='Tabla de Aspectos'!$CT$2,'Tabla de Aspectos'!$CT$2,IF('Tabla de Aspectos'!CU132='Tabla de Aspectos'!$CV$2,'Tabla de Aspectos'!$CV$2,IF('Tabla de Aspectos'!CW132='Tabla de Aspectos'!$CX$2,'Tabla de Aspectos'!$CX$2,"")))))))))))))))))))))))))))))))))))))))))))))))))</f>
        <v>Conjunción</v>
      </c>
      <c r="CA5" s="5">
        <f>IF(AND('Tabla de Aspectos'!H132&gt;=0,'Tabla de Aspectos'!H132&lt;'Tabla de Aspectos'!$G$5/24),'Tabla de Aspectos'!H132,IF(AND('Tabla de Aspectos'!J132&gt;=0,'Tabla de Aspectos'!J132&lt;'Tabla de Aspectos'!$I$5/24),'Tabla de Aspectos'!J132,IF(AND('Tabla de Aspectos'!CZ132&gt;=0,'Tabla de Aspectos'!CZ132&lt;'Tabla de Aspectos'!$CY$5/24),'Tabla de Aspectos'!CZ132,IF(AND('Tabla de Aspectos'!L132&gt;=0,'Tabla de Aspectos'!L132&lt;'Tabla de Aspectos'!$K$5/24),'Tabla de Aspectos'!L132,IF(AND('Tabla de Aspectos'!N132&gt;=0,'Tabla de Aspectos'!N132&lt;'Tabla de Aspectos'!$M$5/24),'Tabla de Aspectos'!N132,IF(AND('Tabla de Aspectos'!P132&gt;=0,'Tabla de Aspectos'!P132&lt;'Tabla de Aspectos'!$O$5/24),'Tabla de Aspectos'!P132,IF(AND('Tabla de Aspectos'!R132&gt;=0,'Tabla de Aspectos'!R132&lt;'Tabla de Aspectos'!$Q$5/24),'Tabla de Aspectos'!R132,IF(AND('Tabla de Aspectos'!T132&gt;=0,'Tabla de Aspectos'!T132&lt;'Tabla de Aspectos'!$S$5/24),'Tabla de Aspectos'!T132,IF(AND('Tabla de Aspectos'!V132&gt;=0,'Tabla de Aspectos'!V132&lt;'Tabla de Aspectos'!$U$5/24),'Tabla de Aspectos'!V132,IF(AND('Tabla de Aspectos'!X132&gt;=0,'Tabla de Aspectos'!X132&lt;'Tabla de Aspectos'!$W$5/24),'Tabla de Aspectos'!X132,IF(AND('Tabla de Aspectos'!Z132&gt;=0,'Tabla de Aspectos'!Z132&lt;'Tabla de Aspectos'!$Y$5/24),'Tabla de Aspectos'!Z132,IF(AND('Tabla de Aspectos'!AB132&gt;=0,'Tabla de Aspectos'!AB132&lt;'Tabla de Aspectos'!$AA$5/24),'Tabla de Aspectos'!AB132,IF(AND('Tabla de Aspectos'!AD132&gt;=0,'Tabla de Aspectos'!AD132&lt;'Tabla de Aspectos'!$AC$5/24),'Tabla de Aspectos'!AD132,IF(AND('Tabla de Aspectos'!AF132&gt;=0,'Tabla de Aspectos'!AF132&lt;'Tabla de Aspectos'!$AE$5/24),'Tabla de Aspectos'!AF132,IF(AND('Tabla de Aspectos'!AH132&gt;=0,'Tabla de Aspectos'!AH132&lt;'Tabla de Aspectos'!$AG$5/24),'Tabla de Aspectos'!AH132,IF(AND('Tabla de Aspectos'!AJ132&gt;=0,'Tabla de Aspectos'!AJ132&lt;'Tabla de Aspectos'!$AI$5/24),'Tabla de Aspectos'!AJ132,IF(AND('Tabla de Aspectos'!AL132&gt;=0,'Tabla de Aspectos'!AL132&lt;'Tabla de Aspectos'!$AK$5/24),'Tabla de Aspectos'!AL132,IF(AND('Tabla de Aspectos'!AN132&gt;=0,'Tabla de Aspectos'!AN132&lt;'Tabla de Aspectos'!$AM$5/24),'Tabla de Aspectos'!AN132,IF(AND('Tabla de Aspectos'!AP132&gt;=0,'Tabla de Aspectos'!AP132&lt;'Tabla de Aspectos'!$AO$5/24),'Tabla de Aspectos'!AP132,IF(AND('Tabla de Aspectos'!AR132&gt;=0,'Tabla de Aspectos'!AR132&lt;'Tabla de Aspectos'!$AQ$5/24),'Tabla de Aspectos'!AR132,IF(AND('Tabla de Aspectos'!AT132&gt;=0,'Tabla de Aspectos'!AT132&lt;'Tabla de Aspectos'!$AS$5/24),'Tabla de Aspectos'!AT132,IF(AND('Tabla de Aspectos'!AV132&gt;=0,'Tabla de Aspectos'!AV132&lt;'Tabla de Aspectos'!$AU$5/24),'Tabla de Aspectos'!AV132,IF(AND('Tabla de Aspectos'!AX132&gt;=0,'Tabla de Aspectos'!AX132&lt;'Tabla de Aspectos'!$AW$5/24),'Tabla de Aspectos'!AX132,IF(AND('Tabla de Aspectos'!AZ132&gt;=0,'Tabla de Aspectos'!AZ132&lt;'Tabla de Aspectos'!$AY$5/24),'Tabla de Aspectos'!AZ132,IF(AND('Tabla de Aspectos'!BB132&gt;=0,'Tabla de Aspectos'!BB132&lt;'Tabla de Aspectos'!$BA$5/24),'Tabla de Aspectos'!BB132,IF(AND('Tabla de Aspectos'!BD132&gt;=0,'Tabla de Aspectos'!BD132&lt;'Tabla de Aspectos'!$BC$5/24),'Tabla de Aspectos'!BD132,IF(AND('Tabla de Aspectos'!BF132&gt;=0,'Tabla de Aspectos'!BF132&lt;'Tabla de Aspectos'!$BE$5/24),'Tabla de Aspectos'!BF132,IF(AND('Tabla de Aspectos'!BH132&gt;=0,'Tabla de Aspectos'!BH132&lt;'Tabla de Aspectos'!$BG$5/24),'Tabla de Aspectos'!BH132,IF(AND('Tabla de Aspectos'!BJ132&gt;=0,'Tabla de Aspectos'!BJ132&lt;'Tabla de Aspectos'!$BI$5/24),'Tabla de Aspectos'!BJ132,IF(AND('Tabla de Aspectos'!BL132&gt;=0,'Tabla de Aspectos'!BL132&lt;'Tabla de Aspectos'!$BK$5/24),'Tabla de Aspectos'!BL132,IF(AND('Tabla de Aspectos'!BN132&gt;=0,'Tabla de Aspectos'!BN132&lt;'Tabla de Aspectos'!$BM$5/24),'Tabla de Aspectos'!BN132,IF(AND('Tabla de Aspectos'!BP132&gt;=0,'Tabla de Aspectos'!BP132&lt;'Tabla de Aspectos'!$BO$5/24),'Tabla de Aspectos'!BP132,IF(AND('Tabla de Aspectos'!BR132&gt;=0,'Tabla de Aspectos'!BR132&lt;'Tabla de Aspectos'!$BQ$5/24),'Tabla de Aspectos'!BR132,IF(AND('Tabla de Aspectos'!BT132&gt;=0,'Tabla de Aspectos'!BT132&lt;'Tabla de Aspectos'!$BS$5/24),'Tabla de Aspectos'!BT132,IF(AND('Tabla de Aspectos'!BV132&gt;=0,'Tabla de Aspectos'!BV132&lt;'Tabla de Aspectos'!$BU$5/24),'Tabla de Aspectos'!BV132,IF(AND('Tabla de Aspectos'!BX132&gt;=0,'Tabla de Aspectos'!BX132&lt;'Tabla de Aspectos'!$BW$5/24),'Tabla de Aspectos'!BX132,IF(AND('Tabla de Aspectos'!BZ132&gt;=0,'Tabla de Aspectos'!BZ132&lt;'Tabla de Aspectos'!$BY$5/24),'Tabla de Aspectos'!BZ132,IF(AND('Tabla de Aspectos'!CB132&gt;=0,'Tabla de Aspectos'!CB132&lt;'Tabla de Aspectos'!$CA$5/24),'Tabla de Aspectos'!CB132,IF(AND('Tabla de Aspectos'!CD132&gt;=0,'Tabla de Aspectos'!CD132&lt;'Tabla de Aspectos'!$CC$5/24),'Tabla de Aspectos'!CD132,IF(AND('Tabla de Aspectos'!CF132&gt;=0,'Tabla de Aspectos'!CF132&lt;'Tabla de Aspectos'!$CE$5/24),'Tabla de Aspectos'!CF132,IF(AND('Tabla de Aspectos'!CH132&gt;=0,'Tabla de Aspectos'!CH132&lt;'Tabla de Aspectos'!$CG$5/24),'Tabla de Aspectos'!CH132,IF(AND('Tabla de Aspectos'!CJ132&gt;=0,'Tabla de Aspectos'!CJ132&lt;'Tabla de Aspectos'!$CI$5/24),'Tabla de Aspectos'!CJ132,IF(AND('Tabla de Aspectos'!CL132&gt;=0,'Tabla de Aspectos'!CL132&lt;'Tabla de Aspectos'!$CK$5/24),'Tabla de Aspectos'!CL132,IF(AND('Tabla de Aspectos'!CN132&gt;=0,'Tabla de Aspectos'!CN132&lt;'Tabla de Aspectos'!$CM$5/24),'Tabla de Aspectos'!CN132,IF(AND('Tabla de Aspectos'!CP132&gt;=0,'Tabla de Aspectos'!CP132&lt;'Tabla de Aspectos'!$CO$5/24),'Tabla de Aspectos'!CP132,IF(AND('Tabla de Aspectos'!CR132&gt;=0,'Tabla de Aspectos'!CR132&lt;'Tabla de Aspectos'!$CQ$5/24),'Tabla de Aspectos'!CR132,IF(AND('Tabla de Aspectos'!CT132&gt;=0,'Tabla de Aspectos'!CT132&lt;'Tabla de Aspectos'!$CS$5/24),'Tabla de Aspectos'!CT132,IF(AND('Tabla de Aspectos'!CV132&gt;=0,'Tabla de Aspectos'!CV132&lt;'Tabla de Aspectos'!$CU$5/24),'Tabla de Aspectos'!CV132,IF(AND('Tabla de Aspectos'!CX132&gt;=0,'Tabla de Aspectos'!CX132&lt;'Tabla de Aspectos'!$CW$5/24),'Tabla de Aspectos'!CX132,"")))))))))))))))))))))))))))))))))))))))))))))))))</f>
        <v>0</v>
      </c>
      <c r="CB5" s="3" t="str">
        <f>IF(CA5&lt;&gt;"",IF(BZ5=13,"(no se puede describir)",IF(BZ5="Conjunción","+20",ROUND((31-HLOOKUP(BZ5,'Tabla de Aspectos'!$G$2:$DT$7,6,FALSE))/3*2,1))),"")</f>
        <v>+20</v>
      </c>
      <c r="CC5" s="3">
        <f>IF(BZ5='Tabla de Aspectos'!$G$2,24*CA5/'Tabla de Aspectos'!$G$5,IF(BZ5='Tabla de Aspectos'!$I$2,24*CA5/'Tabla de Aspectos'!$I$5,IF(BZ5='Tabla de Aspectos'!$K$2,24*CA5/'Tabla de Aspectos'!$K$5,IF(BZ5='Tabla de Aspectos'!$CY$2,24*CA5/'Tabla de Aspectos'!$CY$5,IF(BZ5='Tabla de Aspectos'!$M$2,24*CA5/'Tabla de Aspectos'!$M$5,IF(BZ5='Tabla de Aspectos'!$M$2,24*CA5/'Tabla de Aspectos'!$M$5,IF(BZ5='Tabla de Aspectos'!$O$2,24*CA5/'Tabla de Aspectos'!$O$5,IF(BZ5='Tabla de Aspectos'!$Q$2,24*CA5/'Tabla de Aspectos'!$Q$5,IF(BZ5='Tabla de Aspectos'!$S$2,24*CA5/'Tabla de Aspectos'!$S$5,IF(BZ5='Tabla de Aspectos'!$U$2,24*CA5/'Tabla de Aspectos'!$U$5,IF(BZ5='Tabla de Aspectos'!$W$2,24*CA5/'Tabla de Aspectos'!$W$5,IF(BZ5='Tabla de Aspectos'!$Y$2,24*CA5/'Tabla de Aspectos'!$Y$5,IF(BZ5='Tabla de Aspectos'!$AA$2,24*CA5/'Tabla de Aspectos'!$AA$5,IF(BZ5='Tabla de Aspectos'!$AC$2,24*CA5/'Tabla de Aspectos'!$AC$5,IF(BZ5='Tabla de Aspectos'!$AE$2,24*CA5/'Tabla de Aspectos'!$AE$5,IF(BZ5='Tabla de Aspectos'!$AG$2,24*CA5/'Tabla de Aspectos'!$AG$5,IF(BZ5='Tabla de Aspectos'!$AI$2,24*CA5/'Tabla de Aspectos'!$AI$5,IF(BZ5='Tabla de Aspectos'!$AK$2,24*CA5/'Tabla de Aspectos'!$AK$5,IF(BZ5='Tabla de Aspectos'!$AM$2,24*CA5/'Tabla de Aspectos'!$AM$5,IF(BZ5='Tabla de Aspectos'!$AO$2,24*CA5/'Tabla de Aspectos'!$AO$5,IF(BZ5='Tabla de Aspectos'!$AQ$2,24*CA5/'Tabla de Aspectos'!$AQ$5,IF(BZ5='Tabla de Aspectos'!$AS$2,24*CA5/'Tabla de Aspectos'!$AS$5,IF(BZ5='Tabla de Aspectos'!$AU$2,24*CA5/'Tabla de Aspectos'!$AU$5,IF(BZ5='Tabla de Aspectos'!$AW$2,24*CA5/'Tabla de Aspectos'!$AW$5,IF(BZ5='Tabla de Aspectos'!$AY$2,24*CA5/'Tabla de Aspectos'!$AY$5,IF(BZ5='Tabla de Aspectos'!$BA$2,24*CA5/'Tabla de Aspectos'!$BA$5,IF(BZ5='Tabla de Aspectos'!$BC$2,24*CA5/'Tabla de Aspectos'!$BC$5,IF(BZ5='Tabla de Aspectos'!$BE$2,24*CA5/'Tabla de Aspectos'!$BE$5,IF(BZ5='Tabla de Aspectos'!$BG$2,24*CA5/'Tabla de Aspectos'!$BG$5,IF(BZ5='Tabla de Aspectos'!$BI$2,24*CA5/'Tabla de Aspectos'!$BI$5,IF(BZ5='Tabla de Aspectos'!$BK$2,24*CA5/'Tabla de Aspectos'!$BK$5,IF(BZ5='Tabla de Aspectos'!$BM$2,24*CA5/'Tabla de Aspectos'!$BM$5,IF(BZ5='Tabla de Aspectos'!$BO$2,24*CA5/'Tabla de Aspectos'!$BO$5,IF(BZ5='Tabla de Aspectos'!$BQ$2,24*CA5/'Tabla de Aspectos'!$BQ$5,IF(BZ5='Tabla de Aspectos'!$BS$2,24*CA5/'Tabla de Aspectos'!$BS$5,IF(BZ5='Tabla de Aspectos'!$BU$2,24*CA5/'Tabla de Aspectos'!$BU$5,IF(BZ5='Tabla de Aspectos'!$BW$2,24*CA5/'Tabla de Aspectos'!$BW$5,IF(BZ5='Tabla de Aspectos'!$BY$2,24*CA5/'Tabla de Aspectos'!$BY$5,IF(BZ5='Tabla de Aspectos'!$CA$2,24*CA5/'Tabla de Aspectos'!$CA$5,IF(BZ5='Tabla de Aspectos'!$CC$2,24*CA5/'Tabla de Aspectos'!$CC$5,IF(BZ5='Tabla de Aspectos'!$CE$2,24*CA5/'Tabla de Aspectos'!$CE$5,IF(BZ5='Tabla de Aspectos'!$CG$2,24*CA5/'Tabla de Aspectos'!$CG$5,IF(BZ5='Tabla de Aspectos'!$CI$2,24*CA5/'Tabla de Aspectos'!$CI$5,IF(BZ5='Tabla de Aspectos'!$CK$2,24*CA5/'Tabla de Aspectos'!$CK$5,IF(BZ5='Tabla de Aspectos'!$CM$2,24*CA5/'Tabla de Aspectos'!$CM$5,IF(BZ5='Tabla de Aspectos'!$CO$2,24*CA5/'Tabla de Aspectos'!$CO$5,IF(BZ5='Tabla de Aspectos'!$CQ$2,24*CA5/'Tabla de Aspectos'!$CQ$5,IF(BZ5='Tabla de Aspectos'!$CS$2,24*CA5/'Tabla de Aspectos'!$CS$5,IF(BZ5='Tabla de Aspectos'!$CU$2,24*CA5/'Tabla de Aspectos'!$CU$5,IF(BZ5='Tabla de Aspectos'!$CW$2,24*CA5/'Tabla de Aspectos'!$CW$5,""))))))))))))))))))))))))))))))))))))))))))))))))))</f>
        <v>0</v>
      </c>
      <c r="CD5" s="3">
        <f t="shared" si="6"/>
        <v>20</v>
      </c>
      <c r="CF5" s="3">
        <f>'Tabla de Aspectos'!D147</f>
        <v>146</v>
      </c>
      <c r="CG5" s="3" t="str">
        <f>'Tabla de Aspectos'!E147</f>
        <v>Neptuno</v>
      </c>
      <c r="CH5" s="3" t="str">
        <f>'Tabla de Aspectos'!F147</f>
        <v>Luna</v>
      </c>
      <c r="CI5" s="3" t="str">
        <f>IF('Tabla de Aspectos'!G147='Tabla de Aspectos'!$H$2,'Tabla de Aspectos'!$H$2,IF('Tabla de Aspectos'!I147='Tabla de Aspectos'!$J$2,'Tabla de Aspectos'!$J$2,IF('Tabla de Aspectos'!CY147='Tabla de Aspectos'!$CZ$2,'Tabla de Aspectos'!$CZ$2,IF('Tabla de Aspectos'!K147='Tabla de Aspectos'!$L$2,'Tabla de Aspectos'!$L$2,IF('Tabla de Aspectos'!M147='Tabla de Aspectos'!$N$2,'Tabla de Aspectos'!$N$2,IF('Tabla de Aspectos'!O147='Tabla de Aspectos'!$P$2,'Tabla de Aspectos'!$P$2,IF('Tabla de Aspectos'!Q147='Tabla de Aspectos'!$R$2,'Tabla de Aspectos'!$R$2,IF('Tabla de Aspectos'!S147='Tabla de Aspectos'!$T$2,'Tabla de Aspectos'!$T$2,IF('Tabla de Aspectos'!U147='Tabla de Aspectos'!$V$2,'Tabla de Aspectos'!$V$2,IF('Tabla de Aspectos'!W147='Tabla de Aspectos'!$X$2,'Tabla de Aspectos'!$X$2,IF('Tabla de Aspectos'!Y147='Tabla de Aspectos'!$Z$2,'Tabla de Aspectos'!$Z$2,IF('Tabla de Aspectos'!AA147='Tabla de Aspectos'!$AB$2,'Tabla de Aspectos'!$AB$2,IF('Tabla de Aspectos'!AC147='Tabla de Aspectos'!$AD$2,'Tabla de Aspectos'!$AD$2,IF('Tabla de Aspectos'!AE147='Tabla de Aspectos'!$AF$2,'Tabla de Aspectos'!$AF$2,IF('Tabla de Aspectos'!AG147='Tabla de Aspectos'!$AH$2,'Tabla de Aspectos'!$AH$2,IF('Tabla de Aspectos'!AI147='Tabla de Aspectos'!$AJ$2,'Tabla de Aspectos'!$AJ$2,IF('Tabla de Aspectos'!AK147='Tabla de Aspectos'!$AL$2,'Tabla de Aspectos'!$AL$2,IF('Tabla de Aspectos'!AM147='Tabla de Aspectos'!$AN$2,'Tabla de Aspectos'!$AN$2,IF('Tabla de Aspectos'!AO147='Tabla de Aspectos'!$AP$2,'Tabla de Aspectos'!$AP$2,IF('Tabla de Aspectos'!AQ147='Tabla de Aspectos'!$AR$2,'Tabla de Aspectos'!$AR$2,IF('Tabla de Aspectos'!AS147='Tabla de Aspectos'!$AT$2,'Tabla de Aspectos'!$AT$2,IF('Tabla de Aspectos'!AU147='Tabla de Aspectos'!$AV$2,'Tabla de Aspectos'!$AV$2,IF('Tabla de Aspectos'!AW147='Tabla de Aspectos'!$AX$2,'Tabla de Aspectos'!$AX$2,IF('Tabla de Aspectos'!AY147='Tabla de Aspectos'!$AZ$2,'Tabla de Aspectos'!$AZ$2,IF('Tabla de Aspectos'!BA147='Tabla de Aspectos'!$BB$2,'Tabla de Aspectos'!$BB$2,IF('Tabla de Aspectos'!BC147='Tabla de Aspectos'!$BD$2,'Tabla de Aspectos'!$BD$2,IF('Tabla de Aspectos'!BE147='Tabla de Aspectos'!$BF$2,'Tabla de Aspectos'!$BF$2,IF('Tabla de Aspectos'!BG147='Tabla de Aspectos'!$BH$2,'Tabla de Aspectos'!$BH$2,IF('Tabla de Aspectos'!BI147='Tabla de Aspectos'!$BJ$2,'Tabla de Aspectos'!$BJ$2,IF('Tabla de Aspectos'!BK147='Tabla de Aspectos'!$BL$2,'Tabla de Aspectos'!$BL$2,IF('Tabla de Aspectos'!BM147='Tabla de Aspectos'!$BN$2,'Tabla de Aspectos'!$BN$2,IF('Tabla de Aspectos'!BO147='Tabla de Aspectos'!$BP$2,'Tabla de Aspectos'!$BP$2,IF('Tabla de Aspectos'!BQ147='Tabla de Aspectos'!$BR$2,'Tabla de Aspectos'!$BR$2,IF('Tabla de Aspectos'!BS147='Tabla de Aspectos'!$BT$2,'Tabla de Aspectos'!$BT$2,IF('Tabla de Aspectos'!BU147='Tabla de Aspectos'!$BV$2,'Tabla de Aspectos'!$BV$2,IF('Tabla de Aspectos'!BW147='Tabla de Aspectos'!$BX$2,'Tabla de Aspectos'!$BX$2,IF('Tabla de Aspectos'!BY147='Tabla de Aspectos'!$BZ$2,'Tabla de Aspectos'!$BZ$2,IF('Tabla de Aspectos'!CA147='Tabla de Aspectos'!$CB$2,'Tabla de Aspectos'!$CB$2,IF('Tabla de Aspectos'!CC147='Tabla de Aspectos'!$CD$2,'Tabla de Aspectos'!$CD$2,IF('Tabla de Aspectos'!CE147='Tabla de Aspectos'!$CF$2,'Tabla de Aspectos'!$CF$2,IF('Tabla de Aspectos'!CG147='Tabla de Aspectos'!$CH$2,'Tabla de Aspectos'!$CH$2,IF('Tabla de Aspectos'!CI147='Tabla de Aspectos'!$CJ$2,'Tabla de Aspectos'!$CJ$2,IF('Tabla de Aspectos'!CK147='Tabla de Aspectos'!$CL$2,'Tabla de Aspectos'!$CL$2,IF('Tabla de Aspectos'!CM147='Tabla de Aspectos'!$CN$2,'Tabla de Aspectos'!$CN$2,IF('Tabla de Aspectos'!CO147='Tabla de Aspectos'!$CP$2,'Tabla de Aspectos'!$CP$2,IF('Tabla de Aspectos'!CQ147='Tabla de Aspectos'!$CR$2,'Tabla de Aspectos'!$CR$2,IF('Tabla de Aspectos'!CS147='Tabla de Aspectos'!$CT$2,'Tabla de Aspectos'!$CT$2,IF('Tabla de Aspectos'!CU147='Tabla de Aspectos'!$CV$2,'Tabla de Aspectos'!$CV$2,IF('Tabla de Aspectos'!CW147='Tabla de Aspectos'!$CX$2,'Tabla de Aspectos'!$CX$2,"")))))))))))))))))))))))))))))))))))))))))))))))))</f>
        <v>Conjunción</v>
      </c>
      <c r="CJ5" s="5">
        <f>IF(AND('Tabla de Aspectos'!H147&gt;=0,'Tabla de Aspectos'!H147&lt;'Tabla de Aspectos'!$G$5/24),'Tabla de Aspectos'!H147,IF(AND('Tabla de Aspectos'!J147&gt;=0,'Tabla de Aspectos'!J147&lt;'Tabla de Aspectos'!$I$5/24),'Tabla de Aspectos'!J147,IF(AND('Tabla de Aspectos'!CZ147&gt;=0,'Tabla de Aspectos'!CZ147&lt;'Tabla de Aspectos'!$CY$5/24),'Tabla de Aspectos'!CZ147,IF(AND('Tabla de Aspectos'!L147&gt;=0,'Tabla de Aspectos'!L147&lt;'Tabla de Aspectos'!$K$5/24),'Tabla de Aspectos'!L147,IF(AND('Tabla de Aspectos'!N147&gt;=0,'Tabla de Aspectos'!N147&lt;'Tabla de Aspectos'!$M$5/24),'Tabla de Aspectos'!N147,IF(AND('Tabla de Aspectos'!P147&gt;=0,'Tabla de Aspectos'!P147&lt;'Tabla de Aspectos'!$O$5/24),'Tabla de Aspectos'!P147,IF(AND('Tabla de Aspectos'!R147&gt;=0,'Tabla de Aspectos'!R147&lt;'Tabla de Aspectos'!$Q$5/24),'Tabla de Aspectos'!R147,IF(AND('Tabla de Aspectos'!T147&gt;=0,'Tabla de Aspectos'!T147&lt;'Tabla de Aspectos'!$S$5/24),'Tabla de Aspectos'!T147,IF(AND('Tabla de Aspectos'!V147&gt;=0,'Tabla de Aspectos'!V147&lt;'Tabla de Aspectos'!$U$5/24),'Tabla de Aspectos'!V147,IF(AND('Tabla de Aspectos'!X147&gt;=0,'Tabla de Aspectos'!X147&lt;'Tabla de Aspectos'!$W$5/24),'Tabla de Aspectos'!X147,IF(AND('Tabla de Aspectos'!Z147&gt;=0,'Tabla de Aspectos'!Z147&lt;'Tabla de Aspectos'!$Y$5/24),'Tabla de Aspectos'!Z147,IF(AND('Tabla de Aspectos'!AB147&gt;=0,'Tabla de Aspectos'!AB147&lt;'Tabla de Aspectos'!$AA$5/24),'Tabla de Aspectos'!AB147,IF(AND('Tabla de Aspectos'!AD147&gt;=0,'Tabla de Aspectos'!AD147&lt;'Tabla de Aspectos'!$AC$5/24),'Tabla de Aspectos'!AD147,IF(AND('Tabla de Aspectos'!AF147&gt;=0,'Tabla de Aspectos'!AF147&lt;'Tabla de Aspectos'!$AE$5/24),'Tabla de Aspectos'!AF147,IF(AND('Tabla de Aspectos'!AH147&gt;=0,'Tabla de Aspectos'!AH147&lt;'Tabla de Aspectos'!$AG$5/24),'Tabla de Aspectos'!AH147,IF(AND('Tabla de Aspectos'!AJ147&gt;=0,'Tabla de Aspectos'!AJ147&lt;'Tabla de Aspectos'!$AI$5/24),'Tabla de Aspectos'!AJ147,IF(AND('Tabla de Aspectos'!AL147&gt;=0,'Tabla de Aspectos'!AL147&lt;'Tabla de Aspectos'!$AK$5/24),'Tabla de Aspectos'!AL147,IF(AND('Tabla de Aspectos'!AN147&gt;=0,'Tabla de Aspectos'!AN147&lt;'Tabla de Aspectos'!$AM$5/24),'Tabla de Aspectos'!AN147,IF(AND('Tabla de Aspectos'!AP147&gt;=0,'Tabla de Aspectos'!AP147&lt;'Tabla de Aspectos'!$AO$5/24),'Tabla de Aspectos'!AP147,IF(AND('Tabla de Aspectos'!AR147&gt;=0,'Tabla de Aspectos'!AR147&lt;'Tabla de Aspectos'!$AQ$5/24),'Tabla de Aspectos'!AR147,IF(AND('Tabla de Aspectos'!AT147&gt;=0,'Tabla de Aspectos'!AT147&lt;'Tabla de Aspectos'!$AS$5/24),'Tabla de Aspectos'!AT147,IF(AND('Tabla de Aspectos'!AV147&gt;=0,'Tabla de Aspectos'!AV147&lt;'Tabla de Aspectos'!$AU$5/24),'Tabla de Aspectos'!AV147,IF(AND('Tabla de Aspectos'!AX147&gt;=0,'Tabla de Aspectos'!AX147&lt;'Tabla de Aspectos'!$AW$5/24),'Tabla de Aspectos'!AX147,IF(AND('Tabla de Aspectos'!AZ147&gt;=0,'Tabla de Aspectos'!AZ147&lt;'Tabla de Aspectos'!$AY$5/24),'Tabla de Aspectos'!AZ147,IF(AND('Tabla de Aspectos'!BB147&gt;=0,'Tabla de Aspectos'!BB147&lt;'Tabla de Aspectos'!$BA$5/24),'Tabla de Aspectos'!BB147,IF(AND('Tabla de Aspectos'!BD147&gt;=0,'Tabla de Aspectos'!BD147&lt;'Tabla de Aspectos'!$BC$5/24),'Tabla de Aspectos'!BD147,IF(AND('Tabla de Aspectos'!BF147&gt;=0,'Tabla de Aspectos'!BF147&lt;'Tabla de Aspectos'!$BE$5/24),'Tabla de Aspectos'!BF147,IF(AND('Tabla de Aspectos'!BH147&gt;=0,'Tabla de Aspectos'!BH147&lt;'Tabla de Aspectos'!$BG$5/24),'Tabla de Aspectos'!BH147,IF(AND('Tabla de Aspectos'!BJ147&gt;=0,'Tabla de Aspectos'!BJ147&lt;'Tabla de Aspectos'!$BI$5/24),'Tabla de Aspectos'!BJ147,IF(AND('Tabla de Aspectos'!BL147&gt;=0,'Tabla de Aspectos'!BL147&lt;'Tabla de Aspectos'!$BK$5/24),'Tabla de Aspectos'!BL147,IF(AND('Tabla de Aspectos'!BN147&gt;=0,'Tabla de Aspectos'!BN147&lt;'Tabla de Aspectos'!$BM$5/24),'Tabla de Aspectos'!BN147,IF(AND('Tabla de Aspectos'!BP147&gt;=0,'Tabla de Aspectos'!BP147&lt;'Tabla de Aspectos'!$BO$5/24),'Tabla de Aspectos'!BP147,IF(AND('Tabla de Aspectos'!BR147&gt;=0,'Tabla de Aspectos'!BR147&lt;'Tabla de Aspectos'!$BQ$5/24),'Tabla de Aspectos'!BR147,IF(AND('Tabla de Aspectos'!BT147&gt;=0,'Tabla de Aspectos'!BT147&lt;'Tabla de Aspectos'!$BS$5/24),'Tabla de Aspectos'!BT147,IF(AND('Tabla de Aspectos'!BV147&gt;=0,'Tabla de Aspectos'!BV147&lt;'Tabla de Aspectos'!$BU$5/24),'Tabla de Aspectos'!BV147,IF(AND('Tabla de Aspectos'!BX147&gt;=0,'Tabla de Aspectos'!BX147&lt;'Tabla de Aspectos'!$BW$5/24),'Tabla de Aspectos'!BX147,IF(AND('Tabla de Aspectos'!BZ147&gt;=0,'Tabla de Aspectos'!BZ147&lt;'Tabla de Aspectos'!$BY$5/24),'Tabla de Aspectos'!BZ147,IF(AND('Tabla de Aspectos'!CB147&gt;=0,'Tabla de Aspectos'!CB147&lt;'Tabla de Aspectos'!$CA$5/24),'Tabla de Aspectos'!CB147,IF(AND('Tabla de Aspectos'!CD147&gt;=0,'Tabla de Aspectos'!CD147&lt;'Tabla de Aspectos'!$CC$5/24),'Tabla de Aspectos'!CD147,IF(AND('Tabla de Aspectos'!CF147&gt;=0,'Tabla de Aspectos'!CF147&lt;'Tabla de Aspectos'!$CE$5/24),'Tabla de Aspectos'!CF147,IF(AND('Tabla de Aspectos'!CH147&gt;=0,'Tabla de Aspectos'!CH147&lt;'Tabla de Aspectos'!$CG$5/24),'Tabla de Aspectos'!CH147,IF(AND('Tabla de Aspectos'!CJ147&gt;=0,'Tabla de Aspectos'!CJ147&lt;'Tabla de Aspectos'!$CI$5/24),'Tabla de Aspectos'!CJ147,IF(AND('Tabla de Aspectos'!CL147&gt;=0,'Tabla de Aspectos'!CL147&lt;'Tabla de Aspectos'!$CK$5/24),'Tabla de Aspectos'!CL147,IF(AND('Tabla de Aspectos'!CN147&gt;=0,'Tabla de Aspectos'!CN147&lt;'Tabla de Aspectos'!$CM$5/24),'Tabla de Aspectos'!CN147,IF(AND('Tabla de Aspectos'!CP147&gt;=0,'Tabla de Aspectos'!CP147&lt;'Tabla de Aspectos'!$CO$5/24),'Tabla de Aspectos'!CP147,IF(AND('Tabla de Aspectos'!CR147&gt;=0,'Tabla de Aspectos'!CR147&lt;'Tabla de Aspectos'!$CQ$5/24),'Tabla de Aspectos'!CR147,IF(AND('Tabla de Aspectos'!CT147&gt;=0,'Tabla de Aspectos'!CT147&lt;'Tabla de Aspectos'!$CS$5/24),'Tabla de Aspectos'!CT147,IF(AND('Tabla de Aspectos'!CV147&gt;=0,'Tabla de Aspectos'!CV147&lt;'Tabla de Aspectos'!$CU$5/24),'Tabla de Aspectos'!CV147,IF(AND('Tabla de Aspectos'!CX147&gt;=0,'Tabla de Aspectos'!CX147&lt;'Tabla de Aspectos'!$CW$5/24),'Tabla de Aspectos'!CX147,"")))))))))))))))))))))))))))))))))))))))))))))))))</f>
        <v>0</v>
      </c>
      <c r="CK5" s="3" t="str">
        <f>IF(CJ5&lt;&gt;"",IF(CI5=13,"(no se puede describir)",IF(CI5="Conjunción","+20",ROUND((31-HLOOKUP(CI5,'Tabla de Aspectos'!$G$2:$DT$7,6,FALSE))/3*2,1))),"")</f>
        <v>+20</v>
      </c>
      <c r="CL5" s="3">
        <f>IF(CI5='Tabla de Aspectos'!$G$2,24*CJ5/'Tabla de Aspectos'!$G$5,IF(CI5='Tabla de Aspectos'!$I$2,24*CJ5/'Tabla de Aspectos'!$I$5,IF(CI5='Tabla de Aspectos'!$K$2,24*CJ5/'Tabla de Aspectos'!$K$5,IF(CI5='Tabla de Aspectos'!$CY$2,24*CJ5/'Tabla de Aspectos'!$CY$5,IF(CI5='Tabla de Aspectos'!$M$2,24*CJ5/'Tabla de Aspectos'!$M$5,IF(CI5='Tabla de Aspectos'!$M$2,24*CJ5/'Tabla de Aspectos'!$M$5,IF(CI5='Tabla de Aspectos'!$O$2,24*CJ5/'Tabla de Aspectos'!$O$5,IF(CI5='Tabla de Aspectos'!$Q$2,24*CJ5/'Tabla de Aspectos'!$Q$5,IF(CI5='Tabla de Aspectos'!$S$2,24*CJ5/'Tabla de Aspectos'!$S$5,IF(CI5='Tabla de Aspectos'!$U$2,24*CJ5/'Tabla de Aspectos'!$U$5,IF(CI5='Tabla de Aspectos'!$W$2,24*CJ5/'Tabla de Aspectos'!$W$5,IF(CI5='Tabla de Aspectos'!$Y$2,24*CJ5/'Tabla de Aspectos'!$Y$5,IF(CI5='Tabla de Aspectos'!$AA$2,24*CJ5/'Tabla de Aspectos'!$AA$5,IF(CI5='Tabla de Aspectos'!$AC$2,24*CJ5/'Tabla de Aspectos'!$AC$5,IF(CI5='Tabla de Aspectos'!$AE$2,24*CJ5/'Tabla de Aspectos'!$AE$5,IF(CI5='Tabla de Aspectos'!$AG$2,24*CJ5/'Tabla de Aspectos'!$AG$5,IF(CI5='Tabla de Aspectos'!$AI$2,24*CJ5/'Tabla de Aspectos'!$AI$5,IF(CI5='Tabla de Aspectos'!$AK$2,24*CJ5/'Tabla de Aspectos'!$AK$5,IF(CI5='Tabla de Aspectos'!$AM$2,24*CJ5/'Tabla de Aspectos'!$AM$5,IF(CI5='Tabla de Aspectos'!$AO$2,24*CJ5/'Tabla de Aspectos'!$AO$5,IF(CI5='Tabla de Aspectos'!$AQ$2,24*CJ5/'Tabla de Aspectos'!$AQ$5,IF(CI5='Tabla de Aspectos'!$AS$2,24*CJ5/'Tabla de Aspectos'!$AS$5,IF(CI5='Tabla de Aspectos'!$AU$2,24*CJ5/'Tabla de Aspectos'!$AU$5,IF(CI5='Tabla de Aspectos'!$AW$2,24*CJ5/'Tabla de Aspectos'!$AW$5,IF(CI5='Tabla de Aspectos'!$AY$2,24*CJ5/'Tabla de Aspectos'!$AY$5,IF(CI5='Tabla de Aspectos'!$BA$2,24*CJ5/'Tabla de Aspectos'!$BA$5,IF(CI5='Tabla de Aspectos'!$BC$2,24*CJ5/'Tabla de Aspectos'!$BC$5,IF(CI5='Tabla de Aspectos'!$BE$2,24*CJ5/'Tabla de Aspectos'!$BE$5,IF(CI5='Tabla de Aspectos'!$BG$2,24*CJ5/'Tabla de Aspectos'!$BG$5,IF(CI5='Tabla de Aspectos'!$BI$2,24*CJ5/'Tabla de Aspectos'!$BI$5,IF(CI5='Tabla de Aspectos'!$BK$2,24*CJ5/'Tabla de Aspectos'!$BK$5,IF(CI5='Tabla de Aspectos'!$BM$2,24*CJ5/'Tabla de Aspectos'!$BM$5,IF(CI5='Tabla de Aspectos'!$BO$2,24*CJ5/'Tabla de Aspectos'!$BO$5,IF(CI5='Tabla de Aspectos'!$BQ$2,24*CJ5/'Tabla de Aspectos'!$BQ$5,IF(CI5='Tabla de Aspectos'!$BS$2,24*CJ5/'Tabla de Aspectos'!$BS$5,IF(CI5='Tabla de Aspectos'!$BU$2,24*CJ5/'Tabla de Aspectos'!$BU$5,IF(CI5='Tabla de Aspectos'!$BW$2,24*CJ5/'Tabla de Aspectos'!$BW$5,IF(CI5='Tabla de Aspectos'!$BY$2,24*CJ5/'Tabla de Aspectos'!$BY$5,IF(CI5='Tabla de Aspectos'!$CA$2,24*CJ5/'Tabla de Aspectos'!$CA$5,IF(CI5='Tabla de Aspectos'!$CC$2,24*CJ5/'Tabla de Aspectos'!$CC$5,IF(CI5='Tabla de Aspectos'!$CE$2,24*CJ5/'Tabla de Aspectos'!$CE$5,IF(CI5='Tabla de Aspectos'!$CG$2,24*CJ5/'Tabla de Aspectos'!$CG$5,IF(CI5='Tabla de Aspectos'!$CI$2,24*CJ5/'Tabla de Aspectos'!$CI$5,IF(CI5='Tabla de Aspectos'!$CK$2,24*CJ5/'Tabla de Aspectos'!$CK$5,IF(CI5='Tabla de Aspectos'!$CM$2,24*CJ5/'Tabla de Aspectos'!$CM$5,IF(CI5='Tabla de Aspectos'!$CO$2,24*CJ5/'Tabla de Aspectos'!$CO$5,IF(CI5='Tabla de Aspectos'!$CQ$2,24*CJ5/'Tabla de Aspectos'!$CQ$5,IF(CI5='Tabla de Aspectos'!$CS$2,24*CJ5/'Tabla de Aspectos'!$CS$5,IF(CI5='Tabla de Aspectos'!$CU$2,24*CJ5/'Tabla de Aspectos'!$CU$5,IF(CI5='Tabla de Aspectos'!$CW$2,24*CJ5/'Tabla de Aspectos'!$CW$5,""))))))))))))))))))))))))))))))))))))))))))))))))))</f>
        <v>0</v>
      </c>
      <c r="CM5" s="3">
        <f t="shared" si="7"/>
        <v>20</v>
      </c>
      <c r="CO5" s="3">
        <f>'Tabla de Aspectos'!D162</f>
        <v>162</v>
      </c>
      <c r="CP5" s="3" t="str">
        <f>'Tabla de Aspectos'!E162</f>
        <v>Plutón</v>
      </c>
      <c r="CQ5" s="3" t="str">
        <f>'Tabla de Aspectos'!F162</f>
        <v>Luna</v>
      </c>
      <c r="CR5" s="3" t="str">
        <f>IF('Tabla de Aspectos'!G162='Tabla de Aspectos'!$H$2,'Tabla de Aspectos'!$H$2,IF('Tabla de Aspectos'!I162='Tabla de Aspectos'!$J$2,'Tabla de Aspectos'!$J$2,IF('Tabla de Aspectos'!CY162='Tabla de Aspectos'!$CZ$2,'Tabla de Aspectos'!$CZ$2,IF('Tabla de Aspectos'!K162='Tabla de Aspectos'!$L$2,'Tabla de Aspectos'!$L$2,IF('Tabla de Aspectos'!M162='Tabla de Aspectos'!$N$2,'Tabla de Aspectos'!$N$2,IF('Tabla de Aspectos'!O162='Tabla de Aspectos'!$P$2,'Tabla de Aspectos'!$P$2,IF('Tabla de Aspectos'!Q162='Tabla de Aspectos'!$R$2,'Tabla de Aspectos'!$R$2,IF('Tabla de Aspectos'!S162='Tabla de Aspectos'!$T$2,'Tabla de Aspectos'!$T$2,IF('Tabla de Aspectos'!U162='Tabla de Aspectos'!$V$2,'Tabla de Aspectos'!$V$2,IF('Tabla de Aspectos'!W162='Tabla de Aspectos'!$X$2,'Tabla de Aspectos'!$X$2,IF('Tabla de Aspectos'!Y162='Tabla de Aspectos'!$Z$2,'Tabla de Aspectos'!$Z$2,IF('Tabla de Aspectos'!AA162='Tabla de Aspectos'!$AB$2,'Tabla de Aspectos'!$AB$2,IF('Tabla de Aspectos'!AC162='Tabla de Aspectos'!$AD$2,'Tabla de Aspectos'!$AD$2,IF('Tabla de Aspectos'!AE162='Tabla de Aspectos'!$AF$2,'Tabla de Aspectos'!$AF$2,IF('Tabla de Aspectos'!AG162='Tabla de Aspectos'!$AH$2,'Tabla de Aspectos'!$AH$2,IF('Tabla de Aspectos'!AI162='Tabla de Aspectos'!$AJ$2,'Tabla de Aspectos'!$AJ$2,IF('Tabla de Aspectos'!AK162='Tabla de Aspectos'!$AL$2,'Tabla de Aspectos'!$AL$2,IF('Tabla de Aspectos'!AM162='Tabla de Aspectos'!$AN$2,'Tabla de Aspectos'!$AN$2,IF('Tabla de Aspectos'!AO162='Tabla de Aspectos'!$AP$2,'Tabla de Aspectos'!$AP$2,IF('Tabla de Aspectos'!AQ162='Tabla de Aspectos'!$AR$2,'Tabla de Aspectos'!$AR$2,IF('Tabla de Aspectos'!AS162='Tabla de Aspectos'!$AT$2,'Tabla de Aspectos'!$AT$2,IF('Tabla de Aspectos'!AU162='Tabla de Aspectos'!$AV$2,'Tabla de Aspectos'!$AV$2,IF('Tabla de Aspectos'!AW162='Tabla de Aspectos'!$AX$2,'Tabla de Aspectos'!$AX$2,IF('Tabla de Aspectos'!AY162='Tabla de Aspectos'!$AZ$2,'Tabla de Aspectos'!$AZ$2,IF('Tabla de Aspectos'!BA162='Tabla de Aspectos'!$BB$2,'Tabla de Aspectos'!$BB$2,IF('Tabla de Aspectos'!BC162='Tabla de Aspectos'!$BD$2,'Tabla de Aspectos'!$BD$2,IF('Tabla de Aspectos'!BE162='Tabla de Aspectos'!$BF$2,'Tabla de Aspectos'!$BF$2,IF('Tabla de Aspectos'!BG162='Tabla de Aspectos'!$BH$2,'Tabla de Aspectos'!$BH$2,IF('Tabla de Aspectos'!BI162='Tabla de Aspectos'!$BJ$2,'Tabla de Aspectos'!$BJ$2,IF('Tabla de Aspectos'!BK162='Tabla de Aspectos'!$BL$2,'Tabla de Aspectos'!$BL$2,IF('Tabla de Aspectos'!BM162='Tabla de Aspectos'!$BN$2,'Tabla de Aspectos'!$BN$2,IF('Tabla de Aspectos'!BO162='Tabla de Aspectos'!$BP$2,'Tabla de Aspectos'!$BP$2,IF('Tabla de Aspectos'!BQ162='Tabla de Aspectos'!$BR$2,'Tabla de Aspectos'!$BR$2,IF('Tabla de Aspectos'!BS162='Tabla de Aspectos'!$BT$2,'Tabla de Aspectos'!$BT$2,IF('Tabla de Aspectos'!BU162='Tabla de Aspectos'!$BV$2,'Tabla de Aspectos'!$BV$2,IF('Tabla de Aspectos'!BW162='Tabla de Aspectos'!$BX$2,'Tabla de Aspectos'!$BX$2,IF('Tabla de Aspectos'!BY162='Tabla de Aspectos'!$BZ$2,'Tabla de Aspectos'!$BZ$2,IF('Tabla de Aspectos'!CA162='Tabla de Aspectos'!$CB$2,'Tabla de Aspectos'!$CB$2,IF('Tabla de Aspectos'!CC162='Tabla de Aspectos'!$CD$2,'Tabla de Aspectos'!$CD$2,IF('Tabla de Aspectos'!CE162='Tabla de Aspectos'!$CF$2,'Tabla de Aspectos'!$CF$2,IF('Tabla de Aspectos'!CG162='Tabla de Aspectos'!$CH$2,'Tabla de Aspectos'!$CH$2,IF('Tabla de Aspectos'!CI162='Tabla de Aspectos'!$CJ$2,'Tabla de Aspectos'!$CJ$2,IF('Tabla de Aspectos'!CK162='Tabla de Aspectos'!$CL$2,'Tabla de Aspectos'!$CL$2,IF('Tabla de Aspectos'!CM162='Tabla de Aspectos'!$CN$2,'Tabla de Aspectos'!$CN$2,IF('Tabla de Aspectos'!CO162='Tabla de Aspectos'!$CP$2,'Tabla de Aspectos'!$CP$2,IF('Tabla de Aspectos'!CQ162='Tabla de Aspectos'!$CR$2,'Tabla de Aspectos'!$CR$2,IF('Tabla de Aspectos'!CS162='Tabla de Aspectos'!$CT$2,'Tabla de Aspectos'!$CT$2,IF('Tabla de Aspectos'!CU162='Tabla de Aspectos'!$CV$2,'Tabla de Aspectos'!$CV$2,IF('Tabla de Aspectos'!CW162='Tabla de Aspectos'!$CX$2,'Tabla de Aspectos'!$CX$2,"")))))))))))))))))))))))))))))))))))))))))))))))))</f>
        <v>Conjunción</v>
      </c>
      <c r="CS5" s="5">
        <f>IF(AND('Tabla de Aspectos'!H162&gt;=0,'Tabla de Aspectos'!H162&lt;'Tabla de Aspectos'!$G$5/24),'Tabla de Aspectos'!H162,IF(AND('Tabla de Aspectos'!J162&gt;=0,'Tabla de Aspectos'!J162&lt;'Tabla de Aspectos'!$I$5/24),'Tabla de Aspectos'!J162,IF(AND('Tabla de Aspectos'!CZ162&gt;=0,'Tabla de Aspectos'!CZ162&lt;'Tabla de Aspectos'!$CY$5/24),'Tabla de Aspectos'!CZ162,IF(AND('Tabla de Aspectos'!L162&gt;=0,'Tabla de Aspectos'!L162&lt;'Tabla de Aspectos'!$K$5/24),'Tabla de Aspectos'!L162,IF(AND('Tabla de Aspectos'!N162&gt;=0,'Tabla de Aspectos'!N162&lt;'Tabla de Aspectos'!$M$5/24),'Tabla de Aspectos'!N162,IF(AND('Tabla de Aspectos'!P162&gt;=0,'Tabla de Aspectos'!P162&lt;'Tabla de Aspectos'!$O$5/24),'Tabla de Aspectos'!P162,IF(AND('Tabla de Aspectos'!R162&gt;=0,'Tabla de Aspectos'!R162&lt;'Tabla de Aspectos'!$Q$5/24),'Tabla de Aspectos'!R162,IF(AND('Tabla de Aspectos'!T162&gt;=0,'Tabla de Aspectos'!T162&lt;'Tabla de Aspectos'!$S$5/24),'Tabla de Aspectos'!T162,IF(AND('Tabla de Aspectos'!V162&gt;=0,'Tabla de Aspectos'!V162&lt;'Tabla de Aspectos'!$U$5/24),'Tabla de Aspectos'!V162,IF(AND('Tabla de Aspectos'!X162&gt;=0,'Tabla de Aspectos'!X162&lt;'Tabla de Aspectos'!$W$5/24),'Tabla de Aspectos'!X162,IF(AND('Tabla de Aspectos'!Z162&gt;=0,'Tabla de Aspectos'!Z162&lt;'Tabla de Aspectos'!$Y$5/24),'Tabla de Aspectos'!Z162,IF(AND('Tabla de Aspectos'!AB162&gt;=0,'Tabla de Aspectos'!AB162&lt;'Tabla de Aspectos'!$AA$5/24),'Tabla de Aspectos'!AB162,IF(AND('Tabla de Aspectos'!AD162&gt;=0,'Tabla de Aspectos'!AD162&lt;'Tabla de Aspectos'!$AC$5/24),'Tabla de Aspectos'!AD162,IF(AND('Tabla de Aspectos'!AF162&gt;=0,'Tabla de Aspectos'!AF162&lt;'Tabla de Aspectos'!$AE$5/24),'Tabla de Aspectos'!AF162,IF(AND('Tabla de Aspectos'!AH162&gt;=0,'Tabla de Aspectos'!AH162&lt;'Tabla de Aspectos'!$AG$5/24),'Tabla de Aspectos'!AH162,IF(AND('Tabla de Aspectos'!AJ162&gt;=0,'Tabla de Aspectos'!AJ162&lt;'Tabla de Aspectos'!$AI$5/24),'Tabla de Aspectos'!AJ162,IF(AND('Tabla de Aspectos'!AL162&gt;=0,'Tabla de Aspectos'!AL162&lt;'Tabla de Aspectos'!$AK$5/24),'Tabla de Aspectos'!AL162,IF(AND('Tabla de Aspectos'!AN162&gt;=0,'Tabla de Aspectos'!AN162&lt;'Tabla de Aspectos'!$AM$5/24),'Tabla de Aspectos'!AN162,IF(AND('Tabla de Aspectos'!AP162&gt;=0,'Tabla de Aspectos'!AP162&lt;'Tabla de Aspectos'!$AO$5/24),'Tabla de Aspectos'!AP162,IF(AND('Tabla de Aspectos'!AR162&gt;=0,'Tabla de Aspectos'!AR162&lt;'Tabla de Aspectos'!$AQ$5/24),'Tabla de Aspectos'!AR162,IF(AND('Tabla de Aspectos'!AT162&gt;=0,'Tabla de Aspectos'!AT162&lt;'Tabla de Aspectos'!$AS$5/24),'Tabla de Aspectos'!AT162,IF(AND('Tabla de Aspectos'!AV162&gt;=0,'Tabla de Aspectos'!AV162&lt;'Tabla de Aspectos'!$AU$5/24),'Tabla de Aspectos'!AV162,IF(AND('Tabla de Aspectos'!AX162&gt;=0,'Tabla de Aspectos'!AX162&lt;'Tabla de Aspectos'!$AW$5/24),'Tabla de Aspectos'!AX162,IF(AND('Tabla de Aspectos'!AZ162&gt;=0,'Tabla de Aspectos'!AZ162&lt;'Tabla de Aspectos'!$AY$5/24),'Tabla de Aspectos'!AZ162,IF(AND('Tabla de Aspectos'!BB162&gt;=0,'Tabla de Aspectos'!BB162&lt;'Tabla de Aspectos'!$BA$5/24),'Tabla de Aspectos'!BB162,IF(AND('Tabla de Aspectos'!BD162&gt;=0,'Tabla de Aspectos'!BD162&lt;'Tabla de Aspectos'!$BC$5/24),'Tabla de Aspectos'!BD162,IF(AND('Tabla de Aspectos'!BF162&gt;=0,'Tabla de Aspectos'!BF162&lt;'Tabla de Aspectos'!$BE$5/24),'Tabla de Aspectos'!BF162,IF(AND('Tabla de Aspectos'!BH162&gt;=0,'Tabla de Aspectos'!BH162&lt;'Tabla de Aspectos'!$BG$5/24),'Tabla de Aspectos'!BH162,IF(AND('Tabla de Aspectos'!BJ162&gt;=0,'Tabla de Aspectos'!BJ162&lt;'Tabla de Aspectos'!$BI$5/24),'Tabla de Aspectos'!BJ162,IF(AND('Tabla de Aspectos'!BL162&gt;=0,'Tabla de Aspectos'!BL162&lt;'Tabla de Aspectos'!$BK$5/24),'Tabla de Aspectos'!BL162,IF(AND('Tabla de Aspectos'!BN162&gt;=0,'Tabla de Aspectos'!BN162&lt;'Tabla de Aspectos'!$BM$5/24),'Tabla de Aspectos'!BN162,IF(AND('Tabla de Aspectos'!BP162&gt;=0,'Tabla de Aspectos'!BP162&lt;'Tabla de Aspectos'!$BO$5/24),'Tabla de Aspectos'!BP162,IF(AND('Tabla de Aspectos'!BR162&gt;=0,'Tabla de Aspectos'!BR162&lt;'Tabla de Aspectos'!$BQ$5/24),'Tabla de Aspectos'!BR162,IF(AND('Tabla de Aspectos'!BT162&gt;=0,'Tabla de Aspectos'!BT162&lt;'Tabla de Aspectos'!$BS$5/24),'Tabla de Aspectos'!BT162,IF(AND('Tabla de Aspectos'!BV162&gt;=0,'Tabla de Aspectos'!BV162&lt;'Tabla de Aspectos'!$BU$5/24),'Tabla de Aspectos'!BV162,IF(AND('Tabla de Aspectos'!BX162&gt;=0,'Tabla de Aspectos'!BX162&lt;'Tabla de Aspectos'!$BW$5/24),'Tabla de Aspectos'!BX162,IF(AND('Tabla de Aspectos'!BZ162&gt;=0,'Tabla de Aspectos'!BZ162&lt;'Tabla de Aspectos'!$BY$5/24),'Tabla de Aspectos'!BZ162,IF(AND('Tabla de Aspectos'!CB162&gt;=0,'Tabla de Aspectos'!CB162&lt;'Tabla de Aspectos'!$CA$5/24),'Tabla de Aspectos'!CB162,IF(AND('Tabla de Aspectos'!CD162&gt;=0,'Tabla de Aspectos'!CD162&lt;'Tabla de Aspectos'!$CC$5/24),'Tabla de Aspectos'!CD162,IF(AND('Tabla de Aspectos'!CF162&gt;=0,'Tabla de Aspectos'!CF162&lt;'Tabla de Aspectos'!$CE$5/24),'Tabla de Aspectos'!CF162,IF(AND('Tabla de Aspectos'!CH162&gt;=0,'Tabla de Aspectos'!CH162&lt;'Tabla de Aspectos'!$CG$5/24),'Tabla de Aspectos'!CH162,IF(AND('Tabla de Aspectos'!CJ162&gt;=0,'Tabla de Aspectos'!CJ162&lt;'Tabla de Aspectos'!$CI$5/24),'Tabla de Aspectos'!CJ162,IF(AND('Tabla de Aspectos'!CL162&gt;=0,'Tabla de Aspectos'!CL162&lt;'Tabla de Aspectos'!$CK$5/24),'Tabla de Aspectos'!CL162,IF(AND('Tabla de Aspectos'!CN162&gt;=0,'Tabla de Aspectos'!CN162&lt;'Tabla de Aspectos'!$CM$5/24),'Tabla de Aspectos'!CN162,IF(AND('Tabla de Aspectos'!CP162&gt;=0,'Tabla de Aspectos'!CP162&lt;'Tabla de Aspectos'!$CO$5/24),'Tabla de Aspectos'!CP162,IF(AND('Tabla de Aspectos'!CR162&gt;=0,'Tabla de Aspectos'!CR162&lt;'Tabla de Aspectos'!$CQ$5/24),'Tabla de Aspectos'!CR162,IF(AND('Tabla de Aspectos'!CT162&gt;=0,'Tabla de Aspectos'!CT162&lt;'Tabla de Aspectos'!$CS$5/24),'Tabla de Aspectos'!CT162,IF(AND('Tabla de Aspectos'!CV162&gt;=0,'Tabla de Aspectos'!CV162&lt;'Tabla de Aspectos'!$CU$5/24),'Tabla de Aspectos'!CV162,IF(AND('Tabla de Aspectos'!CX162&gt;=0,'Tabla de Aspectos'!CX162&lt;'Tabla de Aspectos'!$CW$5/24),'Tabla de Aspectos'!CX162,"")))))))))))))))))))))))))))))))))))))))))))))))))</f>
        <v>0</v>
      </c>
      <c r="CT5" s="3" t="str">
        <f>IF(CS5&lt;&gt;"",IF(CR5=13,"(no se puede describir)",IF(CR5="Conjunción","+20",ROUND((31-HLOOKUP(CR5,'Tabla de Aspectos'!$G$2:$DT$7,6,FALSE))/3*2,1))),"")</f>
        <v>+20</v>
      </c>
      <c r="CU5" s="3">
        <f>IF(CR5='Tabla de Aspectos'!$G$2,24*CS5/'Tabla de Aspectos'!$G$5,IF(CR5='Tabla de Aspectos'!$I$2,24*CS5/'Tabla de Aspectos'!$I$5,IF(CR5='Tabla de Aspectos'!$K$2,24*CS5/'Tabla de Aspectos'!$K$5,IF(CR5='Tabla de Aspectos'!$CY$2,24*CS5/'Tabla de Aspectos'!$CY$5,IF(CR5='Tabla de Aspectos'!$M$2,24*CS5/'Tabla de Aspectos'!$M$5,IF(CR5='Tabla de Aspectos'!$M$2,24*CS5/'Tabla de Aspectos'!$M$5,IF(CR5='Tabla de Aspectos'!$O$2,24*CS5/'Tabla de Aspectos'!$O$5,IF(CR5='Tabla de Aspectos'!$Q$2,24*CS5/'Tabla de Aspectos'!$Q$5,IF(CR5='Tabla de Aspectos'!$S$2,24*CS5/'Tabla de Aspectos'!$S$5,IF(CR5='Tabla de Aspectos'!$U$2,24*CS5/'Tabla de Aspectos'!$U$5,IF(CR5='Tabla de Aspectos'!$W$2,24*CS5/'Tabla de Aspectos'!$W$5,IF(CR5='Tabla de Aspectos'!$Y$2,24*CS5/'Tabla de Aspectos'!$Y$5,IF(CR5='Tabla de Aspectos'!$AA$2,24*CS5/'Tabla de Aspectos'!$AA$5,IF(CR5='Tabla de Aspectos'!$AC$2,24*CS5/'Tabla de Aspectos'!$AC$5,IF(CR5='Tabla de Aspectos'!$AE$2,24*CS5/'Tabla de Aspectos'!$AE$5,IF(CR5='Tabla de Aspectos'!$AG$2,24*CS5/'Tabla de Aspectos'!$AG$5,IF(CR5='Tabla de Aspectos'!$AI$2,24*CS5/'Tabla de Aspectos'!$AI$5,IF(CR5='Tabla de Aspectos'!$AK$2,24*CS5/'Tabla de Aspectos'!$AK$5,IF(CR5='Tabla de Aspectos'!$AM$2,24*CS5/'Tabla de Aspectos'!$AM$5,IF(CR5='Tabla de Aspectos'!$AO$2,24*CS5/'Tabla de Aspectos'!$AO$5,IF(CR5='Tabla de Aspectos'!$AQ$2,24*CS5/'Tabla de Aspectos'!$AQ$5,IF(CR5='Tabla de Aspectos'!$AS$2,24*CS5/'Tabla de Aspectos'!$AS$5,IF(CR5='Tabla de Aspectos'!$AU$2,24*CS5/'Tabla de Aspectos'!$AU$5,IF(CR5='Tabla de Aspectos'!$AW$2,24*CS5/'Tabla de Aspectos'!$AW$5,IF(CR5='Tabla de Aspectos'!$AY$2,24*CS5/'Tabla de Aspectos'!$AY$5,IF(CR5='Tabla de Aspectos'!$BA$2,24*CS5/'Tabla de Aspectos'!$BA$5,IF(CR5='Tabla de Aspectos'!$BC$2,24*CS5/'Tabla de Aspectos'!$BC$5,IF(CR5='Tabla de Aspectos'!$BE$2,24*CS5/'Tabla de Aspectos'!$BE$5,IF(CR5='Tabla de Aspectos'!$BG$2,24*CS5/'Tabla de Aspectos'!$BG$5,IF(CR5='Tabla de Aspectos'!$BI$2,24*CS5/'Tabla de Aspectos'!$BI$5,IF(CR5='Tabla de Aspectos'!$BK$2,24*CS5/'Tabla de Aspectos'!$BK$5,IF(CR5='Tabla de Aspectos'!$BM$2,24*CS5/'Tabla de Aspectos'!$BM$5,IF(CR5='Tabla de Aspectos'!$BO$2,24*CS5/'Tabla de Aspectos'!$BO$5,IF(CR5='Tabla de Aspectos'!$BQ$2,24*CS5/'Tabla de Aspectos'!$BQ$5,IF(CR5='Tabla de Aspectos'!$BS$2,24*CS5/'Tabla de Aspectos'!$BS$5,IF(CR5='Tabla de Aspectos'!$BU$2,24*CS5/'Tabla de Aspectos'!$BU$5,IF(CR5='Tabla de Aspectos'!$BW$2,24*CS5/'Tabla de Aspectos'!$BW$5,IF(CR5='Tabla de Aspectos'!$BY$2,24*CS5/'Tabla de Aspectos'!$BY$5,IF(CR5='Tabla de Aspectos'!$CA$2,24*CS5/'Tabla de Aspectos'!$CA$5,IF(CR5='Tabla de Aspectos'!$CC$2,24*CS5/'Tabla de Aspectos'!$CC$5,IF(CR5='Tabla de Aspectos'!$CE$2,24*CS5/'Tabla de Aspectos'!$CE$5,IF(CR5='Tabla de Aspectos'!$CG$2,24*CS5/'Tabla de Aspectos'!$CG$5,IF(CR5='Tabla de Aspectos'!$CI$2,24*CS5/'Tabla de Aspectos'!$CI$5,IF(CR5='Tabla de Aspectos'!$CK$2,24*CS5/'Tabla de Aspectos'!$CK$5,IF(CR5='Tabla de Aspectos'!$CM$2,24*CS5/'Tabla de Aspectos'!$CM$5,IF(CR5='Tabla de Aspectos'!$CO$2,24*CS5/'Tabla de Aspectos'!$CO$5,IF(CR5='Tabla de Aspectos'!$CQ$2,24*CS5/'Tabla de Aspectos'!$CQ$5,IF(CR5='Tabla de Aspectos'!$CS$2,24*CS5/'Tabla de Aspectos'!$CS$5,IF(CR5='Tabla de Aspectos'!$CU$2,24*CS5/'Tabla de Aspectos'!$CU$5,IF(CR5='Tabla de Aspectos'!$CW$2,24*CS5/'Tabla de Aspectos'!$CW$5,""))))))))))))))))))))))))))))))))))))))))))))))))))</f>
        <v>0</v>
      </c>
      <c r="CV5" s="3">
        <f t="shared" si="8"/>
        <v>20</v>
      </c>
      <c r="CX5" s="3">
        <f>'Tabla de Aspectos'!D177</f>
        <v>178</v>
      </c>
      <c r="CY5" s="3" t="str">
        <f>'Tabla de Aspectos'!E177</f>
        <v>Nodo Norte Real</v>
      </c>
      <c r="CZ5" s="3" t="str">
        <f>'Tabla de Aspectos'!F177</f>
        <v>Luna</v>
      </c>
      <c r="DA5" s="3" t="str">
        <f>IF('Tabla de Aspectos'!G177='Tabla de Aspectos'!$H$2,'Tabla de Aspectos'!$H$2,IF('Tabla de Aspectos'!I177='Tabla de Aspectos'!$J$2,'Tabla de Aspectos'!$J$2,IF('Tabla de Aspectos'!CY177='Tabla de Aspectos'!$CZ$2,'Tabla de Aspectos'!$CZ$2,IF('Tabla de Aspectos'!K177='Tabla de Aspectos'!$L$2,'Tabla de Aspectos'!$L$2,IF('Tabla de Aspectos'!M177='Tabla de Aspectos'!$N$2,'Tabla de Aspectos'!$N$2,IF('Tabla de Aspectos'!O177='Tabla de Aspectos'!$P$2,'Tabla de Aspectos'!$P$2,IF('Tabla de Aspectos'!Q177='Tabla de Aspectos'!$R$2,'Tabla de Aspectos'!$R$2,IF('Tabla de Aspectos'!S177='Tabla de Aspectos'!$T$2,'Tabla de Aspectos'!$T$2,IF('Tabla de Aspectos'!U177='Tabla de Aspectos'!$V$2,'Tabla de Aspectos'!$V$2,IF('Tabla de Aspectos'!W177='Tabla de Aspectos'!$X$2,'Tabla de Aspectos'!$X$2,IF('Tabla de Aspectos'!Y177='Tabla de Aspectos'!$Z$2,'Tabla de Aspectos'!$Z$2,IF('Tabla de Aspectos'!AA177='Tabla de Aspectos'!$AB$2,'Tabla de Aspectos'!$AB$2,IF('Tabla de Aspectos'!AC177='Tabla de Aspectos'!$AD$2,'Tabla de Aspectos'!$AD$2,IF('Tabla de Aspectos'!AE177='Tabla de Aspectos'!$AF$2,'Tabla de Aspectos'!$AF$2,IF('Tabla de Aspectos'!AG177='Tabla de Aspectos'!$AH$2,'Tabla de Aspectos'!$AH$2,IF('Tabla de Aspectos'!AI177='Tabla de Aspectos'!$AJ$2,'Tabla de Aspectos'!$AJ$2,IF('Tabla de Aspectos'!AK177='Tabla de Aspectos'!$AL$2,'Tabla de Aspectos'!$AL$2,IF('Tabla de Aspectos'!AM177='Tabla de Aspectos'!$AN$2,'Tabla de Aspectos'!$AN$2,IF('Tabla de Aspectos'!AO177='Tabla de Aspectos'!$AP$2,'Tabla de Aspectos'!$AP$2,IF('Tabla de Aspectos'!AQ177='Tabla de Aspectos'!$AR$2,'Tabla de Aspectos'!$AR$2,IF('Tabla de Aspectos'!AS177='Tabla de Aspectos'!$AT$2,'Tabla de Aspectos'!$AT$2,IF('Tabla de Aspectos'!AU177='Tabla de Aspectos'!$AV$2,'Tabla de Aspectos'!$AV$2,IF('Tabla de Aspectos'!AW177='Tabla de Aspectos'!$AX$2,'Tabla de Aspectos'!$AX$2,IF('Tabla de Aspectos'!AY177='Tabla de Aspectos'!$AZ$2,'Tabla de Aspectos'!$AZ$2,IF('Tabla de Aspectos'!BA177='Tabla de Aspectos'!$BB$2,'Tabla de Aspectos'!$BB$2,IF('Tabla de Aspectos'!BC177='Tabla de Aspectos'!$BD$2,'Tabla de Aspectos'!$BD$2,IF('Tabla de Aspectos'!BE177='Tabla de Aspectos'!$BF$2,'Tabla de Aspectos'!$BF$2,IF('Tabla de Aspectos'!BG177='Tabla de Aspectos'!$BH$2,'Tabla de Aspectos'!$BH$2,IF('Tabla de Aspectos'!BI177='Tabla de Aspectos'!$BJ$2,'Tabla de Aspectos'!$BJ$2,IF('Tabla de Aspectos'!BK177='Tabla de Aspectos'!$BL$2,'Tabla de Aspectos'!$BL$2,IF('Tabla de Aspectos'!BM177='Tabla de Aspectos'!$BN$2,'Tabla de Aspectos'!$BN$2,IF('Tabla de Aspectos'!BO177='Tabla de Aspectos'!$BP$2,'Tabla de Aspectos'!$BP$2,IF('Tabla de Aspectos'!BQ177='Tabla de Aspectos'!$BR$2,'Tabla de Aspectos'!$BR$2,IF('Tabla de Aspectos'!BS177='Tabla de Aspectos'!$BT$2,'Tabla de Aspectos'!$BT$2,IF('Tabla de Aspectos'!BU177='Tabla de Aspectos'!$BV$2,'Tabla de Aspectos'!$BV$2,IF('Tabla de Aspectos'!BW177='Tabla de Aspectos'!$BX$2,'Tabla de Aspectos'!$BX$2,IF('Tabla de Aspectos'!BY177='Tabla de Aspectos'!$BZ$2,'Tabla de Aspectos'!$BZ$2,IF('Tabla de Aspectos'!CA177='Tabla de Aspectos'!$CB$2,'Tabla de Aspectos'!$CB$2,IF('Tabla de Aspectos'!CC177='Tabla de Aspectos'!$CD$2,'Tabla de Aspectos'!$CD$2,IF('Tabla de Aspectos'!CE177='Tabla de Aspectos'!$CF$2,'Tabla de Aspectos'!$CF$2,IF('Tabla de Aspectos'!CG177='Tabla de Aspectos'!$CH$2,'Tabla de Aspectos'!$CH$2,IF('Tabla de Aspectos'!CI177='Tabla de Aspectos'!$CJ$2,'Tabla de Aspectos'!$CJ$2,IF('Tabla de Aspectos'!CK177='Tabla de Aspectos'!$CL$2,'Tabla de Aspectos'!$CL$2,IF('Tabla de Aspectos'!CM177='Tabla de Aspectos'!$CN$2,'Tabla de Aspectos'!$CN$2,IF('Tabla de Aspectos'!CO177='Tabla de Aspectos'!$CP$2,'Tabla de Aspectos'!$CP$2,IF('Tabla de Aspectos'!CQ177='Tabla de Aspectos'!$CR$2,'Tabla de Aspectos'!$CR$2,IF('Tabla de Aspectos'!CS177='Tabla de Aspectos'!$CT$2,'Tabla de Aspectos'!$CT$2,IF('Tabla de Aspectos'!CU177='Tabla de Aspectos'!$CV$2,'Tabla de Aspectos'!$CV$2,IF('Tabla de Aspectos'!CW177='Tabla de Aspectos'!$CX$2,'Tabla de Aspectos'!$CX$2,"")))))))))))))))))))))))))))))))))))))))))))))))))</f>
        <v>Conjunción</v>
      </c>
      <c r="DB5" s="5">
        <f>IF(AND('Tabla de Aspectos'!H177&gt;=0,'Tabla de Aspectos'!H177&lt;'Tabla de Aspectos'!$G$5/24),'Tabla de Aspectos'!H177,IF(AND('Tabla de Aspectos'!J177&gt;=0,'Tabla de Aspectos'!J177&lt;'Tabla de Aspectos'!$I$5/24),'Tabla de Aspectos'!J177,IF(AND('Tabla de Aspectos'!CZ177&gt;=0,'Tabla de Aspectos'!CZ177&lt;'Tabla de Aspectos'!$CY$5/24),'Tabla de Aspectos'!CZ177,IF(AND('Tabla de Aspectos'!L177&gt;=0,'Tabla de Aspectos'!L177&lt;'Tabla de Aspectos'!$K$5/24),'Tabla de Aspectos'!L177,IF(AND('Tabla de Aspectos'!N177&gt;=0,'Tabla de Aspectos'!N177&lt;'Tabla de Aspectos'!$M$5/24),'Tabla de Aspectos'!N177,IF(AND('Tabla de Aspectos'!P177&gt;=0,'Tabla de Aspectos'!P177&lt;'Tabla de Aspectos'!$O$5/24),'Tabla de Aspectos'!P177,IF(AND('Tabla de Aspectos'!R177&gt;=0,'Tabla de Aspectos'!R177&lt;'Tabla de Aspectos'!$Q$5/24),'Tabla de Aspectos'!R177,IF(AND('Tabla de Aspectos'!T177&gt;=0,'Tabla de Aspectos'!T177&lt;'Tabla de Aspectos'!$S$5/24),'Tabla de Aspectos'!T177,IF(AND('Tabla de Aspectos'!V177&gt;=0,'Tabla de Aspectos'!V177&lt;'Tabla de Aspectos'!$U$5/24),'Tabla de Aspectos'!V177,IF(AND('Tabla de Aspectos'!X177&gt;=0,'Tabla de Aspectos'!X177&lt;'Tabla de Aspectos'!$W$5/24),'Tabla de Aspectos'!X177,IF(AND('Tabla de Aspectos'!Z177&gt;=0,'Tabla de Aspectos'!Z177&lt;'Tabla de Aspectos'!$Y$5/24),'Tabla de Aspectos'!Z177,IF(AND('Tabla de Aspectos'!AB177&gt;=0,'Tabla de Aspectos'!AB177&lt;'Tabla de Aspectos'!$AA$5/24),'Tabla de Aspectos'!AB177,IF(AND('Tabla de Aspectos'!AD177&gt;=0,'Tabla de Aspectos'!AD177&lt;'Tabla de Aspectos'!$AC$5/24),'Tabla de Aspectos'!AD177,IF(AND('Tabla de Aspectos'!AF177&gt;=0,'Tabla de Aspectos'!AF177&lt;'Tabla de Aspectos'!$AE$5/24),'Tabla de Aspectos'!AF177,IF(AND('Tabla de Aspectos'!AH177&gt;=0,'Tabla de Aspectos'!AH177&lt;'Tabla de Aspectos'!$AG$5/24),'Tabla de Aspectos'!AH177,IF(AND('Tabla de Aspectos'!AJ177&gt;=0,'Tabla de Aspectos'!AJ177&lt;'Tabla de Aspectos'!$AI$5/24),'Tabla de Aspectos'!AJ177,IF(AND('Tabla de Aspectos'!AL177&gt;=0,'Tabla de Aspectos'!AL177&lt;'Tabla de Aspectos'!$AK$5/24),'Tabla de Aspectos'!AL177,IF(AND('Tabla de Aspectos'!AN177&gt;=0,'Tabla de Aspectos'!AN177&lt;'Tabla de Aspectos'!$AM$5/24),'Tabla de Aspectos'!AN177,IF(AND('Tabla de Aspectos'!AP177&gt;=0,'Tabla de Aspectos'!AP177&lt;'Tabla de Aspectos'!$AO$5/24),'Tabla de Aspectos'!AP177,IF(AND('Tabla de Aspectos'!AR177&gt;=0,'Tabla de Aspectos'!AR177&lt;'Tabla de Aspectos'!$AQ$5/24),'Tabla de Aspectos'!AR177,IF(AND('Tabla de Aspectos'!AT177&gt;=0,'Tabla de Aspectos'!AT177&lt;'Tabla de Aspectos'!$AS$5/24),'Tabla de Aspectos'!AT177,IF(AND('Tabla de Aspectos'!AV177&gt;=0,'Tabla de Aspectos'!AV177&lt;'Tabla de Aspectos'!$AU$5/24),'Tabla de Aspectos'!AV177,IF(AND('Tabla de Aspectos'!AX177&gt;=0,'Tabla de Aspectos'!AX177&lt;'Tabla de Aspectos'!$AW$5/24),'Tabla de Aspectos'!AX177,IF(AND('Tabla de Aspectos'!AZ177&gt;=0,'Tabla de Aspectos'!AZ177&lt;'Tabla de Aspectos'!$AY$5/24),'Tabla de Aspectos'!AZ177,IF(AND('Tabla de Aspectos'!BB177&gt;=0,'Tabla de Aspectos'!BB177&lt;'Tabla de Aspectos'!$BA$5/24),'Tabla de Aspectos'!BB177,IF(AND('Tabla de Aspectos'!BD177&gt;=0,'Tabla de Aspectos'!BD177&lt;'Tabla de Aspectos'!$BC$5/24),'Tabla de Aspectos'!BD177,IF(AND('Tabla de Aspectos'!BF177&gt;=0,'Tabla de Aspectos'!BF177&lt;'Tabla de Aspectos'!$BE$5/24),'Tabla de Aspectos'!BF177,IF(AND('Tabla de Aspectos'!BH177&gt;=0,'Tabla de Aspectos'!BH177&lt;'Tabla de Aspectos'!$BG$5/24),'Tabla de Aspectos'!BH177,IF(AND('Tabla de Aspectos'!BJ177&gt;=0,'Tabla de Aspectos'!BJ177&lt;'Tabla de Aspectos'!$BI$5/24),'Tabla de Aspectos'!BJ177,IF(AND('Tabla de Aspectos'!BL177&gt;=0,'Tabla de Aspectos'!BL177&lt;'Tabla de Aspectos'!$BK$5/24),'Tabla de Aspectos'!BL177,IF(AND('Tabla de Aspectos'!BN177&gt;=0,'Tabla de Aspectos'!BN177&lt;'Tabla de Aspectos'!$BM$5/24),'Tabla de Aspectos'!BN177,IF(AND('Tabla de Aspectos'!BP177&gt;=0,'Tabla de Aspectos'!BP177&lt;'Tabla de Aspectos'!$BO$5/24),'Tabla de Aspectos'!BP177,IF(AND('Tabla de Aspectos'!BR177&gt;=0,'Tabla de Aspectos'!BR177&lt;'Tabla de Aspectos'!$BQ$5/24),'Tabla de Aspectos'!BR177,IF(AND('Tabla de Aspectos'!BT177&gt;=0,'Tabla de Aspectos'!BT177&lt;'Tabla de Aspectos'!$BS$5/24),'Tabla de Aspectos'!BT177,IF(AND('Tabla de Aspectos'!BV177&gt;=0,'Tabla de Aspectos'!BV177&lt;'Tabla de Aspectos'!$BU$5/24),'Tabla de Aspectos'!BV177,IF(AND('Tabla de Aspectos'!BX177&gt;=0,'Tabla de Aspectos'!BX177&lt;'Tabla de Aspectos'!$BW$5/24),'Tabla de Aspectos'!BX177,IF(AND('Tabla de Aspectos'!BZ177&gt;=0,'Tabla de Aspectos'!BZ177&lt;'Tabla de Aspectos'!$BY$5/24),'Tabla de Aspectos'!BZ177,IF(AND('Tabla de Aspectos'!CB177&gt;=0,'Tabla de Aspectos'!CB177&lt;'Tabla de Aspectos'!$CA$5/24),'Tabla de Aspectos'!CB177,IF(AND('Tabla de Aspectos'!CD177&gt;=0,'Tabla de Aspectos'!CD177&lt;'Tabla de Aspectos'!$CC$5/24),'Tabla de Aspectos'!CD177,IF(AND('Tabla de Aspectos'!CF177&gt;=0,'Tabla de Aspectos'!CF177&lt;'Tabla de Aspectos'!$CE$5/24),'Tabla de Aspectos'!CF177,IF(AND('Tabla de Aspectos'!CH177&gt;=0,'Tabla de Aspectos'!CH177&lt;'Tabla de Aspectos'!$CG$5/24),'Tabla de Aspectos'!CH177,IF(AND('Tabla de Aspectos'!CJ177&gt;=0,'Tabla de Aspectos'!CJ177&lt;'Tabla de Aspectos'!$CI$5/24),'Tabla de Aspectos'!CJ177,IF(AND('Tabla de Aspectos'!CL177&gt;=0,'Tabla de Aspectos'!CL177&lt;'Tabla de Aspectos'!$CK$5/24),'Tabla de Aspectos'!CL177,IF(AND('Tabla de Aspectos'!CN177&gt;=0,'Tabla de Aspectos'!CN177&lt;'Tabla de Aspectos'!$CM$5/24),'Tabla de Aspectos'!CN177,IF(AND('Tabla de Aspectos'!CP177&gt;=0,'Tabla de Aspectos'!CP177&lt;'Tabla de Aspectos'!$CO$5/24),'Tabla de Aspectos'!CP177,IF(AND('Tabla de Aspectos'!CR177&gt;=0,'Tabla de Aspectos'!CR177&lt;'Tabla de Aspectos'!$CQ$5/24),'Tabla de Aspectos'!CR177,IF(AND('Tabla de Aspectos'!CT177&gt;=0,'Tabla de Aspectos'!CT177&lt;'Tabla de Aspectos'!$CS$5/24),'Tabla de Aspectos'!CT177,IF(AND('Tabla de Aspectos'!CV177&gt;=0,'Tabla de Aspectos'!CV177&lt;'Tabla de Aspectos'!$CU$5/24),'Tabla de Aspectos'!CV177,IF(AND('Tabla de Aspectos'!CX177&gt;=0,'Tabla de Aspectos'!CX177&lt;'Tabla de Aspectos'!$CW$5/24),'Tabla de Aspectos'!CX177,"")))))))))))))))))))))))))))))))))))))))))))))))))</f>
        <v>0</v>
      </c>
      <c r="DC5" s="3" t="str">
        <f>IF(DB5&lt;&gt;"",IF(DA5=13,"(no se puede describir)",IF(DA5="Conjunción","+20",ROUND((31-HLOOKUP(DA5,'Tabla de Aspectos'!$G$2:$DT$7,6,FALSE))/3*2,1))),"")</f>
        <v>+20</v>
      </c>
      <c r="DD5" s="3">
        <f>IF(DA5='Tabla de Aspectos'!$G$2,24*DB5/'Tabla de Aspectos'!$G$5,IF(DA5='Tabla de Aspectos'!$I$2,24*DB5/'Tabla de Aspectos'!$I$5,IF(DA5='Tabla de Aspectos'!$K$2,24*DB5/'Tabla de Aspectos'!$K$5,IF(DA5='Tabla de Aspectos'!$CY$2,24*DB5/'Tabla de Aspectos'!$CY$5,IF(DA5='Tabla de Aspectos'!$M$2,24*DB5/'Tabla de Aspectos'!$M$5,IF(DA5='Tabla de Aspectos'!$M$2,24*DB5/'Tabla de Aspectos'!$M$5,IF(DA5='Tabla de Aspectos'!$O$2,24*DB5/'Tabla de Aspectos'!$O$5,IF(DA5='Tabla de Aspectos'!$Q$2,24*DB5/'Tabla de Aspectos'!$Q$5,IF(DA5='Tabla de Aspectos'!$S$2,24*DB5/'Tabla de Aspectos'!$S$5,IF(DA5='Tabla de Aspectos'!$U$2,24*DB5/'Tabla de Aspectos'!$U$5,IF(DA5='Tabla de Aspectos'!$W$2,24*DB5/'Tabla de Aspectos'!$W$5,IF(DA5='Tabla de Aspectos'!$Y$2,24*DB5/'Tabla de Aspectos'!$Y$5,IF(DA5='Tabla de Aspectos'!$AA$2,24*DB5/'Tabla de Aspectos'!$AA$5,IF(DA5='Tabla de Aspectos'!$AC$2,24*DB5/'Tabla de Aspectos'!$AC$5,IF(DA5='Tabla de Aspectos'!$AE$2,24*DB5/'Tabla de Aspectos'!$AE$5,IF(DA5='Tabla de Aspectos'!$AG$2,24*DB5/'Tabla de Aspectos'!$AG$5,IF(DA5='Tabla de Aspectos'!$AI$2,24*DB5/'Tabla de Aspectos'!$AI$5,IF(DA5='Tabla de Aspectos'!$AK$2,24*DB5/'Tabla de Aspectos'!$AK$5,IF(DA5='Tabla de Aspectos'!$AM$2,24*DB5/'Tabla de Aspectos'!$AM$5,IF(DA5='Tabla de Aspectos'!$AO$2,24*DB5/'Tabla de Aspectos'!$AO$5,IF(DA5='Tabla de Aspectos'!$AQ$2,24*DB5/'Tabla de Aspectos'!$AQ$5,IF(DA5='Tabla de Aspectos'!$AS$2,24*DB5/'Tabla de Aspectos'!$AS$5,IF(DA5='Tabla de Aspectos'!$AU$2,24*DB5/'Tabla de Aspectos'!$AU$5,IF(DA5='Tabla de Aspectos'!$AW$2,24*DB5/'Tabla de Aspectos'!$AW$5,IF(DA5='Tabla de Aspectos'!$AY$2,24*DB5/'Tabla de Aspectos'!$AY$5,IF(DA5='Tabla de Aspectos'!$BA$2,24*DB5/'Tabla de Aspectos'!$BA$5,IF(DA5='Tabla de Aspectos'!$BC$2,24*DB5/'Tabla de Aspectos'!$BC$5,IF(DA5='Tabla de Aspectos'!$BE$2,24*DB5/'Tabla de Aspectos'!$BE$5,IF(DA5='Tabla de Aspectos'!$BG$2,24*DB5/'Tabla de Aspectos'!$BG$5,IF(DA5='Tabla de Aspectos'!$BI$2,24*DB5/'Tabla de Aspectos'!$BI$5,IF(DA5='Tabla de Aspectos'!$BK$2,24*DB5/'Tabla de Aspectos'!$BK$5,IF(DA5='Tabla de Aspectos'!$BM$2,24*DB5/'Tabla de Aspectos'!$BM$5,IF(DA5='Tabla de Aspectos'!$BO$2,24*DB5/'Tabla de Aspectos'!$BO$5,IF(DA5='Tabla de Aspectos'!$BQ$2,24*DB5/'Tabla de Aspectos'!$BQ$5,IF(DA5='Tabla de Aspectos'!$BS$2,24*DB5/'Tabla de Aspectos'!$BS$5,IF(DA5='Tabla de Aspectos'!$BU$2,24*DB5/'Tabla de Aspectos'!$BU$5,IF(DA5='Tabla de Aspectos'!$BW$2,24*DB5/'Tabla de Aspectos'!$BW$5,IF(DA5='Tabla de Aspectos'!$BY$2,24*DB5/'Tabla de Aspectos'!$BY$5,IF(DA5='Tabla de Aspectos'!$CA$2,24*DB5/'Tabla de Aspectos'!$CA$5,IF(DA5='Tabla de Aspectos'!$CC$2,24*DB5/'Tabla de Aspectos'!$CC$5,IF(DA5='Tabla de Aspectos'!$CE$2,24*DB5/'Tabla de Aspectos'!$CE$5,IF(DA5='Tabla de Aspectos'!$CG$2,24*DB5/'Tabla de Aspectos'!$CG$5,IF(DA5='Tabla de Aspectos'!$CI$2,24*DB5/'Tabla de Aspectos'!$CI$5,IF(DA5='Tabla de Aspectos'!$CK$2,24*DB5/'Tabla de Aspectos'!$CK$5,IF(DA5='Tabla de Aspectos'!$CM$2,24*DB5/'Tabla de Aspectos'!$CM$5,IF(DA5='Tabla de Aspectos'!$CO$2,24*DB5/'Tabla de Aspectos'!$CO$5,IF(DA5='Tabla de Aspectos'!$CQ$2,24*DB5/'Tabla de Aspectos'!$CQ$5,IF(DA5='Tabla de Aspectos'!$CS$2,24*DB5/'Tabla de Aspectos'!$CS$5,IF(DA5='Tabla de Aspectos'!$CU$2,24*DB5/'Tabla de Aspectos'!$CU$5,IF(DA5='Tabla de Aspectos'!$CW$2,24*DB5/'Tabla de Aspectos'!$CW$5,""))))))))))))))))))))))))))))))))))))))))))))))))))</f>
        <v>0</v>
      </c>
      <c r="DE5" s="3">
        <f t="shared" si="9"/>
        <v>20</v>
      </c>
      <c r="DG5" s="3">
        <f>'Tabla de Aspectos'!D192</f>
        <v>194</v>
      </c>
      <c r="DH5" s="3" t="str">
        <f>'Tabla de Aspectos'!E192</f>
        <v>Quirón</v>
      </c>
      <c r="DI5" s="3" t="str">
        <f>'Tabla de Aspectos'!F192</f>
        <v>Luna</v>
      </c>
      <c r="DJ5" s="3" t="str">
        <f>IF('Tabla de Aspectos'!G192='Tabla de Aspectos'!$H$2,'Tabla de Aspectos'!$H$2,IF('Tabla de Aspectos'!I192='Tabla de Aspectos'!$J$2,'Tabla de Aspectos'!$J$2,IF('Tabla de Aspectos'!CY192='Tabla de Aspectos'!$CZ$2,'Tabla de Aspectos'!$CZ$2,IF('Tabla de Aspectos'!K192='Tabla de Aspectos'!$L$2,'Tabla de Aspectos'!$L$2,IF('Tabla de Aspectos'!M192='Tabla de Aspectos'!$N$2,'Tabla de Aspectos'!$N$2,IF('Tabla de Aspectos'!O192='Tabla de Aspectos'!$P$2,'Tabla de Aspectos'!$P$2,IF('Tabla de Aspectos'!Q192='Tabla de Aspectos'!$R$2,'Tabla de Aspectos'!$R$2,IF('Tabla de Aspectos'!S192='Tabla de Aspectos'!$T$2,'Tabla de Aspectos'!$T$2,IF('Tabla de Aspectos'!U192='Tabla de Aspectos'!$V$2,'Tabla de Aspectos'!$V$2,IF('Tabla de Aspectos'!W192='Tabla de Aspectos'!$X$2,'Tabla de Aspectos'!$X$2,IF('Tabla de Aspectos'!Y192='Tabla de Aspectos'!$Z$2,'Tabla de Aspectos'!$Z$2,IF('Tabla de Aspectos'!AA192='Tabla de Aspectos'!$AB$2,'Tabla de Aspectos'!$AB$2,IF('Tabla de Aspectos'!AC192='Tabla de Aspectos'!$AD$2,'Tabla de Aspectos'!$AD$2,IF('Tabla de Aspectos'!AE192='Tabla de Aspectos'!$AF$2,'Tabla de Aspectos'!$AF$2,IF('Tabla de Aspectos'!AG192='Tabla de Aspectos'!$AH$2,'Tabla de Aspectos'!$AH$2,IF('Tabla de Aspectos'!AI192='Tabla de Aspectos'!$AJ$2,'Tabla de Aspectos'!$AJ$2,IF('Tabla de Aspectos'!AK192='Tabla de Aspectos'!$AL$2,'Tabla de Aspectos'!$AL$2,IF('Tabla de Aspectos'!AM192='Tabla de Aspectos'!$AN$2,'Tabla de Aspectos'!$AN$2,IF('Tabla de Aspectos'!AO192='Tabla de Aspectos'!$AP$2,'Tabla de Aspectos'!$AP$2,IF('Tabla de Aspectos'!AQ192='Tabla de Aspectos'!$AR$2,'Tabla de Aspectos'!$AR$2,IF('Tabla de Aspectos'!AS192='Tabla de Aspectos'!$AT$2,'Tabla de Aspectos'!$AT$2,IF('Tabla de Aspectos'!AU192='Tabla de Aspectos'!$AV$2,'Tabla de Aspectos'!$AV$2,IF('Tabla de Aspectos'!AW192='Tabla de Aspectos'!$AX$2,'Tabla de Aspectos'!$AX$2,IF('Tabla de Aspectos'!AY192='Tabla de Aspectos'!$AZ$2,'Tabla de Aspectos'!$AZ$2,IF('Tabla de Aspectos'!BA192='Tabla de Aspectos'!$BB$2,'Tabla de Aspectos'!$BB$2,IF('Tabla de Aspectos'!BC192='Tabla de Aspectos'!$BD$2,'Tabla de Aspectos'!$BD$2,IF('Tabla de Aspectos'!BE192='Tabla de Aspectos'!$BF$2,'Tabla de Aspectos'!$BF$2,IF('Tabla de Aspectos'!BG192='Tabla de Aspectos'!$BH$2,'Tabla de Aspectos'!$BH$2,IF('Tabla de Aspectos'!BI192='Tabla de Aspectos'!$BJ$2,'Tabla de Aspectos'!$BJ$2,IF('Tabla de Aspectos'!BK192='Tabla de Aspectos'!$BL$2,'Tabla de Aspectos'!$BL$2,IF('Tabla de Aspectos'!BM192='Tabla de Aspectos'!$BN$2,'Tabla de Aspectos'!$BN$2,IF('Tabla de Aspectos'!BO192='Tabla de Aspectos'!$BP$2,'Tabla de Aspectos'!$BP$2,IF('Tabla de Aspectos'!BQ192='Tabla de Aspectos'!$BR$2,'Tabla de Aspectos'!$BR$2,IF('Tabla de Aspectos'!BS192='Tabla de Aspectos'!$BT$2,'Tabla de Aspectos'!$BT$2,IF('Tabla de Aspectos'!BU192='Tabla de Aspectos'!$BV$2,'Tabla de Aspectos'!$BV$2,IF('Tabla de Aspectos'!BW192='Tabla de Aspectos'!$BX$2,'Tabla de Aspectos'!$BX$2,IF('Tabla de Aspectos'!BY192='Tabla de Aspectos'!$BZ$2,'Tabla de Aspectos'!$BZ$2,IF('Tabla de Aspectos'!CA192='Tabla de Aspectos'!$CB$2,'Tabla de Aspectos'!$CB$2,IF('Tabla de Aspectos'!CC192='Tabla de Aspectos'!$CD$2,'Tabla de Aspectos'!$CD$2,IF('Tabla de Aspectos'!CE192='Tabla de Aspectos'!$CF$2,'Tabla de Aspectos'!$CF$2,IF('Tabla de Aspectos'!CG192='Tabla de Aspectos'!$CH$2,'Tabla de Aspectos'!$CH$2,IF('Tabla de Aspectos'!CI192='Tabla de Aspectos'!$CJ$2,'Tabla de Aspectos'!$CJ$2,IF('Tabla de Aspectos'!CK192='Tabla de Aspectos'!$CL$2,'Tabla de Aspectos'!$CL$2,IF('Tabla de Aspectos'!CM192='Tabla de Aspectos'!$CN$2,'Tabla de Aspectos'!$CN$2,IF('Tabla de Aspectos'!CO192='Tabla de Aspectos'!$CP$2,'Tabla de Aspectos'!$CP$2,IF('Tabla de Aspectos'!CQ192='Tabla de Aspectos'!$CR$2,'Tabla de Aspectos'!$CR$2,IF('Tabla de Aspectos'!CS192='Tabla de Aspectos'!$CT$2,'Tabla de Aspectos'!$CT$2,IF('Tabla de Aspectos'!CU192='Tabla de Aspectos'!$CV$2,'Tabla de Aspectos'!$CV$2,IF('Tabla de Aspectos'!CW192='Tabla de Aspectos'!$CX$2,'Tabla de Aspectos'!$CX$2,"")))))))))))))))))))))))))))))))))))))))))))))))))</f>
        <v>Conjunción</v>
      </c>
      <c r="DK5" s="5">
        <f>IF(AND('Tabla de Aspectos'!H192&gt;=0,'Tabla de Aspectos'!H192&lt;'Tabla de Aspectos'!$G$5/24),'Tabla de Aspectos'!H192,IF(AND('Tabla de Aspectos'!J192&gt;=0,'Tabla de Aspectos'!J192&lt;'Tabla de Aspectos'!$I$5/24),'Tabla de Aspectos'!J192,IF(AND('Tabla de Aspectos'!CZ192&gt;=0,'Tabla de Aspectos'!CZ192&lt;'Tabla de Aspectos'!$CY$5/24),'Tabla de Aspectos'!CZ192,IF(AND('Tabla de Aspectos'!L192&gt;=0,'Tabla de Aspectos'!L192&lt;'Tabla de Aspectos'!$K$5/24),'Tabla de Aspectos'!L192,IF(AND('Tabla de Aspectos'!N192&gt;=0,'Tabla de Aspectos'!N192&lt;'Tabla de Aspectos'!$M$5/24),'Tabla de Aspectos'!N192,IF(AND('Tabla de Aspectos'!P192&gt;=0,'Tabla de Aspectos'!P192&lt;'Tabla de Aspectos'!$O$5/24),'Tabla de Aspectos'!P192,IF(AND('Tabla de Aspectos'!R192&gt;=0,'Tabla de Aspectos'!R192&lt;'Tabla de Aspectos'!$Q$5/24),'Tabla de Aspectos'!R192,IF(AND('Tabla de Aspectos'!T192&gt;=0,'Tabla de Aspectos'!T192&lt;'Tabla de Aspectos'!$S$5/24),'Tabla de Aspectos'!T192,IF(AND('Tabla de Aspectos'!V192&gt;=0,'Tabla de Aspectos'!V192&lt;'Tabla de Aspectos'!$U$5/24),'Tabla de Aspectos'!V192,IF(AND('Tabla de Aspectos'!X192&gt;=0,'Tabla de Aspectos'!X192&lt;'Tabla de Aspectos'!$W$5/24),'Tabla de Aspectos'!X192,IF(AND('Tabla de Aspectos'!Z192&gt;=0,'Tabla de Aspectos'!Z192&lt;'Tabla de Aspectos'!$Y$5/24),'Tabla de Aspectos'!Z192,IF(AND('Tabla de Aspectos'!AB192&gt;=0,'Tabla de Aspectos'!AB192&lt;'Tabla de Aspectos'!$AA$5/24),'Tabla de Aspectos'!AB192,IF(AND('Tabla de Aspectos'!AD192&gt;=0,'Tabla de Aspectos'!AD192&lt;'Tabla de Aspectos'!$AC$5/24),'Tabla de Aspectos'!AD192,IF(AND('Tabla de Aspectos'!AF192&gt;=0,'Tabla de Aspectos'!AF192&lt;'Tabla de Aspectos'!$AE$5/24),'Tabla de Aspectos'!AF192,IF(AND('Tabla de Aspectos'!AH192&gt;=0,'Tabla de Aspectos'!AH192&lt;'Tabla de Aspectos'!$AG$5/24),'Tabla de Aspectos'!AH192,IF(AND('Tabla de Aspectos'!AJ192&gt;=0,'Tabla de Aspectos'!AJ192&lt;'Tabla de Aspectos'!$AI$5/24),'Tabla de Aspectos'!AJ192,IF(AND('Tabla de Aspectos'!AL192&gt;=0,'Tabla de Aspectos'!AL192&lt;'Tabla de Aspectos'!$AK$5/24),'Tabla de Aspectos'!AL192,IF(AND('Tabla de Aspectos'!AN192&gt;=0,'Tabla de Aspectos'!AN192&lt;'Tabla de Aspectos'!$AM$5/24),'Tabla de Aspectos'!AN192,IF(AND('Tabla de Aspectos'!AP192&gt;=0,'Tabla de Aspectos'!AP192&lt;'Tabla de Aspectos'!$AO$5/24),'Tabla de Aspectos'!AP192,IF(AND('Tabla de Aspectos'!AR192&gt;=0,'Tabla de Aspectos'!AR192&lt;'Tabla de Aspectos'!$AQ$5/24),'Tabla de Aspectos'!AR192,IF(AND('Tabla de Aspectos'!AT192&gt;=0,'Tabla de Aspectos'!AT192&lt;'Tabla de Aspectos'!$AS$5/24),'Tabla de Aspectos'!AT192,IF(AND('Tabla de Aspectos'!AV192&gt;=0,'Tabla de Aspectos'!AV192&lt;'Tabla de Aspectos'!$AU$5/24),'Tabla de Aspectos'!AV192,IF(AND('Tabla de Aspectos'!AX192&gt;=0,'Tabla de Aspectos'!AX192&lt;'Tabla de Aspectos'!$AW$5/24),'Tabla de Aspectos'!AX192,IF(AND('Tabla de Aspectos'!AZ192&gt;=0,'Tabla de Aspectos'!AZ192&lt;'Tabla de Aspectos'!$AY$5/24),'Tabla de Aspectos'!AZ192,IF(AND('Tabla de Aspectos'!BB192&gt;=0,'Tabla de Aspectos'!BB192&lt;'Tabla de Aspectos'!$BA$5/24),'Tabla de Aspectos'!BB192,IF(AND('Tabla de Aspectos'!BD192&gt;=0,'Tabla de Aspectos'!BD192&lt;'Tabla de Aspectos'!$BC$5/24),'Tabla de Aspectos'!BD192,IF(AND('Tabla de Aspectos'!BF192&gt;=0,'Tabla de Aspectos'!BF192&lt;'Tabla de Aspectos'!$BE$5/24),'Tabla de Aspectos'!BF192,IF(AND('Tabla de Aspectos'!BH192&gt;=0,'Tabla de Aspectos'!BH192&lt;'Tabla de Aspectos'!$BG$5/24),'Tabla de Aspectos'!BH192,IF(AND('Tabla de Aspectos'!BJ192&gt;=0,'Tabla de Aspectos'!BJ192&lt;'Tabla de Aspectos'!$BI$5/24),'Tabla de Aspectos'!BJ192,IF(AND('Tabla de Aspectos'!BL192&gt;=0,'Tabla de Aspectos'!BL192&lt;'Tabla de Aspectos'!$BK$5/24),'Tabla de Aspectos'!BL192,IF(AND('Tabla de Aspectos'!BN192&gt;=0,'Tabla de Aspectos'!BN192&lt;'Tabla de Aspectos'!$BM$5/24),'Tabla de Aspectos'!BN192,IF(AND('Tabla de Aspectos'!BP192&gt;=0,'Tabla de Aspectos'!BP192&lt;'Tabla de Aspectos'!$BO$5/24),'Tabla de Aspectos'!BP192,IF(AND('Tabla de Aspectos'!BR192&gt;=0,'Tabla de Aspectos'!BR192&lt;'Tabla de Aspectos'!$BQ$5/24),'Tabla de Aspectos'!BR192,IF(AND('Tabla de Aspectos'!BT192&gt;=0,'Tabla de Aspectos'!BT192&lt;'Tabla de Aspectos'!$BS$5/24),'Tabla de Aspectos'!BT192,IF(AND('Tabla de Aspectos'!BV192&gt;=0,'Tabla de Aspectos'!BV192&lt;'Tabla de Aspectos'!$BU$5/24),'Tabla de Aspectos'!BV192,IF(AND('Tabla de Aspectos'!BX192&gt;=0,'Tabla de Aspectos'!BX192&lt;'Tabla de Aspectos'!$BW$5/24),'Tabla de Aspectos'!BX192,IF(AND('Tabla de Aspectos'!BZ192&gt;=0,'Tabla de Aspectos'!BZ192&lt;'Tabla de Aspectos'!$BY$5/24),'Tabla de Aspectos'!BZ192,IF(AND('Tabla de Aspectos'!CB192&gt;=0,'Tabla de Aspectos'!CB192&lt;'Tabla de Aspectos'!$CA$5/24),'Tabla de Aspectos'!CB192,IF(AND('Tabla de Aspectos'!CD192&gt;=0,'Tabla de Aspectos'!CD192&lt;'Tabla de Aspectos'!$CC$5/24),'Tabla de Aspectos'!CD192,IF(AND('Tabla de Aspectos'!CF192&gt;=0,'Tabla de Aspectos'!CF192&lt;'Tabla de Aspectos'!$CE$5/24),'Tabla de Aspectos'!CF192,IF(AND('Tabla de Aspectos'!CH192&gt;=0,'Tabla de Aspectos'!CH192&lt;'Tabla de Aspectos'!$CG$5/24),'Tabla de Aspectos'!CH192,IF(AND('Tabla de Aspectos'!CJ192&gt;=0,'Tabla de Aspectos'!CJ192&lt;'Tabla de Aspectos'!$CI$5/24),'Tabla de Aspectos'!CJ192,IF(AND('Tabla de Aspectos'!CL192&gt;=0,'Tabla de Aspectos'!CL192&lt;'Tabla de Aspectos'!$CK$5/24),'Tabla de Aspectos'!CL192,IF(AND('Tabla de Aspectos'!CN192&gt;=0,'Tabla de Aspectos'!CN192&lt;'Tabla de Aspectos'!$CM$5/24),'Tabla de Aspectos'!CN192,IF(AND('Tabla de Aspectos'!CP192&gt;=0,'Tabla de Aspectos'!CP192&lt;'Tabla de Aspectos'!$CO$5/24),'Tabla de Aspectos'!CP192,IF(AND('Tabla de Aspectos'!CR192&gt;=0,'Tabla de Aspectos'!CR192&lt;'Tabla de Aspectos'!$CQ$5/24),'Tabla de Aspectos'!CR192,IF(AND('Tabla de Aspectos'!CT192&gt;=0,'Tabla de Aspectos'!CT192&lt;'Tabla de Aspectos'!$CS$5/24),'Tabla de Aspectos'!CT192,IF(AND('Tabla de Aspectos'!CV192&gt;=0,'Tabla de Aspectos'!CV192&lt;'Tabla de Aspectos'!$CU$5/24),'Tabla de Aspectos'!CV192,IF(AND('Tabla de Aspectos'!CX192&gt;=0,'Tabla de Aspectos'!CX192&lt;'Tabla de Aspectos'!$CW$5/24),'Tabla de Aspectos'!CX192,"")))))))))))))))))))))))))))))))))))))))))))))))))</f>
        <v>0</v>
      </c>
      <c r="DL5" s="3" t="str">
        <f>IF(DK5&lt;&gt;"",IF(DJ5=13,"(no se puede describir)",IF(DJ5="Conjunción","+20",ROUND((31-HLOOKUP(DJ5,'Tabla de Aspectos'!$G$2:$DT$7,6,FALSE))/3*2,1))),"")</f>
        <v>+20</v>
      </c>
      <c r="DM5" s="3">
        <f>IF(DJ5='Tabla de Aspectos'!$G$2,24*DK5/'Tabla de Aspectos'!$G$5,IF(DJ5='Tabla de Aspectos'!$I$2,24*DK5/'Tabla de Aspectos'!$I$5,IF(DJ5='Tabla de Aspectos'!$K$2,24*DK5/'Tabla de Aspectos'!$K$5,IF(DJ5='Tabla de Aspectos'!$CY$2,24*DK5/'Tabla de Aspectos'!$CY$5,IF(DJ5='Tabla de Aspectos'!$M$2,24*DK5/'Tabla de Aspectos'!$M$5,IF(DJ5='Tabla de Aspectos'!$M$2,24*DK5/'Tabla de Aspectos'!$M$5,IF(DJ5='Tabla de Aspectos'!$O$2,24*DK5/'Tabla de Aspectos'!$O$5,IF(DJ5='Tabla de Aspectos'!$Q$2,24*DK5/'Tabla de Aspectos'!$Q$5,IF(DJ5='Tabla de Aspectos'!$S$2,24*DK5/'Tabla de Aspectos'!$S$5,IF(DJ5='Tabla de Aspectos'!$U$2,24*DK5/'Tabla de Aspectos'!$U$5,IF(DJ5='Tabla de Aspectos'!$W$2,24*DK5/'Tabla de Aspectos'!$W$5,IF(DJ5='Tabla de Aspectos'!$Y$2,24*DK5/'Tabla de Aspectos'!$Y$5,IF(DJ5='Tabla de Aspectos'!$AA$2,24*DK5/'Tabla de Aspectos'!$AA$5,IF(DJ5='Tabla de Aspectos'!$AC$2,24*DK5/'Tabla de Aspectos'!$AC$5,IF(DJ5='Tabla de Aspectos'!$AE$2,24*DK5/'Tabla de Aspectos'!$AE$5,IF(DJ5='Tabla de Aspectos'!$AG$2,24*DK5/'Tabla de Aspectos'!$AG$5,IF(DJ5='Tabla de Aspectos'!$AI$2,24*DK5/'Tabla de Aspectos'!$AI$5,IF(DJ5='Tabla de Aspectos'!$AK$2,24*DK5/'Tabla de Aspectos'!$AK$5,IF(DJ5='Tabla de Aspectos'!$AM$2,24*DK5/'Tabla de Aspectos'!$AM$5,IF(DJ5='Tabla de Aspectos'!$AO$2,24*DK5/'Tabla de Aspectos'!$AO$5,IF(DJ5='Tabla de Aspectos'!$AQ$2,24*DK5/'Tabla de Aspectos'!$AQ$5,IF(DJ5='Tabla de Aspectos'!$AS$2,24*DK5/'Tabla de Aspectos'!$AS$5,IF(DJ5='Tabla de Aspectos'!$AU$2,24*DK5/'Tabla de Aspectos'!$AU$5,IF(DJ5='Tabla de Aspectos'!$AW$2,24*DK5/'Tabla de Aspectos'!$AW$5,IF(DJ5='Tabla de Aspectos'!$AY$2,24*DK5/'Tabla de Aspectos'!$AY$5,IF(DJ5='Tabla de Aspectos'!$BA$2,24*DK5/'Tabla de Aspectos'!$BA$5,IF(DJ5='Tabla de Aspectos'!$BC$2,24*DK5/'Tabla de Aspectos'!$BC$5,IF(DJ5='Tabla de Aspectos'!$BE$2,24*DK5/'Tabla de Aspectos'!$BE$5,IF(DJ5='Tabla de Aspectos'!$BG$2,24*DK5/'Tabla de Aspectos'!$BG$5,IF(DJ5='Tabla de Aspectos'!$BI$2,24*DK5/'Tabla de Aspectos'!$BI$5,IF(DJ5='Tabla de Aspectos'!$BK$2,24*DK5/'Tabla de Aspectos'!$BK$5,IF(DJ5='Tabla de Aspectos'!$BM$2,24*DK5/'Tabla de Aspectos'!$BM$5,IF(DJ5='Tabla de Aspectos'!$BO$2,24*DK5/'Tabla de Aspectos'!$BO$5,IF(DJ5='Tabla de Aspectos'!$BQ$2,24*DK5/'Tabla de Aspectos'!$BQ$5,IF(DJ5='Tabla de Aspectos'!$BS$2,24*DK5/'Tabla de Aspectos'!$BS$5,IF(DJ5='Tabla de Aspectos'!$BU$2,24*DK5/'Tabla de Aspectos'!$BU$5,IF(DJ5='Tabla de Aspectos'!$BW$2,24*DK5/'Tabla de Aspectos'!$BW$5,IF(DJ5='Tabla de Aspectos'!$BY$2,24*DK5/'Tabla de Aspectos'!$BY$5,IF(DJ5='Tabla de Aspectos'!$CA$2,24*DK5/'Tabla de Aspectos'!$CA$5,IF(DJ5='Tabla de Aspectos'!$CC$2,24*DK5/'Tabla de Aspectos'!$CC$5,IF(DJ5='Tabla de Aspectos'!$CE$2,24*DK5/'Tabla de Aspectos'!$CE$5,IF(DJ5='Tabla de Aspectos'!$CG$2,24*DK5/'Tabla de Aspectos'!$CG$5,IF(DJ5='Tabla de Aspectos'!$CI$2,24*DK5/'Tabla de Aspectos'!$CI$5,IF(DJ5='Tabla de Aspectos'!$CK$2,24*DK5/'Tabla de Aspectos'!$CK$5,IF(DJ5='Tabla de Aspectos'!$CM$2,24*DK5/'Tabla de Aspectos'!$CM$5,IF(DJ5='Tabla de Aspectos'!$CO$2,24*DK5/'Tabla de Aspectos'!$CO$5,IF(DJ5='Tabla de Aspectos'!$CQ$2,24*DK5/'Tabla de Aspectos'!$CQ$5,IF(DJ5='Tabla de Aspectos'!$CS$2,24*DK5/'Tabla de Aspectos'!$CS$5,IF(DJ5='Tabla de Aspectos'!$CU$2,24*DK5/'Tabla de Aspectos'!$CU$5,IF(DJ5='Tabla de Aspectos'!$CW$2,24*DK5/'Tabla de Aspectos'!$CW$5,""))))))))))))))))))))))))))))))))))))))))))))))))))</f>
        <v>0</v>
      </c>
      <c r="DN5" s="3">
        <f t="shared" si="10"/>
        <v>20</v>
      </c>
      <c r="DP5" s="3">
        <f>'Tabla de Aspectos'!D207</f>
        <v>210</v>
      </c>
      <c r="DQ5" s="3" t="str">
        <f>'Tabla de Aspectos'!E207</f>
        <v>Lilith</v>
      </c>
      <c r="DR5" s="3" t="str">
        <f>'Tabla de Aspectos'!F207</f>
        <v>Luna</v>
      </c>
      <c r="DS5" s="3" t="str">
        <f>IF('Tabla de Aspectos'!G207='Tabla de Aspectos'!$H$2,'Tabla de Aspectos'!$H$2,IF('Tabla de Aspectos'!I207='Tabla de Aspectos'!$J$2,'Tabla de Aspectos'!$J$2,IF('Tabla de Aspectos'!CY207='Tabla de Aspectos'!$CZ$2,'Tabla de Aspectos'!$CZ$2,IF('Tabla de Aspectos'!K207='Tabla de Aspectos'!$L$2,'Tabla de Aspectos'!$L$2,IF('Tabla de Aspectos'!M207='Tabla de Aspectos'!$N$2,'Tabla de Aspectos'!$N$2,IF('Tabla de Aspectos'!O207='Tabla de Aspectos'!$P$2,'Tabla de Aspectos'!$P$2,IF('Tabla de Aspectos'!Q207='Tabla de Aspectos'!$R$2,'Tabla de Aspectos'!$R$2,IF('Tabla de Aspectos'!S207='Tabla de Aspectos'!$T$2,'Tabla de Aspectos'!$T$2,IF('Tabla de Aspectos'!U207='Tabla de Aspectos'!$V$2,'Tabla de Aspectos'!$V$2,IF('Tabla de Aspectos'!W207='Tabla de Aspectos'!$X$2,'Tabla de Aspectos'!$X$2,IF('Tabla de Aspectos'!Y207='Tabla de Aspectos'!$Z$2,'Tabla de Aspectos'!$Z$2,IF('Tabla de Aspectos'!AA207='Tabla de Aspectos'!$AB$2,'Tabla de Aspectos'!$AB$2,IF('Tabla de Aspectos'!AC207='Tabla de Aspectos'!$AD$2,'Tabla de Aspectos'!$AD$2,IF('Tabla de Aspectos'!AE207='Tabla de Aspectos'!$AF$2,'Tabla de Aspectos'!$AF$2,IF('Tabla de Aspectos'!AG207='Tabla de Aspectos'!$AH$2,'Tabla de Aspectos'!$AH$2,IF('Tabla de Aspectos'!AI207='Tabla de Aspectos'!$AJ$2,'Tabla de Aspectos'!$AJ$2,IF('Tabla de Aspectos'!AK207='Tabla de Aspectos'!$AL$2,'Tabla de Aspectos'!$AL$2,IF('Tabla de Aspectos'!AM207='Tabla de Aspectos'!$AN$2,'Tabla de Aspectos'!$AN$2,IF('Tabla de Aspectos'!AO207='Tabla de Aspectos'!$AP$2,'Tabla de Aspectos'!$AP$2,IF('Tabla de Aspectos'!AQ207='Tabla de Aspectos'!$AR$2,'Tabla de Aspectos'!$AR$2,IF('Tabla de Aspectos'!AS207='Tabla de Aspectos'!$AT$2,'Tabla de Aspectos'!$AT$2,IF('Tabla de Aspectos'!AU207='Tabla de Aspectos'!$AV$2,'Tabla de Aspectos'!$AV$2,IF('Tabla de Aspectos'!AW207='Tabla de Aspectos'!$AX$2,'Tabla de Aspectos'!$AX$2,IF('Tabla de Aspectos'!AY207='Tabla de Aspectos'!$AZ$2,'Tabla de Aspectos'!$AZ$2,IF('Tabla de Aspectos'!BA207='Tabla de Aspectos'!$BB$2,'Tabla de Aspectos'!$BB$2,IF('Tabla de Aspectos'!BC207='Tabla de Aspectos'!$BD$2,'Tabla de Aspectos'!$BD$2,IF('Tabla de Aspectos'!BE207='Tabla de Aspectos'!$BF$2,'Tabla de Aspectos'!$BF$2,IF('Tabla de Aspectos'!BG207='Tabla de Aspectos'!$BH$2,'Tabla de Aspectos'!$BH$2,IF('Tabla de Aspectos'!BI207='Tabla de Aspectos'!$BJ$2,'Tabla de Aspectos'!$BJ$2,IF('Tabla de Aspectos'!BK207='Tabla de Aspectos'!$BL$2,'Tabla de Aspectos'!$BL$2,IF('Tabla de Aspectos'!BM207='Tabla de Aspectos'!$BN$2,'Tabla de Aspectos'!$BN$2,IF('Tabla de Aspectos'!BO207='Tabla de Aspectos'!$BP$2,'Tabla de Aspectos'!$BP$2,IF('Tabla de Aspectos'!BQ207='Tabla de Aspectos'!$BR$2,'Tabla de Aspectos'!$BR$2,IF('Tabla de Aspectos'!BS207='Tabla de Aspectos'!$BT$2,'Tabla de Aspectos'!$BT$2,IF('Tabla de Aspectos'!BU207='Tabla de Aspectos'!$BV$2,'Tabla de Aspectos'!$BV$2,IF('Tabla de Aspectos'!BW207='Tabla de Aspectos'!$BX$2,'Tabla de Aspectos'!$BX$2,IF('Tabla de Aspectos'!BY207='Tabla de Aspectos'!$BZ$2,'Tabla de Aspectos'!$BZ$2,IF('Tabla de Aspectos'!CA207='Tabla de Aspectos'!$CB$2,'Tabla de Aspectos'!$CB$2,IF('Tabla de Aspectos'!CC207='Tabla de Aspectos'!$CD$2,'Tabla de Aspectos'!$CD$2,IF('Tabla de Aspectos'!CE207='Tabla de Aspectos'!$CF$2,'Tabla de Aspectos'!$CF$2,IF('Tabla de Aspectos'!CG207='Tabla de Aspectos'!$CH$2,'Tabla de Aspectos'!$CH$2,IF('Tabla de Aspectos'!CI207='Tabla de Aspectos'!$CJ$2,'Tabla de Aspectos'!$CJ$2,IF('Tabla de Aspectos'!CK207='Tabla de Aspectos'!$CL$2,'Tabla de Aspectos'!$CL$2,IF('Tabla de Aspectos'!CM207='Tabla de Aspectos'!$CN$2,'Tabla de Aspectos'!$CN$2,IF('Tabla de Aspectos'!CO207='Tabla de Aspectos'!$CP$2,'Tabla de Aspectos'!$CP$2,IF('Tabla de Aspectos'!CQ207='Tabla de Aspectos'!$CR$2,'Tabla de Aspectos'!$CR$2,IF('Tabla de Aspectos'!CS207='Tabla de Aspectos'!$CT$2,'Tabla de Aspectos'!$CT$2,IF('Tabla de Aspectos'!CU207='Tabla de Aspectos'!$CV$2,'Tabla de Aspectos'!$CV$2,IF('Tabla de Aspectos'!CW207='Tabla de Aspectos'!$CX$2,'Tabla de Aspectos'!$CX$2,"")))))))))))))))))))))))))))))))))))))))))))))))))</f>
        <v>Conjunción</v>
      </c>
      <c r="DT5" s="5">
        <f>IF(AND('Tabla de Aspectos'!H207&gt;=0,'Tabla de Aspectos'!H207&lt;'Tabla de Aspectos'!$G$5/24),'Tabla de Aspectos'!H207,IF(AND('Tabla de Aspectos'!J207&gt;=0,'Tabla de Aspectos'!J207&lt;'Tabla de Aspectos'!$I$5/24),'Tabla de Aspectos'!J207,IF(AND('Tabla de Aspectos'!CZ207&gt;=0,'Tabla de Aspectos'!CZ207&lt;'Tabla de Aspectos'!$CY$5/24),'Tabla de Aspectos'!CZ207,IF(AND('Tabla de Aspectos'!L207&gt;=0,'Tabla de Aspectos'!L207&lt;'Tabla de Aspectos'!$K$5/24),'Tabla de Aspectos'!L207,IF(AND('Tabla de Aspectos'!N207&gt;=0,'Tabla de Aspectos'!N207&lt;'Tabla de Aspectos'!$M$5/24),'Tabla de Aspectos'!N207,IF(AND('Tabla de Aspectos'!P207&gt;=0,'Tabla de Aspectos'!P207&lt;'Tabla de Aspectos'!$O$5/24),'Tabla de Aspectos'!P207,IF(AND('Tabla de Aspectos'!R207&gt;=0,'Tabla de Aspectos'!R207&lt;'Tabla de Aspectos'!$Q$5/24),'Tabla de Aspectos'!R207,IF(AND('Tabla de Aspectos'!T207&gt;=0,'Tabla de Aspectos'!T207&lt;'Tabla de Aspectos'!$S$5/24),'Tabla de Aspectos'!T207,IF(AND('Tabla de Aspectos'!V207&gt;=0,'Tabla de Aspectos'!V207&lt;'Tabla de Aspectos'!$U$5/24),'Tabla de Aspectos'!V207,IF(AND('Tabla de Aspectos'!X207&gt;=0,'Tabla de Aspectos'!X207&lt;'Tabla de Aspectos'!$W$5/24),'Tabla de Aspectos'!X207,IF(AND('Tabla de Aspectos'!Z207&gt;=0,'Tabla de Aspectos'!Z207&lt;'Tabla de Aspectos'!$Y$5/24),'Tabla de Aspectos'!Z207,IF(AND('Tabla de Aspectos'!AB207&gt;=0,'Tabla de Aspectos'!AB207&lt;'Tabla de Aspectos'!$AA$5/24),'Tabla de Aspectos'!AB207,IF(AND('Tabla de Aspectos'!AD207&gt;=0,'Tabla de Aspectos'!AD207&lt;'Tabla de Aspectos'!$AC$5/24),'Tabla de Aspectos'!AD207,IF(AND('Tabla de Aspectos'!AF207&gt;=0,'Tabla de Aspectos'!AF207&lt;'Tabla de Aspectos'!$AE$5/24),'Tabla de Aspectos'!AF207,IF(AND('Tabla de Aspectos'!AH207&gt;=0,'Tabla de Aspectos'!AH207&lt;'Tabla de Aspectos'!$AG$5/24),'Tabla de Aspectos'!AH207,IF(AND('Tabla de Aspectos'!AJ207&gt;=0,'Tabla de Aspectos'!AJ207&lt;'Tabla de Aspectos'!$AI$5/24),'Tabla de Aspectos'!AJ207,IF(AND('Tabla de Aspectos'!AL207&gt;=0,'Tabla de Aspectos'!AL207&lt;'Tabla de Aspectos'!$AK$5/24),'Tabla de Aspectos'!AL207,IF(AND('Tabla de Aspectos'!AN207&gt;=0,'Tabla de Aspectos'!AN207&lt;'Tabla de Aspectos'!$AM$5/24),'Tabla de Aspectos'!AN207,IF(AND('Tabla de Aspectos'!AP207&gt;=0,'Tabla de Aspectos'!AP207&lt;'Tabla de Aspectos'!$AO$5/24),'Tabla de Aspectos'!AP207,IF(AND('Tabla de Aspectos'!AR207&gt;=0,'Tabla de Aspectos'!AR207&lt;'Tabla de Aspectos'!$AQ$5/24),'Tabla de Aspectos'!AR207,IF(AND('Tabla de Aspectos'!AT207&gt;=0,'Tabla de Aspectos'!AT207&lt;'Tabla de Aspectos'!$AS$5/24),'Tabla de Aspectos'!AT207,IF(AND('Tabla de Aspectos'!AV207&gt;=0,'Tabla de Aspectos'!AV207&lt;'Tabla de Aspectos'!$AU$5/24),'Tabla de Aspectos'!AV207,IF(AND('Tabla de Aspectos'!AX207&gt;=0,'Tabla de Aspectos'!AX207&lt;'Tabla de Aspectos'!$AW$5/24),'Tabla de Aspectos'!AX207,IF(AND('Tabla de Aspectos'!AZ207&gt;=0,'Tabla de Aspectos'!AZ207&lt;'Tabla de Aspectos'!$AY$5/24),'Tabla de Aspectos'!AZ207,IF(AND('Tabla de Aspectos'!BB207&gt;=0,'Tabla de Aspectos'!BB207&lt;'Tabla de Aspectos'!$BA$5/24),'Tabla de Aspectos'!BB207,IF(AND('Tabla de Aspectos'!BD207&gt;=0,'Tabla de Aspectos'!BD207&lt;'Tabla de Aspectos'!$BC$5/24),'Tabla de Aspectos'!BD207,IF(AND('Tabla de Aspectos'!BF207&gt;=0,'Tabla de Aspectos'!BF207&lt;'Tabla de Aspectos'!$BE$5/24),'Tabla de Aspectos'!BF207,IF(AND('Tabla de Aspectos'!BH207&gt;=0,'Tabla de Aspectos'!BH207&lt;'Tabla de Aspectos'!$BG$5/24),'Tabla de Aspectos'!BH207,IF(AND('Tabla de Aspectos'!BJ207&gt;=0,'Tabla de Aspectos'!BJ207&lt;'Tabla de Aspectos'!$BI$5/24),'Tabla de Aspectos'!BJ207,IF(AND('Tabla de Aspectos'!BL207&gt;=0,'Tabla de Aspectos'!BL207&lt;'Tabla de Aspectos'!$BK$5/24),'Tabla de Aspectos'!BL207,IF(AND('Tabla de Aspectos'!BN207&gt;=0,'Tabla de Aspectos'!BN207&lt;'Tabla de Aspectos'!$BM$5/24),'Tabla de Aspectos'!BN207,IF(AND('Tabla de Aspectos'!BP207&gt;=0,'Tabla de Aspectos'!BP207&lt;'Tabla de Aspectos'!$BO$5/24),'Tabla de Aspectos'!BP207,IF(AND('Tabla de Aspectos'!BR207&gt;=0,'Tabla de Aspectos'!BR207&lt;'Tabla de Aspectos'!$BQ$5/24),'Tabla de Aspectos'!BR207,IF(AND('Tabla de Aspectos'!BT207&gt;=0,'Tabla de Aspectos'!BT207&lt;'Tabla de Aspectos'!$BS$5/24),'Tabla de Aspectos'!BT207,IF(AND('Tabla de Aspectos'!BV207&gt;=0,'Tabla de Aspectos'!BV207&lt;'Tabla de Aspectos'!$BU$5/24),'Tabla de Aspectos'!BV207,IF(AND('Tabla de Aspectos'!BX207&gt;=0,'Tabla de Aspectos'!BX207&lt;'Tabla de Aspectos'!$BW$5/24),'Tabla de Aspectos'!BX207,IF(AND('Tabla de Aspectos'!BZ207&gt;=0,'Tabla de Aspectos'!BZ207&lt;'Tabla de Aspectos'!$BY$5/24),'Tabla de Aspectos'!BZ207,IF(AND('Tabla de Aspectos'!CB207&gt;=0,'Tabla de Aspectos'!CB207&lt;'Tabla de Aspectos'!$CA$5/24),'Tabla de Aspectos'!CB207,IF(AND('Tabla de Aspectos'!CD207&gt;=0,'Tabla de Aspectos'!CD207&lt;'Tabla de Aspectos'!$CC$5/24),'Tabla de Aspectos'!CD207,IF(AND('Tabla de Aspectos'!CF207&gt;=0,'Tabla de Aspectos'!CF207&lt;'Tabla de Aspectos'!$CE$5/24),'Tabla de Aspectos'!CF207,IF(AND('Tabla de Aspectos'!CH207&gt;=0,'Tabla de Aspectos'!CH207&lt;'Tabla de Aspectos'!$CG$5/24),'Tabla de Aspectos'!CH207,IF(AND('Tabla de Aspectos'!CJ207&gt;=0,'Tabla de Aspectos'!CJ207&lt;'Tabla de Aspectos'!$CI$5/24),'Tabla de Aspectos'!CJ207,IF(AND('Tabla de Aspectos'!CL207&gt;=0,'Tabla de Aspectos'!CL207&lt;'Tabla de Aspectos'!$CK$5/24),'Tabla de Aspectos'!CL207,IF(AND('Tabla de Aspectos'!CN207&gt;=0,'Tabla de Aspectos'!CN207&lt;'Tabla de Aspectos'!$CM$5/24),'Tabla de Aspectos'!CN207,IF(AND('Tabla de Aspectos'!CP207&gt;=0,'Tabla de Aspectos'!CP207&lt;'Tabla de Aspectos'!$CO$5/24),'Tabla de Aspectos'!CP207,IF(AND('Tabla de Aspectos'!CR207&gt;=0,'Tabla de Aspectos'!CR207&lt;'Tabla de Aspectos'!$CQ$5/24),'Tabla de Aspectos'!CR207,IF(AND('Tabla de Aspectos'!CT207&gt;=0,'Tabla de Aspectos'!CT207&lt;'Tabla de Aspectos'!$CS$5/24),'Tabla de Aspectos'!CT207,IF(AND('Tabla de Aspectos'!CV207&gt;=0,'Tabla de Aspectos'!CV207&lt;'Tabla de Aspectos'!$CU$5/24),'Tabla de Aspectos'!CV207,IF(AND('Tabla de Aspectos'!CX207&gt;=0,'Tabla de Aspectos'!CX207&lt;'Tabla de Aspectos'!$CW$5/24),'Tabla de Aspectos'!CX207,"")))))))))))))))))))))))))))))))))))))))))))))))))</f>
        <v>0</v>
      </c>
      <c r="DU5" s="3" t="str">
        <f>IF(DT5&lt;&gt;"",IF(DS5=13,"(no se puede describir)",IF(DS5="Conjunción","+20",ROUND((31-HLOOKUP(DS5,'Tabla de Aspectos'!$G$2:$DT$7,6,FALSE))/3*2,1))),"")</f>
        <v>+20</v>
      </c>
      <c r="DV5" s="3">
        <f>IF(DS5='Tabla de Aspectos'!$G$2,24*DT5/'Tabla de Aspectos'!$G$5,IF(DS5='Tabla de Aspectos'!$I$2,24*DT5/'Tabla de Aspectos'!$I$5,IF(DS5='Tabla de Aspectos'!$K$2,24*DT5/'Tabla de Aspectos'!$K$5,IF(DS5='Tabla de Aspectos'!$CY$2,24*DT5/'Tabla de Aspectos'!$CY$5,IF(DS5='Tabla de Aspectos'!$M$2,24*DT5/'Tabla de Aspectos'!$M$5,IF(DS5='Tabla de Aspectos'!$M$2,24*DT5/'Tabla de Aspectos'!$M$5,IF(DS5='Tabla de Aspectos'!$O$2,24*DT5/'Tabla de Aspectos'!$O$5,IF(DS5='Tabla de Aspectos'!$Q$2,24*DT5/'Tabla de Aspectos'!$Q$5,IF(DS5='Tabla de Aspectos'!$S$2,24*DT5/'Tabla de Aspectos'!$S$5,IF(DS5='Tabla de Aspectos'!$U$2,24*DT5/'Tabla de Aspectos'!$U$5,IF(DS5='Tabla de Aspectos'!$W$2,24*DT5/'Tabla de Aspectos'!$W$5,IF(DS5='Tabla de Aspectos'!$Y$2,24*DT5/'Tabla de Aspectos'!$Y$5,IF(DS5='Tabla de Aspectos'!$AA$2,24*DT5/'Tabla de Aspectos'!$AA$5,IF(DS5='Tabla de Aspectos'!$AC$2,24*DT5/'Tabla de Aspectos'!$AC$5,IF(DS5='Tabla de Aspectos'!$AE$2,24*DT5/'Tabla de Aspectos'!$AE$5,IF(DS5='Tabla de Aspectos'!$AG$2,24*DT5/'Tabla de Aspectos'!$AG$5,IF(DS5='Tabla de Aspectos'!$AI$2,24*DT5/'Tabla de Aspectos'!$AI$5,IF(DS5='Tabla de Aspectos'!$AK$2,24*DT5/'Tabla de Aspectos'!$AK$5,IF(DS5='Tabla de Aspectos'!$AM$2,24*DT5/'Tabla de Aspectos'!$AM$5,IF(DS5='Tabla de Aspectos'!$AO$2,24*DT5/'Tabla de Aspectos'!$AO$5,IF(DS5='Tabla de Aspectos'!$AQ$2,24*DT5/'Tabla de Aspectos'!$AQ$5,IF(DS5='Tabla de Aspectos'!$AS$2,24*DT5/'Tabla de Aspectos'!$AS$5,IF(DS5='Tabla de Aspectos'!$AU$2,24*DT5/'Tabla de Aspectos'!$AU$5,IF(DS5='Tabla de Aspectos'!$AW$2,24*DT5/'Tabla de Aspectos'!$AW$5,IF(DS5='Tabla de Aspectos'!$AY$2,24*DT5/'Tabla de Aspectos'!$AY$5,IF(DS5='Tabla de Aspectos'!$BA$2,24*DT5/'Tabla de Aspectos'!$BA$5,IF(DS5='Tabla de Aspectos'!$BC$2,24*DT5/'Tabla de Aspectos'!$BC$5,IF(DS5='Tabla de Aspectos'!$BE$2,24*DT5/'Tabla de Aspectos'!$BE$5,IF(DS5='Tabla de Aspectos'!$BG$2,24*DT5/'Tabla de Aspectos'!$BG$5,IF(DS5='Tabla de Aspectos'!$BI$2,24*DT5/'Tabla de Aspectos'!$BI$5,IF(DS5='Tabla de Aspectos'!$BK$2,24*DT5/'Tabla de Aspectos'!$BK$5,IF(DS5='Tabla de Aspectos'!$BM$2,24*DT5/'Tabla de Aspectos'!$BM$5,IF(DS5='Tabla de Aspectos'!$BO$2,24*DT5/'Tabla de Aspectos'!$BO$5,IF(DS5='Tabla de Aspectos'!$BQ$2,24*DT5/'Tabla de Aspectos'!$BQ$5,IF(DS5='Tabla de Aspectos'!$BS$2,24*DT5/'Tabla de Aspectos'!$BS$5,IF(DS5='Tabla de Aspectos'!$BU$2,24*DT5/'Tabla de Aspectos'!$BU$5,IF(DS5='Tabla de Aspectos'!$BW$2,24*DT5/'Tabla de Aspectos'!$BW$5,IF(DS5='Tabla de Aspectos'!$BY$2,24*DT5/'Tabla de Aspectos'!$BY$5,IF(DS5='Tabla de Aspectos'!$CA$2,24*DT5/'Tabla de Aspectos'!$CA$5,IF(DS5='Tabla de Aspectos'!$CC$2,24*DT5/'Tabla de Aspectos'!$CC$5,IF(DS5='Tabla de Aspectos'!$CE$2,24*DT5/'Tabla de Aspectos'!$CE$5,IF(DS5='Tabla de Aspectos'!$CG$2,24*DT5/'Tabla de Aspectos'!$CG$5,IF(DS5='Tabla de Aspectos'!$CI$2,24*DT5/'Tabla de Aspectos'!$CI$5,IF(DS5='Tabla de Aspectos'!$CK$2,24*DT5/'Tabla de Aspectos'!$CK$5,IF(DS5='Tabla de Aspectos'!$CM$2,24*DT5/'Tabla de Aspectos'!$CM$5,IF(DS5='Tabla de Aspectos'!$CO$2,24*DT5/'Tabla de Aspectos'!$CO$5,IF(DS5='Tabla de Aspectos'!$CQ$2,24*DT5/'Tabla de Aspectos'!$CQ$5,IF(DS5='Tabla de Aspectos'!$CS$2,24*DT5/'Tabla de Aspectos'!$CS$5,IF(DS5='Tabla de Aspectos'!$CU$2,24*DT5/'Tabla de Aspectos'!$CU$5,IF(DS5='Tabla de Aspectos'!$CW$2,24*DT5/'Tabla de Aspectos'!$CW$5,""))))))))))))))))))))))))))))))))))))))))))))))))))</f>
        <v>0</v>
      </c>
      <c r="DW5" s="3">
        <f t="shared" si="11"/>
        <v>20</v>
      </c>
      <c r="DY5" s="3">
        <f>'Tabla de Aspectos'!D222</f>
        <v>226</v>
      </c>
      <c r="DZ5" s="3" t="str">
        <f>'Tabla de Aspectos'!E222</f>
        <v>Vertex</v>
      </c>
      <c r="EA5" s="3" t="str">
        <f>'Tabla de Aspectos'!F222</f>
        <v>Luna</v>
      </c>
      <c r="EB5" s="3" t="str">
        <f>IF('Tabla de Aspectos'!G222='Tabla de Aspectos'!$H$2,'Tabla de Aspectos'!$H$2,IF('Tabla de Aspectos'!I222='Tabla de Aspectos'!$J$2,'Tabla de Aspectos'!$J$2,IF('Tabla de Aspectos'!CY222='Tabla de Aspectos'!$CZ$2,'Tabla de Aspectos'!$CZ$2,IF('Tabla de Aspectos'!K222='Tabla de Aspectos'!$L$2,'Tabla de Aspectos'!$L$2,IF('Tabla de Aspectos'!M222='Tabla de Aspectos'!$N$2,'Tabla de Aspectos'!$N$2,IF('Tabla de Aspectos'!O222='Tabla de Aspectos'!$P$2,'Tabla de Aspectos'!$P$2,IF('Tabla de Aspectos'!Q222='Tabla de Aspectos'!$R$2,'Tabla de Aspectos'!$R$2,IF('Tabla de Aspectos'!S222='Tabla de Aspectos'!$T$2,'Tabla de Aspectos'!$T$2,IF('Tabla de Aspectos'!U222='Tabla de Aspectos'!$V$2,'Tabla de Aspectos'!$V$2,IF('Tabla de Aspectos'!W222='Tabla de Aspectos'!$X$2,'Tabla de Aspectos'!$X$2,IF('Tabla de Aspectos'!Y222='Tabla de Aspectos'!$Z$2,'Tabla de Aspectos'!$Z$2,IF('Tabla de Aspectos'!AA222='Tabla de Aspectos'!$AB$2,'Tabla de Aspectos'!$AB$2,IF('Tabla de Aspectos'!AC222='Tabla de Aspectos'!$AD$2,'Tabla de Aspectos'!$AD$2,IF('Tabla de Aspectos'!AE222='Tabla de Aspectos'!$AF$2,'Tabla de Aspectos'!$AF$2,IF('Tabla de Aspectos'!AG222='Tabla de Aspectos'!$AH$2,'Tabla de Aspectos'!$AH$2,IF('Tabla de Aspectos'!AI222='Tabla de Aspectos'!$AJ$2,'Tabla de Aspectos'!$AJ$2,IF('Tabla de Aspectos'!AK222='Tabla de Aspectos'!$AL$2,'Tabla de Aspectos'!$AL$2,IF('Tabla de Aspectos'!AM222='Tabla de Aspectos'!$AN$2,'Tabla de Aspectos'!$AN$2,IF('Tabla de Aspectos'!AO222='Tabla de Aspectos'!$AP$2,'Tabla de Aspectos'!$AP$2,IF('Tabla de Aspectos'!AQ222='Tabla de Aspectos'!$AR$2,'Tabla de Aspectos'!$AR$2,IF('Tabla de Aspectos'!AS222='Tabla de Aspectos'!$AT$2,'Tabla de Aspectos'!$AT$2,IF('Tabla de Aspectos'!AU222='Tabla de Aspectos'!$AV$2,'Tabla de Aspectos'!$AV$2,IF('Tabla de Aspectos'!AW222='Tabla de Aspectos'!$AX$2,'Tabla de Aspectos'!$AX$2,IF('Tabla de Aspectos'!AY222='Tabla de Aspectos'!$AZ$2,'Tabla de Aspectos'!$AZ$2,IF('Tabla de Aspectos'!BA222='Tabla de Aspectos'!$BB$2,'Tabla de Aspectos'!$BB$2,IF('Tabla de Aspectos'!BC222='Tabla de Aspectos'!$BD$2,'Tabla de Aspectos'!$BD$2,IF('Tabla de Aspectos'!BE222='Tabla de Aspectos'!$BF$2,'Tabla de Aspectos'!$BF$2,IF('Tabla de Aspectos'!BG222='Tabla de Aspectos'!$BH$2,'Tabla de Aspectos'!$BH$2,IF('Tabla de Aspectos'!BI222='Tabla de Aspectos'!$BJ$2,'Tabla de Aspectos'!$BJ$2,IF('Tabla de Aspectos'!BK222='Tabla de Aspectos'!$BL$2,'Tabla de Aspectos'!$BL$2,IF('Tabla de Aspectos'!BM222='Tabla de Aspectos'!$BN$2,'Tabla de Aspectos'!$BN$2,IF('Tabla de Aspectos'!BO222='Tabla de Aspectos'!$BP$2,'Tabla de Aspectos'!$BP$2,IF('Tabla de Aspectos'!BQ222='Tabla de Aspectos'!$BR$2,'Tabla de Aspectos'!$BR$2,IF('Tabla de Aspectos'!BS222='Tabla de Aspectos'!$BT$2,'Tabla de Aspectos'!$BT$2,IF('Tabla de Aspectos'!BU222='Tabla de Aspectos'!$BV$2,'Tabla de Aspectos'!$BV$2,IF('Tabla de Aspectos'!BW222='Tabla de Aspectos'!$BX$2,'Tabla de Aspectos'!$BX$2,IF('Tabla de Aspectos'!BY222='Tabla de Aspectos'!$BZ$2,'Tabla de Aspectos'!$BZ$2,IF('Tabla de Aspectos'!CA222='Tabla de Aspectos'!$CB$2,'Tabla de Aspectos'!$CB$2,IF('Tabla de Aspectos'!CC222='Tabla de Aspectos'!$CD$2,'Tabla de Aspectos'!$CD$2,IF('Tabla de Aspectos'!CE222='Tabla de Aspectos'!$CF$2,'Tabla de Aspectos'!$CF$2,IF('Tabla de Aspectos'!CG222='Tabla de Aspectos'!$CH$2,'Tabla de Aspectos'!$CH$2,IF('Tabla de Aspectos'!CI222='Tabla de Aspectos'!$CJ$2,'Tabla de Aspectos'!$CJ$2,IF('Tabla de Aspectos'!CK222='Tabla de Aspectos'!$CL$2,'Tabla de Aspectos'!$CL$2,IF('Tabla de Aspectos'!CM222='Tabla de Aspectos'!$CN$2,'Tabla de Aspectos'!$CN$2,IF('Tabla de Aspectos'!CO222='Tabla de Aspectos'!$CP$2,'Tabla de Aspectos'!$CP$2,IF('Tabla de Aspectos'!CQ222='Tabla de Aspectos'!$CR$2,'Tabla de Aspectos'!$CR$2,IF('Tabla de Aspectos'!CS222='Tabla de Aspectos'!$CT$2,'Tabla de Aspectos'!$CT$2,IF('Tabla de Aspectos'!CU222='Tabla de Aspectos'!$CV$2,'Tabla de Aspectos'!$CV$2,IF('Tabla de Aspectos'!CW222='Tabla de Aspectos'!$CX$2,'Tabla de Aspectos'!$CX$2,"")))))))))))))))))))))))))))))))))))))))))))))))))</f>
        <v>Conjunción</v>
      </c>
      <c r="EC5" s="5">
        <f>IF(AND('Tabla de Aspectos'!H222&gt;=0,'Tabla de Aspectos'!H222&lt;'Tabla de Aspectos'!$G$5/24),'Tabla de Aspectos'!H222,IF(AND('Tabla de Aspectos'!J222&gt;=0,'Tabla de Aspectos'!J222&lt;'Tabla de Aspectos'!$I$5/24),'Tabla de Aspectos'!J222,IF(AND('Tabla de Aspectos'!CZ222&gt;=0,'Tabla de Aspectos'!CZ222&lt;'Tabla de Aspectos'!$CY$5/24),'Tabla de Aspectos'!CZ222,IF(AND('Tabla de Aspectos'!L222&gt;=0,'Tabla de Aspectos'!L222&lt;'Tabla de Aspectos'!$K$5/24),'Tabla de Aspectos'!L222,IF(AND('Tabla de Aspectos'!N222&gt;=0,'Tabla de Aspectos'!N222&lt;'Tabla de Aspectos'!$M$5/24),'Tabla de Aspectos'!N222,IF(AND('Tabla de Aspectos'!P222&gt;=0,'Tabla de Aspectos'!P222&lt;'Tabla de Aspectos'!$O$5/24),'Tabla de Aspectos'!P222,IF(AND('Tabla de Aspectos'!R222&gt;=0,'Tabla de Aspectos'!R222&lt;'Tabla de Aspectos'!$Q$5/24),'Tabla de Aspectos'!R222,IF(AND('Tabla de Aspectos'!T222&gt;=0,'Tabla de Aspectos'!T222&lt;'Tabla de Aspectos'!$S$5/24),'Tabla de Aspectos'!T222,IF(AND('Tabla de Aspectos'!V222&gt;=0,'Tabla de Aspectos'!V222&lt;'Tabla de Aspectos'!$U$5/24),'Tabla de Aspectos'!V222,IF(AND('Tabla de Aspectos'!X222&gt;=0,'Tabla de Aspectos'!X222&lt;'Tabla de Aspectos'!$W$5/24),'Tabla de Aspectos'!X222,IF(AND('Tabla de Aspectos'!Z222&gt;=0,'Tabla de Aspectos'!Z222&lt;'Tabla de Aspectos'!$Y$5/24),'Tabla de Aspectos'!Z222,IF(AND('Tabla de Aspectos'!AB222&gt;=0,'Tabla de Aspectos'!AB222&lt;'Tabla de Aspectos'!$AA$5/24),'Tabla de Aspectos'!AB222,IF(AND('Tabla de Aspectos'!AD222&gt;=0,'Tabla de Aspectos'!AD222&lt;'Tabla de Aspectos'!$AC$5/24),'Tabla de Aspectos'!AD222,IF(AND('Tabla de Aspectos'!AF222&gt;=0,'Tabla de Aspectos'!AF222&lt;'Tabla de Aspectos'!$AE$5/24),'Tabla de Aspectos'!AF222,IF(AND('Tabla de Aspectos'!AH222&gt;=0,'Tabla de Aspectos'!AH222&lt;'Tabla de Aspectos'!$AG$5/24),'Tabla de Aspectos'!AH222,IF(AND('Tabla de Aspectos'!AJ222&gt;=0,'Tabla de Aspectos'!AJ222&lt;'Tabla de Aspectos'!$AI$5/24),'Tabla de Aspectos'!AJ222,IF(AND('Tabla de Aspectos'!AL222&gt;=0,'Tabla de Aspectos'!AL222&lt;'Tabla de Aspectos'!$AK$5/24),'Tabla de Aspectos'!AL222,IF(AND('Tabla de Aspectos'!AN222&gt;=0,'Tabla de Aspectos'!AN222&lt;'Tabla de Aspectos'!$AM$5/24),'Tabla de Aspectos'!AN222,IF(AND('Tabla de Aspectos'!AP222&gt;=0,'Tabla de Aspectos'!AP222&lt;'Tabla de Aspectos'!$AO$5/24),'Tabla de Aspectos'!AP222,IF(AND('Tabla de Aspectos'!AR222&gt;=0,'Tabla de Aspectos'!AR222&lt;'Tabla de Aspectos'!$AQ$5/24),'Tabla de Aspectos'!AR222,IF(AND('Tabla de Aspectos'!AT222&gt;=0,'Tabla de Aspectos'!AT222&lt;'Tabla de Aspectos'!$AS$5/24),'Tabla de Aspectos'!AT222,IF(AND('Tabla de Aspectos'!AV222&gt;=0,'Tabla de Aspectos'!AV222&lt;'Tabla de Aspectos'!$AU$5/24),'Tabla de Aspectos'!AV222,IF(AND('Tabla de Aspectos'!AX222&gt;=0,'Tabla de Aspectos'!AX222&lt;'Tabla de Aspectos'!$AW$5/24),'Tabla de Aspectos'!AX222,IF(AND('Tabla de Aspectos'!AZ222&gt;=0,'Tabla de Aspectos'!AZ222&lt;'Tabla de Aspectos'!$AY$5/24),'Tabla de Aspectos'!AZ222,IF(AND('Tabla de Aspectos'!BB222&gt;=0,'Tabla de Aspectos'!BB222&lt;'Tabla de Aspectos'!$BA$5/24),'Tabla de Aspectos'!BB222,IF(AND('Tabla de Aspectos'!BD222&gt;=0,'Tabla de Aspectos'!BD222&lt;'Tabla de Aspectos'!$BC$5/24),'Tabla de Aspectos'!BD222,IF(AND('Tabla de Aspectos'!BF222&gt;=0,'Tabla de Aspectos'!BF222&lt;'Tabla de Aspectos'!$BE$5/24),'Tabla de Aspectos'!BF222,IF(AND('Tabla de Aspectos'!BH222&gt;=0,'Tabla de Aspectos'!BH222&lt;'Tabla de Aspectos'!$BG$5/24),'Tabla de Aspectos'!BH222,IF(AND('Tabla de Aspectos'!BJ222&gt;=0,'Tabla de Aspectos'!BJ222&lt;'Tabla de Aspectos'!$BI$5/24),'Tabla de Aspectos'!BJ222,IF(AND('Tabla de Aspectos'!BL222&gt;=0,'Tabla de Aspectos'!BL222&lt;'Tabla de Aspectos'!$BK$5/24),'Tabla de Aspectos'!BL222,IF(AND('Tabla de Aspectos'!BN222&gt;=0,'Tabla de Aspectos'!BN222&lt;'Tabla de Aspectos'!$BM$5/24),'Tabla de Aspectos'!BN222,IF(AND('Tabla de Aspectos'!BP222&gt;=0,'Tabla de Aspectos'!BP222&lt;'Tabla de Aspectos'!$BO$5/24),'Tabla de Aspectos'!BP222,IF(AND('Tabla de Aspectos'!BR222&gt;=0,'Tabla de Aspectos'!BR222&lt;'Tabla de Aspectos'!$BQ$5/24),'Tabla de Aspectos'!BR222,IF(AND('Tabla de Aspectos'!BT222&gt;=0,'Tabla de Aspectos'!BT222&lt;'Tabla de Aspectos'!$BS$5/24),'Tabla de Aspectos'!BT222,IF(AND('Tabla de Aspectos'!BV222&gt;=0,'Tabla de Aspectos'!BV222&lt;'Tabla de Aspectos'!$BU$5/24),'Tabla de Aspectos'!BV222,IF(AND('Tabla de Aspectos'!BX222&gt;=0,'Tabla de Aspectos'!BX222&lt;'Tabla de Aspectos'!$BW$5/24),'Tabla de Aspectos'!BX222,IF(AND('Tabla de Aspectos'!BZ222&gt;=0,'Tabla de Aspectos'!BZ222&lt;'Tabla de Aspectos'!$BY$5/24),'Tabla de Aspectos'!BZ222,IF(AND('Tabla de Aspectos'!CB222&gt;=0,'Tabla de Aspectos'!CB222&lt;'Tabla de Aspectos'!$CA$5/24),'Tabla de Aspectos'!CB222,IF(AND('Tabla de Aspectos'!CD222&gt;=0,'Tabla de Aspectos'!CD222&lt;'Tabla de Aspectos'!$CC$5/24),'Tabla de Aspectos'!CD222,IF(AND('Tabla de Aspectos'!CF222&gt;=0,'Tabla de Aspectos'!CF222&lt;'Tabla de Aspectos'!$CE$5/24),'Tabla de Aspectos'!CF222,IF(AND('Tabla de Aspectos'!CH222&gt;=0,'Tabla de Aspectos'!CH222&lt;'Tabla de Aspectos'!$CG$5/24),'Tabla de Aspectos'!CH222,IF(AND('Tabla de Aspectos'!CJ222&gt;=0,'Tabla de Aspectos'!CJ222&lt;'Tabla de Aspectos'!$CI$5/24),'Tabla de Aspectos'!CJ222,IF(AND('Tabla de Aspectos'!CL222&gt;=0,'Tabla de Aspectos'!CL222&lt;'Tabla de Aspectos'!$CK$5/24),'Tabla de Aspectos'!CL222,IF(AND('Tabla de Aspectos'!CN222&gt;=0,'Tabla de Aspectos'!CN222&lt;'Tabla de Aspectos'!$CM$5/24),'Tabla de Aspectos'!CN222,IF(AND('Tabla de Aspectos'!CP222&gt;=0,'Tabla de Aspectos'!CP222&lt;'Tabla de Aspectos'!$CO$5/24),'Tabla de Aspectos'!CP222,IF(AND('Tabla de Aspectos'!CR222&gt;=0,'Tabla de Aspectos'!CR222&lt;'Tabla de Aspectos'!$CQ$5/24),'Tabla de Aspectos'!CR222,IF(AND('Tabla de Aspectos'!CT222&gt;=0,'Tabla de Aspectos'!CT222&lt;'Tabla de Aspectos'!$CS$5/24),'Tabla de Aspectos'!CT222,IF(AND('Tabla de Aspectos'!CV222&gt;=0,'Tabla de Aspectos'!CV222&lt;'Tabla de Aspectos'!$CU$5/24),'Tabla de Aspectos'!CV222,IF(AND('Tabla de Aspectos'!CX222&gt;=0,'Tabla de Aspectos'!CX222&lt;'Tabla de Aspectos'!$CW$5/24),'Tabla de Aspectos'!CX222,"")))))))))))))))))))))))))))))))))))))))))))))))))</f>
        <v>0</v>
      </c>
      <c r="ED5" s="3" t="str">
        <f>IF(EC5&lt;&gt;"",IF(EB5=13,"(no se puede describir)",IF(EB5="Conjunción","+20",ROUND((31-HLOOKUP(EB5,'Tabla de Aspectos'!$G$2:$DT$7,6,FALSE))/3*2,1))),"")</f>
        <v>+20</v>
      </c>
      <c r="EE5" s="3">
        <f>IF(EB5='Tabla de Aspectos'!$G$2,24*EC5/'Tabla de Aspectos'!$G$5,IF(EB5='Tabla de Aspectos'!$I$2,24*EC5/'Tabla de Aspectos'!$I$5,IF(EB5='Tabla de Aspectos'!$K$2,24*EC5/'Tabla de Aspectos'!$K$5,IF(EB5='Tabla de Aspectos'!$CY$2,24*EC5/'Tabla de Aspectos'!$CY$5,IF(EB5='Tabla de Aspectos'!$M$2,24*EC5/'Tabla de Aspectos'!$M$5,IF(EB5='Tabla de Aspectos'!$M$2,24*EC5/'Tabla de Aspectos'!$M$5,IF(EB5='Tabla de Aspectos'!$O$2,24*EC5/'Tabla de Aspectos'!$O$5,IF(EB5='Tabla de Aspectos'!$Q$2,24*EC5/'Tabla de Aspectos'!$Q$5,IF(EB5='Tabla de Aspectos'!$S$2,24*EC5/'Tabla de Aspectos'!$S$5,IF(EB5='Tabla de Aspectos'!$U$2,24*EC5/'Tabla de Aspectos'!$U$5,IF(EB5='Tabla de Aspectos'!$W$2,24*EC5/'Tabla de Aspectos'!$W$5,IF(EB5='Tabla de Aspectos'!$Y$2,24*EC5/'Tabla de Aspectos'!$Y$5,IF(EB5='Tabla de Aspectos'!$AA$2,24*EC5/'Tabla de Aspectos'!$AA$5,IF(EB5='Tabla de Aspectos'!$AC$2,24*EC5/'Tabla de Aspectos'!$AC$5,IF(EB5='Tabla de Aspectos'!$AE$2,24*EC5/'Tabla de Aspectos'!$AE$5,IF(EB5='Tabla de Aspectos'!$AG$2,24*EC5/'Tabla de Aspectos'!$AG$5,IF(EB5='Tabla de Aspectos'!$AI$2,24*EC5/'Tabla de Aspectos'!$AI$5,IF(EB5='Tabla de Aspectos'!$AK$2,24*EC5/'Tabla de Aspectos'!$AK$5,IF(EB5='Tabla de Aspectos'!$AM$2,24*EC5/'Tabla de Aspectos'!$AM$5,IF(EB5='Tabla de Aspectos'!$AO$2,24*EC5/'Tabla de Aspectos'!$AO$5,IF(EB5='Tabla de Aspectos'!$AQ$2,24*EC5/'Tabla de Aspectos'!$AQ$5,IF(EB5='Tabla de Aspectos'!$AS$2,24*EC5/'Tabla de Aspectos'!$AS$5,IF(EB5='Tabla de Aspectos'!$AU$2,24*EC5/'Tabla de Aspectos'!$AU$5,IF(EB5='Tabla de Aspectos'!$AW$2,24*EC5/'Tabla de Aspectos'!$AW$5,IF(EB5='Tabla de Aspectos'!$AY$2,24*EC5/'Tabla de Aspectos'!$AY$5,IF(EB5='Tabla de Aspectos'!$BA$2,24*EC5/'Tabla de Aspectos'!$BA$5,IF(EB5='Tabla de Aspectos'!$BC$2,24*EC5/'Tabla de Aspectos'!$BC$5,IF(EB5='Tabla de Aspectos'!$BE$2,24*EC5/'Tabla de Aspectos'!$BE$5,IF(EB5='Tabla de Aspectos'!$BG$2,24*EC5/'Tabla de Aspectos'!$BG$5,IF(EB5='Tabla de Aspectos'!$BI$2,24*EC5/'Tabla de Aspectos'!$BI$5,IF(EB5='Tabla de Aspectos'!$BK$2,24*EC5/'Tabla de Aspectos'!$BK$5,IF(EB5='Tabla de Aspectos'!$BM$2,24*EC5/'Tabla de Aspectos'!$BM$5,IF(EB5='Tabla de Aspectos'!$BO$2,24*EC5/'Tabla de Aspectos'!$BO$5,IF(EB5='Tabla de Aspectos'!$BQ$2,24*EC5/'Tabla de Aspectos'!$BQ$5,IF(EB5='Tabla de Aspectos'!$BS$2,24*EC5/'Tabla de Aspectos'!$BS$5,IF(EB5='Tabla de Aspectos'!$BU$2,24*EC5/'Tabla de Aspectos'!$BU$5,IF(EB5='Tabla de Aspectos'!$BW$2,24*EC5/'Tabla de Aspectos'!$BW$5,IF(EB5='Tabla de Aspectos'!$BY$2,24*EC5/'Tabla de Aspectos'!$BY$5,IF(EB5='Tabla de Aspectos'!$CA$2,24*EC5/'Tabla de Aspectos'!$CA$5,IF(EB5='Tabla de Aspectos'!$CC$2,24*EC5/'Tabla de Aspectos'!$CC$5,IF(EB5='Tabla de Aspectos'!$CE$2,24*EC5/'Tabla de Aspectos'!$CE$5,IF(EB5='Tabla de Aspectos'!$CG$2,24*EC5/'Tabla de Aspectos'!$CG$5,IF(EB5='Tabla de Aspectos'!$CI$2,24*EC5/'Tabla de Aspectos'!$CI$5,IF(EB5='Tabla de Aspectos'!$CK$2,24*EC5/'Tabla de Aspectos'!$CK$5,IF(EB5='Tabla de Aspectos'!$CM$2,24*EC5/'Tabla de Aspectos'!$CM$5,IF(EB5='Tabla de Aspectos'!$CO$2,24*EC5/'Tabla de Aspectos'!$CO$5,IF(EB5='Tabla de Aspectos'!$CQ$2,24*EC5/'Tabla de Aspectos'!$CQ$5,IF(EB5='Tabla de Aspectos'!$CS$2,24*EC5/'Tabla de Aspectos'!$CS$5,IF(EB5='Tabla de Aspectos'!$CU$2,24*EC5/'Tabla de Aspectos'!$CU$5,IF(EB5='Tabla de Aspectos'!$CW$2,24*EC5/'Tabla de Aspectos'!$CW$5,""))))))))))))))))))))))))))))))))))))))))))))))))))</f>
        <v>0</v>
      </c>
      <c r="EF5" s="3">
        <f t="shared" si="12"/>
        <v>20</v>
      </c>
      <c r="EH5" s="3">
        <f>'Tabla de Aspectos'!D237</f>
        <v>242</v>
      </c>
      <c r="EI5" s="3" t="str">
        <f>'Tabla de Aspectos'!E237</f>
        <v>Ceres</v>
      </c>
      <c r="EJ5" s="3" t="str">
        <f>'Tabla de Aspectos'!F237</f>
        <v>Luna</v>
      </c>
      <c r="EK5" s="3" t="str">
        <f>IF('Tabla de Aspectos'!G237='Tabla de Aspectos'!$H$2,'Tabla de Aspectos'!$H$2,IF('Tabla de Aspectos'!I237='Tabla de Aspectos'!$J$2,'Tabla de Aspectos'!$J$2,IF('Tabla de Aspectos'!CY237='Tabla de Aspectos'!$CZ$2,'Tabla de Aspectos'!$CZ$2,IF('Tabla de Aspectos'!K237='Tabla de Aspectos'!$L$2,'Tabla de Aspectos'!$L$2,IF('Tabla de Aspectos'!M237='Tabla de Aspectos'!$N$2,'Tabla de Aspectos'!$N$2,IF('Tabla de Aspectos'!O237='Tabla de Aspectos'!$P$2,'Tabla de Aspectos'!$P$2,IF('Tabla de Aspectos'!Q237='Tabla de Aspectos'!$R$2,'Tabla de Aspectos'!$R$2,IF('Tabla de Aspectos'!S237='Tabla de Aspectos'!$T$2,'Tabla de Aspectos'!$T$2,IF('Tabla de Aspectos'!U237='Tabla de Aspectos'!$V$2,'Tabla de Aspectos'!$V$2,IF('Tabla de Aspectos'!W237='Tabla de Aspectos'!$X$2,'Tabla de Aspectos'!$X$2,IF('Tabla de Aspectos'!Y237='Tabla de Aspectos'!$Z$2,'Tabla de Aspectos'!$Z$2,IF('Tabla de Aspectos'!AA237='Tabla de Aspectos'!$AB$2,'Tabla de Aspectos'!$AB$2,IF('Tabla de Aspectos'!AC237='Tabla de Aspectos'!$AD$2,'Tabla de Aspectos'!$AD$2,IF('Tabla de Aspectos'!AE237='Tabla de Aspectos'!$AF$2,'Tabla de Aspectos'!$AF$2,IF('Tabla de Aspectos'!AG237='Tabla de Aspectos'!$AH$2,'Tabla de Aspectos'!$AH$2,IF('Tabla de Aspectos'!AI237='Tabla de Aspectos'!$AJ$2,'Tabla de Aspectos'!$AJ$2,IF('Tabla de Aspectos'!AK237='Tabla de Aspectos'!$AL$2,'Tabla de Aspectos'!$AL$2,IF('Tabla de Aspectos'!AM237='Tabla de Aspectos'!$AN$2,'Tabla de Aspectos'!$AN$2,IF('Tabla de Aspectos'!AO237='Tabla de Aspectos'!$AP$2,'Tabla de Aspectos'!$AP$2,IF('Tabla de Aspectos'!AQ237='Tabla de Aspectos'!$AR$2,'Tabla de Aspectos'!$AR$2,IF('Tabla de Aspectos'!AS237='Tabla de Aspectos'!$AT$2,'Tabla de Aspectos'!$AT$2,IF('Tabla de Aspectos'!AU237='Tabla de Aspectos'!$AV$2,'Tabla de Aspectos'!$AV$2,IF('Tabla de Aspectos'!AW237='Tabla de Aspectos'!$AX$2,'Tabla de Aspectos'!$AX$2,IF('Tabla de Aspectos'!AY237='Tabla de Aspectos'!$AZ$2,'Tabla de Aspectos'!$AZ$2,IF('Tabla de Aspectos'!BA237='Tabla de Aspectos'!$BB$2,'Tabla de Aspectos'!$BB$2,IF('Tabla de Aspectos'!BC237='Tabla de Aspectos'!$BD$2,'Tabla de Aspectos'!$BD$2,IF('Tabla de Aspectos'!BE237='Tabla de Aspectos'!$BF$2,'Tabla de Aspectos'!$BF$2,IF('Tabla de Aspectos'!BG237='Tabla de Aspectos'!$BH$2,'Tabla de Aspectos'!$BH$2,IF('Tabla de Aspectos'!BI237='Tabla de Aspectos'!$BJ$2,'Tabla de Aspectos'!$BJ$2,IF('Tabla de Aspectos'!BK237='Tabla de Aspectos'!$BL$2,'Tabla de Aspectos'!$BL$2,IF('Tabla de Aspectos'!BM237='Tabla de Aspectos'!$BN$2,'Tabla de Aspectos'!$BN$2,IF('Tabla de Aspectos'!BO237='Tabla de Aspectos'!$BP$2,'Tabla de Aspectos'!$BP$2,IF('Tabla de Aspectos'!BQ237='Tabla de Aspectos'!$BR$2,'Tabla de Aspectos'!$BR$2,IF('Tabla de Aspectos'!BS237='Tabla de Aspectos'!$BT$2,'Tabla de Aspectos'!$BT$2,IF('Tabla de Aspectos'!BU237='Tabla de Aspectos'!$BV$2,'Tabla de Aspectos'!$BV$2,IF('Tabla de Aspectos'!BW237='Tabla de Aspectos'!$BX$2,'Tabla de Aspectos'!$BX$2,IF('Tabla de Aspectos'!BY237='Tabla de Aspectos'!$BZ$2,'Tabla de Aspectos'!$BZ$2,IF('Tabla de Aspectos'!CA237='Tabla de Aspectos'!$CB$2,'Tabla de Aspectos'!$CB$2,IF('Tabla de Aspectos'!CC237='Tabla de Aspectos'!$CD$2,'Tabla de Aspectos'!$CD$2,IF('Tabla de Aspectos'!CE237='Tabla de Aspectos'!$CF$2,'Tabla de Aspectos'!$CF$2,IF('Tabla de Aspectos'!CG237='Tabla de Aspectos'!$CH$2,'Tabla de Aspectos'!$CH$2,IF('Tabla de Aspectos'!CI237='Tabla de Aspectos'!$CJ$2,'Tabla de Aspectos'!$CJ$2,IF('Tabla de Aspectos'!CK237='Tabla de Aspectos'!$CL$2,'Tabla de Aspectos'!$CL$2,IF('Tabla de Aspectos'!CM237='Tabla de Aspectos'!$CN$2,'Tabla de Aspectos'!$CN$2,IF('Tabla de Aspectos'!CO237='Tabla de Aspectos'!$CP$2,'Tabla de Aspectos'!$CP$2,IF('Tabla de Aspectos'!CQ237='Tabla de Aspectos'!$CR$2,'Tabla de Aspectos'!$CR$2,IF('Tabla de Aspectos'!CS237='Tabla de Aspectos'!$CT$2,'Tabla de Aspectos'!$CT$2,IF('Tabla de Aspectos'!CU237='Tabla de Aspectos'!$CV$2,'Tabla de Aspectos'!$CV$2,IF('Tabla de Aspectos'!CW237='Tabla de Aspectos'!$CX$2,'Tabla de Aspectos'!$CX$2,"")))))))))))))))))))))))))))))))))))))))))))))))))</f>
        <v>Conjunción</v>
      </c>
      <c r="EL5" s="5">
        <f>IF(AND('Tabla de Aspectos'!H237&gt;=0,'Tabla de Aspectos'!H237&lt;'Tabla de Aspectos'!$G$5/24),'Tabla de Aspectos'!H237,IF(AND('Tabla de Aspectos'!J237&gt;=0,'Tabla de Aspectos'!J237&lt;'Tabla de Aspectos'!$I$5/24),'Tabla de Aspectos'!J237,IF(AND('Tabla de Aspectos'!CZ237&gt;=0,'Tabla de Aspectos'!CZ237&lt;'Tabla de Aspectos'!$CY$5/24),'Tabla de Aspectos'!CZ237,IF(AND('Tabla de Aspectos'!L237&gt;=0,'Tabla de Aspectos'!L237&lt;'Tabla de Aspectos'!$K$5/24),'Tabla de Aspectos'!L237,IF(AND('Tabla de Aspectos'!N237&gt;=0,'Tabla de Aspectos'!N237&lt;'Tabla de Aspectos'!$M$5/24),'Tabla de Aspectos'!N237,IF(AND('Tabla de Aspectos'!P237&gt;=0,'Tabla de Aspectos'!P237&lt;'Tabla de Aspectos'!$O$5/24),'Tabla de Aspectos'!P237,IF(AND('Tabla de Aspectos'!R237&gt;=0,'Tabla de Aspectos'!R237&lt;'Tabla de Aspectos'!$Q$5/24),'Tabla de Aspectos'!R237,IF(AND('Tabla de Aspectos'!T237&gt;=0,'Tabla de Aspectos'!T237&lt;'Tabla de Aspectos'!$S$5/24),'Tabla de Aspectos'!T237,IF(AND('Tabla de Aspectos'!V237&gt;=0,'Tabla de Aspectos'!V237&lt;'Tabla de Aspectos'!$U$5/24),'Tabla de Aspectos'!V237,IF(AND('Tabla de Aspectos'!X237&gt;=0,'Tabla de Aspectos'!X237&lt;'Tabla de Aspectos'!$W$5/24),'Tabla de Aspectos'!X237,IF(AND('Tabla de Aspectos'!Z237&gt;=0,'Tabla de Aspectos'!Z237&lt;'Tabla de Aspectos'!$Y$5/24),'Tabla de Aspectos'!Z237,IF(AND('Tabla de Aspectos'!AB237&gt;=0,'Tabla de Aspectos'!AB237&lt;'Tabla de Aspectos'!$AA$5/24),'Tabla de Aspectos'!AB237,IF(AND('Tabla de Aspectos'!AD237&gt;=0,'Tabla de Aspectos'!AD237&lt;'Tabla de Aspectos'!$AC$5/24),'Tabla de Aspectos'!AD237,IF(AND('Tabla de Aspectos'!AF237&gt;=0,'Tabla de Aspectos'!AF237&lt;'Tabla de Aspectos'!$AE$5/24),'Tabla de Aspectos'!AF237,IF(AND('Tabla de Aspectos'!AH237&gt;=0,'Tabla de Aspectos'!AH237&lt;'Tabla de Aspectos'!$AG$5/24),'Tabla de Aspectos'!AH237,IF(AND('Tabla de Aspectos'!AJ237&gt;=0,'Tabla de Aspectos'!AJ237&lt;'Tabla de Aspectos'!$AI$5/24),'Tabla de Aspectos'!AJ237,IF(AND('Tabla de Aspectos'!AL237&gt;=0,'Tabla de Aspectos'!AL237&lt;'Tabla de Aspectos'!$AK$5/24),'Tabla de Aspectos'!AL237,IF(AND('Tabla de Aspectos'!AN237&gt;=0,'Tabla de Aspectos'!AN237&lt;'Tabla de Aspectos'!$AM$5/24),'Tabla de Aspectos'!AN237,IF(AND('Tabla de Aspectos'!AP237&gt;=0,'Tabla de Aspectos'!AP237&lt;'Tabla de Aspectos'!$AO$5/24),'Tabla de Aspectos'!AP237,IF(AND('Tabla de Aspectos'!AR237&gt;=0,'Tabla de Aspectos'!AR237&lt;'Tabla de Aspectos'!$AQ$5/24),'Tabla de Aspectos'!AR237,IF(AND('Tabla de Aspectos'!AT237&gt;=0,'Tabla de Aspectos'!AT237&lt;'Tabla de Aspectos'!$AS$5/24),'Tabla de Aspectos'!AT237,IF(AND('Tabla de Aspectos'!AV237&gt;=0,'Tabla de Aspectos'!AV237&lt;'Tabla de Aspectos'!$AU$5/24),'Tabla de Aspectos'!AV237,IF(AND('Tabla de Aspectos'!AX237&gt;=0,'Tabla de Aspectos'!AX237&lt;'Tabla de Aspectos'!$AW$5/24),'Tabla de Aspectos'!AX237,IF(AND('Tabla de Aspectos'!AZ237&gt;=0,'Tabla de Aspectos'!AZ237&lt;'Tabla de Aspectos'!$AY$5/24),'Tabla de Aspectos'!AZ237,IF(AND('Tabla de Aspectos'!BB237&gt;=0,'Tabla de Aspectos'!BB237&lt;'Tabla de Aspectos'!$BA$5/24),'Tabla de Aspectos'!BB237,IF(AND('Tabla de Aspectos'!BD237&gt;=0,'Tabla de Aspectos'!BD237&lt;'Tabla de Aspectos'!$BC$5/24),'Tabla de Aspectos'!BD237,IF(AND('Tabla de Aspectos'!BF237&gt;=0,'Tabla de Aspectos'!BF237&lt;'Tabla de Aspectos'!$BE$5/24),'Tabla de Aspectos'!BF237,IF(AND('Tabla de Aspectos'!BH237&gt;=0,'Tabla de Aspectos'!BH237&lt;'Tabla de Aspectos'!$BG$5/24),'Tabla de Aspectos'!BH237,IF(AND('Tabla de Aspectos'!BJ237&gt;=0,'Tabla de Aspectos'!BJ237&lt;'Tabla de Aspectos'!$BI$5/24),'Tabla de Aspectos'!BJ237,IF(AND('Tabla de Aspectos'!BL237&gt;=0,'Tabla de Aspectos'!BL237&lt;'Tabla de Aspectos'!$BK$5/24),'Tabla de Aspectos'!BL237,IF(AND('Tabla de Aspectos'!BN237&gt;=0,'Tabla de Aspectos'!BN237&lt;'Tabla de Aspectos'!$BM$5/24),'Tabla de Aspectos'!BN237,IF(AND('Tabla de Aspectos'!BP237&gt;=0,'Tabla de Aspectos'!BP237&lt;'Tabla de Aspectos'!$BO$5/24),'Tabla de Aspectos'!BP237,IF(AND('Tabla de Aspectos'!BR237&gt;=0,'Tabla de Aspectos'!BR237&lt;'Tabla de Aspectos'!$BQ$5/24),'Tabla de Aspectos'!BR237,IF(AND('Tabla de Aspectos'!BT237&gt;=0,'Tabla de Aspectos'!BT237&lt;'Tabla de Aspectos'!$BS$5/24),'Tabla de Aspectos'!BT237,IF(AND('Tabla de Aspectos'!BV237&gt;=0,'Tabla de Aspectos'!BV237&lt;'Tabla de Aspectos'!$BU$5/24),'Tabla de Aspectos'!BV237,IF(AND('Tabla de Aspectos'!BX237&gt;=0,'Tabla de Aspectos'!BX237&lt;'Tabla de Aspectos'!$BW$5/24),'Tabla de Aspectos'!BX237,IF(AND('Tabla de Aspectos'!BZ237&gt;=0,'Tabla de Aspectos'!BZ237&lt;'Tabla de Aspectos'!$BY$5/24),'Tabla de Aspectos'!BZ237,IF(AND('Tabla de Aspectos'!CB237&gt;=0,'Tabla de Aspectos'!CB237&lt;'Tabla de Aspectos'!$CA$5/24),'Tabla de Aspectos'!CB237,IF(AND('Tabla de Aspectos'!CD237&gt;=0,'Tabla de Aspectos'!CD237&lt;'Tabla de Aspectos'!$CC$5/24),'Tabla de Aspectos'!CD237,IF(AND('Tabla de Aspectos'!CF237&gt;=0,'Tabla de Aspectos'!CF237&lt;'Tabla de Aspectos'!$CE$5/24),'Tabla de Aspectos'!CF237,IF(AND('Tabla de Aspectos'!CH237&gt;=0,'Tabla de Aspectos'!CH237&lt;'Tabla de Aspectos'!$CG$5/24),'Tabla de Aspectos'!CH237,IF(AND('Tabla de Aspectos'!CJ237&gt;=0,'Tabla de Aspectos'!CJ237&lt;'Tabla de Aspectos'!$CI$5/24),'Tabla de Aspectos'!CJ237,IF(AND('Tabla de Aspectos'!CL237&gt;=0,'Tabla de Aspectos'!CL237&lt;'Tabla de Aspectos'!$CK$5/24),'Tabla de Aspectos'!CL237,IF(AND('Tabla de Aspectos'!CN237&gt;=0,'Tabla de Aspectos'!CN237&lt;'Tabla de Aspectos'!$CM$5/24),'Tabla de Aspectos'!CN237,IF(AND('Tabla de Aspectos'!CP237&gt;=0,'Tabla de Aspectos'!CP237&lt;'Tabla de Aspectos'!$CO$5/24),'Tabla de Aspectos'!CP237,IF(AND('Tabla de Aspectos'!CR237&gt;=0,'Tabla de Aspectos'!CR237&lt;'Tabla de Aspectos'!$CQ$5/24),'Tabla de Aspectos'!CR237,IF(AND('Tabla de Aspectos'!CT237&gt;=0,'Tabla de Aspectos'!CT237&lt;'Tabla de Aspectos'!$CS$5/24),'Tabla de Aspectos'!CT237,IF(AND('Tabla de Aspectos'!CV237&gt;=0,'Tabla de Aspectos'!CV237&lt;'Tabla de Aspectos'!$CU$5/24),'Tabla de Aspectos'!CV237,IF(AND('Tabla de Aspectos'!CX237&gt;=0,'Tabla de Aspectos'!CX237&lt;'Tabla de Aspectos'!$CW$5/24),'Tabla de Aspectos'!CX237,"")))))))))))))))))))))))))))))))))))))))))))))))))</f>
        <v>0</v>
      </c>
      <c r="EM5" s="3" t="str">
        <f>IF(EL5&lt;&gt;"",IF(EK5=13,"(no se puede describir)",IF(EK5="Conjunción","+20",ROUND((31-HLOOKUP(EK5,'Tabla de Aspectos'!$G$2:$DT$7,6,FALSE))/3*2,1))),"")</f>
        <v>+20</v>
      </c>
      <c r="EN5" s="3">
        <f>IF(EK5='Tabla de Aspectos'!$G$2,24*EL5/'Tabla de Aspectos'!$G$5,IF(EK5='Tabla de Aspectos'!$I$2,24*EL5/'Tabla de Aspectos'!$I$5,IF(EK5='Tabla de Aspectos'!$K$2,24*EL5/'Tabla de Aspectos'!$K$5,IF(EK5='Tabla de Aspectos'!$CY$2,24*EL5/'Tabla de Aspectos'!$CY$5,IF(EK5='Tabla de Aspectos'!$M$2,24*EL5/'Tabla de Aspectos'!$M$5,IF(EK5='Tabla de Aspectos'!$M$2,24*EL5/'Tabla de Aspectos'!$M$5,IF(EK5='Tabla de Aspectos'!$O$2,24*EL5/'Tabla de Aspectos'!$O$5,IF(EK5='Tabla de Aspectos'!$Q$2,24*EL5/'Tabla de Aspectos'!$Q$5,IF(EK5='Tabla de Aspectos'!$S$2,24*EL5/'Tabla de Aspectos'!$S$5,IF(EK5='Tabla de Aspectos'!$U$2,24*EL5/'Tabla de Aspectos'!$U$5,IF(EK5='Tabla de Aspectos'!$W$2,24*EL5/'Tabla de Aspectos'!$W$5,IF(EK5='Tabla de Aspectos'!$Y$2,24*EL5/'Tabla de Aspectos'!$Y$5,IF(EK5='Tabla de Aspectos'!$AA$2,24*EL5/'Tabla de Aspectos'!$AA$5,IF(EK5='Tabla de Aspectos'!$AC$2,24*EL5/'Tabla de Aspectos'!$AC$5,IF(EK5='Tabla de Aspectos'!$AE$2,24*EL5/'Tabla de Aspectos'!$AE$5,IF(EK5='Tabla de Aspectos'!$AG$2,24*EL5/'Tabla de Aspectos'!$AG$5,IF(EK5='Tabla de Aspectos'!$AI$2,24*EL5/'Tabla de Aspectos'!$AI$5,IF(EK5='Tabla de Aspectos'!$AK$2,24*EL5/'Tabla de Aspectos'!$AK$5,IF(EK5='Tabla de Aspectos'!$AM$2,24*EL5/'Tabla de Aspectos'!$AM$5,IF(EK5='Tabla de Aspectos'!$AO$2,24*EL5/'Tabla de Aspectos'!$AO$5,IF(EK5='Tabla de Aspectos'!$AQ$2,24*EL5/'Tabla de Aspectos'!$AQ$5,IF(EK5='Tabla de Aspectos'!$AS$2,24*EL5/'Tabla de Aspectos'!$AS$5,IF(EK5='Tabla de Aspectos'!$AU$2,24*EL5/'Tabla de Aspectos'!$AU$5,IF(EK5='Tabla de Aspectos'!$AW$2,24*EL5/'Tabla de Aspectos'!$AW$5,IF(EK5='Tabla de Aspectos'!$AY$2,24*EL5/'Tabla de Aspectos'!$AY$5,IF(EK5='Tabla de Aspectos'!$BA$2,24*EL5/'Tabla de Aspectos'!$BA$5,IF(EK5='Tabla de Aspectos'!$BC$2,24*EL5/'Tabla de Aspectos'!$BC$5,IF(EK5='Tabla de Aspectos'!$BE$2,24*EL5/'Tabla de Aspectos'!$BE$5,IF(EK5='Tabla de Aspectos'!$BG$2,24*EL5/'Tabla de Aspectos'!$BG$5,IF(EK5='Tabla de Aspectos'!$BI$2,24*EL5/'Tabla de Aspectos'!$BI$5,IF(EK5='Tabla de Aspectos'!$BK$2,24*EL5/'Tabla de Aspectos'!$BK$5,IF(EK5='Tabla de Aspectos'!$BM$2,24*EL5/'Tabla de Aspectos'!$BM$5,IF(EK5='Tabla de Aspectos'!$BO$2,24*EL5/'Tabla de Aspectos'!$BO$5,IF(EK5='Tabla de Aspectos'!$BQ$2,24*EL5/'Tabla de Aspectos'!$BQ$5,IF(EK5='Tabla de Aspectos'!$BS$2,24*EL5/'Tabla de Aspectos'!$BS$5,IF(EK5='Tabla de Aspectos'!$BU$2,24*EL5/'Tabla de Aspectos'!$BU$5,IF(EK5='Tabla de Aspectos'!$BW$2,24*EL5/'Tabla de Aspectos'!$BW$5,IF(EK5='Tabla de Aspectos'!$BY$2,24*EL5/'Tabla de Aspectos'!$BY$5,IF(EK5='Tabla de Aspectos'!$CA$2,24*EL5/'Tabla de Aspectos'!$CA$5,IF(EK5='Tabla de Aspectos'!$CC$2,24*EL5/'Tabla de Aspectos'!$CC$5,IF(EK5='Tabla de Aspectos'!$CE$2,24*EL5/'Tabla de Aspectos'!$CE$5,IF(EK5='Tabla de Aspectos'!$CG$2,24*EL5/'Tabla de Aspectos'!$CG$5,IF(EK5='Tabla de Aspectos'!$CI$2,24*EL5/'Tabla de Aspectos'!$CI$5,IF(EK5='Tabla de Aspectos'!$CK$2,24*EL5/'Tabla de Aspectos'!$CK$5,IF(EK5='Tabla de Aspectos'!$CM$2,24*EL5/'Tabla de Aspectos'!$CM$5,IF(EK5='Tabla de Aspectos'!$CO$2,24*EL5/'Tabla de Aspectos'!$CO$5,IF(EK5='Tabla de Aspectos'!$CQ$2,24*EL5/'Tabla de Aspectos'!$CQ$5,IF(EK5='Tabla de Aspectos'!$CS$2,24*EL5/'Tabla de Aspectos'!$CS$5,IF(EK5='Tabla de Aspectos'!$CU$2,24*EL5/'Tabla de Aspectos'!$CU$5,IF(EK5='Tabla de Aspectos'!$CW$2,24*EL5/'Tabla de Aspectos'!$CW$5,""))))))))))))))))))))))))))))))))))))))))))))))))))</f>
        <v>0</v>
      </c>
      <c r="EO5" s="3">
        <f t="shared" si="13"/>
        <v>20</v>
      </c>
      <c r="EQ5" s="3">
        <f>'Tabla de Aspectos'!D252</f>
        <v>258</v>
      </c>
      <c r="ER5" s="3" t="str">
        <f>'Tabla de Aspectos'!E252</f>
        <v>Varuna</v>
      </c>
      <c r="ES5" s="3" t="str">
        <f>'Tabla de Aspectos'!F252</f>
        <v>Luna</v>
      </c>
      <c r="ET5" s="3" t="str">
        <f>IF('Tabla de Aspectos'!G252='Tabla de Aspectos'!$H$2,'Tabla de Aspectos'!$H$2,IF('Tabla de Aspectos'!I252='Tabla de Aspectos'!$J$2,'Tabla de Aspectos'!$J$2,IF('Tabla de Aspectos'!CY252='Tabla de Aspectos'!$CZ$2,'Tabla de Aspectos'!$CZ$2,IF('Tabla de Aspectos'!K252='Tabla de Aspectos'!$L$2,'Tabla de Aspectos'!$L$2,IF('Tabla de Aspectos'!M252='Tabla de Aspectos'!$N$2,'Tabla de Aspectos'!$N$2,IF('Tabla de Aspectos'!O252='Tabla de Aspectos'!$P$2,'Tabla de Aspectos'!$P$2,IF('Tabla de Aspectos'!Q252='Tabla de Aspectos'!$R$2,'Tabla de Aspectos'!$R$2,IF('Tabla de Aspectos'!S252='Tabla de Aspectos'!$T$2,'Tabla de Aspectos'!$T$2,IF('Tabla de Aspectos'!U252='Tabla de Aspectos'!$V$2,'Tabla de Aspectos'!$V$2,IF('Tabla de Aspectos'!W252='Tabla de Aspectos'!$X$2,'Tabla de Aspectos'!$X$2,IF('Tabla de Aspectos'!Y252='Tabla de Aspectos'!$Z$2,'Tabla de Aspectos'!$Z$2,IF('Tabla de Aspectos'!AA252='Tabla de Aspectos'!$AB$2,'Tabla de Aspectos'!$AB$2,IF('Tabla de Aspectos'!AC252='Tabla de Aspectos'!$AD$2,'Tabla de Aspectos'!$AD$2,IF('Tabla de Aspectos'!AE252='Tabla de Aspectos'!$AF$2,'Tabla de Aspectos'!$AF$2,IF('Tabla de Aspectos'!AG252='Tabla de Aspectos'!$AH$2,'Tabla de Aspectos'!$AH$2,IF('Tabla de Aspectos'!AI252='Tabla de Aspectos'!$AJ$2,'Tabla de Aspectos'!$AJ$2,IF('Tabla de Aspectos'!AK252='Tabla de Aspectos'!$AL$2,'Tabla de Aspectos'!$AL$2,IF('Tabla de Aspectos'!AM252='Tabla de Aspectos'!$AN$2,'Tabla de Aspectos'!$AN$2,IF('Tabla de Aspectos'!AO252='Tabla de Aspectos'!$AP$2,'Tabla de Aspectos'!$AP$2,IF('Tabla de Aspectos'!AQ252='Tabla de Aspectos'!$AR$2,'Tabla de Aspectos'!$AR$2,IF('Tabla de Aspectos'!AS252='Tabla de Aspectos'!$AT$2,'Tabla de Aspectos'!$AT$2,IF('Tabla de Aspectos'!AU252='Tabla de Aspectos'!$AV$2,'Tabla de Aspectos'!$AV$2,IF('Tabla de Aspectos'!AW252='Tabla de Aspectos'!$AX$2,'Tabla de Aspectos'!$AX$2,IF('Tabla de Aspectos'!AY252='Tabla de Aspectos'!$AZ$2,'Tabla de Aspectos'!$AZ$2,IF('Tabla de Aspectos'!BA252='Tabla de Aspectos'!$BB$2,'Tabla de Aspectos'!$BB$2,IF('Tabla de Aspectos'!BC252='Tabla de Aspectos'!$BD$2,'Tabla de Aspectos'!$BD$2,IF('Tabla de Aspectos'!BE252='Tabla de Aspectos'!$BF$2,'Tabla de Aspectos'!$BF$2,IF('Tabla de Aspectos'!BG252='Tabla de Aspectos'!$BH$2,'Tabla de Aspectos'!$BH$2,IF('Tabla de Aspectos'!BI252='Tabla de Aspectos'!$BJ$2,'Tabla de Aspectos'!$BJ$2,IF('Tabla de Aspectos'!BK252='Tabla de Aspectos'!$BL$2,'Tabla de Aspectos'!$BL$2,IF('Tabla de Aspectos'!BM252='Tabla de Aspectos'!$BN$2,'Tabla de Aspectos'!$BN$2,IF('Tabla de Aspectos'!BO252='Tabla de Aspectos'!$BP$2,'Tabla de Aspectos'!$BP$2,IF('Tabla de Aspectos'!BQ252='Tabla de Aspectos'!$BR$2,'Tabla de Aspectos'!$BR$2,IF('Tabla de Aspectos'!BS252='Tabla de Aspectos'!$BT$2,'Tabla de Aspectos'!$BT$2,IF('Tabla de Aspectos'!BU252='Tabla de Aspectos'!$BV$2,'Tabla de Aspectos'!$BV$2,IF('Tabla de Aspectos'!BW252='Tabla de Aspectos'!$BX$2,'Tabla de Aspectos'!$BX$2,IF('Tabla de Aspectos'!BY252='Tabla de Aspectos'!$BZ$2,'Tabla de Aspectos'!$BZ$2,IF('Tabla de Aspectos'!CA252='Tabla de Aspectos'!$CB$2,'Tabla de Aspectos'!$CB$2,IF('Tabla de Aspectos'!CC252='Tabla de Aspectos'!$CD$2,'Tabla de Aspectos'!$CD$2,IF('Tabla de Aspectos'!CE252='Tabla de Aspectos'!$CF$2,'Tabla de Aspectos'!$CF$2,IF('Tabla de Aspectos'!CG252='Tabla de Aspectos'!$CH$2,'Tabla de Aspectos'!$CH$2,IF('Tabla de Aspectos'!CI252='Tabla de Aspectos'!$CJ$2,'Tabla de Aspectos'!$CJ$2,IF('Tabla de Aspectos'!CK252='Tabla de Aspectos'!$CL$2,'Tabla de Aspectos'!$CL$2,IF('Tabla de Aspectos'!CM252='Tabla de Aspectos'!$CN$2,'Tabla de Aspectos'!$CN$2,IF('Tabla de Aspectos'!CO252='Tabla de Aspectos'!$CP$2,'Tabla de Aspectos'!$CP$2,IF('Tabla de Aspectos'!CQ252='Tabla de Aspectos'!$CR$2,'Tabla de Aspectos'!$CR$2,IF('Tabla de Aspectos'!CS252='Tabla de Aspectos'!$CT$2,'Tabla de Aspectos'!$CT$2,IF('Tabla de Aspectos'!CU252='Tabla de Aspectos'!$CV$2,'Tabla de Aspectos'!$CV$2,IF('Tabla de Aspectos'!CW252='Tabla de Aspectos'!$CX$2,'Tabla de Aspectos'!$CX$2,"")))))))))))))))))))))))))))))))))))))))))))))))))</f>
        <v>Conjunción</v>
      </c>
      <c r="EU5" s="5">
        <f>IF(AND('Tabla de Aspectos'!H252&gt;=0,'Tabla de Aspectos'!H252&lt;'Tabla de Aspectos'!$G$5/24),'Tabla de Aspectos'!H252,IF(AND('Tabla de Aspectos'!J252&gt;=0,'Tabla de Aspectos'!J252&lt;'Tabla de Aspectos'!$I$5/24),'Tabla de Aspectos'!J252,IF(AND('Tabla de Aspectos'!CZ252&gt;=0,'Tabla de Aspectos'!CZ252&lt;'Tabla de Aspectos'!$CY$5/24),'Tabla de Aspectos'!CZ252,IF(AND('Tabla de Aspectos'!L252&gt;=0,'Tabla de Aspectos'!L252&lt;'Tabla de Aspectos'!$K$5/24),'Tabla de Aspectos'!L252,IF(AND('Tabla de Aspectos'!N252&gt;=0,'Tabla de Aspectos'!N252&lt;'Tabla de Aspectos'!$M$5/24),'Tabla de Aspectos'!N252,IF(AND('Tabla de Aspectos'!P252&gt;=0,'Tabla de Aspectos'!P252&lt;'Tabla de Aspectos'!$O$5/24),'Tabla de Aspectos'!P252,IF(AND('Tabla de Aspectos'!R252&gt;=0,'Tabla de Aspectos'!R252&lt;'Tabla de Aspectos'!$Q$5/24),'Tabla de Aspectos'!R252,IF(AND('Tabla de Aspectos'!T252&gt;=0,'Tabla de Aspectos'!T252&lt;'Tabla de Aspectos'!$S$5/24),'Tabla de Aspectos'!T252,IF(AND('Tabla de Aspectos'!V252&gt;=0,'Tabla de Aspectos'!V252&lt;'Tabla de Aspectos'!$U$5/24),'Tabla de Aspectos'!V252,IF(AND('Tabla de Aspectos'!X252&gt;=0,'Tabla de Aspectos'!X252&lt;'Tabla de Aspectos'!$W$5/24),'Tabla de Aspectos'!X252,IF(AND('Tabla de Aspectos'!Z252&gt;=0,'Tabla de Aspectos'!Z252&lt;'Tabla de Aspectos'!$Y$5/24),'Tabla de Aspectos'!Z252,IF(AND('Tabla de Aspectos'!AB252&gt;=0,'Tabla de Aspectos'!AB252&lt;'Tabla de Aspectos'!$AA$5/24),'Tabla de Aspectos'!AB252,IF(AND('Tabla de Aspectos'!AD252&gt;=0,'Tabla de Aspectos'!AD252&lt;'Tabla de Aspectos'!$AC$5/24),'Tabla de Aspectos'!AD252,IF(AND('Tabla de Aspectos'!AF252&gt;=0,'Tabla de Aspectos'!AF252&lt;'Tabla de Aspectos'!$AE$5/24),'Tabla de Aspectos'!AF252,IF(AND('Tabla de Aspectos'!AH252&gt;=0,'Tabla de Aspectos'!AH252&lt;'Tabla de Aspectos'!$AG$5/24),'Tabla de Aspectos'!AH252,IF(AND('Tabla de Aspectos'!AJ252&gt;=0,'Tabla de Aspectos'!AJ252&lt;'Tabla de Aspectos'!$AI$5/24),'Tabla de Aspectos'!AJ252,IF(AND('Tabla de Aspectos'!AL252&gt;=0,'Tabla de Aspectos'!AL252&lt;'Tabla de Aspectos'!$AK$5/24),'Tabla de Aspectos'!AL252,IF(AND('Tabla de Aspectos'!AN252&gt;=0,'Tabla de Aspectos'!AN252&lt;'Tabla de Aspectos'!$AM$5/24),'Tabla de Aspectos'!AN252,IF(AND('Tabla de Aspectos'!AP252&gt;=0,'Tabla de Aspectos'!AP252&lt;'Tabla de Aspectos'!$AO$5/24),'Tabla de Aspectos'!AP252,IF(AND('Tabla de Aspectos'!AR252&gt;=0,'Tabla de Aspectos'!AR252&lt;'Tabla de Aspectos'!$AQ$5/24),'Tabla de Aspectos'!AR252,IF(AND('Tabla de Aspectos'!AT252&gt;=0,'Tabla de Aspectos'!AT252&lt;'Tabla de Aspectos'!$AS$5/24),'Tabla de Aspectos'!AT252,IF(AND('Tabla de Aspectos'!AV252&gt;=0,'Tabla de Aspectos'!AV252&lt;'Tabla de Aspectos'!$AU$5/24),'Tabla de Aspectos'!AV252,IF(AND('Tabla de Aspectos'!AX252&gt;=0,'Tabla de Aspectos'!AX252&lt;'Tabla de Aspectos'!$AW$5/24),'Tabla de Aspectos'!AX252,IF(AND('Tabla de Aspectos'!AZ252&gt;=0,'Tabla de Aspectos'!AZ252&lt;'Tabla de Aspectos'!$AY$5/24),'Tabla de Aspectos'!AZ252,IF(AND('Tabla de Aspectos'!BB252&gt;=0,'Tabla de Aspectos'!BB252&lt;'Tabla de Aspectos'!$BA$5/24),'Tabla de Aspectos'!BB252,IF(AND('Tabla de Aspectos'!BD252&gt;=0,'Tabla de Aspectos'!BD252&lt;'Tabla de Aspectos'!$BC$5/24),'Tabla de Aspectos'!BD252,IF(AND('Tabla de Aspectos'!BF252&gt;=0,'Tabla de Aspectos'!BF252&lt;'Tabla de Aspectos'!$BE$5/24),'Tabla de Aspectos'!BF252,IF(AND('Tabla de Aspectos'!BH252&gt;=0,'Tabla de Aspectos'!BH252&lt;'Tabla de Aspectos'!$BG$5/24),'Tabla de Aspectos'!BH252,IF(AND('Tabla de Aspectos'!BJ252&gt;=0,'Tabla de Aspectos'!BJ252&lt;'Tabla de Aspectos'!$BI$5/24),'Tabla de Aspectos'!BJ252,IF(AND('Tabla de Aspectos'!BL252&gt;=0,'Tabla de Aspectos'!BL252&lt;'Tabla de Aspectos'!$BK$5/24),'Tabla de Aspectos'!BL252,IF(AND('Tabla de Aspectos'!BN252&gt;=0,'Tabla de Aspectos'!BN252&lt;'Tabla de Aspectos'!$BM$5/24),'Tabla de Aspectos'!BN252,IF(AND('Tabla de Aspectos'!BP252&gt;=0,'Tabla de Aspectos'!BP252&lt;'Tabla de Aspectos'!$BO$5/24),'Tabla de Aspectos'!BP252,IF(AND('Tabla de Aspectos'!BR252&gt;=0,'Tabla de Aspectos'!BR252&lt;'Tabla de Aspectos'!$BQ$5/24),'Tabla de Aspectos'!BR252,IF(AND('Tabla de Aspectos'!BT252&gt;=0,'Tabla de Aspectos'!BT252&lt;'Tabla de Aspectos'!$BS$5/24),'Tabla de Aspectos'!BT252,IF(AND('Tabla de Aspectos'!BV252&gt;=0,'Tabla de Aspectos'!BV252&lt;'Tabla de Aspectos'!$BU$5/24),'Tabla de Aspectos'!BV252,IF(AND('Tabla de Aspectos'!BX252&gt;=0,'Tabla de Aspectos'!BX252&lt;'Tabla de Aspectos'!$BW$5/24),'Tabla de Aspectos'!BX252,IF(AND('Tabla de Aspectos'!BZ252&gt;=0,'Tabla de Aspectos'!BZ252&lt;'Tabla de Aspectos'!$BY$5/24),'Tabla de Aspectos'!BZ252,IF(AND('Tabla de Aspectos'!CB252&gt;=0,'Tabla de Aspectos'!CB252&lt;'Tabla de Aspectos'!$CA$5/24),'Tabla de Aspectos'!CB252,IF(AND('Tabla de Aspectos'!CD252&gt;=0,'Tabla de Aspectos'!CD252&lt;'Tabla de Aspectos'!$CC$5/24),'Tabla de Aspectos'!CD252,IF(AND('Tabla de Aspectos'!CF252&gt;=0,'Tabla de Aspectos'!CF252&lt;'Tabla de Aspectos'!$CE$5/24),'Tabla de Aspectos'!CF252,IF(AND('Tabla de Aspectos'!CH252&gt;=0,'Tabla de Aspectos'!CH252&lt;'Tabla de Aspectos'!$CG$5/24),'Tabla de Aspectos'!CH252,IF(AND('Tabla de Aspectos'!CJ252&gt;=0,'Tabla de Aspectos'!CJ252&lt;'Tabla de Aspectos'!$CI$5/24),'Tabla de Aspectos'!CJ252,IF(AND('Tabla de Aspectos'!CL252&gt;=0,'Tabla de Aspectos'!CL252&lt;'Tabla de Aspectos'!$CK$5/24),'Tabla de Aspectos'!CL252,IF(AND('Tabla de Aspectos'!CN252&gt;=0,'Tabla de Aspectos'!CN252&lt;'Tabla de Aspectos'!$CM$5/24),'Tabla de Aspectos'!CN252,IF(AND('Tabla de Aspectos'!CP252&gt;=0,'Tabla de Aspectos'!CP252&lt;'Tabla de Aspectos'!$CO$5/24),'Tabla de Aspectos'!CP252,IF(AND('Tabla de Aspectos'!CR252&gt;=0,'Tabla de Aspectos'!CR252&lt;'Tabla de Aspectos'!$CQ$5/24),'Tabla de Aspectos'!CR252,IF(AND('Tabla de Aspectos'!CT252&gt;=0,'Tabla de Aspectos'!CT252&lt;'Tabla de Aspectos'!$CS$5/24),'Tabla de Aspectos'!CT252,IF(AND('Tabla de Aspectos'!CV252&gt;=0,'Tabla de Aspectos'!CV252&lt;'Tabla de Aspectos'!$CU$5/24),'Tabla de Aspectos'!CV252,IF(AND('Tabla de Aspectos'!CX252&gt;=0,'Tabla de Aspectos'!CX252&lt;'Tabla de Aspectos'!$CW$5/24),'Tabla de Aspectos'!CX252,"")))))))))))))))))))))))))))))))))))))))))))))))))</f>
        <v>0</v>
      </c>
      <c r="EV5" s="3" t="str">
        <f>IF(EU5&lt;&gt;"",IF(ET5=13,"(no se puede describir)",IF(ET5="Conjunción","+20",ROUND((31-HLOOKUP(ET5,'Tabla de Aspectos'!$G$2:$DT$7,6,FALSE))/3*2,1))),"")</f>
        <v>+20</v>
      </c>
      <c r="EW5" s="3">
        <f>IF(ET5='Tabla de Aspectos'!$G$2,24*EU5/'Tabla de Aspectos'!$G$5,IF(ET5='Tabla de Aspectos'!$I$2,24*EU5/'Tabla de Aspectos'!$I$5,IF(ET5='Tabla de Aspectos'!$K$2,24*EU5/'Tabla de Aspectos'!$K$5,IF(ET5='Tabla de Aspectos'!$CY$2,24*EU5/'Tabla de Aspectos'!$CY$5,IF(ET5='Tabla de Aspectos'!$M$2,24*EU5/'Tabla de Aspectos'!$M$5,IF(ET5='Tabla de Aspectos'!$M$2,24*EU5/'Tabla de Aspectos'!$M$5,IF(ET5='Tabla de Aspectos'!$O$2,24*EU5/'Tabla de Aspectos'!$O$5,IF(ET5='Tabla de Aspectos'!$Q$2,24*EU5/'Tabla de Aspectos'!$Q$5,IF(ET5='Tabla de Aspectos'!$S$2,24*EU5/'Tabla de Aspectos'!$S$5,IF(ET5='Tabla de Aspectos'!$U$2,24*EU5/'Tabla de Aspectos'!$U$5,IF(ET5='Tabla de Aspectos'!$W$2,24*EU5/'Tabla de Aspectos'!$W$5,IF(ET5='Tabla de Aspectos'!$Y$2,24*EU5/'Tabla de Aspectos'!$Y$5,IF(ET5='Tabla de Aspectos'!$AA$2,24*EU5/'Tabla de Aspectos'!$AA$5,IF(ET5='Tabla de Aspectos'!$AC$2,24*EU5/'Tabla de Aspectos'!$AC$5,IF(ET5='Tabla de Aspectos'!$AE$2,24*EU5/'Tabla de Aspectos'!$AE$5,IF(ET5='Tabla de Aspectos'!$AG$2,24*EU5/'Tabla de Aspectos'!$AG$5,IF(ET5='Tabla de Aspectos'!$AI$2,24*EU5/'Tabla de Aspectos'!$AI$5,IF(ET5='Tabla de Aspectos'!$AK$2,24*EU5/'Tabla de Aspectos'!$AK$5,IF(ET5='Tabla de Aspectos'!$AM$2,24*EU5/'Tabla de Aspectos'!$AM$5,IF(ET5='Tabla de Aspectos'!$AO$2,24*EU5/'Tabla de Aspectos'!$AO$5,IF(ET5='Tabla de Aspectos'!$AQ$2,24*EU5/'Tabla de Aspectos'!$AQ$5,IF(ET5='Tabla de Aspectos'!$AS$2,24*EU5/'Tabla de Aspectos'!$AS$5,IF(ET5='Tabla de Aspectos'!$AU$2,24*EU5/'Tabla de Aspectos'!$AU$5,IF(ET5='Tabla de Aspectos'!$AW$2,24*EU5/'Tabla de Aspectos'!$AW$5,IF(ET5='Tabla de Aspectos'!$AY$2,24*EU5/'Tabla de Aspectos'!$AY$5,IF(ET5='Tabla de Aspectos'!$BA$2,24*EU5/'Tabla de Aspectos'!$BA$5,IF(ET5='Tabla de Aspectos'!$BC$2,24*EU5/'Tabla de Aspectos'!$BC$5,IF(ET5='Tabla de Aspectos'!$BE$2,24*EU5/'Tabla de Aspectos'!$BE$5,IF(ET5='Tabla de Aspectos'!$BG$2,24*EU5/'Tabla de Aspectos'!$BG$5,IF(ET5='Tabla de Aspectos'!$BI$2,24*EU5/'Tabla de Aspectos'!$BI$5,IF(ET5='Tabla de Aspectos'!$BK$2,24*EU5/'Tabla de Aspectos'!$BK$5,IF(ET5='Tabla de Aspectos'!$BM$2,24*EU5/'Tabla de Aspectos'!$BM$5,IF(ET5='Tabla de Aspectos'!$BO$2,24*EU5/'Tabla de Aspectos'!$BO$5,IF(ET5='Tabla de Aspectos'!$BQ$2,24*EU5/'Tabla de Aspectos'!$BQ$5,IF(ET5='Tabla de Aspectos'!$BS$2,24*EU5/'Tabla de Aspectos'!$BS$5,IF(ET5='Tabla de Aspectos'!$BU$2,24*EU5/'Tabla de Aspectos'!$BU$5,IF(ET5='Tabla de Aspectos'!$BW$2,24*EU5/'Tabla de Aspectos'!$BW$5,IF(ET5='Tabla de Aspectos'!$BY$2,24*EU5/'Tabla de Aspectos'!$BY$5,IF(ET5='Tabla de Aspectos'!$CA$2,24*EU5/'Tabla de Aspectos'!$CA$5,IF(ET5='Tabla de Aspectos'!$CC$2,24*EU5/'Tabla de Aspectos'!$CC$5,IF(ET5='Tabla de Aspectos'!$CE$2,24*EU5/'Tabla de Aspectos'!$CE$5,IF(ET5='Tabla de Aspectos'!$CG$2,24*EU5/'Tabla de Aspectos'!$CG$5,IF(ET5='Tabla de Aspectos'!$CI$2,24*EU5/'Tabla de Aspectos'!$CI$5,IF(ET5='Tabla de Aspectos'!$CK$2,24*EU5/'Tabla de Aspectos'!$CK$5,IF(ET5='Tabla de Aspectos'!$CM$2,24*EU5/'Tabla de Aspectos'!$CM$5,IF(ET5='Tabla de Aspectos'!$CO$2,24*EU5/'Tabla de Aspectos'!$CO$5,IF(ET5='Tabla de Aspectos'!$CQ$2,24*EU5/'Tabla de Aspectos'!$CQ$5,IF(ET5='Tabla de Aspectos'!$CS$2,24*EU5/'Tabla de Aspectos'!$CS$5,IF(ET5='Tabla de Aspectos'!$CU$2,24*EU5/'Tabla de Aspectos'!$CU$5,IF(ET5='Tabla de Aspectos'!$CW$2,24*EU5/'Tabla de Aspectos'!$CW$5,""))))))))))))))))))))))))))))))))))))))))))))))))))</f>
        <v>0</v>
      </c>
      <c r="EX5" s="3">
        <f t="shared" si="14"/>
        <v>20</v>
      </c>
    </row>
    <row r="6" spans="3:154" x14ac:dyDescent="0.3">
      <c r="C6" s="3">
        <f>'Tabla de Aspectos'!D12</f>
        <v>3</v>
      </c>
      <c r="D6" s="3" t="str">
        <f>'Tabla de Aspectos'!E12</f>
        <v>Mercurio</v>
      </c>
      <c r="E6" s="3" t="str">
        <f>'Tabla de Aspectos'!F12</f>
        <v>Se requiere llenar las posiciones</v>
      </c>
      <c r="F6" s="3" t="e">
        <f>IF('Tabla de Aspectos'!G12='Tabla de Aspectos'!$H$2,'Tabla de Aspectos'!$H$2,IF('Tabla de Aspectos'!I12='Tabla de Aspectos'!$J$2,'Tabla de Aspectos'!$J$2,IF('Tabla de Aspectos'!K12='Tabla de Aspectos'!$L$2,'Tabla de Aspectos'!$L$2,"")))</f>
        <v>#N/A</v>
      </c>
      <c r="G6" s="5" t="e">
        <f>IF(AND('Tabla de Aspectos'!H12&gt;=0,'Tabla de Aspectos'!H12&lt;'Tabla de Aspectos'!$G$5/24),'Tabla de Aspectos'!H12,IF(AND('Tabla de Aspectos'!J12&gt;=0,'Tabla de Aspectos'!J12&lt;'Tabla de Aspectos'!$I$5/24),'Tabla de Aspectos'!J12,IF(AND('Tabla de Aspectos'!L12&gt;=0,'Tabla de Aspectos'!L12&lt;'Tabla de Aspectos'!$K$5/24),'Tabla de Aspectos'!L12,"")))</f>
        <v>#N/A</v>
      </c>
      <c r="H6" s="3" t="e">
        <f>IF(G6&lt;&gt;"",IF(F6=13,"(no se puede describir)",IF(F6="Conjunción","+20",ROUND((31-HLOOKUP(F6,'Tabla de Aspectos'!$G$2:$DT$7,6,FALSE))/3*2,1))),"")</f>
        <v>#N/A</v>
      </c>
      <c r="I6" s="3" t="e">
        <f>IF(F6='Tabla de Aspectos'!$G$2,24*G6/'Tabla de Aspectos'!$G$5,IF(F6='Tabla de Aspectos'!$I$2,24*G6/'Tabla de Aspectos'!$I$5,IF(F6='Tabla de Aspectos'!$K$2,24*G6/'Tabla de Aspectos'!$K$5,"")))</f>
        <v>#N/A</v>
      </c>
      <c r="J6" s="3" t="e">
        <f t="shared" si="15"/>
        <v>#N/A</v>
      </c>
      <c r="L6" s="3">
        <f>'Tabla de Aspectos'!D28</f>
        <v>20</v>
      </c>
      <c r="M6" s="3" t="str">
        <f>'Tabla de Aspectos'!E28</f>
        <v>Sol</v>
      </c>
      <c r="N6" s="3" t="str">
        <f>'Tabla de Aspectos'!F28</f>
        <v>Venus</v>
      </c>
      <c r="O6" s="3" t="str">
        <f>IF('Tabla de Aspectos'!G28='Tabla de Aspectos'!$H$2,'Tabla de Aspectos'!$H$2,IF('Tabla de Aspectos'!I28='Tabla de Aspectos'!$J$2,'Tabla de Aspectos'!$J$2,IF('Tabla de Aspectos'!CY28='Tabla de Aspectos'!$CZ$2,'Tabla de Aspectos'!$CZ$2,IF('Tabla de Aspectos'!K28='Tabla de Aspectos'!$L$2,'Tabla de Aspectos'!$L$2,IF('Tabla de Aspectos'!M28='Tabla de Aspectos'!$N$2,'Tabla de Aspectos'!$N$2,IF('Tabla de Aspectos'!O28='Tabla de Aspectos'!$P$2,'Tabla de Aspectos'!$P$2,IF('Tabla de Aspectos'!Q28='Tabla de Aspectos'!$R$2,'Tabla de Aspectos'!$R$2,IF('Tabla de Aspectos'!S28='Tabla de Aspectos'!$T$2,'Tabla de Aspectos'!$T$2,IF('Tabla de Aspectos'!U28='Tabla de Aspectos'!$V$2,'Tabla de Aspectos'!$V$2,IF('Tabla de Aspectos'!W28='Tabla de Aspectos'!$X$2,'Tabla de Aspectos'!$X$2,IF('Tabla de Aspectos'!Y28='Tabla de Aspectos'!$Z$2,'Tabla de Aspectos'!$Z$2,IF('Tabla de Aspectos'!AA28='Tabla de Aspectos'!$AB$2,'Tabla de Aspectos'!$AB$2,IF('Tabla de Aspectos'!AC28='Tabla de Aspectos'!$AD$2,'Tabla de Aspectos'!$AD$2,IF('Tabla de Aspectos'!AE28='Tabla de Aspectos'!$AF$2,'Tabla de Aspectos'!$AF$2,IF('Tabla de Aspectos'!AG28='Tabla de Aspectos'!$AH$2,'Tabla de Aspectos'!$AH$2,IF('Tabla de Aspectos'!AI28='Tabla de Aspectos'!$AJ$2,'Tabla de Aspectos'!$AJ$2,IF('Tabla de Aspectos'!AK28='Tabla de Aspectos'!$AL$2,'Tabla de Aspectos'!$AL$2,IF('Tabla de Aspectos'!AM28='Tabla de Aspectos'!$AN$2,'Tabla de Aspectos'!$AN$2,IF('Tabla de Aspectos'!AO28='Tabla de Aspectos'!$AP$2,'Tabla de Aspectos'!$AP$2,IF('Tabla de Aspectos'!AQ28='Tabla de Aspectos'!$AR$2,'Tabla de Aspectos'!$AR$2,IF('Tabla de Aspectos'!AS28='Tabla de Aspectos'!$AT$2,'Tabla de Aspectos'!$AT$2,IF('Tabla de Aspectos'!AU28='Tabla de Aspectos'!$AV$2,'Tabla de Aspectos'!$AV$2,IF('Tabla de Aspectos'!AW28='Tabla de Aspectos'!$AX$2,'Tabla de Aspectos'!$AX$2,IF('Tabla de Aspectos'!AY28='Tabla de Aspectos'!$AZ$2,'Tabla de Aspectos'!$AZ$2,IF('Tabla de Aspectos'!BA28='Tabla de Aspectos'!$BB$2,'Tabla de Aspectos'!$BB$2,IF('Tabla de Aspectos'!BC28='Tabla de Aspectos'!$BD$2,'Tabla de Aspectos'!$BD$2,IF('Tabla de Aspectos'!BE28='Tabla de Aspectos'!$BF$2,'Tabla de Aspectos'!$BF$2,IF('Tabla de Aspectos'!BG28='Tabla de Aspectos'!$BH$2,'Tabla de Aspectos'!$BH$2,IF('Tabla de Aspectos'!BI28='Tabla de Aspectos'!$BJ$2,'Tabla de Aspectos'!$BJ$2,IF('Tabla de Aspectos'!BK28='Tabla de Aspectos'!$BL$2,'Tabla de Aspectos'!$BL$2,IF('Tabla de Aspectos'!BM28='Tabla de Aspectos'!$BN$2,'Tabla de Aspectos'!$BN$2,IF('Tabla de Aspectos'!BO28='Tabla de Aspectos'!$BP$2,'Tabla de Aspectos'!$BP$2,IF('Tabla de Aspectos'!BQ28='Tabla de Aspectos'!$BR$2,'Tabla de Aspectos'!$BR$2,IF('Tabla de Aspectos'!BS28='Tabla de Aspectos'!$BT$2,'Tabla de Aspectos'!$BT$2,IF('Tabla de Aspectos'!BU28='Tabla de Aspectos'!$BV$2,'Tabla de Aspectos'!$BV$2,IF('Tabla de Aspectos'!BW28='Tabla de Aspectos'!$BX$2,'Tabla de Aspectos'!$BX$2,IF('Tabla de Aspectos'!BY28='Tabla de Aspectos'!$BZ$2,'Tabla de Aspectos'!$BZ$2,IF('Tabla de Aspectos'!CA28='Tabla de Aspectos'!$CB$2,'Tabla de Aspectos'!$CB$2,IF('Tabla de Aspectos'!CC28='Tabla de Aspectos'!$CD$2,'Tabla de Aspectos'!$CD$2,IF('Tabla de Aspectos'!CE28='Tabla de Aspectos'!$CF$2,'Tabla de Aspectos'!$CF$2,IF('Tabla de Aspectos'!CG28='Tabla de Aspectos'!$CH$2,'Tabla de Aspectos'!$CH$2,IF('Tabla de Aspectos'!CI28='Tabla de Aspectos'!$CJ$2,'Tabla de Aspectos'!$CJ$2,IF('Tabla de Aspectos'!CK28='Tabla de Aspectos'!$CL$2,'Tabla de Aspectos'!$CL$2,IF('Tabla de Aspectos'!CM28='Tabla de Aspectos'!$CN$2,'Tabla de Aspectos'!$CN$2,IF('Tabla de Aspectos'!CO28='Tabla de Aspectos'!$CP$2,'Tabla de Aspectos'!$CP$2,IF('Tabla de Aspectos'!CQ28='Tabla de Aspectos'!$CR$2,'Tabla de Aspectos'!$CR$2,IF('Tabla de Aspectos'!CS28='Tabla de Aspectos'!$CT$2,'Tabla de Aspectos'!$CT$2,IF('Tabla de Aspectos'!CU28='Tabla de Aspectos'!$CV$2,'Tabla de Aspectos'!$CV$2,IF('Tabla de Aspectos'!CW28='Tabla de Aspectos'!$CX$2,'Tabla de Aspectos'!$CX$2,"")))))))))))))))))))))))))))))))))))))))))))))))))</f>
        <v>Conjunción</v>
      </c>
      <c r="P6" s="5">
        <f>IF(AND('Tabla de Aspectos'!H28&gt;=0,'Tabla de Aspectos'!H28&lt;'Tabla de Aspectos'!$G$5/24),'Tabla de Aspectos'!H28,IF(AND('Tabla de Aspectos'!J28&gt;=0,'Tabla de Aspectos'!J28&lt;'Tabla de Aspectos'!$I$5/24),'Tabla de Aspectos'!J28,IF(AND('Tabla de Aspectos'!CZ28&gt;=0,'Tabla de Aspectos'!CZ28&lt;'Tabla de Aspectos'!$CY$5/24),'Tabla de Aspectos'!CZ28,IF(AND('Tabla de Aspectos'!L28&gt;=0,'Tabla de Aspectos'!L28&lt;'Tabla de Aspectos'!$K$5/24),'Tabla de Aspectos'!L28,IF(AND('Tabla de Aspectos'!N28&gt;=0,'Tabla de Aspectos'!N28&lt;'Tabla de Aspectos'!$M$5/24),'Tabla de Aspectos'!N28,IF(AND('Tabla de Aspectos'!P28&gt;=0,'Tabla de Aspectos'!P28&lt;'Tabla de Aspectos'!$O$5/24),'Tabla de Aspectos'!P28,IF(AND('Tabla de Aspectos'!R28&gt;=0,'Tabla de Aspectos'!R28&lt;'Tabla de Aspectos'!$Q$5/24),'Tabla de Aspectos'!R28,IF(AND('Tabla de Aspectos'!T28&gt;=0,'Tabla de Aspectos'!T28&lt;'Tabla de Aspectos'!$S$5/24),'Tabla de Aspectos'!T28,IF(AND('Tabla de Aspectos'!V28&gt;=0,'Tabla de Aspectos'!V28&lt;'Tabla de Aspectos'!$U$5/24),'Tabla de Aspectos'!V28,IF(AND('Tabla de Aspectos'!X28&gt;=0,'Tabla de Aspectos'!X28&lt;'Tabla de Aspectos'!$W$5/24),'Tabla de Aspectos'!X28,IF(AND('Tabla de Aspectos'!Z28&gt;=0,'Tabla de Aspectos'!Z28&lt;'Tabla de Aspectos'!$Y$5/24),'Tabla de Aspectos'!Z28,IF(AND('Tabla de Aspectos'!AB28&gt;=0,'Tabla de Aspectos'!AB28&lt;'Tabla de Aspectos'!$AA$5/24),'Tabla de Aspectos'!AB28,IF(AND('Tabla de Aspectos'!AD28&gt;=0,'Tabla de Aspectos'!AD28&lt;'Tabla de Aspectos'!$AC$5/24),'Tabla de Aspectos'!AD28,IF(AND('Tabla de Aspectos'!AF28&gt;=0,'Tabla de Aspectos'!AF28&lt;'Tabla de Aspectos'!$AE$5/24),'Tabla de Aspectos'!AF28,IF(AND('Tabla de Aspectos'!AH28&gt;=0,'Tabla de Aspectos'!AH28&lt;'Tabla de Aspectos'!$AG$5/24),'Tabla de Aspectos'!AH28,IF(AND('Tabla de Aspectos'!AJ28&gt;=0,'Tabla de Aspectos'!AJ28&lt;'Tabla de Aspectos'!$AI$5/24),'Tabla de Aspectos'!AJ28,IF(AND('Tabla de Aspectos'!AL28&gt;=0,'Tabla de Aspectos'!AL28&lt;'Tabla de Aspectos'!$AK$5/24),'Tabla de Aspectos'!AL28,IF(AND('Tabla de Aspectos'!AN28&gt;=0,'Tabla de Aspectos'!AN28&lt;'Tabla de Aspectos'!$AM$5/24),'Tabla de Aspectos'!AN28,IF(AND('Tabla de Aspectos'!AP28&gt;=0,'Tabla de Aspectos'!AP28&lt;'Tabla de Aspectos'!$AO$5/24),'Tabla de Aspectos'!AP28,IF(AND('Tabla de Aspectos'!AR28&gt;=0,'Tabla de Aspectos'!AR28&lt;'Tabla de Aspectos'!$AQ$5/24),'Tabla de Aspectos'!AR28,IF(AND('Tabla de Aspectos'!AT28&gt;=0,'Tabla de Aspectos'!AT28&lt;'Tabla de Aspectos'!$AS$5/24),'Tabla de Aspectos'!AT28,IF(AND('Tabla de Aspectos'!AV28&gt;=0,'Tabla de Aspectos'!AV28&lt;'Tabla de Aspectos'!$AU$5/24),'Tabla de Aspectos'!AV28,IF(AND('Tabla de Aspectos'!AX28&gt;=0,'Tabla de Aspectos'!AX28&lt;'Tabla de Aspectos'!$AW$5/24),'Tabla de Aspectos'!AX28,IF(AND('Tabla de Aspectos'!AZ28&gt;=0,'Tabla de Aspectos'!AZ28&lt;'Tabla de Aspectos'!$AY$5/24),'Tabla de Aspectos'!AZ28,IF(AND('Tabla de Aspectos'!BB28&gt;=0,'Tabla de Aspectos'!BB28&lt;'Tabla de Aspectos'!$BA$5/24),'Tabla de Aspectos'!BB28,IF(AND('Tabla de Aspectos'!BD28&gt;=0,'Tabla de Aspectos'!BD28&lt;'Tabla de Aspectos'!$BC$5/24),'Tabla de Aspectos'!BD28,IF(AND('Tabla de Aspectos'!BF28&gt;=0,'Tabla de Aspectos'!BF28&lt;'Tabla de Aspectos'!$BE$5/24),'Tabla de Aspectos'!BF28,IF(AND('Tabla de Aspectos'!BH28&gt;=0,'Tabla de Aspectos'!BH28&lt;'Tabla de Aspectos'!$BG$5/24),'Tabla de Aspectos'!BH28,IF(AND('Tabla de Aspectos'!BJ28&gt;=0,'Tabla de Aspectos'!BJ28&lt;'Tabla de Aspectos'!$BI$5/24),'Tabla de Aspectos'!BJ28,IF(AND('Tabla de Aspectos'!BL28&gt;=0,'Tabla de Aspectos'!BL28&lt;'Tabla de Aspectos'!$BK$5/24),'Tabla de Aspectos'!BL28,IF(AND('Tabla de Aspectos'!BN28&gt;=0,'Tabla de Aspectos'!BN28&lt;'Tabla de Aspectos'!$BM$5/24),'Tabla de Aspectos'!BN28,IF(AND('Tabla de Aspectos'!BP28&gt;=0,'Tabla de Aspectos'!BP28&lt;'Tabla de Aspectos'!$BO$5/24),'Tabla de Aspectos'!BP28,IF(AND('Tabla de Aspectos'!BR28&gt;=0,'Tabla de Aspectos'!BR28&lt;'Tabla de Aspectos'!$BQ$5/24),'Tabla de Aspectos'!BR28,IF(AND('Tabla de Aspectos'!BT28&gt;=0,'Tabla de Aspectos'!BT28&lt;'Tabla de Aspectos'!$BS$5/24),'Tabla de Aspectos'!BT28,IF(AND('Tabla de Aspectos'!BV28&gt;=0,'Tabla de Aspectos'!BV28&lt;'Tabla de Aspectos'!$BU$5/24),'Tabla de Aspectos'!BV28,IF(AND('Tabla de Aspectos'!BX28&gt;=0,'Tabla de Aspectos'!BX28&lt;'Tabla de Aspectos'!$BW$5/24),'Tabla de Aspectos'!BX28,IF(AND('Tabla de Aspectos'!BZ28&gt;=0,'Tabla de Aspectos'!BZ28&lt;'Tabla de Aspectos'!$BY$5/24),'Tabla de Aspectos'!BZ28,IF(AND('Tabla de Aspectos'!CB28&gt;=0,'Tabla de Aspectos'!CB28&lt;'Tabla de Aspectos'!$CA$5/24),'Tabla de Aspectos'!CB28,IF(AND('Tabla de Aspectos'!CD28&gt;=0,'Tabla de Aspectos'!CD28&lt;'Tabla de Aspectos'!$CC$5/24),'Tabla de Aspectos'!CD28,IF(AND('Tabla de Aspectos'!CF28&gt;=0,'Tabla de Aspectos'!CF28&lt;'Tabla de Aspectos'!$CE$5/24),'Tabla de Aspectos'!CF28,IF(AND('Tabla de Aspectos'!CH28&gt;=0,'Tabla de Aspectos'!CH28&lt;'Tabla de Aspectos'!$CG$5/24),'Tabla de Aspectos'!CH28,IF(AND('Tabla de Aspectos'!CJ28&gt;=0,'Tabla de Aspectos'!CJ28&lt;'Tabla de Aspectos'!$CI$5/24),'Tabla de Aspectos'!CJ28,IF(AND('Tabla de Aspectos'!CL28&gt;=0,'Tabla de Aspectos'!CL28&lt;'Tabla de Aspectos'!$CK$5/24),'Tabla de Aspectos'!CL28,IF(AND('Tabla de Aspectos'!CN28&gt;=0,'Tabla de Aspectos'!CN28&lt;'Tabla de Aspectos'!$CM$5/24),'Tabla de Aspectos'!CN28,IF(AND('Tabla de Aspectos'!CP28&gt;=0,'Tabla de Aspectos'!CP28&lt;'Tabla de Aspectos'!$CO$5/24),'Tabla de Aspectos'!CP28,IF(AND('Tabla de Aspectos'!CR28&gt;=0,'Tabla de Aspectos'!CR28&lt;'Tabla de Aspectos'!$CQ$5/24),'Tabla de Aspectos'!CR28,IF(AND('Tabla de Aspectos'!CT28&gt;=0,'Tabla de Aspectos'!CT28&lt;'Tabla de Aspectos'!$CS$5/24),'Tabla de Aspectos'!CT28,IF(AND('Tabla de Aspectos'!CV28&gt;=0,'Tabla de Aspectos'!CV28&lt;'Tabla de Aspectos'!$CU$5/24),'Tabla de Aspectos'!CV28,IF(AND('Tabla de Aspectos'!CX28&gt;=0,'Tabla de Aspectos'!CX28&lt;'Tabla de Aspectos'!$CW$5/24),'Tabla de Aspectos'!CX28,"")))))))))))))))))))))))))))))))))))))))))))))))))</f>
        <v>0</v>
      </c>
      <c r="Q6" s="3" t="str">
        <f>IF(P6&lt;&gt;"",IF(O6=13,"(no se puede describir)",IF(O6="Conjunción","+20",ROUND((31-HLOOKUP(O6,'Tabla de Aspectos'!$G$2:$DT$7,6,FALSE))/3*2,1))),"")</f>
        <v>+20</v>
      </c>
      <c r="R6" s="3">
        <f>IF(O6='Tabla de Aspectos'!$G$2,24*P6/'Tabla de Aspectos'!$G$5,IF(O6='Tabla de Aspectos'!$I$2,24*P6/'Tabla de Aspectos'!$I$5,IF(O6='Tabla de Aspectos'!$K$2,24*P6/'Tabla de Aspectos'!$K$5,IF(O6='Tabla de Aspectos'!$CY$2,24*P6/'Tabla de Aspectos'!$CY$5,IF(O6='Tabla de Aspectos'!$M$2,24*P6/'Tabla de Aspectos'!$M$5,IF(O6='Tabla de Aspectos'!$M$2,24*P6/'Tabla de Aspectos'!$M$5,IF(O6='Tabla de Aspectos'!$O$2,24*P6/'Tabla de Aspectos'!$O$5,IF(O6='Tabla de Aspectos'!$Q$2,24*P6/'Tabla de Aspectos'!$Q$5,IF(O6='Tabla de Aspectos'!$S$2,24*P6/'Tabla de Aspectos'!$S$5,IF(O6='Tabla de Aspectos'!$U$2,24*P6/'Tabla de Aspectos'!$U$5,IF(O6='Tabla de Aspectos'!$W$2,24*P6/'Tabla de Aspectos'!$W$5,IF(O6='Tabla de Aspectos'!$Y$2,24*P6/'Tabla de Aspectos'!$Y$5,IF(O6='Tabla de Aspectos'!$AA$2,24*P6/'Tabla de Aspectos'!$AA$5,IF(O6='Tabla de Aspectos'!$AC$2,24*P6/'Tabla de Aspectos'!$AC$5,IF(O6='Tabla de Aspectos'!$AE$2,24*P6/'Tabla de Aspectos'!$AE$5,IF(O6='Tabla de Aspectos'!$AG$2,24*P6/'Tabla de Aspectos'!$AG$5,IF(O6='Tabla de Aspectos'!$AI$2,24*P6/'Tabla de Aspectos'!$AI$5,IF(O6='Tabla de Aspectos'!$AK$2,24*P6/'Tabla de Aspectos'!$AK$5,IF(O6='Tabla de Aspectos'!$AM$2,24*P6/'Tabla de Aspectos'!$AM$5,IF(O6='Tabla de Aspectos'!$AO$2,24*P6/'Tabla de Aspectos'!$AO$5,IF(O6='Tabla de Aspectos'!$AQ$2,24*P6/'Tabla de Aspectos'!$AQ$5,IF(O6='Tabla de Aspectos'!$AS$2,24*P6/'Tabla de Aspectos'!$AS$5,IF(O6='Tabla de Aspectos'!$AU$2,24*P6/'Tabla de Aspectos'!$AU$5,IF(O6='Tabla de Aspectos'!$AW$2,24*P6/'Tabla de Aspectos'!$AW$5,IF(O6='Tabla de Aspectos'!$AY$2,24*P6/'Tabla de Aspectos'!$AY$5,IF(O6='Tabla de Aspectos'!$BA$2,24*P6/'Tabla de Aspectos'!$BA$5,IF(O6='Tabla de Aspectos'!$BC$2,24*P6/'Tabla de Aspectos'!$BC$5,IF(O6='Tabla de Aspectos'!$BE$2,24*P6/'Tabla de Aspectos'!$BE$5,IF(O6='Tabla de Aspectos'!$BG$2,24*P6/'Tabla de Aspectos'!$BG$5,IF(O6='Tabla de Aspectos'!$BI$2,24*P6/'Tabla de Aspectos'!$BI$5,IF(O6='Tabla de Aspectos'!$BK$2,24*P6/'Tabla de Aspectos'!$BK$5,IF(O6='Tabla de Aspectos'!$BM$2,24*P6/'Tabla de Aspectos'!$BM$5,IF(O6='Tabla de Aspectos'!$BO$2,24*P6/'Tabla de Aspectos'!$BO$5,IF(O6='Tabla de Aspectos'!$BQ$2,24*P6/'Tabla de Aspectos'!$BQ$5,IF(O6='Tabla de Aspectos'!$BS$2,24*P6/'Tabla de Aspectos'!$BS$5,IF(O6='Tabla de Aspectos'!$BU$2,24*P6/'Tabla de Aspectos'!$BU$5,IF(O6='Tabla de Aspectos'!$BW$2,24*P6/'Tabla de Aspectos'!$BW$5,IF(O6='Tabla de Aspectos'!$BY$2,24*P6/'Tabla de Aspectos'!$BY$5,IF(O6='Tabla de Aspectos'!$CA$2,24*P6/'Tabla de Aspectos'!$CA$5,IF(O6='Tabla de Aspectos'!$CC$2,24*P6/'Tabla de Aspectos'!$CC$5,IF(O6='Tabla de Aspectos'!$CE$2,24*P6/'Tabla de Aspectos'!$CE$5,IF(O6='Tabla de Aspectos'!$CG$2,24*P6/'Tabla de Aspectos'!$CG$5,IF(O6='Tabla de Aspectos'!$CI$2,24*P6/'Tabla de Aspectos'!$CI$5,IF(O6='Tabla de Aspectos'!$CK$2,24*P6/'Tabla de Aspectos'!$CK$5,IF(O6='Tabla de Aspectos'!$CM$2,24*P6/'Tabla de Aspectos'!$CM$5,IF(O6='Tabla de Aspectos'!$CO$2,24*P6/'Tabla de Aspectos'!$CO$5,IF(O6='Tabla de Aspectos'!$CQ$2,24*P6/'Tabla de Aspectos'!$CQ$5,IF(O6='Tabla de Aspectos'!$CS$2,24*P6/'Tabla de Aspectos'!$CS$5,IF(O6='Tabla de Aspectos'!$CU$2,24*P6/'Tabla de Aspectos'!$CU$5,IF(O6='Tabla de Aspectos'!$CW$2,24*P6/'Tabla de Aspectos'!$CW$5,""))))))))))))))))))))))))))))))))))))))))))))))))))</f>
        <v>0</v>
      </c>
      <c r="S6" s="3">
        <f>IF(AND(R6&gt;=0,R6&lt;0.05),20,IF(AND(R6&gt;=0.05,R6&lt;0.1),19,IF(AND(R6&gt;=0.1,R6&lt;0.15),18,IF(AND(R6&gt;=0.15,R6&lt;0.2),17,IF(AND(R6&gt;=0.2,R6&lt;0.25),16,IF(AND(R6&gt;=0.25,R6&lt;0.3),15,IF(AND(R6&gt;=0.3,R6&lt;0.35),14,IF(AND(R6&gt;=0.35,R6&lt;0.4),13,IF(AND(R6&gt;=0.4,R6&lt;0.45),12,IF(AND(R6&gt;=0.45,R6&lt;0.5),11,IF(AND(R6&gt;=0.5,R6&lt;0.55),10,IF(AND(R6&gt;=0.55,R6&lt;0.6),9,IF(AND(R6&gt;=0.6,R6&lt;0.65),8,IF(AND(R6&gt;=0.65,R6&lt;0.7),7,IF(AND(R6&gt;=0.7,R6&lt;0.75),6,IF(AND(R6&gt;=0.75,R6&lt;0.8),5,IF(AND(R6&gt;=0.8,R6&lt;0.85),4,IF(AND(R6&gt;=0.85,R6&lt;0.9),3,IF(AND(R6&gt;=0.9,R6&lt;0.95),2,IF(AND(R6&gt;=0.95,R6&lt;1),1,""))))))))))))))))))))</f>
        <v>20</v>
      </c>
      <c r="U6" s="3">
        <f>'Tabla de Aspectos'!D43</f>
        <v>36</v>
      </c>
      <c r="V6" s="3" t="str">
        <f>'Tabla de Aspectos'!E43</f>
        <v>Luna</v>
      </c>
      <c r="W6" s="3" t="str">
        <f>'Tabla de Aspectos'!F43</f>
        <v>Venus</v>
      </c>
      <c r="X6" s="3" t="str">
        <f>IF('Tabla de Aspectos'!G43='Tabla de Aspectos'!$H$2,'Tabla de Aspectos'!$H$2,IF('Tabla de Aspectos'!I43='Tabla de Aspectos'!$J$2,'Tabla de Aspectos'!$J$2,IF('Tabla de Aspectos'!CY43='Tabla de Aspectos'!$CZ$2,'Tabla de Aspectos'!$CZ$2,IF('Tabla de Aspectos'!K43='Tabla de Aspectos'!$L$2,'Tabla de Aspectos'!$L$2,IF('Tabla de Aspectos'!M43='Tabla de Aspectos'!$N$2,'Tabla de Aspectos'!$N$2,IF('Tabla de Aspectos'!O43='Tabla de Aspectos'!$P$2,'Tabla de Aspectos'!$P$2,IF('Tabla de Aspectos'!Q43='Tabla de Aspectos'!$R$2,'Tabla de Aspectos'!$R$2,IF('Tabla de Aspectos'!S43='Tabla de Aspectos'!$T$2,'Tabla de Aspectos'!$T$2,IF('Tabla de Aspectos'!U43='Tabla de Aspectos'!$V$2,'Tabla de Aspectos'!$V$2,IF('Tabla de Aspectos'!W43='Tabla de Aspectos'!$X$2,'Tabla de Aspectos'!$X$2,IF('Tabla de Aspectos'!Y43='Tabla de Aspectos'!$Z$2,'Tabla de Aspectos'!$Z$2,IF('Tabla de Aspectos'!AA43='Tabla de Aspectos'!$AB$2,'Tabla de Aspectos'!$AB$2,IF('Tabla de Aspectos'!AC43='Tabla de Aspectos'!$AD$2,'Tabla de Aspectos'!$AD$2,IF('Tabla de Aspectos'!AE43='Tabla de Aspectos'!$AF$2,'Tabla de Aspectos'!$AF$2,IF('Tabla de Aspectos'!AG43='Tabla de Aspectos'!$AH$2,'Tabla de Aspectos'!$AH$2,IF('Tabla de Aspectos'!AI43='Tabla de Aspectos'!$AJ$2,'Tabla de Aspectos'!$AJ$2,IF('Tabla de Aspectos'!AK43='Tabla de Aspectos'!$AL$2,'Tabla de Aspectos'!$AL$2,IF('Tabla de Aspectos'!AM43='Tabla de Aspectos'!$AN$2,'Tabla de Aspectos'!$AN$2,IF('Tabla de Aspectos'!AO43='Tabla de Aspectos'!$AP$2,'Tabla de Aspectos'!$AP$2,IF('Tabla de Aspectos'!AQ43='Tabla de Aspectos'!$AR$2,'Tabla de Aspectos'!$AR$2,IF('Tabla de Aspectos'!AS43='Tabla de Aspectos'!$AT$2,'Tabla de Aspectos'!$AT$2,IF('Tabla de Aspectos'!AU43='Tabla de Aspectos'!$AV$2,'Tabla de Aspectos'!$AV$2,IF('Tabla de Aspectos'!AW43='Tabla de Aspectos'!$AX$2,'Tabla de Aspectos'!$AX$2,IF('Tabla de Aspectos'!AY43='Tabla de Aspectos'!$AZ$2,'Tabla de Aspectos'!$AZ$2,IF('Tabla de Aspectos'!BA43='Tabla de Aspectos'!$BB$2,'Tabla de Aspectos'!$BB$2,IF('Tabla de Aspectos'!BC43='Tabla de Aspectos'!$BD$2,'Tabla de Aspectos'!$BD$2,IF('Tabla de Aspectos'!BE43='Tabla de Aspectos'!$BF$2,'Tabla de Aspectos'!$BF$2,IF('Tabla de Aspectos'!BG43='Tabla de Aspectos'!$BH$2,'Tabla de Aspectos'!$BH$2,IF('Tabla de Aspectos'!BI43='Tabla de Aspectos'!$BJ$2,'Tabla de Aspectos'!$BJ$2,IF('Tabla de Aspectos'!BK43='Tabla de Aspectos'!$BL$2,'Tabla de Aspectos'!$BL$2,IF('Tabla de Aspectos'!BM43='Tabla de Aspectos'!$BN$2,'Tabla de Aspectos'!$BN$2,IF('Tabla de Aspectos'!BO43='Tabla de Aspectos'!$BP$2,'Tabla de Aspectos'!$BP$2,IF('Tabla de Aspectos'!BQ43='Tabla de Aspectos'!$BR$2,'Tabla de Aspectos'!$BR$2,IF('Tabla de Aspectos'!BS43='Tabla de Aspectos'!$BT$2,'Tabla de Aspectos'!$BT$2,IF('Tabla de Aspectos'!BU43='Tabla de Aspectos'!$BV$2,'Tabla de Aspectos'!$BV$2,IF('Tabla de Aspectos'!BW43='Tabla de Aspectos'!$BX$2,'Tabla de Aspectos'!$BX$2,IF('Tabla de Aspectos'!BY43='Tabla de Aspectos'!$BZ$2,'Tabla de Aspectos'!$BZ$2,IF('Tabla de Aspectos'!CA43='Tabla de Aspectos'!$CB$2,'Tabla de Aspectos'!$CB$2,IF('Tabla de Aspectos'!CC43='Tabla de Aspectos'!$CD$2,'Tabla de Aspectos'!$CD$2,IF('Tabla de Aspectos'!CE43='Tabla de Aspectos'!$CF$2,'Tabla de Aspectos'!$CF$2,IF('Tabla de Aspectos'!CG43='Tabla de Aspectos'!$CH$2,'Tabla de Aspectos'!$CH$2,IF('Tabla de Aspectos'!CI43='Tabla de Aspectos'!$CJ$2,'Tabla de Aspectos'!$CJ$2,IF('Tabla de Aspectos'!CK43='Tabla de Aspectos'!$CL$2,'Tabla de Aspectos'!$CL$2,IF('Tabla de Aspectos'!CM43='Tabla de Aspectos'!$CN$2,'Tabla de Aspectos'!$CN$2,IF('Tabla de Aspectos'!CO43='Tabla de Aspectos'!$CP$2,'Tabla de Aspectos'!$CP$2,IF('Tabla de Aspectos'!CQ43='Tabla de Aspectos'!$CR$2,'Tabla de Aspectos'!$CR$2,IF('Tabla de Aspectos'!CS43='Tabla de Aspectos'!$CT$2,'Tabla de Aspectos'!$CT$2,IF('Tabla de Aspectos'!CU43='Tabla de Aspectos'!$CV$2,'Tabla de Aspectos'!$CV$2,IF('Tabla de Aspectos'!CW43='Tabla de Aspectos'!$CX$2,'Tabla de Aspectos'!$CX$2,"")))))))))))))))))))))))))))))))))))))))))))))))))</f>
        <v>Conjunción</v>
      </c>
      <c r="Y6" s="5">
        <f>IF(AND('Tabla de Aspectos'!H43&gt;=0,'Tabla de Aspectos'!H43&lt;'Tabla de Aspectos'!$G$5/24),'Tabla de Aspectos'!H43,IF(AND('Tabla de Aspectos'!J43&gt;=0,'Tabla de Aspectos'!J43&lt;'Tabla de Aspectos'!$I$5/24),'Tabla de Aspectos'!J43,IF(AND('Tabla de Aspectos'!CZ43&gt;=0,'Tabla de Aspectos'!CZ43&lt;'Tabla de Aspectos'!$CY$5/24),'Tabla de Aspectos'!CZ43,IF(AND('Tabla de Aspectos'!L43&gt;=0,'Tabla de Aspectos'!L43&lt;'Tabla de Aspectos'!$K$5/24),'Tabla de Aspectos'!L43,IF(AND('Tabla de Aspectos'!N43&gt;=0,'Tabla de Aspectos'!N43&lt;'Tabla de Aspectos'!$M$5/24),'Tabla de Aspectos'!N43,IF(AND('Tabla de Aspectos'!P43&gt;=0,'Tabla de Aspectos'!P43&lt;'Tabla de Aspectos'!$O$5/24),'Tabla de Aspectos'!P43,IF(AND('Tabla de Aspectos'!R43&gt;=0,'Tabla de Aspectos'!R43&lt;'Tabla de Aspectos'!$Q$5/24),'Tabla de Aspectos'!R43,IF(AND('Tabla de Aspectos'!T43&gt;=0,'Tabla de Aspectos'!T43&lt;'Tabla de Aspectos'!$S$5/24),'Tabla de Aspectos'!T43,IF(AND('Tabla de Aspectos'!V43&gt;=0,'Tabla de Aspectos'!V43&lt;'Tabla de Aspectos'!$U$5/24),'Tabla de Aspectos'!V43,IF(AND('Tabla de Aspectos'!X43&gt;=0,'Tabla de Aspectos'!X43&lt;'Tabla de Aspectos'!$W$5/24),'Tabla de Aspectos'!X43,IF(AND('Tabla de Aspectos'!Z43&gt;=0,'Tabla de Aspectos'!Z43&lt;'Tabla de Aspectos'!$Y$5/24),'Tabla de Aspectos'!Z43,IF(AND('Tabla de Aspectos'!AB43&gt;=0,'Tabla de Aspectos'!AB43&lt;'Tabla de Aspectos'!$AA$5/24),'Tabla de Aspectos'!AB43,IF(AND('Tabla de Aspectos'!AD43&gt;=0,'Tabla de Aspectos'!AD43&lt;'Tabla de Aspectos'!$AC$5/24),'Tabla de Aspectos'!AD43,IF(AND('Tabla de Aspectos'!AF43&gt;=0,'Tabla de Aspectos'!AF43&lt;'Tabla de Aspectos'!$AE$5/24),'Tabla de Aspectos'!AF43,IF(AND('Tabla de Aspectos'!AH43&gt;=0,'Tabla de Aspectos'!AH43&lt;'Tabla de Aspectos'!$AG$5/24),'Tabla de Aspectos'!AH43,IF(AND('Tabla de Aspectos'!AJ43&gt;=0,'Tabla de Aspectos'!AJ43&lt;'Tabla de Aspectos'!$AI$5/24),'Tabla de Aspectos'!AJ43,IF(AND('Tabla de Aspectos'!AL43&gt;=0,'Tabla de Aspectos'!AL43&lt;'Tabla de Aspectos'!$AK$5/24),'Tabla de Aspectos'!AL43,IF(AND('Tabla de Aspectos'!AN43&gt;=0,'Tabla de Aspectos'!AN43&lt;'Tabla de Aspectos'!$AM$5/24),'Tabla de Aspectos'!AN43,IF(AND('Tabla de Aspectos'!AP43&gt;=0,'Tabla de Aspectos'!AP43&lt;'Tabla de Aspectos'!$AO$5/24),'Tabla de Aspectos'!AP43,IF(AND('Tabla de Aspectos'!AR43&gt;=0,'Tabla de Aspectos'!AR43&lt;'Tabla de Aspectos'!$AQ$5/24),'Tabla de Aspectos'!AR43,IF(AND('Tabla de Aspectos'!AT43&gt;=0,'Tabla de Aspectos'!AT43&lt;'Tabla de Aspectos'!$AS$5/24),'Tabla de Aspectos'!AT43,IF(AND('Tabla de Aspectos'!AV43&gt;=0,'Tabla de Aspectos'!AV43&lt;'Tabla de Aspectos'!$AU$5/24),'Tabla de Aspectos'!AV43,IF(AND('Tabla de Aspectos'!AX43&gt;=0,'Tabla de Aspectos'!AX43&lt;'Tabla de Aspectos'!$AW$5/24),'Tabla de Aspectos'!AX43,IF(AND('Tabla de Aspectos'!AZ43&gt;=0,'Tabla de Aspectos'!AZ43&lt;'Tabla de Aspectos'!$AY$5/24),'Tabla de Aspectos'!AZ43,IF(AND('Tabla de Aspectos'!BB43&gt;=0,'Tabla de Aspectos'!BB43&lt;'Tabla de Aspectos'!$BA$5/24),'Tabla de Aspectos'!BB43,IF(AND('Tabla de Aspectos'!BD43&gt;=0,'Tabla de Aspectos'!BD43&lt;'Tabla de Aspectos'!$BC$5/24),'Tabla de Aspectos'!BD43,IF(AND('Tabla de Aspectos'!BF43&gt;=0,'Tabla de Aspectos'!BF43&lt;'Tabla de Aspectos'!$BE$5/24),'Tabla de Aspectos'!BF43,IF(AND('Tabla de Aspectos'!BH43&gt;=0,'Tabla de Aspectos'!BH43&lt;'Tabla de Aspectos'!$BG$5/24),'Tabla de Aspectos'!BH43,IF(AND('Tabla de Aspectos'!BJ43&gt;=0,'Tabla de Aspectos'!BJ43&lt;'Tabla de Aspectos'!$BI$5/24),'Tabla de Aspectos'!BJ43,IF(AND('Tabla de Aspectos'!BL43&gt;=0,'Tabla de Aspectos'!BL43&lt;'Tabla de Aspectos'!$BK$5/24),'Tabla de Aspectos'!BL43,IF(AND('Tabla de Aspectos'!BN43&gt;=0,'Tabla de Aspectos'!BN43&lt;'Tabla de Aspectos'!$BM$5/24),'Tabla de Aspectos'!BN43,IF(AND('Tabla de Aspectos'!BP43&gt;=0,'Tabla de Aspectos'!BP43&lt;'Tabla de Aspectos'!$BO$5/24),'Tabla de Aspectos'!BP43,IF(AND('Tabla de Aspectos'!BR43&gt;=0,'Tabla de Aspectos'!BR43&lt;'Tabla de Aspectos'!$BQ$5/24),'Tabla de Aspectos'!BR43,IF(AND('Tabla de Aspectos'!BT43&gt;=0,'Tabla de Aspectos'!BT43&lt;'Tabla de Aspectos'!$BS$5/24),'Tabla de Aspectos'!BT43,IF(AND('Tabla de Aspectos'!BV43&gt;=0,'Tabla de Aspectos'!BV43&lt;'Tabla de Aspectos'!$BU$5/24),'Tabla de Aspectos'!BV43,IF(AND('Tabla de Aspectos'!BX43&gt;=0,'Tabla de Aspectos'!BX43&lt;'Tabla de Aspectos'!$BW$5/24),'Tabla de Aspectos'!BX43,IF(AND('Tabla de Aspectos'!BZ43&gt;=0,'Tabla de Aspectos'!BZ43&lt;'Tabla de Aspectos'!$BY$5/24),'Tabla de Aspectos'!BZ43,IF(AND('Tabla de Aspectos'!CB43&gt;=0,'Tabla de Aspectos'!CB43&lt;'Tabla de Aspectos'!$CA$5/24),'Tabla de Aspectos'!CB43,IF(AND('Tabla de Aspectos'!CD43&gt;=0,'Tabla de Aspectos'!CD43&lt;'Tabla de Aspectos'!$CC$5/24),'Tabla de Aspectos'!CD43,IF(AND('Tabla de Aspectos'!CF43&gt;=0,'Tabla de Aspectos'!CF43&lt;'Tabla de Aspectos'!$CE$5/24),'Tabla de Aspectos'!CF43,IF(AND('Tabla de Aspectos'!CH43&gt;=0,'Tabla de Aspectos'!CH43&lt;'Tabla de Aspectos'!$CG$5/24),'Tabla de Aspectos'!CH43,IF(AND('Tabla de Aspectos'!CJ43&gt;=0,'Tabla de Aspectos'!CJ43&lt;'Tabla de Aspectos'!$CI$5/24),'Tabla de Aspectos'!CJ43,IF(AND('Tabla de Aspectos'!CL43&gt;=0,'Tabla de Aspectos'!CL43&lt;'Tabla de Aspectos'!$CK$5/24),'Tabla de Aspectos'!CL43,IF(AND('Tabla de Aspectos'!CN43&gt;=0,'Tabla de Aspectos'!CN43&lt;'Tabla de Aspectos'!$CM$5/24),'Tabla de Aspectos'!CN43,IF(AND('Tabla de Aspectos'!CP43&gt;=0,'Tabla de Aspectos'!CP43&lt;'Tabla de Aspectos'!$CO$5/24),'Tabla de Aspectos'!CP43,IF(AND('Tabla de Aspectos'!CR43&gt;=0,'Tabla de Aspectos'!CR43&lt;'Tabla de Aspectos'!$CQ$5/24),'Tabla de Aspectos'!CR43,IF(AND('Tabla de Aspectos'!CT43&gt;=0,'Tabla de Aspectos'!CT43&lt;'Tabla de Aspectos'!$CS$5/24),'Tabla de Aspectos'!CT43,IF(AND('Tabla de Aspectos'!CV43&gt;=0,'Tabla de Aspectos'!CV43&lt;'Tabla de Aspectos'!$CU$5/24),'Tabla de Aspectos'!CV43,IF(AND('Tabla de Aspectos'!CX43&gt;=0,'Tabla de Aspectos'!CX43&lt;'Tabla de Aspectos'!$CW$5/24),'Tabla de Aspectos'!CX43,"")))))))))))))))))))))))))))))))))))))))))))))))))</f>
        <v>0</v>
      </c>
      <c r="Z6" s="3" t="str">
        <f>IF(Y6&lt;&gt;"",IF(X6=13,"(no se puede describir)",IF(X6="Conjunción","+20",ROUND((31-HLOOKUP(X6,'Tabla de Aspectos'!$G$2:$DT$7,6,FALSE))/3*2,1))),"")</f>
        <v>+20</v>
      </c>
      <c r="AA6" s="3">
        <f>IF(X6='Tabla de Aspectos'!$G$2,24*Y6/'Tabla de Aspectos'!$G$5,IF(X6='Tabla de Aspectos'!$I$2,24*Y6/'Tabla de Aspectos'!$I$5,IF(X6='Tabla de Aspectos'!$K$2,24*Y6/'Tabla de Aspectos'!$K$5,IF(X6='Tabla de Aspectos'!$CY$2,24*Y6/'Tabla de Aspectos'!$CY$5,IF(X6='Tabla de Aspectos'!$M$2,24*Y6/'Tabla de Aspectos'!$M$5,IF(X6='Tabla de Aspectos'!$M$2,24*Y6/'Tabla de Aspectos'!$M$5,IF(X6='Tabla de Aspectos'!$O$2,24*Y6/'Tabla de Aspectos'!$O$5,IF(X6='Tabla de Aspectos'!$Q$2,24*Y6/'Tabla de Aspectos'!$Q$5,IF(X6='Tabla de Aspectos'!$S$2,24*Y6/'Tabla de Aspectos'!$S$5,IF(X6='Tabla de Aspectos'!$U$2,24*Y6/'Tabla de Aspectos'!$U$5,IF(X6='Tabla de Aspectos'!$W$2,24*Y6/'Tabla de Aspectos'!$W$5,IF(X6='Tabla de Aspectos'!$Y$2,24*Y6/'Tabla de Aspectos'!$Y$5,IF(X6='Tabla de Aspectos'!$AA$2,24*Y6/'Tabla de Aspectos'!$AA$5,IF(X6='Tabla de Aspectos'!$AC$2,24*Y6/'Tabla de Aspectos'!$AC$5,IF(X6='Tabla de Aspectos'!$AE$2,24*Y6/'Tabla de Aspectos'!$AE$5,IF(X6='Tabla de Aspectos'!$AG$2,24*Y6/'Tabla de Aspectos'!$AG$5,IF(X6='Tabla de Aspectos'!$AI$2,24*Y6/'Tabla de Aspectos'!$AI$5,IF(X6='Tabla de Aspectos'!$AK$2,24*Y6/'Tabla de Aspectos'!$AK$5,IF(X6='Tabla de Aspectos'!$AM$2,24*Y6/'Tabla de Aspectos'!$AM$5,IF(X6='Tabla de Aspectos'!$AO$2,24*Y6/'Tabla de Aspectos'!$AO$5,IF(X6='Tabla de Aspectos'!$AQ$2,24*Y6/'Tabla de Aspectos'!$AQ$5,IF(X6='Tabla de Aspectos'!$AS$2,24*Y6/'Tabla de Aspectos'!$AS$5,IF(X6='Tabla de Aspectos'!$AU$2,24*Y6/'Tabla de Aspectos'!$AU$5,IF(X6='Tabla de Aspectos'!$AW$2,24*Y6/'Tabla de Aspectos'!$AW$5,IF(X6='Tabla de Aspectos'!$AY$2,24*Y6/'Tabla de Aspectos'!$AY$5,IF(X6='Tabla de Aspectos'!$BA$2,24*Y6/'Tabla de Aspectos'!$BA$5,IF(X6='Tabla de Aspectos'!$BC$2,24*Y6/'Tabla de Aspectos'!$BC$5,IF(X6='Tabla de Aspectos'!$BE$2,24*Y6/'Tabla de Aspectos'!$BE$5,IF(X6='Tabla de Aspectos'!$BG$2,24*Y6/'Tabla de Aspectos'!$BG$5,IF(X6='Tabla de Aspectos'!$BI$2,24*Y6/'Tabla de Aspectos'!$BI$5,IF(X6='Tabla de Aspectos'!$BK$2,24*Y6/'Tabla de Aspectos'!$BK$5,IF(X6='Tabla de Aspectos'!$BM$2,24*Y6/'Tabla de Aspectos'!$BM$5,IF(X6='Tabla de Aspectos'!$BO$2,24*Y6/'Tabla de Aspectos'!$BO$5,IF(X6='Tabla de Aspectos'!$BQ$2,24*Y6/'Tabla de Aspectos'!$BQ$5,IF(X6='Tabla de Aspectos'!$BS$2,24*Y6/'Tabla de Aspectos'!$BS$5,IF(X6='Tabla de Aspectos'!$BU$2,24*Y6/'Tabla de Aspectos'!$BU$5,IF(X6='Tabla de Aspectos'!$BW$2,24*Y6/'Tabla de Aspectos'!$BW$5,IF(X6='Tabla de Aspectos'!$BY$2,24*Y6/'Tabla de Aspectos'!$BY$5,IF(X6='Tabla de Aspectos'!$CA$2,24*Y6/'Tabla de Aspectos'!$CA$5,IF(X6='Tabla de Aspectos'!$CC$2,24*Y6/'Tabla de Aspectos'!$CC$5,IF(X6='Tabla de Aspectos'!$CE$2,24*Y6/'Tabla de Aspectos'!$CE$5,IF(X6='Tabla de Aspectos'!$CG$2,24*Y6/'Tabla de Aspectos'!$CG$5,IF(X6='Tabla de Aspectos'!$CI$2,24*Y6/'Tabla de Aspectos'!$CI$5,IF(X6='Tabla de Aspectos'!$CK$2,24*Y6/'Tabla de Aspectos'!$CK$5,IF(X6='Tabla de Aspectos'!$CM$2,24*Y6/'Tabla de Aspectos'!$CM$5,IF(X6='Tabla de Aspectos'!$CO$2,24*Y6/'Tabla de Aspectos'!$CO$5,IF(X6='Tabla de Aspectos'!$CQ$2,24*Y6/'Tabla de Aspectos'!$CQ$5,IF(X6='Tabla de Aspectos'!$CS$2,24*Y6/'Tabla de Aspectos'!$CS$5,IF(X6='Tabla de Aspectos'!$CU$2,24*Y6/'Tabla de Aspectos'!$CU$5,IF(X6='Tabla de Aspectos'!$CW$2,24*Y6/'Tabla de Aspectos'!$CW$5,""))))))))))))))))))))))))))))))))))))))))))))))))))</f>
        <v>0</v>
      </c>
      <c r="AB6" s="3">
        <f t="shared" si="0"/>
        <v>20</v>
      </c>
      <c r="AD6" s="3">
        <f>'Tabla de Aspectos'!D58</f>
        <v>52</v>
      </c>
      <c r="AE6" s="3" t="str">
        <f>'Tabla de Aspectos'!E58</f>
        <v>Mercurio</v>
      </c>
      <c r="AF6" s="3" t="str">
        <f>'Tabla de Aspectos'!F58</f>
        <v>Venus</v>
      </c>
      <c r="AG6" s="3" t="str">
        <f>IF('Tabla de Aspectos'!G58='Tabla de Aspectos'!$H$2,'Tabla de Aspectos'!$H$2,IF('Tabla de Aspectos'!I58='Tabla de Aspectos'!$J$2,'Tabla de Aspectos'!$J$2,IF('Tabla de Aspectos'!CY58='Tabla de Aspectos'!$CZ$2,'Tabla de Aspectos'!$CZ$2,IF('Tabla de Aspectos'!K58='Tabla de Aspectos'!$L$2,'Tabla de Aspectos'!$L$2,IF('Tabla de Aspectos'!M58='Tabla de Aspectos'!$N$2,'Tabla de Aspectos'!$N$2,IF('Tabla de Aspectos'!O58='Tabla de Aspectos'!$P$2,'Tabla de Aspectos'!$P$2,IF('Tabla de Aspectos'!Q58='Tabla de Aspectos'!$R$2,'Tabla de Aspectos'!$R$2,IF('Tabla de Aspectos'!S58='Tabla de Aspectos'!$T$2,'Tabla de Aspectos'!$T$2,IF('Tabla de Aspectos'!U58='Tabla de Aspectos'!$V$2,'Tabla de Aspectos'!$V$2,IF('Tabla de Aspectos'!W58='Tabla de Aspectos'!$X$2,'Tabla de Aspectos'!$X$2,IF('Tabla de Aspectos'!Y58='Tabla de Aspectos'!$Z$2,'Tabla de Aspectos'!$Z$2,IF('Tabla de Aspectos'!AA58='Tabla de Aspectos'!$AB$2,'Tabla de Aspectos'!$AB$2,IF('Tabla de Aspectos'!AC58='Tabla de Aspectos'!$AD$2,'Tabla de Aspectos'!$AD$2,IF('Tabla de Aspectos'!AE58='Tabla de Aspectos'!$AF$2,'Tabla de Aspectos'!$AF$2,IF('Tabla de Aspectos'!AG58='Tabla de Aspectos'!$AH$2,'Tabla de Aspectos'!$AH$2,IF('Tabla de Aspectos'!AI58='Tabla de Aspectos'!$AJ$2,'Tabla de Aspectos'!$AJ$2,IF('Tabla de Aspectos'!AK58='Tabla de Aspectos'!$AL$2,'Tabla de Aspectos'!$AL$2,IF('Tabla de Aspectos'!AM58='Tabla de Aspectos'!$AN$2,'Tabla de Aspectos'!$AN$2,IF('Tabla de Aspectos'!AO58='Tabla de Aspectos'!$AP$2,'Tabla de Aspectos'!$AP$2,IF('Tabla de Aspectos'!AQ58='Tabla de Aspectos'!$AR$2,'Tabla de Aspectos'!$AR$2,IF('Tabla de Aspectos'!AS58='Tabla de Aspectos'!$AT$2,'Tabla de Aspectos'!$AT$2,IF('Tabla de Aspectos'!AU58='Tabla de Aspectos'!$AV$2,'Tabla de Aspectos'!$AV$2,IF('Tabla de Aspectos'!AW58='Tabla de Aspectos'!$AX$2,'Tabla de Aspectos'!$AX$2,IF('Tabla de Aspectos'!AY58='Tabla de Aspectos'!$AZ$2,'Tabla de Aspectos'!$AZ$2,IF('Tabla de Aspectos'!BA58='Tabla de Aspectos'!$BB$2,'Tabla de Aspectos'!$BB$2,IF('Tabla de Aspectos'!BC58='Tabla de Aspectos'!$BD$2,'Tabla de Aspectos'!$BD$2,IF('Tabla de Aspectos'!BE58='Tabla de Aspectos'!$BF$2,'Tabla de Aspectos'!$BF$2,IF('Tabla de Aspectos'!BG58='Tabla de Aspectos'!$BH$2,'Tabla de Aspectos'!$BH$2,IF('Tabla de Aspectos'!BI58='Tabla de Aspectos'!$BJ$2,'Tabla de Aspectos'!$BJ$2,IF('Tabla de Aspectos'!BK58='Tabla de Aspectos'!$BL$2,'Tabla de Aspectos'!$BL$2,IF('Tabla de Aspectos'!BM58='Tabla de Aspectos'!$BN$2,'Tabla de Aspectos'!$BN$2,IF('Tabla de Aspectos'!BO58='Tabla de Aspectos'!$BP$2,'Tabla de Aspectos'!$BP$2,IF('Tabla de Aspectos'!BQ58='Tabla de Aspectos'!$BR$2,'Tabla de Aspectos'!$BR$2,IF('Tabla de Aspectos'!BS58='Tabla de Aspectos'!$BT$2,'Tabla de Aspectos'!$BT$2,IF('Tabla de Aspectos'!BU58='Tabla de Aspectos'!$BV$2,'Tabla de Aspectos'!$BV$2,IF('Tabla de Aspectos'!BW58='Tabla de Aspectos'!$BX$2,'Tabla de Aspectos'!$BX$2,IF('Tabla de Aspectos'!BY58='Tabla de Aspectos'!$BZ$2,'Tabla de Aspectos'!$BZ$2,IF('Tabla de Aspectos'!CA58='Tabla de Aspectos'!$CB$2,'Tabla de Aspectos'!$CB$2,IF('Tabla de Aspectos'!CC58='Tabla de Aspectos'!$CD$2,'Tabla de Aspectos'!$CD$2,IF('Tabla de Aspectos'!CE58='Tabla de Aspectos'!$CF$2,'Tabla de Aspectos'!$CF$2,IF('Tabla de Aspectos'!CG58='Tabla de Aspectos'!$CH$2,'Tabla de Aspectos'!$CH$2,IF('Tabla de Aspectos'!CI58='Tabla de Aspectos'!$CJ$2,'Tabla de Aspectos'!$CJ$2,IF('Tabla de Aspectos'!CK58='Tabla de Aspectos'!$CL$2,'Tabla de Aspectos'!$CL$2,IF('Tabla de Aspectos'!CM58='Tabla de Aspectos'!$CN$2,'Tabla de Aspectos'!$CN$2,IF('Tabla de Aspectos'!CO58='Tabla de Aspectos'!$CP$2,'Tabla de Aspectos'!$CP$2,IF('Tabla de Aspectos'!CQ58='Tabla de Aspectos'!$CR$2,'Tabla de Aspectos'!$CR$2,IF('Tabla de Aspectos'!CS58='Tabla de Aspectos'!$CT$2,'Tabla de Aspectos'!$CT$2,IF('Tabla de Aspectos'!CU58='Tabla de Aspectos'!$CV$2,'Tabla de Aspectos'!$CV$2,IF('Tabla de Aspectos'!CW58='Tabla de Aspectos'!$CX$2,'Tabla de Aspectos'!$CX$2,"")))))))))))))))))))))))))))))))))))))))))))))))))</f>
        <v>Conjunción</v>
      </c>
      <c r="AH6" s="5">
        <f>IF(AND('Tabla de Aspectos'!H58&gt;=0,'Tabla de Aspectos'!H58&lt;'Tabla de Aspectos'!$G$5/24),'Tabla de Aspectos'!H58,IF(AND('Tabla de Aspectos'!J58&gt;=0,'Tabla de Aspectos'!J58&lt;'Tabla de Aspectos'!$I$5/24),'Tabla de Aspectos'!J58,IF(AND('Tabla de Aspectos'!CZ58&gt;=0,'Tabla de Aspectos'!CZ58&lt;'Tabla de Aspectos'!$CY$5/24),'Tabla de Aspectos'!CZ58,IF(AND('Tabla de Aspectos'!L58&gt;=0,'Tabla de Aspectos'!L58&lt;'Tabla de Aspectos'!$K$5/24),'Tabla de Aspectos'!L58,IF(AND('Tabla de Aspectos'!N58&gt;=0,'Tabla de Aspectos'!N58&lt;'Tabla de Aspectos'!$M$5/24),'Tabla de Aspectos'!N58,IF(AND('Tabla de Aspectos'!P58&gt;=0,'Tabla de Aspectos'!P58&lt;'Tabla de Aspectos'!$O$5/24),'Tabla de Aspectos'!P58,IF(AND('Tabla de Aspectos'!R58&gt;=0,'Tabla de Aspectos'!R58&lt;'Tabla de Aspectos'!$Q$5/24),'Tabla de Aspectos'!R58,IF(AND('Tabla de Aspectos'!T58&gt;=0,'Tabla de Aspectos'!T58&lt;'Tabla de Aspectos'!$S$5/24),'Tabla de Aspectos'!T58,IF(AND('Tabla de Aspectos'!V58&gt;=0,'Tabla de Aspectos'!V58&lt;'Tabla de Aspectos'!$U$5/24),'Tabla de Aspectos'!V58,IF(AND('Tabla de Aspectos'!X58&gt;=0,'Tabla de Aspectos'!X58&lt;'Tabla de Aspectos'!$W$5/24),'Tabla de Aspectos'!X58,IF(AND('Tabla de Aspectos'!Z58&gt;=0,'Tabla de Aspectos'!Z58&lt;'Tabla de Aspectos'!$Y$5/24),'Tabla de Aspectos'!Z58,IF(AND('Tabla de Aspectos'!AB58&gt;=0,'Tabla de Aspectos'!AB58&lt;'Tabla de Aspectos'!$AA$5/24),'Tabla de Aspectos'!AB58,IF(AND('Tabla de Aspectos'!AD58&gt;=0,'Tabla de Aspectos'!AD58&lt;'Tabla de Aspectos'!$AC$5/24),'Tabla de Aspectos'!AD58,IF(AND('Tabla de Aspectos'!AF58&gt;=0,'Tabla de Aspectos'!AF58&lt;'Tabla de Aspectos'!$AE$5/24),'Tabla de Aspectos'!AF58,IF(AND('Tabla de Aspectos'!AH58&gt;=0,'Tabla de Aspectos'!AH58&lt;'Tabla de Aspectos'!$AG$5/24),'Tabla de Aspectos'!AH58,IF(AND('Tabla de Aspectos'!AJ58&gt;=0,'Tabla de Aspectos'!AJ58&lt;'Tabla de Aspectos'!$AI$5/24),'Tabla de Aspectos'!AJ58,IF(AND('Tabla de Aspectos'!AL58&gt;=0,'Tabla de Aspectos'!AL58&lt;'Tabla de Aspectos'!$AK$5/24),'Tabla de Aspectos'!AL58,IF(AND('Tabla de Aspectos'!AN58&gt;=0,'Tabla de Aspectos'!AN58&lt;'Tabla de Aspectos'!$AM$5/24),'Tabla de Aspectos'!AN58,IF(AND('Tabla de Aspectos'!AP58&gt;=0,'Tabla de Aspectos'!AP58&lt;'Tabla de Aspectos'!$AO$5/24),'Tabla de Aspectos'!AP58,IF(AND('Tabla de Aspectos'!AR58&gt;=0,'Tabla de Aspectos'!AR58&lt;'Tabla de Aspectos'!$AQ$5/24),'Tabla de Aspectos'!AR58,IF(AND('Tabla de Aspectos'!AT58&gt;=0,'Tabla de Aspectos'!AT58&lt;'Tabla de Aspectos'!$AS$5/24),'Tabla de Aspectos'!AT58,IF(AND('Tabla de Aspectos'!AV58&gt;=0,'Tabla de Aspectos'!AV58&lt;'Tabla de Aspectos'!$AU$5/24),'Tabla de Aspectos'!AV58,IF(AND('Tabla de Aspectos'!AX58&gt;=0,'Tabla de Aspectos'!AX58&lt;'Tabla de Aspectos'!$AW$5/24),'Tabla de Aspectos'!AX58,IF(AND('Tabla de Aspectos'!AZ58&gt;=0,'Tabla de Aspectos'!AZ58&lt;'Tabla de Aspectos'!$AY$5/24),'Tabla de Aspectos'!AZ58,IF(AND('Tabla de Aspectos'!BB58&gt;=0,'Tabla de Aspectos'!BB58&lt;'Tabla de Aspectos'!$BA$5/24),'Tabla de Aspectos'!BB58,IF(AND('Tabla de Aspectos'!BD58&gt;=0,'Tabla de Aspectos'!BD58&lt;'Tabla de Aspectos'!$BC$5/24),'Tabla de Aspectos'!BD58,IF(AND('Tabla de Aspectos'!BF58&gt;=0,'Tabla de Aspectos'!BF58&lt;'Tabla de Aspectos'!$BE$5/24),'Tabla de Aspectos'!BF58,IF(AND('Tabla de Aspectos'!BH58&gt;=0,'Tabla de Aspectos'!BH58&lt;'Tabla de Aspectos'!$BG$5/24),'Tabla de Aspectos'!BH58,IF(AND('Tabla de Aspectos'!BJ58&gt;=0,'Tabla de Aspectos'!BJ58&lt;'Tabla de Aspectos'!$BI$5/24),'Tabla de Aspectos'!BJ58,IF(AND('Tabla de Aspectos'!BL58&gt;=0,'Tabla de Aspectos'!BL58&lt;'Tabla de Aspectos'!$BK$5/24),'Tabla de Aspectos'!BL58,IF(AND('Tabla de Aspectos'!BN58&gt;=0,'Tabla de Aspectos'!BN58&lt;'Tabla de Aspectos'!$BM$5/24),'Tabla de Aspectos'!BN58,IF(AND('Tabla de Aspectos'!BP58&gt;=0,'Tabla de Aspectos'!BP58&lt;'Tabla de Aspectos'!$BO$5/24),'Tabla de Aspectos'!BP58,IF(AND('Tabla de Aspectos'!BR58&gt;=0,'Tabla de Aspectos'!BR58&lt;'Tabla de Aspectos'!$BQ$5/24),'Tabla de Aspectos'!BR58,IF(AND('Tabla de Aspectos'!BT58&gt;=0,'Tabla de Aspectos'!BT58&lt;'Tabla de Aspectos'!$BS$5/24),'Tabla de Aspectos'!BT58,IF(AND('Tabla de Aspectos'!BV58&gt;=0,'Tabla de Aspectos'!BV58&lt;'Tabla de Aspectos'!$BU$5/24),'Tabla de Aspectos'!BV58,IF(AND('Tabla de Aspectos'!BX58&gt;=0,'Tabla de Aspectos'!BX58&lt;'Tabla de Aspectos'!$BW$5/24),'Tabla de Aspectos'!BX58,IF(AND('Tabla de Aspectos'!BZ58&gt;=0,'Tabla de Aspectos'!BZ58&lt;'Tabla de Aspectos'!$BY$5/24),'Tabla de Aspectos'!BZ58,IF(AND('Tabla de Aspectos'!CB58&gt;=0,'Tabla de Aspectos'!CB58&lt;'Tabla de Aspectos'!$CA$5/24),'Tabla de Aspectos'!CB58,IF(AND('Tabla de Aspectos'!CD58&gt;=0,'Tabla de Aspectos'!CD58&lt;'Tabla de Aspectos'!$CC$5/24),'Tabla de Aspectos'!CD58,IF(AND('Tabla de Aspectos'!CF58&gt;=0,'Tabla de Aspectos'!CF58&lt;'Tabla de Aspectos'!$CE$5/24),'Tabla de Aspectos'!CF58,IF(AND('Tabla de Aspectos'!CH58&gt;=0,'Tabla de Aspectos'!CH58&lt;'Tabla de Aspectos'!$CG$5/24),'Tabla de Aspectos'!CH58,IF(AND('Tabla de Aspectos'!CJ58&gt;=0,'Tabla de Aspectos'!CJ58&lt;'Tabla de Aspectos'!$CI$5/24),'Tabla de Aspectos'!CJ58,IF(AND('Tabla de Aspectos'!CL58&gt;=0,'Tabla de Aspectos'!CL58&lt;'Tabla de Aspectos'!$CK$5/24),'Tabla de Aspectos'!CL58,IF(AND('Tabla de Aspectos'!CN58&gt;=0,'Tabla de Aspectos'!CN58&lt;'Tabla de Aspectos'!$CM$5/24),'Tabla de Aspectos'!CN58,IF(AND('Tabla de Aspectos'!CP58&gt;=0,'Tabla de Aspectos'!CP58&lt;'Tabla de Aspectos'!$CO$5/24),'Tabla de Aspectos'!CP58,IF(AND('Tabla de Aspectos'!CR58&gt;=0,'Tabla de Aspectos'!CR58&lt;'Tabla de Aspectos'!$CQ$5/24),'Tabla de Aspectos'!CR58,IF(AND('Tabla de Aspectos'!CT58&gt;=0,'Tabla de Aspectos'!CT58&lt;'Tabla de Aspectos'!$CS$5/24),'Tabla de Aspectos'!CT58,IF(AND('Tabla de Aspectos'!CV58&gt;=0,'Tabla de Aspectos'!CV58&lt;'Tabla de Aspectos'!$CU$5/24),'Tabla de Aspectos'!CV58,IF(AND('Tabla de Aspectos'!CX58&gt;=0,'Tabla de Aspectos'!CX58&lt;'Tabla de Aspectos'!$CW$5/24),'Tabla de Aspectos'!CX58,"")))))))))))))))))))))))))))))))))))))))))))))))))</f>
        <v>0</v>
      </c>
      <c r="AI6" s="3" t="str">
        <f>IF(AH6&lt;&gt;"",IF(AG6=13,"(no se puede describir)",IF(AG6="Conjunción","+20",ROUND((31-HLOOKUP(AG6,'Tabla de Aspectos'!$G$2:$DT$7,6,FALSE))/3*2,1))),"")</f>
        <v>+20</v>
      </c>
      <c r="AJ6" s="3">
        <f>IF(AG6='Tabla de Aspectos'!$G$2,24*AH6/'Tabla de Aspectos'!$G$5,IF(AG6='Tabla de Aspectos'!$I$2,24*AH6/'Tabla de Aspectos'!$I$5,IF(AG6='Tabla de Aspectos'!$K$2,24*AH6/'Tabla de Aspectos'!$K$5,IF(AG6='Tabla de Aspectos'!$CY$2,24*AH6/'Tabla de Aspectos'!$CY$5,IF(AG6='Tabla de Aspectos'!$M$2,24*AH6/'Tabla de Aspectos'!$M$5,IF(AG6='Tabla de Aspectos'!$M$2,24*AH6/'Tabla de Aspectos'!$M$5,IF(AG6='Tabla de Aspectos'!$O$2,24*AH6/'Tabla de Aspectos'!$O$5,IF(AG6='Tabla de Aspectos'!$Q$2,24*AH6/'Tabla de Aspectos'!$Q$5,IF(AG6='Tabla de Aspectos'!$S$2,24*AH6/'Tabla de Aspectos'!$S$5,IF(AG6='Tabla de Aspectos'!$U$2,24*AH6/'Tabla de Aspectos'!$U$5,IF(AG6='Tabla de Aspectos'!$W$2,24*AH6/'Tabla de Aspectos'!$W$5,IF(AG6='Tabla de Aspectos'!$Y$2,24*AH6/'Tabla de Aspectos'!$Y$5,IF(AG6='Tabla de Aspectos'!$AA$2,24*AH6/'Tabla de Aspectos'!$AA$5,IF(AG6='Tabla de Aspectos'!$AC$2,24*AH6/'Tabla de Aspectos'!$AC$5,IF(AG6='Tabla de Aspectos'!$AE$2,24*AH6/'Tabla de Aspectos'!$AE$5,IF(AG6='Tabla de Aspectos'!$AG$2,24*AH6/'Tabla de Aspectos'!$AG$5,IF(AG6='Tabla de Aspectos'!$AI$2,24*AH6/'Tabla de Aspectos'!$AI$5,IF(AG6='Tabla de Aspectos'!$AK$2,24*AH6/'Tabla de Aspectos'!$AK$5,IF(AG6='Tabla de Aspectos'!$AM$2,24*AH6/'Tabla de Aspectos'!$AM$5,IF(AG6='Tabla de Aspectos'!$AO$2,24*AH6/'Tabla de Aspectos'!$AO$5,IF(AG6='Tabla de Aspectos'!$AQ$2,24*AH6/'Tabla de Aspectos'!$AQ$5,IF(AG6='Tabla de Aspectos'!$AS$2,24*AH6/'Tabla de Aspectos'!$AS$5,IF(AG6='Tabla de Aspectos'!$AU$2,24*AH6/'Tabla de Aspectos'!$AU$5,IF(AG6='Tabla de Aspectos'!$AW$2,24*AH6/'Tabla de Aspectos'!$AW$5,IF(AG6='Tabla de Aspectos'!$AY$2,24*AH6/'Tabla de Aspectos'!$AY$5,IF(AG6='Tabla de Aspectos'!$BA$2,24*AH6/'Tabla de Aspectos'!$BA$5,IF(AG6='Tabla de Aspectos'!$BC$2,24*AH6/'Tabla de Aspectos'!$BC$5,IF(AG6='Tabla de Aspectos'!$BE$2,24*AH6/'Tabla de Aspectos'!$BE$5,IF(AG6='Tabla de Aspectos'!$BG$2,24*AH6/'Tabla de Aspectos'!$BG$5,IF(AG6='Tabla de Aspectos'!$BI$2,24*AH6/'Tabla de Aspectos'!$BI$5,IF(AG6='Tabla de Aspectos'!$BK$2,24*AH6/'Tabla de Aspectos'!$BK$5,IF(AG6='Tabla de Aspectos'!$BM$2,24*AH6/'Tabla de Aspectos'!$BM$5,IF(AG6='Tabla de Aspectos'!$BO$2,24*AH6/'Tabla de Aspectos'!$BO$5,IF(AG6='Tabla de Aspectos'!$BQ$2,24*AH6/'Tabla de Aspectos'!$BQ$5,IF(AG6='Tabla de Aspectos'!$BS$2,24*AH6/'Tabla de Aspectos'!$BS$5,IF(AG6='Tabla de Aspectos'!$BU$2,24*AH6/'Tabla de Aspectos'!$BU$5,IF(AG6='Tabla de Aspectos'!$BW$2,24*AH6/'Tabla de Aspectos'!$BW$5,IF(AG6='Tabla de Aspectos'!$BY$2,24*AH6/'Tabla de Aspectos'!$BY$5,IF(AG6='Tabla de Aspectos'!$CA$2,24*AH6/'Tabla de Aspectos'!$CA$5,IF(AG6='Tabla de Aspectos'!$CC$2,24*AH6/'Tabla de Aspectos'!$CC$5,IF(AG6='Tabla de Aspectos'!$CE$2,24*AH6/'Tabla de Aspectos'!$CE$5,IF(AG6='Tabla de Aspectos'!$CG$2,24*AH6/'Tabla de Aspectos'!$CG$5,IF(AG6='Tabla de Aspectos'!$CI$2,24*AH6/'Tabla de Aspectos'!$CI$5,IF(AG6='Tabla de Aspectos'!$CK$2,24*AH6/'Tabla de Aspectos'!$CK$5,IF(AG6='Tabla de Aspectos'!$CM$2,24*AH6/'Tabla de Aspectos'!$CM$5,IF(AG6='Tabla de Aspectos'!$CO$2,24*AH6/'Tabla de Aspectos'!$CO$5,IF(AG6='Tabla de Aspectos'!$CQ$2,24*AH6/'Tabla de Aspectos'!$CQ$5,IF(AG6='Tabla de Aspectos'!$CS$2,24*AH6/'Tabla de Aspectos'!$CS$5,IF(AG6='Tabla de Aspectos'!$CU$2,24*AH6/'Tabla de Aspectos'!$CU$5,IF(AG6='Tabla de Aspectos'!$CW$2,24*AH6/'Tabla de Aspectos'!$CW$5,""))))))))))))))))))))))))))))))))))))))))))))))))))</f>
        <v>0</v>
      </c>
      <c r="AK6" s="3">
        <f t="shared" si="1"/>
        <v>20</v>
      </c>
      <c r="AM6" s="3">
        <f>'Tabla de Aspectos'!D73</f>
        <v>67</v>
      </c>
      <c r="AN6" s="3" t="str">
        <f>'Tabla de Aspectos'!E73</f>
        <v>Venus</v>
      </c>
      <c r="AO6" s="3" t="str">
        <f>'Tabla de Aspectos'!F73</f>
        <v>Mercurio</v>
      </c>
      <c r="AP6" s="3" t="str">
        <f>IF('Tabla de Aspectos'!G73='Tabla de Aspectos'!$H$2,'Tabla de Aspectos'!$H$2,IF('Tabla de Aspectos'!I73='Tabla de Aspectos'!$J$2,'Tabla de Aspectos'!$J$2,IF('Tabla de Aspectos'!CY73='Tabla de Aspectos'!$CZ$2,'Tabla de Aspectos'!$CZ$2,IF('Tabla de Aspectos'!K73='Tabla de Aspectos'!$L$2,'Tabla de Aspectos'!$L$2,IF('Tabla de Aspectos'!M73='Tabla de Aspectos'!$N$2,'Tabla de Aspectos'!$N$2,IF('Tabla de Aspectos'!O73='Tabla de Aspectos'!$P$2,'Tabla de Aspectos'!$P$2,IF('Tabla de Aspectos'!Q73='Tabla de Aspectos'!$R$2,'Tabla de Aspectos'!$R$2,IF('Tabla de Aspectos'!S73='Tabla de Aspectos'!$T$2,'Tabla de Aspectos'!$T$2,IF('Tabla de Aspectos'!U73='Tabla de Aspectos'!$V$2,'Tabla de Aspectos'!$V$2,IF('Tabla de Aspectos'!W73='Tabla de Aspectos'!$X$2,'Tabla de Aspectos'!$X$2,IF('Tabla de Aspectos'!Y73='Tabla de Aspectos'!$Z$2,'Tabla de Aspectos'!$Z$2,IF('Tabla de Aspectos'!AA73='Tabla de Aspectos'!$AB$2,'Tabla de Aspectos'!$AB$2,IF('Tabla de Aspectos'!AC73='Tabla de Aspectos'!$AD$2,'Tabla de Aspectos'!$AD$2,IF('Tabla de Aspectos'!AE73='Tabla de Aspectos'!$AF$2,'Tabla de Aspectos'!$AF$2,IF('Tabla de Aspectos'!AG73='Tabla de Aspectos'!$AH$2,'Tabla de Aspectos'!$AH$2,IF('Tabla de Aspectos'!AI73='Tabla de Aspectos'!$AJ$2,'Tabla de Aspectos'!$AJ$2,IF('Tabla de Aspectos'!AK73='Tabla de Aspectos'!$AL$2,'Tabla de Aspectos'!$AL$2,IF('Tabla de Aspectos'!AM73='Tabla de Aspectos'!$AN$2,'Tabla de Aspectos'!$AN$2,IF('Tabla de Aspectos'!AO73='Tabla de Aspectos'!$AP$2,'Tabla de Aspectos'!$AP$2,IF('Tabla de Aspectos'!AQ73='Tabla de Aspectos'!$AR$2,'Tabla de Aspectos'!$AR$2,IF('Tabla de Aspectos'!AS73='Tabla de Aspectos'!$AT$2,'Tabla de Aspectos'!$AT$2,IF('Tabla de Aspectos'!AU73='Tabla de Aspectos'!$AV$2,'Tabla de Aspectos'!$AV$2,IF('Tabla de Aspectos'!AW73='Tabla de Aspectos'!$AX$2,'Tabla de Aspectos'!$AX$2,IF('Tabla de Aspectos'!AY73='Tabla de Aspectos'!$AZ$2,'Tabla de Aspectos'!$AZ$2,IF('Tabla de Aspectos'!BA73='Tabla de Aspectos'!$BB$2,'Tabla de Aspectos'!$BB$2,IF('Tabla de Aspectos'!BC73='Tabla de Aspectos'!$BD$2,'Tabla de Aspectos'!$BD$2,IF('Tabla de Aspectos'!BE73='Tabla de Aspectos'!$BF$2,'Tabla de Aspectos'!$BF$2,IF('Tabla de Aspectos'!BG73='Tabla de Aspectos'!$BH$2,'Tabla de Aspectos'!$BH$2,IF('Tabla de Aspectos'!BI73='Tabla de Aspectos'!$BJ$2,'Tabla de Aspectos'!$BJ$2,IF('Tabla de Aspectos'!BK73='Tabla de Aspectos'!$BL$2,'Tabla de Aspectos'!$BL$2,IF('Tabla de Aspectos'!BM73='Tabla de Aspectos'!$BN$2,'Tabla de Aspectos'!$BN$2,IF('Tabla de Aspectos'!BO73='Tabla de Aspectos'!$BP$2,'Tabla de Aspectos'!$BP$2,IF('Tabla de Aspectos'!BQ73='Tabla de Aspectos'!$BR$2,'Tabla de Aspectos'!$BR$2,IF('Tabla de Aspectos'!BS73='Tabla de Aspectos'!$BT$2,'Tabla de Aspectos'!$BT$2,IF('Tabla de Aspectos'!BU73='Tabla de Aspectos'!$BV$2,'Tabla de Aspectos'!$BV$2,IF('Tabla de Aspectos'!BW73='Tabla de Aspectos'!$BX$2,'Tabla de Aspectos'!$BX$2,IF('Tabla de Aspectos'!BY73='Tabla de Aspectos'!$BZ$2,'Tabla de Aspectos'!$BZ$2,IF('Tabla de Aspectos'!CA73='Tabla de Aspectos'!$CB$2,'Tabla de Aspectos'!$CB$2,IF('Tabla de Aspectos'!CC73='Tabla de Aspectos'!$CD$2,'Tabla de Aspectos'!$CD$2,IF('Tabla de Aspectos'!CE73='Tabla de Aspectos'!$CF$2,'Tabla de Aspectos'!$CF$2,IF('Tabla de Aspectos'!CG73='Tabla de Aspectos'!$CH$2,'Tabla de Aspectos'!$CH$2,IF('Tabla de Aspectos'!CI73='Tabla de Aspectos'!$CJ$2,'Tabla de Aspectos'!$CJ$2,IF('Tabla de Aspectos'!CK73='Tabla de Aspectos'!$CL$2,'Tabla de Aspectos'!$CL$2,IF('Tabla de Aspectos'!CM73='Tabla de Aspectos'!$CN$2,'Tabla de Aspectos'!$CN$2,IF('Tabla de Aspectos'!CO73='Tabla de Aspectos'!$CP$2,'Tabla de Aspectos'!$CP$2,IF('Tabla de Aspectos'!CQ73='Tabla de Aspectos'!$CR$2,'Tabla de Aspectos'!$CR$2,IF('Tabla de Aspectos'!CS73='Tabla de Aspectos'!$CT$2,'Tabla de Aspectos'!$CT$2,IF('Tabla de Aspectos'!CU73='Tabla de Aspectos'!$CV$2,'Tabla de Aspectos'!$CV$2,IF('Tabla de Aspectos'!CW73='Tabla de Aspectos'!$CX$2,'Tabla de Aspectos'!$CX$2,"")))))))))))))))))))))))))))))))))))))))))))))))))</f>
        <v>Conjunción</v>
      </c>
      <c r="AQ6" s="5">
        <f>IF(AND('Tabla de Aspectos'!H73&gt;=0,'Tabla de Aspectos'!H73&lt;'Tabla de Aspectos'!$G$5/24),'Tabla de Aspectos'!H73,IF(AND('Tabla de Aspectos'!J73&gt;=0,'Tabla de Aspectos'!J73&lt;'Tabla de Aspectos'!$I$5/24),'Tabla de Aspectos'!J73,IF(AND('Tabla de Aspectos'!CZ73&gt;=0,'Tabla de Aspectos'!CZ73&lt;'Tabla de Aspectos'!$CY$5/24),'Tabla de Aspectos'!CZ73,IF(AND('Tabla de Aspectos'!L73&gt;=0,'Tabla de Aspectos'!L73&lt;'Tabla de Aspectos'!$K$5/24),'Tabla de Aspectos'!L73,IF(AND('Tabla de Aspectos'!N73&gt;=0,'Tabla de Aspectos'!N73&lt;'Tabla de Aspectos'!$M$5/24),'Tabla de Aspectos'!N73,IF(AND('Tabla de Aspectos'!P73&gt;=0,'Tabla de Aspectos'!P73&lt;'Tabla de Aspectos'!$O$5/24),'Tabla de Aspectos'!P73,IF(AND('Tabla de Aspectos'!R73&gt;=0,'Tabla de Aspectos'!R73&lt;'Tabla de Aspectos'!$Q$5/24),'Tabla de Aspectos'!R73,IF(AND('Tabla de Aspectos'!T73&gt;=0,'Tabla de Aspectos'!T73&lt;'Tabla de Aspectos'!$S$5/24),'Tabla de Aspectos'!T73,IF(AND('Tabla de Aspectos'!V73&gt;=0,'Tabla de Aspectos'!V73&lt;'Tabla de Aspectos'!$U$5/24),'Tabla de Aspectos'!V73,IF(AND('Tabla de Aspectos'!X73&gt;=0,'Tabla de Aspectos'!X73&lt;'Tabla de Aspectos'!$W$5/24),'Tabla de Aspectos'!X73,IF(AND('Tabla de Aspectos'!Z73&gt;=0,'Tabla de Aspectos'!Z73&lt;'Tabla de Aspectos'!$Y$5/24),'Tabla de Aspectos'!Z73,IF(AND('Tabla de Aspectos'!AB73&gt;=0,'Tabla de Aspectos'!AB73&lt;'Tabla de Aspectos'!$AA$5/24),'Tabla de Aspectos'!AB73,IF(AND('Tabla de Aspectos'!AD73&gt;=0,'Tabla de Aspectos'!AD73&lt;'Tabla de Aspectos'!$AC$5/24),'Tabla de Aspectos'!AD73,IF(AND('Tabla de Aspectos'!AF73&gt;=0,'Tabla de Aspectos'!AF73&lt;'Tabla de Aspectos'!$AE$5/24),'Tabla de Aspectos'!AF73,IF(AND('Tabla de Aspectos'!AH73&gt;=0,'Tabla de Aspectos'!AH73&lt;'Tabla de Aspectos'!$AG$5/24),'Tabla de Aspectos'!AH73,IF(AND('Tabla de Aspectos'!AJ73&gt;=0,'Tabla de Aspectos'!AJ73&lt;'Tabla de Aspectos'!$AI$5/24),'Tabla de Aspectos'!AJ73,IF(AND('Tabla de Aspectos'!AL73&gt;=0,'Tabla de Aspectos'!AL73&lt;'Tabla de Aspectos'!$AK$5/24),'Tabla de Aspectos'!AL73,IF(AND('Tabla de Aspectos'!AN73&gt;=0,'Tabla de Aspectos'!AN73&lt;'Tabla de Aspectos'!$AM$5/24),'Tabla de Aspectos'!AN73,IF(AND('Tabla de Aspectos'!AP73&gt;=0,'Tabla de Aspectos'!AP73&lt;'Tabla de Aspectos'!$AO$5/24),'Tabla de Aspectos'!AP73,IF(AND('Tabla de Aspectos'!AR73&gt;=0,'Tabla de Aspectos'!AR73&lt;'Tabla de Aspectos'!$AQ$5/24),'Tabla de Aspectos'!AR73,IF(AND('Tabla de Aspectos'!AT73&gt;=0,'Tabla de Aspectos'!AT73&lt;'Tabla de Aspectos'!$AS$5/24),'Tabla de Aspectos'!AT73,IF(AND('Tabla de Aspectos'!AV73&gt;=0,'Tabla de Aspectos'!AV73&lt;'Tabla de Aspectos'!$AU$5/24),'Tabla de Aspectos'!AV73,IF(AND('Tabla de Aspectos'!AX73&gt;=0,'Tabla de Aspectos'!AX73&lt;'Tabla de Aspectos'!$AW$5/24),'Tabla de Aspectos'!AX73,IF(AND('Tabla de Aspectos'!AZ73&gt;=0,'Tabla de Aspectos'!AZ73&lt;'Tabla de Aspectos'!$AY$5/24),'Tabla de Aspectos'!AZ73,IF(AND('Tabla de Aspectos'!BB73&gt;=0,'Tabla de Aspectos'!BB73&lt;'Tabla de Aspectos'!$BA$5/24),'Tabla de Aspectos'!BB73,IF(AND('Tabla de Aspectos'!BD73&gt;=0,'Tabla de Aspectos'!BD73&lt;'Tabla de Aspectos'!$BC$5/24),'Tabla de Aspectos'!BD73,IF(AND('Tabla de Aspectos'!BF73&gt;=0,'Tabla de Aspectos'!BF73&lt;'Tabla de Aspectos'!$BE$5/24),'Tabla de Aspectos'!BF73,IF(AND('Tabla de Aspectos'!BH73&gt;=0,'Tabla de Aspectos'!BH73&lt;'Tabla de Aspectos'!$BG$5/24),'Tabla de Aspectos'!BH73,IF(AND('Tabla de Aspectos'!BJ73&gt;=0,'Tabla de Aspectos'!BJ73&lt;'Tabla de Aspectos'!$BI$5/24),'Tabla de Aspectos'!BJ73,IF(AND('Tabla de Aspectos'!BL73&gt;=0,'Tabla de Aspectos'!BL73&lt;'Tabla de Aspectos'!$BK$5/24),'Tabla de Aspectos'!BL73,IF(AND('Tabla de Aspectos'!BN73&gt;=0,'Tabla de Aspectos'!BN73&lt;'Tabla de Aspectos'!$BM$5/24),'Tabla de Aspectos'!BN73,IF(AND('Tabla de Aspectos'!BP73&gt;=0,'Tabla de Aspectos'!BP73&lt;'Tabla de Aspectos'!$BO$5/24),'Tabla de Aspectos'!BP73,IF(AND('Tabla de Aspectos'!BR73&gt;=0,'Tabla de Aspectos'!BR73&lt;'Tabla de Aspectos'!$BQ$5/24),'Tabla de Aspectos'!BR73,IF(AND('Tabla de Aspectos'!BT73&gt;=0,'Tabla de Aspectos'!BT73&lt;'Tabla de Aspectos'!$BS$5/24),'Tabla de Aspectos'!BT73,IF(AND('Tabla de Aspectos'!BV73&gt;=0,'Tabla de Aspectos'!BV73&lt;'Tabla de Aspectos'!$BU$5/24),'Tabla de Aspectos'!BV73,IF(AND('Tabla de Aspectos'!BX73&gt;=0,'Tabla de Aspectos'!BX73&lt;'Tabla de Aspectos'!$BW$5/24),'Tabla de Aspectos'!BX73,IF(AND('Tabla de Aspectos'!BZ73&gt;=0,'Tabla de Aspectos'!BZ73&lt;'Tabla de Aspectos'!$BY$5/24),'Tabla de Aspectos'!BZ73,IF(AND('Tabla de Aspectos'!CB73&gt;=0,'Tabla de Aspectos'!CB73&lt;'Tabla de Aspectos'!$CA$5/24),'Tabla de Aspectos'!CB73,IF(AND('Tabla de Aspectos'!CD73&gt;=0,'Tabla de Aspectos'!CD73&lt;'Tabla de Aspectos'!$CC$5/24),'Tabla de Aspectos'!CD73,IF(AND('Tabla de Aspectos'!CF73&gt;=0,'Tabla de Aspectos'!CF73&lt;'Tabla de Aspectos'!$CE$5/24),'Tabla de Aspectos'!CF73,IF(AND('Tabla de Aspectos'!CH73&gt;=0,'Tabla de Aspectos'!CH73&lt;'Tabla de Aspectos'!$CG$5/24),'Tabla de Aspectos'!CH73,IF(AND('Tabla de Aspectos'!CJ73&gt;=0,'Tabla de Aspectos'!CJ73&lt;'Tabla de Aspectos'!$CI$5/24),'Tabla de Aspectos'!CJ73,IF(AND('Tabla de Aspectos'!CL73&gt;=0,'Tabla de Aspectos'!CL73&lt;'Tabla de Aspectos'!$CK$5/24),'Tabla de Aspectos'!CL73,IF(AND('Tabla de Aspectos'!CN73&gt;=0,'Tabla de Aspectos'!CN73&lt;'Tabla de Aspectos'!$CM$5/24),'Tabla de Aspectos'!CN73,IF(AND('Tabla de Aspectos'!CP73&gt;=0,'Tabla de Aspectos'!CP73&lt;'Tabla de Aspectos'!$CO$5/24),'Tabla de Aspectos'!CP73,IF(AND('Tabla de Aspectos'!CR73&gt;=0,'Tabla de Aspectos'!CR73&lt;'Tabla de Aspectos'!$CQ$5/24),'Tabla de Aspectos'!CR73,IF(AND('Tabla de Aspectos'!CT73&gt;=0,'Tabla de Aspectos'!CT73&lt;'Tabla de Aspectos'!$CS$5/24),'Tabla de Aspectos'!CT73,IF(AND('Tabla de Aspectos'!CV73&gt;=0,'Tabla de Aspectos'!CV73&lt;'Tabla de Aspectos'!$CU$5/24),'Tabla de Aspectos'!CV73,IF(AND('Tabla de Aspectos'!CX73&gt;=0,'Tabla de Aspectos'!CX73&lt;'Tabla de Aspectos'!$CW$5/24),'Tabla de Aspectos'!CX73,"")))))))))))))))))))))))))))))))))))))))))))))))))</f>
        <v>0</v>
      </c>
      <c r="AR6" s="3" t="str">
        <f>IF(AQ6&lt;&gt;"",IF(AP6=13,"(no se puede describir)",IF(AP6="Conjunción","+20",ROUND((31-HLOOKUP(AP6,'Tabla de Aspectos'!$G$2:$DT$7,6,FALSE))/3*2,1))),"")</f>
        <v>+20</v>
      </c>
      <c r="AS6" s="3">
        <f>IF(AP6='Tabla de Aspectos'!$G$2,24*AQ6/'Tabla de Aspectos'!$G$5,IF(AP6='Tabla de Aspectos'!$I$2,24*AQ6/'Tabla de Aspectos'!$I$5,IF(AP6='Tabla de Aspectos'!$K$2,24*AQ6/'Tabla de Aspectos'!$K$5,IF(AP6='Tabla de Aspectos'!$CY$2,24*AQ6/'Tabla de Aspectos'!$CY$5,IF(AP6='Tabla de Aspectos'!$M$2,24*AQ6/'Tabla de Aspectos'!$M$5,IF(AP6='Tabla de Aspectos'!$M$2,24*AQ6/'Tabla de Aspectos'!$M$5,IF(AP6='Tabla de Aspectos'!$O$2,24*AQ6/'Tabla de Aspectos'!$O$5,IF(AP6='Tabla de Aspectos'!$Q$2,24*AQ6/'Tabla de Aspectos'!$Q$5,IF(AP6='Tabla de Aspectos'!$S$2,24*AQ6/'Tabla de Aspectos'!$S$5,IF(AP6='Tabla de Aspectos'!$U$2,24*AQ6/'Tabla de Aspectos'!$U$5,IF(AP6='Tabla de Aspectos'!$W$2,24*AQ6/'Tabla de Aspectos'!$W$5,IF(AP6='Tabla de Aspectos'!$Y$2,24*AQ6/'Tabla de Aspectos'!$Y$5,IF(AP6='Tabla de Aspectos'!$AA$2,24*AQ6/'Tabla de Aspectos'!$AA$5,IF(AP6='Tabla de Aspectos'!$AC$2,24*AQ6/'Tabla de Aspectos'!$AC$5,IF(AP6='Tabla de Aspectos'!$AE$2,24*AQ6/'Tabla de Aspectos'!$AE$5,IF(AP6='Tabla de Aspectos'!$AG$2,24*AQ6/'Tabla de Aspectos'!$AG$5,IF(AP6='Tabla de Aspectos'!$AI$2,24*AQ6/'Tabla de Aspectos'!$AI$5,IF(AP6='Tabla de Aspectos'!$AK$2,24*AQ6/'Tabla de Aspectos'!$AK$5,IF(AP6='Tabla de Aspectos'!$AM$2,24*AQ6/'Tabla de Aspectos'!$AM$5,IF(AP6='Tabla de Aspectos'!$AO$2,24*AQ6/'Tabla de Aspectos'!$AO$5,IF(AP6='Tabla de Aspectos'!$AQ$2,24*AQ6/'Tabla de Aspectos'!$AQ$5,IF(AP6='Tabla de Aspectos'!$AS$2,24*AQ6/'Tabla de Aspectos'!$AS$5,IF(AP6='Tabla de Aspectos'!$AU$2,24*AQ6/'Tabla de Aspectos'!$AU$5,IF(AP6='Tabla de Aspectos'!$AW$2,24*AQ6/'Tabla de Aspectos'!$AW$5,IF(AP6='Tabla de Aspectos'!$AY$2,24*AQ6/'Tabla de Aspectos'!$AY$5,IF(AP6='Tabla de Aspectos'!$BA$2,24*AQ6/'Tabla de Aspectos'!$BA$5,IF(AP6='Tabla de Aspectos'!$BC$2,24*AQ6/'Tabla de Aspectos'!$BC$5,IF(AP6='Tabla de Aspectos'!$BE$2,24*AQ6/'Tabla de Aspectos'!$BE$5,IF(AP6='Tabla de Aspectos'!$BG$2,24*AQ6/'Tabla de Aspectos'!$BG$5,IF(AP6='Tabla de Aspectos'!$BI$2,24*AQ6/'Tabla de Aspectos'!$BI$5,IF(AP6='Tabla de Aspectos'!$BK$2,24*AQ6/'Tabla de Aspectos'!$BK$5,IF(AP6='Tabla de Aspectos'!$BM$2,24*AQ6/'Tabla de Aspectos'!$BM$5,IF(AP6='Tabla de Aspectos'!$BO$2,24*AQ6/'Tabla de Aspectos'!$BO$5,IF(AP6='Tabla de Aspectos'!$BQ$2,24*AQ6/'Tabla de Aspectos'!$BQ$5,IF(AP6='Tabla de Aspectos'!$BS$2,24*AQ6/'Tabla de Aspectos'!$BS$5,IF(AP6='Tabla de Aspectos'!$BU$2,24*AQ6/'Tabla de Aspectos'!$BU$5,IF(AP6='Tabla de Aspectos'!$BW$2,24*AQ6/'Tabla de Aspectos'!$BW$5,IF(AP6='Tabla de Aspectos'!$BY$2,24*AQ6/'Tabla de Aspectos'!$BY$5,IF(AP6='Tabla de Aspectos'!$CA$2,24*AQ6/'Tabla de Aspectos'!$CA$5,IF(AP6='Tabla de Aspectos'!$CC$2,24*AQ6/'Tabla de Aspectos'!$CC$5,IF(AP6='Tabla de Aspectos'!$CE$2,24*AQ6/'Tabla de Aspectos'!$CE$5,IF(AP6='Tabla de Aspectos'!$CG$2,24*AQ6/'Tabla de Aspectos'!$CG$5,IF(AP6='Tabla de Aspectos'!$CI$2,24*AQ6/'Tabla de Aspectos'!$CI$5,IF(AP6='Tabla de Aspectos'!$CK$2,24*AQ6/'Tabla de Aspectos'!$CK$5,IF(AP6='Tabla de Aspectos'!$CM$2,24*AQ6/'Tabla de Aspectos'!$CM$5,IF(AP6='Tabla de Aspectos'!$CO$2,24*AQ6/'Tabla de Aspectos'!$CO$5,IF(AP6='Tabla de Aspectos'!$CQ$2,24*AQ6/'Tabla de Aspectos'!$CQ$5,IF(AP6='Tabla de Aspectos'!$CS$2,24*AQ6/'Tabla de Aspectos'!$CS$5,IF(AP6='Tabla de Aspectos'!$CU$2,24*AQ6/'Tabla de Aspectos'!$CU$5,IF(AP6='Tabla de Aspectos'!$CW$2,24*AQ6/'Tabla de Aspectos'!$CW$5,""))))))))))))))))))))))))))))))))))))))))))))))))))</f>
        <v>0</v>
      </c>
      <c r="AT6" s="3">
        <f t="shared" si="2"/>
        <v>20</v>
      </c>
      <c r="AV6" s="3">
        <f>'Tabla de Aspectos'!D88</f>
        <v>83</v>
      </c>
      <c r="AW6" s="3" t="str">
        <f>'Tabla de Aspectos'!E88</f>
        <v>Marte</v>
      </c>
      <c r="AX6" s="3" t="str">
        <f>'Tabla de Aspectos'!F88</f>
        <v>Mercurio</v>
      </c>
      <c r="AY6" s="3" t="str">
        <f>IF('Tabla de Aspectos'!G88='Tabla de Aspectos'!$H$2,'Tabla de Aspectos'!$H$2,IF('Tabla de Aspectos'!I88='Tabla de Aspectos'!$J$2,'Tabla de Aspectos'!$J$2,IF('Tabla de Aspectos'!CY88='Tabla de Aspectos'!$CZ$2,'Tabla de Aspectos'!$CZ$2,IF('Tabla de Aspectos'!K88='Tabla de Aspectos'!$L$2,'Tabla de Aspectos'!$L$2,IF('Tabla de Aspectos'!M88='Tabla de Aspectos'!$N$2,'Tabla de Aspectos'!$N$2,IF('Tabla de Aspectos'!O88='Tabla de Aspectos'!$P$2,'Tabla de Aspectos'!$P$2,IF('Tabla de Aspectos'!Q88='Tabla de Aspectos'!$R$2,'Tabla de Aspectos'!$R$2,IF('Tabla de Aspectos'!S88='Tabla de Aspectos'!$T$2,'Tabla de Aspectos'!$T$2,IF('Tabla de Aspectos'!U88='Tabla de Aspectos'!$V$2,'Tabla de Aspectos'!$V$2,IF('Tabla de Aspectos'!W88='Tabla de Aspectos'!$X$2,'Tabla de Aspectos'!$X$2,IF('Tabla de Aspectos'!Y88='Tabla de Aspectos'!$Z$2,'Tabla de Aspectos'!$Z$2,IF('Tabla de Aspectos'!AA88='Tabla de Aspectos'!$AB$2,'Tabla de Aspectos'!$AB$2,IF('Tabla de Aspectos'!AC88='Tabla de Aspectos'!$AD$2,'Tabla de Aspectos'!$AD$2,IF('Tabla de Aspectos'!AE88='Tabla de Aspectos'!$AF$2,'Tabla de Aspectos'!$AF$2,IF('Tabla de Aspectos'!AG88='Tabla de Aspectos'!$AH$2,'Tabla de Aspectos'!$AH$2,IF('Tabla de Aspectos'!AI88='Tabla de Aspectos'!$AJ$2,'Tabla de Aspectos'!$AJ$2,IF('Tabla de Aspectos'!AK88='Tabla de Aspectos'!$AL$2,'Tabla de Aspectos'!$AL$2,IF('Tabla de Aspectos'!AM88='Tabla de Aspectos'!$AN$2,'Tabla de Aspectos'!$AN$2,IF('Tabla de Aspectos'!AO88='Tabla de Aspectos'!$AP$2,'Tabla de Aspectos'!$AP$2,IF('Tabla de Aspectos'!AQ88='Tabla de Aspectos'!$AR$2,'Tabla de Aspectos'!$AR$2,IF('Tabla de Aspectos'!AS88='Tabla de Aspectos'!$AT$2,'Tabla de Aspectos'!$AT$2,IF('Tabla de Aspectos'!AU88='Tabla de Aspectos'!$AV$2,'Tabla de Aspectos'!$AV$2,IF('Tabla de Aspectos'!AW88='Tabla de Aspectos'!$AX$2,'Tabla de Aspectos'!$AX$2,IF('Tabla de Aspectos'!AY88='Tabla de Aspectos'!$AZ$2,'Tabla de Aspectos'!$AZ$2,IF('Tabla de Aspectos'!BA88='Tabla de Aspectos'!$BB$2,'Tabla de Aspectos'!$BB$2,IF('Tabla de Aspectos'!BC88='Tabla de Aspectos'!$BD$2,'Tabla de Aspectos'!$BD$2,IF('Tabla de Aspectos'!BE88='Tabla de Aspectos'!$BF$2,'Tabla de Aspectos'!$BF$2,IF('Tabla de Aspectos'!BG88='Tabla de Aspectos'!$BH$2,'Tabla de Aspectos'!$BH$2,IF('Tabla de Aspectos'!BI88='Tabla de Aspectos'!$BJ$2,'Tabla de Aspectos'!$BJ$2,IF('Tabla de Aspectos'!BK88='Tabla de Aspectos'!$BL$2,'Tabla de Aspectos'!$BL$2,IF('Tabla de Aspectos'!BM88='Tabla de Aspectos'!$BN$2,'Tabla de Aspectos'!$BN$2,IF('Tabla de Aspectos'!BO88='Tabla de Aspectos'!$BP$2,'Tabla de Aspectos'!$BP$2,IF('Tabla de Aspectos'!BQ88='Tabla de Aspectos'!$BR$2,'Tabla de Aspectos'!$BR$2,IF('Tabla de Aspectos'!BS88='Tabla de Aspectos'!$BT$2,'Tabla de Aspectos'!$BT$2,IF('Tabla de Aspectos'!BU88='Tabla de Aspectos'!$BV$2,'Tabla de Aspectos'!$BV$2,IF('Tabla de Aspectos'!BW88='Tabla de Aspectos'!$BX$2,'Tabla de Aspectos'!$BX$2,IF('Tabla de Aspectos'!BY88='Tabla de Aspectos'!$BZ$2,'Tabla de Aspectos'!$BZ$2,IF('Tabla de Aspectos'!CA88='Tabla de Aspectos'!$CB$2,'Tabla de Aspectos'!$CB$2,IF('Tabla de Aspectos'!CC88='Tabla de Aspectos'!$CD$2,'Tabla de Aspectos'!$CD$2,IF('Tabla de Aspectos'!CE88='Tabla de Aspectos'!$CF$2,'Tabla de Aspectos'!$CF$2,IF('Tabla de Aspectos'!CG88='Tabla de Aspectos'!$CH$2,'Tabla de Aspectos'!$CH$2,IF('Tabla de Aspectos'!CI88='Tabla de Aspectos'!$CJ$2,'Tabla de Aspectos'!$CJ$2,IF('Tabla de Aspectos'!CK88='Tabla de Aspectos'!$CL$2,'Tabla de Aspectos'!$CL$2,IF('Tabla de Aspectos'!CM88='Tabla de Aspectos'!$CN$2,'Tabla de Aspectos'!$CN$2,IF('Tabla de Aspectos'!CO88='Tabla de Aspectos'!$CP$2,'Tabla de Aspectos'!$CP$2,IF('Tabla de Aspectos'!CQ88='Tabla de Aspectos'!$CR$2,'Tabla de Aspectos'!$CR$2,IF('Tabla de Aspectos'!CS88='Tabla de Aspectos'!$CT$2,'Tabla de Aspectos'!$CT$2,IF('Tabla de Aspectos'!CU88='Tabla de Aspectos'!$CV$2,'Tabla de Aspectos'!$CV$2,IF('Tabla de Aspectos'!CW88='Tabla de Aspectos'!$CX$2,'Tabla de Aspectos'!$CX$2,"")))))))))))))))))))))))))))))))))))))))))))))))))</f>
        <v>Conjunción</v>
      </c>
      <c r="AZ6" s="5">
        <f>IF(AND('Tabla de Aspectos'!H88&gt;=0,'Tabla de Aspectos'!H88&lt;'Tabla de Aspectos'!$G$5/24),'Tabla de Aspectos'!H88,IF(AND('Tabla de Aspectos'!J88&gt;=0,'Tabla de Aspectos'!J88&lt;'Tabla de Aspectos'!$I$5/24),'Tabla de Aspectos'!J88,IF(AND('Tabla de Aspectos'!CZ88&gt;=0,'Tabla de Aspectos'!CZ88&lt;'Tabla de Aspectos'!$CY$5/24),'Tabla de Aspectos'!CZ88,IF(AND('Tabla de Aspectos'!L88&gt;=0,'Tabla de Aspectos'!L88&lt;'Tabla de Aspectos'!$K$5/24),'Tabla de Aspectos'!L88,IF(AND('Tabla de Aspectos'!N88&gt;=0,'Tabla de Aspectos'!N88&lt;'Tabla de Aspectos'!$M$5/24),'Tabla de Aspectos'!N88,IF(AND('Tabla de Aspectos'!P88&gt;=0,'Tabla de Aspectos'!P88&lt;'Tabla de Aspectos'!$O$5/24),'Tabla de Aspectos'!P88,IF(AND('Tabla de Aspectos'!R88&gt;=0,'Tabla de Aspectos'!R88&lt;'Tabla de Aspectos'!$Q$5/24),'Tabla de Aspectos'!R88,IF(AND('Tabla de Aspectos'!T88&gt;=0,'Tabla de Aspectos'!T88&lt;'Tabla de Aspectos'!$S$5/24),'Tabla de Aspectos'!T88,IF(AND('Tabla de Aspectos'!V88&gt;=0,'Tabla de Aspectos'!V88&lt;'Tabla de Aspectos'!$U$5/24),'Tabla de Aspectos'!V88,IF(AND('Tabla de Aspectos'!X88&gt;=0,'Tabla de Aspectos'!X88&lt;'Tabla de Aspectos'!$W$5/24),'Tabla de Aspectos'!X88,IF(AND('Tabla de Aspectos'!Z88&gt;=0,'Tabla de Aspectos'!Z88&lt;'Tabla de Aspectos'!$Y$5/24),'Tabla de Aspectos'!Z88,IF(AND('Tabla de Aspectos'!AB88&gt;=0,'Tabla de Aspectos'!AB88&lt;'Tabla de Aspectos'!$AA$5/24),'Tabla de Aspectos'!AB88,IF(AND('Tabla de Aspectos'!AD88&gt;=0,'Tabla de Aspectos'!AD88&lt;'Tabla de Aspectos'!$AC$5/24),'Tabla de Aspectos'!AD88,IF(AND('Tabla de Aspectos'!AF88&gt;=0,'Tabla de Aspectos'!AF88&lt;'Tabla de Aspectos'!$AE$5/24),'Tabla de Aspectos'!AF88,IF(AND('Tabla de Aspectos'!AH88&gt;=0,'Tabla de Aspectos'!AH88&lt;'Tabla de Aspectos'!$AG$5/24),'Tabla de Aspectos'!AH88,IF(AND('Tabla de Aspectos'!AJ88&gt;=0,'Tabla de Aspectos'!AJ88&lt;'Tabla de Aspectos'!$AI$5/24),'Tabla de Aspectos'!AJ88,IF(AND('Tabla de Aspectos'!AL88&gt;=0,'Tabla de Aspectos'!AL88&lt;'Tabla de Aspectos'!$AK$5/24),'Tabla de Aspectos'!AL88,IF(AND('Tabla de Aspectos'!AN88&gt;=0,'Tabla de Aspectos'!AN88&lt;'Tabla de Aspectos'!$AM$5/24),'Tabla de Aspectos'!AN88,IF(AND('Tabla de Aspectos'!AP88&gt;=0,'Tabla de Aspectos'!AP88&lt;'Tabla de Aspectos'!$AO$5/24),'Tabla de Aspectos'!AP88,IF(AND('Tabla de Aspectos'!AR88&gt;=0,'Tabla de Aspectos'!AR88&lt;'Tabla de Aspectos'!$AQ$5/24),'Tabla de Aspectos'!AR88,IF(AND('Tabla de Aspectos'!AT88&gt;=0,'Tabla de Aspectos'!AT88&lt;'Tabla de Aspectos'!$AS$5/24),'Tabla de Aspectos'!AT88,IF(AND('Tabla de Aspectos'!AV88&gt;=0,'Tabla de Aspectos'!AV88&lt;'Tabla de Aspectos'!$AU$5/24),'Tabla de Aspectos'!AV88,IF(AND('Tabla de Aspectos'!AX88&gt;=0,'Tabla de Aspectos'!AX88&lt;'Tabla de Aspectos'!$AW$5/24),'Tabla de Aspectos'!AX88,IF(AND('Tabla de Aspectos'!AZ88&gt;=0,'Tabla de Aspectos'!AZ88&lt;'Tabla de Aspectos'!$AY$5/24),'Tabla de Aspectos'!AZ88,IF(AND('Tabla de Aspectos'!BB88&gt;=0,'Tabla de Aspectos'!BB88&lt;'Tabla de Aspectos'!$BA$5/24),'Tabla de Aspectos'!BB88,IF(AND('Tabla de Aspectos'!BD88&gt;=0,'Tabla de Aspectos'!BD88&lt;'Tabla de Aspectos'!$BC$5/24),'Tabla de Aspectos'!BD88,IF(AND('Tabla de Aspectos'!BF88&gt;=0,'Tabla de Aspectos'!BF88&lt;'Tabla de Aspectos'!$BE$5/24),'Tabla de Aspectos'!BF88,IF(AND('Tabla de Aspectos'!BH88&gt;=0,'Tabla de Aspectos'!BH88&lt;'Tabla de Aspectos'!$BG$5/24),'Tabla de Aspectos'!BH88,IF(AND('Tabla de Aspectos'!BJ88&gt;=0,'Tabla de Aspectos'!BJ88&lt;'Tabla de Aspectos'!$BI$5/24),'Tabla de Aspectos'!BJ88,IF(AND('Tabla de Aspectos'!BL88&gt;=0,'Tabla de Aspectos'!BL88&lt;'Tabla de Aspectos'!$BK$5/24),'Tabla de Aspectos'!BL88,IF(AND('Tabla de Aspectos'!BN88&gt;=0,'Tabla de Aspectos'!BN88&lt;'Tabla de Aspectos'!$BM$5/24),'Tabla de Aspectos'!BN88,IF(AND('Tabla de Aspectos'!BP88&gt;=0,'Tabla de Aspectos'!BP88&lt;'Tabla de Aspectos'!$BO$5/24),'Tabla de Aspectos'!BP88,IF(AND('Tabla de Aspectos'!BR88&gt;=0,'Tabla de Aspectos'!BR88&lt;'Tabla de Aspectos'!$BQ$5/24),'Tabla de Aspectos'!BR88,IF(AND('Tabla de Aspectos'!BT88&gt;=0,'Tabla de Aspectos'!BT88&lt;'Tabla de Aspectos'!$BS$5/24),'Tabla de Aspectos'!BT88,IF(AND('Tabla de Aspectos'!BV88&gt;=0,'Tabla de Aspectos'!BV88&lt;'Tabla de Aspectos'!$BU$5/24),'Tabla de Aspectos'!BV88,IF(AND('Tabla de Aspectos'!BX88&gt;=0,'Tabla de Aspectos'!BX88&lt;'Tabla de Aspectos'!$BW$5/24),'Tabla de Aspectos'!BX88,IF(AND('Tabla de Aspectos'!BZ88&gt;=0,'Tabla de Aspectos'!BZ88&lt;'Tabla de Aspectos'!$BY$5/24),'Tabla de Aspectos'!BZ88,IF(AND('Tabla de Aspectos'!CB88&gt;=0,'Tabla de Aspectos'!CB88&lt;'Tabla de Aspectos'!$CA$5/24),'Tabla de Aspectos'!CB88,IF(AND('Tabla de Aspectos'!CD88&gt;=0,'Tabla de Aspectos'!CD88&lt;'Tabla de Aspectos'!$CC$5/24),'Tabla de Aspectos'!CD88,IF(AND('Tabla de Aspectos'!CF88&gt;=0,'Tabla de Aspectos'!CF88&lt;'Tabla de Aspectos'!$CE$5/24),'Tabla de Aspectos'!CF88,IF(AND('Tabla de Aspectos'!CH88&gt;=0,'Tabla de Aspectos'!CH88&lt;'Tabla de Aspectos'!$CG$5/24),'Tabla de Aspectos'!CH88,IF(AND('Tabla de Aspectos'!CJ88&gt;=0,'Tabla de Aspectos'!CJ88&lt;'Tabla de Aspectos'!$CI$5/24),'Tabla de Aspectos'!CJ88,IF(AND('Tabla de Aspectos'!CL88&gt;=0,'Tabla de Aspectos'!CL88&lt;'Tabla de Aspectos'!$CK$5/24),'Tabla de Aspectos'!CL88,IF(AND('Tabla de Aspectos'!CN88&gt;=0,'Tabla de Aspectos'!CN88&lt;'Tabla de Aspectos'!$CM$5/24),'Tabla de Aspectos'!CN88,IF(AND('Tabla de Aspectos'!CP88&gt;=0,'Tabla de Aspectos'!CP88&lt;'Tabla de Aspectos'!$CO$5/24),'Tabla de Aspectos'!CP88,IF(AND('Tabla de Aspectos'!CR88&gt;=0,'Tabla de Aspectos'!CR88&lt;'Tabla de Aspectos'!$CQ$5/24),'Tabla de Aspectos'!CR88,IF(AND('Tabla de Aspectos'!CT88&gt;=0,'Tabla de Aspectos'!CT88&lt;'Tabla de Aspectos'!$CS$5/24),'Tabla de Aspectos'!CT88,IF(AND('Tabla de Aspectos'!CV88&gt;=0,'Tabla de Aspectos'!CV88&lt;'Tabla de Aspectos'!$CU$5/24),'Tabla de Aspectos'!CV88,IF(AND('Tabla de Aspectos'!CX88&gt;=0,'Tabla de Aspectos'!CX88&lt;'Tabla de Aspectos'!$CW$5/24),'Tabla de Aspectos'!CX88,"")))))))))))))))))))))))))))))))))))))))))))))))))</f>
        <v>0</v>
      </c>
      <c r="BA6" s="3" t="str">
        <f>IF(AZ6&lt;&gt;"",IF(AY6=13,"(no se puede describir)",IF(AY6="Conjunción","+20",ROUND((31-HLOOKUP(AY6,'Tabla de Aspectos'!$G$2:$DT$7,6,FALSE))/3*2,1))),"")</f>
        <v>+20</v>
      </c>
      <c r="BB6" s="3">
        <f>IF(AY6='Tabla de Aspectos'!$G$2,24*AZ6/'Tabla de Aspectos'!$G$5,IF(AY6='Tabla de Aspectos'!$I$2,24*AZ6/'Tabla de Aspectos'!$I$5,IF(AY6='Tabla de Aspectos'!$K$2,24*AZ6/'Tabla de Aspectos'!$K$5,IF(AY6='Tabla de Aspectos'!$CY$2,24*AZ6/'Tabla de Aspectos'!$CY$5,IF(AY6='Tabla de Aspectos'!$M$2,24*AZ6/'Tabla de Aspectos'!$M$5,IF(AY6='Tabla de Aspectos'!$M$2,24*AZ6/'Tabla de Aspectos'!$M$5,IF(AY6='Tabla de Aspectos'!$O$2,24*AZ6/'Tabla de Aspectos'!$O$5,IF(AY6='Tabla de Aspectos'!$Q$2,24*AZ6/'Tabla de Aspectos'!$Q$5,IF(AY6='Tabla de Aspectos'!$S$2,24*AZ6/'Tabla de Aspectos'!$S$5,IF(AY6='Tabla de Aspectos'!$U$2,24*AZ6/'Tabla de Aspectos'!$U$5,IF(AY6='Tabla de Aspectos'!$W$2,24*AZ6/'Tabla de Aspectos'!$W$5,IF(AY6='Tabla de Aspectos'!$Y$2,24*AZ6/'Tabla de Aspectos'!$Y$5,IF(AY6='Tabla de Aspectos'!$AA$2,24*AZ6/'Tabla de Aspectos'!$AA$5,IF(AY6='Tabla de Aspectos'!$AC$2,24*AZ6/'Tabla de Aspectos'!$AC$5,IF(AY6='Tabla de Aspectos'!$AE$2,24*AZ6/'Tabla de Aspectos'!$AE$5,IF(AY6='Tabla de Aspectos'!$AG$2,24*AZ6/'Tabla de Aspectos'!$AG$5,IF(AY6='Tabla de Aspectos'!$AI$2,24*AZ6/'Tabla de Aspectos'!$AI$5,IF(AY6='Tabla de Aspectos'!$AK$2,24*AZ6/'Tabla de Aspectos'!$AK$5,IF(AY6='Tabla de Aspectos'!$AM$2,24*AZ6/'Tabla de Aspectos'!$AM$5,IF(AY6='Tabla de Aspectos'!$AO$2,24*AZ6/'Tabla de Aspectos'!$AO$5,IF(AY6='Tabla de Aspectos'!$AQ$2,24*AZ6/'Tabla de Aspectos'!$AQ$5,IF(AY6='Tabla de Aspectos'!$AS$2,24*AZ6/'Tabla de Aspectos'!$AS$5,IF(AY6='Tabla de Aspectos'!$AU$2,24*AZ6/'Tabla de Aspectos'!$AU$5,IF(AY6='Tabla de Aspectos'!$AW$2,24*AZ6/'Tabla de Aspectos'!$AW$5,IF(AY6='Tabla de Aspectos'!$AY$2,24*AZ6/'Tabla de Aspectos'!$AY$5,IF(AY6='Tabla de Aspectos'!$BA$2,24*AZ6/'Tabla de Aspectos'!$BA$5,IF(AY6='Tabla de Aspectos'!$BC$2,24*AZ6/'Tabla de Aspectos'!$BC$5,IF(AY6='Tabla de Aspectos'!$BE$2,24*AZ6/'Tabla de Aspectos'!$BE$5,IF(AY6='Tabla de Aspectos'!$BG$2,24*AZ6/'Tabla de Aspectos'!$BG$5,IF(AY6='Tabla de Aspectos'!$BI$2,24*AZ6/'Tabla de Aspectos'!$BI$5,IF(AY6='Tabla de Aspectos'!$BK$2,24*AZ6/'Tabla de Aspectos'!$BK$5,IF(AY6='Tabla de Aspectos'!$BM$2,24*AZ6/'Tabla de Aspectos'!$BM$5,IF(AY6='Tabla de Aspectos'!$BO$2,24*AZ6/'Tabla de Aspectos'!$BO$5,IF(AY6='Tabla de Aspectos'!$BQ$2,24*AZ6/'Tabla de Aspectos'!$BQ$5,IF(AY6='Tabla de Aspectos'!$BS$2,24*AZ6/'Tabla de Aspectos'!$BS$5,IF(AY6='Tabla de Aspectos'!$BU$2,24*AZ6/'Tabla de Aspectos'!$BU$5,IF(AY6='Tabla de Aspectos'!$BW$2,24*AZ6/'Tabla de Aspectos'!$BW$5,IF(AY6='Tabla de Aspectos'!$BY$2,24*AZ6/'Tabla de Aspectos'!$BY$5,IF(AY6='Tabla de Aspectos'!$CA$2,24*AZ6/'Tabla de Aspectos'!$CA$5,IF(AY6='Tabla de Aspectos'!$CC$2,24*AZ6/'Tabla de Aspectos'!$CC$5,IF(AY6='Tabla de Aspectos'!$CE$2,24*AZ6/'Tabla de Aspectos'!$CE$5,IF(AY6='Tabla de Aspectos'!$CG$2,24*AZ6/'Tabla de Aspectos'!$CG$5,IF(AY6='Tabla de Aspectos'!$CI$2,24*AZ6/'Tabla de Aspectos'!$CI$5,IF(AY6='Tabla de Aspectos'!$CK$2,24*AZ6/'Tabla de Aspectos'!$CK$5,IF(AY6='Tabla de Aspectos'!$CM$2,24*AZ6/'Tabla de Aspectos'!$CM$5,IF(AY6='Tabla de Aspectos'!$CO$2,24*AZ6/'Tabla de Aspectos'!$CO$5,IF(AY6='Tabla de Aspectos'!$CQ$2,24*AZ6/'Tabla de Aspectos'!$CQ$5,IF(AY6='Tabla de Aspectos'!$CS$2,24*AZ6/'Tabla de Aspectos'!$CS$5,IF(AY6='Tabla de Aspectos'!$CU$2,24*AZ6/'Tabla de Aspectos'!$CU$5,IF(AY6='Tabla de Aspectos'!$CW$2,24*AZ6/'Tabla de Aspectos'!$CW$5,""))))))))))))))))))))))))))))))))))))))))))))))))))</f>
        <v>0</v>
      </c>
      <c r="BC6" s="3">
        <f t="shared" si="3"/>
        <v>20</v>
      </c>
      <c r="BE6" s="3">
        <f>'Tabla de Aspectos'!D103</f>
        <v>99</v>
      </c>
      <c r="BF6" s="3" t="str">
        <f>'Tabla de Aspectos'!E103</f>
        <v>Júpiter</v>
      </c>
      <c r="BG6" s="3" t="str">
        <f>'Tabla de Aspectos'!F103</f>
        <v>Mercurio</v>
      </c>
      <c r="BH6" s="3" t="str">
        <f>IF('Tabla de Aspectos'!G103='Tabla de Aspectos'!$H$2,'Tabla de Aspectos'!$H$2,IF('Tabla de Aspectos'!I103='Tabla de Aspectos'!$J$2,'Tabla de Aspectos'!$J$2,IF('Tabla de Aspectos'!CY103='Tabla de Aspectos'!$CZ$2,'Tabla de Aspectos'!$CZ$2,IF('Tabla de Aspectos'!K103='Tabla de Aspectos'!$L$2,'Tabla de Aspectos'!$L$2,IF('Tabla de Aspectos'!M103='Tabla de Aspectos'!$N$2,'Tabla de Aspectos'!$N$2,IF('Tabla de Aspectos'!O103='Tabla de Aspectos'!$P$2,'Tabla de Aspectos'!$P$2,IF('Tabla de Aspectos'!Q103='Tabla de Aspectos'!$R$2,'Tabla de Aspectos'!$R$2,IF('Tabla de Aspectos'!S103='Tabla de Aspectos'!$T$2,'Tabla de Aspectos'!$T$2,IF('Tabla de Aspectos'!U103='Tabla de Aspectos'!$V$2,'Tabla de Aspectos'!$V$2,IF('Tabla de Aspectos'!W103='Tabla de Aspectos'!$X$2,'Tabla de Aspectos'!$X$2,IF('Tabla de Aspectos'!Y103='Tabla de Aspectos'!$Z$2,'Tabla de Aspectos'!$Z$2,IF('Tabla de Aspectos'!AA103='Tabla de Aspectos'!$AB$2,'Tabla de Aspectos'!$AB$2,IF('Tabla de Aspectos'!AC103='Tabla de Aspectos'!$AD$2,'Tabla de Aspectos'!$AD$2,IF('Tabla de Aspectos'!AE103='Tabla de Aspectos'!$AF$2,'Tabla de Aspectos'!$AF$2,IF('Tabla de Aspectos'!AG103='Tabla de Aspectos'!$AH$2,'Tabla de Aspectos'!$AH$2,IF('Tabla de Aspectos'!AI103='Tabla de Aspectos'!$AJ$2,'Tabla de Aspectos'!$AJ$2,IF('Tabla de Aspectos'!AK103='Tabla de Aspectos'!$AL$2,'Tabla de Aspectos'!$AL$2,IF('Tabla de Aspectos'!AM103='Tabla de Aspectos'!$AN$2,'Tabla de Aspectos'!$AN$2,IF('Tabla de Aspectos'!AO103='Tabla de Aspectos'!$AP$2,'Tabla de Aspectos'!$AP$2,IF('Tabla de Aspectos'!AQ103='Tabla de Aspectos'!$AR$2,'Tabla de Aspectos'!$AR$2,IF('Tabla de Aspectos'!AS103='Tabla de Aspectos'!$AT$2,'Tabla de Aspectos'!$AT$2,IF('Tabla de Aspectos'!AU103='Tabla de Aspectos'!$AV$2,'Tabla de Aspectos'!$AV$2,IF('Tabla de Aspectos'!AW103='Tabla de Aspectos'!$AX$2,'Tabla de Aspectos'!$AX$2,IF('Tabla de Aspectos'!AY103='Tabla de Aspectos'!$AZ$2,'Tabla de Aspectos'!$AZ$2,IF('Tabla de Aspectos'!BA103='Tabla de Aspectos'!$BB$2,'Tabla de Aspectos'!$BB$2,IF('Tabla de Aspectos'!BC103='Tabla de Aspectos'!$BD$2,'Tabla de Aspectos'!$BD$2,IF('Tabla de Aspectos'!BE103='Tabla de Aspectos'!$BF$2,'Tabla de Aspectos'!$BF$2,IF('Tabla de Aspectos'!BG103='Tabla de Aspectos'!$BH$2,'Tabla de Aspectos'!$BH$2,IF('Tabla de Aspectos'!BI103='Tabla de Aspectos'!$BJ$2,'Tabla de Aspectos'!$BJ$2,IF('Tabla de Aspectos'!BK103='Tabla de Aspectos'!$BL$2,'Tabla de Aspectos'!$BL$2,IF('Tabla de Aspectos'!BM103='Tabla de Aspectos'!$BN$2,'Tabla de Aspectos'!$BN$2,IF('Tabla de Aspectos'!BO103='Tabla de Aspectos'!$BP$2,'Tabla de Aspectos'!$BP$2,IF('Tabla de Aspectos'!BQ103='Tabla de Aspectos'!$BR$2,'Tabla de Aspectos'!$BR$2,IF('Tabla de Aspectos'!BS103='Tabla de Aspectos'!$BT$2,'Tabla de Aspectos'!$BT$2,IF('Tabla de Aspectos'!BU103='Tabla de Aspectos'!$BV$2,'Tabla de Aspectos'!$BV$2,IF('Tabla de Aspectos'!BW103='Tabla de Aspectos'!$BX$2,'Tabla de Aspectos'!$BX$2,IF('Tabla de Aspectos'!BY103='Tabla de Aspectos'!$BZ$2,'Tabla de Aspectos'!$BZ$2,IF('Tabla de Aspectos'!CA103='Tabla de Aspectos'!$CB$2,'Tabla de Aspectos'!$CB$2,IF('Tabla de Aspectos'!CC103='Tabla de Aspectos'!$CD$2,'Tabla de Aspectos'!$CD$2,IF('Tabla de Aspectos'!CE103='Tabla de Aspectos'!$CF$2,'Tabla de Aspectos'!$CF$2,IF('Tabla de Aspectos'!CG103='Tabla de Aspectos'!$CH$2,'Tabla de Aspectos'!$CH$2,IF('Tabla de Aspectos'!CI103='Tabla de Aspectos'!$CJ$2,'Tabla de Aspectos'!$CJ$2,IF('Tabla de Aspectos'!CK103='Tabla de Aspectos'!$CL$2,'Tabla de Aspectos'!$CL$2,IF('Tabla de Aspectos'!CM103='Tabla de Aspectos'!$CN$2,'Tabla de Aspectos'!$CN$2,IF('Tabla de Aspectos'!CO103='Tabla de Aspectos'!$CP$2,'Tabla de Aspectos'!$CP$2,IF('Tabla de Aspectos'!CQ103='Tabla de Aspectos'!$CR$2,'Tabla de Aspectos'!$CR$2,IF('Tabla de Aspectos'!CS103='Tabla de Aspectos'!$CT$2,'Tabla de Aspectos'!$CT$2,IF('Tabla de Aspectos'!CU103='Tabla de Aspectos'!$CV$2,'Tabla de Aspectos'!$CV$2,IF('Tabla de Aspectos'!CW103='Tabla de Aspectos'!$CX$2,'Tabla de Aspectos'!$CX$2,"")))))))))))))))))))))))))))))))))))))))))))))))))</f>
        <v>Conjunción</v>
      </c>
      <c r="BI6" s="5">
        <f>IF(AND('Tabla de Aspectos'!H103&gt;=0,'Tabla de Aspectos'!H103&lt;'Tabla de Aspectos'!$G$5/24),'Tabla de Aspectos'!H103,IF(AND('Tabla de Aspectos'!J103&gt;=0,'Tabla de Aspectos'!J103&lt;'Tabla de Aspectos'!$I$5/24),'Tabla de Aspectos'!J103,IF(AND('Tabla de Aspectos'!CZ103&gt;=0,'Tabla de Aspectos'!CZ103&lt;'Tabla de Aspectos'!$CY$5/24),'Tabla de Aspectos'!CZ103,IF(AND('Tabla de Aspectos'!L103&gt;=0,'Tabla de Aspectos'!L103&lt;'Tabla de Aspectos'!$K$5/24),'Tabla de Aspectos'!L103,IF(AND('Tabla de Aspectos'!N103&gt;=0,'Tabla de Aspectos'!N103&lt;'Tabla de Aspectos'!$M$5/24),'Tabla de Aspectos'!N103,IF(AND('Tabla de Aspectos'!P103&gt;=0,'Tabla de Aspectos'!P103&lt;'Tabla de Aspectos'!$O$5/24),'Tabla de Aspectos'!P103,IF(AND('Tabla de Aspectos'!R103&gt;=0,'Tabla de Aspectos'!R103&lt;'Tabla de Aspectos'!$Q$5/24),'Tabla de Aspectos'!R103,IF(AND('Tabla de Aspectos'!T103&gt;=0,'Tabla de Aspectos'!T103&lt;'Tabla de Aspectos'!$S$5/24),'Tabla de Aspectos'!T103,IF(AND('Tabla de Aspectos'!V103&gt;=0,'Tabla de Aspectos'!V103&lt;'Tabla de Aspectos'!$U$5/24),'Tabla de Aspectos'!V103,IF(AND('Tabla de Aspectos'!X103&gt;=0,'Tabla de Aspectos'!X103&lt;'Tabla de Aspectos'!$W$5/24),'Tabla de Aspectos'!X103,IF(AND('Tabla de Aspectos'!Z103&gt;=0,'Tabla de Aspectos'!Z103&lt;'Tabla de Aspectos'!$Y$5/24),'Tabla de Aspectos'!Z103,IF(AND('Tabla de Aspectos'!AB103&gt;=0,'Tabla de Aspectos'!AB103&lt;'Tabla de Aspectos'!$AA$5/24),'Tabla de Aspectos'!AB103,IF(AND('Tabla de Aspectos'!AD103&gt;=0,'Tabla de Aspectos'!AD103&lt;'Tabla de Aspectos'!$AC$5/24),'Tabla de Aspectos'!AD103,IF(AND('Tabla de Aspectos'!AF103&gt;=0,'Tabla de Aspectos'!AF103&lt;'Tabla de Aspectos'!$AE$5/24),'Tabla de Aspectos'!AF103,IF(AND('Tabla de Aspectos'!AH103&gt;=0,'Tabla de Aspectos'!AH103&lt;'Tabla de Aspectos'!$AG$5/24),'Tabla de Aspectos'!AH103,IF(AND('Tabla de Aspectos'!AJ103&gt;=0,'Tabla de Aspectos'!AJ103&lt;'Tabla de Aspectos'!$AI$5/24),'Tabla de Aspectos'!AJ103,IF(AND('Tabla de Aspectos'!AL103&gt;=0,'Tabla de Aspectos'!AL103&lt;'Tabla de Aspectos'!$AK$5/24),'Tabla de Aspectos'!AL103,IF(AND('Tabla de Aspectos'!AN103&gt;=0,'Tabla de Aspectos'!AN103&lt;'Tabla de Aspectos'!$AM$5/24),'Tabla de Aspectos'!AN103,IF(AND('Tabla de Aspectos'!AP103&gt;=0,'Tabla de Aspectos'!AP103&lt;'Tabla de Aspectos'!$AO$5/24),'Tabla de Aspectos'!AP103,IF(AND('Tabla de Aspectos'!AR103&gt;=0,'Tabla de Aspectos'!AR103&lt;'Tabla de Aspectos'!$AQ$5/24),'Tabla de Aspectos'!AR103,IF(AND('Tabla de Aspectos'!AT103&gt;=0,'Tabla de Aspectos'!AT103&lt;'Tabla de Aspectos'!$AS$5/24),'Tabla de Aspectos'!AT103,IF(AND('Tabla de Aspectos'!AV103&gt;=0,'Tabla de Aspectos'!AV103&lt;'Tabla de Aspectos'!$AU$5/24),'Tabla de Aspectos'!AV103,IF(AND('Tabla de Aspectos'!AX103&gt;=0,'Tabla de Aspectos'!AX103&lt;'Tabla de Aspectos'!$AW$5/24),'Tabla de Aspectos'!AX103,IF(AND('Tabla de Aspectos'!AZ103&gt;=0,'Tabla de Aspectos'!AZ103&lt;'Tabla de Aspectos'!$AY$5/24),'Tabla de Aspectos'!AZ103,IF(AND('Tabla de Aspectos'!BB103&gt;=0,'Tabla de Aspectos'!BB103&lt;'Tabla de Aspectos'!$BA$5/24),'Tabla de Aspectos'!BB103,IF(AND('Tabla de Aspectos'!BD103&gt;=0,'Tabla de Aspectos'!BD103&lt;'Tabla de Aspectos'!$BC$5/24),'Tabla de Aspectos'!BD103,IF(AND('Tabla de Aspectos'!BF103&gt;=0,'Tabla de Aspectos'!BF103&lt;'Tabla de Aspectos'!$BE$5/24),'Tabla de Aspectos'!BF103,IF(AND('Tabla de Aspectos'!BH103&gt;=0,'Tabla de Aspectos'!BH103&lt;'Tabla de Aspectos'!$BG$5/24),'Tabla de Aspectos'!BH103,IF(AND('Tabla de Aspectos'!BJ103&gt;=0,'Tabla de Aspectos'!BJ103&lt;'Tabla de Aspectos'!$BI$5/24),'Tabla de Aspectos'!BJ103,IF(AND('Tabla de Aspectos'!BL103&gt;=0,'Tabla de Aspectos'!BL103&lt;'Tabla de Aspectos'!$BK$5/24),'Tabla de Aspectos'!BL103,IF(AND('Tabla de Aspectos'!BN103&gt;=0,'Tabla de Aspectos'!BN103&lt;'Tabla de Aspectos'!$BM$5/24),'Tabla de Aspectos'!BN103,IF(AND('Tabla de Aspectos'!BP103&gt;=0,'Tabla de Aspectos'!BP103&lt;'Tabla de Aspectos'!$BO$5/24),'Tabla de Aspectos'!BP103,IF(AND('Tabla de Aspectos'!BR103&gt;=0,'Tabla de Aspectos'!BR103&lt;'Tabla de Aspectos'!$BQ$5/24),'Tabla de Aspectos'!BR103,IF(AND('Tabla de Aspectos'!BT103&gt;=0,'Tabla de Aspectos'!BT103&lt;'Tabla de Aspectos'!$BS$5/24),'Tabla de Aspectos'!BT103,IF(AND('Tabla de Aspectos'!BV103&gt;=0,'Tabla de Aspectos'!BV103&lt;'Tabla de Aspectos'!$BU$5/24),'Tabla de Aspectos'!BV103,IF(AND('Tabla de Aspectos'!BX103&gt;=0,'Tabla de Aspectos'!BX103&lt;'Tabla de Aspectos'!$BW$5/24),'Tabla de Aspectos'!BX103,IF(AND('Tabla de Aspectos'!BZ103&gt;=0,'Tabla de Aspectos'!BZ103&lt;'Tabla de Aspectos'!$BY$5/24),'Tabla de Aspectos'!BZ103,IF(AND('Tabla de Aspectos'!CB103&gt;=0,'Tabla de Aspectos'!CB103&lt;'Tabla de Aspectos'!$CA$5/24),'Tabla de Aspectos'!CB103,IF(AND('Tabla de Aspectos'!CD103&gt;=0,'Tabla de Aspectos'!CD103&lt;'Tabla de Aspectos'!$CC$5/24),'Tabla de Aspectos'!CD103,IF(AND('Tabla de Aspectos'!CF103&gt;=0,'Tabla de Aspectos'!CF103&lt;'Tabla de Aspectos'!$CE$5/24),'Tabla de Aspectos'!CF103,IF(AND('Tabla de Aspectos'!CH103&gt;=0,'Tabla de Aspectos'!CH103&lt;'Tabla de Aspectos'!$CG$5/24),'Tabla de Aspectos'!CH103,IF(AND('Tabla de Aspectos'!CJ103&gt;=0,'Tabla de Aspectos'!CJ103&lt;'Tabla de Aspectos'!$CI$5/24),'Tabla de Aspectos'!CJ103,IF(AND('Tabla de Aspectos'!CL103&gt;=0,'Tabla de Aspectos'!CL103&lt;'Tabla de Aspectos'!$CK$5/24),'Tabla de Aspectos'!CL103,IF(AND('Tabla de Aspectos'!CN103&gt;=0,'Tabla de Aspectos'!CN103&lt;'Tabla de Aspectos'!$CM$5/24),'Tabla de Aspectos'!CN103,IF(AND('Tabla de Aspectos'!CP103&gt;=0,'Tabla de Aspectos'!CP103&lt;'Tabla de Aspectos'!$CO$5/24),'Tabla de Aspectos'!CP103,IF(AND('Tabla de Aspectos'!CR103&gt;=0,'Tabla de Aspectos'!CR103&lt;'Tabla de Aspectos'!$CQ$5/24),'Tabla de Aspectos'!CR103,IF(AND('Tabla de Aspectos'!CT103&gt;=0,'Tabla de Aspectos'!CT103&lt;'Tabla de Aspectos'!$CS$5/24),'Tabla de Aspectos'!CT103,IF(AND('Tabla de Aspectos'!CV103&gt;=0,'Tabla de Aspectos'!CV103&lt;'Tabla de Aspectos'!$CU$5/24),'Tabla de Aspectos'!CV103,IF(AND('Tabla de Aspectos'!CX103&gt;=0,'Tabla de Aspectos'!CX103&lt;'Tabla de Aspectos'!$CW$5/24),'Tabla de Aspectos'!CX103,"")))))))))))))))))))))))))))))))))))))))))))))))))</f>
        <v>0</v>
      </c>
      <c r="BJ6" s="3" t="str">
        <f>IF(BI6&lt;&gt;"",IF(BH6=13,"(no se puede describir)",IF(BH6="Conjunción","+20",ROUND((31-HLOOKUP(BH6,'Tabla de Aspectos'!$G$2:$DT$7,6,FALSE))/3*2,1))),"")</f>
        <v>+20</v>
      </c>
      <c r="BK6" s="3">
        <f>IF(BH6='Tabla de Aspectos'!$G$2,24*BI6/'Tabla de Aspectos'!$G$5,IF(BH6='Tabla de Aspectos'!$I$2,24*BI6/'Tabla de Aspectos'!$I$5,IF(BH6='Tabla de Aspectos'!$K$2,24*BI6/'Tabla de Aspectos'!$K$5,IF(BH6='Tabla de Aspectos'!$CY$2,24*BI6/'Tabla de Aspectos'!$CY$5,IF(BH6='Tabla de Aspectos'!$M$2,24*BI6/'Tabla de Aspectos'!$M$5,IF(BH6='Tabla de Aspectos'!$M$2,24*BI6/'Tabla de Aspectos'!$M$5,IF(BH6='Tabla de Aspectos'!$O$2,24*BI6/'Tabla de Aspectos'!$O$5,IF(BH6='Tabla de Aspectos'!$Q$2,24*BI6/'Tabla de Aspectos'!$Q$5,IF(BH6='Tabla de Aspectos'!$S$2,24*BI6/'Tabla de Aspectos'!$S$5,IF(BH6='Tabla de Aspectos'!$U$2,24*BI6/'Tabla de Aspectos'!$U$5,IF(BH6='Tabla de Aspectos'!$W$2,24*BI6/'Tabla de Aspectos'!$W$5,IF(BH6='Tabla de Aspectos'!$Y$2,24*BI6/'Tabla de Aspectos'!$Y$5,IF(BH6='Tabla de Aspectos'!$AA$2,24*BI6/'Tabla de Aspectos'!$AA$5,IF(BH6='Tabla de Aspectos'!$AC$2,24*BI6/'Tabla de Aspectos'!$AC$5,IF(BH6='Tabla de Aspectos'!$AE$2,24*BI6/'Tabla de Aspectos'!$AE$5,IF(BH6='Tabla de Aspectos'!$AG$2,24*BI6/'Tabla de Aspectos'!$AG$5,IF(BH6='Tabla de Aspectos'!$AI$2,24*BI6/'Tabla de Aspectos'!$AI$5,IF(BH6='Tabla de Aspectos'!$AK$2,24*BI6/'Tabla de Aspectos'!$AK$5,IF(BH6='Tabla de Aspectos'!$AM$2,24*BI6/'Tabla de Aspectos'!$AM$5,IF(BH6='Tabla de Aspectos'!$AO$2,24*BI6/'Tabla de Aspectos'!$AO$5,IF(BH6='Tabla de Aspectos'!$AQ$2,24*BI6/'Tabla de Aspectos'!$AQ$5,IF(BH6='Tabla de Aspectos'!$AS$2,24*BI6/'Tabla de Aspectos'!$AS$5,IF(BH6='Tabla de Aspectos'!$AU$2,24*BI6/'Tabla de Aspectos'!$AU$5,IF(BH6='Tabla de Aspectos'!$AW$2,24*BI6/'Tabla de Aspectos'!$AW$5,IF(BH6='Tabla de Aspectos'!$AY$2,24*BI6/'Tabla de Aspectos'!$AY$5,IF(BH6='Tabla de Aspectos'!$BA$2,24*BI6/'Tabla de Aspectos'!$BA$5,IF(BH6='Tabla de Aspectos'!$BC$2,24*BI6/'Tabla de Aspectos'!$BC$5,IF(BH6='Tabla de Aspectos'!$BE$2,24*BI6/'Tabla de Aspectos'!$BE$5,IF(BH6='Tabla de Aspectos'!$BG$2,24*BI6/'Tabla de Aspectos'!$BG$5,IF(BH6='Tabla de Aspectos'!$BI$2,24*BI6/'Tabla de Aspectos'!$BI$5,IF(BH6='Tabla de Aspectos'!$BK$2,24*BI6/'Tabla de Aspectos'!$BK$5,IF(BH6='Tabla de Aspectos'!$BM$2,24*BI6/'Tabla de Aspectos'!$BM$5,IF(BH6='Tabla de Aspectos'!$BO$2,24*BI6/'Tabla de Aspectos'!$BO$5,IF(BH6='Tabla de Aspectos'!$BQ$2,24*BI6/'Tabla de Aspectos'!$BQ$5,IF(BH6='Tabla de Aspectos'!$BS$2,24*BI6/'Tabla de Aspectos'!$BS$5,IF(BH6='Tabla de Aspectos'!$BU$2,24*BI6/'Tabla de Aspectos'!$BU$5,IF(BH6='Tabla de Aspectos'!$BW$2,24*BI6/'Tabla de Aspectos'!$BW$5,IF(BH6='Tabla de Aspectos'!$BY$2,24*BI6/'Tabla de Aspectos'!$BY$5,IF(BH6='Tabla de Aspectos'!$CA$2,24*BI6/'Tabla de Aspectos'!$CA$5,IF(BH6='Tabla de Aspectos'!$CC$2,24*BI6/'Tabla de Aspectos'!$CC$5,IF(BH6='Tabla de Aspectos'!$CE$2,24*BI6/'Tabla de Aspectos'!$CE$5,IF(BH6='Tabla de Aspectos'!$CG$2,24*BI6/'Tabla de Aspectos'!$CG$5,IF(BH6='Tabla de Aspectos'!$CI$2,24*BI6/'Tabla de Aspectos'!$CI$5,IF(BH6='Tabla de Aspectos'!$CK$2,24*BI6/'Tabla de Aspectos'!$CK$5,IF(BH6='Tabla de Aspectos'!$CM$2,24*BI6/'Tabla de Aspectos'!$CM$5,IF(BH6='Tabla de Aspectos'!$CO$2,24*BI6/'Tabla de Aspectos'!$CO$5,IF(BH6='Tabla de Aspectos'!$CQ$2,24*BI6/'Tabla de Aspectos'!$CQ$5,IF(BH6='Tabla de Aspectos'!$CS$2,24*BI6/'Tabla de Aspectos'!$CS$5,IF(BH6='Tabla de Aspectos'!$CU$2,24*BI6/'Tabla de Aspectos'!$CU$5,IF(BH6='Tabla de Aspectos'!$CW$2,24*BI6/'Tabla de Aspectos'!$CW$5,""))))))))))))))))))))))))))))))))))))))))))))))))))</f>
        <v>0</v>
      </c>
      <c r="BL6" s="3">
        <f t="shared" si="4"/>
        <v>20</v>
      </c>
      <c r="BN6" s="3">
        <f>'Tabla de Aspectos'!D118</f>
        <v>115</v>
      </c>
      <c r="BO6" s="3" t="str">
        <f>'Tabla de Aspectos'!E118</f>
        <v>Saturno</v>
      </c>
      <c r="BP6" s="3" t="str">
        <f>'Tabla de Aspectos'!F118</f>
        <v>Mercurio</v>
      </c>
      <c r="BQ6" s="3" t="str">
        <f>IF('Tabla de Aspectos'!G118='Tabla de Aspectos'!$H$2,'Tabla de Aspectos'!$H$2,IF('Tabla de Aspectos'!I118='Tabla de Aspectos'!$J$2,'Tabla de Aspectos'!$J$2,IF('Tabla de Aspectos'!CY118='Tabla de Aspectos'!$CZ$2,'Tabla de Aspectos'!$CZ$2,IF('Tabla de Aspectos'!K118='Tabla de Aspectos'!$L$2,'Tabla de Aspectos'!$L$2,IF('Tabla de Aspectos'!M118='Tabla de Aspectos'!$N$2,'Tabla de Aspectos'!$N$2,IF('Tabla de Aspectos'!O118='Tabla de Aspectos'!$P$2,'Tabla de Aspectos'!$P$2,IF('Tabla de Aspectos'!Q118='Tabla de Aspectos'!$R$2,'Tabla de Aspectos'!$R$2,IF('Tabla de Aspectos'!S118='Tabla de Aspectos'!$T$2,'Tabla de Aspectos'!$T$2,IF('Tabla de Aspectos'!U118='Tabla de Aspectos'!$V$2,'Tabla de Aspectos'!$V$2,IF('Tabla de Aspectos'!W118='Tabla de Aspectos'!$X$2,'Tabla de Aspectos'!$X$2,IF('Tabla de Aspectos'!Y118='Tabla de Aspectos'!$Z$2,'Tabla de Aspectos'!$Z$2,IF('Tabla de Aspectos'!AA118='Tabla de Aspectos'!$AB$2,'Tabla de Aspectos'!$AB$2,IF('Tabla de Aspectos'!AC118='Tabla de Aspectos'!$AD$2,'Tabla de Aspectos'!$AD$2,IF('Tabla de Aspectos'!AE118='Tabla de Aspectos'!$AF$2,'Tabla de Aspectos'!$AF$2,IF('Tabla de Aspectos'!AG118='Tabla de Aspectos'!$AH$2,'Tabla de Aspectos'!$AH$2,IF('Tabla de Aspectos'!AI118='Tabla de Aspectos'!$AJ$2,'Tabla de Aspectos'!$AJ$2,IF('Tabla de Aspectos'!AK118='Tabla de Aspectos'!$AL$2,'Tabla de Aspectos'!$AL$2,IF('Tabla de Aspectos'!AM118='Tabla de Aspectos'!$AN$2,'Tabla de Aspectos'!$AN$2,IF('Tabla de Aspectos'!AO118='Tabla de Aspectos'!$AP$2,'Tabla de Aspectos'!$AP$2,IF('Tabla de Aspectos'!AQ118='Tabla de Aspectos'!$AR$2,'Tabla de Aspectos'!$AR$2,IF('Tabla de Aspectos'!AS118='Tabla de Aspectos'!$AT$2,'Tabla de Aspectos'!$AT$2,IF('Tabla de Aspectos'!AU118='Tabla de Aspectos'!$AV$2,'Tabla de Aspectos'!$AV$2,IF('Tabla de Aspectos'!AW118='Tabla de Aspectos'!$AX$2,'Tabla de Aspectos'!$AX$2,IF('Tabla de Aspectos'!AY118='Tabla de Aspectos'!$AZ$2,'Tabla de Aspectos'!$AZ$2,IF('Tabla de Aspectos'!BA118='Tabla de Aspectos'!$BB$2,'Tabla de Aspectos'!$BB$2,IF('Tabla de Aspectos'!BC118='Tabla de Aspectos'!$BD$2,'Tabla de Aspectos'!$BD$2,IF('Tabla de Aspectos'!BE118='Tabla de Aspectos'!$BF$2,'Tabla de Aspectos'!$BF$2,IF('Tabla de Aspectos'!BG118='Tabla de Aspectos'!$BH$2,'Tabla de Aspectos'!$BH$2,IF('Tabla de Aspectos'!BI118='Tabla de Aspectos'!$BJ$2,'Tabla de Aspectos'!$BJ$2,IF('Tabla de Aspectos'!BK118='Tabla de Aspectos'!$BL$2,'Tabla de Aspectos'!$BL$2,IF('Tabla de Aspectos'!BM118='Tabla de Aspectos'!$BN$2,'Tabla de Aspectos'!$BN$2,IF('Tabla de Aspectos'!BO118='Tabla de Aspectos'!$BP$2,'Tabla de Aspectos'!$BP$2,IF('Tabla de Aspectos'!BQ118='Tabla de Aspectos'!$BR$2,'Tabla de Aspectos'!$BR$2,IF('Tabla de Aspectos'!BS118='Tabla de Aspectos'!$BT$2,'Tabla de Aspectos'!$BT$2,IF('Tabla de Aspectos'!BU118='Tabla de Aspectos'!$BV$2,'Tabla de Aspectos'!$BV$2,IF('Tabla de Aspectos'!BW118='Tabla de Aspectos'!$BX$2,'Tabla de Aspectos'!$BX$2,IF('Tabla de Aspectos'!BY118='Tabla de Aspectos'!$BZ$2,'Tabla de Aspectos'!$BZ$2,IF('Tabla de Aspectos'!CA118='Tabla de Aspectos'!$CB$2,'Tabla de Aspectos'!$CB$2,IF('Tabla de Aspectos'!CC118='Tabla de Aspectos'!$CD$2,'Tabla de Aspectos'!$CD$2,IF('Tabla de Aspectos'!CE118='Tabla de Aspectos'!$CF$2,'Tabla de Aspectos'!$CF$2,IF('Tabla de Aspectos'!CG118='Tabla de Aspectos'!$CH$2,'Tabla de Aspectos'!$CH$2,IF('Tabla de Aspectos'!CI118='Tabla de Aspectos'!$CJ$2,'Tabla de Aspectos'!$CJ$2,IF('Tabla de Aspectos'!CK118='Tabla de Aspectos'!$CL$2,'Tabla de Aspectos'!$CL$2,IF('Tabla de Aspectos'!CM118='Tabla de Aspectos'!$CN$2,'Tabla de Aspectos'!$CN$2,IF('Tabla de Aspectos'!CO118='Tabla de Aspectos'!$CP$2,'Tabla de Aspectos'!$CP$2,IF('Tabla de Aspectos'!CQ118='Tabla de Aspectos'!$CR$2,'Tabla de Aspectos'!$CR$2,IF('Tabla de Aspectos'!CS118='Tabla de Aspectos'!$CT$2,'Tabla de Aspectos'!$CT$2,IF('Tabla de Aspectos'!CU118='Tabla de Aspectos'!$CV$2,'Tabla de Aspectos'!$CV$2,IF('Tabla de Aspectos'!CW118='Tabla de Aspectos'!$CX$2,'Tabla de Aspectos'!$CX$2,"")))))))))))))))))))))))))))))))))))))))))))))))))</f>
        <v>Conjunción</v>
      </c>
      <c r="BR6" s="5">
        <f>IF(AND('Tabla de Aspectos'!H118&gt;=0,'Tabla de Aspectos'!H118&lt;'Tabla de Aspectos'!$G$5/24),'Tabla de Aspectos'!H118,IF(AND('Tabla de Aspectos'!J118&gt;=0,'Tabla de Aspectos'!J118&lt;'Tabla de Aspectos'!$I$5/24),'Tabla de Aspectos'!J118,IF(AND('Tabla de Aspectos'!CZ118&gt;=0,'Tabla de Aspectos'!CZ118&lt;'Tabla de Aspectos'!$CY$5/24),'Tabla de Aspectos'!CZ118,IF(AND('Tabla de Aspectos'!L118&gt;=0,'Tabla de Aspectos'!L118&lt;'Tabla de Aspectos'!$K$5/24),'Tabla de Aspectos'!L118,IF(AND('Tabla de Aspectos'!N118&gt;=0,'Tabla de Aspectos'!N118&lt;'Tabla de Aspectos'!$M$5/24),'Tabla de Aspectos'!N118,IF(AND('Tabla de Aspectos'!P118&gt;=0,'Tabla de Aspectos'!P118&lt;'Tabla de Aspectos'!$O$5/24),'Tabla de Aspectos'!P118,IF(AND('Tabla de Aspectos'!R118&gt;=0,'Tabla de Aspectos'!R118&lt;'Tabla de Aspectos'!$Q$5/24),'Tabla de Aspectos'!R118,IF(AND('Tabla de Aspectos'!T118&gt;=0,'Tabla de Aspectos'!T118&lt;'Tabla de Aspectos'!$S$5/24),'Tabla de Aspectos'!T118,IF(AND('Tabla de Aspectos'!V118&gt;=0,'Tabla de Aspectos'!V118&lt;'Tabla de Aspectos'!$U$5/24),'Tabla de Aspectos'!V118,IF(AND('Tabla de Aspectos'!X118&gt;=0,'Tabla de Aspectos'!X118&lt;'Tabla de Aspectos'!$W$5/24),'Tabla de Aspectos'!X118,IF(AND('Tabla de Aspectos'!Z118&gt;=0,'Tabla de Aspectos'!Z118&lt;'Tabla de Aspectos'!$Y$5/24),'Tabla de Aspectos'!Z118,IF(AND('Tabla de Aspectos'!AB118&gt;=0,'Tabla de Aspectos'!AB118&lt;'Tabla de Aspectos'!$AA$5/24),'Tabla de Aspectos'!AB118,IF(AND('Tabla de Aspectos'!AD118&gt;=0,'Tabla de Aspectos'!AD118&lt;'Tabla de Aspectos'!$AC$5/24),'Tabla de Aspectos'!AD118,IF(AND('Tabla de Aspectos'!AF118&gt;=0,'Tabla de Aspectos'!AF118&lt;'Tabla de Aspectos'!$AE$5/24),'Tabla de Aspectos'!AF118,IF(AND('Tabla de Aspectos'!AH118&gt;=0,'Tabla de Aspectos'!AH118&lt;'Tabla de Aspectos'!$AG$5/24),'Tabla de Aspectos'!AH118,IF(AND('Tabla de Aspectos'!AJ118&gt;=0,'Tabla de Aspectos'!AJ118&lt;'Tabla de Aspectos'!$AI$5/24),'Tabla de Aspectos'!AJ118,IF(AND('Tabla de Aspectos'!AL118&gt;=0,'Tabla de Aspectos'!AL118&lt;'Tabla de Aspectos'!$AK$5/24),'Tabla de Aspectos'!AL118,IF(AND('Tabla de Aspectos'!AN118&gt;=0,'Tabla de Aspectos'!AN118&lt;'Tabla de Aspectos'!$AM$5/24),'Tabla de Aspectos'!AN118,IF(AND('Tabla de Aspectos'!AP118&gt;=0,'Tabla de Aspectos'!AP118&lt;'Tabla de Aspectos'!$AO$5/24),'Tabla de Aspectos'!AP118,IF(AND('Tabla de Aspectos'!AR118&gt;=0,'Tabla de Aspectos'!AR118&lt;'Tabla de Aspectos'!$AQ$5/24),'Tabla de Aspectos'!AR118,IF(AND('Tabla de Aspectos'!AT118&gt;=0,'Tabla de Aspectos'!AT118&lt;'Tabla de Aspectos'!$AS$5/24),'Tabla de Aspectos'!AT118,IF(AND('Tabla de Aspectos'!AV118&gt;=0,'Tabla de Aspectos'!AV118&lt;'Tabla de Aspectos'!$AU$5/24),'Tabla de Aspectos'!AV118,IF(AND('Tabla de Aspectos'!AX118&gt;=0,'Tabla de Aspectos'!AX118&lt;'Tabla de Aspectos'!$AW$5/24),'Tabla de Aspectos'!AX118,IF(AND('Tabla de Aspectos'!AZ118&gt;=0,'Tabla de Aspectos'!AZ118&lt;'Tabla de Aspectos'!$AY$5/24),'Tabla de Aspectos'!AZ118,IF(AND('Tabla de Aspectos'!BB118&gt;=0,'Tabla de Aspectos'!BB118&lt;'Tabla de Aspectos'!$BA$5/24),'Tabla de Aspectos'!BB118,IF(AND('Tabla de Aspectos'!BD118&gt;=0,'Tabla de Aspectos'!BD118&lt;'Tabla de Aspectos'!$BC$5/24),'Tabla de Aspectos'!BD118,IF(AND('Tabla de Aspectos'!BF118&gt;=0,'Tabla de Aspectos'!BF118&lt;'Tabla de Aspectos'!$BE$5/24),'Tabla de Aspectos'!BF118,IF(AND('Tabla de Aspectos'!BH118&gt;=0,'Tabla de Aspectos'!BH118&lt;'Tabla de Aspectos'!$BG$5/24),'Tabla de Aspectos'!BH118,IF(AND('Tabla de Aspectos'!BJ118&gt;=0,'Tabla de Aspectos'!BJ118&lt;'Tabla de Aspectos'!$BI$5/24),'Tabla de Aspectos'!BJ118,IF(AND('Tabla de Aspectos'!BL118&gt;=0,'Tabla de Aspectos'!BL118&lt;'Tabla de Aspectos'!$BK$5/24),'Tabla de Aspectos'!BL118,IF(AND('Tabla de Aspectos'!BN118&gt;=0,'Tabla de Aspectos'!BN118&lt;'Tabla de Aspectos'!$BM$5/24),'Tabla de Aspectos'!BN118,IF(AND('Tabla de Aspectos'!BP118&gt;=0,'Tabla de Aspectos'!BP118&lt;'Tabla de Aspectos'!$BO$5/24),'Tabla de Aspectos'!BP118,IF(AND('Tabla de Aspectos'!BR118&gt;=0,'Tabla de Aspectos'!BR118&lt;'Tabla de Aspectos'!$BQ$5/24),'Tabla de Aspectos'!BR118,IF(AND('Tabla de Aspectos'!BT118&gt;=0,'Tabla de Aspectos'!BT118&lt;'Tabla de Aspectos'!$BS$5/24),'Tabla de Aspectos'!BT118,IF(AND('Tabla de Aspectos'!BV118&gt;=0,'Tabla de Aspectos'!BV118&lt;'Tabla de Aspectos'!$BU$5/24),'Tabla de Aspectos'!BV118,IF(AND('Tabla de Aspectos'!BX118&gt;=0,'Tabla de Aspectos'!BX118&lt;'Tabla de Aspectos'!$BW$5/24),'Tabla de Aspectos'!BX118,IF(AND('Tabla de Aspectos'!BZ118&gt;=0,'Tabla de Aspectos'!BZ118&lt;'Tabla de Aspectos'!$BY$5/24),'Tabla de Aspectos'!BZ118,IF(AND('Tabla de Aspectos'!CB118&gt;=0,'Tabla de Aspectos'!CB118&lt;'Tabla de Aspectos'!$CA$5/24),'Tabla de Aspectos'!CB118,IF(AND('Tabla de Aspectos'!CD118&gt;=0,'Tabla de Aspectos'!CD118&lt;'Tabla de Aspectos'!$CC$5/24),'Tabla de Aspectos'!CD118,IF(AND('Tabla de Aspectos'!CF118&gt;=0,'Tabla de Aspectos'!CF118&lt;'Tabla de Aspectos'!$CE$5/24),'Tabla de Aspectos'!CF118,IF(AND('Tabla de Aspectos'!CH118&gt;=0,'Tabla de Aspectos'!CH118&lt;'Tabla de Aspectos'!$CG$5/24),'Tabla de Aspectos'!CH118,IF(AND('Tabla de Aspectos'!CJ118&gt;=0,'Tabla de Aspectos'!CJ118&lt;'Tabla de Aspectos'!$CI$5/24),'Tabla de Aspectos'!CJ118,IF(AND('Tabla de Aspectos'!CL118&gt;=0,'Tabla de Aspectos'!CL118&lt;'Tabla de Aspectos'!$CK$5/24),'Tabla de Aspectos'!CL118,IF(AND('Tabla de Aspectos'!CN118&gt;=0,'Tabla de Aspectos'!CN118&lt;'Tabla de Aspectos'!$CM$5/24),'Tabla de Aspectos'!CN118,IF(AND('Tabla de Aspectos'!CP118&gt;=0,'Tabla de Aspectos'!CP118&lt;'Tabla de Aspectos'!$CO$5/24),'Tabla de Aspectos'!CP118,IF(AND('Tabla de Aspectos'!CR118&gt;=0,'Tabla de Aspectos'!CR118&lt;'Tabla de Aspectos'!$CQ$5/24),'Tabla de Aspectos'!CR118,IF(AND('Tabla de Aspectos'!CT118&gt;=0,'Tabla de Aspectos'!CT118&lt;'Tabla de Aspectos'!$CS$5/24),'Tabla de Aspectos'!CT118,IF(AND('Tabla de Aspectos'!CV118&gt;=0,'Tabla de Aspectos'!CV118&lt;'Tabla de Aspectos'!$CU$5/24),'Tabla de Aspectos'!CV118,IF(AND('Tabla de Aspectos'!CX118&gt;=0,'Tabla de Aspectos'!CX118&lt;'Tabla de Aspectos'!$CW$5/24),'Tabla de Aspectos'!CX118,"")))))))))))))))))))))))))))))))))))))))))))))))))</f>
        <v>0</v>
      </c>
      <c r="BS6" s="3" t="str">
        <f>IF(BR6&lt;&gt;"",IF(BQ6=13,"(no se puede describir)",IF(BQ6="Conjunción","+20",ROUND((31-HLOOKUP(BQ6,'Tabla de Aspectos'!$G$2:$DT$7,6,FALSE))/3*2,1))),"")</f>
        <v>+20</v>
      </c>
      <c r="BT6" s="3">
        <f>IF(BQ6='Tabla de Aspectos'!$G$2,24*BR6/'Tabla de Aspectos'!$G$5,IF(BQ6='Tabla de Aspectos'!$I$2,24*BR6/'Tabla de Aspectos'!$I$5,IF(BQ6='Tabla de Aspectos'!$K$2,24*BR6/'Tabla de Aspectos'!$K$5,IF(BQ6='Tabla de Aspectos'!$CY$2,24*BR6/'Tabla de Aspectos'!$CY$5,IF(BQ6='Tabla de Aspectos'!$M$2,24*BR6/'Tabla de Aspectos'!$M$5,IF(BQ6='Tabla de Aspectos'!$M$2,24*BR6/'Tabla de Aspectos'!$M$5,IF(BQ6='Tabla de Aspectos'!$O$2,24*BR6/'Tabla de Aspectos'!$O$5,IF(BQ6='Tabla de Aspectos'!$Q$2,24*BR6/'Tabla de Aspectos'!$Q$5,IF(BQ6='Tabla de Aspectos'!$S$2,24*BR6/'Tabla de Aspectos'!$S$5,IF(BQ6='Tabla de Aspectos'!$U$2,24*BR6/'Tabla de Aspectos'!$U$5,IF(BQ6='Tabla de Aspectos'!$W$2,24*BR6/'Tabla de Aspectos'!$W$5,IF(BQ6='Tabla de Aspectos'!$Y$2,24*BR6/'Tabla de Aspectos'!$Y$5,IF(BQ6='Tabla de Aspectos'!$AA$2,24*BR6/'Tabla de Aspectos'!$AA$5,IF(BQ6='Tabla de Aspectos'!$AC$2,24*BR6/'Tabla de Aspectos'!$AC$5,IF(BQ6='Tabla de Aspectos'!$AE$2,24*BR6/'Tabla de Aspectos'!$AE$5,IF(BQ6='Tabla de Aspectos'!$AG$2,24*BR6/'Tabla de Aspectos'!$AG$5,IF(BQ6='Tabla de Aspectos'!$AI$2,24*BR6/'Tabla de Aspectos'!$AI$5,IF(BQ6='Tabla de Aspectos'!$AK$2,24*BR6/'Tabla de Aspectos'!$AK$5,IF(BQ6='Tabla de Aspectos'!$AM$2,24*BR6/'Tabla de Aspectos'!$AM$5,IF(BQ6='Tabla de Aspectos'!$AO$2,24*BR6/'Tabla de Aspectos'!$AO$5,IF(BQ6='Tabla de Aspectos'!$AQ$2,24*BR6/'Tabla de Aspectos'!$AQ$5,IF(BQ6='Tabla de Aspectos'!$AS$2,24*BR6/'Tabla de Aspectos'!$AS$5,IF(BQ6='Tabla de Aspectos'!$AU$2,24*BR6/'Tabla de Aspectos'!$AU$5,IF(BQ6='Tabla de Aspectos'!$AW$2,24*BR6/'Tabla de Aspectos'!$AW$5,IF(BQ6='Tabla de Aspectos'!$AY$2,24*BR6/'Tabla de Aspectos'!$AY$5,IF(BQ6='Tabla de Aspectos'!$BA$2,24*BR6/'Tabla de Aspectos'!$BA$5,IF(BQ6='Tabla de Aspectos'!$BC$2,24*BR6/'Tabla de Aspectos'!$BC$5,IF(BQ6='Tabla de Aspectos'!$BE$2,24*BR6/'Tabla de Aspectos'!$BE$5,IF(BQ6='Tabla de Aspectos'!$BG$2,24*BR6/'Tabla de Aspectos'!$BG$5,IF(BQ6='Tabla de Aspectos'!$BI$2,24*BR6/'Tabla de Aspectos'!$BI$5,IF(BQ6='Tabla de Aspectos'!$BK$2,24*BR6/'Tabla de Aspectos'!$BK$5,IF(BQ6='Tabla de Aspectos'!$BM$2,24*BR6/'Tabla de Aspectos'!$BM$5,IF(BQ6='Tabla de Aspectos'!$BO$2,24*BR6/'Tabla de Aspectos'!$BO$5,IF(BQ6='Tabla de Aspectos'!$BQ$2,24*BR6/'Tabla de Aspectos'!$BQ$5,IF(BQ6='Tabla de Aspectos'!$BS$2,24*BR6/'Tabla de Aspectos'!$BS$5,IF(BQ6='Tabla de Aspectos'!$BU$2,24*BR6/'Tabla de Aspectos'!$BU$5,IF(BQ6='Tabla de Aspectos'!$BW$2,24*BR6/'Tabla de Aspectos'!$BW$5,IF(BQ6='Tabla de Aspectos'!$BY$2,24*BR6/'Tabla de Aspectos'!$BY$5,IF(BQ6='Tabla de Aspectos'!$CA$2,24*BR6/'Tabla de Aspectos'!$CA$5,IF(BQ6='Tabla de Aspectos'!$CC$2,24*BR6/'Tabla de Aspectos'!$CC$5,IF(BQ6='Tabla de Aspectos'!$CE$2,24*BR6/'Tabla de Aspectos'!$CE$5,IF(BQ6='Tabla de Aspectos'!$CG$2,24*BR6/'Tabla de Aspectos'!$CG$5,IF(BQ6='Tabla de Aspectos'!$CI$2,24*BR6/'Tabla de Aspectos'!$CI$5,IF(BQ6='Tabla de Aspectos'!$CK$2,24*BR6/'Tabla de Aspectos'!$CK$5,IF(BQ6='Tabla de Aspectos'!$CM$2,24*BR6/'Tabla de Aspectos'!$CM$5,IF(BQ6='Tabla de Aspectos'!$CO$2,24*BR6/'Tabla de Aspectos'!$CO$5,IF(BQ6='Tabla de Aspectos'!$CQ$2,24*BR6/'Tabla de Aspectos'!$CQ$5,IF(BQ6='Tabla de Aspectos'!$CS$2,24*BR6/'Tabla de Aspectos'!$CS$5,IF(BQ6='Tabla de Aspectos'!$CU$2,24*BR6/'Tabla de Aspectos'!$CU$5,IF(BQ6='Tabla de Aspectos'!$CW$2,24*BR6/'Tabla de Aspectos'!$CW$5,""))))))))))))))))))))))))))))))))))))))))))))))))))</f>
        <v>0</v>
      </c>
      <c r="BU6" s="3">
        <f t="shared" si="5"/>
        <v>20</v>
      </c>
      <c r="BW6" s="3">
        <f>'Tabla de Aspectos'!D133</f>
        <v>131</v>
      </c>
      <c r="BX6" s="3" t="str">
        <f>'Tabla de Aspectos'!E133</f>
        <v>Urano</v>
      </c>
      <c r="BY6" s="3" t="str">
        <f>'Tabla de Aspectos'!F133</f>
        <v>Mercurio</v>
      </c>
      <c r="BZ6" s="3" t="str">
        <f>IF('Tabla de Aspectos'!G133='Tabla de Aspectos'!$H$2,'Tabla de Aspectos'!$H$2,IF('Tabla de Aspectos'!I133='Tabla de Aspectos'!$J$2,'Tabla de Aspectos'!$J$2,IF('Tabla de Aspectos'!CY133='Tabla de Aspectos'!$CZ$2,'Tabla de Aspectos'!$CZ$2,IF('Tabla de Aspectos'!K133='Tabla de Aspectos'!$L$2,'Tabla de Aspectos'!$L$2,IF('Tabla de Aspectos'!M133='Tabla de Aspectos'!$N$2,'Tabla de Aspectos'!$N$2,IF('Tabla de Aspectos'!O133='Tabla de Aspectos'!$P$2,'Tabla de Aspectos'!$P$2,IF('Tabla de Aspectos'!Q133='Tabla de Aspectos'!$R$2,'Tabla de Aspectos'!$R$2,IF('Tabla de Aspectos'!S133='Tabla de Aspectos'!$T$2,'Tabla de Aspectos'!$T$2,IF('Tabla de Aspectos'!U133='Tabla de Aspectos'!$V$2,'Tabla de Aspectos'!$V$2,IF('Tabla de Aspectos'!W133='Tabla de Aspectos'!$X$2,'Tabla de Aspectos'!$X$2,IF('Tabla de Aspectos'!Y133='Tabla de Aspectos'!$Z$2,'Tabla de Aspectos'!$Z$2,IF('Tabla de Aspectos'!AA133='Tabla de Aspectos'!$AB$2,'Tabla de Aspectos'!$AB$2,IF('Tabla de Aspectos'!AC133='Tabla de Aspectos'!$AD$2,'Tabla de Aspectos'!$AD$2,IF('Tabla de Aspectos'!AE133='Tabla de Aspectos'!$AF$2,'Tabla de Aspectos'!$AF$2,IF('Tabla de Aspectos'!AG133='Tabla de Aspectos'!$AH$2,'Tabla de Aspectos'!$AH$2,IF('Tabla de Aspectos'!AI133='Tabla de Aspectos'!$AJ$2,'Tabla de Aspectos'!$AJ$2,IF('Tabla de Aspectos'!AK133='Tabla de Aspectos'!$AL$2,'Tabla de Aspectos'!$AL$2,IF('Tabla de Aspectos'!AM133='Tabla de Aspectos'!$AN$2,'Tabla de Aspectos'!$AN$2,IF('Tabla de Aspectos'!AO133='Tabla de Aspectos'!$AP$2,'Tabla de Aspectos'!$AP$2,IF('Tabla de Aspectos'!AQ133='Tabla de Aspectos'!$AR$2,'Tabla de Aspectos'!$AR$2,IF('Tabla de Aspectos'!AS133='Tabla de Aspectos'!$AT$2,'Tabla de Aspectos'!$AT$2,IF('Tabla de Aspectos'!AU133='Tabla de Aspectos'!$AV$2,'Tabla de Aspectos'!$AV$2,IF('Tabla de Aspectos'!AW133='Tabla de Aspectos'!$AX$2,'Tabla de Aspectos'!$AX$2,IF('Tabla de Aspectos'!AY133='Tabla de Aspectos'!$AZ$2,'Tabla de Aspectos'!$AZ$2,IF('Tabla de Aspectos'!BA133='Tabla de Aspectos'!$BB$2,'Tabla de Aspectos'!$BB$2,IF('Tabla de Aspectos'!BC133='Tabla de Aspectos'!$BD$2,'Tabla de Aspectos'!$BD$2,IF('Tabla de Aspectos'!BE133='Tabla de Aspectos'!$BF$2,'Tabla de Aspectos'!$BF$2,IF('Tabla de Aspectos'!BG133='Tabla de Aspectos'!$BH$2,'Tabla de Aspectos'!$BH$2,IF('Tabla de Aspectos'!BI133='Tabla de Aspectos'!$BJ$2,'Tabla de Aspectos'!$BJ$2,IF('Tabla de Aspectos'!BK133='Tabla de Aspectos'!$BL$2,'Tabla de Aspectos'!$BL$2,IF('Tabla de Aspectos'!BM133='Tabla de Aspectos'!$BN$2,'Tabla de Aspectos'!$BN$2,IF('Tabla de Aspectos'!BO133='Tabla de Aspectos'!$BP$2,'Tabla de Aspectos'!$BP$2,IF('Tabla de Aspectos'!BQ133='Tabla de Aspectos'!$BR$2,'Tabla de Aspectos'!$BR$2,IF('Tabla de Aspectos'!BS133='Tabla de Aspectos'!$BT$2,'Tabla de Aspectos'!$BT$2,IF('Tabla de Aspectos'!BU133='Tabla de Aspectos'!$BV$2,'Tabla de Aspectos'!$BV$2,IF('Tabla de Aspectos'!BW133='Tabla de Aspectos'!$BX$2,'Tabla de Aspectos'!$BX$2,IF('Tabla de Aspectos'!BY133='Tabla de Aspectos'!$BZ$2,'Tabla de Aspectos'!$BZ$2,IF('Tabla de Aspectos'!CA133='Tabla de Aspectos'!$CB$2,'Tabla de Aspectos'!$CB$2,IF('Tabla de Aspectos'!CC133='Tabla de Aspectos'!$CD$2,'Tabla de Aspectos'!$CD$2,IF('Tabla de Aspectos'!CE133='Tabla de Aspectos'!$CF$2,'Tabla de Aspectos'!$CF$2,IF('Tabla de Aspectos'!CG133='Tabla de Aspectos'!$CH$2,'Tabla de Aspectos'!$CH$2,IF('Tabla de Aspectos'!CI133='Tabla de Aspectos'!$CJ$2,'Tabla de Aspectos'!$CJ$2,IF('Tabla de Aspectos'!CK133='Tabla de Aspectos'!$CL$2,'Tabla de Aspectos'!$CL$2,IF('Tabla de Aspectos'!CM133='Tabla de Aspectos'!$CN$2,'Tabla de Aspectos'!$CN$2,IF('Tabla de Aspectos'!CO133='Tabla de Aspectos'!$CP$2,'Tabla de Aspectos'!$CP$2,IF('Tabla de Aspectos'!CQ133='Tabla de Aspectos'!$CR$2,'Tabla de Aspectos'!$CR$2,IF('Tabla de Aspectos'!CS133='Tabla de Aspectos'!$CT$2,'Tabla de Aspectos'!$CT$2,IF('Tabla de Aspectos'!CU133='Tabla de Aspectos'!$CV$2,'Tabla de Aspectos'!$CV$2,IF('Tabla de Aspectos'!CW133='Tabla de Aspectos'!$CX$2,'Tabla de Aspectos'!$CX$2,"")))))))))))))))))))))))))))))))))))))))))))))))))</f>
        <v>Conjunción</v>
      </c>
      <c r="CA6" s="5">
        <f>IF(AND('Tabla de Aspectos'!H133&gt;=0,'Tabla de Aspectos'!H133&lt;'Tabla de Aspectos'!$G$5/24),'Tabla de Aspectos'!H133,IF(AND('Tabla de Aspectos'!J133&gt;=0,'Tabla de Aspectos'!J133&lt;'Tabla de Aspectos'!$I$5/24),'Tabla de Aspectos'!J133,IF(AND('Tabla de Aspectos'!CZ133&gt;=0,'Tabla de Aspectos'!CZ133&lt;'Tabla de Aspectos'!$CY$5/24),'Tabla de Aspectos'!CZ133,IF(AND('Tabla de Aspectos'!L133&gt;=0,'Tabla de Aspectos'!L133&lt;'Tabla de Aspectos'!$K$5/24),'Tabla de Aspectos'!L133,IF(AND('Tabla de Aspectos'!N133&gt;=0,'Tabla de Aspectos'!N133&lt;'Tabla de Aspectos'!$M$5/24),'Tabla de Aspectos'!N133,IF(AND('Tabla de Aspectos'!P133&gt;=0,'Tabla de Aspectos'!P133&lt;'Tabla de Aspectos'!$O$5/24),'Tabla de Aspectos'!P133,IF(AND('Tabla de Aspectos'!R133&gt;=0,'Tabla de Aspectos'!R133&lt;'Tabla de Aspectos'!$Q$5/24),'Tabla de Aspectos'!R133,IF(AND('Tabla de Aspectos'!T133&gt;=0,'Tabla de Aspectos'!T133&lt;'Tabla de Aspectos'!$S$5/24),'Tabla de Aspectos'!T133,IF(AND('Tabla de Aspectos'!V133&gt;=0,'Tabla de Aspectos'!V133&lt;'Tabla de Aspectos'!$U$5/24),'Tabla de Aspectos'!V133,IF(AND('Tabla de Aspectos'!X133&gt;=0,'Tabla de Aspectos'!X133&lt;'Tabla de Aspectos'!$W$5/24),'Tabla de Aspectos'!X133,IF(AND('Tabla de Aspectos'!Z133&gt;=0,'Tabla de Aspectos'!Z133&lt;'Tabla de Aspectos'!$Y$5/24),'Tabla de Aspectos'!Z133,IF(AND('Tabla de Aspectos'!AB133&gt;=0,'Tabla de Aspectos'!AB133&lt;'Tabla de Aspectos'!$AA$5/24),'Tabla de Aspectos'!AB133,IF(AND('Tabla de Aspectos'!AD133&gt;=0,'Tabla de Aspectos'!AD133&lt;'Tabla de Aspectos'!$AC$5/24),'Tabla de Aspectos'!AD133,IF(AND('Tabla de Aspectos'!AF133&gt;=0,'Tabla de Aspectos'!AF133&lt;'Tabla de Aspectos'!$AE$5/24),'Tabla de Aspectos'!AF133,IF(AND('Tabla de Aspectos'!AH133&gt;=0,'Tabla de Aspectos'!AH133&lt;'Tabla de Aspectos'!$AG$5/24),'Tabla de Aspectos'!AH133,IF(AND('Tabla de Aspectos'!AJ133&gt;=0,'Tabla de Aspectos'!AJ133&lt;'Tabla de Aspectos'!$AI$5/24),'Tabla de Aspectos'!AJ133,IF(AND('Tabla de Aspectos'!AL133&gt;=0,'Tabla de Aspectos'!AL133&lt;'Tabla de Aspectos'!$AK$5/24),'Tabla de Aspectos'!AL133,IF(AND('Tabla de Aspectos'!AN133&gt;=0,'Tabla de Aspectos'!AN133&lt;'Tabla de Aspectos'!$AM$5/24),'Tabla de Aspectos'!AN133,IF(AND('Tabla de Aspectos'!AP133&gt;=0,'Tabla de Aspectos'!AP133&lt;'Tabla de Aspectos'!$AO$5/24),'Tabla de Aspectos'!AP133,IF(AND('Tabla de Aspectos'!AR133&gt;=0,'Tabla de Aspectos'!AR133&lt;'Tabla de Aspectos'!$AQ$5/24),'Tabla de Aspectos'!AR133,IF(AND('Tabla de Aspectos'!AT133&gt;=0,'Tabla de Aspectos'!AT133&lt;'Tabla de Aspectos'!$AS$5/24),'Tabla de Aspectos'!AT133,IF(AND('Tabla de Aspectos'!AV133&gt;=0,'Tabla de Aspectos'!AV133&lt;'Tabla de Aspectos'!$AU$5/24),'Tabla de Aspectos'!AV133,IF(AND('Tabla de Aspectos'!AX133&gt;=0,'Tabla de Aspectos'!AX133&lt;'Tabla de Aspectos'!$AW$5/24),'Tabla de Aspectos'!AX133,IF(AND('Tabla de Aspectos'!AZ133&gt;=0,'Tabla de Aspectos'!AZ133&lt;'Tabla de Aspectos'!$AY$5/24),'Tabla de Aspectos'!AZ133,IF(AND('Tabla de Aspectos'!BB133&gt;=0,'Tabla de Aspectos'!BB133&lt;'Tabla de Aspectos'!$BA$5/24),'Tabla de Aspectos'!BB133,IF(AND('Tabla de Aspectos'!BD133&gt;=0,'Tabla de Aspectos'!BD133&lt;'Tabla de Aspectos'!$BC$5/24),'Tabla de Aspectos'!BD133,IF(AND('Tabla de Aspectos'!BF133&gt;=0,'Tabla de Aspectos'!BF133&lt;'Tabla de Aspectos'!$BE$5/24),'Tabla de Aspectos'!BF133,IF(AND('Tabla de Aspectos'!BH133&gt;=0,'Tabla de Aspectos'!BH133&lt;'Tabla de Aspectos'!$BG$5/24),'Tabla de Aspectos'!BH133,IF(AND('Tabla de Aspectos'!BJ133&gt;=0,'Tabla de Aspectos'!BJ133&lt;'Tabla de Aspectos'!$BI$5/24),'Tabla de Aspectos'!BJ133,IF(AND('Tabla de Aspectos'!BL133&gt;=0,'Tabla de Aspectos'!BL133&lt;'Tabla de Aspectos'!$BK$5/24),'Tabla de Aspectos'!BL133,IF(AND('Tabla de Aspectos'!BN133&gt;=0,'Tabla de Aspectos'!BN133&lt;'Tabla de Aspectos'!$BM$5/24),'Tabla de Aspectos'!BN133,IF(AND('Tabla de Aspectos'!BP133&gt;=0,'Tabla de Aspectos'!BP133&lt;'Tabla de Aspectos'!$BO$5/24),'Tabla de Aspectos'!BP133,IF(AND('Tabla de Aspectos'!BR133&gt;=0,'Tabla de Aspectos'!BR133&lt;'Tabla de Aspectos'!$BQ$5/24),'Tabla de Aspectos'!BR133,IF(AND('Tabla de Aspectos'!BT133&gt;=0,'Tabla de Aspectos'!BT133&lt;'Tabla de Aspectos'!$BS$5/24),'Tabla de Aspectos'!BT133,IF(AND('Tabla de Aspectos'!BV133&gt;=0,'Tabla de Aspectos'!BV133&lt;'Tabla de Aspectos'!$BU$5/24),'Tabla de Aspectos'!BV133,IF(AND('Tabla de Aspectos'!BX133&gt;=0,'Tabla de Aspectos'!BX133&lt;'Tabla de Aspectos'!$BW$5/24),'Tabla de Aspectos'!BX133,IF(AND('Tabla de Aspectos'!BZ133&gt;=0,'Tabla de Aspectos'!BZ133&lt;'Tabla de Aspectos'!$BY$5/24),'Tabla de Aspectos'!BZ133,IF(AND('Tabla de Aspectos'!CB133&gt;=0,'Tabla de Aspectos'!CB133&lt;'Tabla de Aspectos'!$CA$5/24),'Tabla de Aspectos'!CB133,IF(AND('Tabla de Aspectos'!CD133&gt;=0,'Tabla de Aspectos'!CD133&lt;'Tabla de Aspectos'!$CC$5/24),'Tabla de Aspectos'!CD133,IF(AND('Tabla de Aspectos'!CF133&gt;=0,'Tabla de Aspectos'!CF133&lt;'Tabla de Aspectos'!$CE$5/24),'Tabla de Aspectos'!CF133,IF(AND('Tabla de Aspectos'!CH133&gt;=0,'Tabla de Aspectos'!CH133&lt;'Tabla de Aspectos'!$CG$5/24),'Tabla de Aspectos'!CH133,IF(AND('Tabla de Aspectos'!CJ133&gt;=0,'Tabla de Aspectos'!CJ133&lt;'Tabla de Aspectos'!$CI$5/24),'Tabla de Aspectos'!CJ133,IF(AND('Tabla de Aspectos'!CL133&gt;=0,'Tabla de Aspectos'!CL133&lt;'Tabla de Aspectos'!$CK$5/24),'Tabla de Aspectos'!CL133,IF(AND('Tabla de Aspectos'!CN133&gt;=0,'Tabla de Aspectos'!CN133&lt;'Tabla de Aspectos'!$CM$5/24),'Tabla de Aspectos'!CN133,IF(AND('Tabla de Aspectos'!CP133&gt;=0,'Tabla de Aspectos'!CP133&lt;'Tabla de Aspectos'!$CO$5/24),'Tabla de Aspectos'!CP133,IF(AND('Tabla de Aspectos'!CR133&gt;=0,'Tabla de Aspectos'!CR133&lt;'Tabla de Aspectos'!$CQ$5/24),'Tabla de Aspectos'!CR133,IF(AND('Tabla de Aspectos'!CT133&gt;=0,'Tabla de Aspectos'!CT133&lt;'Tabla de Aspectos'!$CS$5/24),'Tabla de Aspectos'!CT133,IF(AND('Tabla de Aspectos'!CV133&gt;=0,'Tabla de Aspectos'!CV133&lt;'Tabla de Aspectos'!$CU$5/24),'Tabla de Aspectos'!CV133,IF(AND('Tabla de Aspectos'!CX133&gt;=0,'Tabla de Aspectos'!CX133&lt;'Tabla de Aspectos'!$CW$5/24),'Tabla de Aspectos'!CX133,"")))))))))))))))))))))))))))))))))))))))))))))))))</f>
        <v>0</v>
      </c>
      <c r="CB6" s="3" t="str">
        <f>IF(CA6&lt;&gt;"",IF(BZ6=13,"(no se puede describir)",IF(BZ6="Conjunción","+20",ROUND((31-HLOOKUP(BZ6,'Tabla de Aspectos'!$G$2:$DT$7,6,FALSE))/3*2,1))),"")</f>
        <v>+20</v>
      </c>
      <c r="CC6" s="3">
        <f>IF(BZ6='Tabla de Aspectos'!$G$2,24*CA6/'Tabla de Aspectos'!$G$5,IF(BZ6='Tabla de Aspectos'!$I$2,24*CA6/'Tabla de Aspectos'!$I$5,IF(BZ6='Tabla de Aspectos'!$K$2,24*CA6/'Tabla de Aspectos'!$K$5,IF(BZ6='Tabla de Aspectos'!$CY$2,24*CA6/'Tabla de Aspectos'!$CY$5,IF(BZ6='Tabla de Aspectos'!$M$2,24*CA6/'Tabla de Aspectos'!$M$5,IF(BZ6='Tabla de Aspectos'!$M$2,24*CA6/'Tabla de Aspectos'!$M$5,IF(BZ6='Tabla de Aspectos'!$O$2,24*CA6/'Tabla de Aspectos'!$O$5,IF(BZ6='Tabla de Aspectos'!$Q$2,24*CA6/'Tabla de Aspectos'!$Q$5,IF(BZ6='Tabla de Aspectos'!$S$2,24*CA6/'Tabla de Aspectos'!$S$5,IF(BZ6='Tabla de Aspectos'!$U$2,24*CA6/'Tabla de Aspectos'!$U$5,IF(BZ6='Tabla de Aspectos'!$W$2,24*CA6/'Tabla de Aspectos'!$W$5,IF(BZ6='Tabla de Aspectos'!$Y$2,24*CA6/'Tabla de Aspectos'!$Y$5,IF(BZ6='Tabla de Aspectos'!$AA$2,24*CA6/'Tabla de Aspectos'!$AA$5,IF(BZ6='Tabla de Aspectos'!$AC$2,24*CA6/'Tabla de Aspectos'!$AC$5,IF(BZ6='Tabla de Aspectos'!$AE$2,24*CA6/'Tabla de Aspectos'!$AE$5,IF(BZ6='Tabla de Aspectos'!$AG$2,24*CA6/'Tabla de Aspectos'!$AG$5,IF(BZ6='Tabla de Aspectos'!$AI$2,24*CA6/'Tabla de Aspectos'!$AI$5,IF(BZ6='Tabla de Aspectos'!$AK$2,24*CA6/'Tabla de Aspectos'!$AK$5,IF(BZ6='Tabla de Aspectos'!$AM$2,24*CA6/'Tabla de Aspectos'!$AM$5,IF(BZ6='Tabla de Aspectos'!$AO$2,24*CA6/'Tabla de Aspectos'!$AO$5,IF(BZ6='Tabla de Aspectos'!$AQ$2,24*CA6/'Tabla de Aspectos'!$AQ$5,IF(BZ6='Tabla de Aspectos'!$AS$2,24*CA6/'Tabla de Aspectos'!$AS$5,IF(BZ6='Tabla de Aspectos'!$AU$2,24*CA6/'Tabla de Aspectos'!$AU$5,IF(BZ6='Tabla de Aspectos'!$AW$2,24*CA6/'Tabla de Aspectos'!$AW$5,IF(BZ6='Tabla de Aspectos'!$AY$2,24*CA6/'Tabla de Aspectos'!$AY$5,IF(BZ6='Tabla de Aspectos'!$BA$2,24*CA6/'Tabla de Aspectos'!$BA$5,IF(BZ6='Tabla de Aspectos'!$BC$2,24*CA6/'Tabla de Aspectos'!$BC$5,IF(BZ6='Tabla de Aspectos'!$BE$2,24*CA6/'Tabla de Aspectos'!$BE$5,IF(BZ6='Tabla de Aspectos'!$BG$2,24*CA6/'Tabla de Aspectos'!$BG$5,IF(BZ6='Tabla de Aspectos'!$BI$2,24*CA6/'Tabla de Aspectos'!$BI$5,IF(BZ6='Tabla de Aspectos'!$BK$2,24*CA6/'Tabla de Aspectos'!$BK$5,IF(BZ6='Tabla de Aspectos'!$BM$2,24*CA6/'Tabla de Aspectos'!$BM$5,IF(BZ6='Tabla de Aspectos'!$BO$2,24*CA6/'Tabla de Aspectos'!$BO$5,IF(BZ6='Tabla de Aspectos'!$BQ$2,24*CA6/'Tabla de Aspectos'!$BQ$5,IF(BZ6='Tabla de Aspectos'!$BS$2,24*CA6/'Tabla de Aspectos'!$BS$5,IF(BZ6='Tabla de Aspectos'!$BU$2,24*CA6/'Tabla de Aspectos'!$BU$5,IF(BZ6='Tabla de Aspectos'!$BW$2,24*CA6/'Tabla de Aspectos'!$BW$5,IF(BZ6='Tabla de Aspectos'!$BY$2,24*CA6/'Tabla de Aspectos'!$BY$5,IF(BZ6='Tabla de Aspectos'!$CA$2,24*CA6/'Tabla de Aspectos'!$CA$5,IF(BZ6='Tabla de Aspectos'!$CC$2,24*CA6/'Tabla de Aspectos'!$CC$5,IF(BZ6='Tabla de Aspectos'!$CE$2,24*CA6/'Tabla de Aspectos'!$CE$5,IF(BZ6='Tabla de Aspectos'!$CG$2,24*CA6/'Tabla de Aspectos'!$CG$5,IF(BZ6='Tabla de Aspectos'!$CI$2,24*CA6/'Tabla de Aspectos'!$CI$5,IF(BZ6='Tabla de Aspectos'!$CK$2,24*CA6/'Tabla de Aspectos'!$CK$5,IF(BZ6='Tabla de Aspectos'!$CM$2,24*CA6/'Tabla de Aspectos'!$CM$5,IF(BZ6='Tabla de Aspectos'!$CO$2,24*CA6/'Tabla de Aspectos'!$CO$5,IF(BZ6='Tabla de Aspectos'!$CQ$2,24*CA6/'Tabla de Aspectos'!$CQ$5,IF(BZ6='Tabla de Aspectos'!$CS$2,24*CA6/'Tabla de Aspectos'!$CS$5,IF(BZ6='Tabla de Aspectos'!$CU$2,24*CA6/'Tabla de Aspectos'!$CU$5,IF(BZ6='Tabla de Aspectos'!$CW$2,24*CA6/'Tabla de Aspectos'!$CW$5,""))))))))))))))))))))))))))))))))))))))))))))))))))</f>
        <v>0</v>
      </c>
      <c r="CD6" s="3">
        <f t="shared" si="6"/>
        <v>20</v>
      </c>
      <c r="CF6" s="3">
        <f>'Tabla de Aspectos'!D148</f>
        <v>147</v>
      </c>
      <c r="CG6" s="3" t="str">
        <f>'Tabla de Aspectos'!E148</f>
        <v>Neptuno</v>
      </c>
      <c r="CH6" s="3" t="str">
        <f>'Tabla de Aspectos'!F148</f>
        <v>Mercurio</v>
      </c>
      <c r="CI6" s="3" t="str">
        <f>IF('Tabla de Aspectos'!G148='Tabla de Aspectos'!$H$2,'Tabla de Aspectos'!$H$2,IF('Tabla de Aspectos'!I148='Tabla de Aspectos'!$J$2,'Tabla de Aspectos'!$J$2,IF('Tabla de Aspectos'!CY148='Tabla de Aspectos'!$CZ$2,'Tabla de Aspectos'!$CZ$2,IF('Tabla de Aspectos'!K148='Tabla de Aspectos'!$L$2,'Tabla de Aspectos'!$L$2,IF('Tabla de Aspectos'!M148='Tabla de Aspectos'!$N$2,'Tabla de Aspectos'!$N$2,IF('Tabla de Aspectos'!O148='Tabla de Aspectos'!$P$2,'Tabla de Aspectos'!$P$2,IF('Tabla de Aspectos'!Q148='Tabla de Aspectos'!$R$2,'Tabla de Aspectos'!$R$2,IF('Tabla de Aspectos'!S148='Tabla de Aspectos'!$T$2,'Tabla de Aspectos'!$T$2,IF('Tabla de Aspectos'!U148='Tabla de Aspectos'!$V$2,'Tabla de Aspectos'!$V$2,IF('Tabla de Aspectos'!W148='Tabla de Aspectos'!$X$2,'Tabla de Aspectos'!$X$2,IF('Tabla de Aspectos'!Y148='Tabla de Aspectos'!$Z$2,'Tabla de Aspectos'!$Z$2,IF('Tabla de Aspectos'!AA148='Tabla de Aspectos'!$AB$2,'Tabla de Aspectos'!$AB$2,IF('Tabla de Aspectos'!AC148='Tabla de Aspectos'!$AD$2,'Tabla de Aspectos'!$AD$2,IF('Tabla de Aspectos'!AE148='Tabla de Aspectos'!$AF$2,'Tabla de Aspectos'!$AF$2,IF('Tabla de Aspectos'!AG148='Tabla de Aspectos'!$AH$2,'Tabla de Aspectos'!$AH$2,IF('Tabla de Aspectos'!AI148='Tabla de Aspectos'!$AJ$2,'Tabla de Aspectos'!$AJ$2,IF('Tabla de Aspectos'!AK148='Tabla de Aspectos'!$AL$2,'Tabla de Aspectos'!$AL$2,IF('Tabla de Aspectos'!AM148='Tabla de Aspectos'!$AN$2,'Tabla de Aspectos'!$AN$2,IF('Tabla de Aspectos'!AO148='Tabla de Aspectos'!$AP$2,'Tabla de Aspectos'!$AP$2,IF('Tabla de Aspectos'!AQ148='Tabla de Aspectos'!$AR$2,'Tabla de Aspectos'!$AR$2,IF('Tabla de Aspectos'!AS148='Tabla de Aspectos'!$AT$2,'Tabla de Aspectos'!$AT$2,IF('Tabla de Aspectos'!AU148='Tabla de Aspectos'!$AV$2,'Tabla de Aspectos'!$AV$2,IF('Tabla de Aspectos'!AW148='Tabla de Aspectos'!$AX$2,'Tabla de Aspectos'!$AX$2,IF('Tabla de Aspectos'!AY148='Tabla de Aspectos'!$AZ$2,'Tabla de Aspectos'!$AZ$2,IF('Tabla de Aspectos'!BA148='Tabla de Aspectos'!$BB$2,'Tabla de Aspectos'!$BB$2,IF('Tabla de Aspectos'!BC148='Tabla de Aspectos'!$BD$2,'Tabla de Aspectos'!$BD$2,IF('Tabla de Aspectos'!BE148='Tabla de Aspectos'!$BF$2,'Tabla de Aspectos'!$BF$2,IF('Tabla de Aspectos'!BG148='Tabla de Aspectos'!$BH$2,'Tabla de Aspectos'!$BH$2,IF('Tabla de Aspectos'!BI148='Tabla de Aspectos'!$BJ$2,'Tabla de Aspectos'!$BJ$2,IF('Tabla de Aspectos'!BK148='Tabla de Aspectos'!$BL$2,'Tabla de Aspectos'!$BL$2,IF('Tabla de Aspectos'!BM148='Tabla de Aspectos'!$BN$2,'Tabla de Aspectos'!$BN$2,IF('Tabla de Aspectos'!BO148='Tabla de Aspectos'!$BP$2,'Tabla de Aspectos'!$BP$2,IF('Tabla de Aspectos'!BQ148='Tabla de Aspectos'!$BR$2,'Tabla de Aspectos'!$BR$2,IF('Tabla de Aspectos'!BS148='Tabla de Aspectos'!$BT$2,'Tabla de Aspectos'!$BT$2,IF('Tabla de Aspectos'!BU148='Tabla de Aspectos'!$BV$2,'Tabla de Aspectos'!$BV$2,IF('Tabla de Aspectos'!BW148='Tabla de Aspectos'!$BX$2,'Tabla de Aspectos'!$BX$2,IF('Tabla de Aspectos'!BY148='Tabla de Aspectos'!$BZ$2,'Tabla de Aspectos'!$BZ$2,IF('Tabla de Aspectos'!CA148='Tabla de Aspectos'!$CB$2,'Tabla de Aspectos'!$CB$2,IF('Tabla de Aspectos'!CC148='Tabla de Aspectos'!$CD$2,'Tabla de Aspectos'!$CD$2,IF('Tabla de Aspectos'!CE148='Tabla de Aspectos'!$CF$2,'Tabla de Aspectos'!$CF$2,IF('Tabla de Aspectos'!CG148='Tabla de Aspectos'!$CH$2,'Tabla de Aspectos'!$CH$2,IF('Tabla de Aspectos'!CI148='Tabla de Aspectos'!$CJ$2,'Tabla de Aspectos'!$CJ$2,IF('Tabla de Aspectos'!CK148='Tabla de Aspectos'!$CL$2,'Tabla de Aspectos'!$CL$2,IF('Tabla de Aspectos'!CM148='Tabla de Aspectos'!$CN$2,'Tabla de Aspectos'!$CN$2,IF('Tabla de Aspectos'!CO148='Tabla de Aspectos'!$CP$2,'Tabla de Aspectos'!$CP$2,IF('Tabla de Aspectos'!CQ148='Tabla de Aspectos'!$CR$2,'Tabla de Aspectos'!$CR$2,IF('Tabla de Aspectos'!CS148='Tabla de Aspectos'!$CT$2,'Tabla de Aspectos'!$CT$2,IF('Tabla de Aspectos'!CU148='Tabla de Aspectos'!$CV$2,'Tabla de Aspectos'!$CV$2,IF('Tabla de Aspectos'!CW148='Tabla de Aspectos'!$CX$2,'Tabla de Aspectos'!$CX$2,"")))))))))))))))))))))))))))))))))))))))))))))))))</f>
        <v>Conjunción</v>
      </c>
      <c r="CJ6" s="5">
        <f>IF(AND('Tabla de Aspectos'!H148&gt;=0,'Tabla de Aspectos'!H148&lt;'Tabla de Aspectos'!$G$5/24),'Tabla de Aspectos'!H148,IF(AND('Tabla de Aspectos'!J148&gt;=0,'Tabla de Aspectos'!J148&lt;'Tabla de Aspectos'!$I$5/24),'Tabla de Aspectos'!J148,IF(AND('Tabla de Aspectos'!CZ148&gt;=0,'Tabla de Aspectos'!CZ148&lt;'Tabla de Aspectos'!$CY$5/24),'Tabla de Aspectos'!CZ148,IF(AND('Tabla de Aspectos'!L148&gt;=0,'Tabla de Aspectos'!L148&lt;'Tabla de Aspectos'!$K$5/24),'Tabla de Aspectos'!L148,IF(AND('Tabla de Aspectos'!N148&gt;=0,'Tabla de Aspectos'!N148&lt;'Tabla de Aspectos'!$M$5/24),'Tabla de Aspectos'!N148,IF(AND('Tabla de Aspectos'!P148&gt;=0,'Tabla de Aspectos'!P148&lt;'Tabla de Aspectos'!$O$5/24),'Tabla de Aspectos'!P148,IF(AND('Tabla de Aspectos'!R148&gt;=0,'Tabla de Aspectos'!R148&lt;'Tabla de Aspectos'!$Q$5/24),'Tabla de Aspectos'!R148,IF(AND('Tabla de Aspectos'!T148&gt;=0,'Tabla de Aspectos'!T148&lt;'Tabla de Aspectos'!$S$5/24),'Tabla de Aspectos'!T148,IF(AND('Tabla de Aspectos'!V148&gt;=0,'Tabla de Aspectos'!V148&lt;'Tabla de Aspectos'!$U$5/24),'Tabla de Aspectos'!V148,IF(AND('Tabla de Aspectos'!X148&gt;=0,'Tabla de Aspectos'!X148&lt;'Tabla de Aspectos'!$W$5/24),'Tabla de Aspectos'!X148,IF(AND('Tabla de Aspectos'!Z148&gt;=0,'Tabla de Aspectos'!Z148&lt;'Tabla de Aspectos'!$Y$5/24),'Tabla de Aspectos'!Z148,IF(AND('Tabla de Aspectos'!AB148&gt;=0,'Tabla de Aspectos'!AB148&lt;'Tabla de Aspectos'!$AA$5/24),'Tabla de Aspectos'!AB148,IF(AND('Tabla de Aspectos'!AD148&gt;=0,'Tabla de Aspectos'!AD148&lt;'Tabla de Aspectos'!$AC$5/24),'Tabla de Aspectos'!AD148,IF(AND('Tabla de Aspectos'!AF148&gt;=0,'Tabla de Aspectos'!AF148&lt;'Tabla de Aspectos'!$AE$5/24),'Tabla de Aspectos'!AF148,IF(AND('Tabla de Aspectos'!AH148&gt;=0,'Tabla de Aspectos'!AH148&lt;'Tabla de Aspectos'!$AG$5/24),'Tabla de Aspectos'!AH148,IF(AND('Tabla de Aspectos'!AJ148&gt;=0,'Tabla de Aspectos'!AJ148&lt;'Tabla de Aspectos'!$AI$5/24),'Tabla de Aspectos'!AJ148,IF(AND('Tabla de Aspectos'!AL148&gt;=0,'Tabla de Aspectos'!AL148&lt;'Tabla de Aspectos'!$AK$5/24),'Tabla de Aspectos'!AL148,IF(AND('Tabla de Aspectos'!AN148&gt;=0,'Tabla de Aspectos'!AN148&lt;'Tabla de Aspectos'!$AM$5/24),'Tabla de Aspectos'!AN148,IF(AND('Tabla de Aspectos'!AP148&gt;=0,'Tabla de Aspectos'!AP148&lt;'Tabla de Aspectos'!$AO$5/24),'Tabla de Aspectos'!AP148,IF(AND('Tabla de Aspectos'!AR148&gt;=0,'Tabla de Aspectos'!AR148&lt;'Tabla de Aspectos'!$AQ$5/24),'Tabla de Aspectos'!AR148,IF(AND('Tabla de Aspectos'!AT148&gt;=0,'Tabla de Aspectos'!AT148&lt;'Tabla de Aspectos'!$AS$5/24),'Tabla de Aspectos'!AT148,IF(AND('Tabla de Aspectos'!AV148&gt;=0,'Tabla de Aspectos'!AV148&lt;'Tabla de Aspectos'!$AU$5/24),'Tabla de Aspectos'!AV148,IF(AND('Tabla de Aspectos'!AX148&gt;=0,'Tabla de Aspectos'!AX148&lt;'Tabla de Aspectos'!$AW$5/24),'Tabla de Aspectos'!AX148,IF(AND('Tabla de Aspectos'!AZ148&gt;=0,'Tabla de Aspectos'!AZ148&lt;'Tabla de Aspectos'!$AY$5/24),'Tabla de Aspectos'!AZ148,IF(AND('Tabla de Aspectos'!BB148&gt;=0,'Tabla de Aspectos'!BB148&lt;'Tabla de Aspectos'!$BA$5/24),'Tabla de Aspectos'!BB148,IF(AND('Tabla de Aspectos'!BD148&gt;=0,'Tabla de Aspectos'!BD148&lt;'Tabla de Aspectos'!$BC$5/24),'Tabla de Aspectos'!BD148,IF(AND('Tabla de Aspectos'!BF148&gt;=0,'Tabla de Aspectos'!BF148&lt;'Tabla de Aspectos'!$BE$5/24),'Tabla de Aspectos'!BF148,IF(AND('Tabla de Aspectos'!BH148&gt;=0,'Tabla de Aspectos'!BH148&lt;'Tabla de Aspectos'!$BG$5/24),'Tabla de Aspectos'!BH148,IF(AND('Tabla de Aspectos'!BJ148&gt;=0,'Tabla de Aspectos'!BJ148&lt;'Tabla de Aspectos'!$BI$5/24),'Tabla de Aspectos'!BJ148,IF(AND('Tabla de Aspectos'!BL148&gt;=0,'Tabla de Aspectos'!BL148&lt;'Tabla de Aspectos'!$BK$5/24),'Tabla de Aspectos'!BL148,IF(AND('Tabla de Aspectos'!BN148&gt;=0,'Tabla de Aspectos'!BN148&lt;'Tabla de Aspectos'!$BM$5/24),'Tabla de Aspectos'!BN148,IF(AND('Tabla de Aspectos'!BP148&gt;=0,'Tabla de Aspectos'!BP148&lt;'Tabla de Aspectos'!$BO$5/24),'Tabla de Aspectos'!BP148,IF(AND('Tabla de Aspectos'!BR148&gt;=0,'Tabla de Aspectos'!BR148&lt;'Tabla de Aspectos'!$BQ$5/24),'Tabla de Aspectos'!BR148,IF(AND('Tabla de Aspectos'!BT148&gt;=0,'Tabla de Aspectos'!BT148&lt;'Tabla de Aspectos'!$BS$5/24),'Tabla de Aspectos'!BT148,IF(AND('Tabla de Aspectos'!BV148&gt;=0,'Tabla de Aspectos'!BV148&lt;'Tabla de Aspectos'!$BU$5/24),'Tabla de Aspectos'!BV148,IF(AND('Tabla de Aspectos'!BX148&gt;=0,'Tabla de Aspectos'!BX148&lt;'Tabla de Aspectos'!$BW$5/24),'Tabla de Aspectos'!BX148,IF(AND('Tabla de Aspectos'!BZ148&gt;=0,'Tabla de Aspectos'!BZ148&lt;'Tabla de Aspectos'!$BY$5/24),'Tabla de Aspectos'!BZ148,IF(AND('Tabla de Aspectos'!CB148&gt;=0,'Tabla de Aspectos'!CB148&lt;'Tabla de Aspectos'!$CA$5/24),'Tabla de Aspectos'!CB148,IF(AND('Tabla de Aspectos'!CD148&gt;=0,'Tabla de Aspectos'!CD148&lt;'Tabla de Aspectos'!$CC$5/24),'Tabla de Aspectos'!CD148,IF(AND('Tabla de Aspectos'!CF148&gt;=0,'Tabla de Aspectos'!CF148&lt;'Tabla de Aspectos'!$CE$5/24),'Tabla de Aspectos'!CF148,IF(AND('Tabla de Aspectos'!CH148&gt;=0,'Tabla de Aspectos'!CH148&lt;'Tabla de Aspectos'!$CG$5/24),'Tabla de Aspectos'!CH148,IF(AND('Tabla de Aspectos'!CJ148&gt;=0,'Tabla de Aspectos'!CJ148&lt;'Tabla de Aspectos'!$CI$5/24),'Tabla de Aspectos'!CJ148,IF(AND('Tabla de Aspectos'!CL148&gt;=0,'Tabla de Aspectos'!CL148&lt;'Tabla de Aspectos'!$CK$5/24),'Tabla de Aspectos'!CL148,IF(AND('Tabla de Aspectos'!CN148&gt;=0,'Tabla de Aspectos'!CN148&lt;'Tabla de Aspectos'!$CM$5/24),'Tabla de Aspectos'!CN148,IF(AND('Tabla de Aspectos'!CP148&gt;=0,'Tabla de Aspectos'!CP148&lt;'Tabla de Aspectos'!$CO$5/24),'Tabla de Aspectos'!CP148,IF(AND('Tabla de Aspectos'!CR148&gt;=0,'Tabla de Aspectos'!CR148&lt;'Tabla de Aspectos'!$CQ$5/24),'Tabla de Aspectos'!CR148,IF(AND('Tabla de Aspectos'!CT148&gt;=0,'Tabla de Aspectos'!CT148&lt;'Tabla de Aspectos'!$CS$5/24),'Tabla de Aspectos'!CT148,IF(AND('Tabla de Aspectos'!CV148&gt;=0,'Tabla de Aspectos'!CV148&lt;'Tabla de Aspectos'!$CU$5/24),'Tabla de Aspectos'!CV148,IF(AND('Tabla de Aspectos'!CX148&gt;=0,'Tabla de Aspectos'!CX148&lt;'Tabla de Aspectos'!$CW$5/24),'Tabla de Aspectos'!CX148,"")))))))))))))))))))))))))))))))))))))))))))))))))</f>
        <v>0</v>
      </c>
      <c r="CK6" s="3" t="str">
        <f>IF(CJ6&lt;&gt;"",IF(CI6=13,"(no se puede describir)",IF(CI6="Conjunción","+20",ROUND((31-HLOOKUP(CI6,'Tabla de Aspectos'!$G$2:$DT$7,6,FALSE))/3*2,1))),"")</f>
        <v>+20</v>
      </c>
      <c r="CL6" s="3">
        <f>IF(CI6='Tabla de Aspectos'!$G$2,24*CJ6/'Tabla de Aspectos'!$G$5,IF(CI6='Tabla de Aspectos'!$I$2,24*CJ6/'Tabla de Aspectos'!$I$5,IF(CI6='Tabla de Aspectos'!$K$2,24*CJ6/'Tabla de Aspectos'!$K$5,IF(CI6='Tabla de Aspectos'!$CY$2,24*CJ6/'Tabla de Aspectos'!$CY$5,IF(CI6='Tabla de Aspectos'!$M$2,24*CJ6/'Tabla de Aspectos'!$M$5,IF(CI6='Tabla de Aspectos'!$M$2,24*CJ6/'Tabla de Aspectos'!$M$5,IF(CI6='Tabla de Aspectos'!$O$2,24*CJ6/'Tabla de Aspectos'!$O$5,IF(CI6='Tabla de Aspectos'!$Q$2,24*CJ6/'Tabla de Aspectos'!$Q$5,IF(CI6='Tabla de Aspectos'!$S$2,24*CJ6/'Tabla de Aspectos'!$S$5,IF(CI6='Tabla de Aspectos'!$U$2,24*CJ6/'Tabla de Aspectos'!$U$5,IF(CI6='Tabla de Aspectos'!$W$2,24*CJ6/'Tabla de Aspectos'!$W$5,IF(CI6='Tabla de Aspectos'!$Y$2,24*CJ6/'Tabla de Aspectos'!$Y$5,IF(CI6='Tabla de Aspectos'!$AA$2,24*CJ6/'Tabla de Aspectos'!$AA$5,IF(CI6='Tabla de Aspectos'!$AC$2,24*CJ6/'Tabla de Aspectos'!$AC$5,IF(CI6='Tabla de Aspectos'!$AE$2,24*CJ6/'Tabla de Aspectos'!$AE$5,IF(CI6='Tabla de Aspectos'!$AG$2,24*CJ6/'Tabla de Aspectos'!$AG$5,IF(CI6='Tabla de Aspectos'!$AI$2,24*CJ6/'Tabla de Aspectos'!$AI$5,IF(CI6='Tabla de Aspectos'!$AK$2,24*CJ6/'Tabla de Aspectos'!$AK$5,IF(CI6='Tabla de Aspectos'!$AM$2,24*CJ6/'Tabla de Aspectos'!$AM$5,IF(CI6='Tabla de Aspectos'!$AO$2,24*CJ6/'Tabla de Aspectos'!$AO$5,IF(CI6='Tabla de Aspectos'!$AQ$2,24*CJ6/'Tabla de Aspectos'!$AQ$5,IF(CI6='Tabla de Aspectos'!$AS$2,24*CJ6/'Tabla de Aspectos'!$AS$5,IF(CI6='Tabla de Aspectos'!$AU$2,24*CJ6/'Tabla de Aspectos'!$AU$5,IF(CI6='Tabla de Aspectos'!$AW$2,24*CJ6/'Tabla de Aspectos'!$AW$5,IF(CI6='Tabla de Aspectos'!$AY$2,24*CJ6/'Tabla de Aspectos'!$AY$5,IF(CI6='Tabla de Aspectos'!$BA$2,24*CJ6/'Tabla de Aspectos'!$BA$5,IF(CI6='Tabla de Aspectos'!$BC$2,24*CJ6/'Tabla de Aspectos'!$BC$5,IF(CI6='Tabla de Aspectos'!$BE$2,24*CJ6/'Tabla de Aspectos'!$BE$5,IF(CI6='Tabla de Aspectos'!$BG$2,24*CJ6/'Tabla de Aspectos'!$BG$5,IF(CI6='Tabla de Aspectos'!$BI$2,24*CJ6/'Tabla de Aspectos'!$BI$5,IF(CI6='Tabla de Aspectos'!$BK$2,24*CJ6/'Tabla de Aspectos'!$BK$5,IF(CI6='Tabla de Aspectos'!$BM$2,24*CJ6/'Tabla de Aspectos'!$BM$5,IF(CI6='Tabla de Aspectos'!$BO$2,24*CJ6/'Tabla de Aspectos'!$BO$5,IF(CI6='Tabla de Aspectos'!$BQ$2,24*CJ6/'Tabla de Aspectos'!$BQ$5,IF(CI6='Tabla de Aspectos'!$BS$2,24*CJ6/'Tabla de Aspectos'!$BS$5,IF(CI6='Tabla de Aspectos'!$BU$2,24*CJ6/'Tabla de Aspectos'!$BU$5,IF(CI6='Tabla de Aspectos'!$BW$2,24*CJ6/'Tabla de Aspectos'!$BW$5,IF(CI6='Tabla de Aspectos'!$BY$2,24*CJ6/'Tabla de Aspectos'!$BY$5,IF(CI6='Tabla de Aspectos'!$CA$2,24*CJ6/'Tabla de Aspectos'!$CA$5,IF(CI6='Tabla de Aspectos'!$CC$2,24*CJ6/'Tabla de Aspectos'!$CC$5,IF(CI6='Tabla de Aspectos'!$CE$2,24*CJ6/'Tabla de Aspectos'!$CE$5,IF(CI6='Tabla de Aspectos'!$CG$2,24*CJ6/'Tabla de Aspectos'!$CG$5,IF(CI6='Tabla de Aspectos'!$CI$2,24*CJ6/'Tabla de Aspectos'!$CI$5,IF(CI6='Tabla de Aspectos'!$CK$2,24*CJ6/'Tabla de Aspectos'!$CK$5,IF(CI6='Tabla de Aspectos'!$CM$2,24*CJ6/'Tabla de Aspectos'!$CM$5,IF(CI6='Tabla de Aspectos'!$CO$2,24*CJ6/'Tabla de Aspectos'!$CO$5,IF(CI6='Tabla de Aspectos'!$CQ$2,24*CJ6/'Tabla de Aspectos'!$CQ$5,IF(CI6='Tabla de Aspectos'!$CS$2,24*CJ6/'Tabla de Aspectos'!$CS$5,IF(CI6='Tabla de Aspectos'!$CU$2,24*CJ6/'Tabla de Aspectos'!$CU$5,IF(CI6='Tabla de Aspectos'!$CW$2,24*CJ6/'Tabla de Aspectos'!$CW$5,""))))))))))))))))))))))))))))))))))))))))))))))))))</f>
        <v>0</v>
      </c>
      <c r="CM6" s="3">
        <f t="shared" si="7"/>
        <v>20</v>
      </c>
      <c r="CO6" s="3">
        <f>'Tabla de Aspectos'!D163</f>
        <v>163</v>
      </c>
      <c r="CP6" s="3" t="str">
        <f>'Tabla de Aspectos'!E163</f>
        <v>Plutón</v>
      </c>
      <c r="CQ6" s="3" t="str">
        <f>'Tabla de Aspectos'!F163</f>
        <v>Mercurio</v>
      </c>
      <c r="CR6" s="3" t="str">
        <f>IF('Tabla de Aspectos'!G163='Tabla de Aspectos'!$H$2,'Tabla de Aspectos'!$H$2,IF('Tabla de Aspectos'!I163='Tabla de Aspectos'!$J$2,'Tabla de Aspectos'!$J$2,IF('Tabla de Aspectos'!CY163='Tabla de Aspectos'!$CZ$2,'Tabla de Aspectos'!$CZ$2,IF('Tabla de Aspectos'!K163='Tabla de Aspectos'!$L$2,'Tabla de Aspectos'!$L$2,IF('Tabla de Aspectos'!M163='Tabla de Aspectos'!$N$2,'Tabla de Aspectos'!$N$2,IF('Tabla de Aspectos'!O163='Tabla de Aspectos'!$P$2,'Tabla de Aspectos'!$P$2,IF('Tabla de Aspectos'!Q163='Tabla de Aspectos'!$R$2,'Tabla de Aspectos'!$R$2,IF('Tabla de Aspectos'!S163='Tabla de Aspectos'!$T$2,'Tabla de Aspectos'!$T$2,IF('Tabla de Aspectos'!U163='Tabla de Aspectos'!$V$2,'Tabla de Aspectos'!$V$2,IF('Tabla de Aspectos'!W163='Tabla de Aspectos'!$X$2,'Tabla de Aspectos'!$X$2,IF('Tabla de Aspectos'!Y163='Tabla de Aspectos'!$Z$2,'Tabla de Aspectos'!$Z$2,IF('Tabla de Aspectos'!AA163='Tabla de Aspectos'!$AB$2,'Tabla de Aspectos'!$AB$2,IF('Tabla de Aspectos'!AC163='Tabla de Aspectos'!$AD$2,'Tabla de Aspectos'!$AD$2,IF('Tabla de Aspectos'!AE163='Tabla de Aspectos'!$AF$2,'Tabla de Aspectos'!$AF$2,IF('Tabla de Aspectos'!AG163='Tabla de Aspectos'!$AH$2,'Tabla de Aspectos'!$AH$2,IF('Tabla de Aspectos'!AI163='Tabla de Aspectos'!$AJ$2,'Tabla de Aspectos'!$AJ$2,IF('Tabla de Aspectos'!AK163='Tabla de Aspectos'!$AL$2,'Tabla de Aspectos'!$AL$2,IF('Tabla de Aspectos'!AM163='Tabla de Aspectos'!$AN$2,'Tabla de Aspectos'!$AN$2,IF('Tabla de Aspectos'!AO163='Tabla de Aspectos'!$AP$2,'Tabla de Aspectos'!$AP$2,IF('Tabla de Aspectos'!AQ163='Tabla de Aspectos'!$AR$2,'Tabla de Aspectos'!$AR$2,IF('Tabla de Aspectos'!AS163='Tabla de Aspectos'!$AT$2,'Tabla de Aspectos'!$AT$2,IF('Tabla de Aspectos'!AU163='Tabla de Aspectos'!$AV$2,'Tabla de Aspectos'!$AV$2,IF('Tabla de Aspectos'!AW163='Tabla de Aspectos'!$AX$2,'Tabla de Aspectos'!$AX$2,IF('Tabla de Aspectos'!AY163='Tabla de Aspectos'!$AZ$2,'Tabla de Aspectos'!$AZ$2,IF('Tabla de Aspectos'!BA163='Tabla de Aspectos'!$BB$2,'Tabla de Aspectos'!$BB$2,IF('Tabla de Aspectos'!BC163='Tabla de Aspectos'!$BD$2,'Tabla de Aspectos'!$BD$2,IF('Tabla de Aspectos'!BE163='Tabla de Aspectos'!$BF$2,'Tabla de Aspectos'!$BF$2,IF('Tabla de Aspectos'!BG163='Tabla de Aspectos'!$BH$2,'Tabla de Aspectos'!$BH$2,IF('Tabla de Aspectos'!BI163='Tabla de Aspectos'!$BJ$2,'Tabla de Aspectos'!$BJ$2,IF('Tabla de Aspectos'!BK163='Tabla de Aspectos'!$BL$2,'Tabla de Aspectos'!$BL$2,IF('Tabla de Aspectos'!BM163='Tabla de Aspectos'!$BN$2,'Tabla de Aspectos'!$BN$2,IF('Tabla de Aspectos'!BO163='Tabla de Aspectos'!$BP$2,'Tabla de Aspectos'!$BP$2,IF('Tabla de Aspectos'!BQ163='Tabla de Aspectos'!$BR$2,'Tabla de Aspectos'!$BR$2,IF('Tabla de Aspectos'!BS163='Tabla de Aspectos'!$BT$2,'Tabla de Aspectos'!$BT$2,IF('Tabla de Aspectos'!BU163='Tabla de Aspectos'!$BV$2,'Tabla de Aspectos'!$BV$2,IF('Tabla de Aspectos'!BW163='Tabla de Aspectos'!$BX$2,'Tabla de Aspectos'!$BX$2,IF('Tabla de Aspectos'!BY163='Tabla de Aspectos'!$BZ$2,'Tabla de Aspectos'!$BZ$2,IF('Tabla de Aspectos'!CA163='Tabla de Aspectos'!$CB$2,'Tabla de Aspectos'!$CB$2,IF('Tabla de Aspectos'!CC163='Tabla de Aspectos'!$CD$2,'Tabla de Aspectos'!$CD$2,IF('Tabla de Aspectos'!CE163='Tabla de Aspectos'!$CF$2,'Tabla de Aspectos'!$CF$2,IF('Tabla de Aspectos'!CG163='Tabla de Aspectos'!$CH$2,'Tabla de Aspectos'!$CH$2,IF('Tabla de Aspectos'!CI163='Tabla de Aspectos'!$CJ$2,'Tabla de Aspectos'!$CJ$2,IF('Tabla de Aspectos'!CK163='Tabla de Aspectos'!$CL$2,'Tabla de Aspectos'!$CL$2,IF('Tabla de Aspectos'!CM163='Tabla de Aspectos'!$CN$2,'Tabla de Aspectos'!$CN$2,IF('Tabla de Aspectos'!CO163='Tabla de Aspectos'!$CP$2,'Tabla de Aspectos'!$CP$2,IF('Tabla de Aspectos'!CQ163='Tabla de Aspectos'!$CR$2,'Tabla de Aspectos'!$CR$2,IF('Tabla de Aspectos'!CS163='Tabla de Aspectos'!$CT$2,'Tabla de Aspectos'!$CT$2,IF('Tabla de Aspectos'!CU163='Tabla de Aspectos'!$CV$2,'Tabla de Aspectos'!$CV$2,IF('Tabla de Aspectos'!CW163='Tabla de Aspectos'!$CX$2,'Tabla de Aspectos'!$CX$2,"")))))))))))))))))))))))))))))))))))))))))))))))))</f>
        <v>Conjunción</v>
      </c>
      <c r="CS6" s="5">
        <f>IF(AND('Tabla de Aspectos'!H163&gt;=0,'Tabla de Aspectos'!H163&lt;'Tabla de Aspectos'!$G$5/24),'Tabla de Aspectos'!H163,IF(AND('Tabla de Aspectos'!J163&gt;=0,'Tabla de Aspectos'!J163&lt;'Tabla de Aspectos'!$I$5/24),'Tabla de Aspectos'!J163,IF(AND('Tabla de Aspectos'!CZ163&gt;=0,'Tabla de Aspectos'!CZ163&lt;'Tabla de Aspectos'!$CY$5/24),'Tabla de Aspectos'!CZ163,IF(AND('Tabla de Aspectos'!L163&gt;=0,'Tabla de Aspectos'!L163&lt;'Tabla de Aspectos'!$K$5/24),'Tabla de Aspectos'!L163,IF(AND('Tabla de Aspectos'!N163&gt;=0,'Tabla de Aspectos'!N163&lt;'Tabla de Aspectos'!$M$5/24),'Tabla de Aspectos'!N163,IF(AND('Tabla de Aspectos'!P163&gt;=0,'Tabla de Aspectos'!P163&lt;'Tabla de Aspectos'!$O$5/24),'Tabla de Aspectos'!P163,IF(AND('Tabla de Aspectos'!R163&gt;=0,'Tabla de Aspectos'!R163&lt;'Tabla de Aspectos'!$Q$5/24),'Tabla de Aspectos'!R163,IF(AND('Tabla de Aspectos'!T163&gt;=0,'Tabla de Aspectos'!T163&lt;'Tabla de Aspectos'!$S$5/24),'Tabla de Aspectos'!T163,IF(AND('Tabla de Aspectos'!V163&gt;=0,'Tabla de Aspectos'!V163&lt;'Tabla de Aspectos'!$U$5/24),'Tabla de Aspectos'!V163,IF(AND('Tabla de Aspectos'!X163&gt;=0,'Tabla de Aspectos'!X163&lt;'Tabla de Aspectos'!$W$5/24),'Tabla de Aspectos'!X163,IF(AND('Tabla de Aspectos'!Z163&gt;=0,'Tabla de Aspectos'!Z163&lt;'Tabla de Aspectos'!$Y$5/24),'Tabla de Aspectos'!Z163,IF(AND('Tabla de Aspectos'!AB163&gt;=0,'Tabla de Aspectos'!AB163&lt;'Tabla de Aspectos'!$AA$5/24),'Tabla de Aspectos'!AB163,IF(AND('Tabla de Aspectos'!AD163&gt;=0,'Tabla de Aspectos'!AD163&lt;'Tabla de Aspectos'!$AC$5/24),'Tabla de Aspectos'!AD163,IF(AND('Tabla de Aspectos'!AF163&gt;=0,'Tabla de Aspectos'!AF163&lt;'Tabla de Aspectos'!$AE$5/24),'Tabla de Aspectos'!AF163,IF(AND('Tabla de Aspectos'!AH163&gt;=0,'Tabla de Aspectos'!AH163&lt;'Tabla de Aspectos'!$AG$5/24),'Tabla de Aspectos'!AH163,IF(AND('Tabla de Aspectos'!AJ163&gt;=0,'Tabla de Aspectos'!AJ163&lt;'Tabla de Aspectos'!$AI$5/24),'Tabla de Aspectos'!AJ163,IF(AND('Tabla de Aspectos'!AL163&gt;=0,'Tabla de Aspectos'!AL163&lt;'Tabla de Aspectos'!$AK$5/24),'Tabla de Aspectos'!AL163,IF(AND('Tabla de Aspectos'!AN163&gt;=0,'Tabla de Aspectos'!AN163&lt;'Tabla de Aspectos'!$AM$5/24),'Tabla de Aspectos'!AN163,IF(AND('Tabla de Aspectos'!AP163&gt;=0,'Tabla de Aspectos'!AP163&lt;'Tabla de Aspectos'!$AO$5/24),'Tabla de Aspectos'!AP163,IF(AND('Tabla de Aspectos'!AR163&gt;=0,'Tabla de Aspectos'!AR163&lt;'Tabla de Aspectos'!$AQ$5/24),'Tabla de Aspectos'!AR163,IF(AND('Tabla de Aspectos'!AT163&gt;=0,'Tabla de Aspectos'!AT163&lt;'Tabla de Aspectos'!$AS$5/24),'Tabla de Aspectos'!AT163,IF(AND('Tabla de Aspectos'!AV163&gt;=0,'Tabla de Aspectos'!AV163&lt;'Tabla de Aspectos'!$AU$5/24),'Tabla de Aspectos'!AV163,IF(AND('Tabla de Aspectos'!AX163&gt;=0,'Tabla de Aspectos'!AX163&lt;'Tabla de Aspectos'!$AW$5/24),'Tabla de Aspectos'!AX163,IF(AND('Tabla de Aspectos'!AZ163&gt;=0,'Tabla de Aspectos'!AZ163&lt;'Tabla de Aspectos'!$AY$5/24),'Tabla de Aspectos'!AZ163,IF(AND('Tabla de Aspectos'!BB163&gt;=0,'Tabla de Aspectos'!BB163&lt;'Tabla de Aspectos'!$BA$5/24),'Tabla de Aspectos'!BB163,IF(AND('Tabla de Aspectos'!BD163&gt;=0,'Tabla de Aspectos'!BD163&lt;'Tabla de Aspectos'!$BC$5/24),'Tabla de Aspectos'!BD163,IF(AND('Tabla de Aspectos'!BF163&gt;=0,'Tabla de Aspectos'!BF163&lt;'Tabla de Aspectos'!$BE$5/24),'Tabla de Aspectos'!BF163,IF(AND('Tabla de Aspectos'!BH163&gt;=0,'Tabla de Aspectos'!BH163&lt;'Tabla de Aspectos'!$BG$5/24),'Tabla de Aspectos'!BH163,IF(AND('Tabla de Aspectos'!BJ163&gt;=0,'Tabla de Aspectos'!BJ163&lt;'Tabla de Aspectos'!$BI$5/24),'Tabla de Aspectos'!BJ163,IF(AND('Tabla de Aspectos'!BL163&gt;=0,'Tabla de Aspectos'!BL163&lt;'Tabla de Aspectos'!$BK$5/24),'Tabla de Aspectos'!BL163,IF(AND('Tabla de Aspectos'!BN163&gt;=0,'Tabla de Aspectos'!BN163&lt;'Tabla de Aspectos'!$BM$5/24),'Tabla de Aspectos'!BN163,IF(AND('Tabla de Aspectos'!BP163&gt;=0,'Tabla de Aspectos'!BP163&lt;'Tabla de Aspectos'!$BO$5/24),'Tabla de Aspectos'!BP163,IF(AND('Tabla de Aspectos'!BR163&gt;=0,'Tabla de Aspectos'!BR163&lt;'Tabla de Aspectos'!$BQ$5/24),'Tabla de Aspectos'!BR163,IF(AND('Tabla de Aspectos'!BT163&gt;=0,'Tabla de Aspectos'!BT163&lt;'Tabla de Aspectos'!$BS$5/24),'Tabla de Aspectos'!BT163,IF(AND('Tabla de Aspectos'!BV163&gt;=0,'Tabla de Aspectos'!BV163&lt;'Tabla de Aspectos'!$BU$5/24),'Tabla de Aspectos'!BV163,IF(AND('Tabla de Aspectos'!BX163&gt;=0,'Tabla de Aspectos'!BX163&lt;'Tabla de Aspectos'!$BW$5/24),'Tabla de Aspectos'!BX163,IF(AND('Tabla de Aspectos'!BZ163&gt;=0,'Tabla de Aspectos'!BZ163&lt;'Tabla de Aspectos'!$BY$5/24),'Tabla de Aspectos'!BZ163,IF(AND('Tabla de Aspectos'!CB163&gt;=0,'Tabla de Aspectos'!CB163&lt;'Tabla de Aspectos'!$CA$5/24),'Tabla de Aspectos'!CB163,IF(AND('Tabla de Aspectos'!CD163&gt;=0,'Tabla de Aspectos'!CD163&lt;'Tabla de Aspectos'!$CC$5/24),'Tabla de Aspectos'!CD163,IF(AND('Tabla de Aspectos'!CF163&gt;=0,'Tabla de Aspectos'!CF163&lt;'Tabla de Aspectos'!$CE$5/24),'Tabla de Aspectos'!CF163,IF(AND('Tabla de Aspectos'!CH163&gt;=0,'Tabla de Aspectos'!CH163&lt;'Tabla de Aspectos'!$CG$5/24),'Tabla de Aspectos'!CH163,IF(AND('Tabla de Aspectos'!CJ163&gt;=0,'Tabla de Aspectos'!CJ163&lt;'Tabla de Aspectos'!$CI$5/24),'Tabla de Aspectos'!CJ163,IF(AND('Tabla de Aspectos'!CL163&gt;=0,'Tabla de Aspectos'!CL163&lt;'Tabla de Aspectos'!$CK$5/24),'Tabla de Aspectos'!CL163,IF(AND('Tabla de Aspectos'!CN163&gt;=0,'Tabla de Aspectos'!CN163&lt;'Tabla de Aspectos'!$CM$5/24),'Tabla de Aspectos'!CN163,IF(AND('Tabla de Aspectos'!CP163&gt;=0,'Tabla de Aspectos'!CP163&lt;'Tabla de Aspectos'!$CO$5/24),'Tabla de Aspectos'!CP163,IF(AND('Tabla de Aspectos'!CR163&gt;=0,'Tabla de Aspectos'!CR163&lt;'Tabla de Aspectos'!$CQ$5/24),'Tabla de Aspectos'!CR163,IF(AND('Tabla de Aspectos'!CT163&gt;=0,'Tabla de Aspectos'!CT163&lt;'Tabla de Aspectos'!$CS$5/24),'Tabla de Aspectos'!CT163,IF(AND('Tabla de Aspectos'!CV163&gt;=0,'Tabla de Aspectos'!CV163&lt;'Tabla de Aspectos'!$CU$5/24),'Tabla de Aspectos'!CV163,IF(AND('Tabla de Aspectos'!CX163&gt;=0,'Tabla de Aspectos'!CX163&lt;'Tabla de Aspectos'!$CW$5/24),'Tabla de Aspectos'!CX163,"")))))))))))))))))))))))))))))))))))))))))))))))))</f>
        <v>0</v>
      </c>
      <c r="CT6" s="3" t="str">
        <f>IF(CS6&lt;&gt;"",IF(CR6=13,"(no se puede describir)",IF(CR6="Conjunción","+20",ROUND((31-HLOOKUP(CR6,'Tabla de Aspectos'!$G$2:$DT$7,6,FALSE))/3*2,1))),"")</f>
        <v>+20</v>
      </c>
      <c r="CU6" s="3">
        <f>IF(CR6='Tabla de Aspectos'!$G$2,24*CS6/'Tabla de Aspectos'!$G$5,IF(CR6='Tabla de Aspectos'!$I$2,24*CS6/'Tabla de Aspectos'!$I$5,IF(CR6='Tabla de Aspectos'!$K$2,24*CS6/'Tabla de Aspectos'!$K$5,IF(CR6='Tabla de Aspectos'!$CY$2,24*CS6/'Tabla de Aspectos'!$CY$5,IF(CR6='Tabla de Aspectos'!$M$2,24*CS6/'Tabla de Aspectos'!$M$5,IF(CR6='Tabla de Aspectos'!$M$2,24*CS6/'Tabla de Aspectos'!$M$5,IF(CR6='Tabla de Aspectos'!$O$2,24*CS6/'Tabla de Aspectos'!$O$5,IF(CR6='Tabla de Aspectos'!$Q$2,24*CS6/'Tabla de Aspectos'!$Q$5,IF(CR6='Tabla de Aspectos'!$S$2,24*CS6/'Tabla de Aspectos'!$S$5,IF(CR6='Tabla de Aspectos'!$U$2,24*CS6/'Tabla de Aspectos'!$U$5,IF(CR6='Tabla de Aspectos'!$W$2,24*CS6/'Tabla de Aspectos'!$W$5,IF(CR6='Tabla de Aspectos'!$Y$2,24*CS6/'Tabla de Aspectos'!$Y$5,IF(CR6='Tabla de Aspectos'!$AA$2,24*CS6/'Tabla de Aspectos'!$AA$5,IF(CR6='Tabla de Aspectos'!$AC$2,24*CS6/'Tabla de Aspectos'!$AC$5,IF(CR6='Tabla de Aspectos'!$AE$2,24*CS6/'Tabla de Aspectos'!$AE$5,IF(CR6='Tabla de Aspectos'!$AG$2,24*CS6/'Tabla de Aspectos'!$AG$5,IF(CR6='Tabla de Aspectos'!$AI$2,24*CS6/'Tabla de Aspectos'!$AI$5,IF(CR6='Tabla de Aspectos'!$AK$2,24*CS6/'Tabla de Aspectos'!$AK$5,IF(CR6='Tabla de Aspectos'!$AM$2,24*CS6/'Tabla de Aspectos'!$AM$5,IF(CR6='Tabla de Aspectos'!$AO$2,24*CS6/'Tabla de Aspectos'!$AO$5,IF(CR6='Tabla de Aspectos'!$AQ$2,24*CS6/'Tabla de Aspectos'!$AQ$5,IF(CR6='Tabla de Aspectos'!$AS$2,24*CS6/'Tabla de Aspectos'!$AS$5,IF(CR6='Tabla de Aspectos'!$AU$2,24*CS6/'Tabla de Aspectos'!$AU$5,IF(CR6='Tabla de Aspectos'!$AW$2,24*CS6/'Tabla de Aspectos'!$AW$5,IF(CR6='Tabla de Aspectos'!$AY$2,24*CS6/'Tabla de Aspectos'!$AY$5,IF(CR6='Tabla de Aspectos'!$BA$2,24*CS6/'Tabla de Aspectos'!$BA$5,IF(CR6='Tabla de Aspectos'!$BC$2,24*CS6/'Tabla de Aspectos'!$BC$5,IF(CR6='Tabla de Aspectos'!$BE$2,24*CS6/'Tabla de Aspectos'!$BE$5,IF(CR6='Tabla de Aspectos'!$BG$2,24*CS6/'Tabla de Aspectos'!$BG$5,IF(CR6='Tabla de Aspectos'!$BI$2,24*CS6/'Tabla de Aspectos'!$BI$5,IF(CR6='Tabla de Aspectos'!$BK$2,24*CS6/'Tabla de Aspectos'!$BK$5,IF(CR6='Tabla de Aspectos'!$BM$2,24*CS6/'Tabla de Aspectos'!$BM$5,IF(CR6='Tabla de Aspectos'!$BO$2,24*CS6/'Tabla de Aspectos'!$BO$5,IF(CR6='Tabla de Aspectos'!$BQ$2,24*CS6/'Tabla de Aspectos'!$BQ$5,IF(CR6='Tabla de Aspectos'!$BS$2,24*CS6/'Tabla de Aspectos'!$BS$5,IF(CR6='Tabla de Aspectos'!$BU$2,24*CS6/'Tabla de Aspectos'!$BU$5,IF(CR6='Tabla de Aspectos'!$BW$2,24*CS6/'Tabla de Aspectos'!$BW$5,IF(CR6='Tabla de Aspectos'!$BY$2,24*CS6/'Tabla de Aspectos'!$BY$5,IF(CR6='Tabla de Aspectos'!$CA$2,24*CS6/'Tabla de Aspectos'!$CA$5,IF(CR6='Tabla de Aspectos'!$CC$2,24*CS6/'Tabla de Aspectos'!$CC$5,IF(CR6='Tabla de Aspectos'!$CE$2,24*CS6/'Tabla de Aspectos'!$CE$5,IF(CR6='Tabla de Aspectos'!$CG$2,24*CS6/'Tabla de Aspectos'!$CG$5,IF(CR6='Tabla de Aspectos'!$CI$2,24*CS6/'Tabla de Aspectos'!$CI$5,IF(CR6='Tabla de Aspectos'!$CK$2,24*CS6/'Tabla de Aspectos'!$CK$5,IF(CR6='Tabla de Aspectos'!$CM$2,24*CS6/'Tabla de Aspectos'!$CM$5,IF(CR6='Tabla de Aspectos'!$CO$2,24*CS6/'Tabla de Aspectos'!$CO$5,IF(CR6='Tabla de Aspectos'!$CQ$2,24*CS6/'Tabla de Aspectos'!$CQ$5,IF(CR6='Tabla de Aspectos'!$CS$2,24*CS6/'Tabla de Aspectos'!$CS$5,IF(CR6='Tabla de Aspectos'!$CU$2,24*CS6/'Tabla de Aspectos'!$CU$5,IF(CR6='Tabla de Aspectos'!$CW$2,24*CS6/'Tabla de Aspectos'!$CW$5,""))))))))))))))))))))))))))))))))))))))))))))))))))</f>
        <v>0</v>
      </c>
      <c r="CV6" s="3">
        <f t="shared" si="8"/>
        <v>20</v>
      </c>
      <c r="CX6" s="3">
        <f>'Tabla de Aspectos'!D178</f>
        <v>179</v>
      </c>
      <c r="CY6" s="3" t="str">
        <f>'Tabla de Aspectos'!E178</f>
        <v>Nodo Norte Real</v>
      </c>
      <c r="CZ6" s="3" t="str">
        <f>'Tabla de Aspectos'!F178</f>
        <v>Mercurio</v>
      </c>
      <c r="DA6" s="3" t="str">
        <f>IF('Tabla de Aspectos'!G178='Tabla de Aspectos'!$H$2,'Tabla de Aspectos'!$H$2,IF('Tabla de Aspectos'!I178='Tabla de Aspectos'!$J$2,'Tabla de Aspectos'!$J$2,IF('Tabla de Aspectos'!CY178='Tabla de Aspectos'!$CZ$2,'Tabla de Aspectos'!$CZ$2,IF('Tabla de Aspectos'!K178='Tabla de Aspectos'!$L$2,'Tabla de Aspectos'!$L$2,IF('Tabla de Aspectos'!M178='Tabla de Aspectos'!$N$2,'Tabla de Aspectos'!$N$2,IF('Tabla de Aspectos'!O178='Tabla de Aspectos'!$P$2,'Tabla de Aspectos'!$P$2,IF('Tabla de Aspectos'!Q178='Tabla de Aspectos'!$R$2,'Tabla de Aspectos'!$R$2,IF('Tabla de Aspectos'!S178='Tabla de Aspectos'!$T$2,'Tabla de Aspectos'!$T$2,IF('Tabla de Aspectos'!U178='Tabla de Aspectos'!$V$2,'Tabla de Aspectos'!$V$2,IF('Tabla de Aspectos'!W178='Tabla de Aspectos'!$X$2,'Tabla de Aspectos'!$X$2,IF('Tabla de Aspectos'!Y178='Tabla de Aspectos'!$Z$2,'Tabla de Aspectos'!$Z$2,IF('Tabla de Aspectos'!AA178='Tabla de Aspectos'!$AB$2,'Tabla de Aspectos'!$AB$2,IF('Tabla de Aspectos'!AC178='Tabla de Aspectos'!$AD$2,'Tabla de Aspectos'!$AD$2,IF('Tabla de Aspectos'!AE178='Tabla de Aspectos'!$AF$2,'Tabla de Aspectos'!$AF$2,IF('Tabla de Aspectos'!AG178='Tabla de Aspectos'!$AH$2,'Tabla de Aspectos'!$AH$2,IF('Tabla de Aspectos'!AI178='Tabla de Aspectos'!$AJ$2,'Tabla de Aspectos'!$AJ$2,IF('Tabla de Aspectos'!AK178='Tabla de Aspectos'!$AL$2,'Tabla de Aspectos'!$AL$2,IF('Tabla de Aspectos'!AM178='Tabla de Aspectos'!$AN$2,'Tabla de Aspectos'!$AN$2,IF('Tabla de Aspectos'!AO178='Tabla de Aspectos'!$AP$2,'Tabla de Aspectos'!$AP$2,IF('Tabla de Aspectos'!AQ178='Tabla de Aspectos'!$AR$2,'Tabla de Aspectos'!$AR$2,IF('Tabla de Aspectos'!AS178='Tabla de Aspectos'!$AT$2,'Tabla de Aspectos'!$AT$2,IF('Tabla de Aspectos'!AU178='Tabla de Aspectos'!$AV$2,'Tabla de Aspectos'!$AV$2,IF('Tabla de Aspectos'!AW178='Tabla de Aspectos'!$AX$2,'Tabla de Aspectos'!$AX$2,IF('Tabla de Aspectos'!AY178='Tabla de Aspectos'!$AZ$2,'Tabla de Aspectos'!$AZ$2,IF('Tabla de Aspectos'!BA178='Tabla de Aspectos'!$BB$2,'Tabla de Aspectos'!$BB$2,IF('Tabla de Aspectos'!BC178='Tabla de Aspectos'!$BD$2,'Tabla de Aspectos'!$BD$2,IF('Tabla de Aspectos'!BE178='Tabla de Aspectos'!$BF$2,'Tabla de Aspectos'!$BF$2,IF('Tabla de Aspectos'!BG178='Tabla de Aspectos'!$BH$2,'Tabla de Aspectos'!$BH$2,IF('Tabla de Aspectos'!BI178='Tabla de Aspectos'!$BJ$2,'Tabla de Aspectos'!$BJ$2,IF('Tabla de Aspectos'!BK178='Tabla de Aspectos'!$BL$2,'Tabla de Aspectos'!$BL$2,IF('Tabla de Aspectos'!BM178='Tabla de Aspectos'!$BN$2,'Tabla de Aspectos'!$BN$2,IF('Tabla de Aspectos'!BO178='Tabla de Aspectos'!$BP$2,'Tabla de Aspectos'!$BP$2,IF('Tabla de Aspectos'!BQ178='Tabla de Aspectos'!$BR$2,'Tabla de Aspectos'!$BR$2,IF('Tabla de Aspectos'!BS178='Tabla de Aspectos'!$BT$2,'Tabla de Aspectos'!$BT$2,IF('Tabla de Aspectos'!BU178='Tabla de Aspectos'!$BV$2,'Tabla de Aspectos'!$BV$2,IF('Tabla de Aspectos'!BW178='Tabla de Aspectos'!$BX$2,'Tabla de Aspectos'!$BX$2,IF('Tabla de Aspectos'!BY178='Tabla de Aspectos'!$BZ$2,'Tabla de Aspectos'!$BZ$2,IF('Tabla de Aspectos'!CA178='Tabla de Aspectos'!$CB$2,'Tabla de Aspectos'!$CB$2,IF('Tabla de Aspectos'!CC178='Tabla de Aspectos'!$CD$2,'Tabla de Aspectos'!$CD$2,IF('Tabla de Aspectos'!CE178='Tabla de Aspectos'!$CF$2,'Tabla de Aspectos'!$CF$2,IF('Tabla de Aspectos'!CG178='Tabla de Aspectos'!$CH$2,'Tabla de Aspectos'!$CH$2,IF('Tabla de Aspectos'!CI178='Tabla de Aspectos'!$CJ$2,'Tabla de Aspectos'!$CJ$2,IF('Tabla de Aspectos'!CK178='Tabla de Aspectos'!$CL$2,'Tabla de Aspectos'!$CL$2,IF('Tabla de Aspectos'!CM178='Tabla de Aspectos'!$CN$2,'Tabla de Aspectos'!$CN$2,IF('Tabla de Aspectos'!CO178='Tabla de Aspectos'!$CP$2,'Tabla de Aspectos'!$CP$2,IF('Tabla de Aspectos'!CQ178='Tabla de Aspectos'!$CR$2,'Tabla de Aspectos'!$CR$2,IF('Tabla de Aspectos'!CS178='Tabla de Aspectos'!$CT$2,'Tabla de Aspectos'!$CT$2,IF('Tabla de Aspectos'!CU178='Tabla de Aspectos'!$CV$2,'Tabla de Aspectos'!$CV$2,IF('Tabla de Aspectos'!CW178='Tabla de Aspectos'!$CX$2,'Tabla de Aspectos'!$CX$2,"")))))))))))))))))))))))))))))))))))))))))))))))))</f>
        <v>Conjunción</v>
      </c>
      <c r="DB6" s="5">
        <f>IF(AND('Tabla de Aspectos'!H178&gt;=0,'Tabla de Aspectos'!H178&lt;'Tabla de Aspectos'!$G$5/24),'Tabla de Aspectos'!H178,IF(AND('Tabla de Aspectos'!J178&gt;=0,'Tabla de Aspectos'!J178&lt;'Tabla de Aspectos'!$I$5/24),'Tabla de Aspectos'!J178,IF(AND('Tabla de Aspectos'!CZ178&gt;=0,'Tabla de Aspectos'!CZ178&lt;'Tabla de Aspectos'!$CY$5/24),'Tabla de Aspectos'!CZ178,IF(AND('Tabla de Aspectos'!L178&gt;=0,'Tabla de Aspectos'!L178&lt;'Tabla de Aspectos'!$K$5/24),'Tabla de Aspectos'!L178,IF(AND('Tabla de Aspectos'!N178&gt;=0,'Tabla de Aspectos'!N178&lt;'Tabla de Aspectos'!$M$5/24),'Tabla de Aspectos'!N178,IF(AND('Tabla de Aspectos'!P178&gt;=0,'Tabla de Aspectos'!P178&lt;'Tabla de Aspectos'!$O$5/24),'Tabla de Aspectos'!P178,IF(AND('Tabla de Aspectos'!R178&gt;=0,'Tabla de Aspectos'!R178&lt;'Tabla de Aspectos'!$Q$5/24),'Tabla de Aspectos'!R178,IF(AND('Tabla de Aspectos'!T178&gt;=0,'Tabla de Aspectos'!T178&lt;'Tabla de Aspectos'!$S$5/24),'Tabla de Aspectos'!T178,IF(AND('Tabla de Aspectos'!V178&gt;=0,'Tabla de Aspectos'!V178&lt;'Tabla de Aspectos'!$U$5/24),'Tabla de Aspectos'!V178,IF(AND('Tabla de Aspectos'!X178&gt;=0,'Tabla de Aspectos'!X178&lt;'Tabla de Aspectos'!$W$5/24),'Tabla de Aspectos'!X178,IF(AND('Tabla de Aspectos'!Z178&gt;=0,'Tabla de Aspectos'!Z178&lt;'Tabla de Aspectos'!$Y$5/24),'Tabla de Aspectos'!Z178,IF(AND('Tabla de Aspectos'!AB178&gt;=0,'Tabla de Aspectos'!AB178&lt;'Tabla de Aspectos'!$AA$5/24),'Tabla de Aspectos'!AB178,IF(AND('Tabla de Aspectos'!AD178&gt;=0,'Tabla de Aspectos'!AD178&lt;'Tabla de Aspectos'!$AC$5/24),'Tabla de Aspectos'!AD178,IF(AND('Tabla de Aspectos'!AF178&gt;=0,'Tabla de Aspectos'!AF178&lt;'Tabla de Aspectos'!$AE$5/24),'Tabla de Aspectos'!AF178,IF(AND('Tabla de Aspectos'!AH178&gt;=0,'Tabla de Aspectos'!AH178&lt;'Tabla de Aspectos'!$AG$5/24),'Tabla de Aspectos'!AH178,IF(AND('Tabla de Aspectos'!AJ178&gt;=0,'Tabla de Aspectos'!AJ178&lt;'Tabla de Aspectos'!$AI$5/24),'Tabla de Aspectos'!AJ178,IF(AND('Tabla de Aspectos'!AL178&gt;=0,'Tabla de Aspectos'!AL178&lt;'Tabla de Aspectos'!$AK$5/24),'Tabla de Aspectos'!AL178,IF(AND('Tabla de Aspectos'!AN178&gt;=0,'Tabla de Aspectos'!AN178&lt;'Tabla de Aspectos'!$AM$5/24),'Tabla de Aspectos'!AN178,IF(AND('Tabla de Aspectos'!AP178&gt;=0,'Tabla de Aspectos'!AP178&lt;'Tabla de Aspectos'!$AO$5/24),'Tabla de Aspectos'!AP178,IF(AND('Tabla de Aspectos'!AR178&gt;=0,'Tabla de Aspectos'!AR178&lt;'Tabla de Aspectos'!$AQ$5/24),'Tabla de Aspectos'!AR178,IF(AND('Tabla de Aspectos'!AT178&gt;=0,'Tabla de Aspectos'!AT178&lt;'Tabla de Aspectos'!$AS$5/24),'Tabla de Aspectos'!AT178,IF(AND('Tabla de Aspectos'!AV178&gt;=0,'Tabla de Aspectos'!AV178&lt;'Tabla de Aspectos'!$AU$5/24),'Tabla de Aspectos'!AV178,IF(AND('Tabla de Aspectos'!AX178&gt;=0,'Tabla de Aspectos'!AX178&lt;'Tabla de Aspectos'!$AW$5/24),'Tabla de Aspectos'!AX178,IF(AND('Tabla de Aspectos'!AZ178&gt;=0,'Tabla de Aspectos'!AZ178&lt;'Tabla de Aspectos'!$AY$5/24),'Tabla de Aspectos'!AZ178,IF(AND('Tabla de Aspectos'!BB178&gt;=0,'Tabla de Aspectos'!BB178&lt;'Tabla de Aspectos'!$BA$5/24),'Tabla de Aspectos'!BB178,IF(AND('Tabla de Aspectos'!BD178&gt;=0,'Tabla de Aspectos'!BD178&lt;'Tabla de Aspectos'!$BC$5/24),'Tabla de Aspectos'!BD178,IF(AND('Tabla de Aspectos'!BF178&gt;=0,'Tabla de Aspectos'!BF178&lt;'Tabla de Aspectos'!$BE$5/24),'Tabla de Aspectos'!BF178,IF(AND('Tabla de Aspectos'!BH178&gt;=0,'Tabla de Aspectos'!BH178&lt;'Tabla de Aspectos'!$BG$5/24),'Tabla de Aspectos'!BH178,IF(AND('Tabla de Aspectos'!BJ178&gt;=0,'Tabla de Aspectos'!BJ178&lt;'Tabla de Aspectos'!$BI$5/24),'Tabla de Aspectos'!BJ178,IF(AND('Tabla de Aspectos'!BL178&gt;=0,'Tabla de Aspectos'!BL178&lt;'Tabla de Aspectos'!$BK$5/24),'Tabla de Aspectos'!BL178,IF(AND('Tabla de Aspectos'!BN178&gt;=0,'Tabla de Aspectos'!BN178&lt;'Tabla de Aspectos'!$BM$5/24),'Tabla de Aspectos'!BN178,IF(AND('Tabla de Aspectos'!BP178&gt;=0,'Tabla de Aspectos'!BP178&lt;'Tabla de Aspectos'!$BO$5/24),'Tabla de Aspectos'!BP178,IF(AND('Tabla de Aspectos'!BR178&gt;=0,'Tabla de Aspectos'!BR178&lt;'Tabla de Aspectos'!$BQ$5/24),'Tabla de Aspectos'!BR178,IF(AND('Tabla de Aspectos'!BT178&gt;=0,'Tabla de Aspectos'!BT178&lt;'Tabla de Aspectos'!$BS$5/24),'Tabla de Aspectos'!BT178,IF(AND('Tabla de Aspectos'!BV178&gt;=0,'Tabla de Aspectos'!BV178&lt;'Tabla de Aspectos'!$BU$5/24),'Tabla de Aspectos'!BV178,IF(AND('Tabla de Aspectos'!BX178&gt;=0,'Tabla de Aspectos'!BX178&lt;'Tabla de Aspectos'!$BW$5/24),'Tabla de Aspectos'!BX178,IF(AND('Tabla de Aspectos'!BZ178&gt;=0,'Tabla de Aspectos'!BZ178&lt;'Tabla de Aspectos'!$BY$5/24),'Tabla de Aspectos'!BZ178,IF(AND('Tabla de Aspectos'!CB178&gt;=0,'Tabla de Aspectos'!CB178&lt;'Tabla de Aspectos'!$CA$5/24),'Tabla de Aspectos'!CB178,IF(AND('Tabla de Aspectos'!CD178&gt;=0,'Tabla de Aspectos'!CD178&lt;'Tabla de Aspectos'!$CC$5/24),'Tabla de Aspectos'!CD178,IF(AND('Tabla de Aspectos'!CF178&gt;=0,'Tabla de Aspectos'!CF178&lt;'Tabla de Aspectos'!$CE$5/24),'Tabla de Aspectos'!CF178,IF(AND('Tabla de Aspectos'!CH178&gt;=0,'Tabla de Aspectos'!CH178&lt;'Tabla de Aspectos'!$CG$5/24),'Tabla de Aspectos'!CH178,IF(AND('Tabla de Aspectos'!CJ178&gt;=0,'Tabla de Aspectos'!CJ178&lt;'Tabla de Aspectos'!$CI$5/24),'Tabla de Aspectos'!CJ178,IF(AND('Tabla de Aspectos'!CL178&gt;=0,'Tabla de Aspectos'!CL178&lt;'Tabla de Aspectos'!$CK$5/24),'Tabla de Aspectos'!CL178,IF(AND('Tabla de Aspectos'!CN178&gt;=0,'Tabla de Aspectos'!CN178&lt;'Tabla de Aspectos'!$CM$5/24),'Tabla de Aspectos'!CN178,IF(AND('Tabla de Aspectos'!CP178&gt;=0,'Tabla de Aspectos'!CP178&lt;'Tabla de Aspectos'!$CO$5/24),'Tabla de Aspectos'!CP178,IF(AND('Tabla de Aspectos'!CR178&gt;=0,'Tabla de Aspectos'!CR178&lt;'Tabla de Aspectos'!$CQ$5/24),'Tabla de Aspectos'!CR178,IF(AND('Tabla de Aspectos'!CT178&gt;=0,'Tabla de Aspectos'!CT178&lt;'Tabla de Aspectos'!$CS$5/24),'Tabla de Aspectos'!CT178,IF(AND('Tabla de Aspectos'!CV178&gt;=0,'Tabla de Aspectos'!CV178&lt;'Tabla de Aspectos'!$CU$5/24),'Tabla de Aspectos'!CV178,IF(AND('Tabla de Aspectos'!CX178&gt;=0,'Tabla de Aspectos'!CX178&lt;'Tabla de Aspectos'!$CW$5/24),'Tabla de Aspectos'!CX178,"")))))))))))))))))))))))))))))))))))))))))))))))))</f>
        <v>0</v>
      </c>
      <c r="DC6" s="3" t="str">
        <f>IF(DB6&lt;&gt;"",IF(DA6=13,"(no se puede describir)",IF(DA6="Conjunción","+20",ROUND((31-HLOOKUP(DA6,'Tabla de Aspectos'!$G$2:$DT$7,6,FALSE))/3*2,1))),"")</f>
        <v>+20</v>
      </c>
      <c r="DD6" s="3">
        <f>IF(DA6='Tabla de Aspectos'!$G$2,24*DB6/'Tabla de Aspectos'!$G$5,IF(DA6='Tabla de Aspectos'!$I$2,24*DB6/'Tabla de Aspectos'!$I$5,IF(DA6='Tabla de Aspectos'!$K$2,24*DB6/'Tabla de Aspectos'!$K$5,IF(DA6='Tabla de Aspectos'!$CY$2,24*DB6/'Tabla de Aspectos'!$CY$5,IF(DA6='Tabla de Aspectos'!$M$2,24*DB6/'Tabla de Aspectos'!$M$5,IF(DA6='Tabla de Aspectos'!$M$2,24*DB6/'Tabla de Aspectos'!$M$5,IF(DA6='Tabla de Aspectos'!$O$2,24*DB6/'Tabla de Aspectos'!$O$5,IF(DA6='Tabla de Aspectos'!$Q$2,24*DB6/'Tabla de Aspectos'!$Q$5,IF(DA6='Tabla de Aspectos'!$S$2,24*DB6/'Tabla de Aspectos'!$S$5,IF(DA6='Tabla de Aspectos'!$U$2,24*DB6/'Tabla de Aspectos'!$U$5,IF(DA6='Tabla de Aspectos'!$W$2,24*DB6/'Tabla de Aspectos'!$W$5,IF(DA6='Tabla de Aspectos'!$Y$2,24*DB6/'Tabla de Aspectos'!$Y$5,IF(DA6='Tabla de Aspectos'!$AA$2,24*DB6/'Tabla de Aspectos'!$AA$5,IF(DA6='Tabla de Aspectos'!$AC$2,24*DB6/'Tabla de Aspectos'!$AC$5,IF(DA6='Tabla de Aspectos'!$AE$2,24*DB6/'Tabla de Aspectos'!$AE$5,IF(DA6='Tabla de Aspectos'!$AG$2,24*DB6/'Tabla de Aspectos'!$AG$5,IF(DA6='Tabla de Aspectos'!$AI$2,24*DB6/'Tabla de Aspectos'!$AI$5,IF(DA6='Tabla de Aspectos'!$AK$2,24*DB6/'Tabla de Aspectos'!$AK$5,IF(DA6='Tabla de Aspectos'!$AM$2,24*DB6/'Tabla de Aspectos'!$AM$5,IF(DA6='Tabla de Aspectos'!$AO$2,24*DB6/'Tabla de Aspectos'!$AO$5,IF(DA6='Tabla de Aspectos'!$AQ$2,24*DB6/'Tabla de Aspectos'!$AQ$5,IF(DA6='Tabla de Aspectos'!$AS$2,24*DB6/'Tabla de Aspectos'!$AS$5,IF(DA6='Tabla de Aspectos'!$AU$2,24*DB6/'Tabla de Aspectos'!$AU$5,IF(DA6='Tabla de Aspectos'!$AW$2,24*DB6/'Tabla de Aspectos'!$AW$5,IF(DA6='Tabla de Aspectos'!$AY$2,24*DB6/'Tabla de Aspectos'!$AY$5,IF(DA6='Tabla de Aspectos'!$BA$2,24*DB6/'Tabla de Aspectos'!$BA$5,IF(DA6='Tabla de Aspectos'!$BC$2,24*DB6/'Tabla de Aspectos'!$BC$5,IF(DA6='Tabla de Aspectos'!$BE$2,24*DB6/'Tabla de Aspectos'!$BE$5,IF(DA6='Tabla de Aspectos'!$BG$2,24*DB6/'Tabla de Aspectos'!$BG$5,IF(DA6='Tabla de Aspectos'!$BI$2,24*DB6/'Tabla de Aspectos'!$BI$5,IF(DA6='Tabla de Aspectos'!$BK$2,24*DB6/'Tabla de Aspectos'!$BK$5,IF(DA6='Tabla de Aspectos'!$BM$2,24*DB6/'Tabla de Aspectos'!$BM$5,IF(DA6='Tabla de Aspectos'!$BO$2,24*DB6/'Tabla de Aspectos'!$BO$5,IF(DA6='Tabla de Aspectos'!$BQ$2,24*DB6/'Tabla de Aspectos'!$BQ$5,IF(DA6='Tabla de Aspectos'!$BS$2,24*DB6/'Tabla de Aspectos'!$BS$5,IF(DA6='Tabla de Aspectos'!$BU$2,24*DB6/'Tabla de Aspectos'!$BU$5,IF(DA6='Tabla de Aspectos'!$BW$2,24*DB6/'Tabla de Aspectos'!$BW$5,IF(DA6='Tabla de Aspectos'!$BY$2,24*DB6/'Tabla de Aspectos'!$BY$5,IF(DA6='Tabla de Aspectos'!$CA$2,24*DB6/'Tabla de Aspectos'!$CA$5,IF(DA6='Tabla de Aspectos'!$CC$2,24*DB6/'Tabla de Aspectos'!$CC$5,IF(DA6='Tabla de Aspectos'!$CE$2,24*DB6/'Tabla de Aspectos'!$CE$5,IF(DA6='Tabla de Aspectos'!$CG$2,24*DB6/'Tabla de Aspectos'!$CG$5,IF(DA6='Tabla de Aspectos'!$CI$2,24*DB6/'Tabla de Aspectos'!$CI$5,IF(DA6='Tabla de Aspectos'!$CK$2,24*DB6/'Tabla de Aspectos'!$CK$5,IF(DA6='Tabla de Aspectos'!$CM$2,24*DB6/'Tabla de Aspectos'!$CM$5,IF(DA6='Tabla de Aspectos'!$CO$2,24*DB6/'Tabla de Aspectos'!$CO$5,IF(DA6='Tabla de Aspectos'!$CQ$2,24*DB6/'Tabla de Aspectos'!$CQ$5,IF(DA6='Tabla de Aspectos'!$CS$2,24*DB6/'Tabla de Aspectos'!$CS$5,IF(DA6='Tabla de Aspectos'!$CU$2,24*DB6/'Tabla de Aspectos'!$CU$5,IF(DA6='Tabla de Aspectos'!$CW$2,24*DB6/'Tabla de Aspectos'!$CW$5,""))))))))))))))))))))))))))))))))))))))))))))))))))</f>
        <v>0</v>
      </c>
      <c r="DE6" s="3">
        <f t="shared" si="9"/>
        <v>20</v>
      </c>
      <c r="DG6" s="3">
        <f>'Tabla de Aspectos'!D193</f>
        <v>195</v>
      </c>
      <c r="DH6" s="3" t="str">
        <f>'Tabla de Aspectos'!E193</f>
        <v>Quirón</v>
      </c>
      <c r="DI6" s="3" t="str">
        <f>'Tabla de Aspectos'!F193</f>
        <v>Mercurio</v>
      </c>
      <c r="DJ6" s="3" t="str">
        <f>IF('Tabla de Aspectos'!G193='Tabla de Aspectos'!$H$2,'Tabla de Aspectos'!$H$2,IF('Tabla de Aspectos'!I193='Tabla de Aspectos'!$J$2,'Tabla de Aspectos'!$J$2,IF('Tabla de Aspectos'!CY193='Tabla de Aspectos'!$CZ$2,'Tabla de Aspectos'!$CZ$2,IF('Tabla de Aspectos'!K193='Tabla de Aspectos'!$L$2,'Tabla de Aspectos'!$L$2,IF('Tabla de Aspectos'!M193='Tabla de Aspectos'!$N$2,'Tabla de Aspectos'!$N$2,IF('Tabla de Aspectos'!O193='Tabla de Aspectos'!$P$2,'Tabla de Aspectos'!$P$2,IF('Tabla de Aspectos'!Q193='Tabla de Aspectos'!$R$2,'Tabla de Aspectos'!$R$2,IF('Tabla de Aspectos'!S193='Tabla de Aspectos'!$T$2,'Tabla de Aspectos'!$T$2,IF('Tabla de Aspectos'!U193='Tabla de Aspectos'!$V$2,'Tabla de Aspectos'!$V$2,IF('Tabla de Aspectos'!W193='Tabla de Aspectos'!$X$2,'Tabla de Aspectos'!$X$2,IF('Tabla de Aspectos'!Y193='Tabla de Aspectos'!$Z$2,'Tabla de Aspectos'!$Z$2,IF('Tabla de Aspectos'!AA193='Tabla de Aspectos'!$AB$2,'Tabla de Aspectos'!$AB$2,IF('Tabla de Aspectos'!AC193='Tabla de Aspectos'!$AD$2,'Tabla de Aspectos'!$AD$2,IF('Tabla de Aspectos'!AE193='Tabla de Aspectos'!$AF$2,'Tabla de Aspectos'!$AF$2,IF('Tabla de Aspectos'!AG193='Tabla de Aspectos'!$AH$2,'Tabla de Aspectos'!$AH$2,IF('Tabla de Aspectos'!AI193='Tabla de Aspectos'!$AJ$2,'Tabla de Aspectos'!$AJ$2,IF('Tabla de Aspectos'!AK193='Tabla de Aspectos'!$AL$2,'Tabla de Aspectos'!$AL$2,IF('Tabla de Aspectos'!AM193='Tabla de Aspectos'!$AN$2,'Tabla de Aspectos'!$AN$2,IF('Tabla de Aspectos'!AO193='Tabla de Aspectos'!$AP$2,'Tabla de Aspectos'!$AP$2,IF('Tabla de Aspectos'!AQ193='Tabla de Aspectos'!$AR$2,'Tabla de Aspectos'!$AR$2,IF('Tabla de Aspectos'!AS193='Tabla de Aspectos'!$AT$2,'Tabla de Aspectos'!$AT$2,IF('Tabla de Aspectos'!AU193='Tabla de Aspectos'!$AV$2,'Tabla de Aspectos'!$AV$2,IF('Tabla de Aspectos'!AW193='Tabla de Aspectos'!$AX$2,'Tabla de Aspectos'!$AX$2,IF('Tabla de Aspectos'!AY193='Tabla de Aspectos'!$AZ$2,'Tabla de Aspectos'!$AZ$2,IF('Tabla de Aspectos'!BA193='Tabla de Aspectos'!$BB$2,'Tabla de Aspectos'!$BB$2,IF('Tabla de Aspectos'!BC193='Tabla de Aspectos'!$BD$2,'Tabla de Aspectos'!$BD$2,IF('Tabla de Aspectos'!BE193='Tabla de Aspectos'!$BF$2,'Tabla de Aspectos'!$BF$2,IF('Tabla de Aspectos'!BG193='Tabla de Aspectos'!$BH$2,'Tabla de Aspectos'!$BH$2,IF('Tabla de Aspectos'!BI193='Tabla de Aspectos'!$BJ$2,'Tabla de Aspectos'!$BJ$2,IF('Tabla de Aspectos'!BK193='Tabla de Aspectos'!$BL$2,'Tabla de Aspectos'!$BL$2,IF('Tabla de Aspectos'!BM193='Tabla de Aspectos'!$BN$2,'Tabla de Aspectos'!$BN$2,IF('Tabla de Aspectos'!BO193='Tabla de Aspectos'!$BP$2,'Tabla de Aspectos'!$BP$2,IF('Tabla de Aspectos'!BQ193='Tabla de Aspectos'!$BR$2,'Tabla de Aspectos'!$BR$2,IF('Tabla de Aspectos'!BS193='Tabla de Aspectos'!$BT$2,'Tabla de Aspectos'!$BT$2,IF('Tabla de Aspectos'!BU193='Tabla de Aspectos'!$BV$2,'Tabla de Aspectos'!$BV$2,IF('Tabla de Aspectos'!BW193='Tabla de Aspectos'!$BX$2,'Tabla de Aspectos'!$BX$2,IF('Tabla de Aspectos'!BY193='Tabla de Aspectos'!$BZ$2,'Tabla de Aspectos'!$BZ$2,IF('Tabla de Aspectos'!CA193='Tabla de Aspectos'!$CB$2,'Tabla de Aspectos'!$CB$2,IF('Tabla de Aspectos'!CC193='Tabla de Aspectos'!$CD$2,'Tabla de Aspectos'!$CD$2,IF('Tabla de Aspectos'!CE193='Tabla de Aspectos'!$CF$2,'Tabla de Aspectos'!$CF$2,IF('Tabla de Aspectos'!CG193='Tabla de Aspectos'!$CH$2,'Tabla de Aspectos'!$CH$2,IF('Tabla de Aspectos'!CI193='Tabla de Aspectos'!$CJ$2,'Tabla de Aspectos'!$CJ$2,IF('Tabla de Aspectos'!CK193='Tabla de Aspectos'!$CL$2,'Tabla de Aspectos'!$CL$2,IF('Tabla de Aspectos'!CM193='Tabla de Aspectos'!$CN$2,'Tabla de Aspectos'!$CN$2,IF('Tabla de Aspectos'!CO193='Tabla de Aspectos'!$CP$2,'Tabla de Aspectos'!$CP$2,IF('Tabla de Aspectos'!CQ193='Tabla de Aspectos'!$CR$2,'Tabla de Aspectos'!$CR$2,IF('Tabla de Aspectos'!CS193='Tabla de Aspectos'!$CT$2,'Tabla de Aspectos'!$CT$2,IF('Tabla de Aspectos'!CU193='Tabla de Aspectos'!$CV$2,'Tabla de Aspectos'!$CV$2,IF('Tabla de Aspectos'!CW193='Tabla de Aspectos'!$CX$2,'Tabla de Aspectos'!$CX$2,"")))))))))))))))))))))))))))))))))))))))))))))))))</f>
        <v>Conjunción</v>
      </c>
      <c r="DK6" s="5">
        <f>IF(AND('Tabla de Aspectos'!H193&gt;=0,'Tabla de Aspectos'!H193&lt;'Tabla de Aspectos'!$G$5/24),'Tabla de Aspectos'!H193,IF(AND('Tabla de Aspectos'!J193&gt;=0,'Tabla de Aspectos'!J193&lt;'Tabla de Aspectos'!$I$5/24),'Tabla de Aspectos'!J193,IF(AND('Tabla de Aspectos'!CZ193&gt;=0,'Tabla de Aspectos'!CZ193&lt;'Tabla de Aspectos'!$CY$5/24),'Tabla de Aspectos'!CZ193,IF(AND('Tabla de Aspectos'!L193&gt;=0,'Tabla de Aspectos'!L193&lt;'Tabla de Aspectos'!$K$5/24),'Tabla de Aspectos'!L193,IF(AND('Tabla de Aspectos'!N193&gt;=0,'Tabla de Aspectos'!N193&lt;'Tabla de Aspectos'!$M$5/24),'Tabla de Aspectos'!N193,IF(AND('Tabla de Aspectos'!P193&gt;=0,'Tabla de Aspectos'!P193&lt;'Tabla de Aspectos'!$O$5/24),'Tabla de Aspectos'!P193,IF(AND('Tabla de Aspectos'!R193&gt;=0,'Tabla de Aspectos'!R193&lt;'Tabla de Aspectos'!$Q$5/24),'Tabla de Aspectos'!R193,IF(AND('Tabla de Aspectos'!T193&gt;=0,'Tabla de Aspectos'!T193&lt;'Tabla de Aspectos'!$S$5/24),'Tabla de Aspectos'!T193,IF(AND('Tabla de Aspectos'!V193&gt;=0,'Tabla de Aspectos'!V193&lt;'Tabla de Aspectos'!$U$5/24),'Tabla de Aspectos'!V193,IF(AND('Tabla de Aspectos'!X193&gt;=0,'Tabla de Aspectos'!X193&lt;'Tabla de Aspectos'!$W$5/24),'Tabla de Aspectos'!X193,IF(AND('Tabla de Aspectos'!Z193&gt;=0,'Tabla de Aspectos'!Z193&lt;'Tabla de Aspectos'!$Y$5/24),'Tabla de Aspectos'!Z193,IF(AND('Tabla de Aspectos'!AB193&gt;=0,'Tabla de Aspectos'!AB193&lt;'Tabla de Aspectos'!$AA$5/24),'Tabla de Aspectos'!AB193,IF(AND('Tabla de Aspectos'!AD193&gt;=0,'Tabla de Aspectos'!AD193&lt;'Tabla de Aspectos'!$AC$5/24),'Tabla de Aspectos'!AD193,IF(AND('Tabla de Aspectos'!AF193&gt;=0,'Tabla de Aspectos'!AF193&lt;'Tabla de Aspectos'!$AE$5/24),'Tabla de Aspectos'!AF193,IF(AND('Tabla de Aspectos'!AH193&gt;=0,'Tabla de Aspectos'!AH193&lt;'Tabla de Aspectos'!$AG$5/24),'Tabla de Aspectos'!AH193,IF(AND('Tabla de Aspectos'!AJ193&gt;=0,'Tabla de Aspectos'!AJ193&lt;'Tabla de Aspectos'!$AI$5/24),'Tabla de Aspectos'!AJ193,IF(AND('Tabla de Aspectos'!AL193&gt;=0,'Tabla de Aspectos'!AL193&lt;'Tabla de Aspectos'!$AK$5/24),'Tabla de Aspectos'!AL193,IF(AND('Tabla de Aspectos'!AN193&gt;=0,'Tabla de Aspectos'!AN193&lt;'Tabla de Aspectos'!$AM$5/24),'Tabla de Aspectos'!AN193,IF(AND('Tabla de Aspectos'!AP193&gt;=0,'Tabla de Aspectos'!AP193&lt;'Tabla de Aspectos'!$AO$5/24),'Tabla de Aspectos'!AP193,IF(AND('Tabla de Aspectos'!AR193&gt;=0,'Tabla de Aspectos'!AR193&lt;'Tabla de Aspectos'!$AQ$5/24),'Tabla de Aspectos'!AR193,IF(AND('Tabla de Aspectos'!AT193&gt;=0,'Tabla de Aspectos'!AT193&lt;'Tabla de Aspectos'!$AS$5/24),'Tabla de Aspectos'!AT193,IF(AND('Tabla de Aspectos'!AV193&gt;=0,'Tabla de Aspectos'!AV193&lt;'Tabla de Aspectos'!$AU$5/24),'Tabla de Aspectos'!AV193,IF(AND('Tabla de Aspectos'!AX193&gt;=0,'Tabla de Aspectos'!AX193&lt;'Tabla de Aspectos'!$AW$5/24),'Tabla de Aspectos'!AX193,IF(AND('Tabla de Aspectos'!AZ193&gt;=0,'Tabla de Aspectos'!AZ193&lt;'Tabla de Aspectos'!$AY$5/24),'Tabla de Aspectos'!AZ193,IF(AND('Tabla de Aspectos'!BB193&gt;=0,'Tabla de Aspectos'!BB193&lt;'Tabla de Aspectos'!$BA$5/24),'Tabla de Aspectos'!BB193,IF(AND('Tabla de Aspectos'!BD193&gt;=0,'Tabla de Aspectos'!BD193&lt;'Tabla de Aspectos'!$BC$5/24),'Tabla de Aspectos'!BD193,IF(AND('Tabla de Aspectos'!BF193&gt;=0,'Tabla de Aspectos'!BF193&lt;'Tabla de Aspectos'!$BE$5/24),'Tabla de Aspectos'!BF193,IF(AND('Tabla de Aspectos'!BH193&gt;=0,'Tabla de Aspectos'!BH193&lt;'Tabla de Aspectos'!$BG$5/24),'Tabla de Aspectos'!BH193,IF(AND('Tabla de Aspectos'!BJ193&gt;=0,'Tabla de Aspectos'!BJ193&lt;'Tabla de Aspectos'!$BI$5/24),'Tabla de Aspectos'!BJ193,IF(AND('Tabla de Aspectos'!BL193&gt;=0,'Tabla de Aspectos'!BL193&lt;'Tabla de Aspectos'!$BK$5/24),'Tabla de Aspectos'!BL193,IF(AND('Tabla de Aspectos'!BN193&gt;=0,'Tabla de Aspectos'!BN193&lt;'Tabla de Aspectos'!$BM$5/24),'Tabla de Aspectos'!BN193,IF(AND('Tabla de Aspectos'!BP193&gt;=0,'Tabla de Aspectos'!BP193&lt;'Tabla de Aspectos'!$BO$5/24),'Tabla de Aspectos'!BP193,IF(AND('Tabla de Aspectos'!BR193&gt;=0,'Tabla de Aspectos'!BR193&lt;'Tabla de Aspectos'!$BQ$5/24),'Tabla de Aspectos'!BR193,IF(AND('Tabla de Aspectos'!BT193&gt;=0,'Tabla de Aspectos'!BT193&lt;'Tabla de Aspectos'!$BS$5/24),'Tabla de Aspectos'!BT193,IF(AND('Tabla de Aspectos'!BV193&gt;=0,'Tabla de Aspectos'!BV193&lt;'Tabla de Aspectos'!$BU$5/24),'Tabla de Aspectos'!BV193,IF(AND('Tabla de Aspectos'!BX193&gt;=0,'Tabla de Aspectos'!BX193&lt;'Tabla de Aspectos'!$BW$5/24),'Tabla de Aspectos'!BX193,IF(AND('Tabla de Aspectos'!BZ193&gt;=0,'Tabla de Aspectos'!BZ193&lt;'Tabla de Aspectos'!$BY$5/24),'Tabla de Aspectos'!BZ193,IF(AND('Tabla de Aspectos'!CB193&gt;=0,'Tabla de Aspectos'!CB193&lt;'Tabla de Aspectos'!$CA$5/24),'Tabla de Aspectos'!CB193,IF(AND('Tabla de Aspectos'!CD193&gt;=0,'Tabla de Aspectos'!CD193&lt;'Tabla de Aspectos'!$CC$5/24),'Tabla de Aspectos'!CD193,IF(AND('Tabla de Aspectos'!CF193&gt;=0,'Tabla de Aspectos'!CF193&lt;'Tabla de Aspectos'!$CE$5/24),'Tabla de Aspectos'!CF193,IF(AND('Tabla de Aspectos'!CH193&gt;=0,'Tabla de Aspectos'!CH193&lt;'Tabla de Aspectos'!$CG$5/24),'Tabla de Aspectos'!CH193,IF(AND('Tabla de Aspectos'!CJ193&gt;=0,'Tabla de Aspectos'!CJ193&lt;'Tabla de Aspectos'!$CI$5/24),'Tabla de Aspectos'!CJ193,IF(AND('Tabla de Aspectos'!CL193&gt;=0,'Tabla de Aspectos'!CL193&lt;'Tabla de Aspectos'!$CK$5/24),'Tabla de Aspectos'!CL193,IF(AND('Tabla de Aspectos'!CN193&gt;=0,'Tabla de Aspectos'!CN193&lt;'Tabla de Aspectos'!$CM$5/24),'Tabla de Aspectos'!CN193,IF(AND('Tabla de Aspectos'!CP193&gt;=0,'Tabla de Aspectos'!CP193&lt;'Tabla de Aspectos'!$CO$5/24),'Tabla de Aspectos'!CP193,IF(AND('Tabla de Aspectos'!CR193&gt;=0,'Tabla de Aspectos'!CR193&lt;'Tabla de Aspectos'!$CQ$5/24),'Tabla de Aspectos'!CR193,IF(AND('Tabla de Aspectos'!CT193&gt;=0,'Tabla de Aspectos'!CT193&lt;'Tabla de Aspectos'!$CS$5/24),'Tabla de Aspectos'!CT193,IF(AND('Tabla de Aspectos'!CV193&gt;=0,'Tabla de Aspectos'!CV193&lt;'Tabla de Aspectos'!$CU$5/24),'Tabla de Aspectos'!CV193,IF(AND('Tabla de Aspectos'!CX193&gt;=0,'Tabla de Aspectos'!CX193&lt;'Tabla de Aspectos'!$CW$5/24),'Tabla de Aspectos'!CX193,"")))))))))))))))))))))))))))))))))))))))))))))))))</f>
        <v>0</v>
      </c>
      <c r="DL6" s="3" t="str">
        <f>IF(DK6&lt;&gt;"",IF(DJ6=13,"(no se puede describir)",IF(DJ6="Conjunción","+20",ROUND((31-HLOOKUP(DJ6,'Tabla de Aspectos'!$G$2:$DT$7,6,FALSE))/3*2,1))),"")</f>
        <v>+20</v>
      </c>
      <c r="DM6" s="3">
        <f>IF(DJ6='Tabla de Aspectos'!$G$2,24*DK6/'Tabla de Aspectos'!$G$5,IF(DJ6='Tabla de Aspectos'!$I$2,24*DK6/'Tabla de Aspectos'!$I$5,IF(DJ6='Tabla de Aspectos'!$K$2,24*DK6/'Tabla de Aspectos'!$K$5,IF(DJ6='Tabla de Aspectos'!$CY$2,24*DK6/'Tabla de Aspectos'!$CY$5,IF(DJ6='Tabla de Aspectos'!$M$2,24*DK6/'Tabla de Aspectos'!$M$5,IF(DJ6='Tabla de Aspectos'!$M$2,24*DK6/'Tabla de Aspectos'!$M$5,IF(DJ6='Tabla de Aspectos'!$O$2,24*DK6/'Tabla de Aspectos'!$O$5,IF(DJ6='Tabla de Aspectos'!$Q$2,24*DK6/'Tabla de Aspectos'!$Q$5,IF(DJ6='Tabla de Aspectos'!$S$2,24*DK6/'Tabla de Aspectos'!$S$5,IF(DJ6='Tabla de Aspectos'!$U$2,24*DK6/'Tabla de Aspectos'!$U$5,IF(DJ6='Tabla de Aspectos'!$W$2,24*DK6/'Tabla de Aspectos'!$W$5,IF(DJ6='Tabla de Aspectos'!$Y$2,24*DK6/'Tabla de Aspectos'!$Y$5,IF(DJ6='Tabla de Aspectos'!$AA$2,24*DK6/'Tabla de Aspectos'!$AA$5,IF(DJ6='Tabla de Aspectos'!$AC$2,24*DK6/'Tabla de Aspectos'!$AC$5,IF(DJ6='Tabla de Aspectos'!$AE$2,24*DK6/'Tabla de Aspectos'!$AE$5,IF(DJ6='Tabla de Aspectos'!$AG$2,24*DK6/'Tabla de Aspectos'!$AG$5,IF(DJ6='Tabla de Aspectos'!$AI$2,24*DK6/'Tabla de Aspectos'!$AI$5,IF(DJ6='Tabla de Aspectos'!$AK$2,24*DK6/'Tabla de Aspectos'!$AK$5,IF(DJ6='Tabla de Aspectos'!$AM$2,24*DK6/'Tabla de Aspectos'!$AM$5,IF(DJ6='Tabla de Aspectos'!$AO$2,24*DK6/'Tabla de Aspectos'!$AO$5,IF(DJ6='Tabla de Aspectos'!$AQ$2,24*DK6/'Tabla de Aspectos'!$AQ$5,IF(DJ6='Tabla de Aspectos'!$AS$2,24*DK6/'Tabla de Aspectos'!$AS$5,IF(DJ6='Tabla de Aspectos'!$AU$2,24*DK6/'Tabla de Aspectos'!$AU$5,IF(DJ6='Tabla de Aspectos'!$AW$2,24*DK6/'Tabla de Aspectos'!$AW$5,IF(DJ6='Tabla de Aspectos'!$AY$2,24*DK6/'Tabla de Aspectos'!$AY$5,IF(DJ6='Tabla de Aspectos'!$BA$2,24*DK6/'Tabla de Aspectos'!$BA$5,IF(DJ6='Tabla de Aspectos'!$BC$2,24*DK6/'Tabla de Aspectos'!$BC$5,IF(DJ6='Tabla de Aspectos'!$BE$2,24*DK6/'Tabla de Aspectos'!$BE$5,IF(DJ6='Tabla de Aspectos'!$BG$2,24*DK6/'Tabla de Aspectos'!$BG$5,IF(DJ6='Tabla de Aspectos'!$BI$2,24*DK6/'Tabla de Aspectos'!$BI$5,IF(DJ6='Tabla de Aspectos'!$BK$2,24*DK6/'Tabla de Aspectos'!$BK$5,IF(DJ6='Tabla de Aspectos'!$BM$2,24*DK6/'Tabla de Aspectos'!$BM$5,IF(DJ6='Tabla de Aspectos'!$BO$2,24*DK6/'Tabla de Aspectos'!$BO$5,IF(DJ6='Tabla de Aspectos'!$BQ$2,24*DK6/'Tabla de Aspectos'!$BQ$5,IF(DJ6='Tabla de Aspectos'!$BS$2,24*DK6/'Tabla de Aspectos'!$BS$5,IF(DJ6='Tabla de Aspectos'!$BU$2,24*DK6/'Tabla de Aspectos'!$BU$5,IF(DJ6='Tabla de Aspectos'!$BW$2,24*DK6/'Tabla de Aspectos'!$BW$5,IF(DJ6='Tabla de Aspectos'!$BY$2,24*DK6/'Tabla de Aspectos'!$BY$5,IF(DJ6='Tabla de Aspectos'!$CA$2,24*DK6/'Tabla de Aspectos'!$CA$5,IF(DJ6='Tabla de Aspectos'!$CC$2,24*DK6/'Tabla de Aspectos'!$CC$5,IF(DJ6='Tabla de Aspectos'!$CE$2,24*DK6/'Tabla de Aspectos'!$CE$5,IF(DJ6='Tabla de Aspectos'!$CG$2,24*DK6/'Tabla de Aspectos'!$CG$5,IF(DJ6='Tabla de Aspectos'!$CI$2,24*DK6/'Tabla de Aspectos'!$CI$5,IF(DJ6='Tabla de Aspectos'!$CK$2,24*DK6/'Tabla de Aspectos'!$CK$5,IF(DJ6='Tabla de Aspectos'!$CM$2,24*DK6/'Tabla de Aspectos'!$CM$5,IF(DJ6='Tabla de Aspectos'!$CO$2,24*DK6/'Tabla de Aspectos'!$CO$5,IF(DJ6='Tabla de Aspectos'!$CQ$2,24*DK6/'Tabla de Aspectos'!$CQ$5,IF(DJ6='Tabla de Aspectos'!$CS$2,24*DK6/'Tabla de Aspectos'!$CS$5,IF(DJ6='Tabla de Aspectos'!$CU$2,24*DK6/'Tabla de Aspectos'!$CU$5,IF(DJ6='Tabla de Aspectos'!$CW$2,24*DK6/'Tabla de Aspectos'!$CW$5,""))))))))))))))))))))))))))))))))))))))))))))))))))</f>
        <v>0</v>
      </c>
      <c r="DN6" s="3">
        <f t="shared" si="10"/>
        <v>20</v>
      </c>
      <c r="DP6" s="3">
        <f>'Tabla de Aspectos'!D208</f>
        <v>211</v>
      </c>
      <c r="DQ6" s="3" t="str">
        <f>'Tabla de Aspectos'!E208</f>
        <v>Lilith</v>
      </c>
      <c r="DR6" s="3" t="str">
        <f>'Tabla de Aspectos'!F208</f>
        <v>Mercurio</v>
      </c>
      <c r="DS6" s="3" t="str">
        <f>IF('Tabla de Aspectos'!G208='Tabla de Aspectos'!$H$2,'Tabla de Aspectos'!$H$2,IF('Tabla de Aspectos'!I208='Tabla de Aspectos'!$J$2,'Tabla de Aspectos'!$J$2,IF('Tabla de Aspectos'!CY208='Tabla de Aspectos'!$CZ$2,'Tabla de Aspectos'!$CZ$2,IF('Tabla de Aspectos'!K208='Tabla de Aspectos'!$L$2,'Tabla de Aspectos'!$L$2,IF('Tabla de Aspectos'!M208='Tabla de Aspectos'!$N$2,'Tabla de Aspectos'!$N$2,IF('Tabla de Aspectos'!O208='Tabla de Aspectos'!$P$2,'Tabla de Aspectos'!$P$2,IF('Tabla de Aspectos'!Q208='Tabla de Aspectos'!$R$2,'Tabla de Aspectos'!$R$2,IF('Tabla de Aspectos'!S208='Tabla de Aspectos'!$T$2,'Tabla de Aspectos'!$T$2,IF('Tabla de Aspectos'!U208='Tabla de Aspectos'!$V$2,'Tabla de Aspectos'!$V$2,IF('Tabla de Aspectos'!W208='Tabla de Aspectos'!$X$2,'Tabla de Aspectos'!$X$2,IF('Tabla de Aspectos'!Y208='Tabla de Aspectos'!$Z$2,'Tabla de Aspectos'!$Z$2,IF('Tabla de Aspectos'!AA208='Tabla de Aspectos'!$AB$2,'Tabla de Aspectos'!$AB$2,IF('Tabla de Aspectos'!AC208='Tabla de Aspectos'!$AD$2,'Tabla de Aspectos'!$AD$2,IF('Tabla de Aspectos'!AE208='Tabla de Aspectos'!$AF$2,'Tabla de Aspectos'!$AF$2,IF('Tabla de Aspectos'!AG208='Tabla de Aspectos'!$AH$2,'Tabla de Aspectos'!$AH$2,IF('Tabla de Aspectos'!AI208='Tabla de Aspectos'!$AJ$2,'Tabla de Aspectos'!$AJ$2,IF('Tabla de Aspectos'!AK208='Tabla de Aspectos'!$AL$2,'Tabla de Aspectos'!$AL$2,IF('Tabla de Aspectos'!AM208='Tabla de Aspectos'!$AN$2,'Tabla de Aspectos'!$AN$2,IF('Tabla de Aspectos'!AO208='Tabla de Aspectos'!$AP$2,'Tabla de Aspectos'!$AP$2,IF('Tabla de Aspectos'!AQ208='Tabla de Aspectos'!$AR$2,'Tabla de Aspectos'!$AR$2,IF('Tabla de Aspectos'!AS208='Tabla de Aspectos'!$AT$2,'Tabla de Aspectos'!$AT$2,IF('Tabla de Aspectos'!AU208='Tabla de Aspectos'!$AV$2,'Tabla de Aspectos'!$AV$2,IF('Tabla de Aspectos'!AW208='Tabla de Aspectos'!$AX$2,'Tabla de Aspectos'!$AX$2,IF('Tabla de Aspectos'!AY208='Tabla de Aspectos'!$AZ$2,'Tabla de Aspectos'!$AZ$2,IF('Tabla de Aspectos'!BA208='Tabla de Aspectos'!$BB$2,'Tabla de Aspectos'!$BB$2,IF('Tabla de Aspectos'!BC208='Tabla de Aspectos'!$BD$2,'Tabla de Aspectos'!$BD$2,IF('Tabla de Aspectos'!BE208='Tabla de Aspectos'!$BF$2,'Tabla de Aspectos'!$BF$2,IF('Tabla de Aspectos'!BG208='Tabla de Aspectos'!$BH$2,'Tabla de Aspectos'!$BH$2,IF('Tabla de Aspectos'!BI208='Tabla de Aspectos'!$BJ$2,'Tabla de Aspectos'!$BJ$2,IF('Tabla de Aspectos'!BK208='Tabla de Aspectos'!$BL$2,'Tabla de Aspectos'!$BL$2,IF('Tabla de Aspectos'!BM208='Tabla de Aspectos'!$BN$2,'Tabla de Aspectos'!$BN$2,IF('Tabla de Aspectos'!BO208='Tabla de Aspectos'!$BP$2,'Tabla de Aspectos'!$BP$2,IF('Tabla de Aspectos'!BQ208='Tabla de Aspectos'!$BR$2,'Tabla de Aspectos'!$BR$2,IF('Tabla de Aspectos'!BS208='Tabla de Aspectos'!$BT$2,'Tabla de Aspectos'!$BT$2,IF('Tabla de Aspectos'!BU208='Tabla de Aspectos'!$BV$2,'Tabla de Aspectos'!$BV$2,IF('Tabla de Aspectos'!BW208='Tabla de Aspectos'!$BX$2,'Tabla de Aspectos'!$BX$2,IF('Tabla de Aspectos'!BY208='Tabla de Aspectos'!$BZ$2,'Tabla de Aspectos'!$BZ$2,IF('Tabla de Aspectos'!CA208='Tabla de Aspectos'!$CB$2,'Tabla de Aspectos'!$CB$2,IF('Tabla de Aspectos'!CC208='Tabla de Aspectos'!$CD$2,'Tabla de Aspectos'!$CD$2,IF('Tabla de Aspectos'!CE208='Tabla de Aspectos'!$CF$2,'Tabla de Aspectos'!$CF$2,IF('Tabla de Aspectos'!CG208='Tabla de Aspectos'!$CH$2,'Tabla de Aspectos'!$CH$2,IF('Tabla de Aspectos'!CI208='Tabla de Aspectos'!$CJ$2,'Tabla de Aspectos'!$CJ$2,IF('Tabla de Aspectos'!CK208='Tabla de Aspectos'!$CL$2,'Tabla de Aspectos'!$CL$2,IF('Tabla de Aspectos'!CM208='Tabla de Aspectos'!$CN$2,'Tabla de Aspectos'!$CN$2,IF('Tabla de Aspectos'!CO208='Tabla de Aspectos'!$CP$2,'Tabla de Aspectos'!$CP$2,IF('Tabla de Aspectos'!CQ208='Tabla de Aspectos'!$CR$2,'Tabla de Aspectos'!$CR$2,IF('Tabla de Aspectos'!CS208='Tabla de Aspectos'!$CT$2,'Tabla de Aspectos'!$CT$2,IF('Tabla de Aspectos'!CU208='Tabla de Aspectos'!$CV$2,'Tabla de Aspectos'!$CV$2,IF('Tabla de Aspectos'!CW208='Tabla de Aspectos'!$CX$2,'Tabla de Aspectos'!$CX$2,"")))))))))))))))))))))))))))))))))))))))))))))))))</f>
        <v>Conjunción</v>
      </c>
      <c r="DT6" s="5">
        <f>IF(AND('Tabla de Aspectos'!H208&gt;=0,'Tabla de Aspectos'!H208&lt;'Tabla de Aspectos'!$G$5/24),'Tabla de Aspectos'!H208,IF(AND('Tabla de Aspectos'!J208&gt;=0,'Tabla de Aspectos'!J208&lt;'Tabla de Aspectos'!$I$5/24),'Tabla de Aspectos'!J208,IF(AND('Tabla de Aspectos'!CZ208&gt;=0,'Tabla de Aspectos'!CZ208&lt;'Tabla de Aspectos'!$CY$5/24),'Tabla de Aspectos'!CZ208,IF(AND('Tabla de Aspectos'!L208&gt;=0,'Tabla de Aspectos'!L208&lt;'Tabla de Aspectos'!$K$5/24),'Tabla de Aspectos'!L208,IF(AND('Tabla de Aspectos'!N208&gt;=0,'Tabla de Aspectos'!N208&lt;'Tabla de Aspectos'!$M$5/24),'Tabla de Aspectos'!N208,IF(AND('Tabla de Aspectos'!P208&gt;=0,'Tabla de Aspectos'!P208&lt;'Tabla de Aspectos'!$O$5/24),'Tabla de Aspectos'!P208,IF(AND('Tabla de Aspectos'!R208&gt;=0,'Tabla de Aspectos'!R208&lt;'Tabla de Aspectos'!$Q$5/24),'Tabla de Aspectos'!R208,IF(AND('Tabla de Aspectos'!T208&gt;=0,'Tabla de Aspectos'!T208&lt;'Tabla de Aspectos'!$S$5/24),'Tabla de Aspectos'!T208,IF(AND('Tabla de Aspectos'!V208&gt;=0,'Tabla de Aspectos'!V208&lt;'Tabla de Aspectos'!$U$5/24),'Tabla de Aspectos'!V208,IF(AND('Tabla de Aspectos'!X208&gt;=0,'Tabla de Aspectos'!X208&lt;'Tabla de Aspectos'!$W$5/24),'Tabla de Aspectos'!X208,IF(AND('Tabla de Aspectos'!Z208&gt;=0,'Tabla de Aspectos'!Z208&lt;'Tabla de Aspectos'!$Y$5/24),'Tabla de Aspectos'!Z208,IF(AND('Tabla de Aspectos'!AB208&gt;=0,'Tabla de Aspectos'!AB208&lt;'Tabla de Aspectos'!$AA$5/24),'Tabla de Aspectos'!AB208,IF(AND('Tabla de Aspectos'!AD208&gt;=0,'Tabla de Aspectos'!AD208&lt;'Tabla de Aspectos'!$AC$5/24),'Tabla de Aspectos'!AD208,IF(AND('Tabla de Aspectos'!AF208&gt;=0,'Tabla de Aspectos'!AF208&lt;'Tabla de Aspectos'!$AE$5/24),'Tabla de Aspectos'!AF208,IF(AND('Tabla de Aspectos'!AH208&gt;=0,'Tabla de Aspectos'!AH208&lt;'Tabla de Aspectos'!$AG$5/24),'Tabla de Aspectos'!AH208,IF(AND('Tabla de Aspectos'!AJ208&gt;=0,'Tabla de Aspectos'!AJ208&lt;'Tabla de Aspectos'!$AI$5/24),'Tabla de Aspectos'!AJ208,IF(AND('Tabla de Aspectos'!AL208&gt;=0,'Tabla de Aspectos'!AL208&lt;'Tabla de Aspectos'!$AK$5/24),'Tabla de Aspectos'!AL208,IF(AND('Tabla de Aspectos'!AN208&gt;=0,'Tabla de Aspectos'!AN208&lt;'Tabla de Aspectos'!$AM$5/24),'Tabla de Aspectos'!AN208,IF(AND('Tabla de Aspectos'!AP208&gt;=0,'Tabla de Aspectos'!AP208&lt;'Tabla de Aspectos'!$AO$5/24),'Tabla de Aspectos'!AP208,IF(AND('Tabla de Aspectos'!AR208&gt;=0,'Tabla de Aspectos'!AR208&lt;'Tabla de Aspectos'!$AQ$5/24),'Tabla de Aspectos'!AR208,IF(AND('Tabla de Aspectos'!AT208&gt;=0,'Tabla de Aspectos'!AT208&lt;'Tabla de Aspectos'!$AS$5/24),'Tabla de Aspectos'!AT208,IF(AND('Tabla de Aspectos'!AV208&gt;=0,'Tabla de Aspectos'!AV208&lt;'Tabla de Aspectos'!$AU$5/24),'Tabla de Aspectos'!AV208,IF(AND('Tabla de Aspectos'!AX208&gt;=0,'Tabla de Aspectos'!AX208&lt;'Tabla de Aspectos'!$AW$5/24),'Tabla de Aspectos'!AX208,IF(AND('Tabla de Aspectos'!AZ208&gt;=0,'Tabla de Aspectos'!AZ208&lt;'Tabla de Aspectos'!$AY$5/24),'Tabla de Aspectos'!AZ208,IF(AND('Tabla de Aspectos'!BB208&gt;=0,'Tabla de Aspectos'!BB208&lt;'Tabla de Aspectos'!$BA$5/24),'Tabla de Aspectos'!BB208,IF(AND('Tabla de Aspectos'!BD208&gt;=0,'Tabla de Aspectos'!BD208&lt;'Tabla de Aspectos'!$BC$5/24),'Tabla de Aspectos'!BD208,IF(AND('Tabla de Aspectos'!BF208&gt;=0,'Tabla de Aspectos'!BF208&lt;'Tabla de Aspectos'!$BE$5/24),'Tabla de Aspectos'!BF208,IF(AND('Tabla de Aspectos'!BH208&gt;=0,'Tabla de Aspectos'!BH208&lt;'Tabla de Aspectos'!$BG$5/24),'Tabla de Aspectos'!BH208,IF(AND('Tabla de Aspectos'!BJ208&gt;=0,'Tabla de Aspectos'!BJ208&lt;'Tabla de Aspectos'!$BI$5/24),'Tabla de Aspectos'!BJ208,IF(AND('Tabla de Aspectos'!BL208&gt;=0,'Tabla de Aspectos'!BL208&lt;'Tabla de Aspectos'!$BK$5/24),'Tabla de Aspectos'!BL208,IF(AND('Tabla de Aspectos'!BN208&gt;=0,'Tabla de Aspectos'!BN208&lt;'Tabla de Aspectos'!$BM$5/24),'Tabla de Aspectos'!BN208,IF(AND('Tabla de Aspectos'!BP208&gt;=0,'Tabla de Aspectos'!BP208&lt;'Tabla de Aspectos'!$BO$5/24),'Tabla de Aspectos'!BP208,IF(AND('Tabla de Aspectos'!BR208&gt;=0,'Tabla de Aspectos'!BR208&lt;'Tabla de Aspectos'!$BQ$5/24),'Tabla de Aspectos'!BR208,IF(AND('Tabla de Aspectos'!BT208&gt;=0,'Tabla de Aspectos'!BT208&lt;'Tabla de Aspectos'!$BS$5/24),'Tabla de Aspectos'!BT208,IF(AND('Tabla de Aspectos'!BV208&gt;=0,'Tabla de Aspectos'!BV208&lt;'Tabla de Aspectos'!$BU$5/24),'Tabla de Aspectos'!BV208,IF(AND('Tabla de Aspectos'!BX208&gt;=0,'Tabla de Aspectos'!BX208&lt;'Tabla de Aspectos'!$BW$5/24),'Tabla de Aspectos'!BX208,IF(AND('Tabla de Aspectos'!BZ208&gt;=0,'Tabla de Aspectos'!BZ208&lt;'Tabla de Aspectos'!$BY$5/24),'Tabla de Aspectos'!BZ208,IF(AND('Tabla de Aspectos'!CB208&gt;=0,'Tabla de Aspectos'!CB208&lt;'Tabla de Aspectos'!$CA$5/24),'Tabla de Aspectos'!CB208,IF(AND('Tabla de Aspectos'!CD208&gt;=0,'Tabla de Aspectos'!CD208&lt;'Tabla de Aspectos'!$CC$5/24),'Tabla de Aspectos'!CD208,IF(AND('Tabla de Aspectos'!CF208&gt;=0,'Tabla de Aspectos'!CF208&lt;'Tabla de Aspectos'!$CE$5/24),'Tabla de Aspectos'!CF208,IF(AND('Tabla de Aspectos'!CH208&gt;=0,'Tabla de Aspectos'!CH208&lt;'Tabla de Aspectos'!$CG$5/24),'Tabla de Aspectos'!CH208,IF(AND('Tabla de Aspectos'!CJ208&gt;=0,'Tabla de Aspectos'!CJ208&lt;'Tabla de Aspectos'!$CI$5/24),'Tabla de Aspectos'!CJ208,IF(AND('Tabla de Aspectos'!CL208&gt;=0,'Tabla de Aspectos'!CL208&lt;'Tabla de Aspectos'!$CK$5/24),'Tabla de Aspectos'!CL208,IF(AND('Tabla de Aspectos'!CN208&gt;=0,'Tabla de Aspectos'!CN208&lt;'Tabla de Aspectos'!$CM$5/24),'Tabla de Aspectos'!CN208,IF(AND('Tabla de Aspectos'!CP208&gt;=0,'Tabla de Aspectos'!CP208&lt;'Tabla de Aspectos'!$CO$5/24),'Tabla de Aspectos'!CP208,IF(AND('Tabla de Aspectos'!CR208&gt;=0,'Tabla de Aspectos'!CR208&lt;'Tabla de Aspectos'!$CQ$5/24),'Tabla de Aspectos'!CR208,IF(AND('Tabla de Aspectos'!CT208&gt;=0,'Tabla de Aspectos'!CT208&lt;'Tabla de Aspectos'!$CS$5/24),'Tabla de Aspectos'!CT208,IF(AND('Tabla de Aspectos'!CV208&gt;=0,'Tabla de Aspectos'!CV208&lt;'Tabla de Aspectos'!$CU$5/24),'Tabla de Aspectos'!CV208,IF(AND('Tabla de Aspectos'!CX208&gt;=0,'Tabla de Aspectos'!CX208&lt;'Tabla de Aspectos'!$CW$5/24),'Tabla de Aspectos'!CX208,"")))))))))))))))))))))))))))))))))))))))))))))))))</f>
        <v>0</v>
      </c>
      <c r="DU6" s="3" t="str">
        <f>IF(DT6&lt;&gt;"",IF(DS6=13,"(no se puede describir)",IF(DS6="Conjunción","+20",ROUND((31-HLOOKUP(DS6,'Tabla de Aspectos'!$G$2:$DT$7,6,FALSE))/3*2,1))),"")</f>
        <v>+20</v>
      </c>
      <c r="DV6" s="3">
        <f>IF(DS6='Tabla de Aspectos'!$G$2,24*DT6/'Tabla de Aspectos'!$G$5,IF(DS6='Tabla de Aspectos'!$I$2,24*DT6/'Tabla de Aspectos'!$I$5,IF(DS6='Tabla de Aspectos'!$K$2,24*DT6/'Tabla de Aspectos'!$K$5,IF(DS6='Tabla de Aspectos'!$CY$2,24*DT6/'Tabla de Aspectos'!$CY$5,IF(DS6='Tabla de Aspectos'!$M$2,24*DT6/'Tabla de Aspectos'!$M$5,IF(DS6='Tabla de Aspectos'!$M$2,24*DT6/'Tabla de Aspectos'!$M$5,IF(DS6='Tabla de Aspectos'!$O$2,24*DT6/'Tabla de Aspectos'!$O$5,IF(DS6='Tabla de Aspectos'!$Q$2,24*DT6/'Tabla de Aspectos'!$Q$5,IF(DS6='Tabla de Aspectos'!$S$2,24*DT6/'Tabla de Aspectos'!$S$5,IF(DS6='Tabla de Aspectos'!$U$2,24*DT6/'Tabla de Aspectos'!$U$5,IF(DS6='Tabla de Aspectos'!$W$2,24*DT6/'Tabla de Aspectos'!$W$5,IF(DS6='Tabla de Aspectos'!$Y$2,24*DT6/'Tabla de Aspectos'!$Y$5,IF(DS6='Tabla de Aspectos'!$AA$2,24*DT6/'Tabla de Aspectos'!$AA$5,IF(DS6='Tabla de Aspectos'!$AC$2,24*DT6/'Tabla de Aspectos'!$AC$5,IF(DS6='Tabla de Aspectos'!$AE$2,24*DT6/'Tabla de Aspectos'!$AE$5,IF(DS6='Tabla de Aspectos'!$AG$2,24*DT6/'Tabla de Aspectos'!$AG$5,IF(DS6='Tabla de Aspectos'!$AI$2,24*DT6/'Tabla de Aspectos'!$AI$5,IF(DS6='Tabla de Aspectos'!$AK$2,24*DT6/'Tabla de Aspectos'!$AK$5,IF(DS6='Tabla de Aspectos'!$AM$2,24*DT6/'Tabla de Aspectos'!$AM$5,IF(DS6='Tabla de Aspectos'!$AO$2,24*DT6/'Tabla de Aspectos'!$AO$5,IF(DS6='Tabla de Aspectos'!$AQ$2,24*DT6/'Tabla de Aspectos'!$AQ$5,IF(DS6='Tabla de Aspectos'!$AS$2,24*DT6/'Tabla de Aspectos'!$AS$5,IF(DS6='Tabla de Aspectos'!$AU$2,24*DT6/'Tabla de Aspectos'!$AU$5,IF(DS6='Tabla de Aspectos'!$AW$2,24*DT6/'Tabla de Aspectos'!$AW$5,IF(DS6='Tabla de Aspectos'!$AY$2,24*DT6/'Tabla de Aspectos'!$AY$5,IF(DS6='Tabla de Aspectos'!$BA$2,24*DT6/'Tabla de Aspectos'!$BA$5,IF(DS6='Tabla de Aspectos'!$BC$2,24*DT6/'Tabla de Aspectos'!$BC$5,IF(DS6='Tabla de Aspectos'!$BE$2,24*DT6/'Tabla de Aspectos'!$BE$5,IF(DS6='Tabla de Aspectos'!$BG$2,24*DT6/'Tabla de Aspectos'!$BG$5,IF(DS6='Tabla de Aspectos'!$BI$2,24*DT6/'Tabla de Aspectos'!$BI$5,IF(DS6='Tabla de Aspectos'!$BK$2,24*DT6/'Tabla de Aspectos'!$BK$5,IF(DS6='Tabla de Aspectos'!$BM$2,24*DT6/'Tabla de Aspectos'!$BM$5,IF(DS6='Tabla de Aspectos'!$BO$2,24*DT6/'Tabla de Aspectos'!$BO$5,IF(DS6='Tabla de Aspectos'!$BQ$2,24*DT6/'Tabla de Aspectos'!$BQ$5,IF(DS6='Tabla de Aspectos'!$BS$2,24*DT6/'Tabla de Aspectos'!$BS$5,IF(DS6='Tabla de Aspectos'!$BU$2,24*DT6/'Tabla de Aspectos'!$BU$5,IF(DS6='Tabla de Aspectos'!$BW$2,24*DT6/'Tabla de Aspectos'!$BW$5,IF(DS6='Tabla de Aspectos'!$BY$2,24*DT6/'Tabla de Aspectos'!$BY$5,IF(DS6='Tabla de Aspectos'!$CA$2,24*DT6/'Tabla de Aspectos'!$CA$5,IF(DS6='Tabla de Aspectos'!$CC$2,24*DT6/'Tabla de Aspectos'!$CC$5,IF(DS6='Tabla de Aspectos'!$CE$2,24*DT6/'Tabla de Aspectos'!$CE$5,IF(DS6='Tabla de Aspectos'!$CG$2,24*DT6/'Tabla de Aspectos'!$CG$5,IF(DS6='Tabla de Aspectos'!$CI$2,24*DT6/'Tabla de Aspectos'!$CI$5,IF(DS6='Tabla de Aspectos'!$CK$2,24*DT6/'Tabla de Aspectos'!$CK$5,IF(DS6='Tabla de Aspectos'!$CM$2,24*DT6/'Tabla de Aspectos'!$CM$5,IF(DS6='Tabla de Aspectos'!$CO$2,24*DT6/'Tabla de Aspectos'!$CO$5,IF(DS6='Tabla de Aspectos'!$CQ$2,24*DT6/'Tabla de Aspectos'!$CQ$5,IF(DS6='Tabla de Aspectos'!$CS$2,24*DT6/'Tabla de Aspectos'!$CS$5,IF(DS6='Tabla de Aspectos'!$CU$2,24*DT6/'Tabla de Aspectos'!$CU$5,IF(DS6='Tabla de Aspectos'!$CW$2,24*DT6/'Tabla de Aspectos'!$CW$5,""))))))))))))))))))))))))))))))))))))))))))))))))))</f>
        <v>0</v>
      </c>
      <c r="DW6" s="3">
        <f t="shared" si="11"/>
        <v>20</v>
      </c>
      <c r="DY6" s="3">
        <f>'Tabla de Aspectos'!D223</f>
        <v>227</v>
      </c>
      <c r="DZ6" s="3" t="str">
        <f>'Tabla de Aspectos'!E223</f>
        <v>Vertex</v>
      </c>
      <c r="EA6" s="3" t="str">
        <f>'Tabla de Aspectos'!F223</f>
        <v>Mercurio</v>
      </c>
      <c r="EB6" s="3" t="str">
        <f>IF('Tabla de Aspectos'!G223='Tabla de Aspectos'!$H$2,'Tabla de Aspectos'!$H$2,IF('Tabla de Aspectos'!I223='Tabla de Aspectos'!$J$2,'Tabla de Aspectos'!$J$2,IF('Tabla de Aspectos'!CY223='Tabla de Aspectos'!$CZ$2,'Tabla de Aspectos'!$CZ$2,IF('Tabla de Aspectos'!K223='Tabla de Aspectos'!$L$2,'Tabla de Aspectos'!$L$2,IF('Tabla de Aspectos'!M223='Tabla de Aspectos'!$N$2,'Tabla de Aspectos'!$N$2,IF('Tabla de Aspectos'!O223='Tabla de Aspectos'!$P$2,'Tabla de Aspectos'!$P$2,IF('Tabla de Aspectos'!Q223='Tabla de Aspectos'!$R$2,'Tabla de Aspectos'!$R$2,IF('Tabla de Aspectos'!S223='Tabla de Aspectos'!$T$2,'Tabla de Aspectos'!$T$2,IF('Tabla de Aspectos'!U223='Tabla de Aspectos'!$V$2,'Tabla de Aspectos'!$V$2,IF('Tabla de Aspectos'!W223='Tabla de Aspectos'!$X$2,'Tabla de Aspectos'!$X$2,IF('Tabla de Aspectos'!Y223='Tabla de Aspectos'!$Z$2,'Tabla de Aspectos'!$Z$2,IF('Tabla de Aspectos'!AA223='Tabla de Aspectos'!$AB$2,'Tabla de Aspectos'!$AB$2,IF('Tabla de Aspectos'!AC223='Tabla de Aspectos'!$AD$2,'Tabla de Aspectos'!$AD$2,IF('Tabla de Aspectos'!AE223='Tabla de Aspectos'!$AF$2,'Tabla de Aspectos'!$AF$2,IF('Tabla de Aspectos'!AG223='Tabla de Aspectos'!$AH$2,'Tabla de Aspectos'!$AH$2,IF('Tabla de Aspectos'!AI223='Tabla de Aspectos'!$AJ$2,'Tabla de Aspectos'!$AJ$2,IF('Tabla de Aspectos'!AK223='Tabla de Aspectos'!$AL$2,'Tabla de Aspectos'!$AL$2,IF('Tabla de Aspectos'!AM223='Tabla de Aspectos'!$AN$2,'Tabla de Aspectos'!$AN$2,IF('Tabla de Aspectos'!AO223='Tabla de Aspectos'!$AP$2,'Tabla de Aspectos'!$AP$2,IF('Tabla de Aspectos'!AQ223='Tabla de Aspectos'!$AR$2,'Tabla de Aspectos'!$AR$2,IF('Tabla de Aspectos'!AS223='Tabla de Aspectos'!$AT$2,'Tabla de Aspectos'!$AT$2,IF('Tabla de Aspectos'!AU223='Tabla de Aspectos'!$AV$2,'Tabla de Aspectos'!$AV$2,IF('Tabla de Aspectos'!AW223='Tabla de Aspectos'!$AX$2,'Tabla de Aspectos'!$AX$2,IF('Tabla de Aspectos'!AY223='Tabla de Aspectos'!$AZ$2,'Tabla de Aspectos'!$AZ$2,IF('Tabla de Aspectos'!BA223='Tabla de Aspectos'!$BB$2,'Tabla de Aspectos'!$BB$2,IF('Tabla de Aspectos'!BC223='Tabla de Aspectos'!$BD$2,'Tabla de Aspectos'!$BD$2,IF('Tabla de Aspectos'!BE223='Tabla de Aspectos'!$BF$2,'Tabla de Aspectos'!$BF$2,IF('Tabla de Aspectos'!BG223='Tabla de Aspectos'!$BH$2,'Tabla de Aspectos'!$BH$2,IF('Tabla de Aspectos'!BI223='Tabla de Aspectos'!$BJ$2,'Tabla de Aspectos'!$BJ$2,IF('Tabla de Aspectos'!BK223='Tabla de Aspectos'!$BL$2,'Tabla de Aspectos'!$BL$2,IF('Tabla de Aspectos'!BM223='Tabla de Aspectos'!$BN$2,'Tabla de Aspectos'!$BN$2,IF('Tabla de Aspectos'!BO223='Tabla de Aspectos'!$BP$2,'Tabla de Aspectos'!$BP$2,IF('Tabla de Aspectos'!BQ223='Tabla de Aspectos'!$BR$2,'Tabla de Aspectos'!$BR$2,IF('Tabla de Aspectos'!BS223='Tabla de Aspectos'!$BT$2,'Tabla de Aspectos'!$BT$2,IF('Tabla de Aspectos'!BU223='Tabla de Aspectos'!$BV$2,'Tabla de Aspectos'!$BV$2,IF('Tabla de Aspectos'!BW223='Tabla de Aspectos'!$BX$2,'Tabla de Aspectos'!$BX$2,IF('Tabla de Aspectos'!BY223='Tabla de Aspectos'!$BZ$2,'Tabla de Aspectos'!$BZ$2,IF('Tabla de Aspectos'!CA223='Tabla de Aspectos'!$CB$2,'Tabla de Aspectos'!$CB$2,IF('Tabla de Aspectos'!CC223='Tabla de Aspectos'!$CD$2,'Tabla de Aspectos'!$CD$2,IF('Tabla de Aspectos'!CE223='Tabla de Aspectos'!$CF$2,'Tabla de Aspectos'!$CF$2,IF('Tabla de Aspectos'!CG223='Tabla de Aspectos'!$CH$2,'Tabla de Aspectos'!$CH$2,IF('Tabla de Aspectos'!CI223='Tabla de Aspectos'!$CJ$2,'Tabla de Aspectos'!$CJ$2,IF('Tabla de Aspectos'!CK223='Tabla de Aspectos'!$CL$2,'Tabla de Aspectos'!$CL$2,IF('Tabla de Aspectos'!CM223='Tabla de Aspectos'!$CN$2,'Tabla de Aspectos'!$CN$2,IF('Tabla de Aspectos'!CO223='Tabla de Aspectos'!$CP$2,'Tabla de Aspectos'!$CP$2,IF('Tabla de Aspectos'!CQ223='Tabla de Aspectos'!$CR$2,'Tabla de Aspectos'!$CR$2,IF('Tabla de Aspectos'!CS223='Tabla de Aspectos'!$CT$2,'Tabla de Aspectos'!$CT$2,IF('Tabla de Aspectos'!CU223='Tabla de Aspectos'!$CV$2,'Tabla de Aspectos'!$CV$2,IF('Tabla de Aspectos'!CW223='Tabla de Aspectos'!$CX$2,'Tabla de Aspectos'!$CX$2,"")))))))))))))))))))))))))))))))))))))))))))))))))</f>
        <v>Conjunción</v>
      </c>
      <c r="EC6" s="5">
        <f>IF(AND('Tabla de Aspectos'!H223&gt;=0,'Tabla de Aspectos'!H223&lt;'Tabla de Aspectos'!$G$5/24),'Tabla de Aspectos'!H223,IF(AND('Tabla de Aspectos'!J223&gt;=0,'Tabla de Aspectos'!J223&lt;'Tabla de Aspectos'!$I$5/24),'Tabla de Aspectos'!J223,IF(AND('Tabla de Aspectos'!CZ223&gt;=0,'Tabla de Aspectos'!CZ223&lt;'Tabla de Aspectos'!$CY$5/24),'Tabla de Aspectos'!CZ223,IF(AND('Tabla de Aspectos'!L223&gt;=0,'Tabla de Aspectos'!L223&lt;'Tabla de Aspectos'!$K$5/24),'Tabla de Aspectos'!L223,IF(AND('Tabla de Aspectos'!N223&gt;=0,'Tabla de Aspectos'!N223&lt;'Tabla de Aspectos'!$M$5/24),'Tabla de Aspectos'!N223,IF(AND('Tabla de Aspectos'!P223&gt;=0,'Tabla de Aspectos'!P223&lt;'Tabla de Aspectos'!$O$5/24),'Tabla de Aspectos'!P223,IF(AND('Tabla de Aspectos'!R223&gt;=0,'Tabla de Aspectos'!R223&lt;'Tabla de Aspectos'!$Q$5/24),'Tabla de Aspectos'!R223,IF(AND('Tabla de Aspectos'!T223&gt;=0,'Tabla de Aspectos'!T223&lt;'Tabla de Aspectos'!$S$5/24),'Tabla de Aspectos'!T223,IF(AND('Tabla de Aspectos'!V223&gt;=0,'Tabla de Aspectos'!V223&lt;'Tabla de Aspectos'!$U$5/24),'Tabla de Aspectos'!V223,IF(AND('Tabla de Aspectos'!X223&gt;=0,'Tabla de Aspectos'!X223&lt;'Tabla de Aspectos'!$W$5/24),'Tabla de Aspectos'!X223,IF(AND('Tabla de Aspectos'!Z223&gt;=0,'Tabla de Aspectos'!Z223&lt;'Tabla de Aspectos'!$Y$5/24),'Tabla de Aspectos'!Z223,IF(AND('Tabla de Aspectos'!AB223&gt;=0,'Tabla de Aspectos'!AB223&lt;'Tabla de Aspectos'!$AA$5/24),'Tabla de Aspectos'!AB223,IF(AND('Tabla de Aspectos'!AD223&gt;=0,'Tabla de Aspectos'!AD223&lt;'Tabla de Aspectos'!$AC$5/24),'Tabla de Aspectos'!AD223,IF(AND('Tabla de Aspectos'!AF223&gt;=0,'Tabla de Aspectos'!AF223&lt;'Tabla de Aspectos'!$AE$5/24),'Tabla de Aspectos'!AF223,IF(AND('Tabla de Aspectos'!AH223&gt;=0,'Tabla de Aspectos'!AH223&lt;'Tabla de Aspectos'!$AG$5/24),'Tabla de Aspectos'!AH223,IF(AND('Tabla de Aspectos'!AJ223&gt;=0,'Tabla de Aspectos'!AJ223&lt;'Tabla de Aspectos'!$AI$5/24),'Tabla de Aspectos'!AJ223,IF(AND('Tabla de Aspectos'!AL223&gt;=0,'Tabla de Aspectos'!AL223&lt;'Tabla de Aspectos'!$AK$5/24),'Tabla de Aspectos'!AL223,IF(AND('Tabla de Aspectos'!AN223&gt;=0,'Tabla de Aspectos'!AN223&lt;'Tabla de Aspectos'!$AM$5/24),'Tabla de Aspectos'!AN223,IF(AND('Tabla de Aspectos'!AP223&gt;=0,'Tabla de Aspectos'!AP223&lt;'Tabla de Aspectos'!$AO$5/24),'Tabla de Aspectos'!AP223,IF(AND('Tabla de Aspectos'!AR223&gt;=0,'Tabla de Aspectos'!AR223&lt;'Tabla de Aspectos'!$AQ$5/24),'Tabla de Aspectos'!AR223,IF(AND('Tabla de Aspectos'!AT223&gt;=0,'Tabla de Aspectos'!AT223&lt;'Tabla de Aspectos'!$AS$5/24),'Tabla de Aspectos'!AT223,IF(AND('Tabla de Aspectos'!AV223&gt;=0,'Tabla de Aspectos'!AV223&lt;'Tabla de Aspectos'!$AU$5/24),'Tabla de Aspectos'!AV223,IF(AND('Tabla de Aspectos'!AX223&gt;=0,'Tabla de Aspectos'!AX223&lt;'Tabla de Aspectos'!$AW$5/24),'Tabla de Aspectos'!AX223,IF(AND('Tabla de Aspectos'!AZ223&gt;=0,'Tabla de Aspectos'!AZ223&lt;'Tabla de Aspectos'!$AY$5/24),'Tabla de Aspectos'!AZ223,IF(AND('Tabla de Aspectos'!BB223&gt;=0,'Tabla de Aspectos'!BB223&lt;'Tabla de Aspectos'!$BA$5/24),'Tabla de Aspectos'!BB223,IF(AND('Tabla de Aspectos'!BD223&gt;=0,'Tabla de Aspectos'!BD223&lt;'Tabla de Aspectos'!$BC$5/24),'Tabla de Aspectos'!BD223,IF(AND('Tabla de Aspectos'!BF223&gt;=0,'Tabla de Aspectos'!BF223&lt;'Tabla de Aspectos'!$BE$5/24),'Tabla de Aspectos'!BF223,IF(AND('Tabla de Aspectos'!BH223&gt;=0,'Tabla de Aspectos'!BH223&lt;'Tabla de Aspectos'!$BG$5/24),'Tabla de Aspectos'!BH223,IF(AND('Tabla de Aspectos'!BJ223&gt;=0,'Tabla de Aspectos'!BJ223&lt;'Tabla de Aspectos'!$BI$5/24),'Tabla de Aspectos'!BJ223,IF(AND('Tabla de Aspectos'!BL223&gt;=0,'Tabla de Aspectos'!BL223&lt;'Tabla de Aspectos'!$BK$5/24),'Tabla de Aspectos'!BL223,IF(AND('Tabla de Aspectos'!BN223&gt;=0,'Tabla de Aspectos'!BN223&lt;'Tabla de Aspectos'!$BM$5/24),'Tabla de Aspectos'!BN223,IF(AND('Tabla de Aspectos'!BP223&gt;=0,'Tabla de Aspectos'!BP223&lt;'Tabla de Aspectos'!$BO$5/24),'Tabla de Aspectos'!BP223,IF(AND('Tabla de Aspectos'!BR223&gt;=0,'Tabla de Aspectos'!BR223&lt;'Tabla de Aspectos'!$BQ$5/24),'Tabla de Aspectos'!BR223,IF(AND('Tabla de Aspectos'!BT223&gt;=0,'Tabla de Aspectos'!BT223&lt;'Tabla de Aspectos'!$BS$5/24),'Tabla de Aspectos'!BT223,IF(AND('Tabla de Aspectos'!BV223&gt;=0,'Tabla de Aspectos'!BV223&lt;'Tabla de Aspectos'!$BU$5/24),'Tabla de Aspectos'!BV223,IF(AND('Tabla de Aspectos'!BX223&gt;=0,'Tabla de Aspectos'!BX223&lt;'Tabla de Aspectos'!$BW$5/24),'Tabla de Aspectos'!BX223,IF(AND('Tabla de Aspectos'!BZ223&gt;=0,'Tabla de Aspectos'!BZ223&lt;'Tabla de Aspectos'!$BY$5/24),'Tabla de Aspectos'!BZ223,IF(AND('Tabla de Aspectos'!CB223&gt;=0,'Tabla de Aspectos'!CB223&lt;'Tabla de Aspectos'!$CA$5/24),'Tabla de Aspectos'!CB223,IF(AND('Tabla de Aspectos'!CD223&gt;=0,'Tabla de Aspectos'!CD223&lt;'Tabla de Aspectos'!$CC$5/24),'Tabla de Aspectos'!CD223,IF(AND('Tabla de Aspectos'!CF223&gt;=0,'Tabla de Aspectos'!CF223&lt;'Tabla de Aspectos'!$CE$5/24),'Tabla de Aspectos'!CF223,IF(AND('Tabla de Aspectos'!CH223&gt;=0,'Tabla de Aspectos'!CH223&lt;'Tabla de Aspectos'!$CG$5/24),'Tabla de Aspectos'!CH223,IF(AND('Tabla de Aspectos'!CJ223&gt;=0,'Tabla de Aspectos'!CJ223&lt;'Tabla de Aspectos'!$CI$5/24),'Tabla de Aspectos'!CJ223,IF(AND('Tabla de Aspectos'!CL223&gt;=0,'Tabla de Aspectos'!CL223&lt;'Tabla de Aspectos'!$CK$5/24),'Tabla de Aspectos'!CL223,IF(AND('Tabla de Aspectos'!CN223&gt;=0,'Tabla de Aspectos'!CN223&lt;'Tabla de Aspectos'!$CM$5/24),'Tabla de Aspectos'!CN223,IF(AND('Tabla de Aspectos'!CP223&gt;=0,'Tabla de Aspectos'!CP223&lt;'Tabla de Aspectos'!$CO$5/24),'Tabla de Aspectos'!CP223,IF(AND('Tabla de Aspectos'!CR223&gt;=0,'Tabla de Aspectos'!CR223&lt;'Tabla de Aspectos'!$CQ$5/24),'Tabla de Aspectos'!CR223,IF(AND('Tabla de Aspectos'!CT223&gt;=0,'Tabla de Aspectos'!CT223&lt;'Tabla de Aspectos'!$CS$5/24),'Tabla de Aspectos'!CT223,IF(AND('Tabla de Aspectos'!CV223&gt;=0,'Tabla de Aspectos'!CV223&lt;'Tabla de Aspectos'!$CU$5/24),'Tabla de Aspectos'!CV223,IF(AND('Tabla de Aspectos'!CX223&gt;=0,'Tabla de Aspectos'!CX223&lt;'Tabla de Aspectos'!$CW$5/24),'Tabla de Aspectos'!CX223,"")))))))))))))))))))))))))))))))))))))))))))))))))</f>
        <v>0</v>
      </c>
      <c r="ED6" s="3" t="str">
        <f>IF(EC6&lt;&gt;"",IF(EB6=13,"(no se puede describir)",IF(EB6="Conjunción","+20",ROUND((31-HLOOKUP(EB6,'Tabla de Aspectos'!$G$2:$DT$7,6,FALSE))/3*2,1))),"")</f>
        <v>+20</v>
      </c>
      <c r="EE6" s="3">
        <f>IF(EB6='Tabla de Aspectos'!$G$2,24*EC6/'Tabla de Aspectos'!$G$5,IF(EB6='Tabla de Aspectos'!$I$2,24*EC6/'Tabla de Aspectos'!$I$5,IF(EB6='Tabla de Aspectos'!$K$2,24*EC6/'Tabla de Aspectos'!$K$5,IF(EB6='Tabla de Aspectos'!$CY$2,24*EC6/'Tabla de Aspectos'!$CY$5,IF(EB6='Tabla de Aspectos'!$M$2,24*EC6/'Tabla de Aspectos'!$M$5,IF(EB6='Tabla de Aspectos'!$M$2,24*EC6/'Tabla de Aspectos'!$M$5,IF(EB6='Tabla de Aspectos'!$O$2,24*EC6/'Tabla de Aspectos'!$O$5,IF(EB6='Tabla de Aspectos'!$Q$2,24*EC6/'Tabla de Aspectos'!$Q$5,IF(EB6='Tabla de Aspectos'!$S$2,24*EC6/'Tabla de Aspectos'!$S$5,IF(EB6='Tabla de Aspectos'!$U$2,24*EC6/'Tabla de Aspectos'!$U$5,IF(EB6='Tabla de Aspectos'!$W$2,24*EC6/'Tabla de Aspectos'!$W$5,IF(EB6='Tabla de Aspectos'!$Y$2,24*EC6/'Tabla de Aspectos'!$Y$5,IF(EB6='Tabla de Aspectos'!$AA$2,24*EC6/'Tabla de Aspectos'!$AA$5,IF(EB6='Tabla de Aspectos'!$AC$2,24*EC6/'Tabla de Aspectos'!$AC$5,IF(EB6='Tabla de Aspectos'!$AE$2,24*EC6/'Tabla de Aspectos'!$AE$5,IF(EB6='Tabla de Aspectos'!$AG$2,24*EC6/'Tabla de Aspectos'!$AG$5,IF(EB6='Tabla de Aspectos'!$AI$2,24*EC6/'Tabla de Aspectos'!$AI$5,IF(EB6='Tabla de Aspectos'!$AK$2,24*EC6/'Tabla de Aspectos'!$AK$5,IF(EB6='Tabla de Aspectos'!$AM$2,24*EC6/'Tabla de Aspectos'!$AM$5,IF(EB6='Tabla de Aspectos'!$AO$2,24*EC6/'Tabla de Aspectos'!$AO$5,IF(EB6='Tabla de Aspectos'!$AQ$2,24*EC6/'Tabla de Aspectos'!$AQ$5,IF(EB6='Tabla de Aspectos'!$AS$2,24*EC6/'Tabla de Aspectos'!$AS$5,IF(EB6='Tabla de Aspectos'!$AU$2,24*EC6/'Tabla de Aspectos'!$AU$5,IF(EB6='Tabla de Aspectos'!$AW$2,24*EC6/'Tabla de Aspectos'!$AW$5,IF(EB6='Tabla de Aspectos'!$AY$2,24*EC6/'Tabla de Aspectos'!$AY$5,IF(EB6='Tabla de Aspectos'!$BA$2,24*EC6/'Tabla de Aspectos'!$BA$5,IF(EB6='Tabla de Aspectos'!$BC$2,24*EC6/'Tabla de Aspectos'!$BC$5,IF(EB6='Tabla de Aspectos'!$BE$2,24*EC6/'Tabla de Aspectos'!$BE$5,IF(EB6='Tabla de Aspectos'!$BG$2,24*EC6/'Tabla de Aspectos'!$BG$5,IF(EB6='Tabla de Aspectos'!$BI$2,24*EC6/'Tabla de Aspectos'!$BI$5,IF(EB6='Tabla de Aspectos'!$BK$2,24*EC6/'Tabla de Aspectos'!$BK$5,IF(EB6='Tabla de Aspectos'!$BM$2,24*EC6/'Tabla de Aspectos'!$BM$5,IF(EB6='Tabla de Aspectos'!$BO$2,24*EC6/'Tabla de Aspectos'!$BO$5,IF(EB6='Tabla de Aspectos'!$BQ$2,24*EC6/'Tabla de Aspectos'!$BQ$5,IF(EB6='Tabla de Aspectos'!$BS$2,24*EC6/'Tabla de Aspectos'!$BS$5,IF(EB6='Tabla de Aspectos'!$BU$2,24*EC6/'Tabla de Aspectos'!$BU$5,IF(EB6='Tabla de Aspectos'!$BW$2,24*EC6/'Tabla de Aspectos'!$BW$5,IF(EB6='Tabla de Aspectos'!$BY$2,24*EC6/'Tabla de Aspectos'!$BY$5,IF(EB6='Tabla de Aspectos'!$CA$2,24*EC6/'Tabla de Aspectos'!$CA$5,IF(EB6='Tabla de Aspectos'!$CC$2,24*EC6/'Tabla de Aspectos'!$CC$5,IF(EB6='Tabla de Aspectos'!$CE$2,24*EC6/'Tabla de Aspectos'!$CE$5,IF(EB6='Tabla de Aspectos'!$CG$2,24*EC6/'Tabla de Aspectos'!$CG$5,IF(EB6='Tabla de Aspectos'!$CI$2,24*EC6/'Tabla de Aspectos'!$CI$5,IF(EB6='Tabla de Aspectos'!$CK$2,24*EC6/'Tabla de Aspectos'!$CK$5,IF(EB6='Tabla de Aspectos'!$CM$2,24*EC6/'Tabla de Aspectos'!$CM$5,IF(EB6='Tabla de Aspectos'!$CO$2,24*EC6/'Tabla de Aspectos'!$CO$5,IF(EB6='Tabla de Aspectos'!$CQ$2,24*EC6/'Tabla de Aspectos'!$CQ$5,IF(EB6='Tabla de Aspectos'!$CS$2,24*EC6/'Tabla de Aspectos'!$CS$5,IF(EB6='Tabla de Aspectos'!$CU$2,24*EC6/'Tabla de Aspectos'!$CU$5,IF(EB6='Tabla de Aspectos'!$CW$2,24*EC6/'Tabla de Aspectos'!$CW$5,""))))))))))))))))))))))))))))))))))))))))))))))))))</f>
        <v>0</v>
      </c>
      <c r="EF6" s="3">
        <f t="shared" si="12"/>
        <v>20</v>
      </c>
      <c r="EH6" s="3">
        <f>'Tabla de Aspectos'!D238</f>
        <v>243</v>
      </c>
      <c r="EI6" s="3" t="str">
        <f>'Tabla de Aspectos'!E238</f>
        <v>Ceres</v>
      </c>
      <c r="EJ6" s="3" t="str">
        <f>'Tabla de Aspectos'!F238</f>
        <v>Mercurio</v>
      </c>
      <c r="EK6" s="3" t="str">
        <f>IF('Tabla de Aspectos'!G238='Tabla de Aspectos'!$H$2,'Tabla de Aspectos'!$H$2,IF('Tabla de Aspectos'!I238='Tabla de Aspectos'!$J$2,'Tabla de Aspectos'!$J$2,IF('Tabla de Aspectos'!CY238='Tabla de Aspectos'!$CZ$2,'Tabla de Aspectos'!$CZ$2,IF('Tabla de Aspectos'!K238='Tabla de Aspectos'!$L$2,'Tabla de Aspectos'!$L$2,IF('Tabla de Aspectos'!M238='Tabla de Aspectos'!$N$2,'Tabla de Aspectos'!$N$2,IF('Tabla de Aspectos'!O238='Tabla de Aspectos'!$P$2,'Tabla de Aspectos'!$P$2,IF('Tabla de Aspectos'!Q238='Tabla de Aspectos'!$R$2,'Tabla de Aspectos'!$R$2,IF('Tabla de Aspectos'!S238='Tabla de Aspectos'!$T$2,'Tabla de Aspectos'!$T$2,IF('Tabla de Aspectos'!U238='Tabla de Aspectos'!$V$2,'Tabla de Aspectos'!$V$2,IF('Tabla de Aspectos'!W238='Tabla de Aspectos'!$X$2,'Tabla de Aspectos'!$X$2,IF('Tabla de Aspectos'!Y238='Tabla de Aspectos'!$Z$2,'Tabla de Aspectos'!$Z$2,IF('Tabla de Aspectos'!AA238='Tabla de Aspectos'!$AB$2,'Tabla de Aspectos'!$AB$2,IF('Tabla de Aspectos'!AC238='Tabla de Aspectos'!$AD$2,'Tabla de Aspectos'!$AD$2,IF('Tabla de Aspectos'!AE238='Tabla de Aspectos'!$AF$2,'Tabla de Aspectos'!$AF$2,IF('Tabla de Aspectos'!AG238='Tabla de Aspectos'!$AH$2,'Tabla de Aspectos'!$AH$2,IF('Tabla de Aspectos'!AI238='Tabla de Aspectos'!$AJ$2,'Tabla de Aspectos'!$AJ$2,IF('Tabla de Aspectos'!AK238='Tabla de Aspectos'!$AL$2,'Tabla de Aspectos'!$AL$2,IF('Tabla de Aspectos'!AM238='Tabla de Aspectos'!$AN$2,'Tabla de Aspectos'!$AN$2,IF('Tabla de Aspectos'!AO238='Tabla de Aspectos'!$AP$2,'Tabla de Aspectos'!$AP$2,IF('Tabla de Aspectos'!AQ238='Tabla de Aspectos'!$AR$2,'Tabla de Aspectos'!$AR$2,IF('Tabla de Aspectos'!AS238='Tabla de Aspectos'!$AT$2,'Tabla de Aspectos'!$AT$2,IF('Tabla de Aspectos'!AU238='Tabla de Aspectos'!$AV$2,'Tabla de Aspectos'!$AV$2,IF('Tabla de Aspectos'!AW238='Tabla de Aspectos'!$AX$2,'Tabla de Aspectos'!$AX$2,IF('Tabla de Aspectos'!AY238='Tabla de Aspectos'!$AZ$2,'Tabla de Aspectos'!$AZ$2,IF('Tabla de Aspectos'!BA238='Tabla de Aspectos'!$BB$2,'Tabla de Aspectos'!$BB$2,IF('Tabla de Aspectos'!BC238='Tabla de Aspectos'!$BD$2,'Tabla de Aspectos'!$BD$2,IF('Tabla de Aspectos'!BE238='Tabla de Aspectos'!$BF$2,'Tabla de Aspectos'!$BF$2,IF('Tabla de Aspectos'!BG238='Tabla de Aspectos'!$BH$2,'Tabla de Aspectos'!$BH$2,IF('Tabla de Aspectos'!BI238='Tabla de Aspectos'!$BJ$2,'Tabla de Aspectos'!$BJ$2,IF('Tabla de Aspectos'!BK238='Tabla de Aspectos'!$BL$2,'Tabla de Aspectos'!$BL$2,IF('Tabla de Aspectos'!BM238='Tabla de Aspectos'!$BN$2,'Tabla de Aspectos'!$BN$2,IF('Tabla de Aspectos'!BO238='Tabla de Aspectos'!$BP$2,'Tabla de Aspectos'!$BP$2,IF('Tabla de Aspectos'!BQ238='Tabla de Aspectos'!$BR$2,'Tabla de Aspectos'!$BR$2,IF('Tabla de Aspectos'!BS238='Tabla de Aspectos'!$BT$2,'Tabla de Aspectos'!$BT$2,IF('Tabla de Aspectos'!BU238='Tabla de Aspectos'!$BV$2,'Tabla de Aspectos'!$BV$2,IF('Tabla de Aspectos'!BW238='Tabla de Aspectos'!$BX$2,'Tabla de Aspectos'!$BX$2,IF('Tabla de Aspectos'!BY238='Tabla de Aspectos'!$BZ$2,'Tabla de Aspectos'!$BZ$2,IF('Tabla de Aspectos'!CA238='Tabla de Aspectos'!$CB$2,'Tabla de Aspectos'!$CB$2,IF('Tabla de Aspectos'!CC238='Tabla de Aspectos'!$CD$2,'Tabla de Aspectos'!$CD$2,IF('Tabla de Aspectos'!CE238='Tabla de Aspectos'!$CF$2,'Tabla de Aspectos'!$CF$2,IF('Tabla de Aspectos'!CG238='Tabla de Aspectos'!$CH$2,'Tabla de Aspectos'!$CH$2,IF('Tabla de Aspectos'!CI238='Tabla de Aspectos'!$CJ$2,'Tabla de Aspectos'!$CJ$2,IF('Tabla de Aspectos'!CK238='Tabla de Aspectos'!$CL$2,'Tabla de Aspectos'!$CL$2,IF('Tabla de Aspectos'!CM238='Tabla de Aspectos'!$CN$2,'Tabla de Aspectos'!$CN$2,IF('Tabla de Aspectos'!CO238='Tabla de Aspectos'!$CP$2,'Tabla de Aspectos'!$CP$2,IF('Tabla de Aspectos'!CQ238='Tabla de Aspectos'!$CR$2,'Tabla de Aspectos'!$CR$2,IF('Tabla de Aspectos'!CS238='Tabla de Aspectos'!$CT$2,'Tabla de Aspectos'!$CT$2,IF('Tabla de Aspectos'!CU238='Tabla de Aspectos'!$CV$2,'Tabla de Aspectos'!$CV$2,IF('Tabla de Aspectos'!CW238='Tabla de Aspectos'!$CX$2,'Tabla de Aspectos'!$CX$2,"")))))))))))))))))))))))))))))))))))))))))))))))))</f>
        <v>Conjunción</v>
      </c>
      <c r="EL6" s="5">
        <f>IF(AND('Tabla de Aspectos'!H238&gt;=0,'Tabla de Aspectos'!H238&lt;'Tabla de Aspectos'!$G$5/24),'Tabla de Aspectos'!H238,IF(AND('Tabla de Aspectos'!J238&gt;=0,'Tabla de Aspectos'!J238&lt;'Tabla de Aspectos'!$I$5/24),'Tabla de Aspectos'!J238,IF(AND('Tabla de Aspectos'!CZ238&gt;=0,'Tabla de Aspectos'!CZ238&lt;'Tabla de Aspectos'!$CY$5/24),'Tabla de Aspectos'!CZ238,IF(AND('Tabla de Aspectos'!L238&gt;=0,'Tabla de Aspectos'!L238&lt;'Tabla de Aspectos'!$K$5/24),'Tabla de Aspectos'!L238,IF(AND('Tabla de Aspectos'!N238&gt;=0,'Tabla de Aspectos'!N238&lt;'Tabla de Aspectos'!$M$5/24),'Tabla de Aspectos'!N238,IF(AND('Tabla de Aspectos'!P238&gt;=0,'Tabla de Aspectos'!P238&lt;'Tabla de Aspectos'!$O$5/24),'Tabla de Aspectos'!P238,IF(AND('Tabla de Aspectos'!R238&gt;=0,'Tabla de Aspectos'!R238&lt;'Tabla de Aspectos'!$Q$5/24),'Tabla de Aspectos'!R238,IF(AND('Tabla de Aspectos'!T238&gt;=0,'Tabla de Aspectos'!T238&lt;'Tabla de Aspectos'!$S$5/24),'Tabla de Aspectos'!T238,IF(AND('Tabla de Aspectos'!V238&gt;=0,'Tabla de Aspectos'!V238&lt;'Tabla de Aspectos'!$U$5/24),'Tabla de Aspectos'!V238,IF(AND('Tabla de Aspectos'!X238&gt;=0,'Tabla de Aspectos'!X238&lt;'Tabla de Aspectos'!$W$5/24),'Tabla de Aspectos'!X238,IF(AND('Tabla de Aspectos'!Z238&gt;=0,'Tabla de Aspectos'!Z238&lt;'Tabla de Aspectos'!$Y$5/24),'Tabla de Aspectos'!Z238,IF(AND('Tabla de Aspectos'!AB238&gt;=0,'Tabla de Aspectos'!AB238&lt;'Tabla de Aspectos'!$AA$5/24),'Tabla de Aspectos'!AB238,IF(AND('Tabla de Aspectos'!AD238&gt;=0,'Tabla de Aspectos'!AD238&lt;'Tabla de Aspectos'!$AC$5/24),'Tabla de Aspectos'!AD238,IF(AND('Tabla de Aspectos'!AF238&gt;=0,'Tabla de Aspectos'!AF238&lt;'Tabla de Aspectos'!$AE$5/24),'Tabla de Aspectos'!AF238,IF(AND('Tabla de Aspectos'!AH238&gt;=0,'Tabla de Aspectos'!AH238&lt;'Tabla de Aspectos'!$AG$5/24),'Tabla de Aspectos'!AH238,IF(AND('Tabla de Aspectos'!AJ238&gt;=0,'Tabla de Aspectos'!AJ238&lt;'Tabla de Aspectos'!$AI$5/24),'Tabla de Aspectos'!AJ238,IF(AND('Tabla de Aspectos'!AL238&gt;=0,'Tabla de Aspectos'!AL238&lt;'Tabla de Aspectos'!$AK$5/24),'Tabla de Aspectos'!AL238,IF(AND('Tabla de Aspectos'!AN238&gt;=0,'Tabla de Aspectos'!AN238&lt;'Tabla de Aspectos'!$AM$5/24),'Tabla de Aspectos'!AN238,IF(AND('Tabla de Aspectos'!AP238&gt;=0,'Tabla de Aspectos'!AP238&lt;'Tabla de Aspectos'!$AO$5/24),'Tabla de Aspectos'!AP238,IF(AND('Tabla de Aspectos'!AR238&gt;=0,'Tabla de Aspectos'!AR238&lt;'Tabla de Aspectos'!$AQ$5/24),'Tabla de Aspectos'!AR238,IF(AND('Tabla de Aspectos'!AT238&gt;=0,'Tabla de Aspectos'!AT238&lt;'Tabla de Aspectos'!$AS$5/24),'Tabla de Aspectos'!AT238,IF(AND('Tabla de Aspectos'!AV238&gt;=0,'Tabla de Aspectos'!AV238&lt;'Tabla de Aspectos'!$AU$5/24),'Tabla de Aspectos'!AV238,IF(AND('Tabla de Aspectos'!AX238&gt;=0,'Tabla de Aspectos'!AX238&lt;'Tabla de Aspectos'!$AW$5/24),'Tabla de Aspectos'!AX238,IF(AND('Tabla de Aspectos'!AZ238&gt;=0,'Tabla de Aspectos'!AZ238&lt;'Tabla de Aspectos'!$AY$5/24),'Tabla de Aspectos'!AZ238,IF(AND('Tabla de Aspectos'!BB238&gt;=0,'Tabla de Aspectos'!BB238&lt;'Tabla de Aspectos'!$BA$5/24),'Tabla de Aspectos'!BB238,IF(AND('Tabla de Aspectos'!BD238&gt;=0,'Tabla de Aspectos'!BD238&lt;'Tabla de Aspectos'!$BC$5/24),'Tabla de Aspectos'!BD238,IF(AND('Tabla de Aspectos'!BF238&gt;=0,'Tabla de Aspectos'!BF238&lt;'Tabla de Aspectos'!$BE$5/24),'Tabla de Aspectos'!BF238,IF(AND('Tabla de Aspectos'!BH238&gt;=0,'Tabla de Aspectos'!BH238&lt;'Tabla de Aspectos'!$BG$5/24),'Tabla de Aspectos'!BH238,IF(AND('Tabla de Aspectos'!BJ238&gt;=0,'Tabla de Aspectos'!BJ238&lt;'Tabla de Aspectos'!$BI$5/24),'Tabla de Aspectos'!BJ238,IF(AND('Tabla de Aspectos'!BL238&gt;=0,'Tabla de Aspectos'!BL238&lt;'Tabla de Aspectos'!$BK$5/24),'Tabla de Aspectos'!BL238,IF(AND('Tabla de Aspectos'!BN238&gt;=0,'Tabla de Aspectos'!BN238&lt;'Tabla de Aspectos'!$BM$5/24),'Tabla de Aspectos'!BN238,IF(AND('Tabla de Aspectos'!BP238&gt;=0,'Tabla de Aspectos'!BP238&lt;'Tabla de Aspectos'!$BO$5/24),'Tabla de Aspectos'!BP238,IF(AND('Tabla de Aspectos'!BR238&gt;=0,'Tabla de Aspectos'!BR238&lt;'Tabla de Aspectos'!$BQ$5/24),'Tabla de Aspectos'!BR238,IF(AND('Tabla de Aspectos'!BT238&gt;=0,'Tabla de Aspectos'!BT238&lt;'Tabla de Aspectos'!$BS$5/24),'Tabla de Aspectos'!BT238,IF(AND('Tabla de Aspectos'!BV238&gt;=0,'Tabla de Aspectos'!BV238&lt;'Tabla de Aspectos'!$BU$5/24),'Tabla de Aspectos'!BV238,IF(AND('Tabla de Aspectos'!BX238&gt;=0,'Tabla de Aspectos'!BX238&lt;'Tabla de Aspectos'!$BW$5/24),'Tabla de Aspectos'!BX238,IF(AND('Tabla de Aspectos'!BZ238&gt;=0,'Tabla de Aspectos'!BZ238&lt;'Tabla de Aspectos'!$BY$5/24),'Tabla de Aspectos'!BZ238,IF(AND('Tabla de Aspectos'!CB238&gt;=0,'Tabla de Aspectos'!CB238&lt;'Tabla de Aspectos'!$CA$5/24),'Tabla de Aspectos'!CB238,IF(AND('Tabla de Aspectos'!CD238&gt;=0,'Tabla de Aspectos'!CD238&lt;'Tabla de Aspectos'!$CC$5/24),'Tabla de Aspectos'!CD238,IF(AND('Tabla de Aspectos'!CF238&gt;=0,'Tabla de Aspectos'!CF238&lt;'Tabla de Aspectos'!$CE$5/24),'Tabla de Aspectos'!CF238,IF(AND('Tabla de Aspectos'!CH238&gt;=0,'Tabla de Aspectos'!CH238&lt;'Tabla de Aspectos'!$CG$5/24),'Tabla de Aspectos'!CH238,IF(AND('Tabla de Aspectos'!CJ238&gt;=0,'Tabla de Aspectos'!CJ238&lt;'Tabla de Aspectos'!$CI$5/24),'Tabla de Aspectos'!CJ238,IF(AND('Tabla de Aspectos'!CL238&gt;=0,'Tabla de Aspectos'!CL238&lt;'Tabla de Aspectos'!$CK$5/24),'Tabla de Aspectos'!CL238,IF(AND('Tabla de Aspectos'!CN238&gt;=0,'Tabla de Aspectos'!CN238&lt;'Tabla de Aspectos'!$CM$5/24),'Tabla de Aspectos'!CN238,IF(AND('Tabla de Aspectos'!CP238&gt;=0,'Tabla de Aspectos'!CP238&lt;'Tabla de Aspectos'!$CO$5/24),'Tabla de Aspectos'!CP238,IF(AND('Tabla de Aspectos'!CR238&gt;=0,'Tabla de Aspectos'!CR238&lt;'Tabla de Aspectos'!$CQ$5/24),'Tabla de Aspectos'!CR238,IF(AND('Tabla de Aspectos'!CT238&gt;=0,'Tabla de Aspectos'!CT238&lt;'Tabla de Aspectos'!$CS$5/24),'Tabla de Aspectos'!CT238,IF(AND('Tabla de Aspectos'!CV238&gt;=0,'Tabla de Aspectos'!CV238&lt;'Tabla de Aspectos'!$CU$5/24),'Tabla de Aspectos'!CV238,IF(AND('Tabla de Aspectos'!CX238&gt;=0,'Tabla de Aspectos'!CX238&lt;'Tabla de Aspectos'!$CW$5/24),'Tabla de Aspectos'!CX238,"")))))))))))))))))))))))))))))))))))))))))))))))))</f>
        <v>0</v>
      </c>
      <c r="EM6" s="3" t="str">
        <f>IF(EL6&lt;&gt;"",IF(EK6=13,"(no se puede describir)",IF(EK6="Conjunción","+20",ROUND((31-HLOOKUP(EK6,'Tabla de Aspectos'!$G$2:$DT$7,6,FALSE))/3*2,1))),"")</f>
        <v>+20</v>
      </c>
      <c r="EN6" s="3">
        <f>IF(EK6='Tabla de Aspectos'!$G$2,24*EL6/'Tabla de Aspectos'!$G$5,IF(EK6='Tabla de Aspectos'!$I$2,24*EL6/'Tabla de Aspectos'!$I$5,IF(EK6='Tabla de Aspectos'!$K$2,24*EL6/'Tabla de Aspectos'!$K$5,IF(EK6='Tabla de Aspectos'!$CY$2,24*EL6/'Tabla de Aspectos'!$CY$5,IF(EK6='Tabla de Aspectos'!$M$2,24*EL6/'Tabla de Aspectos'!$M$5,IF(EK6='Tabla de Aspectos'!$M$2,24*EL6/'Tabla de Aspectos'!$M$5,IF(EK6='Tabla de Aspectos'!$O$2,24*EL6/'Tabla de Aspectos'!$O$5,IF(EK6='Tabla de Aspectos'!$Q$2,24*EL6/'Tabla de Aspectos'!$Q$5,IF(EK6='Tabla de Aspectos'!$S$2,24*EL6/'Tabla de Aspectos'!$S$5,IF(EK6='Tabla de Aspectos'!$U$2,24*EL6/'Tabla de Aspectos'!$U$5,IF(EK6='Tabla de Aspectos'!$W$2,24*EL6/'Tabla de Aspectos'!$W$5,IF(EK6='Tabla de Aspectos'!$Y$2,24*EL6/'Tabla de Aspectos'!$Y$5,IF(EK6='Tabla de Aspectos'!$AA$2,24*EL6/'Tabla de Aspectos'!$AA$5,IF(EK6='Tabla de Aspectos'!$AC$2,24*EL6/'Tabla de Aspectos'!$AC$5,IF(EK6='Tabla de Aspectos'!$AE$2,24*EL6/'Tabla de Aspectos'!$AE$5,IF(EK6='Tabla de Aspectos'!$AG$2,24*EL6/'Tabla de Aspectos'!$AG$5,IF(EK6='Tabla de Aspectos'!$AI$2,24*EL6/'Tabla de Aspectos'!$AI$5,IF(EK6='Tabla de Aspectos'!$AK$2,24*EL6/'Tabla de Aspectos'!$AK$5,IF(EK6='Tabla de Aspectos'!$AM$2,24*EL6/'Tabla de Aspectos'!$AM$5,IF(EK6='Tabla de Aspectos'!$AO$2,24*EL6/'Tabla de Aspectos'!$AO$5,IF(EK6='Tabla de Aspectos'!$AQ$2,24*EL6/'Tabla de Aspectos'!$AQ$5,IF(EK6='Tabla de Aspectos'!$AS$2,24*EL6/'Tabla de Aspectos'!$AS$5,IF(EK6='Tabla de Aspectos'!$AU$2,24*EL6/'Tabla de Aspectos'!$AU$5,IF(EK6='Tabla de Aspectos'!$AW$2,24*EL6/'Tabla de Aspectos'!$AW$5,IF(EK6='Tabla de Aspectos'!$AY$2,24*EL6/'Tabla de Aspectos'!$AY$5,IF(EK6='Tabla de Aspectos'!$BA$2,24*EL6/'Tabla de Aspectos'!$BA$5,IF(EK6='Tabla de Aspectos'!$BC$2,24*EL6/'Tabla de Aspectos'!$BC$5,IF(EK6='Tabla de Aspectos'!$BE$2,24*EL6/'Tabla de Aspectos'!$BE$5,IF(EK6='Tabla de Aspectos'!$BG$2,24*EL6/'Tabla de Aspectos'!$BG$5,IF(EK6='Tabla de Aspectos'!$BI$2,24*EL6/'Tabla de Aspectos'!$BI$5,IF(EK6='Tabla de Aspectos'!$BK$2,24*EL6/'Tabla de Aspectos'!$BK$5,IF(EK6='Tabla de Aspectos'!$BM$2,24*EL6/'Tabla de Aspectos'!$BM$5,IF(EK6='Tabla de Aspectos'!$BO$2,24*EL6/'Tabla de Aspectos'!$BO$5,IF(EK6='Tabla de Aspectos'!$BQ$2,24*EL6/'Tabla de Aspectos'!$BQ$5,IF(EK6='Tabla de Aspectos'!$BS$2,24*EL6/'Tabla de Aspectos'!$BS$5,IF(EK6='Tabla de Aspectos'!$BU$2,24*EL6/'Tabla de Aspectos'!$BU$5,IF(EK6='Tabla de Aspectos'!$BW$2,24*EL6/'Tabla de Aspectos'!$BW$5,IF(EK6='Tabla de Aspectos'!$BY$2,24*EL6/'Tabla de Aspectos'!$BY$5,IF(EK6='Tabla de Aspectos'!$CA$2,24*EL6/'Tabla de Aspectos'!$CA$5,IF(EK6='Tabla de Aspectos'!$CC$2,24*EL6/'Tabla de Aspectos'!$CC$5,IF(EK6='Tabla de Aspectos'!$CE$2,24*EL6/'Tabla de Aspectos'!$CE$5,IF(EK6='Tabla de Aspectos'!$CG$2,24*EL6/'Tabla de Aspectos'!$CG$5,IF(EK6='Tabla de Aspectos'!$CI$2,24*EL6/'Tabla de Aspectos'!$CI$5,IF(EK6='Tabla de Aspectos'!$CK$2,24*EL6/'Tabla de Aspectos'!$CK$5,IF(EK6='Tabla de Aspectos'!$CM$2,24*EL6/'Tabla de Aspectos'!$CM$5,IF(EK6='Tabla de Aspectos'!$CO$2,24*EL6/'Tabla de Aspectos'!$CO$5,IF(EK6='Tabla de Aspectos'!$CQ$2,24*EL6/'Tabla de Aspectos'!$CQ$5,IF(EK6='Tabla de Aspectos'!$CS$2,24*EL6/'Tabla de Aspectos'!$CS$5,IF(EK6='Tabla de Aspectos'!$CU$2,24*EL6/'Tabla de Aspectos'!$CU$5,IF(EK6='Tabla de Aspectos'!$CW$2,24*EL6/'Tabla de Aspectos'!$CW$5,""))))))))))))))))))))))))))))))))))))))))))))))))))</f>
        <v>0</v>
      </c>
      <c r="EO6" s="3">
        <f t="shared" si="13"/>
        <v>20</v>
      </c>
      <c r="EQ6" s="3">
        <f>'Tabla de Aspectos'!D253</f>
        <v>259</v>
      </c>
      <c r="ER6" s="3" t="str">
        <f>'Tabla de Aspectos'!E253</f>
        <v>Varuna</v>
      </c>
      <c r="ES6" s="3" t="str">
        <f>'Tabla de Aspectos'!F253</f>
        <v>Mercurio</v>
      </c>
      <c r="ET6" s="3" t="str">
        <f>IF('Tabla de Aspectos'!G253='Tabla de Aspectos'!$H$2,'Tabla de Aspectos'!$H$2,IF('Tabla de Aspectos'!I253='Tabla de Aspectos'!$J$2,'Tabla de Aspectos'!$J$2,IF('Tabla de Aspectos'!CY253='Tabla de Aspectos'!$CZ$2,'Tabla de Aspectos'!$CZ$2,IF('Tabla de Aspectos'!K253='Tabla de Aspectos'!$L$2,'Tabla de Aspectos'!$L$2,IF('Tabla de Aspectos'!M253='Tabla de Aspectos'!$N$2,'Tabla de Aspectos'!$N$2,IF('Tabla de Aspectos'!O253='Tabla de Aspectos'!$P$2,'Tabla de Aspectos'!$P$2,IF('Tabla de Aspectos'!Q253='Tabla de Aspectos'!$R$2,'Tabla de Aspectos'!$R$2,IF('Tabla de Aspectos'!S253='Tabla de Aspectos'!$T$2,'Tabla de Aspectos'!$T$2,IF('Tabla de Aspectos'!U253='Tabla de Aspectos'!$V$2,'Tabla de Aspectos'!$V$2,IF('Tabla de Aspectos'!W253='Tabla de Aspectos'!$X$2,'Tabla de Aspectos'!$X$2,IF('Tabla de Aspectos'!Y253='Tabla de Aspectos'!$Z$2,'Tabla de Aspectos'!$Z$2,IF('Tabla de Aspectos'!AA253='Tabla de Aspectos'!$AB$2,'Tabla de Aspectos'!$AB$2,IF('Tabla de Aspectos'!AC253='Tabla de Aspectos'!$AD$2,'Tabla de Aspectos'!$AD$2,IF('Tabla de Aspectos'!AE253='Tabla de Aspectos'!$AF$2,'Tabla de Aspectos'!$AF$2,IF('Tabla de Aspectos'!AG253='Tabla de Aspectos'!$AH$2,'Tabla de Aspectos'!$AH$2,IF('Tabla de Aspectos'!AI253='Tabla de Aspectos'!$AJ$2,'Tabla de Aspectos'!$AJ$2,IF('Tabla de Aspectos'!AK253='Tabla de Aspectos'!$AL$2,'Tabla de Aspectos'!$AL$2,IF('Tabla de Aspectos'!AM253='Tabla de Aspectos'!$AN$2,'Tabla de Aspectos'!$AN$2,IF('Tabla de Aspectos'!AO253='Tabla de Aspectos'!$AP$2,'Tabla de Aspectos'!$AP$2,IF('Tabla de Aspectos'!AQ253='Tabla de Aspectos'!$AR$2,'Tabla de Aspectos'!$AR$2,IF('Tabla de Aspectos'!AS253='Tabla de Aspectos'!$AT$2,'Tabla de Aspectos'!$AT$2,IF('Tabla de Aspectos'!AU253='Tabla de Aspectos'!$AV$2,'Tabla de Aspectos'!$AV$2,IF('Tabla de Aspectos'!AW253='Tabla de Aspectos'!$AX$2,'Tabla de Aspectos'!$AX$2,IF('Tabla de Aspectos'!AY253='Tabla de Aspectos'!$AZ$2,'Tabla de Aspectos'!$AZ$2,IF('Tabla de Aspectos'!BA253='Tabla de Aspectos'!$BB$2,'Tabla de Aspectos'!$BB$2,IF('Tabla de Aspectos'!BC253='Tabla de Aspectos'!$BD$2,'Tabla de Aspectos'!$BD$2,IF('Tabla de Aspectos'!BE253='Tabla de Aspectos'!$BF$2,'Tabla de Aspectos'!$BF$2,IF('Tabla de Aspectos'!BG253='Tabla de Aspectos'!$BH$2,'Tabla de Aspectos'!$BH$2,IF('Tabla de Aspectos'!BI253='Tabla de Aspectos'!$BJ$2,'Tabla de Aspectos'!$BJ$2,IF('Tabla de Aspectos'!BK253='Tabla de Aspectos'!$BL$2,'Tabla de Aspectos'!$BL$2,IF('Tabla de Aspectos'!BM253='Tabla de Aspectos'!$BN$2,'Tabla de Aspectos'!$BN$2,IF('Tabla de Aspectos'!BO253='Tabla de Aspectos'!$BP$2,'Tabla de Aspectos'!$BP$2,IF('Tabla de Aspectos'!BQ253='Tabla de Aspectos'!$BR$2,'Tabla de Aspectos'!$BR$2,IF('Tabla de Aspectos'!BS253='Tabla de Aspectos'!$BT$2,'Tabla de Aspectos'!$BT$2,IF('Tabla de Aspectos'!BU253='Tabla de Aspectos'!$BV$2,'Tabla de Aspectos'!$BV$2,IF('Tabla de Aspectos'!BW253='Tabla de Aspectos'!$BX$2,'Tabla de Aspectos'!$BX$2,IF('Tabla de Aspectos'!BY253='Tabla de Aspectos'!$BZ$2,'Tabla de Aspectos'!$BZ$2,IF('Tabla de Aspectos'!CA253='Tabla de Aspectos'!$CB$2,'Tabla de Aspectos'!$CB$2,IF('Tabla de Aspectos'!CC253='Tabla de Aspectos'!$CD$2,'Tabla de Aspectos'!$CD$2,IF('Tabla de Aspectos'!CE253='Tabla de Aspectos'!$CF$2,'Tabla de Aspectos'!$CF$2,IF('Tabla de Aspectos'!CG253='Tabla de Aspectos'!$CH$2,'Tabla de Aspectos'!$CH$2,IF('Tabla de Aspectos'!CI253='Tabla de Aspectos'!$CJ$2,'Tabla de Aspectos'!$CJ$2,IF('Tabla de Aspectos'!CK253='Tabla de Aspectos'!$CL$2,'Tabla de Aspectos'!$CL$2,IF('Tabla de Aspectos'!CM253='Tabla de Aspectos'!$CN$2,'Tabla de Aspectos'!$CN$2,IF('Tabla de Aspectos'!CO253='Tabla de Aspectos'!$CP$2,'Tabla de Aspectos'!$CP$2,IF('Tabla de Aspectos'!CQ253='Tabla de Aspectos'!$CR$2,'Tabla de Aspectos'!$CR$2,IF('Tabla de Aspectos'!CS253='Tabla de Aspectos'!$CT$2,'Tabla de Aspectos'!$CT$2,IF('Tabla de Aspectos'!CU253='Tabla de Aspectos'!$CV$2,'Tabla de Aspectos'!$CV$2,IF('Tabla de Aspectos'!CW253='Tabla de Aspectos'!$CX$2,'Tabla de Aspectos'!$CX$2,"")))))))))))))))))))))))))))))))))))))))))))))))))</f>
        <v>Conjunción</v>
      </c>
      <c r="EU6" s="5">
        <f>IF(AND('Tabla de Aspectos'!H253&gt;=0,'Tabla de Aspectos'!H253&lt;'Tabla de Aspectos'!$G$5/24),'Tabla de Aspectos'!H253,IF(AND('Tabla de Aspectos'!J253&gt;=0,'Tabla de Aspectos'!J253&lt;'Tabla de Aspectos'!$I$5/24),'Tabla de Aspectos'!J253,IF(AND('Tabla de Aspectos'!CZ253&gt;=0,'Tabla de Aspectos'!CZ253&lt;'Tabla de Aspectos'!$CY$5/24),'Tabla de Aspectos'!CZ253,IF(AND('Tabla de Aspectos'!L253&gt;=0,'Tabla de Aspectos'!L253&lt;'Tabla de Aspectos'!$K$5/24),'Tabla de Aspectos'!L253,IF(AND('Tabla de Aspectos'!N253&gt;=0,'Tabla de Aspectos'!N253&lt;'Tabla de Aspectos'!$M$5/24),'Tabla de Aspectos'!N253,IF(AND('Tabla de Aspectos'!P253&gt;=0,'Tabla de Aspectos'!P253&lt;'Tabla de Aspectos'!$O$5/24),'Tabla de Aspectos'!P253,IF(AND('Tabla de Aspectos'!R253&gt;=0,'Tabla de Aspectos'!R253&lt;'Tabla de Aspectos'!$Q$5/24),'Tabla de Aspectos'!R253,IF(AND('Tabla de Aspectos'!T253&gt;=0,'Tabla de Aspectos'!T253&lt;'Tabla de Aspectos'!$S$5/24),'Tabla de Aspectos'!T253,IF(AND('Tabla de Aspectos'!V253&gt;=0,'Tabla de Aspectos'!V253&lt;'Tabla de Aspectos'!$U$5/24),'Tabla de Aspectos'!V253,IF(AND('Tabla de Aspectos'!X253&gt;=0,'Tabla de Aspectos'!X253&lt;'Tabla de Aspectos'!$W$5/24),'Tabla de Aspectos'!X253,IF(AND('Tabla de Aspectos'!Z253&gt;=0,'Tabla de Aspectos'!Z253&lt;'Tabla de Aspectos'!$Y$5/24),'Tabla de Aspectos'!Z253,IF(AND('Tabla de Aspectos'!AB253&gt;=0,'Tabla de Aspectos'!AB253&lt;'Tabla de Aspectos'!$AA$5/24),'Tabla de Aspectos'!AB253,IF(AND('Tabla de Aspectos'!AD253&gt;=0,'Tabla de Aspectos'!AD253&lt;'Tabla de Aspectos'!$AC$5/24),'Tabla de Aspectos'!AD253,IF(AND('Tabla de Aspectos'!AF253&gt;=0,'Tabla de Aspectos'!AF253&lt;'Tabla de Aspectos'!$AE$5/24),'Tabla de Aspectos'!AF253,IF(AND('Tabla de Aspectos'!AH253&gt;=0,'Tabla de Aspectos'!AH253&lt;'Tabla de Aspectos'!$AG$5/24),'Tabla de Aspectos'!AH253,IF(AND('Tabla de Aspectos'!AJ253&gt;=0,'Tabla de Aspectos'!AJ253&lt;'Tabla de Aspectos'!$AI$5/24),'Tabla de Aspectos'!AJ253,IF(AND('Tabla de Aspectos'!AL253&gt;=0,'Tabla de Aspectos'!AL253&lt;'Tabla de Aspectos'!$AK$5/24),'Tabla de Aspectos'!AL253,IF(AND('Tabla de Aspectos'!AN253&gt;=0,'Tabla de Aspectos'!AN253&lt;'Tabla de Aspectos'!$AM$5/24),'Tabla de Aspectos'!AN253,IF(AND('Tabla de Aspectos'!AP253&gt;=0,'Tabla de Aspectos'!AP253&lt;'Tabla de Aspectos'!$AO$5/24),'Tabla de Aspectos'!AP253,IF(AND('Tabla de Aspectos'!AR253&gt;=0,'Tabla de Aspectos'!AR253&lt;'Tabla de Aspectos'!$AQ$5/24),'Tabla de Aspectos'!AR253,IF(AND('Tabla de Aspectos'!AT253&gt;=0,'Tabla de Aspectos'!AT253&lt;'Tabla de Aspectos'!$AS$5/24),'Tabla de Aspectos'!AT253,IF(AND('Tabla de Aspectos'!AV253&gt;=0,'Tabla de Aspectos'!AV253&lt;'Tabla de Aspectos'!$AU$5/24),'Tabla de Aspectos'!AV253,IF(AND('Tabla de Aspectos'!AX253&gt;=0,'Tabla de Aspectos'!AX253&lt;'Tabla de Aspectos'!$AW$5/24),'Tabla de Aspectos'!AX253,IF(AND('Tabla de Aspectos'!AZ253&gt;=0,'Tabla de Aspectos'!AZ253&lt;'Tabla de Aspectos'!$AY$5/24),'Tabla de Aspectos'!AZ253,IF(AND('Tabla de Aspectos'!BB253&gt;=0,'Tabla de Aspectos'!BB253&lt;'Tabla de Aspectos'!$BA$5/24),'Tabla de Aspectos'!BB253,IF(AND('Tabla de Aspectos'!BD253&gt;=0,'Tabla de Aspectos'!BD253&lt;'Tabla de Aspectos'!$BC$5/24),'Tabla de Aspectos'!BD253,IF(AND('Tabla de Aspectos'!BF253&gt;=0,'Tabla de Aspectos'!BF253&lt;'Tabla de Aspectos'!$BE$5/24),'Tabla de Aspectos'!BF253,IF(AND('Tabla de Aspectos'!BH253&gt;=0,'Tabla de Aspectos'!BH253&lt;'Tabla de Aspectos'!$BG$5/24),'Tabla de Aspectos'!BH253,IF(AND('Tabla de Aspectos'!BJ253&gt;=0,'Tabla de Aspectos'!BJ253&lt;'Tabla de Aspectos'!$BI$5/24),'Tabla de Aspectos'!BJ253,IF(AND('Tabla de Aspectos'!BL253&gt;=0,'Tabla de Aspectos'!BL253&lt;'Tabla de Aspectos'!$BK$5/24),'Tabla de Aspectos'!BL253,IF(AND('Tabla de Aspectos'!BN253&gt;=0,'Tabla de Aspectos'!BN253&lt;'Tabla de Aspectos'!$BM$5/24),'Tabla de Aspectos'!BN253,IF(AND('Tabla de Aspectos'!BP253&gt;=0,'Tabla de Aspectos'!BP253&lt;'Tabla de Aspectos'!$BO$5/24),'Tabla de Aspectos'!BP253,IF(AND('Tabla de Aspectos'!BR253&gt;=0,'Tabla de Aspectos'!BR253&lt;'Tabla de Aspectos'!$BQ$5/24),'Tabla de Aspectos'!BR253,IF(AND('Tabla de Aspectos'!BT253&gt;=0,'Tabla de Aspectos'!BT253&lt;'Tabla de Aspectos'!$BS$5/24),'Tabla de Aspectos'!BT253,IF(AND('Tabla de Aspectos'!BV253&gt;=0,'Tabla de Aspectos'!BV253&lt;'Tabla de Aspectos'!$BU$5/24),'Tabla de Aspectos'!BV253,IF(AND('Tabla de Aspectos'!BX253&gt;=0,'Tabla de Aspectos'!BX253&lt;'Tabla de Aspectos'!$BW$5/24),'Tabla de Aspectos'!BX253,IF(AND('Tabla de Aspectos'!BZ253&gt;=0,'Tabla de Aspectos'!BZ253&lt;'Tabla de Aspectos'!$BY$5/24),'Tabla de Aspectos'!BZ253,IF(AND('Tabla de Aspectos'!CB253&gt;=0,'Tabla de Aspectos'!CB253&lt;'Tabla de Aspectos'!$CA$5/24),'Tabla de Aspectos'!CB253,IF(AND('Tabla de Aspectos'!CD253&gt;=0,'Tabla de Aspectos'!CD253&lt;'Tabla de Aspectos'!$CC$5/24),'Tabla de Aspectos'!CD253,IF(AND('Tabla de Aspectos'!CF253&gt;=0,'Tabla de Aspectos'!CF253&lt;'Tabla de Aspectos'!$CE$5/24),'Tabla de Aspectos'!CF253,IF(AND('Tabla de Aspectos'!CH253&gt;=0,'Tabla de Aspectos'!CH253&lt;'Tabla de Aspectos'!$CG$5/24),'Tabla de Aspectos'!CH253,IF(AND('Tabla de Aspectos'!CJ253&gt;=0,'Tabla de Aspectos'!CJ253&lt;'Tabla de Aspectos'!$CI$5/24),'Tabla de Aspectos'!CJ253,IF(AND('Tabla de Aspectos'!CL253&gt;=0,'Tabla de Aspectos'!CL253&lt;'Tabla de Aspectos'!$CK$5/24),'Tabla de Aspectos'!CL253,IF(AND('Tabla de Aspectos'!CN253&gt;=0,'Tabla de Aspectos'!CN253&lt;'Tabla de Aspectos'!$CM$5/24),'Tabla de Aspectos'!CN253,IF(AND('Tabla de Aspectos'!CP253&gt;=0,'Tabla de Aspectos'!CP253&lt;'Tabla de Aspectos'!$CO$5/24),'Tabla de Aspectos'!CP253,IF(AND('Tabla de Aspectos'!CR253&gt;=0,'Tabla de Aspectos'!CR253&lt;'Tabla de Aspectos'!$CQ$5/24),'Tabla de Aspectos'!CR253,IF(AND('Tabla de Aspectos'!CT253&gt;=0,'Tabla de Aspectos'!CT253&lt;'Tabla de Aspectos'!$CS$5/24),'Tabla de Aspectos'!CT253,IF(AND('Tabla de Aspectos'!CV253&gt;=0,'Tabla de Aspectos'!CV253&lt;'Tabla de Aspectos'!$CU$5/24),'Tabla de Aspectos'!CV253,IF(AND('Tabla de Aspectos'!CX253&gt;=0,'Tabla de Aspectos'!CX253&lt;'Tabla de Aspectos'!$CW$5/24),'Tabla de Aspectos'!CX253,"")))))))))))))))))))))))))))))))))))))))))))))))))</f>
        <v>0</v>
      </c>
      <c r="EV6" s="3" t="str">
        <f>IF(EU6&lt;&gt;"",IF(ET6=13,"(no se puede describir)",IF(ET6="Conjunción","+20",ROUND((31-HLOOKUP(ET6,'Tabla de Aspectos'!$G$2:$DT$7,6,FALSE))/3*2,1))),"")</f>
        <v>+20</v>
      </c>
      <c r="EW6" s="3">
        <f>IF(ET6='Tabla de Aspectos'!$G$2,24*EU6/'Tabla de Aspectos'!$G$5,IF(ET6='Tabla de Aspectos'!$I$2,24*EU6/'Tabla de Aspectos'!$I$5,IF(ET6='Tabla de Aspectos'!$K$2,24*EU6/'Tabla de Aspectos'!$K$5,IF(ET6='Tabla de Aspectos'!$CY$2,24*EU6/'Tabla de Aspectos'!$CY$5,IF(ET6='Tabla de Aspectos'!$M$2,24*EU6/'Tabla de Aspectos'!$M$5,IF(ET6='Tabla de Aspectos'!$M$2,24*EU6/'Tabla de Aspectos'!$M$5,IF(ET6='Tabla de Aspectos'!$O$2,24*EU6/'Tabla de Aspectos'!$O$5,IF(ET6='Tabla de Aspectos'!$Q$2,24*EU6/'Tabla de Aspectos'!$Q$5,IF(ET6='Tabla de Aspectos'!$S$2,24*EU6/'Tabla de Aspectos'!$S$5,IF(ET6='Tabla de Aspectos'!$U$2,24*EU6/'Tabla de Aspectos'!$U$5,IF(ET6='Tabla de Aspectos'!$W$2,24*EU6/'Tabla de Aspectos'!$W$5,IF(ET6='Tabla de Aspectos'!$Y$2,24*EU6/'Tabla de Aspectos'!$Y$5,IF(ET6='Tabla de Aspectos'!$AA$2,24*EU6/'Tabla de Aspectos'!$AA$5,IF(ET6='Tabla de Aspectos'!$AC$2,24*EU6/'Tabla de Aspectos'!$AC$5,IF(ET6='Tabla de Aspectos'!$AE$2,24*EU6/'Tabla de Aspectos'!$AE$5,IF(ET6='Tabla de Aspectos'!$AG$2,24*EU6/'Tabla de Aspectos'!$AG$5,IF(ET6='Tabla de Aspectos'!$AI$2,24*EU6/'Tabla de Aspectos'!$AI$5,IF(ET6='Tabla de Aspectos'!$AK$2,24*EU6/'Tabla de Aspectos'!$AK$5,IF(ET6='Tabla de Aspectos'!$AM$2,24*EU6/'Tabla de Aspectos'!$AM$5,IF(ET6='Tabla de Aspectos'!$AO$2,24*EU6/'Tabla de Aspectos'!$AO$5,IF(ET6='Tabla de Aspectos'!$AQ$2,24*EU6/'Tabla de Aspectos'!$AQ$5,IF(ET6='Tabla de Aspectos'!$AS$2,24*EU6/'Tabla de Aspectos'!$AS$5,IF(ET6='Tabla de Aspectos'!$AU$2,24*EU6/'Tabla de Aspectos'!$AU$5,IF(ET6='Tabla de Aspectos'!$AW$2,24*EU6/'Tabla de Aspectos'!$AW$5,IF(ET6='Tabla de Aspectos'!$AY$2,24*EU6/'Tabla de Aspectos'!$AY$5,IF(ET6='Tabla de Aspectos'!$BA$2,24*EU6/'Tabla de Aspectos'!$BA$5,IF(ET6='Tabla de Aspectos'!$BC$2,24*EU6/'Tabla de Aspectos'!$BC$5,IF(ET6='Tabla de Aspectos'!$BE$2,24*EU6/'Tabla de Aspectos'!$BE$5,IF(ET6='Tabla de Aspectos'!$BG$2,24*EU6/'Tabla de Aspectos'!$BG$5,IF(ET6='Tabla de Aspectos'!$BI$2,24*EU6/'Tabla de Aspectos'!$BI$5,IF(ET6='Tabla de Aspectos'!$BK$2,24*EU6/'Tabla de Aspectos'!$BK$5,IF(ET6='Tabla de Aspectos'!$BM$2,24*EU6/'Tabla de Aspectos'!$BM$5,IF(ET6='Tabla de Aspectos'!$BO$2,24*EU6/'Tabla de Aspectos'!$BO$5,IF(ET6='Tabla de Aspectos'!$BQ$2,24*EU6/'Tabla de Aspectos'!$BQ$5,IF(ET6='Tabla de Aspectos'!$BS$2,24*EU6/'Tabla de Aspectos'!$BS$5,IF(ET6='Tabla de Aspectos'!$BU$2,24*EU6/'Tabla de Aspectos'!$BU$5,IF(ET6='Tabla de Aspectos'!$BW$2,24*EU6/'Tabla de Aspectos'!$BW$5,IF(ET6='Tabla de Aspectos'!$BY$2,24*EU6/'Tabla de Aspectos'!$BY$5,IF(ET6='Tabla de Aspectos'!$CA$2,24*EU6/'Tabla de Aspectos'!$CA$5,IF(ET6='Tabla de Aspectos'!$CC$2,24*EU6/'Tabla de Aspectos'!$CC$5,IF(ET6='Tabla de Aspectos'!$CE$2,24*EU6/'Tabla de Aspectos'!$CE$5,IF(ET6='Tabla de Aspectos'!$CG$2,24*EU6/'Tabla de Aspectos'!$CG$5,IF(ET6='Tabla de Aspectos'!$CI$2,24*EU6/'Tabla de Aspectos'!$CI$5,IF(ET6='Tabla de Aspectos'!$CK$2,24*EU6/'Tabla de Aspectos'!$CK$5,IF(ET6='Tabla de Aspectos'!$CM$2,24*EU6/'Tabla de Aspectos'!$CM$5,IF(ET6='Tabla de Aspectos'!$CO$2,24*EU6/'Tabla de Aspectos'!$CO$5,IF(ET6='Tabla de Aspectos'!$CQ$2,24*EU6/'Tabla de Aspectos'!$CQ$5,IF(ET6='Tabla de Aspectos'!$CS$2,24*EU6/'Tabla de Aspectos'!$CS$5,IF(ET6='Tabla de Aspectos'!$CU$2,24*EU6/'Tabla de Aspectos'!$CU$5,IF(ET6='Tabla de Aspectos'!$CW$2,24*EU6/'Tabla de Aspectos'!$CW$5,""))))))))))))))))))))))))))))))))))))))))))))))))))</f>
        <v>0</v>
      </c>
      <c r="EX6" s="3">
        <f t="shared" si="14"/>
        <v>20</v>
      </c>
    </row>
    <row r="7" spans="3:154" x14ac:dyDescent="0.3">
      <c r="C7" s="3">
        <f>'Tabla de Aspectos'!D13</f>
        <v>4</v>
      </c>
      <c r="D7" s="3" t="str">
        <f>'Tabla de Aspectos'!E13</f>
        <v>Venus</v>
      </c>
      <c r="E7" s="3" t="str">
        <f>'Tabla de Aspectos'!F13</f>
        <v>Se requiere llenar las posiciones</v>
      </c>
      <c r="F7" s="3" t="e">
        <f>IF('Tabla de Aspectos'!G13='Tabla de Aspectos'!$H$2,'Tabla de Aspectos'!$H$2,IF('Tabla de Aspectos'!I13='Tabla de Aspectos'!$J$2,'Tabla de Aspectos'!$J$2,IF('Tabla de Aspectos'!K13='Tabla de Aspectos'!$L$2,'Tabla de Aspectos'!$L$2,"")))</f>
        <v>#N/A</v>
      </c>
      <c r="G7" s="5" t="e">
        <f>IF(AND('Tabla de Aspectos'!H13&gt;=0,'Tabla de Aspectos'!H13&lt;'Tabla de Aspectos'!$G$5/24),'Tabla de Aspectos'!H13,IF(AND('Tabla de Aspectos'!J13&gt;=0,'Tabla de Aspectos'!J13&lt;'Tabla de Aspectos'!$I$5/24),'Tabla de Aspectos'!J13,IF(AND('Tabla de Aspectos'!L13&gt;=0,'Tabla de Aspectos'!L13&lt;'Tabla de Aspectos'!$K$5/24),'Tabla de Aspectos'!L13,"")))</f>
        <v>#N/A</v>
      </c>
      <c r="H7" s="3" t="e">
        <f>IF(G7&lt;&gt;"",IF(F7=13,"(no se puede describir)",IF(F7="Conjunción","+20",ROUND((31-HLOOKUP(F7,'Tabla de Aspectos'!$G$2:$DT$7,6,FALSE))/3*2,1))),"")</f>
        <v>#N/A</v>
      </c>
      <c r="I7" s="3" t="e">
        <f>IF(F7='Tabla de Aspectos'!$G$2,24*G7/'Tabla de Aspectos'!$G$5,IF(F7='Tabla de Aspectos'!$I$2,24*G7/'Tabla de Aspectos'!$I$5,IF(F7='Tabla de Aspectos'!$K$2,24*G7/'Tabla de Aspectos'!$K$5,"")))</f>
        <v>#N/A</v>
      </c>
      <c r="J7" s="3" t="e">
        <f t="shared" si="15"/>
        <v>#N/A</v>
      </c>
      <c r="L7" s="3">
        <f>'Tabla de Aspectos'!D29</f>
        <v>21</v>
      </c>
      <c r="M7" s="3" t="str">
        <f>'Tabla de Aspectos'!E29</f>
        <v>Sol</v>
      </c>
      <c r="N7" s="3" t="str">
        <f>'Tabla de Aspectos'!F29</f>
        <v>Marte</v>
      </c>
      <c r="O7" s="3" t="str">
        <f>IF('Tabla de Aspectos'!G29='Tabla de Aspectos'!$H$2,'Tabla de Aspectos'!$H$2,IF('Tabla de Aspectos'!I29='Tabla de Aspectos'!$J$2,'Tabla de Aspectos'!$J$2,IF('Tabla de Aspectos'!CY29='Tabla de Aspectos'!$CZ$2,'Tabla de Aspectos'!$CZ$2,IF('Tabla de Aspectos'!K29='Tabla de Aspectos'!$L$2,'Tabla de Aspectos'!$L$2,IF('Tabla de Aspectos'!M29='Tabla de Aspectos'!$N$2,'Tabla de Aspectos'!$N$2,IF('Tabla de Aspectos'!O29='Tabla de Aspectos'!$P$2,'Tabla de Aspectos'!$P$2,IF('Tabla de Aspectos'!Q29='Tabla de Aspectos'!$R$2,'Tabla de Aspectos'!$R$2,IF('Tabla de Aspectos'!S29='Tabla de Aspectos'!$T$2,'Tabla de Aspectos'!$T$2,IF('Tabla de Aspectos'!U29='Tabla de Aspectos'!$V$2,'Tabla de Aspectos'!$V$2,IF('Tabla de Aspectos'!W29='Tabla de Aspectos'!$X$2,'Tabla de Aspectos'!$X$2,IF('Tabla de Aspectos'!Y29='Tabla de Aspectos'!$Z$2,'Tabla de Aspectos'!$Z$2,IF('Tabla de Aspectos'!AA29='Tabla de Aspectos'!$AB$2,'Tabla de Aspectos'!$AB$2,IF('Tabla de Aspectos'!AC29='Tabla de Aspectos'!$AD$2,'Tabla de Aspectos'!$AD$2,IF('Tabla de Aspectos'!AE29='Tabla de Aspectos'!$AF$2,'Tabla de Aspectos'!$AF$2,IF('Tabla de Aspectos'!AG29='Tabla de Aspectos'!$AH$2,'Tabla de Aspectos'!$AH$2,IF('Tabla de Aspectos'!AI29='Tabla de Aspectos'!$AJ$2,'Tabla de Aspectos'!$AJ$2,IF('Tabla de Aspectos'!AK29='Tabla de Aspectos'!$AL$2,'Tabla de Aspectos'!$AL$2,IF('Tabla de Aspectos'!AM29='Tabla de Aspectos'!$AN$2,'Tabla de Aspectos'!$AN$2,IF('Tabla de Aspectos'!AO29='Tabla de Aspectos'!$AP$2,'Tabla de Aspectos'!$AP$2,IF('Tabla de Aspectos'!AQ29='Tabla de Aspectos'!$AR$2,'Tabla de Aspectos'!$AR$2,IF('Tabla de Aspectos'!AS29='Tabla de Aspectos'!$AT$2,'Tabla de Aspectos'!$AT$2,IF('Tabla de Aspectos'!AU29='Tabla de Aspectos'!$AV$2,'Tabla de Aspectos'!$AV$2,IF('Tabla de Aspectos'!AW29='Tabla de Aspectos'!$AX$2,'Tabla de Aspectos'!$AX$2,IF('Tabla de Aspectos'!AY29='Tabla de Aspectos'!$AZ$2,'Tabla de Aspectos'!$AZ$2,IF('Tabla de Aspectos'!BA29='Tabla de Aspectos'!$BB$2,'Tabla de Aspectos'!$BB$2,IF('Tabla de Aspectos'!BC29='Tabla de Aspectos'!$BD$2,'Tabla de Aspectos'!$BD$2,IF('Tabla de Aspectos'!BE29='Tabla de Aspectos'!$BF$2,'Tabla de Aspectos'!$BF$2,IF('Tabla de Aspectos'!BG29='Tabla de Aspectos'!$BH$2,'Tabla de Aspectos'!$BH$2,IF('Tabla de Aspectos'!BI29='Tabla de Aspectos'!$BJ$2,'Tabla de Aspectos'!$BJ$2,IF('Tabla de Aspectos'!BK29='Tabla de Aspectos'!$BL$2,'Tabla de Aspectos'!$BL$2,IF('Tabla de Aspectos'!BM29='Tabla de Aspectos'!$BN$2,'Tabla de Aspectos'!$BN$2,IF('Tabla de Aspectos'!BO29='Tabla de Aspectos'!$BP$2,'Tabla de Aspectos'!$BP$2,IF('Tabla de Aspectos'!BQ29='Tabla de Aspectos'!$BR$2,'Tabla de Aspectos'!$BR$2,IF('Tabla de Aspectos'!BS29='Tabla de Aspectos'!$BT$2,'Tabla de Aspectos'!$BT$2,IF('Tabla de Aspectos'!BU29='Tabla de Aspectos'!$BV$2,'Tabla de Aspectos'!$BV$2,IF('Tabla de Aspectos'!BW29='Tabla de Aspectos'!$BX$2,'Tabla de Aspectos'!$BX$2,IF('Tabla de Aspectos'!BY29='Tabla de Aspectos'!$BZ$2,'Tabla de Aspectos'!$BZ$2,IF('Tabla de Aspectos'!CA29='Tabla de Aspectos'!$CB$2,'Tabla de Aspectos'!$CB$2,IF('Tabla de Aspectos'!CC29='Tabla de Aspectos'!$CD$2,'Tabla de Aspectos'!$CD$2,IF('Tabla de Aspectos'!CE29='Tabla de Aspectos'!$CF$2,'Tabla de Aspectos'!$CF$2,IF('Tabla de Aspectos'!CG29='Tabla de Aspectos'!$CH$2,'Tabla de Aspectos'!$CH$2,IF('Tabla de Aspectos'!CI29='Tabla de Aspectos'!$CJ$2,'Tabla de Aspectos'!$CJ$2,IF('Tabla de Aspectos'!CK29='Tabla de Aspectos'!$CL$2,'Tabla de Aspectos'!$CL$2,IF('Tabla de Aspectos'!CM29='Tabla de Aspectos'!$CN$2,'Tabla de Aspectos'!$CN$2,IF('Tabla de Aspectos'!CO29='Tabla de Aspectos'!$CP$2,'Tabla de Aspectos'!$CP$2,IF('Tabla de Aspectos'!CQ29='Tabla de Aspectos'!$CR$2,'Tabla de Aspectos'!$CR$2,IF('Tabla de Aspectos'!CS29='Tabla de Aspectos'!$CT$2,'Tabla de Aspectos'!$CT$2,IF('Tabla de Aspectos'!CU29='Tabla de Aspectos'!$CV$2,'Tabla de Aspectos'!$CV$2,IF('Tabla de Aspectos'!CW29='Tabla de Aspectos'!$CX$2,'Tabla de Aspectos'!$CX$2,"")))))))))))))))))))))))))))))))))))))))))))))))))</f>
        <v>Conjunción</v>
      </c>
      <c r="P7" s="5">
        <f>IF(AND('Tabla de Aspectos'!H29&gt;=0,'Tabla de Aspectos'!H29&lt;'Tabla de Aspectos'!$G$5/24),'Tabla de Aspectos'!H29,IF(AND('Tabla de Aspectos'!J29&gt;=0,'Tabla de Aspectos'!J29&lt;'Tabla de Aspectos'!$I$5/24),'Tabla de Aspectos'!J29,IF(AND('Tabla de Aspectos'!CZ29&gt;=0,'Tabla de Aspectos'!CZ29&lt;'Tabla de Aspectos'!$CY$5/24),'Tabla de Aspectos'!CZ29,IF(AND('Tabla de Aspectos'!L29&gt;=0,'Tabla de Aspectos'!L29&lt;'Tabla de Aspectos'!$K$5/24),'Tabla de Aspectos'!L29,IF(AND('Tabla de Aspectos'!N29&gt;=0,'Tabla de Aspectos'!N29&lt;'Tabla de Aspectos'!$M$5/24),'Tabla de Aspectos'!N29,IF(AND('Tabla de Aspectos'!P29&gt;=0,'Tabla de Aspectos'!P29&lt;'Tabla de Aspectos'!$O$5/24),'Tabla de Aspectos'!P29,IF(AND('Tabla de Aspectos'!R29&gt;=0,'Tabla de Aspectos'!R29&lt;'Tabla de Aspectos'!$Q$5/24),'Tabla de Aspectos'!R29,IF(AND('Tabla de Aspectos'!T29&gt;=0,'Tabla de Aspectos'!T29&lt;'Tabla de Aspectos'!$S$5/24),'Tabla de Aspectos'!T29,IF(AND('Tabla de Aspectos'!V29&gt;=0,'Tabla de Aspectos'!V29&lt;'Tabla de Aspectos'!$U$5/24),'Tabla de Aspectos'!V29,IF(AND('Tabla de Aspectos'!X29&gt;=0,'Tabla de Aspectos'!X29&lt;'Tabla de Aspectos'!$W$5/24),'Tabla de Aspectos'!X29,IF(AND('Tabla de Aspectos'!Z29&gt;=0,'Tabla de Aspectos'!Z29&lt;'Tabla de Aspectos'!$Y$5/24),'Tabla de Aspectos'!Z29,IF(AND('Tabla de Aspectos'!AB29&gt;=0,'Tabla de Aspectos'!AB29&lt;'Tabla de Aspectos'!$AA$5/24),'Tabla de Aspectos'!AB29,IF(AND('Tabla de Aspectos'!AD29&gt;=0,'Tabla de Aspectos'!AD29&lt;'Tabla de Aspectos'!$AC$5/24),'Tabla de Aspectos'!AD29,IF(AND('Tabla de Aspectos'!AF29&gt;=0,'Tabla de Aspectos'!AF29&lt;'Tabla de Aspectos'!$AE$5/24),'Tabla de Aspectos'!AF29,IF(AND('Tabla de Aspectos'!AH29&gt;=0,'Tabla de Aspectos'!AH29&lt;'Tabla de Aspectos'!$AG$5/24),'Tabla de Aspectos'!AH29,IF(AND('Tabla de Aspectos'!AJ29&gt;=0,'Tabla de Aspectos'!AJ29&lt;'Tabla de Aspectos'!$AI$5/24),'Tabla de Aspectos'!AJ29,IF(AND('Tabla de Aspectos'!AL29&gt;=0,'Tabla de Aspectos'!AL29&lt;'Tabla de Aspectos'!$AK$5/24),'Tabla de Aspectos'!AL29,IF(AND('Tabla de Aspectos'!AN29&gt;=0,'Tabla de Aspectos'!AN29&lt;'Tabla de Aspectos'!$AM$5/24),'Tabla de Aspectos'!AN29,IF(AND('Tabla de Aspectos'!AP29&gt;=0,'Tabla de Aspectos'!AP29&lt;'Tabla de Aspectos'!$AO$5/24),'Tabla de Aspectos'!AP29,IF(AND('Tabla de Aspectos'!AR29&gt;=0,'Tabla de Aspectos'!AR29&lt;'Tabla de Aspectos'!$AQ$5/24),'Tabla de Aspectos'!AR29,IF(AND('Tabla de Aspectos'!AT29&gt;=0,'Tabla de Aspectos'!AT29&lt;'Tabla de Aspectos'!$AS$5/24),'Tabla de Aspectos'!AT29,IF(AND('Tabla de Aspectos'!AV29&gt;=0,'Tabla de Aspectos'!AV29&lt;'Tabla de Aspectos'!$AU$5/24),'Tabla de Aspectos'!AV29,IF(AND('Tabla de Aspectos'!AX29&gt;=0,'Tabla de Aspectos'!AX29&lt;'Tabla de Aspectos'!$AW$5/24),'Tabla de Aspectos'!AX29,IF(AND('Tabla de Aspectos'!AZ29&gt;=0,'Tabla de Aspectos'!AZ29&lt;'Tabla de Aspectos'!$AY$5/24),'Tabla de Aspectos'!AZ29,IF(AND('Tabla de Aspectos'!BB29&gt;=0,'Tabla de Aspectos'!BB29&lt;'Tabla de Aspectos'!$BA$5/24),'Tabla de Aspectos'!BB29,IF(AND('Tabla de Aspectos'!BD29&gt;=0,'Tabla de Aspectos'!BD29&lt;'Tabla de Aspectos'!$BC$5/24),'Tabla de Aspectos'!BD29,IF(AND('Tabla de Aspectos'!BF29&gt;=0,'Tabla de Aspectos'!BF29&lt;'Tabla de Aspectos'!$BE$5/24),'Tabla de Aspectos'!BF29,IF(AND('Tabla de Aspectos'!BH29&gt;=0,'Tabla de Aspectos'!BH29&lt;'Tabla de Aspectos'!$BG$5/24),'Tabla de Aspectos'!BH29,IF(AND('Tabla de Aspectos'!BJ29&gt;=0,'Tabla de Aspectos'!BJ29&lt;'Tabla de Aspectos'!$BI$5/24),'Tabla de Aspectos'!BJ29,IF(AND('Tabla de Aspectos'!BL29&gt;=0,'Tabla de Aspectos'!BL29&lt;'Tabla de Aspectos'!$BK$5/24),'Tabla de Aspectos'!BL29,IF(AND('Tabla de Aspectos'!BN29&gt;=0,'Tabla de Aspectos'!BN29&lt;'Tabla de Aspectos'!$BM$5/24),'Tabla de Aspectos'!BN29,IF(AND('Tabla de Aspectos'!BP29&gt;=0,'Tabla de Aspectos'!BP29&lt;'Tabla de Aspectos'!$BO$5/24),'Tabla de Aspectos'!BP29,IF(AND('Tabla de Aspectos'!BR29&gt;=0,'Tabla de Aspectos'!BR29&lt;'Tabla de Aspectos'!$BQ$5/24),'Tabla de Aspectos'!BR29,IF(AND('Tabla de Aspectos'!BT29&gt;=0,'Tabla de Aspectos'!BT29&lt;'Tabla de Aspectos'!$BS$5/24),'Tabla de Aspectos'!BT29,IF(AND('Tabla de Aspectos'!BV29&gt;=0,'Tabla de Aspectos'!BV29&lt;'Tabla de Aspectos'!$BU$5/24),'Tabla de Aspectos'!BV29,IF(AND('Tabla de Aspectos'!BX29&gt;=0,'Tabla de Aspectos'!BX29&lt;'Tabla de Aspectos'!$BW$5/24),'Tabla de Aspectos'!BX29,IF(AND('Tabla de Aspectos'!BZ29&gt;=0,'Tabla de Aspectos'!BZ29&lt;'Tabla de Aspectos'!$BY$5/24),'Tabla de Aspectos'!BZ29,IF(AND('Tabla de Aspectos'!CB29&gt;=0,'Tabla de Aspectos'!CB29&lt;'Tabla de Aspectos'!$CA$5/24),'Tabla de Aspectos'!CB29,IF(AND('Tabla de Aspectos'!CD29&gt;=0,'Tabla de Aspectos'!CD29&lt;'Tabla de Aspectos'!$CC$5/24),'Tabla de Aspectos'!CD29,IF(AND('Tabla de Aspectos'!CF29&gt;=0,'Tabla de Aspectos'!CF29&lt;'Tabla de Aspectos'!$CE$5/24),'Tabla de Aspectos'!CF29,IF(AND('Tabla de Aspectos'!CH29&gt;=0,'Tabla de Aspectos'!CH29&lt;'Tabla de Aspectos'!$CG$5/24),'Tabla de Aspectos'!CH29,IF(AND('Tabla de Aspectos'!CJ29&gt;=0,'Tabla de Aspectos'!CJ29&lt;'Tabla de Aspectos'!$CI$5/24),'Tabla de Aspectos'!CJ29,IF(AND('Tabla de Aspectos'!CL29&gt;=0,'Tabla de Aspectos'!CL29&lt;'Tabla de Aspectos'!$CK$5/24),'Tabla de Aspectos'!CL29,IF(AND('Tabla de Aspectos'!CN29&gt;=0,'Tabla de Aspectos'!CN29&lt;'Tabla de Aspectos'!$CM$5/24),'Tabla de Aspectos'!CN29,IF(AND('Tabla de Aspectos'!CP29&gt;=0,'Tabla de Aspectos'!CP29&lt;'Tabla de Aspectos'!$CO$5/24),'Tabla de Aspectos'!CP29,IF(AND('Tabla de Aspectos'!CR29&gt;=0,'Tabla de Aspectos'!CR29&lt;'Tabla de Aspectos'!$CQ$5/24),'Tabla de Aspectos'!CR29,IF(AND('Tabla de Aspectos'!CT29&gt;=0,'Tabla de Aspectos'!CT29&lt;'Tabla de Aspectos'!$CS$5/24),'Tabla de Aspectos'!CT29,IF(AND('Tabla de Aspectos'!CV29&gt;=0,'Tabla de Aspectos'!CV29&lt;'Tabla de Aspectos'!$CU$5/24),'Tabla de Aspectos'!CV29,IF(AND('Tabla de Aspectos'!CX29&gt;=0,'Tabla de Aspectos'!CX29&lt;'Tabla de Aspectos'!$CW$5/24),'Tabla de Aspectos'!CX29,"")))))))))))))))))))))))))))))))))))))))))))))))))</f>
        <v>0</v>
      </c>
      <c r="Q7" s="3" t="str">
        <f>IF(P7&lt;&gt;"",IF(O7=13,"(no se puede describir)",IF(O7="Conjunción","+20",ROUND((31-HLOOKUP(O7,'Tabla de Aspectos'!$G$2:$DT$7,6,FALSE))/3*2,1))),"")</f>
        <v>+20</v>
      </c>
      <c r="R7" s="3">
        <f>IF(O7='Tabla de Aspectos'!$G$2,24*P7/'Tabla de Aspectos'!$G$5,IF(O7='Tabla de Aspectos'!$I$2,24*P7/'Tabla de Aspectos'!$I$5,IF(O7='Tabla de Aspectos'!$K$2,24*P7/'Tabla de Aspectos'!$K$5,IF(O7='Tabla de Aspectos'!$CY$2,24*P7/'Tabla de Aspectos'!$CY$5,IF(O7='Tabla de Aspectos'!$M$2,24*P7/'Tabla de Aspectos'!$M$5,IF(O7='Tabla de Aspectos'!$M$2,24*P7/'Tabla de Aspectos'!$M$5,IF(O7='Tabla de Aspectos'!$O$2,24*P7/'Tabla de Aspectos'!$O$5,IF(O7='Tabla de Aspectos'!$Q$2,24*P7/'Tabla de Aspectos'!$Q$5,IF(O7='Tabla de Aspectos'!$S$2,24*P7/'Tabla de Aspectos'!$S$5,IF(O7='Tabla de Aspectos'!$U$2,24*P7/'Tabla de Aspectos'!$U$5,IF(O7='Tabla de Aspectos'!$W$2,24*P7/'Tabla de Aspectos'!$W$5,IF(O7='Tabla de Aspectos'!$Y$2,24*P7/'Tabla de Aspectos'!$Y$5,IF(O7='Tabla de Aspectos'!$AA$2,24*P7/'Tabla de Aspectos'!$AA$5,IF(O7='Tabla de Aspectos'!$AC$2,24*P7/'Tabla de Aspectos'!$AC$5,IF(O7='Tabla de Aspectos'!$AE$2,24*P7/'Tabla de Aspectos'!$AE$5,IF(O7='Tabla de Aspectos'!$AG$2,24*P7/'Tabla de Aspectos'!$AG$5,IF(O7='Tabla de Aspectos'!$AI$2,24*P7/'Tabla de Aspectos'!$AI$5,IF(O7='Tabla de Aspectos'!$AK$2,24*P7/'Tabla de Aspectos'!$AK$5,IF(O7='Tabla de Aspectos'!$AM$2,24*P7/'Tabla de Aspectos'!$AM$5,IF(O7='Tabla de Aspectos'!$AO$2,24*P7/'Tabla de Aspectos'!$AO$5,IF(O7='Tabla de Aspectos'!$AQ$2,24*P7/'Tabla de Aspectos'!$AQ$5,IF(O7='Tabla de Aspectos'!$AS$2,24*P7/'Tabla de Aspectos'!$AS$5,IF(O7='Tabla de Aspectos'!$AU$2,24*P7/'Tabla de Aspectos'!$AU$5,IF(O7='Tabla de Aspectos'!$AW$2,24*P7/'Tabla de Aspectos'!$AW$5,IF(O7='Tabla de Aspectos'!$AY$2,24*P7/'Tabla de Aspectos'!$AY$5,IF(O7='Tabla de Aspectos'!$BA$2,24*P7/'Tabla de Aspectos'!$BA$5,IF(O7='Tabla de Aspectos'!$BC$2,24*P7/'Tabla de Aspectos'!$BC$5,IF(O7='Tabla de Aspectos'!$BE$2,24*P7/'Tabla de Aspectos'!$BE$5,IF(O7='Tabla de Aspectos'!$BG$2,24*P7/'Tabla de Aspectos'!$BG$5,IF(O7='Tabla de Aspectos'!$BI$2,24*P7/'Tabla de Aspectos'!$BI$5,IF(O7='Tabla de Aspectos'!$BK$2,24*P7/'Tabla de Aspectos'!$BK$5,IF(O7='Tabla de Aspectos'!$BM$2,24*P7/'Tabla de Aspectos'!$BM$5,IF(O7='Tabla de Aspectos'!$BO$2,24*P7/'Tabla de Aspectos'!$BO$5,IF(O7='Tabla de Aspectos'!$BQ$2,24*P7/'Tabla de Aspectos'!$BQ$5,IF(O7='Tabla de Aspectos'!$BS$2,24*P7/'Tabla de Aspectos'!$BS$5,IF(O7='Tabla de Aspectos'!$BU$2,24*P7/'Tabla de Aspectos'!$BU$5,IF(O7='Tabla de Aspectos'!$BW$2,24*P7/'Tabla de Aspectos'!$BW$5,IF(O7='Tabla de Aspectos'!$BY$2,24*P7/'Tabla de Aspectos'!$BY$5,IF(O7='Tabla de Aspectos'!$CA$2,24*P7/'Tabla de Aspectos'!$CA$5,IF(O7='Tabla de Aspectos'!$CC$2,24*P7/'Tabla de Aspectos'!$CC$5,IF(O7='Tabla de Aspectos'!$CE$2,24*P7/'Tabla de Aspectos'!$CE$5,IF(O7='Tabla de Aspectos'!$CG$2,24*P7/'Tabla de Aspectos'!$CG$5,IF(O7='Tabla de Aspectos'!$CI$2,24*P7/'Tabla de Aspectos'!$CI$5,IF(O7='Tabla de Aspectos'!$CK$2,24*P7/'Tabla de Aspectos'!$CK$5,IF(O7='Tabla de Aspectos'!$CM$2,24*P7/'Tabla de Aspectos'!$CM$5,IF(O7='Tabla de Aspectos'!$CO$2,24*P7/'Tabla de Aspectos'!$CO$5,IF(O7='Tabla de Aspectos'!$CQ$2,24*P7/'Tabla de Aspectos'!$CQ$5,IF(O7='Tabla de Aspectos'!$CS$2,24*P7/'Tabla de Aspectos'!$CS$5,IF(O7='Tabla de Aspectos'!$CU$2,24*P7/'Tabla de Aspectos'!$CU$5,IF(O7='Tabla de Aspectos'!$CW$2,24*P7/'Tabla de Aspectos'!$CW$5,""))))))))))))))))))))))))))))))))))))))))))))))))))</f>
        <v>0</v>
      </c>
      <c r="S7" s="3">
        <f t="shared" ref="S7:S17" si="16">IF(AND(R7&gt;=0,R7&lt;0.05),20,IF(AND(R7&gt;=0.05,R7&lt;0.1),19,IF(AND(R7&gt;=0.1,R7&lt;0.15),18,IF(AND(R7&gt;=0.15,R7&lt;0.2),17,IF(AND(R7&gt;=0.2,R7&lt;0.25),16,IF(AND(R7&gt;=0.25,R7&lt;0.3),15,IF(AND(R7&gt;=0.3,R7&lt;0.35),14,IF(AND(R7&gt;=0.35,R7&lt;0.4),13,IF(AND(R7&gt;=0.4,R7&lt;0.45),12,IF(AND(R7&gt;=0.45,R7&lt;0.5),11,IF(AND(R7&gt;=0.5,R7&lt;0.55),10,IF(AND(R7&gt;=0.55,R7&lt;0.6),9,IF(AND(R7&gt;=0.6,R7&lt;0.65),8,IF(AND(R7&gt;=0.65,R7&lt;0.7),7,IF(AND(R7&gt;=0.7,R7&lt;0.75),6,IF(AND(R7&gt;=0.75,R7&lt;0.8),5,IF(AND(R7&gt;=0.8,R7&lt;0.85),4,IF(AND(R7&gt;=0.85,R7&lt;0.9),3,IF(AND(R7&gt;=0.9,R7&lt;0.95),2,IF(AND(R7&gt;=0.95,R7&lt;1),1,""))))))))))))))))))))</f>
        <v>20</v>
      </c>
      <c r="U7" s="3">
        <f>'Tabla de Aspectos'!D44</f>
        <v>37</v>
      </c>
      <c r="V7" s="3" t="str">
        <f>'Tabla de Aspectos'!E44</f>
        <v>Luna</v>
      </c>
      <c r="W7" s="3" t="str">
        <f>'Tabla de Aspectos'!F44</f>
        <v>Marte</v>
      </c>
      <c r="X7" s="3" t="str">
        <f>IF('Tabla de Aspectos'!G44='Tabla de Aspectos'!$H$2,'Tabla de Aspectos'!$H$2,IF('Tabla de Aspectos'!I44='Tabla de Aspectos'!$J$2,'Tabla de Aspectos'!$J$2,IF('Tabla de Aspectos'!CY44='Tabla de Aspectos'!$CZ$2,'Tabla de Aspectos'!$CZ$2,IF('Tabla de Aspectos'!K44='Tabla de Aspectos'!$L$2,'Tabla de Aspectos'!$L$2,IF('Tabla de Aspectos'!M44='Tabla de Aspectos'!$N$2,'Tabla de Aspectos'!$N$2,IF('Tabla de Aspectos'!O44='Tabla de Aspectos'!$P$2,'Tabla de Aspectos'!$P$2,IF('Tabla de Aspectos'!Q44='Tabla de Aspectos'!$R$2,'Tabla de Aspectos'!$R$2,IF('Tabla de Aspectos'!S44='Tabla de Aspectos'!$T$2,'Tabla de Aspectos'!$T$2,IF('Tabla de Aspectos'!U44='Tabla de Aspectos'!$V$2,'Tabla de Aspectos'!$V$2,IF('Tabla de Aspectos'!W44='Tabla de Aspectos'!$X$2,'Tabla de Aspectos'!$X$2,IF('Tabla de Aspectos'!Y44='Tabla de Aspectos'!$Z$2,'Tabla de Aspectos'!$Z$2,IF('Tabla de Aspectos'!AA44='Tabla de Aspectos'!$AB$2,'Tabla de Aspectos'!$AB$2,IF('Tabla de Aspectos'!AC44='Tabla de Aspectos'!$AD$2,'Tabla de Aspectos'!$AD$2,IF('Tabla de Aspectos'!AE44='Tabla de Aspectos'!$AF$2,'Tabla de Aspectos'!$AF$2,IF('Tabla de Aspectos'!AG44='Tabla de Aspectos'!$AH$2,'Tabla de Aspectos'!$AH$2,IF('Tabla de Aspectos'!AI44='Tabla de Aspectos'!$AJ$2,'Tabla de Aspectos'!$AJ$2,IF('Tabla de Aspectos'!AK44='Tabla de Aspectos'!$AL$2,'Tabla de Aspectos'!$AL$2,IF('Tabla de Aspectos'!AM44='Tabla de Aspectos'!$AN$2,'Tabla de Aspectos'!$AN$2,IF('Tabla de Aspectos'!AO44='Tabla de Aspectos'!$AP$2,'Tabla de Aspectos'!$AP$2,IF('Tabla de Aspectos'!AQ44='Tabla de Aspectos'!$AR$2,'Tabla de Aspectos'!$AR$2,IF('Tabla de Aspectos'!AS44='Tabla de Aspectos'!$AT$2,'Tabla de Aspectos'!$AT$2,IF('Tabla de Aspectos'!AU44='Tabla de Aspectos'!$AV$2,'Tabla de Aspectos'!$AV$2,IF('Tabla de Aspectos'!AW44='Tabla de Aspectos'!$AX$2,'Tabla de Aspectos'!$AX$2,IF('Tabla de Aspectos'!AY44='Tabla de Aspectos'!$AZ$2,'Tabla de Aspectos'!$AZ$2,IF('Tabla de Aspectos'!BA44='Tabla de Aspectos'!$BB$2,'Tabla de Aspectos'!$BB$2,IF('Tabla de Aspectos'!BC44='Tabla de Aspectos'!$BD$2,'Tabla de Aspectos'!$BD$2,IF('Tabla de Aspectos'!BE44='Tabla de Aspectos'!$BF$2,'Tabla de Aspectos'!$BF$2,IF('Tabla de Aspectos'!BG44='Tabla de Aspectos'!$BH$2,'Tabla de Aspectos'!$BH$2,IF('Tabla de Aspectos'!BI44='Tabla de Aspectos'!$BJ$2,'Tabla de Aspectos'!$BJ$2,IF('Tabla de Aspectos'!BK44='Tabla de Aspectos'!$BL$2,'Tabla de Aspectos'!$BL$2,IF('Tabla de Aspectos'!BM44='Tabla de Aspectos'!$BN$2,'Tabla de Aspectos'!$BN$2,IF('Tabla de Aspectos'!BO44='Tabla de Aspectos'!$BP$2,'Tabla de Aspectos'!$BP$2,IF('Tabla de Aspectos'!BQ44='Tabla de Aspectos'!$BR$2,'Tabla de Aspectos'!$BR$2,IF('Tabla de Aspectos'!BS44='Tabla de Aspectos'!$BT$2,'Tabla de Aspectos'!$BT$2,IF('Tabla de Aspectos'!BU44='Tabla de Aspectos'!$BV$2,'Tabla de Aspectos'!$BV$2,IF('Tabla de Aspectos'!BW44='Tabla de Aspectos'!$BX$2,'Tabla de Aspectos'!$BX$2,IF('Tabla de Aspectos'!BY44='Tabla de Aspectos'!$BZ$2,'Tabla de Aspectos'!$BZ$2,IF('Tabla de Aspectos'!CA44='Tabla de Aspectos'!$CB$2,'Tabla de Aspectos'!$CB$2,IF('Tabla de Aspectos'!CC44='Tabla de Aspectos'!$CD$2,'Tabla de Aspectos'!$CD$2,IF('Tabla de Aspectos'!CE44='Tabla de Aspectos'!$CF$2,'Tabla de Aspectos'!$CF$2,IF('Tabla de Aspectos'!CG44='Tabla de Aspectos'!$CH$2,'Tabla de Aspectos'!$CH$2,IF('Tabla de Aspectos'!CI44='Tabla de Aspectos'!$CJ$2,'Tabla de Aspectos'!$CJ$2,IF('Tabla de Aspectos'!CK44='Tabla de Aspectos'!$CL$2,'Tabla de Aspectos'!$CL$2,IF('Tabla de Aspectos'!CM44='Tabla de Aspectos'!$CN$2,'Tabla de Aspectos'!$CN$2,IF('Tabla de Aspectos'!CO44='Tabla de Aspectos'!$CP$2,'Tabla de Aspectos'!$CP$2,IF('Tabla de Aspectos'!CQ44='Tabla de Aspectos'!$CR$2,'Tabla de Aspectos'!$CR$2,IF('Tabla de Aspectos'!CS44='Tabla de Aspectos'!$CT$2,'Tabla de Aspectos'!$CT$2,IF('Tabla de Aspectos'!CU44='Tabla de Aspectos'!$CV$2,'Tabla de Aspectos'!$CV$2,IF('Tabla de Aspectos'!CW44='Tabla de Aspectos'!$CX$2,'Tabla de Aspectos'!$CX$2,"")))))))))))))))))))))))))))))))))))))))))))))))))</f>
        <v>Conjunción</v>
      </c>
      <c r="Y7" s="5">
        <f>IF(AND('Tabla de Aspectos'!H44&gt;=0,'Tabla de Aspectos'!H44&lt;'Tabla de Aspectos'!$G$5/24),'Tabla de Aspectos'!H44,IF(AND('Tabla de Aspectos'!J44&gt;=0,'Tabla de Aspectos'!J44&lt;'Tabla de Aspectos'!$I$5/24),'Tabla de Aspectos'!J44,IF(AND('Tabla de Aspectos'!CZ44&gt;=0,'Tabla de Aspectos'!CZ44&lt;'Tabla de Aspectos'!$CY$5/24),'Tabla de Aspectos'!CZ44,IF(AND('Tabla de Aspectos'!L44&gt;=0,'Tabla de Aspectos'!L44&lt;'Tabla de Aspectos'!$K$5/24),'Tabla de Aspectos'!L44,IF(AND('Tabla de Aspectos'!N44&gt;=0,'Tabla de Aspectos'!N44&lt;'Tabla de Aspectos'!$M$5/24),'Tabla de Aspectos'!N44,IF(AND('Tabla de Aspectos'!P44&gt;=0,'Tabla de Aspectos'!P44&lt;'Tabla de Aspectos'!$O$5/24),'Tabla de Aspectos'!P44,IF(AND('Tabla de Aspectos'!R44&gt;=0,'Tabla de Aspectos'!R44&lt;'Tabla de Aspectos'!$Q$5/24),'Tabla de Aspectos'!R44,IF(AND('Tabla de Aspectos'!T44&gt;=0,'Tabla de Aspectos'!T44&lt;'Tabla de Aspectos'!$S$5/24),'Tabla de Aspectos'!T44,IF(AND('Tabla de Aspectos'!V44&gt;=0,'Tabla de Aspectos'!V44&lt;'Tabla de Aspectos'!$U$5/24),'Tabla de Aspectos'!V44,IF(AND('Tabla de Aspectos'!X44&gt;=0,'Tabla de Aspectos'!X44&lt;'Tabla de Aspectos'!$W$5/24),'Tabla de Aspectos'!X44,IF(AND('Tabla de Aspectos'!Z44&gt;=0,'Tabla de Aspectos'!Z44&lt;'Tabla de Aspectos'!$Y$5/24),'Tabla de Aspectos'!Z44,IF(AND('Tabla de Aspectos'!AB44&gt;=0,'Tabla de Aspectos'!AB44&lt;'Tabla de Aspectos'!$AA$5/24),'Tabla de Aspectos'!AB44,IF(AND('Tabla de Aspectos'!AD44&gt;=0,'Tabla de Aspectos'!AD44&lt;'Tabla de Aspectos'!$AC$5/24),'Tabla de Aspectos'!AD44,IF(AND('Tabla de Aspectos'!AF44&gt;=0,'Tabla de Aspectos'!AF44&lt;'Tabla de Aspectos'!$AE$5/24),'Tabla de Aspectos'!AF44,IF(AND('Tabla de Aspectos'!AH44&gt;=0,'Tabla de Aspectos'!AH44&lt;'Tabla de Aspectos'!$AG$5/24),'Tabla de Aspectos'!AH44,IF(AND('Tabla de Aspectos'!AJ44&gt;=0,'Tabla de Aspectos'!AJ44&lt;'Tabla de Aspectos'!$AI$5/24),'Tabla de Aspectos'!AJ44,IF(AND('Tabla de Aspectos'!AL44&gt;=0,'Tabla de Aspectos'!AL44&lt;'Tabla de Aspectos'!$AK$5/24),'Tabla de Aspectos'!AL44,IF(AND('Tabla de Aspectos'!AN44&gt;=0,'Tabla de Aspectos'!AN44&lt;'Tabla de Aspectos'!$AM$5/24),'Tabla de Aspectos'!AN44,IF(AND('Tabla de Aspectos'!AP44&gt;=0,'Tabla de Aspectos'!AP44&lt;'Tabla de Aspectos'!$AO$5/24),'Tabla de Aspectos'!AP44,IF(AND('Tabla de Aspectos'!AR44&gt;=0,'Tabla de Aspectos'!AR44&lt;'Tabla de Aspectos'!$AQ$5/24),'Tabla de Aspectos'!AR44,IF(AND('Tabla de Aspectos'!AT44&gt;=0,'Tabla de Aspectos'!AT44&lt;'Tabla de Aspectos'!$AS$5/24),'Tabla de Aspectos'!AT44,IF(AND('Tabla de Aspectos'!AV44&gt;=0,'Tabla de Aspectos'!AV44&lt;'Tabla de Aspectos'!$AU$5/24),'Tabla de Aspectos'!AV44,IF(AND('Tabla de Aspectos'!AX44&gt;=0,'Tabla de Aspectos'!AX44&lt;'Tabla de Aspectos'!$AW$5/24),'Tabla de Aspectos'!AX44,IF(AND('Tabla de Aspectos'!AZ44&gt;=0,'Tabla de Aspectos'!AZ44&lt;'Tabla de Aspectos'!$AY$5/24),'Tabla de Aspectos'!AZ44,IF(AND('Tabla de Aspectos'!BB44&gt;=0,'Tabla de Aspectos'!BB44&lt;'Tabla de Aspectos'!$BA$5/24),'Tabla de Aspectos'!BB44,IF(AND('Tabla de Aspectos'!BD44&gt;=0,'Tabla de Aspectos'!BD44&lt;'Tabla de Aspectos'!$BC$5/24),'Tabla de Aspectos'!BD44,IF(AND('Tabla de Aspectos'!BF44&gt;=0,'Tabla de Aspectos'!BF44&lt;'Tabla de Aspectos'!$BE$5/24),'Tabla de Aspectos'!BF44,IF(AND('Tabla de Aspectos'!BH44&gt;=0,'Tabla de Aspectos'!BH44&lt;'Tabla de Aspectos'!$BG$5/24),'Tabla de Aspectos'!BH44,IF(AND('Tabla de Aspectos'!BJ44&gt;=0,'Tabla de Aspectos'!BJ44&lt;'Tabla de Aspectos'!$BI$5/24),'Tabla de Aspectos'!BJ44,IF(AND('Tabla de Aspectos'!BL44&gt;=0,'Tabla de Aspectos'!BL44&lt;'Tabla de Aspectos'!$BK$5/24),'Tabla de Aspectos'!BL44,IF(AND('Tabla de Aspectos'!BN44&gt;=0,'Tabla de Aspectos'!BN44&lt;'Tabla de Aspectos'!$BM$5/24),'Tabla de Aspectos'!BN44,IF(AND('Tabla de Aspectos'!BP44&gt;=0,'Tabla de Aspectos'!BP44&lt;'Tabla de Aspectos'!$BO$5/24),'Tabla de Aspectos'!BP44,IF(AND('Tabla de Aspectos'!BR44&gt;=0,'Tabla de Aspectos'!BR44&lt;'Tabla de Aspectos'!$BQ$5/24),'Tabla de Aspectos'!BR44,IF(AND('Tabla de Aspectos'!BT44&gt;=0,'Tabla de Aspectos'!BT44&lt;'Tabla de Aspectos'!$BS$5/24),'Tabla de Aspectos'!BT44,IF(AND('Tabla de Aspectos'!BV44&gt;=0,'Tabla de Aspectos'!BV44&lt;'Tabla de Aspectos'!$BU$5/24),'Tabla de Aspectos'!BV44,IF(AND('Tabla de Aspectos'!BX44&gt;=0,'Tabla de Aspectos'!BX44&lt;'Tabla de Aspectos'!$BW$5/24),'Tabla de Aspectos'!BX44,IF(AND('Tabla de Aspectos'!BZ44&gt;=0,'Tabla de Aspectos'!BZ44&lt;'Tabla de Aspectos'!$BY$5/24),'Tabla de Aspectos'!BZ44,IF(AND('Tabla de Aspectos'!CB44&gt;=0,'Tabla de Aspectos'!CB44&lt;'Tabla de Aspectos'!$CA$5/24),'Tabla de Aspectos'!CB44,IF(AND('Tabla de Aspectos'!CD44&gt;=0,'Tabla de Aspectos'!CD44&lt;'Tabla de Aspectos'!$CC$5/24),'Tabla de Aspectos'!CD44,IF(AND('Tabla de Aspectos'!CF44&gt;=0,'Tabla de Aspectos'!CF44&lt;'Tabla de Aspectos'!$CE$5/24),'Tabla de Aspectos'!CF44,IF(AND('Tabla de Aspectos'!CH44&gt;=0,'Tabla de Aspectos'!CH44&lt;'Tabla de Aspectos'!$CG$5/24),'Tabla de Aspectos'!CH44,IF(AND('Tabla de Aspectos'!CJ44&gt;=0,'Tabla de Aspectos'!CJ44&lt;'Tabla de Aspectos'!$CI$5/24),'Tabla de Aspectos'!CJ44,IF(AND('Tabla de Aspectos'!CL44&gt;=0,'Tabla de Aspectos'!CL44&lt;'Tabla de Aspectos'!$CK$5/24),'Tabla de Aspectos'!CL44,IF(AND('Tabla de Aspectos'!CN44&gt;=0,'Tabla de Aspectos'!CN44&lt;'Tabla de Aspectos'!$CM$5/24),'Tabla de Aspectos'!CN44,IF(AND('Tabla de Aspectos'!CP44&gt;=0,'Tabla de Aspectos'!CP44&lt;'Tabla de Aspectos'!$CO$5/24),'Tabla de Aspectos'!CP44,IF(AND('Tabla de Aspectos'!CR44&gt;=0,'Tabla de Aspectos'!CR44&lt;'Tabla de Aspectos'!$CQ$5/24),'Tabla de Aspectos'!CR44,IF(AND('Tabla de Aspectos'!CT44&gt;=0,'Tabla de Aspectos'!CT44&lt;'Tabla de Aspectos'!$CS$5/24),'Tabla de Aspectos'!CT44,IF(AND('Tabla de Aspectos'!CV44&gt;=0,'Tabla de Aspectos'!CV44&lt;'Tabla de Aspectos'!$CU$5/24),'Tabla de Aspectos'!CV44,IF(AND('Tabla de Aspectos'!CX44&gt;=0,'Tabla de Aspectos'!CX44&lt;'Tabla de Aspectos'!$CW$5/24),'Tabla de Aspectos'!CX44,"")))))))))))))))))))))))))))))))))))))))))))))))))</f>
        <v>0</v>
      </c>
      <c r="Z7" s="3" t="str">
        <f>IF(Y7&lt;&gt;"",IF(X7=13,"(no se puede describir)",IF(X7="Conjunción","+20",ROUND((31-HLOOKUP(X7,'Tabla de Aspectos'!$G$2:$DT$7,6,FALSE))/3*2,1))),"")</f>
        <v>+20</v>
      </c>
      <c r="AA7" s="3">
        <f>IF(X7='Tabla de Aspectos'!$G$2,24*Y7/'Tabla de Aspectos'!$G$5,IF(X7='Tabla de Aspectos'!$I$2,24*Y7/'Tabla de Aspectos'!$I$5,IF(X7='Tabla de Aspectos'!$K$2,24*Y7/'Tabla de Aspectos'!$K$5,IF(X7='Tabla de Aspectos'!$CY$2,24*Y7/'Tabla de Aspectos'!$CY$5,IF(X7='Tabla de Aspectos'!$M$2,24*Y7/'Tabla de Aspectos'!$M$5,IF(X7='Tabla de Aspectos'!$M$2,24*Y7/'Tabla de Aspectos'!$M$5,IF(X7='Tabla de Aspectos'!$O$2,24*Y7/'Tabla de Aspectos'!$O$5,IF(X7='Tabla de Aspectos'!$Q$2,24*Y7/'Tabla de Aspectos'!$Q$5,IF(X7='Tabla de Aspectos'!$S$2,24*Y7/'Tabla de Aspectos'!$S$5,IF(X7='Tabla de Aspectos'!$U$2,24*Y7/'Tabla de Aspectos'!$U$5,IF(X7='Tabla de Aspectos'!$W$2,24*Y7/'Tabla de Aspectos'!$W$5,IF(X7='Tabla de Aspectos'!$Y$2,24*Y7/'Tabla de Aspectos'!$Y$5,IF(X7='Tabla de Aspectos'!$AA$2,24*Y7/'Tabla de Aspectos'!$AA$5,IF(X7='Tabla de Aspectos'!$AC$2,24*Y7/'Tabla de Aspectos'!$AC$5,IF(X7='Tabla de Aspectos'!$AE$2,24*Y7/'Tabla de Aspectos'!$AE$5,IF(X7='Tabla de Aspectos'!$AG$2,24*Y7/'Tabla de Aspectos'!$AG$5,IF(X7='Tabla de Aspectos'!$AI$2,24*Y7/'Tabla de Aspectos'!$AI$5,IF(X7='Tabla de Aspectos'!$AK$2,24*Y7/'Tabla de Aspectos'!$AK$5,IF(X7='Tabla de Aspectos'!$AM$2,24*Y7/'Tabla de Aspectos'!$AM$5,IF(X7='Tabla de Aspectos'!$AO$2,24*Y7/'Tabla de Aspectos'!$AO$5,IF(X7='Tabla de Aspectos'!$AQ$2,24*Y7/'Tabla de Aspectos'!$AQ$5,IF(X7='Tabla de Aspectos'!$AS$2,24*Y7/'Tabla de Aspectos'!$AS$5,IF(X7='Tabla de Aspectos'!$AU$2,24*Y7/'Tabla de Aspectos'!$AU$5,IF(X7='Tabla de Aspectos'!$AW$2,24*Y7/'Tabla de Aspectos'!$AW$5,IF(X7='Tabla de Aspectos'!$AY$2,24*Y7/'Tabla de Aspectos'!$AY$5,IF(X7='Tabla de Aspectos'!$BA$2,24*Y7/'Tabla de Aspectos'!$BA$5,IF(X7='Tabla de Aspectos'!$BC$2,24*Y7/'Tabla de Aspectos'!$BC$5,IF(X7='Tabla de Aspectos'!$BE$2,24*Y7/'Tabla de Aspectos'!$BE$5,IF(X7='Tabla de Aspectos'!$BG$2,24*Y7/'Tabla de Aspectos'!$BG$5,IF(X7='Tabla de Aspectos'!$BI$2,24*Y7/'Tabla de Aspectos'!$BI$5,IF(X7='Tabla de Aspectos'!$BK$2,24*Y7/'Tabla de Aspectos'!$BK$5,IF(X7='Tabla de Aspectos'!$BM$2,24*Y7/'Tabla de Aspectos'!$BM$5,IF(X7='Tabla de Aspectos'!$BO$2,24*Y7/'Tabla de Aspectos'!$BO$5,IF(X7='Tabla de Aspectos'!$BQ$2,24*Y7/'Tabla de Aspectos'!$BQ$5,IF(X7='Tabla de Aspectos'!$BS$2,24*Y7/'Tabla de Aspectos'!$BS$5,IF(X7='Tabla de Aspectos'!$BU$2,24*Y7/'Tabla de Aspectos'!$BU$5,IF(X7='Tabla de Aspectos'!$BW$2,24*Y7/'Tabla de Aspectos'!$BW$5,IF(X7='Tabla de Aspectos'!$BY$2,24*Y7/'Tabla de Aspectos'!$BY$5,IF(X7='Tabla de Aspectos'!$CA$2,24*Y7/'Tabla de Aspectos'!$CA$5,IF(X7='Tabla de Aspectos'!$CC$2,24*Y7/'Tabla de Aspectos'!$CC$5,IF(X7='Tabla de Aspectos'!$CE$2,24*Y7/'Tabla de Aspectos'!$CE$5,IF(X7='Tabla de Aspectos'!$CG$2,24*Y7/'Tabla de Aspectos'!$CG$5,IF(X7='Tabla de Aspectos'!$CI$2,24*Y7/'Tabla de Aspectos'!$CI$5,IF(X7='Tabla de Aspectos'!$CK$2,24*Y7/'Tabla de Aspectos'!$CK$5,IF(X7='Tabla de Aspectos'!$CM$2,24*Y7/'Tabla de Aspectos'!$CM$5,IF(X7='Tabla de Aspectos'!$CO$2,24*Y7/'Tabla de Aspectos'!$CO$5,IF(X7='Tabla de Aspectos'!$CQ$2,24*Y7/'Tabla de Aspectos'!$CQ$5,IF(X7='Tabla de Aspectos'!$CS$2,24*Y7/'Tabla de Aspectos'!$CS$5,IF(X7='Tabla de Aspectos'!$CU$2,24*Y7/'Tabla de Aspectos'!$CU$5,IF(X7='Tabla de Aspectos'!$CW$2,24*Y7/'Tabla de Aspectos'!$CW$5,""))))))))))))))))))))))))))))))))))))))))))))))))))</f>
        <v>0</v>
      </c>
      <c r="AB7" s="3">
        <f t="shared" si="0"/>
        <v>20</v>
      </c>
      <c r="AD7" s="3">
        <f>'Tabla de Aspectos'!D59</f>
        <v>53</v>
      </c>
      <c r="AE7" s="3" t="str">
        <f>'Tabla de Aspectos'!E59</f>
        <v>Mercurio</v>
      </c>
      <c r="AF7" s="3" t="str">
        <f>'Tabla de Aspectos'!F59</f>
        <v>Marte</v>
      </c>
      <c r="AG7" s="3" t="str">
        <f>IF('Tabla de Aspectos'!G59='Tabla de Aspectos'!$H$2,'Tabla de Aspectos'!$H$2,IF('Tabla de Aspectos'!I59='Tabla de Aspectos'!$J$2,'Tabla de Aspectos'!$J$2,IF('Tabla de Aspectos'!CY59='Tabla de Aspectos'!$CZ$2,'Tabla de Aspectos'!$CZ$2,IF('Tabla de Aspectos'!K59='Tabla de Aspectos'!$L$2,'Tabla de Aspectos'!$L$2,IF('Tabla de Aspectos'!M59='Tabla de Aspectos'!$N$2,'Tabla de Aspectos'!$N$2,IF('Tabla de Aspectos'!O59='Tabla de Aspectos'!$P$2,'Tabla de Aspectos'!$P$2,IF('Tabla de Aspectos'!Q59='Tabla de Aspectos'!$R$2,'Tabla de Aspectos'!$R$2,IF('Tabla de Aspectos'!S59='Tabla de Aspectos'!$T$2,'Tabla de Aspectos'!$T$2,IF('Tabla de Aspectos'!U59='Tabla de Aspectos'!$V$2,'Tabla de Aspectos'!$V$2,IF('Tabla de Aspectos'!W59='Tabla de Aspectos'!$X$2,'Tabla de Aspectos'!$X$2,IF('Tabla de Aspectos'!Y59='Tabla de Aspectos'!$Z$2,'Tabla de Aspectos'!$Z$2,IF('Tabla de Aspectos'!AA59='Tabla de Aspectos'!$AB$2,'Tabla de Aspectos'!$AB$2,IF('Tabla de Aspectos'!AC59='Tabla de Aspectos'!$AD$2,'Tabla de Aspectos'!$AD$2,IF('Tabla de Aspectos'!AE59='Tabla de Aspectos'!$AF$2,'Tabla de Aspectos'!$AF$2,IF('Tabla de Aspectos'!AG59='Tabla de Aspectos'!$AH$2,'Tabla de Aspectos'!$AH$2,IF('Tabla de Aspectos'!AI59='Tabla de Aspectos'!$AJ$2,'Tabla de Aspectos'!$AJ$2,IF('Tabla de Aspectos'!AK59='Tabla de Aspectos'!$AL$2,'Tabla de Aspectos'!$AL$2,IF('Tabla de Aspectos'!AM59='Tabla de Aspectos'!$AN$2,'Tabla de Aspectos'!$AN$2,IF('Tabla de Aspectos'!AO59='Tabla de Aspectos'!$AP$2,'Tabla de Aspectos'!$AP$2,IF('Tabla de Aspectos'!AQ59='Tabla de Aspectos'!$AR$2,'Tabla de Aspectos'!$AR$2,IF('Tabla de Aspectos'!AS59='Tabla de Aspectos'!$AT$2,'Tabla de Aspectos'!$AT$2,IF('Tabla de Aspectos'!AU59='Tabla de Aspectos'!$AV$2,'Tabla de Aspectos'!$AV$2,IF('Tabla de Aspectos'!AW59='Tabla de Aspectos'!$AX$2,'Tabla de Aspectos'!$AX$2,IF('Tabla de Aspectos'!AY59='Tabla de Aspectos'!$AZ$2,'Tabla de Aspectos'!$AZ$2,IF('Tabla de Aspectos'!BA59='Tabla de Aspectos'!$BB$2,'Tabla de Aspectos'!$BB$2,IF('Tabla de Aspectos'!BC59='Tabla de Aspectos'!$BD$2,'Tabla de Aspectos'!$BD$2,IF('Tabla de Aspectos'!BE59='Tabla de Aspectos'!$BF$2,'Tabla de Aspectos'!$BF$2,IF('Tabla de Aspectos'!BG59='Tabla de Aspectos'!$BH$2,'Tabla de Aspectos'!$BH$2,IF('Tabla de Aspectos'!BI59='Tabla de Aspectos'!$BJ$2,'Tabla de Aspectos'!$BJ$2,IF('Tabla de Aspectos'!BK59='Tabla de Aspectos'!$BL$2,'Tabla de Aspectos'!$BL$2,IF('Tabla de Aspectos'!BM59='Tabla de Aspectos'!$BN$2,'Tabla de Aspectos'!$BN$2,IF('Tabla de Aspectos'!BO59='Tabla de Aspectos'!$BP$2,'Tabla de Aspectos'!$BP$2,IF('Tabla de Aspectos'!BQ59='Tabla de Aspectos'!$BR$2,'Tabla de Aspectos'!$BR$2,IF('Tabla de Aspectos'!BS59='Tabla de Aspectos'!$BT$2,'Tabla de Aspectos'!$BT$2,IF('Tabla de Aspectos'!BU59='Tabla de Aspectos'!$BV$2,'Tabla de Aspectos'!$BV$2,IF('Tabla de Aspectos'!BW59='Tabla de Aspectos'!$BX$2,'Tabla de Aspectos'!$BX$2,IF('Tabla de Aspectos'!BY59='Tabla de Aspectos'!$BZ$2,'Tabla de Aspectos'!$BZ$2,IF('Tabla de Aspectos'!CA59='Tabla de Aspectos'!$CB$2,'Tabla de Aspectos'!$CB$2,IF('Tabla de Aspectos'!CC59='Tabla de Aspectos'!$CD$2,'Tabla de Aspectos'!$CD$2,IF('Tabla de Aspectos'!CE59='Tabla de Aspectos'!$CF$2,'Tabla de Aspectos'!$CF$2,IF('Tabla de Aspectos'!CG59='Tabla de Aspectos'!$CH$2,'Tabla de Aspectos'!$CH$2,IF('Tabla de Aspectos'!CI59='Tabla de Aspectos'!$CJ$2,'Tabla de Aspectos'!$CJ$2,IF('Tabla de Aspectos'!CK59='Tabla de Aspectos'!$CL$2,'Tabla de Aspectos'!$CL$2,IF('Tabla de Aspectos'!CM59='Tabla de Aspectos'!$CN$2,'Tabla de Aspectos'!$CN$2,IF('Tabla de Aspectos'!CO59='Tabla de Aspectos'!$CP$2,'Tabla de Aspectos'!$CP$2,IF('Tabla de Aspectos'!CQ59='Tabla de Aspectos'!$CR$2,'Tabla de Aspectos'!$CR$2,IF('Tabla de Aspectos'!CS59='Tabla de Aspectos'!$CT$2,'Tabla de Aspectos'!$CT$2,IF('Tabla de Aspectos'!CU59='Tabla de Aspectos'!$CV$2,'Tabla de Aspectos'!$CV$2,IF('Tabla de Aspectos'!CW59='Tabla de Aspectos'!$CX$2,'Tabla de Aspectos'!$CX$2,"")))))))))))))))))))))))))))))))))))))))))))))))))</f>
        <v>Conjunción</v>
      </c>
      <c r="AH7" s="5">
        <f>IF(AND('Tabla de Aspectos'!H59&gt;=0,'Tabla de Aspectos'!H59&lt;'Tabla de Aspectos'!$G$5/24),'Tabla de Aspectos'!H59,IF(AND('Tabla de Aspectos'!J59&gt;=0,'Tabla de Aspectos'!J59&lt;'Tabla de Aspectos'!$I$5/24),'Tabla de Aspectos'!J59,IF(AND('Tabla de Aspectos'!CZ59&gt;=0,'Tabla de Aspectos'!CZ59&lt;'Tabla de Aspectos'!$CY$5/24),'Tabla de Aspectos'!CZ59,IF(AND('Tabla de Aspectos'!L59&gt;=0,'Tabla de Aspectos'!L59&lt;'Tabla de Aspectos'!$K$5/24),'Tabla de Aspectos'!L59,IF(AND('Tabla de Aspectos'!N59&gt;=0,'Tabla de Aspectos'!N59&lt;'Tabla de Aspectos'!$M$5/24),'Tabla de Aspectos'!N59,IF(AND('Tabla de Aspectos'!P59&gt;=0,'Tabla de Aspectos'!P59&lt;'Tabla de Aspectos'!$O$5/24),'Tabla de Aspectos'!P59,IF(AND('Tabla de Aspectos'!R59&gt;=0,'Tabla de Aspectos'!R59&lt;'Tabla de Aspectos'!$Q$5/24),'Tabla de Aspectos'!R59,IF(AND('Tabla de Aspectos'!T59&gt;=0,'Tabla de Aspectos'!T59&lt;'Tabla de Aspectos'!$S$5/24),'Tabla de Aspectos'!T59,IF(AND('Tabla de Aspectos'!V59&gt;=0,'Tabla de Aspectos'!V59&lt;'Tabla de Aspectos'!$U$5/24),'Tabla de Aspectos'!V59,IF(AND('Tabla de Aspectos'!X59&gt;=0,'Tabla de Aspectos'!X59&lt;'Tabla de Aspectos'!$W$5/24),'Tabla de Aspectos'!X59,IF(AND('Tabla de Aspectos'!Z59&gt;=0,'Tabla de Aspectos'!Z59&lt;'Tabla de Aspectos'!$Y$5/24),'Tabla de Aspectos'!Z59,IF(AND('Tabla de Aspectos'!AB59&gt;=0,'Tabla de Aspectos'!AB59&lt;'Tabla de Aspectos'!$AA$5/24),'Tabla de Aspectos'!AB59,IF(AND('Tabla de Aspectos'!AD59&gt;=0,'Tabla de Aspectos'!AD59&lt;'Tabla de Aspectos'!$AC$5/24),'Tabla de Aspectos'!AD59,IF(AND('Tabla de Aspectos'!AF59&gt;=0,'Tabla de Aspectos'!AF59&lt;'Tabla de Aspectos'!$AE$5/24),'Tabla de Aspectos'!AF59,IF(AND('Tabla de Aspectos'!AH59&gt;=0,'Tabla de Aspectos'!AH59&lt;'Tabla de Aspectos'!$AG$5/24),'Tabla de Aspectos'!AH59,IF(AND('Tabla de Aspectos'!AJ59&gt;=0,'Tabla de Aspectos'!AJ59&lt;'Tabla de Aspectos'!$AI$5/24),'Tabla de Aspectos'!AJ59,IF(AND('Tabla de Aspectos'!AL59&gt;=0,'Tabla de Aspectos'!AL59&lt;'Tabla de Aspectos'!$AK$5/24),'Tabla de Aspectos'!AL59,IF(AND('Tabla de Aspectos'!AN59&gt;=0,'Tabla de Aspectos'!AN59&lt;'Tabla de Aspectos'!$AM$5/24),'Tabla de Aspectos'!AN59,IF(AND('Tabla de Aspectos'!AP59&gt;=0,'Tabla de Aspectos'!AP59&lt;'Tabla de Aspectos'!$AO$5/24),'Tabla de Aspectos'!AP59,IF(AND('Tabla de Aspectos'!AR59&gt;=0,'Tabla de Aspectos'!AR59&lt;'Tabla de Aspectos'!$AQ$5/24),'Tabla de Aspectos'!AR59,IF(AND('Tabla de Aspectos'!AT59&gt;=0,'Tabla de Aspectos'!AT59&lt;'Tabla de Aspectos'!$AS$5/24),'Tabla de Aspectos'!AT59,IF(AND('Tabla de Aspectos'!AV59&gt;=0,'Tabla de Aspectos'!AV59&lt;'Tabla de Aspectos'!$AU$5/24),'Tabla de Aspectos'!AV59,IF(AND('Tabla de Aspectos'!AX59&gt;=0,'Tabla de Aspectos'!AX59&lt;'Tabla de Aspectos'!$AW$5/24),'Tabla de Aspectos'!AX59,IF(AND('Tabla de Aspectos'!AZ59&gt;=0,'Tabla de Aspectos'!AZ59&lt;'Tabla de Aspectos'!$AY$5/24),'Tabla de Aspectos'!AZ59,IF(AND('Tabla de Aspectos'!BB59&gt;=0,'Tabla de Aspectos'!BB59&lt;'Tabla de Aspectos'!$BA$5/24),'Tabla de Aspectos'!BB59,IF(AND('Tabla de Aspectos'!BD59&gt;=0,'Tabla de Aspectos'!BD59&lt;'Tabla de Aspectos'!$BC$5/24),'Tabla de Aspectos'!BD59,IF(AND('Tabla de Aspectos'!BF59&gt;=0,'Tabla de Aspectos'!BF59&lt;'Tabla de Aspectos'!$BE$5/24),'Tabla de Aspectos'!BF59,IF(AND('Tabla de Aspectos'!BH59&gt;=0,'Tabla de Aspectos'!BH59&lt;'Tabla de Aspectos'!$BG$5/24),'Tabla de Aspectos'!BH59,IF(AND('Tabla de Aspectos'!BJ59&gt;=0,'Tabla de Aspectos'!BJ59&lt;'Tabla de Aspectos'!$BI$5/24),'Tabla de Aspectos'!BJ59,IF(AND('Tabla de Aspectos'!BL59&gt;=0,'Tabla de Aspectos'!BL59&lt;'Tabla de Aspectos'!$BK$5/24),'Tabla de Aspectos'!BL59,IF(AND('Tabla de Aspectos'!BN59&gt;=0,'Tabla de Aspectos'!BN59&lt;'Tabla de Aspectos'!$BM$5/24),'Tabla de Aspectos'!BN59,IF(AND('Tabla de Aspectos'!BP59&gt;=0,'Tabla de Aspectos'!BP59&lt;'Tabla de Aspectos'!$BO$5/24),'Tabla de Aspectos'!BP59,IF(AND('Tabla de Aspectos'!BR59&gt;=0,'Tabla de Aspectos'!BR59&lt;'Tabla de Aspectos'!$BQ$5/24),'Tabla de Aspectos'!BR59,IF(AND('Tabla de Aspectos'!BT59&gt;=0,'Tabla de Aspectos'!BT59&lt;'Tabla de Aspectos'!$BS$5/24),'Tabla de Aspectos'!BT59,IF(AND('Tabla de Aspectos'!BV59&gt;=0,'Tabla de Aspectos'!BV59&lt;'Tabla de Aspectos'!$BU$5/24),'Tabla de Aspectos'!BV59,IF(AND('Tabla de Aspectos'!BX59&gt;=0,'Tabla de Aspectos'!BX59&lt;'Tabla de Aspectos'!$BW$5/24),'Tabla de Aspectos'!BX59,IF(AND('Tabla de Aspectos'!BZ59&gt;=0,'Tabla de Aspectos'!BZ59&lt;'Tabla de Aspectos'!$BY$5/24),'Tabla de Aspectos'!BZ59,IF(AND('Tabla de Aspectos'!CB59&gt;=0,'Tabla de Aspectos'!CB59&lt;'Tabla de Aspectos'!$CA$5/24),'Tabla de Aspectos'!CB59,IF(AND('Tabla de Aspectos'!CD59&gt;=0,'Tabla de Aspectos'!CD59&lt;'Tabla de Aspectos'!$CC$5/24),'Tabla de Aspectos'!CD59,IF(AND('Tabla de Aspectos'!CF59&gt;=0,'Tabla de Aspectos'!CF59&lt;'Tabla de Aspectos'!$CE$5/24),'Tabla de Aspectos'!CF59,IF(AND('Tabla de Aspectos'!CH59&gt;=0,'Tabla de Aspectos'!CH59&lt;'Tabla de Aspectos'!$CG$5/24),'Tabla de Aspectos'!CH59,IF(AND('Tabla de Aspectos'!CJ59&gt;=0,'Tabla de Aspectos'!CJ59&lt;'Tabla de Aspectos'!$CI$5/24),'Tabla de Aspectos'!CJ59,IF(AND('Tabla de Aspectos'!CL59&gt;=0,'Tabla de Aspectos'!CL59&lt;'Tabla de Aspectos'!$CK$5/24),'Tabla de Aspectos'!CL59,IF(AND('Tabla de Aspectos'!CN59&gt;=0,'Tabla de Aspectos'!CN59&lt;'Tabla de Aspectos'!$CM$5/24),'Tabla de Aspectos'!CN59,IF(AND('Tabla de Aspectos'!CP59&gt;=0,'Tabla de Aspectos'!CP59&lt;'Tabla de Aspectos'!$CO$5/24),'Tabla de Aspectos'!CP59,IF(AND('Tabla de Aspectos'!CR59&gt;=0,'Tabla de Aspectos'!CR59&lt;'Tabla de Aspectos'!$CQ$5/24),'Tabla de Aspectos'!CR59,IF(AND('Tabla de Aspectos'!CT59&gt;=0,'Tabla de Aspectos'!CT59&lt;'Tabla de Aspectos'!$CS$5/24),'Tabla de Aspectos'!CT59,IF(AND('Tabla de Aspectos'!CV59&gt;=0,'Tabla de Aspectos'!CV59&lt;'Tabla de Aspectos'!$CU$5/24),'Tabla de Aspectos'!CV59,IF(AND('Tabla de Aspectos'!CX59&gt;=0,'Tabla de Aspectos'!CX59&lt;'Tabla de Aspectos'!$CW$5/24),'Tabla de Aspectos'!CX59,"")))))))))))))))))))))))))))))))))))))))))))))))))</f>
        <v>0</v>
      </c>
      <c r="AI7" s="3" t="str">
        <f>IF(AH7&lt;&gt;"",IF(AG7=13,"(no se puede describir)",IF(AG7="Conjunción","+20",ROUND((31-HLOOKUP(AG7,'Tabla de Aspectos'!$G$2:$DT$7,6,FALSE))/3*2,1))),"")</f>
        <v>+20</v>
      </c>
      <c r="AJ7" s="3">
        <f>IF(AG7='Tabla de Aspectos'!$G$2,24*AH7/'Tabla de Aspectos'!$G$5,IF(AG7='Tabla de Aspectos'!$I$2,24*AH7/'Tabla de Aspectos'!$I$5,IF(AG7='Tabla de Aspectos'!$K$2,24*AH7/'Tabla de Aspectos'!$K$5,IF(AG7='Tabla de Aspectos'!$CY$2,24*AH7/'Tabla de Aspectos'!$CY$5,IF(AG7='Tabla de Aspectos'!$M$2,24*AH7/'Tabla de Aspectos'!$M$5,IF(AG7='Tabla de Aspectos'!$M$2,24*AH7/'Tabla de Aspectos'!$M$5,IF(AG7='Tabla de Aspectos'!$O$2,24*AH7/'Tabla de Aspectos'!$O$5,IF(AG7='Tabla de Aspectos'!$Q$2,24*AH7/'Tabla de Aspectos'!$Q$5,IF(AG7='Tabla de Aspectos'!$S$2,24*AH7/'Tabla de Aspectos'!$S$5,IF(AG7='Tabla de Aspectos'!$U$2,24*AH7/'Tabla de Aspectos'!$U$5,IF(AG7='Tabla de Aspectos'!$W$2,24*AH7/'Tabla de Aspectos'!$W$5,IF(AG7='Tabla de Aspectos'!$Y$2,24*AH7/'Tabla de Aspectos'!$Y$5,IF(AG7='Tabla de Aspectos'!$AA$2,24*AH7/'Tabla de Aspectos'!$AA$5,IF(AG7='Tabla de Aspectos'!$AC$2,24*AH7/'Tabla de Aspectos'!$AC$5,IF(AG7='Tabla de Aspectos'!$AE$2,24*AH7/'Tabla de Aspectos'!$AE$5,IF(AG7='Tabla de Aspectos'!$AG$2,24*AH7/'Tabla de Aspectos'!$AG$5,IF(AG7='Tabla de Aspectos'!$AI$2,24*AH7/'Tabla de Aspectos'!$AI$5,IF(AG7='Tabla de Aspectos'!$AK$2,24*AH7/'Tabla de Aspectos'!$AK$5,IF(AG7='Tabla de Aspectos'!$AM$2,24*AH7/'Tabla de Aspectos'!$AM$5,IF(AG7='Tabla de Aspectos'!$AO$2,24*AH7/'Tabla de Aspectos'!$AO$5,IF(AG7='Tabla de Aspectos'!$AQ$2,24*AH7/'Tabla de Aspectos'!$AQ$5,IF(AG7='Tabla de Aspectos'!$AS$2,24*AH7/'Tabla de Aspectos'!$AS$5,IF(AG7='Tabla de Aspectos'!$AU$2,24*AH7/'Tabla de Aspectos'!$AU$5,IF(AG7='Tabla de Aspectos'!$AW$2,24*AH7/'Tabla de Aspectos'!$AW$5,IF(AG7='Tabla de Aspectos'!$AY$2,24*AH7/'Tabla de Aspectos'!$AY$5,IF(AG7='Tabla de Aspectos'!$BA$2,24*AH7/'Tabla de Aspectos'!$BA$5,IF(AG7='Tabla de Aspectos'!$BC$2,24*AH7/'Tabla de Aspectos'!$BC$5,IF(AG7='Tabla de Aspectos'!$BE$2,24*AH7/'Tabla de Aspectos'!$BE$5,IF(AG7='Tabla de Aspectos'!$BG$2,24*AH7/'Tabla de Aspectos'!$BG$5,IF(AG7='Tabla de Aspectos'!$BI$2,24*AH7/'Tabla de Aspectos'!$BI$5,IF(AG7='Tabla de Aspectos'!$BK$2,24*AH7/'Tabla de Aspectos'!$BK$5,IF(AG7='Tabla de Aspectos'!$BM$2,24*AH7/'Tabla de Aspectos'!$BM$5,IF(AG7='Tabla de Aspectos'!$BO$2,24*AH7/'Tabla de Aspectos'!$BO$5,IF(AG7='Tabla de Aspectos'!$BQ$2,24*AH7/'Tabla de Aspectos'!$BQ$5,IF(AG7='Tabla de Aspectos'!$BS$2,24*AH7/'Tabla de Aspectos'!$BS$5,IF(AG7='Tabla de Aspectos'!$BU$2,24*AH7/'Tabla de Aspectos'!$BU$5,IF(AG7='Tabla de Aspectos'!$BW$2,24*AH7/'Tabla de Aspectos'!$BW$5,IF(AG7='Tabla de Aspectos'!$BY$2,24*AH7/'Tabla de Aspectos'!$BY$5,IF(AG7='Tabla de Aspectos'!$CA$2,24*AH7/'Tabla de Aspectos'!$CA$5,IF(AG7='Tabla de Aspectos'!$CC$2,24*AH7/'Tabla de Aspectos'!$CC$5,IF(AG7='Tabla de Aspectos'!$CE$2,24*AH7/'Tabla de Aspectos'!$CE$5,IF(AG7='Tabla de Aspectos'!$CG$2,24*AH7/'Tabla de Aspectos'!$CG$5,IF(AG7='Tabla de Aspectos'!$CI$2,24*AH7/'Tabla de Aspectos'!$CI$5,IF(AG7='Tabla de Aspectos'!$CK$2,24*AH7/'Tabla de Aspectos'!$CK$5,IF(AG7='Tabla de Aspectos'!$CM$2,24*AH7/'Tabla de Aspectos'!$CM$5,IF(AG7='Tabla de Aspectos'!$CO$2,24*AH7/'Tabla de Aspectos'!$CO$5,IF(AG7='Tabla de Aspectos'!$CQ$2,24*AH7/'Tabla de Aspectos'!$CQ$5,IF(AG7='Tabla de Aspectos'!$CS$2,24*AH7/'Tabla de Aspectos'!$CS$5,IF(AG7='Tabla de Aspectos'!$CU$2,24*AH7/'Tabla de Aspectos'!$CU$5,IF(AG7='Tabla de Aspectos'!$CW$2,24*AH7/'Tabla de Aspectos'!$CW$5,""))))))))))))))))))))))))))))))))))))))))))))))))))</f>
        <v>0</v>
      </c>
      <c r="AK7" s="3">
        <f t="shared" si="1"/>
        <v>20</v>
      </c>
      <c r="AM7" s="3">
        <f>'Tabla de Aspectos'!D74</f>
        <v>69</v>
      </c>
      <c r="AN7" s="3" t="str">
        <f>'Tabla de Aspectos'!E74</f>
        <v>Venus</v>
      </c>
      <c r="AO7" s="3" t="str">
        <f>'Tabla de Aspectos'!F74</f>
        <v>Marte</v>
      </c>
      <c r="AP7" s="3" t="str">
        <f>IF('Tabla de Aspectos'!G74='Tabla de Aspectos'!$H$2,'Tabla de Aspectos'!$H$2,IF('Tabla de Aspectos'!I74='Tabla de Aspectos'!$J$2,'Tabla de Aspectos'!$J$2,IF('Tabla de Aspectos'!CY74='Tabla de Aspectos'!$CZ$2,'Tabla de Aspectos'!$CZ$2,IF('Tabla de Aspectos'!K74='Tabla de Aspectos'!$L$2,'Tabla de Aspectos'!$L$2,IF('Tabla de Aspectos'!M74='Tabla de Aspectos'!$N$2,'Tabla de Aspectos'!$N$2,IF('Tabla de Aspectos'!O74='Tabla de Aspectos'!$P$2,'Tabla de Aspectos'!$P$2,IF('Tabla de Aspectos'!Q74='Tabla de Aspectos'!$R$2,'Tabla de Aspectos'!$R$2,IF('Tabla de Aspectos'!S74='Tabla de Aspectos'!$T$2,'Tabla de Aspectos'!$T$2,IF('Tabla de Aspectos'!U74='Tabla de Aspectos'!$V$2,'Tabla de Aspectos'!$V$2,IF('Tabla de Aspectos'!W74='Tabla de Aspectos'!$X$2,'Tabla de Aspectos'!$X$2,IF('Tabla de Aspectos'!Y74='Tabla de Aspectos'!$Z$2,'Tabla de Aspectos'!$Z$2,IF('Tabla de Aspectos'!AA74='Tabla de Aspectos'!$AB$2,'Tabla de Aspectos'!$AB$2,IF('Tabla de Aspectos'!AC74='Tabla de Aspectos'!$AD$2,'Tabla de Aspectos'!$AD$2,IF('Tabla de Aspectos'!AE74='Tabla de Aspectos'!$AF$2,'Tabla de Aspectos'!$AF$2,IF('Tabla de Aspectos'!AG74='Tabla de Aspectos'!$AH$2,'Tabla de Aspectos'!$AH$2,IF('Tabla de Aspectos'!AI74='Tabla de Aspectos'!$AJ$2,'Tabla de Aspectos'!$AJ$2,IF('Tabla de Aspectos'!AK74='Tabla de Aspectos'!$AL$2,'Tabla de Aspectos'!$AL$2,IF('Tabla de Aspectos'!AM74='Tabla de Aspectos'!$AN$2,'Tabla de Aspectos'!$AN$2,IF('Tabla de Aspectos'!AO74='Tabla de Aspectos'!$AP$2,'Tabla de Aspectos'!$AP$2,IF('Tabla de Aspectos'!AQ74='Tabla de Aspectos'!$AR$2,'Tabla de Aspectos'!$AR$2,IF('Tabla de Aspectos'!AS74='Tabla de Aspectos'!$AT$2,'Tabla de Aspectos'!$AT$2,IF('Tabla de Aspectos'!AU74='Tabla de Aspectos'!$AV$2,'Tabla de Aspectos'!$AV$2,IF('Tabla de Aspectos'!AW74='Tabla de Aspectos'!$AX$2,'Tabla de Aspectos'!$AX$2,IF('Tabla de Aspectos'!AY74='Tabla de Aspectos'!$AZ$2,'Tabla de Aspectos'!$AZ$2,IF('Tabla de Aspectos'!BA74='Tabla de Aspectos'!$BB$2,'Tabla de Aspectos'!$BB$2,IF('Tabla de Aspectos'!BC74='Tabla de Aspectos'!$BD$2,'Tabla de Aspectos'!$BD$2,IF('Tabla de Aspectos'!BE74='Tabla de Aspectos'!$BF$2,'Tabla de Aspectos'!$BF$2,IF('Tabla de Aspectos'!BG74='Tabla de Aspectos'!$BH$2,'Tabla de Aspectos'!$BH$2,IF('Tabla de Aspectos'!BI74='Tabla de Aspectos'!$BJ$2,'Tabla de Aspectos'!$BJ$2,IF('Tabla de Aspectos'!BK74='Tabla de Aspectos'!$BL$2,'Tabla de Aspectos'!$BL$2,IF('Tabla de Aspectos'!BM74='Tabla de Aspectos'!$BN$2,'Tabla de Aspectos'!$BN$2,IF('Tabla de Aspectos'!BO74='Tabla de Aspectos'!$BP$2,'Tabla de Aspectos'!$BP$2,IF('Tabla de Aspectos'!BQ74='Tabla de Aspectos'!$BR$2,'Tabla de Aspectos'!$BR$2,IF('Tabla de Aspectos'!BS74='Tabla de Aspectos'!$BT$2,'Tabla de Aspectos'!$BT$2,IF('Tabla de Aspectos'!BU74='Tabla de Aspectos'!$BV$2,'Tabla de Aspectos'!$BV$2,IF('Tabla de Aspectos'!BW74='Tabla de Aspectos'!$BX$2,'Tabla de Aspectos'!$BX$2,IF('Tabla de Aspectos'!BY74='Tabla de Aspectos'!$BZ$2,'Tabla de Aspectos'!$BZ$2,IF('Tabla de Aspectos'!CA74='Tabla de Aspectos'!$CB$2,'Tabla de Aspectos'!$CB$2,IF('Tabla de Aspectos'!CC74='Tabla de Aspectos'!$CD$2,'Tabla de Aspectos'!$CD$2,IF('Tabla de Aspectos'!CE74='Tabla de Aspectos'!$CF$2,'Tabla de Aspectos'!$CF$2,IF('Tabla de Aspectos'!CG74='Tabla de Aspectos'!$CH$2,'Tabla de Aspectos'!$CH$2,IF('Tabla de Aspectos'!CI74='Tabla de Aspectos'!$CJ$2,'Tabla de Aspectos'!$CJ$2,IF('Tabla de Aspectos'!CK74='Tabla de Aspectos'!$CL$2,'Tabla de Aspectos'!$CL$2,IF('Tabla de Aspectos'!CM74='Tabla de Aspectos'!$CN$2,'Tabla de Aspectos'!$CN$2,IF('Tabla de Aspectos'!CO74='Tabla de Aspectos'!$CP$2,'Tabla de Aspectos'!$CP$2,IF('Tabla de Aspectos'!CQ74='Tabla de Aspectos'!$CR$2,'Tabla de Aspectos'!$CR$2,IF('Tabla de Aspectos'!CS74='Tabla de Aspectos'!$CT$2,'Tabla de Aspectos'!$CT$2,IF('Tabla de Aspectos'!CU74='Tabla de Aspectos'!$CV$2,'Tabla de Aspectos'!$CV$2,IF('Tabla de Aspectos'!CW74='Tabla de Aspectos'!$CX$2,'Tabla de Aspectos'!$CX$2,"")))))))))))))))))))))))))))))))))))))))))))))))))</f>
        <v>Conjunción</v>
      </c>
      <c r="AQ7" s="5">
        <f>IF(AND('Tabla de Aspectos'!H74&gt;=0,'Tabla de Aspectos'!H74&lt;'Tabla de Aspectos'!$G$5/24),'Tabla de Aspectos'!H74,IF(AND('Tabla de Aspectos'!J74&gt;=0,'Tabla de Aspectos'!J74&lt;'Tabla de Aspectos'!$I$5/24),'Tabla de Aspectos'!J74,IF(AND('Tabla de Aspectos'!CZ74&gt;=0,'Tabla de Aspectos'!CZ74&lt;'Tabla de Aspectos'!$CY$5/24),'Tabla de Aspectos'!CZ74,IF(AND('Tabla de Aspectos'!L74&gt;=0,'Tabla de Aspectos'!L74&lt;'Tabla de Aspectos'!$K$5/24),'Tabla de Aspectos'!L74,IF(AND('Tabla de Aspectos'!N74&gt;=0,'Tabla de Aspectos'!N74&lt;'Tabla de Aspectos'!$M$5/24),'Tabla de Aspectos'!N74,IF(AND('Tabla de Aspectos'!P74&gt;=0,'Tabla de Aspectos'!P74&lt;'Tabla de Aspectos'!$O$5/24),'Tabla de Aspectos'!P74,IF(AND('Tabla de Aspectos'!R74&gt;=0,'Tabla de Aspectos'!R74&lt;'Tabla de Aspectos'!$Q$5/24),'Tabla de Aspectos'!R74,IF(AND('Tabla de Aspectos'!T74&gt;=0,'Tabla de Aspectos'!T74&lt;'Tabla de Aspectos'!$S$5/24),'Tabla de Aspectos'!T74,IF(AND('Tabla de Aspectos'!V74&gt;=0,'Tabla de Aspectos'!V74&lt;'Tabla de Aspectos'!$U$5/24),'Tabla de Aspectos'!V74,IF(AND('Tabla de Aspectos'!X74&gt;=0,'Tabla de Aspectos'!X74&lt;'Tabla de Aspectos'!$W$5/24),'Tabla de Aspectos'!X74,IF(AND('Tabla de Aspectos'!Z74&gt;=0,'Tabla de Aspectos'!Z74&lt;'Tabla de Aspectos'!$Y$5/24),'Tabla de Aspectos'!Z74,IF(AND('Tabla de Aspectos'!AB74&gt;=0,'Tabla de Aspectos'!AB74&lt;'Tabla de Aspectos'!$AA$5/24),'Tabla de Aspectos'!AB74,IF(AND('Tabla de Aspectos'!AD74&gt;=0,'Tabla de Aspectos'!AD74&lt;'Tabla de Aspectos'!$AC$5/24),'Tabla de Aspectos'!AD74,IF(AND('Tabla de Aspectos'!AF74&gt;=0,'Tabla de Aspectos'!AF74&lt;'Tabla de Aspectos'!$AE$5/24),'Tabla de Aspectos'!AF74,IF(AND('Tabla de Aspectos'!AH74&gt;=0,'Tabla de Aspectos'!AH74&lt;'Tabla de Aspectos'!$AG$5/24),'Tabla de Aspectos'!AH74,IF(AND('Tabla de Aspectos'!AJ74&gt;=0,'Tabla de Aspectos'!AJ74&lt;'Tabla de Aspectos'!$AI$5/24),'Tabla de Aspectos'!AJ74,IF(AND('Tabla de Aspectos'!AL74&gt;=0,'Tabla de Aspectos'!AL74&lt;'Tabla de Aspectos'!$AK$5/24),'Tabla de Aspectos'!AL74,IF(AND('Tabla de Aspectos'!AN74&gt;=0,'Tabla de Aspectos'!AN74&lt;'Tabla de Aspectos'!$AM$5/24),'Tabla de Aspectos'!AN74,IF(AND('Tabla de Aspectos'!AP74&gt;=0,'Tabla de Aspectos'!AP74&lt;'Tabla de Aspectos'!$AO$5/24),'Tabla de Aspectos'!AP74,IF(AND('Tabla de Aspectos'!AR74&gt;=0,'Tabla de Aspectos'!AR74&lt;'Tabla de Aspectos'!$AQ$5/24),'Tabla de Aspectos'!AR74,IF(AND('Tabla de Aspectos'!AT74&gt;=0,'Tabla de Aspectos'!AT74&lt;'Tabla de Aspectos'!$AS$5/24),'Tabla de Aspectos'!AT74,IF(AND('Tabla de Aspectos'!AV74&gt;=0,'Tabla de Aspectos'!AV74&lt;'Tabla de Aspectos'!$AU$5/24),'Tabla de Aspectos'!AV74,IF(AND('Tabla de Aspectos'!AX74&gt;=0,'Tabla de Aspectos'!AX74&lt;'Tabla de Aspectos'!$AW$5/24),'Tabla de Aspectos'!AX74,IF(AND('Tabla de Aspectos'!AZ74&gt;=0,'Tabla de Aspectos'!AZ74&lt;'Tabla de Aspectos'!$AY$5/24),'Tabla de Aspectos'!AZ74,IF(AND('Tabla de Aspectos'!BB74&gt;=0,'Tabla de Aspectos'!BB74&lt;'Tabla de Aspectos'!$BA$5/24),'Tabla de Aspectos'!BB74,IF(AND('Tabla de Aspectos'!BD74&gt;=0,'Tabla de Aspectos'!BD74&lt;'Tabla de Aspectos'!$BC$5/24),'Tabla de Aspectos'!BD74,IF(AND('Tabla de Aspectos'!BF74&gt;=0,'Tabla de Aspectos'!BF74&lt;'Tabla de Aspectos'!$BE$5/24),'Tabla de Aspectos'!BF74,IF(AND('Tabla de Aspectos'!BH74&gt;=0,'Tabla de Aspectos'!BH74&lt;'Tabla de Aspectos'!$BG$5/24),'Tabla de Aspectos'!BH74,IF(AND('Tabla de Aspectos'!BJ74&gt;=0,'Tabla de Aspectos'!BJ74&lt;'Tabla de Aspectos'!$BI$5/24),'Tabla de Aspectos'!BJ74,IF(AND('Tabla de Aspectos'!BL74&gt;=0,'Tabla de Aspectos'!BL74&lt;'Tabla de Aspectos'!$BK$5/24),'Tabla de Aspectos'!BL74,IF(AND('Tabla de Aspectos'!BN74&gt;=0,'Tabla de Aspectos'!BN74&lt;'Tabla de Aspectos'!$BM$5/24),'Tabla de Aspectos'!BN74,IF(AND('Tabla de Aspectos'!BP74&gt;=0,'Tabla de Aspectos'!BP74&lt;'Tabla de Aspectos'!$BO$5/24),'Tabla de Aspectos'!BP74,IF(AND('Tabla de Aspectos'!BR74&gt;=0,'Tabla de Aspectos'!BR74&lt;'Tabla de Aspectos'!$BQ$5/24),'Tabla de Aspectos'!BR74,IF(AND('Tabla de Aspectos'!BT74&gt;=0,'Tabla de Aspectos'!BT74&lt;'Tabla de Aspectos'!$BS$5/24),'Tabla de Aspectos'!BT74,IF(AND('Tabla de Aspectos'!BV74&gt;=0,'Tabla de Aspectos'!BV74&lt;'Tabla de Aspectos'!$BU$5/24),'Tabla de Aspectos'!BV74,IF(AND('Tabla de Aspectos'!BX74&gt;=0,'Tabla de Aspectos'!BX74&lt;'Tabla de Aspectos'!$BW$5/24),'Tabla de Aspectos'!BX74,IF(AND('Tabla de Aspectos'!BZ74&gt;=0,'Tabla de Aspectos'!BZ74&lt;'Tabla de Aspectos'!$BY$5/24),'Tabla de Aspectos'!BZ74,IF(AND('Tabla de Aspectos'!CB74&gt;=0,'Tabla de Aspectos'!CB74&lt;'Tabla de Aspectos'!$CA$5/24),'Tabla de Aspectos'!CB74,IF(AND('Tabla de Aspectos'!CD74&gt;=0,'Tabla de Aspectos'!CD74&lt;'Tabla de Aspectos'!$CC$5/24),'Tabla de Aspectos'!CD74,IF(AND('Tabla de Aspectos'!CF74&gt;=0,'Tabla de Aspectos'!CF74&lt;'Tabla de Aspectos'!$CE$5/24),'Tabla de Aspectos'!CF74,IF(AND('Tabla de Aspectos'!CH74&gt;=0,'Tabla de Aspectos'!CH74&lt;'Tabla de Aspectos'!$CG$5/24),'Tabla de Aspectos'!CH74,IF(AND('Tabla de Aspectos'!CJ74&gt;=0,'Tabla de Aspectos'!CJ74&lt;'Tabla de Aspectos'!$CI$5/24),'Tabla de Aspectos'!CJ74,IF(AND('Tabla de Aspectos'!CL74&gt;=0,'Tabla de Aspectos'!CL74&lt;'Tabla de Aspectos'!$CK$5/24),'Tabla de Aspectos'!CL74,IF(AND('Tabla de Aspectos'!CN74&gt;=0,'Tabla de Aspectos'!CN74&lt;'Tabla de Aspectos'!$CM$5/24),'Tabla de Aspectos'!CN74,IF(AND('Tabla de Aspectos'!CP74&gt;=0,'Tabla de Aspectos'!CP74&lt;'Tabla de Aspectos'!$CO$5/24),'Tabla de Aspectos'!CP74,IF(AND('Tabla de Aspectos'!CR74&gt;=0,'Tabla de Aspectos'!CR74&lt;'Tabla de Aspectos'!$CQ$5/24),'Tabla de Aspectos'!CR74,IF(AND('Tabla de Aspectos'!CT74&gt;=0,'Tabla de Aspectos'!CT74&lt;'Tabla de Aspectos'!$CS$5/24),'Tabla de Aspectos'!CT74,IF(AND('Tabla de Aspectos'!CV74&gt;=0,'Tabla de Aspectos'!CV74&lt;'Tabla de Aspectos'!$CU$5/24),'Tabla de Aspectos'!CV74,IF(AND('Tabla de Aspectos'!CX74&gt;=0,'Tabla de Aspectos'!CX74&lt;'Tabla de Aspectos'!$CW$5/24),'Tabla de Aspectos'!CX74,"")))))))))))))))))))))))))))))))))))))))))))))))))</f>
        <v>0</v>
      </c>
      <c r="AR7" s="3" t="str">
        <f>IF(AQ7&lt;&gt;"",IF(AP7=13,"(no se puede describir)",IF(AP7="Conjunción","+20",ROUND((31-HLOOKUP(AP7,'Tabla de Aspectos'!$G$2:$DT$7,6,FALSE))/3*2,1))),"")</f>
        <v>+20</v>
      </c>
      <c r="AS7" s="3">
        <f>IF(AP7='Tabla de Aspectos'!$G$2,24*AQ7/'Tabla de Aspectos'!$G$5,IF(AP7='Tabla de Aspectos'!$I$2,24*AQ7/'Tabla de Aspectos'!$I$5,IF(AP7='Tabla de Aspectos'!$K$2,24*AQ7/'Tabla de Aspectos'!$K$5,IF(AP7='Tabla de Aspectos'!$CY$2,24*AQ7/'Tabla de Aspectos'!$CY$5,IF(AP7='Tabla de Aspectos'!$M$2,24*AQ7/'Tabla de Aspectos'!$M$5,IF(AP7='Tabla de Aspectos'!$M$2,24*AQ7/'Tabla de Aspectos'!$M$5,IF(AP7='Tabla de Aspectos'!$O$2,24*AQ7/'Tabla de Aspectos'!$O$5,IF(AP7='Tabla de Aspectos'!$Q$2,24*AQ7/'Tabla de Aspectos'!$Q$5,IF(AP7='Tabla de Aspectos'!$S$2,24*AQ7/'Tabla de Aspectos'!$S$5,IF(AP7='Tabla de Aspectos'!$U$2,24*AQ7/'Tabla de Aspectos'!$U$5,IF(AP7='Tabla de Aspectos'!$W$2,24*AQ7/'Tabla de Aspectos'!$W$5,IF(AP7='Tabla de Aspectos'!$Y$2,24*AQ7/'Tabla de Aspectos'!$Y$5,IF(AP7='Tabla de Aspectos'!$AA$2,24*AQ7/'Tabla de Aspectos'!$AA$5,IF(AP7='Tabla de Aspectos'!$AC$2,24*AQ7/'Tabla de Aspectos'!$AC$5,IF(AP7='Tabla de Aspectos'!$AE$2,24*AQ7/'Tabla de Aspectos'!$AE$5,IF(AP7='Tabla de Aspectos'!$AG$2,24*AQ7/'Tabla de Aspectos'!$AG$5,IF(AP7='Tabla de Aspectos'!$AI$2,24*AQ7/'Tabla de Aspectos'!$AI$5,IF(AP7='Tabla de Aspectos'!$AK$2,24*AQ7/'Tabla de Aspectos'!$AK$5,IF(AP7='Tabla de Aspectos'!$AM$2,24*AQ7/'Tabla de Aspectos'!$AM$5,IF(AP7='Tabla de Aspectos'!$AO$2,24*AQ7/'Tabla de Aspectos'!$AO$5,IF(AP7='Tabla de Aspectos'!$AQ$2,24*AQ7/'Tabla de Aspectos'!$AQ$5,IF(AP7='Tabla de Aspectos'!$AS$2,24*AQ7/'Tabla de Aspectos'!$AS$5,IF(AP7='Tabla de Aspectos'!$AU$2,24*AQ7/'Tabla de Aspectos'!$AU$5,IF(AP7='Tabla de Aspectos'!$AW$2,24*AQ7/'Tabla de Aspectos'!$AW$5,IF(AP7='Tabla de Aspectos'!$AY$2,24*AQ7/'Tabla de Aspectos'!$AY$5,IF(AP7='Tabla de Aspectos'!$BA$2,24*AQ7/'Tabla de Aspectos'!$BA$5,IF(AP7='Tabla de Aspectos'!$BC$2,24*AQ7/'Tabla de Aspectos'!$BC$5,IF(AP7='Tabla de Aspectos'!$BE$2,24*AQ7/'Tabla de Aspectos'!$BE$5,IF(AP7='Tabla de Aspectos'!$BG$2,24*AQ7/'Tabla de Aspectos'!$BG$5,IF(AP7='Tabla de Aspectos'!$BI$2,24*AQ7/'Tabla de Aspectos'!$BI$5,IF(AP7='Tabla de Aspectos'!$BK$2,24*AQ7/'Tabla de Aspectos'!$BK$5,IF(AP7='Tabla de Aspectos'!$BM$2,24*AQ7/'Tabla de Aspectos'!$BM$5,IF(AP7='Tabla de Aspectos'!$BO$2,24*AQ7/'Tabla de Aspectos'!$BO$5,IF(AP7='Tabla de Aspectos'!$BQ$2,24*AQ7/'Tabla de Aspectos'!$BQ$5,IF(AP7='Tabla de Aspectos'!$BS$2,24*AQ7/'Tabla de Aspectos'!$BS$5,IF(AP7='Tabla de Aspectos'!$BU$2,24*AQ7/'Tabla de Aspectos'!$BU$5,IF(AP7='Tabla de Aspectos'!$BW$2,24*AQ7/'Tabla de Aspectos'!$BW$5,IF(AP7='Tabla de Aspectos'!$BY$2,24*AQ7/'Tabla de Aspectos'!$BY$5,IF(AP7='Tabla de Aspectos'!$CA$2,24*AQ7/'Tabla de Aspectos'!$CA$5,IF(AP7='Tabla de Aspectos'!$CC$2,24*AQ7/'Tabla de Aspectos'!$CC$5,IF(AP7='Tabla de Aspectos'!$CE$2,24*AQ7/'Tabla de Aspectos'!$CE$5,IF(AP7='Tabla de Aspectos'!$CG$2,24*AQ7/'Tabla de Aspectos'!$CG$5,IF(AP7='Tabla de Aspectos'!$CI$2,24*AQ7/'Tabla de Aspectos'!$CI$5,IF(AP7='Tabla de Aspectos'!$CK$2,24*AQ7/'Tabla de Aspectos'!$CK$5,IF(AP7='Tabla de Aspectos'!$CM$2,24*AQ7/'Tabla de Aspectos'!$CM$5,IF(AP7='Tabla de Aspectos'!$CO$2,24*AQ7/'Tabla de Aspectos'!$CO$5,IF(AP7='Tabla de Aspectos'!$CQ$2,24*AQ7/'Tabla de Aspectos'!$CQ$5,IF(AP7='Tabla de Aspectos'!$CS$2,24*AQ7/'Tabla de Aspectos'!$CS$5,IF(AP7='Tabla de Aspectos'!$CU$2,24*AQ7/'Tabla de Aspectos'!$CU$5,IF(AP7='Tabla de Aspectos'!$CW$2,24*AQ7/'Tabla de Aspectos'!$CW$5,""))))))))))))))))))))))))))))))))))))))))))))))))))</f>
        <v>0</v>
      </c>
      <c r="AT7" s="3">
        <f t="shared" si="2"/>
        <v>20</v>
      </c>
      <c r="AV7" s="3">
        <f>'Tabla de Aspectos'!D89</f>
        <v>84</v>
      </c>
      <c r="AW7" s="3" t="str">
        <f>'Tabla de Aspectos'!E89</f>
        <v>Marte</v>
      </c>
      <c r="AX7" s="3" t="str">
        <f>'Tabla de Aspectos'!F89</f>
        <v>Venus</v>
      </c>
      <c r="AY7" s="3" t="str">
        <f>IF('Tabla de Aspectos'!G89='Tabla de Aspectos'!$H$2,'Tabla de Aspectos'!$H$2,IF('Tabla de Aspectos'!I89='Tabla de Aspectos'!$J$2,'Tabla de Aspectos'!$J$2,IF('Tabla de Aspectos'!CY89='Tabla de Aspectos'!$CZ$2,'Tabla de Aspectos'!$CZ$2,IF('Tabla de Aspectos'!K89='Tabla de Aspectos'!$L$2,'Tabla de Aspectos'!$L$2,IF('Tabla de Aspectos'!M89='Tabla de Aspectos'!$N$2,'Tabla de Aspectos'!$N$2,IF('Tabla de Aspectos'!O89='Tabla de Aspectos'!$P$2,'Tabla de Aspectos'!$P$2,IF('Tabla de Aspectos'!Q89='Tabla de Aspectos'!$R$2,'Tabla de Aspectos'!$R$2,IF('Tabla de Aspectos'!S89='Tabla de Aspectos'!$T$2,'Tabla de Aspectos'!$T$2,IF('Tabla de Aspectos'!U89='Tabla de Aspectos'!$V$2,'Tabla de Aspectos'!$V$2,IF('Tabla de Aspectos'!W89='Tabla de Aspectos'!$X$2,'Tabla de Aspectos'!$X$2,IF('Tabla de Aspectos'!Y89='Tabla de Aspectos'!$Z$2,'Tabla de Aspectos'!$Z$2,IF('Tabla de Aspectos'!AA89='Tabla de Aspectos'!$AB$2,'Tabla de Aspectos'!$AB$2,IF('Tabla de Aspectos'!AC89='Tabla de Aspectos'!$AD$2,'Tabla de Aspectos'!$AD$2,IF('Tabla de Aspectos'!AE89='Tabla de Aspectos'!$AF$2,'Tabla de Aspectos'!$AF$2,IF('Tabla de Aspectos'!AG89='Tabla de Aspectos'!$AH$2,'Tabla de Aspectos'!$AH$2,IF('Tabla de Aspectos'!AI89='Tabla de Aspectos'!$AJ$2,'Tabla de Aspectos'!$AJ$2,IF('Tabla de Aspectos'!AK89='Tabla de Aspectos'!$AL$2,'Tabla de Aspectos'!$AL$2,IF('Tabla de Aspectos'!AM89='Tabla de Aspectos'!$AN$2,'Tabla de Aspectos'!$AN$2,IF('Tabla de Aspectos'!AO89='Tabla de Aspectos'!$AP$2,'Tabla de Aspectos'!$AP$2,IF('Tabla de Aspectos'!AQ89='Tabla de Aspectos'!$AR$2,'Tabla de Aspectos'!$AR$2,IF('Tabla de Aspectos'!AS89='Tabla de Aspectos'!$AT$2,'Tabla de Aspectos'!$AT$2,IF('Tabla de Aspectos'!AU89='Tabla de Aspectos'!$AV$2,'Tabla de Aspectos'!$AV$2,IF('Tabla de Aspectos'!AW89='Tabla de Aspectos'!$AX$2,'Tabla de Aspectos'!$AX$2,IF('Tabla de Aspectos'!AY89='Tabla de Aspectos'!$AZ$2,'Tabla de Aspectos'!$AZ$2,IF('Tabla de Aspectos'!BA89='Tabla de Aspectos'!$BB$2,'Tabla de Aspectos'!$BB$2,IF('Tabla de Aspectos'!BC89='Tabla de Aspectos'!$BD$2,'Tabla de Aspectos'!$BD$2,IF('Tabla de Aspectos'!BE89='Tabla de Aspectos'!$BF$2,'Tabla de Aspectos'!$BF$2,IF('Tabla de Aspectos'!BG89='Tabla de Aspectos'!$BH$2,'Tabla de Aspectos'!$BH$2,IF('Tabla de Aspectos'!BI89='Tabla de Aspectos'!$BJ$2,'Tabla de Aspectos'!$BJ$2,IF('Tabla de Aspectos'!BK89='Tabla de Aspectos'!$BL$2,'Tabla de Aspectos'!$BL$2,IF('Tabla de Aspectos'!BM89='Tabla de Aspectos'!$BN$2,'Tabla de Aspectos'!$BN$2,IF('Tabla de Aspectos'!BO89='Tabla de Aspectos'!$BP$2,'Tabla de Aspectos'!$BP$2,IF('Tabla de Aspectos'!BQ89='Tabla de Aspectos'!$BR$2,'Tabla de Aspectos'!$BR$2,IF('Tabla de Aspectos'!BS89='Tabla de Aspectos'!$BT$2,'Tabla de Aspectos'!$BT$2,IF('Tabla de Aspectos'!BU89='Tabla de Aspectos'!$BV$2,'Tabla de Aspectos'!$BV$2,IF('Tabla de Aspectos'!BW89='Tabla de Aspectos'!$BX$2,'Tabla de Aspectos'!$BX$2,IF('Tabla de Aspectos'!BY89='Tabla de Aspectos'!$BZ$2,'Tabla de Aspectos'!$BZ$2,IF('Tabla de Aspectos'!CA89='Tabla de Aspectos'!$CB$2,'Tabla de Aspectos'!$CB$2,IF('Tabla de Aspectos'!CC89='Tabla de Aspectos'!$CD$2,'Tabla de Aspectos'!$CD$2,IF('Tabla de Aspectos'!CE89='Tabla de Aspectos'!$CF$2,'Tabla de Aspectos'!$CF$2,IF('Tabla de Aspectos'!CG89='Tabla de Aspectos'!$CH$2,'Tabla de Aspectos'!$CH$2,IF('Tabla de Aspectos'!CI89='Tabla de Aspectos'!$CJ$2,'Tabla de Aspectos'!$CJ$2,IF('Tabla de Aspectos'!CK89='Tabla de Aspectos'!$CL$2,'Tabla de Aspectos'!$CL$2,IF('Tabla de Aspectos'!CM89='Tabla de Aspectos'!$CN$2,'Tabla de Aspectos'!$CN$2,IF('Tabla de Aspectos'!CO89='Tabla de Aspectos'!$CP$2,'Tabla de Aspectos'!$CP$2,IF('Tabla de Aspectos'!CQ89='Tabla de Aspectos'!$CR$2,'Tabla de Aspectos'!$CR$2,IF('Tabla de Aspectos'!CS89='Tabla de Aspectos'!$CT$2,'Tabla de Aspectos'!$CT$2,IF('Tabla de Aspectos'!CU89='Tabla de Aspectos'!$CV$2,'Tabla de Aspectos'!$CV$2,IF('Tabla de Aspectos'!CW89='Tabla de Aspectos'!$CX$2,'Tabla de Aspectos'!$CX$2,"")))))))))))))))))))))))))))))))))))))))))))))))))</f>
        <v>Conjunción</v>
      </c>
      <c r="AZ7" s="5">
        <f>IF(AND('Tabla de Aspectos'!H89&gt;=0,'Tabla de Aspectos'!H89&lt;'Tabla de Aspectos'!$G$5/24),'Tabla de Aspectos'!H89,IF(AND('Tabla de Aspectos'!J89&gt;=0,'Tabla de Aspectos'!J89&lt;'Tabla de Aspectos'!$I$5/24),'Tabla de Aspectos'!J89,IF(AND('Tabla de Aspectos'!CZ89&gt;=0,'Tabla de Aspectos'!CZ89&lt;'Tabla de Aspectos'!$CY$5/24),'Tabla de Aspectos'!CZ89,IF(AND('Tabla de Aspectos'!L89&gt;=0,'Tabla de Aspectos'!L89&lt;'Tabla de Aspectos'!$K$5/24),'Tabla de Aspectos'!L89,IF(AND('Tabla de Aspectos'!N89&gt;=0,'Tabla de Aspectos'!N89&lt;'Tabla de Aspectos'!$M$5/24),'Tabla de Aspectos'!N89,IF(AND('Tabla de Aspectos'!P89&gt;=0,'Tabla de Aspectos'!P89&lt;'Tabla de Aspectos'!$O$5/24),'Tabla de Aspectos'!P89,IF(AND('Tabla de Aspectos'!R89&gt;=0,'Tabla de Aspectos'!R89&lt;'Tabla de Aspectos'!$Q$5/24),'Tabla de Aspectos'!R89,IF(AND('Tabla de Aspectos'!T89&gt;=0,'Tabla de Aspectos'!T89&lt;'Tabla de Aspectos'!$S$5/24),'Tabla de Aspectos'!T89,IF(AND('Tabla de Aspectos'!V89&gt;=0,'Tabla de Aspectos'!V89&lt;'Tabla de Aspectos'!$U$5/24),'Tabla de Aspectos'!V89,IF(AND('Tabla de Aspectos'!X89&gt;=0,'Tabla de Aspectos'!X89&lt;'Tabla de Aspectos'!$W$5/24),'Tabla de Aspectos'!X89,IF(AND('Tabla de Aspectos'!Z89&gt;=0,'Tabla de Aspectos'!Z89&lt;'Tabla de Aspectos'!$Y$5/24),'Tabla de Aspectos'!Z89,IF(AND('Tabla de Aspectos'!AB89&gt;=0,'Tabla de Aspectos'!AB89&lt;'Tabla de Aspectos'!$AA$5/24),'Tabla de Aspectos'!AB89,IF(AND('Tabla de Aspectos'!AD89&gt;=0,'Tabla de Aspectos'!AD89&lt;'Tabla de Aspectos'!$AC$5/24),'Tabla de Aspectos'!AD89,IF(AND('Tabla de Aspectos'!AF89&gt;=0,'Tabla de Aspectos'!AF89&lt;'Tabla de Aspectos'!$AE$5/24),'Tabla de Aspectos'!AF89,IF(AND('Tabla de Aspectos'!AH89&gt;=0,'Tabla de Aspectos'!AH89&lt;'Tabla de Aspectos'!$AG$5/24),'Tabla de Aspectos'!AH89,IF(AND('Tabla de Aspectos'!AJ89&gt;=0,'Tabla de Aspectos'!AJ89&lt;'Tabla de Aspectos'!$AI$5/24),'Tabla de Aspectos'!AJ89,IF(AND('Tabla de Aspectos'!AL89&gt;=0,'Tabla de Aspectos'!AL89&lt;'Tabla de Aspectos'!$AK$5/24),'Tabla de Aspectos'!AL89,IF(AND('Tabla de Aspectos'!AN89&gt;=0,'Tabla de Aspectos'!AN89&lt;'Tabla de Aspectos'!$AM$5/24),'Tabla de Aspectos'!AN89,IF(AND('Tabla de Aspectos'!AP89&gt;=0,'Tabla de Aspectos'!AP89&lt;'Tabla de Aspectos'!$AO$5/24),'Tabla de Aspectos'!AP89,IF(AND('Tabla de Aspectos'!AR89&gt;=0,'Tabla de Aspectos'!AR89&lt;'Tabla de Aspectos'!$AQ$5/24),'Tabla de Aspectos'!AR89,IF(AND('Tabla de Aspectos'!AT89&gt;=0,'Tabla de Aspectos'!AT89&lt;'Tabla de Aspectos'!$AS$5/24),'Tabla de Aspectos'!AT89,IF(AND('Tabla de Aspectos'!AV89&gt;=0,'Tabla de Aspectos'!AV89&lt;'Tabla de Aspectos'!$AU$5/24),'Tabla de Aspectos'!AV89,IF(AND('Tabla de Aspectos'!AX89&gt;=0,'Tabla de Aspectos'!AX89&lt;'Tabla de Aspectos'!$AW$5/24),'Tabla de Aspectos'!AX89,IF(AND('Tabla de Aspectos'!AZ89&gt;=0,'Tabla de Aspectos'!AZ89&lt;'Tabla de Aspectos'!$AY$5/24),'Tabla de Aspectos'!AZ89,IF(AND('Tabla de Aspectos'!BB89&gt;=0,'Tabla de Aspectos'!BB89&lt;'Tabla de Aspectos'!$BA$5/24),'Tabla de Aspectos'!BB89,IF(AND('Tabla de Aspectos'!BD89&gt;=0,'Tabla de Aspectos'!BD89&lt;'Tabla de Aspectos'!$BC$5/24),'Tabla de Aspectos'!BD89,IF(AND('Tabla de Aspectos'!BF89&gt;=0,'Tabla de Aspectos'!BF89&lt;'Tabla de Aspectos'!$BE$5/24),'Tabla de Aspectos'!BF89,IF(AND('Tabla de Aspectos'!BH89&gt;=0,'Tabla de Aspectos'!BH89&lt;'Tabla de Aspectos'!$BG$5/24),'Tabla de Aspectos'!BH89,IF(AND('Tabla de Aspectos'!BJ89&gt;=0,'Tabla de Aspectos'!BJ89&lt;'Tabla de Aspectos'!$BI$5/24),'Tabla de Aspectos'!BJ89,IF(AND('Tabla de Aspectos'!BL89&gt;=0,'Tabla de Aspectos'!BL89&lt;'Tabla de Aspectos'!$BK$5/24),'Tabla de Aspectos'!BL89,IF(AND('Tabla de Aspectos'!BN89&gt;=0,'Tabla de Aspectos'!BN89&lt;'Tabla de Aspectos'!$BM$5/24),'Tabla de Aspectos'!BN89,IF(AND('Tabla de Aspectos'!BP89&gt;=0,'Tabla de Aspectos'!BP89&lt;'Tabla de Aspectos'!$BO$5/24),'Tabla de Aspectos'!BP89,IF(AND('Tabla de Aspectos'!BR89&gt;=0,'Tabla de Aspectos'!BR89&lt;'Tabla de Aspectos'!$BQ$5/24),'Tabla de Aspectos'!BR89,IF(AND('Tabla de Aspectos'!BT89&gt;=0,'Tabla de Aspectos'!BT89&lt;'Tabla de Aspectos'!$BS$5/24),'Tabla de Aspectos'!BT89,IF(AND('Tabla de Aspectos'!BV89&gt;=0,'Tabla de Aspectos'!BV89&lt;'Tabla de Aspectos'!$BU$5/24),'Tabla de Aspectos'!BV89,IF(AND('Tabla de Aspectos'!BX89&gt;=0,'Tabla de Aspectos'!BX89&lt;'Tabla de Aspectos'!$BW$5/24),'Tabla de Aspectos'!BX89,IF(AND('Tabla de Aspectos'!BZ89&gt;=0,'Tabla de Aspectos'!BZ89&lt;'Tabla de Aspectos'!$BY$5/24),'Tabla de Aspectos'!BZ89,IF(AND('Tabla de Aspectos'!CB89&gt;=0,'Tabla de Aspectos'!CB89&lt;'Tabla de Aspectos'!$CA$5/24),'Tabla de Aspectos'!CB89,IF(AND('Tabla de Aspectos'!CD89&gt;=0,'Tabla de Aspectos'!CD89&lt;'Tabla de Aspectos'!$CC$5/24),'Tabla de Aspectos'!CD89,IF(AND('Tabla de Aspectos'!CF89&gt;=0,'Tabla de Aspectos'!CF89&lt;'Tabla de Aspectos'!$CE$5/24),'Tabla de Aspectos'!CF89,IF(AND('Tabla de Aspectos'!CH89&gt;=0,'Tabla de Aspectos'!CH89&lt;'Tabla de Aspectos'!$CG$5/24),'Tabla de Aspectos'!CH89,IF(AND('Tabla de Aspectos'!CJ89&gt;=0,'Tabla de Aspectos'!CJ89&lt;'Tabla de Aspectos'!$CI$5/24),'Tabla de Aspectos'!CJ89,IF(AND('Tabla de Aspectos'!CL89&gt;=0,'Tabla de Aspectos'!CL89&lt;'Tabla de Aspectos'!$CK$5/24),'Tabla de Aspectos'!CL89,IF(AND('Tabla de Aspectos'!CN89&gt;=0,'Tabla de Aspectos'!CN89&lt;'Tabla de Aspectos'!$CM$5/24),'Tabla de Aspectos'!CN89,IF(AND('Tabla de Aspectos'!CP89&gt;=0,'Tabla de Aspectos'!CP89&lt;'Tabla de Aspectos'!$CO$5/24),'Tabla de Aspectos'!CP89,IF(AND('Tabla de Aspectos'!CR89&gt;=0,'Tabla de Aspectos'!CR89&lt;'Tabla de Aspectos'!$CQ$5/24),'Tabla de Aspectos'!CR89,IF(AND('Tabla de Aspectos'!CT89&gt;=0,'Tabla de Aspectos'!CT89&lt;'Tabla de Aspectos'!$CS$5/24),'Tabla de Aspectos'!CT89,IF(AND('Tabla de Aspectos'!CV89&gt;=0,'Tabla de Aspectos'!CV89&lt;'Tabla de Aspectos'!$CU$5/24),'Tabla de Aspectos'!CV89,IF(AND('Tabla de Aspectos'!CX89&gt;=0,'Tabla de Aspectos'!CX89&lt;'Tabla de Aspectos'!$CW$5/24),'Tabla de Aspectos'!CX89,"")))))))))))))))))))))))))))))))))))))))))))))))))</f>
        <v>0</v>
      </c>
      <c r="BA7" s="3" t="str">
        <f>IF(AZ7&lt;&gt;"",IF(AY7=13,"(no se puede describir)",IF(AY7="Conjunción","+20",ROUND((31-HLOOKUP(AY7,'Tabla de Aspectos'!$G$2:$DT$7,6,FALSE))/3*2,1))),"")</f>
        <v>+20</v>
      </c>
      <c r="BB7" s="3">
        <f>IF(AY7='Tabla de Aspectos'!$G$2,24*AZ7/'Tabla de Aspectos'!$G$5,IF(AY7='Tabla de Aspectos'!$I$2,24*AZ7/'Tabla de Aspectos'!$I$5,IF(AY7='Tabla de Aspectos'!$K$2,24*AZ7/'Tabla de Aspectos'!$K$5,IF(AY7='Tabla de Aspectos'!$CY$2,24*AZ7/'Tabla de Aspectos'!$CY$5,IF(AY7='Tabla de Aspectos'!$M$2,24*AZ7/'Tabla de Aspectos'!$M$5,IF(AY7='Tabla de Aspectos'!$M$2,24*AZ7/'Tabla de Aspectos'!$M$5,IF(AY7='Tabla de Aspectos'!$O$2,24*AZ7/'Tabla de Aspectos'!$O$5,IF(AY7='Tabla de Aspectos'!$Q$2,24*AZ7/'Tabla de Aspectos'!$Q$5,IF(AY7='Tabla de Aspectos'!$S$2,24*AZ7/'Tabla de Aspectos'!$S$5,IF(AY7='Tabla de Aspectos'!$U$2,24*AZ7/'Tabla de Aspectos'!$U$5,IF(AY7='Tabla de Aspectos'!$W$2,24*AZ7/'Tabla de Aspectos'!$W$5,IF(AY7='Tabla de Aspectos'!$Y$2,24*AZ7/'Tabla de Aspectos'!$Y$5,IF(AY7='Tabla de Aspectos'!$AA$2,24*AZ7/'Tabla de Aspectos'!$AA$5,IF(AY7='Tabla de Aspectos'!$AC$2,24*AZ7/'Tabla de Aspectos'!$AC$5,IF(AY7='Tabla de Aspectos'!$AE$2,24*AZ7/'Tabla de Aspectos'!$AE$5,IF(AY7='Tabla de Aspectos'!$AG$2,24*AZ7/'Tabla de Aspectos'!$AG$5,IF(AY7='Tabla de Aspectos'!$AI$2,24*AZ7/'Tabla de Aspectos'!$AI$5,IF(AY7='Tabla de Aspectos'!$AK$2,24*AZ7/'Tabla de Aspectos'!$AK$5,IF(AY7='Tabla de Aspectos'!$AM$2,24*AZ7/'Tabla de Aspectos'!$AM$5,IF(AY7='Tabla de Aspectos'!$AO$2,24*AZ7/'Tabla de Aspectos'!$AO$5,IF(AY7='Tabla de Aspectos'!$AQ$2,24*AZ7/'Tabla de Aspectos'!$AQ$5,IF(AY7='Tabla de Aspectos'!$AS$2,24*AZ7/'Tabla de Aspectos'!$AS$5,IF(AY7='Tabla de Aspectos'!$AU$2,24*AZ7/'Tabla de Aspectos'!$AU$5,IF(AY7='Tabla de Aspectos'!$AW$2,24*AZ7/'Tabla de Aspectos'!$AW$5,IF(AY7='Tabla de Aspectos'!$AY$2,24*AZ7/'Tabla de Aspectos'!$AY$5,IF(AY7='Tabla de Aspectos'!$BA$2,24*AZ7/'Tabla de Aspectos'!$BA$5,IF(AY7='Tabla de Aspectos'!$BC$2,24*AZ7/'Tabla de Aspectos'!$BC$5,IF(AY7='Tabla de Aspectos'!$BE$2,24*AZ7/'Tabla de Aspectos'!$BE$5,IF(AY7='Tabla de Aspectos'!$BG$2,24*AZ7/'Tabla de Aspectos'!$BG$5,IF(AY7='Tabla de Aspectos'!$BI$2,24*AZ7/'Tabla de Aspectos'!$BI$5,IF(AY7='Tabla de Aspectos'!$BK$2,24*AZ7/'Tabla de Aspectos'!$BK$5,IF(AY7='Tabla de Aspectos'!$BM$2,24*AZ7/'Tabla de Aspectos'!$BM$5,IF(AY7='Tabla de Aspectos'!$BO$2,24*AZ7/'Tabla de Aspectos'!$BO$5,IF(AY7='Tabla de Aspectos'!$BQ$2,24*AZ7/'Tabla de Aspectos'!$BQ$5,IF(AY7='Tabla de Aspectos'!$BS$2,24*AZ7/'Tabla de Aspectos'!$BS$5,IF(AY7='Tabla de Aspectos'!$BU$2,24*AZ7/'Tabla de Aspectos'!$BU$5,IF(AY7='Tabla de Aspectos'!$BW$2,24*AZ7/'Tabla de Aspectos'!$BW$5,IF(AY7='Tabla de Aspectos'!$BY$2,24*AZ7/'Tabla de Aspectos'!$BY$5,IF(AY7='Tabla de Aspectos'!$CA$2,24*AZ7/'Tabla de Aspectos'!$CA$5,IF(AY7='Tabla de Aspectos'!$CC$2,24*AZ7/'Tabla de Aspectos'!$CC$5,IF(AY7='Tabla de Aspectos'!$CE$2,24*AZ7/'Tabla de Aspectos'!$CE$5,IF(AY7='Tabla de Aspectos'!$CG$2,24*AZ7/'Tabla de Aspectos'!$CG$5,IF(AY7='Tabla de Aspectos'!$CI$2,24*AZ7/'Tabla de Aspectos'!$CI$5,IF(AY7='Tabla de Aspectos'!$CK$2,24*AZ7/'Tabla de Aspectos'!$CK$5,IF(AY7='Tabla de Aspectos'!$CM$2,24*AZ7/'Tabla de Aspectos'!$CM$5,IF(AY7='Tabla de Aspectos'!$CO$2,24*AZ7/'Tabla de Aspectos'!$CO$5,IF(AY7='Tabla de Aspectos'!$CQ$2,24*AZ7/'Tabla de Aspectos'!$CQ$5,IF(AY7='Tabla de Aspectos'!$CS$2,24*AZ7/'Tabla de Aspectos'!$CS$5,IF(AY7='Tabla de Aspectos'!$CU$2,24*AZ7/'Tabla de Aspectos'!$CU$5,IF(AY7='Tabla de Aspectos'!$CW$2,24*AZ7/'Tabla de Aspectos'!$CW$5,""))))))))))))))))))))))))))))))))))))))))))))))))))</f>
        <v>0</v>
      </c>
      <c r="BC7" s="3">
        <f t="shared" si="3"/>
        <v>20</v>
      </c>
      <c r="BE7" s="3">
        <f>'Tabla de Aspectos'!D104</f>
        <v>100</v>
      </c>
      <c r="BF7" s="3" t="str">
        <f>'Tabla de Aspectos'!E104</f>
        <v>Júpiter</v>
      </c>
      <c r="BG7" s="3" t="str">
        <f>'Tabla de Aspectos'!F104</f>
        <v>Venus</v>
      </c>
      <c r="BH7" s="3" t="str">
        <f>IF('Tabla de Aspectos'!G104='Tabla de Aspectos'!$H$2,'Tabla de Aspectos'!$H$2,IF('Tabla de Aspectos'!I104='Tabla de Aspectos'!$J$2,'Tabla de Aspectos'!$J$2,IF('Tabla de Aspectos'!CY104='Tabla de Aspectos'!$CZ$2,'Tabla de Aspectos'!$CZ$2,IF('Tabla de Aspectos'!K104='Tabla de Aspectos'!$L$2,'Tabla de Aspectos'!$L$2,IF('Tabla de Aspectos'!M104='Tabla de Aspectos'!$N$2,'Tabla de Aspectos'!$N$2,IF('Tabla de Aspectos'!O104='Tabla de Aspectos'!$P$2,'Tabla de Aspectos'!$P$2,IF('Tabla de Aspectos'!Q104='Tabla de Aspectos'!$R$2,'Tabla de Aspectos'!$R$2,IF('Tabla de Aspectos'!S104='Tabla de Aspectos'!$T$2,'Tabla de Aspectos'!$T$2,IF('Tabla de Aspectos'!U104='Tabla de Aspectos'!$V$2,'Tabla de Aspectos'!$V$2,IF('Tabla de Aspectos'!W104='Tabla de Aspectos'!$X$2,'Tabla de Aspectos'!$X$2,IF('Tabla de Aspectos'!Y104='Tabla de Aspectos'!$Z$2,'Tabla de Aspectos'!$Z$2,IF('Tabla de Aspectos'!AA104='Tabla de Aspectos'!$AB$2,'Tabla de Aspectos'!$AB$2,IF('Tabla de Aspectos'!AC104='Tabla de Aspectos'!$AD$2,'Tabla de Aspectos'!$AD$2,IF('Tabla de Aspectos'!AE104='Tabla de Aspectos'!$AF$2,'Tabla de Aspectos'!$AF$2,IF('Tabla de Aspectos'!AG104='Tabla de Aspectos'!$AH$2,'Tabla de Aspectos'!$AH$2,IF('Tabla de Aspectos'!AI104='Tabla de Aspectos'!$AJ$2,'Tabla de Aspectos'!$AJ$2,IF('Tabla de Aspectos'!AK104='Tabla de Aspectos'!$AL$2,'Tabla de Aspectos'!$AL$2,IF('Tabla de Aspectos'!AM104='Tabla de Aspectos'!$AN$2,'Tabla de Aspectos'!$AN$2,IF('Tabla de Aspectos'!AO104='Tabla de Aspectos'!$AP$2,'Tabla de Aspectos'!$AP$2,IF('Tabla de Aspectos'!AQ104='Tabla de Aspectos'!$AR$2,'Tabla de Aspectos'!$AR$2,IF('Tabla de Aspectos'!AS104='Tabla de Aspectos'!$AT$2,'Tabla de Aspectos'!$AT$2,IF('Tabla de Aspectos'!AU104='Tabla de Aspectos'!$AV$2,'Tabla de Aspectos'!$AV$2,IF('Tabla de Aspectos'!AW104='Tabla de Aspectos'!$AX$2,'Tabla de Aspectos'!$AX$2,IF('Tabla de Aspectos'!AY104='Tabla de Aspectos'!$AZ$2,'Tabla de Aspectos'!$AZ$2,IF('Tabla de Aspectos'!BA104='Tabla de Aspectos'!$BB$2,'Tabla de Aspectos'!$BB$2,IF('Tabla de Aspectos'!BC104='Tabla de Aspectos'!$BD$2,'Tabla de Aspectos'!$BD$2,IF('Tabla de Aspectos'!BE104='Tabla de Aspectos'!$BF$2,'Tabla de Aspectos'!$BF$2,IF('Tabla de Aspectos'!BG104='Tabla de Aspectos'!$BH$2,'Tabla de Aspectos'!$BH$2,IF('Tabla de Aspectos'!BI104='Tabla de Aspectos'!$BJ$2,'Tabla de Aspectos'!$BJ$2,IF('Tabla de Aspectos'!BK104='Tabla de Aspectos'!$BL$2,'Tabla de Aspectos'!$BL$2,IF('Tabla de Aspectos'!BM104='Tabla de Aspectos'!$BN$2,'Tabla de Aspectos'!$BN$2,IF('Tabla de Aspectos'!BO104='Tabla de Aspectos'!$BP$2,'Tabla de Aspectos'!$BP$2,IF('Tabla de Aspectos'!BQ104='Tabla de Aspectos'!$BR$2,'Tabla de Aspectos'!$BR$2,IF('Tabla de Aspectos'!BS104='Tabla de Aspectos'!$BT$2,'Tabla de Aspectos'!$BT$2,IF('Tabla de Aspectos'!BU104='Tabla de Aspectos'!$BV$2,'Tabla de Aspectos'!$BV$2,IF('Tabla de Aspectos'!BW104='Tabla de Aspectos'!$BX$2,'Tabla de Aspectos'!$BX$2,IF('Tabla de Aspectos'!BY104='Tabla de Aspectos'!$BZ$2,'Tabla de Aspectos'!$BZ$2,IF('Tabla de Aspectos'!CA104='Tabla de Aspectos'!$CB$2,'Tabla de Aspectos'!$CB$2,IF('Tabla de Aspectos'!CC104='Tabla de Aspectos'!$CD$2,'Tabla de Aspectos'!$CD$2,IF('Tabla de Aspectos'!CE104='Tabla de Aspectos'!$CF$2,'Tabla de Aspectos'!$CF$2,IF('Tabla de Aspectos'!CG104='Tabla de Aspectos'!$CH$2,'Tabla de Aspectos'!$CH$2,IF('Tabla de Aspectos'!CI104='Tabla de Aspectos'!$CJ$2,'Tabla de Aspectos'!$CJ$2,IF('Tabla de Aspectos'!CK104='Tabla de Aspectos'!$CL$2,'Tabla de Aspectos'!$CL$2,IF('Tabla de Aspectos'!CM104='Tabla de Aspectos'!$CN$2,'Tabla de Aspectos'!$CN$2,IF('Tabla de Aspectos'!CO104='Tabla de Aspectos'!$CP$2,'Tabla de Aspectos'!$CP$2,IF('Tabla de Aspectos'!CQ104='Tabla de Aspectos'!$CR$2,'Tabla de Aspectos'!$CR$2,IF('Tabla de Aspectos'!CS104='Tabla de Aspectos'!$CT$2,'Tabla de Aspectos'!$CT$2,IF('Tabla de Aspectos'!CU104='Tabla de Aspectos'!$CV$2,'Tabla de Aspectos'!$CV$2,IF('Tabla de Aspectos'!CW104='Tabla de Aspectos'!$CX$2,'Tabla de Aspectos'!$CX$2,"")))))))))))))))))))))))))))))))))))))))))))))))))</f>
        <v>Conjunción</v>
      </c>
      <c r="BI7" s="5">
        <f>IF(AND('Tabla de Aspectos'!H104&gt;=0,'Tabla de Aspectos'!H104&lt;'Tabla de Aspectos'!$G$5/24),'Tabla de Aspectos'!H104,IF(AND('Tabla de Aspectos'!J104&gt;=0,'Tabla de Aspectos'!J104&lt;'Tabla de Aspectos'!$I$5/24),'Tabla de Aspectos'!J104,IF(AND('Tabla de Aspectos'!CZ104&gt;=0,'Tabla de Aspectos'!CZ104&lt;'Tabla de Aspectos'!$CY$5/24),'Tabla de Aspectos'!CZ104,IF(AND('Tabla de Aspectos'!L104&gt;=0,'Tabla de Aspectos'!L104&lt;'Tabla de Aspectos'!$K$5/24),'Tabla de Aspectos'!L104,IF(AND('Tabla de Aspectos'!N104&gt;=0,'Tabla de Aspectos'!N104&lt;'Tabla de Aspectos'!$M$5/24),'Tabla de Aspectos'!N104,IF(AND('Tabla de Aspectos'!P104&gt;=0,'Tabla de Aspectos'!P104&lt;'Tabla de Aspectos'!$O$5/24),'Tabla de Aspectos'!P104,IF(AND('Tabla de Aspectos'!R104&gt;=0,'Tabla de Aspectos'!R104&lt;'Tabla de Aspectos'!$Q$5/24),'Tabla de Aspectos'!R104,IF(AND('Tabla de Aspectos'!T104&gt;=0,'Tabla de Aspectos'!T104&lt;'Tabla de Aspectos'!$S$5/24),'Tabla de Aspectos'!T104,IF(AND('Tabla de Aspectos'!V104&gt;=0,'Tabla de Aspectos'!V104&lt;'Tabla de Aspectos'!$U$5/24),'Tabla de Aspectos'!V104,IF(AND('Tabla de Aspectos'!X104&gt;=0,'Tabla de Aspectos'!X104&lt;'Tabla de Aspectos'!$W$5/24),'Tabla de Aspectos'!X104,IF(AND('Tabla de Aspectos'!Z104&gt;=0,'Tabla de Aspectos'!Z104&lt;'Tabla de Aspectos'!$Y$5/24),'Tabla de Aspectos'!Z104,IF(AND('Tabla de Aspectos'!AB104&gt;=0,'Tabla de Aspectos'!AB104&lt;'Tabla de Aspectos'!$AA$5/24),'Tabla de Aspectos'!AB104,IF(AND('Tabla de Aspectos'!AD104&gt;=0,'Tabla de Aspectos'!AD104&lt;'Tabla de Aspectos'!$AC$5/24),'Tabla de Aspectos'!AD104,IF(AND('Tabla de Aspectos'!AF104&gt;=0,'Tabla de Aspectos'!AF104&lt;'Tabla de Aspectos'!$AE$5/24),'Tabla de Aspectos'!AF104,IF(AND('Tabla de Aspectos'!AH104&gt;=0,'Tabla de Aspectos'!AH104&lt;'Tabla de Aspectos'!$AG$5/24),'Tabla de Aspectos'!AH104,IF(AND('Tabla de Aspectos'!AJ104&gt;=0,'Tabla de Aspectos'!AJ104&lt;'Tabla de Aspectos'!$AI$5/24),'Tabla de Aspectos'!AJ104,IF(AND('Tabla de Aspectos'!AL104&gt;=0,'Tabla de Aspectos'!AL104&lt;'Tabla de Aspectos'!$AK$5/24),'Tabla de Aspectos'!AL104,IF(AND('Tabla de Aspectos'!AN104&gt;=0,'Tabla de Aspectos'!AN104&lt;'Tabla de Aspectos'!$AM$5/24),'Tabla de Aspectos'!AN104,IF(AND('Tabla de Aspectos'!AP104&gt;=0,'Tabla de Aspectos'!AP104&lt;'Tabla de Aspectos'!$AO$5/24),'Tabla de Aspectos'!AP104,IF(AND('Tabla de Aspectos'!AR104&gt;=0,'Tabla de Aspectos'!AR104&lt;'Tabla de Aspectos'!$AQ$5/24),'Tabla de Aspectos'!AR104,IF(AND('Tabla de Aspectos'!AT104&gt;=0,'Tabla de Aspectos'!AT104&lt;'Tabla de Aspectos'!$AS$5/24),'Tabla de Aspectos'!AT104,IF(AND('Tabla de Aspectos'!AV104&gt;=0,'Tabla de Aspectos'!AV104&lt;'Tabla de Aspectos'!$AU$5/24),'Tabla de Aspectos'!AV104,IF(AND('Tabla de Aspectos'!AX104&gt;=0,'Tabla de Aspectos'!AX104&lt;'Tabla de Aspectos'!$AW$5/24),'Tabla de Aspectos'!AX104,IF(AND('Tabla de Aspectos'!AZ104&gt;=0,'Tabla de Aspectos'!AZ104&lt;'Tabla de Aspectos'!$AY$5/24),'Tabla de Aspectos'!AZ104,IF(AND('Tabla de Aspectos'!BB104&gt;=0,'Tabla de Aspectos'!BB104&lt;'Tabla de Aspectos'!$BA$5/24),'Tabla de Aspectos'!BB104,IF(AND('Tabla de Aspectos'!BD104&gt;=0,'Tabla de Aspectos'!BD104&lt;'Tabla de Aspectos'!$BC$5/24),'Tabla de Aspectos'!BD104,IF(AND('Tabla de Aspectos'!BF104&gt;=0,'Tabla de Aspectos'!BF104&lt;'Tabla de Aspectos'!$BE$5/24),'Tabla de Aspectos'!BF104,IF(AND('Tabla de Aspectos'!BH104&gt;=0,'Tabla de Aspectos'!BH104&lt;'Tabla de Aspectos'!$BG$5/24),'Tabla de Aspectos'!BH104,IF(AND('Tabla de Aspectos'!BJ104&gt;=0,'Tabla de Aspectos'!BJ104&lt;'Tabla de Aspectos'!$BI$5/24),'Tabla de Aspectos'!BJ104,IF(AND('Tabla de Aspectos'!BL104&gt;=0,'Tabla de Aspectos'!BL104&lt;'Tabla de Aspectos'!$BK$5/24),'Tabla de Aspectos'!BL104,IF(AND('Tabla de Aspectos'!BN104&gt;=0,'Tabla de Aspectos'!BN104&lt;'Tabla de Aspectos'!$BM$5/24),'Tabla de Aspectos'!BN104,IF(AND('Tabla de Aspectos'!BP104&gt;=0,'Tabla de Aspectos'!BP104&lt;'Tabla de Aspectos'!$BO$5/24),'Tabla de Aspectos'!BP104,IF(AND('Tabla de Aspectos'!BR104&gt;=0,'Tabla de Aspectos'!BR104&lt;'Tabla de Aspectos'!$BQ$5/24),'Tabla de Aspectos'!BR104,IF(AND('Tabla de Aspectos'!BT104&gt;=0,'Tabla de Aspectos'!BT104&lt;'Tabla de Aspectos'!$BS$5/24),'Tabla de Aspectos'!BT104,IF(AND('Tabla de Aspectos'!BV104&gt;=0,'Tabla de Aspectos'!BV104&lt;'Tabla de Aspectos'!$BU$5/24),'Tabla de Aspectos'!BV104,IF(AND('Tabla de Aspectos'!BX104&gt;=0,'Tabla de Aspectos'!BX104&lt;'Tabla de Aspectos'!$BW$5/24),'Tabla de Aspectos'!BX104,IF(AND('Tabla de Aspectos'!BZ104&gt;=0,'Tabla de Aspectos'!BZ104&lt;'Tabla de Aspectos'!$BY$5/24),'Tabla de Aspectos'!BZ104,IF(AND('Tabla de Aspectos'!CB104&gt;=0,'Tabla de Aspectos'!CB104&lt;'Tabla de Aspectos'!$CA$5/24),'Tabla de Aspectos'!CB104,IF(AND('Tabla de Aspectos'!CD104&gt;=0,'Tabla de Aspectos'!CD104&lt;'Tabla de Aspectos'!$CC$5/24),'Tabla de Aspectos'!CD104,IF(AND('Tabla de Aspectos'!CF104&gt;=0,'Tabla de Aspectos'!CF104&lt;'Tabla de Aspectos'!$CE$5/24),'Tabla de Aspectos'!CF104,IF(AND('Tabla de Aspectos'!CH104&gt;=0,'Tabla de Aspectos'!CH104&lt;'Tabla de Aspectos'!$CG$5/24),'Tabla de Aspectos'!CH104,IF(AND('Tabla de Aspectos'!CJ104&gt;=0,'Tabla de Aspectos'!CJ104&lt;'Tabla de Aspectos'!$CI$5/24),'Tabla de Aspectos'!CJ104,IF(AND('Tabla de Aspectos'!CL104&gt;=0,'Tabla de Aspectos'!CL104&lt;'Tabla de Aspectos'!$CK$5/24),'Tabla de Aspectos'!CL104,IF(AND('Tabla de Aspectos'!CN104&gt;=0,'Tabla de Aspectos'!CN104&lt;'Tabla de Aspectos'!$CM$5/24),'Tabla de Aspectos'!CN104,IF(AND('Tabla de Aspectos'!CP104&gt;=0,'Tabla de Aspectos'!CP104&lt;'Tabla de Aspectos'!$CO$5/24),'Tabla de Aspectos'!CP104,IF(AND('Tabla de Aspectos'!CR104&gt;=0,'Tabla de Aspectos'!CR104&lt;'Tabla de Aspectos'!$CQ$5/24),'Tabla de Aspectos'!CR104,IF(AND('Tabla de Aspectos'!CT104&gt;=0,'Tabla de Aspectos'!CT104&lt;'Tabla de Aspectos'!$CS$5/24),'Tabla de Aspectos'!CT104,IF(AND('Tabla de Aspectos'!CV104&gt;=0,'Tabla de Aspectos'!CV104&lt;'Tabla de Aspectos'!$CU$5/24),'Tabla de Aspectos'!CV104,IF(AND('Tabla de Aspectos'!CX104&gt;=0,'Tabla de Aspectos'!CX104&lt;'Tabla de Aspectos'!$CW$5/24),'Tabla de Aspectos'!CX104,"")))))))))))))))))))))))))))))))))))))))))))))))))</f>
        <v>0</v>
      </c>
      <c r="BJ7" s="3" t="str">
        <f>IF(BI7&lt;&gt;"",IF(BH7=13,"(no se puede describir)",IF(BH7="Conjunción","+20",ROUND((31-HLOOKUP(BH7,'Tabla de Aspectos'!$G$2:$DT$7,6,FALSE))/3*2,1))),"")</f>
        <v>+20</v>
      </c>
      <c r="BK7" s="3">
        <f>IF(BH7='Tabla de Aspectos'!$G$2,24*BI7/'Tabla de Aspectos'!$G$5,IF(BH7='Tabla de Aspectos'!$I$2,24*BI7/'Tabla de Aspectos'!$I$5,IF(BH7='Tabla de Aspectos'!$K$2,24*BI7/'Tabla de Aspectos'!$K$5,IF(BH7='Tabla de Aspectos'!$CY$2,24*BI7/'Tabla de Aspectos'!$CY$5,IF(BH7='Tabla de Aspectos'!$M$2,24*BI7/'Tabla de Aspectos'!$M$5,IF(BH7='Tabla de Aspectos'!$M$2,24*BI7/'Tabla de Aspectos'!$M$5,IF(BH7='Tabla de Aspectos'!$O$2,24*BI7/'Tabla de Aspectos'!$O$5,IF(BH7='Tabla de Aspectos'!$Q$2,24*BI7/'Tabla de Aspectos'!$Q$5,IF(BH7='Tabla de Aspectos'!$S$2,24*BI7/'Tabla de Aspectos'!$S$5,IF(BH7='Tabla de Aspectos'!$U$2,24*BI7/'Tabla de Aspectos'!$U$5,IF(BH7='Tabla de Aspectos'!$W$2,24*BI7/'Tabla de Aspectos'!$W$5,IF(BH7='Tabla de Aspectos'!$Y$2,24*BI7/'Tabla de Aspectos'!$Y$5,IF(BH7='Tabla de Aspectos'!$AA$2,24*BI7/'Tabla de Aspectos'!$AA$5,IF(BH7='Tabla de Aspectos'!$AC$2,24*BI7/'Tabla de Aspectos'!$AC$5,IF(BH7='Tabla de Aspectos'!$AE$2,24*BI7/'Tabla de Aspectos'!$AE$5,IF(BH7='Tabla de Aspectos'!$AG$2,24*BI7/'Tabla de Aspectos'!$AG$5,IF(BH7='Tabla de Aspectos'!$AI$2,24*BI7/'Tabla de Aspectos'!$AI$5,IF(BH7='Tabla de Aspectos'!$AK$2,24*BI7/'Tabla de Aspectos'!$AK$5,IF(BH7='Tabla de Aspectos'!$AM$2,24*BI7/'Tabla de Aspectos'!$AM$5,IF(BH7='Tabla de Aspectos'!$AO$2,24*BI7/'Tabla de Aspectos'!$AO$5,IF(BH7='Tabla de Aspectos'!$AQ$2,24*BI7/'Tabla de Aspectos'!$AQ$5,IF(BH7='Tabla de Aspectos'!$AS$2,24*BI7/'Tabla de Aspectos'!$AS$5,IF(BH7='Tabla de Aspectos'!$AU$2,24*BI7/'Tabla de Aspectos'!$AU$5,IF(BH7='Tabla de Aspectos'!$AW$2,24*BI7/'Tabla de Aspectos'!$AW$5,IF(BH7='Tabla de Aspectos'!$AY$2,24*BI7/'Tabla de Aspectos'!$AY$5,IF(BH7='Tabla de Aspectos'!$BA$2,24*BI7/'Tabla de Aspectos'!$BA$5,IF(BH7='Tabla de Aspectos'!$BC$2,24*BI7/'Tabla de Aspectos'!$BC$5,IF(BH7='Tabla de Aspectos'!$BE$2,24*BI7/'Tabla de Aspectos'!$BE$5,IF(BH7='Tabla de Aspectos'!$BG$2,24*BI7/'Tabla de Aspectos'!$BG$5,IF(BH7='Tabla de Aspectos'!$BI$2,24*BI7/'Tabla de Aspectos'!$BI$5,IF(BH7='Tabla de Aspectos'!$BK$2,24*BI7/'Tabla de Aspectos'!$BK$5,IF(BH7='Tabla de Aspectos'!$BM$2,24*BI7/'Tabla de Aspectos'!$BM$5,IF(BH7='Tabla de Aspectos'!$BO$2,24*BI7/'Tabla de Aspectos'!$BO$5,IF(BH7='Tabla de Aspectos'!$BQ$2,24*BI7/'Tabla de Aspectos'!$BQ$5,IF(BH7='Tabla de Aspectos'!$BS$2,24*BI7/'Tabla de Aspectos'!$BS$5,IF(BH7='Tabla de Aspectos'!$BU$2,24*BI7/'Tabla de Aspectos'!$BU$5,IF(BH7='Tabla de Aspectos'!$BW$2,24*BI7/'Tabla de Aspectos'!$BW$5,IF(BH7='Tabla de Aspectos'!$BY$2,24*BI7/'Tabla de Aspectos'!$BY$5,IF(BH7='Tabla de Aspectos'!$CA$2,24*BI7/'Tabla de Aspectos'!$CA$5,IF(BH7='Tabla de Aspectos'!$CC$2,24*BI7/'Tabla de Aspectos'!$CC$5,IF(BH7='Tabla de Aspectos'!$CE$2,24*BI7/'Tabla de Aspectos'!$CE$5,IF(BH7='Tabla de Aspectos'!$CG$2,24*BI7/'Tabla de Aspectos'!$CG$5,IF(BH7='Tabla de Aspectos'!$CI$2,24*BI7/'Tabla de Aspectos'!$CI$5,IF(BH7='Tabla de Aspectos'!$CK$2,24*BI7/'Tabla de Aspectos'!$CK$5,IF(BH7='Tabla de Aspectos'!$CM$2,24*BI7/'Tabla de Aspectos'!$CM$5,IF(BH7='Tabla de Aspectos'!$CO$2,24*BI7/'Tabla de Aspectos'!$CO$5,IF(BH7='Tabla de Aspectos'!$CQ$2,24*BI7/'Tabla de Aspectos'!$CQ$5,IF(BH7='Tabla de Aspectos'!$CS$2,24*BI7/'Tabla de Aspectos'!$CS$5,IF(BH7='Tabla de Aspectos'!$CU$2,24*BI7/'Tabla de Aspectos'!$CU$5,IF(BH7='Tabla de Aspectos'!$CW$2,24*BI7/'Tabla de Aspectos'!$CW$5,""))))))))))))))))))))))))))))))))))))))))))))))))))</f>
        <v>0</v>
      </c>
      <c r="BL7" s="3">
        <f t="shared" si="4"/>
        <v>20</v>
      </c>
      <c r="BN7" s="3">
        <f>'Tabla de Aspectos'!D119</f>
        <v>116</v>
      </c>
      <c r="BO7" s="3" t="str">
        <f>'Tabla de Aspectos'!E119</f>
        <v>Saturno</v>
      </c>
      <c r="BP7" s="3" t="str">
        <f>'Tabla de Aspectos'!F119</f>
        <v>Venus</v>
      </c>
      <c r="BQ7" s="3" t="str">
        <f>IF('Tabla de Aspectos'!G119='Tabla de Aspectos'!$H$2,'Tabla de Aspectos'!$H$2,IF('Tabla de Aspectos'!I119='Tabla de Aspectos'!$J$2,'Tabla de Aspectos'!$J$2,IF('Tabla de Aspectos'!CY119='Tabla de Aspectos'!$CZ$2,'Tabla de Aspectos'!$CZ$2,IF('Tabla de Aspectos'!K119='Tabla de Aspectos'!$L$2,'Tabla de Aspectos'!$L$2,IF('Tabla de Aspectos'!M119='Tabla de Aspectos'!$N$2,'Tabla de Aspectos'!$N$2,IF('Tabla de Aspectos'!O119='Tabla de Aspectos'!$P$2,'Tabla de Aspectos'!$P$2,IF('Tabla de Aspectos'!Q119='Tabla de Aspectos'!$R$2,'Tabla de Aspectos'!$R$2,IF('Tabla de Aspectos'!S119='Tabla de Aspectos'!$T$2,'Tabla de Aspectos'!$T$2,IF('Tabla de Aspectos'!U119='Tabla de Aspectos'!$V$2,'Tabla de Aspectos'!$V$2,IF('Tabla de Aspectos'!W119='Tabla de Aspectos'!$X$2,'Tabla de Aspectos'!$X$2,IF('Tabla de Aspectos'!Y119='Tabla de Aspectos'!$Z$2,'Tabla de Aspectos'!$Z$2,IF('Tabla de Aspectos'!AA119='Tabla de Aspectos'!$AB$2,'Tabla de Aspectos'!$AB$2,IF('Tabla de Aspectos'!AC119='Tabla de Aspectos'!$AD$2,'Tabla de Aspectos'!$AD$2,IF('Tabla de Aspectos'!AE119='Tabla de Aspectos'!$AF$2,'Tabla de Aspectos'!$AF$2,IF('Tabla de Aspectos'!AG119='Tabla de Aspectos'!$AH$2,'Tabla de Aspectos'!$AH$2,IF('Tabla de Aspectos'!AI119='Tabla de Aspectos'!$AJ$2,'Tabla de Aspectos'!$AJ$2,IF('Tabla de Aspectos'!AK119='Tabla de Aspectos'!$AL$2,'Tabla de Aspectos'!$AL$2,IF('Tabla de Aspectos'!AM119='Tabla de Aspectos'!$AN$2,'Tabla de Aspectos'!$AN$2,IF('Tabla de Aspectos'!AO119='Tabla de Aspectos'!$AP$2,'Tabla de Aspectos'!$AP$2,IF('Tabla de Aspectos'!AQ119='Tabla de Aspectos'!$AR$2,'Tabla de Aspectos'!$AR$2,IF('Tabla de Aspectos'!AS119='Tabla de Aspectos'!$AT$2,'Tabla de Aspectos'!$AT$2,IF('Tabla de Aspectos'!AU119='Tabla de Aspectos'!$AV$2,'Tabla de Aspectos'!$AV$2,IF('Tabla de Aspectos'!AW119='Tabla de Aspectos'!$AX$2,'Tabla de Aspectos'!$AX$2,IF('Tabla de Aspectos'!AY119='Tabla de Aspectos'!$AZ$2,'Tabla de Aspectos'!$AZ$2,IF('Tabla de Aspectos'!BA119='Tabla de Aspectos'!$BB$2,'Tabla de Aspectos'!$BB$2,IF('Tabla de Aspectos'!BC119='Tabla de Aspectos'!$BD$2,'Tabla de Aspectos'!$BD$2,IF('Tabla de Aspectos'!BE119='Tabla de Aspectos'!$BF$2,'Tabla de Aspectos'!$BF$2,IF('Tabla de Aspectos'!BG119='Tabla de Aspectos'!$BH$2,'Tabla de Aspectos'!$BH$2,IF('Tabla de Aspectos'!BI119='Tabla de Aspectos'!$BJ$2,'Tabla de Aspectos'!$BJ$2,IF('Tabla de Aspectos'!BK119='Tabla de Aspectos'!$BL$2,'Tabla de Aspectos'!$BL$2,IF('Tabla de Aspectos'!BM119='Tabla de Aspectos'!$BN$2,'Tabla de Aspectos'!$BN$2,IF('Tabla de Aspectos'!BO119='Tabla de Aspectos'!$BP$2,'Tabla de Aspectos'!$BP$2,IF('Tabla de Aspectos'!BQ119='Tabla de Aspectos'!$BR$2,'Tabla de Aspectos'!$BR$2,IF('Tabla de Aspectos'!BS119='Tabla de Aspectos'!$BT$2,'Tabla de Aspectos'!$BT$2,IF('Tabla de Aspectos'!BU119='Tabla de Aspectos'!$BV$2,'Tabla de Aspectos'!$BV$2,IF('Tabla de Aspectos'!BW119='Tabla de Aspectos'!$BX$2,'Tabla de Aspectos'!$BX$2,IF('Tabla de Aspectos'!BY119='Tabla de Aspectos'!$BZ$2,'Tabla de Aspectos'!$BZ$2,IF('Tabla de Aspectos'!CA119='Tabla de Aspectos'!$CB$2,'Tabla de Aspectos'!$CB$2,IF('Tabla de Aspectos'!CC119='Tabla de Aspectos'!$CD$2,'Tabla de Aspectos'!$CD$2,IF('Tabla de Aspectos'!CE119='Tabla de Aspectos'!$CF$2,'Tabla de Aspectos'!$CF$2,IF('Tabla de Aspectos'!CG119='Tabla de Aspectos'!$CH$2,'Tabla de Aspectos'!$CH$2,IF('Tabla de Aspectos'!CI119='Tabla de Aspectos'!$CJ$2,'Tabla de Aspectos'!$CJ$2,IF('Tabla de Aspectos'!CK119='Tabla de Aspectos'!$CL$2,'Tabla de Aspectos'!$CL$2,IF('Tabla de Aspectos'!CM119='Tabla de Aspectos'!$CN$2,'Tabla de Aspectos'!$CN$2,IF('Tabla de Aspectos'!CO119='Tabla de Aspectos'!$CP$2,'Tabla de Aspectos'!$CP$2,IF('Tabla de Aspectos'!CQ119='Tabla de Aspectos'!$CR$2,'Tabla de Aspectos'!$CR$2,IF('Tabla de Aspectos'!CS119='Tabla de Aspectos'!$CT$2,'Tabla de Aspectos'!$CT$2,IF('Tabla de Aspectos'!CU119='Tabla de Aspectos'!$CV$2,'Tabla de Aspectos'!$CV$2,IF('Tabla de Aspectos'!CW119='Tabla de Aspectos'!$CX$2,'Tabla de Aspectos'!$CX$2,"")))))))))))))))))))))))))))))))))))))))))))))))))</f>
        <v>Conjunción</v>
      </c>
      <c r="BR7" s="5">
        <f>IF(AND('Tabla de Aspectos'!H119&gt;=0,'Tabla de Aspectos'!H119&lt;'Tabla de Aspectos'!$G$5/24),'Tabla de Aspectos'!H119,IF(AND('Tabla de Aspectos'!J119&gt;=0,'Tabla de Aspectos'!J119&lt;'Tabla de Aspectos'!$I$5/24),'Tabla de Aspectos'!J119,IF(AND('Tabla de Aspectos'!CZ119&gt;=0,'Tabla de Aspectos'!CZ119&lt;'Tabla de Aspectos'!$CY$5/24),'Tabla de Aspectos'!CZ119,IF(AND('Tabla de Aspectos'!L119&gt;=0,'Tabla de Aspectos'!L119&lt;'Tabla de Aspectos'!$K$5/24),'Tabla de Aspectos'!L119,IF(AND('Tabla de Aspectos'!N119&gt;=0,'Tabla de Aspectos'!N119&lt;'Tabla de Aspectos'!$M$5/24),'Tabla de Aspectos'!N119,IF(AND('Tabla de Aspectos'!P119&gt;=0,'Tabla de Aspectos'!P119&lt;'Tabla de Aspectos'!$O$5/24),'Tabla de Aspectos'!P119,IF(AND('Tabla de Aspectos'!R119&gt;=0,'Tabla de Aspectos'!R119&lt;'Tabla de Aspectos'!$Q$5/24),'Tabla de Aspectos'!R119,IF(AND('Tabla de Aspectos'!T119&gt;=0,'Tabla de Aspectos'!T119&lt;'Tabla de Aspectos'!$S$5/24),'Tabla de Aspectos'!T119,IF(AND('Tabla de Aspectos'!V119&gt;=0,'Tabla de Aspectos'!V119&lt;'Tabla de Aspectos'!$U$5/24),'Tabla de Aspectos'!V119,IF(AND('Tabla de Aspectos'!X119&gt;=0,'Tabla de Aspectos'!X119&lt;'Tabla de Aspectos'!$W$5/24),'Tabla de Aspectos'!X119,IF(AND('Tabla de Aspectos'!Z119&gt;=0,'Tabla de Aspectos'!Z119&lt;'Tabla de Aspectos'!$Y$5/24),'Tabla de Aspectos'!Z119,IF(AND('Tabla de Aspectos'!AB119&gt;=0,'Tabla de Aspectos'!AB119&lt;'Tabla de Aspectos'!$AA$5/24),'Tabla de Aspectos'!AB119,IF(AND('Tabla de Aspectos'!AD119&gt;=0,'Tabla de Aspectos'!AD119&lt;'Tabla de Aspectos'!$AC$5/24),'Tabla de Aspectos'!AD119,IF(AND('Tabla de Aspectos'!AF119&gt;=0,'Tabla de Aspectos'!AF119&lt;'Tabla de Aspectos'!$AE$5/24),'Tabla de Aspectos'!AF119,IF(AND('Tabla de Aspectos'!AH119&gt;=0,'Tabla de Aspectos'!AH119&lt;'Tabla de Aspectos'!$AG$5/24),'Tabla de Aspectos'!AH119,IF(AND('Tabla de Aspectos'!AJ119&gt;=0,'Tabla de Aspectos'!AJ119&lt;'Tabla de Aspectos'!$AI$5/24),'Tabla de Aspectos'!AJ119,IF(AND('Tabla de Aspectos'!AL119&gt;=0,'Tabla de Aspectos'!AL119&lt;'Tabla de Aspectos'!$AK$5/24),'Tabla de Aspectos'!AL119,IF(AND('Tabla de Aspectos'!AN119&gt;=0,'Tabla de Aspectos'!AN119&lt;'Tabla de Aspectos'!$AM$5/24),'Tabla de Aspectos'!AN119,IF(AND('Tabla de Aspectos'!AP119&gt;=0,'Tabla de Aspectos'!AP119&lt;'Tabla de Aspectos'!$AO$5/24),'Tabla de Aspectos'!AP119,IF(AND('Tabla de Aspectos'!AR119&gt;=0,'Tabla de Aspectos'!AR119&lt;'Tabla de Aspectos'!$AQ$5/24),'Tabla de Aspectos'!AR119,IF(AND('Tabla de Aspectos'!AT119&gt;=0,'Tabla de Aspectos'!AT119&lt;'Tabla de Aspectos'!$AS$5/24),'Tabla de Aspectos'!AT119,IF(AND('Tabla de Aspectos'!AV119&gt;=0,'Tabla de Aspectos'!AV119&lt;'Tabla de Aspectos'!$AU$5/24),'Tabla de Aspectos'!AV119,IF(AND('Tabla de Aspectos'!AX119&gt;=0,'Tabla de Aspectos'!AX119&lt;'Tabla de Aspectos'!$AW$5/24),'Tabla de Aspectos'!AX119,IF(AND('Tabla de Aspectos'!AZ119&gt;=0,'Tabla de Aspectos'!AZ119&lt;'Tabla de Aspectos'!$AY$5/24),'Tabla de Aspectos'!AZ119,IF(AND('Tabla de Aspectos'!BB119&gt;=0,'Tabla de Aspectos'!BB119&lt;'Tabla de Aspectos'!$BA$5/24),'Tabla de Aspectos'!BB119,IF(AND('Tabla de Aspectos'!BD119&gt;=0,'Tabla de Aspectos'!BD119&lt;'Tabla de Aspectos'!$BC$5/24),'Tabla de Aspectos'!BD119,IF(AND('Tabla de Aspectos'!BF119&gt;=0,'Tabla de Aspectos'!BF119&lt;'Tabla de Aspectos'!$BE$5/24),'Tabla de Aspectos'!BF119,IF(AND('Tabla de Aspectos'!BH119&gt;=0,'Tabla de Aspectos'!BH119&lt;'Tabla de Aspectos'!$BG$5/24),'Tabla de Aspectos'!BH119,IF(AND('Tabla de Aspectos'!BJ119&gt;=0,'Tabla de Aspectos'!BJ119&lt;'Tabla de Aspectos'!$BI$5/24),'Tabla de Aspectos'!BJ119,IF(AND('Tabla de Aspectos'!BL119&gt;=0,'Tabla de Aspectos'!BL119&lt;'Tabla de Aspectos'!$BK$5/24),'Tabla de Aspectos'!BL119,IF(AND('Tabla de Aspectos'!BN119&gt;=0,'Tabla de Aspectos'!BN119&lt;'Tabla de Aspectos'!$BM$5/24),'Tabla de Aspectos'!BN119,IF(AND('Tabla de Aspectos'!BP119&gt;=0,'Tabla de Aspectos'!BP119&lt;'Tabla de Aspectos'!$BO$5/24),'Tabla de Aspectos'!BP119,IF(AND('Tabla de Aspectos'!BR119&gt;=0,'Tabla de Aspectos'!BR119&lt;'Tabla de Aspectos'!$BQ$5/24),'Tabla de Aspectos'!BR119,IF(AND('Tabla de Aspectos'!BT119&gt;=0,'Tabla de Aspectos'!BT119&lt;'Tabla de Aspectos'!$BS$5/24),'Tabla de Aspectos'!BT119,IF(AND('Tabla de Aspectos'!BV119&gt;=0,'Tabla de Aspectos'!BV119&lt;'Tabla de Aspectos'!$BU$5/24),'Tabla de Aspectos'!BV119,IF(AND('Tabla de Aspectos'!BX119&gt;=0,'Tabla de Aspectos'!BX119&lt;'Tabla de Aspectos'!$BW$5/24),'Tabla de Aspectos'!BX119,IF(AND('Tabla de Aspectos'!BZ119&gt;=0,'Tabla de Aspectos'!BZ119&lt;'Tabla de Aspectos'!$BY$5/24),'Tabla de Aspectos'!BZ119,IF(AND('Tabla de Aspectos'!CB119&gt;=0,'Tabla de Aspectos'!CB119&lt;'Tabla de Aspectos'!$CA$5/24),'Tabla de Aspectos'!CB119,IF(AND('Tabla de Aspectos'!CD119&gt;=0,'Tabla de Aspectos'!CD119&lt;'Tabla de Aspectos'!$CC$5/24),'Tabla de Aspectos'!CD119,IF(AND('Tabla de Aspectos'!CF119&gt;=0,'Tabla de Aspectos'!CF119&lt;'Tabla de Aspectos'!$CE$5/24),'Tabla de Aspectos'!CF119,IF(AND('Tabla de Aspectos'!CH119&gt;=0,'Tabla de Aspectos'!CH119&lt;'Tabla de Aspectos'!$CG$5/24),'Tabla de Aspectos'!CH119,IF(AND('Tabla de Aspectos'!CJ119&gt;=0,'Tabla de Aspectos'!CJ119&lt;'Tabla de Aspectos'!$CI$5/24),'Tabla de Aspectos'!CJ119,IF(AND('Tabla de Aspectos'!CL119&gt;=0,'Tabla de Aspectos'!CL119&lt;'Tabla de Aspectos'!$CK$5/24),'Tabla de Aspectos'!CL119,IF(AND('Tabla de Aspectos'!CN119&gt;=0,'Tabla de Aspectos'!CN119&lt;'Tabla de Aspectos'!$CM$5/24),'Tabla de Aspectos'!CN119,IF(AND('Tabla de Aspectos'!CP119&gt;=0,'Tabla de Aspectos'!CP119&lt;'Tabla de Aspectos'!$CO$5/24),'Tabla de Aspectos'!CP119,IF(AND('Tabla de Aspectos'!CR119&gt;=0,'Tabla de Aspectos'!CR119&lt;'Tabla de Aspectos'!$CQ$5/24),'Tabla de Aspectos'!CR119,IF(AND('Tabla de Aspectos'!CT119&gt;=0,'Tabla de Aspectos'!CT119&lt;'Tabla de Aspectos'!$CS$5/24),'Tabla de Aspectos'!CT119,IF(AND('Tabla de Aspectos'!CV119&gt;=0,'Tabla de Aspectos'!CV119&lt;'Tabla de Aspectos'!$CU$5/24),'Tabla de Aspectos'!CV119,IF(AND('Tabla de Aspectos'!CX119&gt;=0,'Tabla de Aspectos'!CX119&lt;'Tabla de Aspectos'!$CW$5/24),'Tabla de Aspectos'!CX119,"")))))))))))))))))))))))))))))))))))))))))))))))))</f>
        <v>0</v>
      </c>
      <c r="BS7" s="3" t="str">
        <f>IF(BR7&lt;&gt;"",IF(BQ7=13,"(no se puede describir)",IF(BQ7="Conjunción","+20",ROUND((31-HLOOKUP(BQ7,'Tabla de Aspectos'!$G$2:$DT$7,6,FALSE))/3*2,1))),"")</f>
        <v>+20</v>
      </c>
      <c r="BT7" s="3">
        <f>IF(BQ7='Tabla de Aspectos'!$G$2,24*BR7/'Tabla de Aspectos'!$G$5,IF(BQ7='Tabla de Aspectos'!$I$2,24*BR7/'Tabla de Aspectos'!$I$5,IF(BQ7='Tabla de Aspectos'!$K$2,24*BR7/'Tabla de Aspectos'!$K$5,IF(BQ7='Tabla de Aspectos'!$CY$2,24*BR7/'Tabla de Aspectos'!$CY$5,IF(BQ7='Tabla de Aspectos'!$M$2,24*BR7/'Tabla de Aspectos'!$M$5,IF(BQ7='Tabla de Aspectos'!$M$2,24*BR7/'Tabla de Aspectos'!$M$5,IF(BQ7='Tabla de Aspectos'!$O$2,24*BR7/'Tabla de Aspectos'!$O$5,IF(BQ7='Tabla de Aspectos'!$Q$2,24*BR7/'Tabla de Aspectos'!$Q$5,IF(BQ7='Tabla de Aspectos'!$S$2,24*BR7/'Tabla de Aspectos'!$S$5,IF(BQ7='Tabla de Aspectos'!$U$2,24*BR7/'Tabla de Aspectos'!$U$5,IF(BQ7='Tabla de Aspectos'!$W$2,24*BR7/'Tabla de Aspectos'!$W$5,IF(BQ7='Tabla de Aspectos'!$Y$2,24*BR7/'Tabla de Aspectos'!$Y$5,IF(BQ7='Tabla de Aspectos'!$AA$2,24*BR7/'Tabla de Aspectos'!$AA$5,IF(BQ7='Tabla de Aspectos'!$AC$2,24*BR7/'Tabla de Aspectos'!$AC$5,IF(BQ7='Tabla de Aspectos'!$AE$2,24*BR7/'Tabla de Aspectos'!$AE$5,IF(BQ7='Tabla de Aspectos'!$AG$2,24*BR7/'Tabla de Aspectos'!$AG$5,IF(BQ7='Tabla de Aspectos'!$AI$2,24*BR7/'Tabla de Aspectos'!$AI$5,IF(BQ7='Tabla de Aspectos'!$AK$2,24*BR7/'Tabla de Aspectos'!$AK$5,IF(BQ7='Tabla de Aspectos'!$AM$2,24*BR7/'Tabla de Aspectos'!$AM$5,IF(BQ7='Tabla de Aspectos'!$AO$2,24*BR7/'Tabla de Aspectos'!$AO$5,IF(BQ7='Tabla de Aspectos'!$AQ$2,24*BR7/'Tabla de Aspectos'!$AQ$5,IF(BQ7='Tabla de Aspectos'!$AS$2,24*BR7/'Tabla de Aspectos'!$AS$5,IF(BQ7='Tabla de Aspectos'!$AU$2,24*BR7/'Tabla de Aspectos'!$AU$5,IF(BQ7='Tabla de Aspectos'!$AW$2,24*BR7/'Tabla de Aspectos'!$AW$5,IF(BQ7='Tabla de Aspectos'!$AY$2,24*BR7/'Tabla de Aspectos'!$AY$5,IF(BQ7='Tabla de Aspectos'!$BA$2,24*BR7/'Tabla de Aspectos'!$BA$5,IF(BQ7='Tabla de Aspectos'!$BC$2,24*BR7/'Tabla de Aspectos'!$BC$5,IF(BQ7='Tabla de Aspectos'!$BE$2,24*BR7/'Tabla de Aspectos'!$BE$5,IF(BQ7='Tabla de Aspectos'!$BG$2,24*BR7/'Tabla de Aspectos'!$BG$5,IF(BQ7='Tabla de Aspectos'!$BI$2,24*BR7/'Tabla de Aspectos'!$BI$5,IF(BQ7='Tabla de Aspectos'!$BK$2,24*BR7/'Tabla de Aspectos'!$BK$5,IF(BQ7='Tabla de Aspectos'!$BM$2,24*BR7/'Tabla de Aspectos'!$BM$5,IF(BQ7='Tabla de Aspectos'!$BO$2,24*BR7/'Tabla de Aspectos'!$BO$5,IF(BQ7='Tabla de Aspectos'!$BQ$2,24*BR7/'Tabla de Aspectos'!$BQ$5,IF(BQ7='Tabla de Aspectos'!$BS$2,24*BR7/'Tabla de Aspectos'!$BS$5,IF(BQ7='Tabla de Aspectos'!$BU$2,24*BR7/'Tabla de Aspectos'!$BU$5,IF(BQ7='Tabla de Aspectos'!$BW$2,24*BR7/'Tabla de Aspectos'!$BW$5,IF(BQ7='Tabla de Aspectos'!$BY$2,24*BR7/'Tabla de Aspectos'!$BY$5,IF(BQ7='Tabla de Aspectos'!$CA$2,24*BR7/'Tabla de Aspectos'!$CA$5,IF(BQ7='Tabla de Aspectos'!$CC$2,24*BR7/'Tabla de Aspectos'!$CC$5,IF(BQ7='Tabla de Aspectos'!$CE$2,24*BR7/'Tabla de Aspectos'!$CE$5,IF(BQ7='Tabla de Aspectos'!$CG$2,24*BR7/'Tabla de Aspectos'!$CG$5,IF(BQ7='Tabla de Aspectos'!$CI$2,24*BR7/'Tabla de Aspectos'!$CI$5,IF(BQ7='Tabla de Aspectos'!$CK$2,24*BR7/'Tabla de Aspectos'!$CK$5,IF(BQ7='Tabla de Aspectos'!$CM$2,24*BR7/'Tabla de Aspectos'!$CM$5,IF(BQ7='Tabla de Aspectos'!$CO$2,24*BR7/'Tabla de Aspectos'!$CO$5,IF(BQ7='Tabla de Aspectos'!$CQ$2,24*BR7/'Tabla de Aspectos'!$CQ$5,IF(BQ7='Tabla de Aspectos'!$CS$2,24*BR7/'Tabla de Aspectos'!$CS$5,IF(BQ7='Tabla de Aspectos'!$CU$2,24*BR7/'Tabla de Aspectos'!$CU$5,IF(BQ7='Tabla de Aspectos'!$CW$2,24*BR7/'Tabla de Aspectos'!$CW$5,""))))))))))))))))))))))))))))))))))))))))))))))))))</f>
        <v>0</v>
      </c>
      <c r="BU7" s="3">
        <f t="shared" si="5"/>
        <v>20</v>
      </c>
      <c r="BW7" s="3">
        <f>'Tabla de Aspectos'!D134</f>
        <v>132</v>
      </c>
      <c r="BX7" s="3" t="str">
        <f>'Tabla de Aspectos'!E134</f>
        <v>Urano</v>
      </c>
      <c r="BY7" s="3" t="str">
        <f>'Tabla de Aspectos'!F134</f>
        <v>Venus</v>
      </c>
      <c r="BZ7" s="3" t="str">
        <f>IF('Tabla de Aspectos'!G134='Tabla de Aspectos'!$H$2,'Tabla de Aspectos'!$H$2,IF('Tabla de Aspectos'!I134='Tabla de Aspectos'!$J$2,'Tabla de Aspectos'!$J$2,IF('Tabla de Aspectos'!CY134='Tabla de Aspectos'!$CZ$2,'Tabla de Aspectos'!$CZ$2,IF('Tabla de Aspectos'!K134='Tabla de Aspectos'!$L$2,'Tabla de Aspectos'!$L$2,IF('Tabla de Aspectos'!M134='Tabla de Aspectos'!$N$2,'Tabla de Aspectos'!$N$2,IF('Tabla de Aspectos'!O134='Tabla de Aspectos'!$P$2,'Tabla de Aspectos'!$P$2,IF('Tabla de Aspectos'!Q134='Tabla de Aspectos'!$R$2,'Tabla de Aspectos'!$R$2,IF('Tabla de Aspectos'!S134='Tabla de Aspectos'!$T$2,'Tabla de Aspectos'!$T$2,IF('Tabla de Aspectos'!U134='Tabla de Aspectos'!$V$2,'Tabla de Aspectos'!$V$2,IF('Tabla de Aspectos'!W134='Tabla de Aspectos'!$X$2,'Tabla de Aspectos'!$X$2,IF('Tabla de Aspectos'!Y134='Tabla de Aspectos'!$Z$2,'Tabla de Aspectos'!$Z$2,IF('Tabla de Aspectos'!AA134='Tabla de Aspectos'!$AB$2,'Tabla de Aspectos'!$AB$2,IF('Tabla de Aspectos'!AC134='Tabla de Aspectos'!$AD$2,'Tabla de Aspectos'!$AD$2,IF('Tabla de Aspectos'!AE134='Tabla de Aspectos'!$AF$2,'Tabla de Aspectos'!$AF$2,IF('Tabla de Aspectos'!AG134='Tabla de Aspectos'!$AH$2,'Tabla de Aspectos'!$AH$2,IF('Tabla de Aspectos'!AI134='Tabla de Aspectos'!$AJ$2,'Tabla de Aspectos'!$AJ$2,IF('Tabla de Aspectos'!AK134='Tabla de Aspectos'!$AL$2,'Tabla de Aspectos'!$AL$2,IF('Tabla de Aspectos'!AM134='Tabla de Aspectos'!$AN$2,'Tabla de Aspectos'!$AN$2,IF('Tabla de Aspectos'!AO134='Tabla de Aspectos'!$AP$2,'Tabla de Aspectos'!$AP$2,IF('Tabla de Aspectos'!AQ134='Tabla de Aspectos'!$AR$2,'Tabla de Aspectos'!$AR$2,IF('Tabla de Aspectos'!AS134='Tabla de Aspectos'!$AT$2,'Tabla de Aspectos'!$AT$2,IF('Tabla de Aspectos'!AU134='Tabla de Aspectos'!$AV$2,'Tabla de Aspectos'!$AV$2,IF('Tabla de Aspectos'!AW134='Tabla de Aspectos'!$AX$2,'Tabla de Aspectos'!$AX$2,IF('Tabla de Aspectos'!AY134='Tabla de Aspectos'!$AZ$2,'Tabla de Aspectos'!$AZ$2,IF('Tabla de Aspectos'!BA134='Tabla de Aspectos'!$BB$2,'Tabla de Aspectos'!$BB$2,IF('Tabla de Aspectos'!BC134='Tabla de Aspectos'!$BD$2,'Tabla de Aspectos'!$BD$2,IF('Tabla de Aspectos'!BE134='Tabla de Aspectos'!$BF$2,'Tabla de Aspectos'!$BF$2,IF('Tabla de Aspectos'!BG134='Tabla de Aspectos'!$BH$2,'Tabla de Aspectos'!$BH$2,IF('Tabla de Aspectos'!BI134='Tabla de Aspectos'!$BJ$2,'Tabla de Aspectos'!$BJ$2,IF('Tabla de Aspectos'!BK134='Tabla de Aspectos'!$BL$2,'Tabla de Aspectos'!$BL$2,IF('Tabla de Aspectos'!BM134='Tabla de Aspectos'!$BN$2,'Tabla de Aspectos'!$BN$2,IF('Tabla de Aspectos'!BO134='Tabla de Aspectos'!$BP$2,'Tabla de Aspectos'!$BP$2,IF('Tabla de Aspectos'!BQ134='Tabla de Aspectos'!$BR$2,'Tabla de Aspectos'!$BR$2,IF('Tabla de Aspectos'!BS134='Tabla de Aspectos'!$BT$2,'Tabla de Aspectos'!$BT$2,IF('Tabla de Aspectos'!BU134='Tabla de Aspectos'!$BV$2,'Tabla de Aspectos'!$BV$2,IF('Tabla de Aspectos'!BW134='Tabla de Aspectos'!$BX$2,'Tabla de Aspectos'!$BX$2,IF('Tabla de Aspectos'!BY134='Tabla de Aspectos'!$BZ$2,'Tabla de Aspectos'!$BZ$2,IF('Tabla de Aspectos'!CA134='Tabla de Aspectos'!$CB$2,'Tabla de Aspectos'!$CB$2,IF('Tabla de Aspectos'!CC134='Tabla de Aspectos'!$CD$2,'Tabla de Aspectos'!$CD$2,IF('Tabla de Aspectos'!CE134='Tabla de Aspectos'!$CF$2,'Tabla de Aspectos'!$CF$2,IF('Tabla de Aspectos'!CG134='Tabla de Aspectos'!$CH$2,'Tabla de Aspectos'!$CH$2,IF('Tabla de Aspectos'!CI134='Tabla de Aspectos'!$CJ$2,'Tabla de Aspectos'!$CJ$2,IF('Tabla de Aspectos'!CK134='Tabla de Aspectos'!$CL$2,'Tabla de Aspectos'!$CL$2,IF('Tabla de Aspectos'!CM134='Tabla de Aspectos'!$CN$2,'Tabla de Aspectos'!$CN$2,IF('Tabla de Aspectos'!CO134='Tabla de Aspectos'!$CP$2,'Tabla de Aspectos'!$CP$2,IF('Tabla de Aspectos'!CQ134='Tabla de Aspectos'!$CR$2,'Tabla de Aspectos'!$CR$2,IF('Tabla de Aspectos'!CS134='Tabla de Aspectos'!$CT$2,'Tabla de Aspectos'!$CT$2,IF('Tabla de Aspectos'!CU134='Tabla de Aspectos'!$CV$2,'Tabla de Aspectos'!$CV$2,IF('Tabla de Aspectos'!CW134='Tabla de Aspectos'!$CX$2,'Tabla de Aspectos'!$CX$2,"")))))))))))))))))))))))))))))))))))))))))))))))))</f>
        <v>Conjunción</v>
      </c>
      <c r="CA7" s="5">
        <f>IF(AND('Tabla de Aspectos'!H134&gt;=0,'Tabla de Aspectos'!H134&lt;'Tabla de Aspectos'!$G$5/24),'Tabla de Aspectos'!H134,IF(AND('Tabla de Aspectos'!J134&gt;=0,'Tabla de Aspectos'!J134&lt;'Tabla de Aspectos'!$I$5/24),'Tabla de Aspectos'!J134,IF(AND('Tabla de Aspectos'!CZ134&gt;=0,'Tabla de Aspectos'!CZ134&lt;'Tabla de Aspectos'!$CY$5/24),'Tabla de Aspectos'!CZ134,IF(AND('Tabla de Aspectos'!L134&gt;=0,'Tabla de Aspectos'!L134&lt;'Tabla de Aspectos'!$K$5/24),'Tabla de Aspectos'!L134,IF(AND('Tabla de Aspectos'!N134&gt;=0,'Tabla de Aspectos'!N134&lt;'Tabla de Aspectos'!$M$5/24),'Tabla de Aspectos'!N134,IF(AND('Tabla de Aspectos'!P134&gt;=0,'Tabla de Aspectos'!P134&lt;'Tabla de Aspectos'!$O$5/24),'Tabla de Aspectos'!P134,IF(AND('Tabla de Aspectos'!R134&gt;=0,'Tabla de Aspectos'!R134&lt;'Tabla de Aspectos'!$Q$5/24),'Tabla de Aspectos'!R134,IF(AND('Tabla de Aspectos'!T134&gt;=0,'Tabla de Aspectos'!T134&lt;'Tabla de Aspectos'!$S$5/24),'Tabla de Aspectos'!T134,IF(AND('Tabla de Aspectos'!V134&gt;=0,'Tabla de Aspectos'!V134&lt;'Tabla de Aspectos'!$U$5/24),'Tabla de Aspectos'!V134,IF(AND('Tabla de Aspectos'!X134&gt;=0,'Tabla de Aspectos'!X134&lt;'Tabla de Aspectos'!$W$5/24),'Tabla de Aspectos'!X134,IF(AND('Tabla de Aspectos'!Z134&gt;=0,'Tabla de Aspectos'!Z134&lt;'Tabla de Aspectos'!$Y$5/24),'Tabla de Aspectos'!Z134,IF(AND('Tabla de Aspectos'!AB134&gt;=0,'Tabla de Aspectos'!AB134&lt;'Tabla de Aspectos'!$AA$5/24),'Tabla de Aspectos'!AB134,IF(AND('Tabla de Aspectos'!AD134&gt;=0,'Tabla de Aspectos'!AD134&lt;'Tabla de Aspectos'!$AC$5/24),'Tabla de Aspectos'!AD134,IF(AND('Tabla de Aspectos'!AF134&gt;=0,'Tabla de Aspectos'!AF134&lt;'Tabla de Aspectos'!$AE$5/24),'Tabla de Aspectos'!AF134,IF(AND('Tabla de Aspectos'!AH134&gt;=0,'Tabla de Aspectos'!AH134&lt;'Tabla de Aspectos'!$AG$5/24),'Tabla de Aspectos'!AH134,IF(AND('Tabla de Aspectos'!AJ134&gt;=0,'Tabla de Aspectos'!AJ134&lt;'Tabla de Aspectos'!$AI$5/24),'Tabla de Aspectos'!AJ134,IF(AND('Tabla de Aspectos'!AL134&gt;=0,'Tabla de Aspectos'!AL134&lt;'Tabla de Aspectos'!$AK$5/24),'Tabla de Aspectos'!AL134,IF(AND('Tabla de Aspectos'!AN134&gt;=0,'Tabla de Aspectos'!AN134&lt;'Tabla de Aspectos'!$AM$5/24),'Tabla de Aspectos'!AN134,IF(AND('Tabla de Aspectos'!AP134&gt;=0,'Tabla de Aspectos'!AP134&lt;'Tabla de Aspectos'!$AO$5/24),'Tabla de Aspectos'!AP134,IF(AND('Tabla de Aspectos'!AR134&gt;=0,'Tabla de Aspectos'!AR134&lt;'Tabla de Aspectos'!$AQ$5/24),'Tabla de Aspectos'!AR134,IF(AND('Tabla de Aspectos'!AT134&gt;=0,'Tabla de Aspectos'!AT134&lt;'Tabla de Aspectos'!$AS$5/24),'Tabla de Aspectos'!AT134,IF(AND('Tabla de Aspectos'!AV134&gt;=0,'Tabla de Aspectos'!AV134&lt;'Tabla de Aspectos'!$AU$5/24),'Tabla de Aspectos'!AV134,IF(AND('Tabla de Aspectos'!AX134&gt;=0,'Tabla de Aspectos'!AX134&lt;'Tabla de Aspectos'!$AW$5/24),'Tabla de Aspectos'!AX134,IF(AND('Tabla de Aspectos'!AZ134&gt;=0,'Tabla de Aspectos'!AZ134&lt;'Tabla de Aspectos'!$AY$5/24),'Tabla de Aspectos'!AZ134,IF(AND('Tabla de Aspectos'!BB134&gt;=0,'Tabla de Aspectos'!BB134&lt;'Tabla de Aspectos'!$BA$5/24),'Tabla de Aspectos'!BB134,IF(AND('Tabla de Aspectos'!BD134&gt;=0,'Tabla de Aspectos'!BD134&lt;'Tabla de Aspectos'!$BC$5/24),'Tabla de Aspectos'!BD134,IF(AND('Tabla de Aspectos'!BF134&gt;=0,'Tabla de Aspectos'!BF134&lt;'Tabla de Aspectos'!$BE$5/24),'Tabla de Aspectos'!BF134,IF(AND('Tabla de Aspectos'!BH134&gt;=0,'Tabla de Aspectos'!BH134&lt;'Tabla de Aspectos'!$BG$5/24),'Tabla de Aspectos'!BH134,IF(AND('Tabla de Aspectos'!BJ134&gt;=0,'Tabla de Aspectos'!BJ134&lt;'Tabla de Aspectos'!$BI$5/24),'Tabla de Aspectos'!BJ134,IF(AND('Tabla de Aspectos'!BL134&gt;=0,'Tabla de Aspectos'!BL134&lt;'Tabla de Aspectos'!$BK$5/24),'Tabla de Aspectos'!BL134,IF(AND('Tabla de Aspectos'!BN134&gt;=0,'Tabla de Aspectos'!BN134&lt;'Tabla de Aspectos'!$BM$5/24),'Tabla de Aspectos'!BN134,IF(AND('Tabla de Aspectos'!BP134&gt;=0,'Tabla de Aspectos'!BP134&lt;'Tabla de Aspectos'!$BO$5/24),'Tabla de Aspectos'!BP134,IF(AND('Tabla de Aspectos'!BR134&gt;=0,'Tabla de Aspectos'!BR134&lt;'Tabla de Aspectos'!$BQ$5/24),'Tabla de Aspectos'!BR134,IF(AND('Tabla de Aspectos'!BT134&gt;=0,'Tabla de Aspectos'!BT134&lt;'Tabla de Aspectos'!$BS$5/24),'Tabla de Aspectos'!BT134,IF(AND('Tabla de Aspectos'!BV134&gt;=0,'Tabla de Aspectos'!BV134&lt;'Tabla de Aspectos'!$BU$5/24),'Tabla de Aspectos'!BV134,IF(AND('Tabla de Aspectos'!BX134&gt;=0,'Tabla de Aspectos'!BX134&lt;'Tabla de Aspectos'!$BW$5/24),'Tabla de Aspectos'!BX134,IF(AND('Tabla de Aspectos'!BZ134&gt;=0,'Tabla de Aspectos'!BZ134&lt;'Tabla de Aspectos'!$BY$5/24),'Tabla de Aspectos'!BZ134,IF(AND('Tabla de Aspectos'!CB134&gt;=0,'Tabla de Aspectos'!CB134&lt;'Tabla de Aspectos'!$CA$5/24),'Tabla de Aspectos'!CB134,IF(AND('Tabla de Aspectos'!CD134&gt;=0,'Tabla de Aspectos'!CD134&lt;'Tabla de Aspectos'!$CC$5/24),'Tabla de Aspectos'!CD134,IF(AND('Tabla de Aspectos'!CF134&gt;=0,'Tabla de Aspectos'!CF134&lt;'Tabla de Aspectos'!$CE$5/24),'Tabla de Aspectos'!CF134,IF(AND('Tabla de Aspectos'!CH134&gt;=0,'Tabla de Aspectos'!CH134&lt;'Tabla de Aspectos'!$CG$5/24),'Tabla de Aspectos'!CH134,IF(AND('Tabla de Aspectos'!CJ134&gt;=0,'Tabla de Aspectos'!CJ134&lt;'Tabla de Aspectos'!$CI$5/24),'Tabla de Aspectos'!CJ134,IF(AND('Tabla de Aspectos'!CL134&gt;=0,'Tabla de Aspectos'!CL134&lt;'Tabla de Aspectos'!$CK$5/24),'Tabla de Aspectos'!CL134,IF(AND('Tabla de Aspectos'!CN134&gt;=0,'Tabla de Aspectos'!CN134&lt;'Tabla de Aspectos'!$CM$5/24),'Tabla de Aspectos'!CN134,IF(AND('Tabla de Aspectos'!CP134&gt;=0,'Tabla de Aspectos'!CP134&lt;'Tabla de Aspectos'!$CO$5/24),'Tabla de Aspectos'!CP134,IF(AND('Tabla de Aspectos'!CR134&gt;=0,'Tabla de Aspectos'!CR134&lt;'Tabla de Aspectos'!$CQ$5/24),'Tabla de Aspectos'!CR134,IF(AND('Tabla de Aspectos'!CT134&gt;=0,'Tabla de Aspectos'!CT134&lt;'Tabla de Aspectos'!$CS$5/24),'Tabla de Aspectos'!CT134,IF(AND('Tabla de Aspectos'!CV134&gt;=0,'Tabla de Aspectos'!CV134&lt;'Tabla de Aspectos'!$CU$5/24),'Tabla de Aspectos'!CV134,IF(AND('Tabla de Aspectos'!CX134&gt;=0,'Tabla de Aspectos'!CX134&lt;'Tabla de Aspectos'!$CW$5/24),'Tabla de Aspectos'!CX134,"")))))))))))))))))))))))))))))))))))))))))))))))))</f>
        <v>0</v>
      </c>
      <c r="CB7" s="3" t="str">
        <f>IF(CA7&lt;&gt;"",IF(BZ7=13,"(no se puede describir)",IF(BZ7="Conjunción","+20",ROUND((31-HLOOKUP(BZ7,'Tabla de Aspectos'!$G$2:$DT$7,6,FALSE))/3*2,1))),"")</f>
        <v>+20</v>
      </c>
      <c r="CC7" s="3">
        <f>IF(BZ7='Tabla de Aspectos'!$G$2,24*CA7/'Tabla de Aspectos'!$G$5,IF(BZ7='Tabla de Aspectos'!$I$2,24*CA7/'Tabla de Aspectos'!$I$5,IF(BZ7='Tabla de Aspectos'!$K$2,24*CA7/'Tabla de Aspectos'!$K$5,IF(BZ7='Tabla de Aspectos'!$CY$2,24*CA7/'Tabla de Aspectos'!$CY$5,IF(BZ7='Tabla de Aspectos'!$M$2,24*CA7/'Tabla de Aspectos'!$M$5,IF(BZ7='Tabla de Aspectos'!$M$2,24*CA7/'Tabla de Aspectos'!$M$5,IF(BZ7='Tabla de Aspectos'!$O$2,24*CA7/'Tabla de Aspectos'!$O$5,IF(BZ7='Tabla de Aspectos'!$Q$2,24*CA7/'Tabla de Aspectos'!$Q$5,IF(BZ7='Tabla de Aspectos'!$S$2,24*CA7/'Tabla de Aspectos'!$S$5,IF(BZ7='Tabla de Aspectos'!$U$2,24*CA7/'Tabla de Aspectos'!$U$5,IF(BZ7='Tabla de Aspectos'!$W$2,24*CA7/'Tabla de Aspectos'!$W$5,IF(BZ7='Tabla de Aspectos'!$Y$2,24*CA7/'Tabla de Aspectos'!$Y$5,IF(BZ7='Tabla de Aspectos'!$AA$2,24*CA7/'Tabla de Aspectos'!$AA$5,IF(BZ7='Tabla de Aspectos'!$AC$2,24*CA7/'Tabla de Aspectos'!$AC$5,IF(BZ7='Tabla de Aspectos'!$AE$2,24*CA7/'Tabla de Aspectos'!$AE$5,IF(BZ7='Tabla de Aspectos'!$AG$2,24*CA7/'Tabla de Aspectos'!$AG$5,IF(BZ7='Tabla de Aspectos'!$AI$2,24*CA7/'Tabla de Aspectos'!$AI$5,IF(BZ7='Tabla de Aspectos'!$AK$2,24*CA7/'Tabla de Aspectos'!$AK$5,IF(BZ7='Tabla de Aspectos'!$AM$2,24*CA7/'Tabla de Aspectos'!$AM$5,IF(BZ7='Tabla de Aspectos'!$AO$2,24*CA7/'Tabla de Aspectos'!$AO$5,IF(BZ7='Tabla de Aspectos'!$AQ$2,24*CA7/'Tabla de Aspectos'!$AQ$5,IF(BZ7='Tabla de Aspectos'!$AS$2,24*CA7/'Tabla de Aspectos'!$AS$5,IF(BZ7='Tabla de Aspectos'!$AU$2,24*CA7/'Tabla de Aspectos'!$AU$5,IF(BZ7='Tabla de Aspectos'!$AW$2,24*CA7/'Tabla de Aspectos'!$AW$5,IF(BZ7='Tabla de Aspectos'!$AY$2,24*CA7/'Tabla de Aspectos'!$AY$5,IF(BZ7='Tabla de Aspectos'!$BA$2,24*CA7/'Tabla de Aspectos'!$BA$5,IF(BZ7='Tabla de Aspectos'!$BC$2,24*CA7/'Tabla de Aspectos'!$BC$5,IF(BZ7='Tabla de Aspectos'!$BE$2,24*CA7/'Tabla de Aspectos'!$BE$5,IF(BZ7='Tabla de Aspectos'!$BG$2,24*CA7/'Tabla de Aspectos'!$BG$5,IF(BZ7='Tabla de Aspectos'!$BI$2,24*CA7/'Tabla de Aspectos'!$BI$5,IF(BZ7='Tabla de Aspectos'!$BK$2,24*CA7/'Tabla de Aspectos'!$BK$5,IF(BZ7='Tabla de Aspectos'!$BM$2,24*CA7/'Tabla de Aspectos'!$BM$5,IF(BZ7='Tabla de Aspectos'!$BO$2,24*CA7/'Tabla de Aspectos'!$BO$5,IF(BZ7='Tabla de Aspectos'!$BQ$2,24*CA7/'Tabla de Aspectos'!$BQ$5,IF(BZ7='Tabla de Aspectos'!$BS$2,24*CA7/'Tabla de Aspectos'!$BS$5,IF(BZ7='Tabla de Aspectos'!$BU$2,24*CA7/'Tabla de Aspectos'!$BU$5,IF(BZ7='Tabla de Aspectos'!$BW$2,24*CA7/'Tabla de Aspectos'!$BW$5,IF(BZ7='Tabla de Aspectos'!$BY$2,24*CA7/'Tabla de Aspectos'!$BY$5,IF(BZ7='Tabla de Aspectos'!$CA$2,24*CA7/'Tabla de Aspectos'!$CA$5,IF(BZ7='Tabla de Aspectos'!$CC$2,24*CA7/'Tabla de Aspectos'!$CC$5,IF(BZ7='Tabla de Aspectos'!$CE$2,24*CA7/'Tabla de Aspectos'!$CE$5,IF(BZ7='Tabla de Aspectos'!$CG$2,24*CA7/'Tabla de Aspectos'!$CG$5,IF(BZ7='Tabla de Aspectos'!$CI$2,24*CA7/'Tabla de Aspectos'!$CI$5,IF(BZ7='Tabla de Aspectos'!$CK$2,24*CA7/'Tabla de Aspectos'!$CK$5,IF(BZ7='Tabla de Aspectos'!$CM$2,24*CA7/'Tabla de Aspectos'!$CM$5,IF(BZ7='Tabla de Aspectos'!$CO$2,24*CA7/'Tabla de Aspectos'!$CO$5,IF(BZ7='Tabla de Aspectos'!$CQ$2,24*CA7/'Tabla de Aspectos'!$CQ$5,IF(BZ7='Tabla de Aspectos'!$CS$2,24*CA7/'Tabla de Aspectos'!$CS$5,IF(BZ7='Tabla de Aspectos'!$CU$2,24*CA7/'Tabla de Aspectos'!$CU$5,IF(BZ7='Tabla de Aspectos'!$CW$2,24*CA7/'Tabla de Aspectos'!$CW$5,""))))))))))))))))))))))))))))))))))))))))))))))))))</f>
        <v>0</v>
      </c>
      <c r="CD7" s="3">
        <f t="shared" si="6"/>
        <v>20</v>
      </c>
      <c r="CF7" s="3">
        <f>'Tabla de Aspectos'!D149</f>
        <v>148</v>
      </c>
      <c r="CG7" s="3" t="str">
        <f>'Tabla de Aspectos'!E149</f>
        <v>Neptuno</v>
      </c>
      <c r="CH7" s="3" t="str">
        <f>'Tabla de Aspectos'!F149</f>
        <v>Venus</v>
      </c>
      <c r="CI7" s="3" t="str">
        <f>IF('Tabla de Aspectos'!G149='Tabla de Aspectos'!$H$2,'Tabla de Aspectos'!$H$2,IF('Tabla de Aspectos'!I149='Tabla de Aspectos'!$J$2,'Tabla de Aspectos'!$J$2,IF('Tabla de Aspectos'!CY149='Tabla de Aspectos'!$CZ$2,'Tabla de Aspectos'!$CZ$2,IF('Tabla de Aspectos'!K149='Tabla de Aspectos'!$L$2,'Tabla de Aspectos'!$L$2,IF('Tabla de Aspectos'!M149='Tabla de Aspectos'!$N$2,'Tabla de Aspectos'!$N$2,IF('Tabla de Aspectos'!O149='Tabla de Aspectos'!$P$2,'Tabla de Aspectos'!$P$2,IF('Tabla de Aspectos'!Q149='Tabla de Aspectos'!$R$2,'Tabla de Aspectos'!$R$2,IF('Tabla de Aspectos'!S149='Tabla de Aspectos'!$T$2,'Tabla de Aspectos'!$T$2,IF('Tabla de Aspectos'!U149='Tabla de Aspectos'!$V$2,'Tabla de Aspectos'!$V$2,IF('Tabla de Aspectos'!W149='Tabla de Aspectos'!$X$2,'Tabla de Aspectos'!$X$2,IF('Tabla de Aspectos'!Y149='Tabla de Aspectos'!$Z$2,'Tabla de Aspectos'!$Z$2,IF('Tabla de Aspectos'!AA149='Tabla de Aspectos'!$AB$2,'Tabla de Aspectos'!$AB$2,IF('Tabla de Aspectos'!AC149='Tabla de Aspectos'!$AD$2,'Tabla de Aspectos'!$AD$2,IF('Tabla de Aspectos'!AE149='Tabla de Aspectos'!$AF$2,'Tabla de Aspectos'!$AF$2,IF('Tabla de Aspectos'!AG149='Tabla de Aspectos'!$AH$2,'Tabla de Aspectos'!$AH$2,IF('Tabla de Aspectos'!AI149='Tabla de Aspectos'!$AJ$2,'Tabla de Aspectos'!$AJ$2,IF('Tabla de Aspectos'!AK149='Tabla de Aspectos'!$AL$2,'Tabla de Aspectos'!$AL$2,IF('Tabla de Aspectos'!AM149='Tabla de Aspectos'!$AN$2,'Tabla de Aspectos'!$AN$2,IF('Tabla de Aspectos'!AO149='Tabla de Aspectos'!$AP$2,'Tabla de Aspectos'!$AP$2,IF('Tabla de Aspectos'!AQ149='Tabla de Aspectos'!$AR$2,'Tabla de Aspectos'!$AR$2,IF('Tabla de Aspectos'!AS149='Tabla de Aspectos'!$AT$2,'Tabla de Aspectos'!$AT$2,IF('Tabla de Aspectos'!AU149='Tabla de Aspectos'!$AV$2,'Tabla de Aspectos'!$AV$2,IF('Tabla de Aspectos'!AW149='Tabla de Aspectos'!$AX$2,'Tabla de Aspectos'!$AX$2,IF('Tabla de Aspectos'!AY149='Tabla de Aspectos'!$AZ$2,'Tabla de Aspectos'!$AZ$2,IF('Tabla de Aspectos'!BA149='Tabla de Aspectos'!$BB$2,'Tabla de Aspectos'!$BB$2,IF('Tabla de Aspectos'!BC149='Tabla de Aspectos'!$BD$2,'Tabla de Aspectos'!$BD$2,IF('Tabla de Aspectos'!BE149='Tabla de Aspectos'!$BF$2,'Tabla de Aspectos'!$BF$2,IF('Tabla de Aspectos'!BG149='Tabla de Aspectos'!$BH$2,'Tabla de Aspectos'!$BH$2,IF('Tabla de Aspectos'!BI149='Tabla de Aspectos'!$BJ$2,'Tabla de Aspectos'!$BJ$2,IF('Tabla de Aspectos'!BK149='Tabla de Aspectos'!$BL$2,'Tabla de Aspectos'!$BL$2,IF('Tabla de Aspectos'!BM149='Tabla de Aspectos'!$BN$2,'Tabla de Aspectos'!$BN$2,IF('Tabla de Aspectos'!BO149='Tabla de Aspectos'!$BP$2,'Tabla de Aspectos'!$BP$2,IF('Tabla de Aspectos'!BQ149='Tabla de Aspectos'!$BR$2,'Tabla de Aspectos'!$BR$2,IF('Tabla de Aspectos'!BS149='Tabla de Aspectos'!$BT$2,'Tabla de Aspectos'!$BT$2,IF('Tabla de Aspectos'!BU149='Tabla de Aspectos'!$BV$2,'Tabla de Aspectos'!$BV$2,IF('Tabla de Aspectos'!BW149='Tabla de Aspectos'!$BX$2,'Tabla de Aspectos'!$BX$2,IF('Tabla de Aspectos'!BY149='Tabla de Aspectos'!$BZ$2,'Tabla de Aspectos'!$BZ$2,IF('Tabla de Aspectos'!CA149='Tabla de Aspectos'!$CB$2,'Tabla de Aspectos'!$CB$2,IF('Tabla de Aspectos'!CC149='Tabla de Aspectos'!$CD$2,'Tabla de Aspectos'!$CD$2,IF('Tabla de Aspectos'!CE149='Tabla de Aspectos'!$CF$2,'Tabla de Aspectos'!$CF$2,IF('Tabla de Aspectos'!CG149='Tabla de Aspectos'!$CH$2,'Tabla de Aspectos'!$CH$2,IF('Tabla de Aspectos'!CI149='Tabla de Aspectos'!$CJ$2,'Tabla de Aspectos'!$CJ$2,IF('Tabla de Aspectos'!CK149='Tabla de Aspectos'!$CL$2,'Tabla de Aspectos'!$CL$2,IF('Tabla de Aspectos'!CM149='Tabla de Aspectos'!$CN$2,'Tabla de Aspectos'!$CN$2,IF('Tabla de Aspectos'!CO149='Tabla de Aspectos'!$CP$2,'Tabla de Aspectos'!$CP$2,IF('Tabla de Aspectos'!CQ149='Tabla de Aspectos'!$CR$2,'Tabla de Aspectos'!$CR$2,IF('Tabla de Aspectos'!CS149='Tabla de Aspectos'!$CT$2,'Tabla de Aspectos'!$CT$2,IF('Tabla de Aspectos'!CU149='Tabla de Aspectos'!$CV$2,'Tabla de Aspectos'!$CV$2,IF('Tabla de Aspectos'!CW149='Tabla de Aspectos'!$CX$2,'Tabla de Aspectos'!$CX$2,"")))))))))))))))))))))))))))))))))))))))))))))))))</f>
        <v>Conjunción</v>
      </c>
      <c r="CJ7" s="5">
        <f>IF(AND('Tabla de Aspectos'!H149&gt;=0,'Tabla de Aspectos'!H149&lt;'Tabla de Aspectos'!$G$5/24),'Tabla de Aspectos'!H149,IF(AND('Tabla de Aspectos'!J149&gt;=0,'Tabla de Aspectos'!J149&lt;'Tabla de Aspectos'!$I$5/24),'Tabla de Aspectos'!J149,IF(AND('Tabla de Aspectos'!CZ149&gt;=0,'Tabla de Aspectos'!CZ149&lt;'Tabla de Aspectos'!$CY$5/24),'Tabla de Aspectos'!CZ149,IF(AND('Tabla de Aspectos'!L149&gt;=0,'Tabla de Aspectos'!L149&lt;'Tabla de Aspectos'!$K$5/24),'Tabla de Aspectos'!L149,IF(AND('Tabla de Aspectos'!N149&gt;=0,'Tabla de Aspectos'!N149&lt;'Tabla de Aspectos'!$M$5/24),'Tabla de Aspectos'!N149,IF(AND('Tabla de Aspectos'!P149&gt;=0,'Tabla de Aspectos'!P149&lt;'Tabla de Aspectos'!$O$5/24),'Tabla de Aspectos'!P149,IF(AND('Tabla de Aspectos'!R149&gt;=0,'Tabla de Aspectos'!R149&lt;'Tabla de Aspectos'!$Q$5/24),'Tabla de Aspectos'!R149,IF(AND('Tabla de Aspectos'!T149&gt;=0,'Tabla de Aspectos'!T149&lt;'Tabla de Aspectos'!$S$5/24),'Tabla de Aspectos'!T149,IF(AND('Tabla de Aspectos'!V149&gt;=0,'Tabla de Aspectos'!V149&lt;'Tabla de Aspectos'!$U$5/24),'Tabla de Aspectos'!V149,IF(AND('Tabla de Aspectos'!X149&gt;=0,'Tabla de Aspectos'!X149&lt;'Tabla de Aspectos'!$W$5/24),'Tabla de Aspectos'!X149,IF(AND('Tabla de Aspectos'!Z149&gt;=0,'Tabla de Aspectos'!Z149&lt;'Tabla de Aspectos'!$Y$5/24),'Tabla de Aspectos'!Z149,IF(AND('Tabla de Aspectos'!AB149&gt;=0,'Tabla de Aspectos'!AB149&lt;'Tabla de Aspectos'!$AA$5/24),'Tabla de Aspectos'!AB149,IF(AND('Tabla de Aspectos'!AD149&gt;=0,'Tabla de Aspectos'!AD149&lt;'Tabla de Aspectos'!$AC$5/24),'Tabla de Aspectos'!AD149,IF(AND('Tabla de Aspectos'!AF149&gt;=0,'Tabla de Aspectos'!AF149&lt;'Tabla de Aspectos'!$AE$5/24),'Tabla de Aspectos'!AF149,IF(AND('Tabla de Aspectos'!AH149&gt;=0,'Tabla de Aspectos'!AH149&lt;'Tabla de Aspectos'!$AG$5/24),'Tabla de Aspectos'!AH149,IF(AND('Tabla de Aspectos'!AJ149&gt;=0,'Tabla de Aspectos'!AJ149&lt;'Tabla de Aspectos'!$AI$5/24),'Tabla de Aspectos'!AJ149,IF(AND('Tabla de Aspectos'!AL149&gt;=0,'Tabla de Aspectos'!AL149&lt;'Tabla de Aspectos'!$AK$5/24),'Tabla de Aspectos'!AL149,IF(AND('Tabla de Aspectos'!AN149&gt;=0,'Tabla de Aspectos'!AN149&lt;'Tabla de Aspectos'!$AM$5/24),'Tabla de Aspectos'!AN149,IF(AND('Tabla de Aspectos'!AP149&gt;=0,'Tabla de Aspectos'!AP149&lt;'Tabla de Aspectos'!$AO$5/24),'Tabla de Aspectos'!AP149,IF(AND('Tabla de Aspectos'!AR149&gt;=0,'Tabla de Aspectos'!AR149&lt;'Tabla de Aspectos'!$AQ$5/24),'Tabla de Aspectos'!AR149,IF(AND('Tabla de Aspectos'!AT149&gt;=0,'Tabla de Aspectos'!AT149&lt;'Tabla de Aspectos'!$AS$5/24),'Tabla de Aspectos'!AT149,IF(AND('Tabla de Aspectos'!AV149&gt;=0,'Tabla de Aspectos'!AV149&lt;'Tabla de Aspectos'!$AU$5/24),'Tabla de Aspectos'!AV149,IF(AND('Tabla de Aspectos'!AX149&gt;=0,'Tabla de Aspectos'!AX149&lt;'Tabla de Aspectos'!$AW$5/24),'Tabla de Aspectos'!AX149,IF(AND('Tabla de Aspectos'!AZ149&gt;=0,'Tabla de Aspectos'!AZ149&lt;'Tabla de Aspectos'!$AY$5/24),'Tabla de Aspectos'!AZ149,IF(AND('Tabla de Aspectos'!BB149&gt;=0,'Tabla de Aspectos'!BB149&lt;'Tabla de Aspectos'!$BA$5/24),'Tabla de Aspectos'!BB149,IF(AND('Tabla de Aspectos'!BD149&gt;=0,'Tabla de Aspectos'!BD149&lt;'Tabla de Aspectos'!$BC$5/24),'Tabla de Aspectos'!BD149,IF(AND('Tabla de Aspectos'!BF149&gt;=0,'Tabla de Aspectos'!BF149&lt;'Tabla de Aspectos'!$BE$5/24),'Tabla de Aspectos'!BF149,IF(AND('Tabla de Aspectos'!BH149&gt;=0,'Tabla de Aspectos'!BH149&lt;'Tabla de Aspectos'!$BG$5/24),'Tabla de Aspectos'!BH149,IF(AND('Tabla de Aspectos'!BJ149&gt;=0,'Tabla de Aspectos'!BJ149&lt;'Tabla de Aspectos'!$BI$5/24),'Tabla de Aspectos'!BJ149,IF(AND('Tabla de Aspectos'!BL149&gt;=0,'Tabla de Aspectos'!BL149&lt;'Tabla de Aspectos'!$BK$5/24),'Tabla de Aspectos'!BL149,IF(AND('Tabla de Aspectos'!BN149&gt;=0,'Tabla de Aspectos'!BN149&lt;'Tabla de Aspectos'!$BM$5/24),'Tabla de Aspectos'!BN149,IF(AND('Tabla de Aspectos'!BP149&gt;=0,'Tabla de Aspectos'!BP149&lt;'Tabla de Aspectos'!$BO$5/24),'Tabla de Aspectos'!BP149,IF(AND('Tabla de Aspectos'!BR149&gt;=0,'Tabla de Aspectos'!BR149&lt;'Tabla de Aspectos'!$BQ$5/24),'Tabla de Aspectos'!BR149,IF(AND('Tabla de Aspectos'!BT149&gt;=0,'Tabla de Aspectos'!BT149&lt;'Tabla de Aspectos'!$BS$5/24),'Tabla de Aspectos'!BT149,IF(AND('Tabla de Aspectos'!BV149&gt;=0,'Tabla de Aspectos'!BV149&lt;'Tabla de Aspectos'!$BU$5/24),'Tabla de Aspectos'!BV149,IF(AND('Tabla de Aspectos'!BX149&gt;=0,'Tabla de Aspectos'!BX149&lt;'Tabla de Aspectos'!$BW$5/24),'Tabla de Aspectos'!BX149,IF(AND('Tabla de Aspectos'!BZ149&gt;=0,'Tabla de Aspectos'!BZ149&lt;'Tabla de Aspectos'!$BY$5/24),'Tabla de Aspectos'!BZ149,IF(AND('Tabla de Aspectos'!CB149&gt;=0,'Tabla de Aspectos'!CB149&lt;'Tabla de Aspectos'!$CA$5/24),'Tabla de Aspectos'!CB149,IF(AND('Tabla de Aspectos'!CD149&gt;=0,'Tabla de Aspectos'!CD149&lt;'Tabla de Aspectos'!$CC$5/24),'Tabla de Aspectos'!CD149,IF(AND('Tabla de Aspectos'!CF149&gt;=0,'Tabla de Aspectos'!CF149&lt;'Tabla de Aspectos'!$CE$5/24),'Tabla de Aspectos'!CF149,IF(AND('Tabla de Aspectos'!CH149&gt;=0,'Tabla de Aspectos'!CH149&lt;'Tabla de Aspectos'!$CG$5/24),'Tabla de Aspectos'!CH149,IF(AND('Tabla de Aspectos'!CJ149&gt;=0,'Tabla de Aspectos'!CJ149&lt;'Tabla de Aspectos'!$CI$5/24),'Tabla de Aspectos'!CJ149,IF(AND('Tabla de Aspectos'!CL149&gt;=0,'Tabla de Aspectos'!CL149&lt;'Tabla de Aspectos'!$CK$5/24),'Tabla de Aspectos'!CL149,IF(AND('Tabla de Aspectos'!CN149&gt;=0,'Tabla de Aspectos'!CN149&lt;'Tabla de Aspectos'!$CM$5/24),'Tabla de Aspectos'!CN149,IF(AND('Tabla de Aspectos'!CP149&gt;=0,'Tabla de Aspectos'!CP149&lt;'Tabla de Aspectos'!$CO$5/24),'Tabla de Aspectos'!CP149,IF(AND('Tabla de Aspectos'!CR149&gt;=0,'Tabla de Aspectos'!CR149&lt;'Tabla de Aspectos'!$CQ$5/24),'Tabla de Aspectos'!CR149,IF(AND('Tabla de Aspectos'!CT149&gt;=0,'Tabla de Aspectos'!CT149&lt;'Tabla de Aspectos'!$CS$5/24),'Tabla de Aspectos'!CT149,IF(AND('Tabla de Aspectos'!CV149&gt;=0,'Tabla de Aspectos'!CV149&lt;'Tabla de Aspectos'!$CU$5/24),'Tabla de Aspectos'!CV149,IF(AND('Tabla de Aspectos'!CX149&gt;=0,'Tabla de Aspectos'!CX149&lt;'Tabla de Aspectos'!$CW$5/24),'Tabla de Aspectos'!CX149,"")))))))))))))))))))))))))))))))))))))))))))))))))</f>
        <v>0</v>
      </c>
      <c r="CK7" s="3" t="str">
        <f>IF(CJ7&lt;&gt;"",IF(CI7=13,"(no se puede describir)",IF(CI7="Conjunción","+20",ROUND((31-HLOOKUP(CI7,'Tabla de Aspectos'!$G$2:$DT$7,6,FALSE))/3*2,1))),"")</f>
        <v>+20</v>
      </c>
      <c r="CL7" s="3">
        <f>IF(CI7='Tabla de Aspectos'!$G$2,24*CJ7/'Tabla de Aspectos'!$G$5,IF(CI7='Tabla de Aspectos'!$I$2,24*CJ7/'Tabla de Aspectos'!$I$5,IF(CI7='Tabla de Aspectos'!$K$2,24*CJ7/'Tabla de Aspectos'!$K$5,IF(CI7='Tabla de Aspectos'!$CY$2,24*CJ7/'Tabla de Aspectos'!$CY$5,IF(CI7='Tabla de Aspectos'!$M$2,24*CJ7/'Tabla de Aspectos'!$M$5,IF(CI7='Tabla de Aspectos'!$M$2,24*CJ7/'Tabla de Aspectos'!$M$5,IF(CI7='Tabla de Aspectos'!$O$2,24*CJ7/'Tabla de Aspectos'!$O$5,IF(CI7='Tabla de Aspectos'!$Q$2,24*CJ7/'Tabla de Aspectos'!$Q$5,IF(CI7='Tabla de Aspectos'!$S$2,24*CJ7/'Tabla de Aspectos'!$S$5,IF(CI7='Tabla de Aspectos'!$U$2,24*CJ7/'Tabla de Aspectos'!$U$5,IF(CI7='Tabla de Aspectos'!$W$2,24*CJ7/'Tabla de Aspectos'!$W$5,IF(CI7='Tabla de Aspectos'!$Y$2,24*CJ7/'Tabla de Aspectos'!$Y$5,IF(CI7='Tabla de Aspectos'!$AA$2,24*CJ7/'Tabla de Aspectos'!$AA$5,IF(CI7='Tabla de Aspectos'!$AC$2,24*CJ7/'Tabla de Aspectos'!$AC$5,IF(CI7='Tabla de Aspectos'!$AE$2,24*CJ7/'Tabla de Aspectos'!$AE$5,IF(CI7='Tabla de Aspectos'!$AG$2,24*CJ7/'Tabla de Aspectos'!$AG$5,IF(CI7='Tabla de Aspectos'!$AI$2,24*CJ7/'Tabla de Aspectos'!$AI$5,IF(CI7='Tabla de Aspectos'!$AK$2,24*CJ7/'Tabla de Aspectos'!$AK$5,IF(CI7='Tabla de Aspectos'!$AM$2,24*CJ7/'Tabla de Aspectos'!$AM$5,IF(CI7='Tabla de Aspectos'!$AO$2,24*CJ7/'Tabla de Aspectos'!$AO$5,IF(CI7='Tabla de Aspectos'!$AQ$2,24*CJ7/'Tabla de Aspectos'!$AQ$5,IF(CI7='Tabla de Aspectos'!$AS$2,24*CJ7/'Tabla de Aspectos'!$AS$5,IF(CI7='Tabla de Aspectos'!$AU$2,24*CJ7/'Tabla de Aspectos'!$AU$5,IF(CI7='Tabla de Aspectos'!$AW$2,24*CJ7/'Tabla de Aspectos'!$AW$5,IF(CI7='Tabla de Aspectos'!$AY$2,24*CJ7/'Tabla de Aspectos'!$AY$5,IF(CI7='Tabla de Aspectos'!$BA$2,24*CJ7/'Tabla de Aspectos'!$BA$5,IF(CI7='Tabla de Aspectos'!$BC$2,24*CJ7/'Tabla de Aspectos'!$BC$5,IF(CI7='Tabla de Aspectos'!$BE$2,24*CJ7/'Tabla de Aspectos'!$BE$5,IF(CI7='Tabla de Aspectos'!$BG$2,24*CJ7/'Tabla de Aspectos'!$BG$5,IF(CI7='Tabla de Aspectos'!$BI$2,24*CJ7/'Tabla de Aspectos'!$BI$5,IF(CI7='Tabla de Aspectos'!$BK$2,24*CJ7/'Tabla de Aspectos'!$BK$5,IF(CI7='Tabla de Aspectos'!$BM$2,24*CJ7/'Tabla de Aspectos'!$BM$5,IF(CI7='Tabla de Aspectos'!$BO$2,24*CJ7/'Tabla de Aspectos'!$BO$5,IF(CI7='Tabla de Aspectos'!$BQ$2,24*CJ7/'Tabla de Aspectos'!$BQ$5,IF(CI7='Tabla de Aspectos'!$BS$2,24*CJ7/'Tabla de Aspectos'!$BS$5,IF(CI7='Tabla de Aspectos'!$BU$2,24*CJ7/'Tabla de Aspectos'!$BU$5,IF(CI7='Tabla de Aspectos'!$BW$2,24*CJ7/'Tabla de Aspectos'!$BW$5,IF(CI7='Tabla de Aspectos'!$BY$2,24*CJ7/'Tabla de Aspectos'!$BY$5,IF(CI7='Tabla de Aspectos'!$CA$2,24*CJ7/'Tabla de Aspectos'!$CA$5,IF(CI7='Tabla de Aspectos'!$CC$2,24*CJ7/'Tabla de Aspectos'!$CC$5,IF(CI7='Tabla de Aspectos'!$CE$2,24*CJ7/'Tabla de Aspectos'!$CE$5,IF(CI7='Tabla de Aspectos'!$CG$2,24*CJ7/'Tabla de Aspectos'!$CG$5,IF(CI7='Tabla de Aspectos'!$CI$2,24*CJ7/'Tabla de Aspectos'!$CI$5,IF(CI7='Tabla de Aspectos'!$CK$2,24*CJ7/'Tabla de Aspectos'!$CK$5,IF(CI7='Tabla de Aspectos'!$CM$2,24*CJ7/'Tabla de Aspectos'!$CM$5,IF(CI7='Tabla de Aspectos'!$CO$2,24*CJ7/'Tabla de Aspectos'!$CO$5,IF(CI7='Tabla de Aspectos'!$CQ$2,24*CJ7/'Tabla de Aspectos'!$CQ$5,IF(CI7='Tabla de Aspectos'!$CS$2,24*CJ7/'Tabla de Aspectos'!$CS$5,IF(CI7='Tabla de Aspectos'!$CU$2,24*CJ7/'Tabla de Aspectos'!$CU$5,IF(CI7='Tabla de Aspectos'!$CW$2,24*CJ7/'Tabla de Aspectos'!$CW$5,""))))))))))))))))))))))))))))))))))))))))))))))))))</f>
        <v>0</v>
      </c>
      <c r="CM7" s="3">
        <f t="shared" si="7"/>
        <v>20</v>
      </c>
      <c r="CO7" s="3">
        <f>'Tabla de Aspectos'!D164</f>
        <v>164</v>
      </c>
      <c r="CP7" s="3" t="str">
        <f>'Tabla de Aspectos'!E164</f>
        <v>Plutón</v>
      </c>
      <c r="CQ7" s="3" t="str">
        <f>'Tabla de Aspectos'!F164</f>
        <v>Venus</v>
      </c>
      <c r="CR7" s="3" t="str">
        <f>IF('Tabla de Aspectos'!G164='Tabla de Aspectos'!$H$2,'Tabla de Aspectos'!$H$2,IF('Tabla de Aspectos'!I164='Tabla de Aspectos'!$J$2,'Tabla de Aspectos'!$J$2,IF('Tabla de Aspectos'!CY164='Tabla de Aspectos'!$CZ$2,'Tabla de Aspectos'!$CZ$2,IF('Tabla de Aspectos'!K164='Tabla de Aspectos'!$L$2,'Tabla de Aspectos'!$L$2,IF('Tabla de Aspectos'!M164='Tabla de Aspectos'!$N$2,'Tabla de Aspectos'!$N$2,IF('Tabla de Aspectos'!O164='Tabla de Aspectos'!$P$2,'Tabla de Aspectos'!$P$2,IF('Tabla de Aspectos'!Q164='Tabla de Aspectos'!$R$2,'Tabla de Aspectos'!$R$2,IF('Tabla de Aspectos'!S164='Tabla de Aspectos'!$T$2,'Tabla de Aspectos'!$T$2,IF('Tabla de Aspectos'!U164='Tabla de Aspectos'!$V$2,'Tabla de Aspectos'!$V$2,IF('Tabla de Aspectos'!W164='Tabla de Aspectos'!$X$2,'Tabla de Aspectos'!$X$2,IF('Tabla de Aspectos'!Y164='Tabla de Aspectos'!$Z$2,'Tabla de Aspectos'!$Z$2,IF('Tabla de Aspectos'!AA164='Tabla de Aspectos'!$AB$2,'Tabla de Aspectos'!$AB$2,IF('Tabla de Aspectos'!AC164='Tabla de Aspectos'!$AD$2,'Tabla de Aspectos'!$AD$2,IF('Tabla de Aspectos'!AE164='Tabla de Aspectos'!$AF$2,'Tabla de Aspectos'!$AF$2,IF('Tabla de Aspectos'!AG164='Tabla de Aspectos'!$AH$2,'Tabla de Aspectos'!$AH$2,IF('Tabla de Aspectos'!AI164='Tabla de Aspectos'!$AJ$2,'Tabla de Aspectos'!$AJ$2,IF('Tabla de Aspectos'!AK164='Tabla de Aspectos'!$AL$2,'Tabla de Aspectos'!$AL$2,IF('Tabla de Aspectos'!AM164='Tabla de Aspectos'!$AN$2,'Tabla de Aspectos'!$AN$2,IF('Tabla de Aspectos'!AO164='Tabla de Aspectos'!$AP$2,'Tabla de Aspectos'!$AP$2,IF('Tabla de Aspectos'!AQ164='Tabla de Aspectos'!$AR$2,'Tabla de Aspectos'!$AR$2,IF('Tabla de Aspectos'!AS164='Tabla de Aspectos'!$AT$2,'Tabla de Aspectos'!$AT$2,IF('Tabla de Aspectos'!AU164='Tabla de Aspectos'!$AV$2,'Tabla de Aspectos'!$AV$2,IF('Tabla de Aspectos'!AW164='Tabla de Aspectos'!$AX$2,'Tabla de Aspectos'!$AX$2,IF('Tabla de Aspectos'!AY164='Tabla de Aspectos'!$AZ$2,'Tabla de Aspectos'!$AZ$2,IF('Tabla de Aspectos'!BA164='Tabla de Aspectos'!$BB$2,'Tabla de Aspectos'!$BB$2,IF('Tabla de Aspectos'!BC164='Tabla de Aspectos'!$BD$2,'Tabla de Aspectos'!$BD$2,IF('Tabla de Aspectos'!BE164='Tabla de Aspectos'!$BF$2,'Tabla de Aspectos'!$BF$2,IF('Tabla de Aspectos'!BG164='Tabla de Aspectos'!$BH$2,'Tabla de Aspectos'!$BH$2,IF('Tabla de Aspectos'!BI164='Tabla de Aspectos'!$BJ$2,'Tabla de Aspectos'!$BJ$2,IF('Tabla de Aspectos'!BK164='Tabla de Aspectos'!$BL$2,'Tabla de Aspectos'!$BL$2,IF('Tabla de Aspectos'!BM164='Tabla de Aspectos'!$BN$2,'Tabla de Aspectos'!$BN$2,IF('Tabla de Aspectos'!BO164='Tabla de Aspectos'!$BP$2,'Tabla de Aspectos'!$BP$2,IF('Tabla de Aspectos'!BQ164='Tabla de Aspectos'!$BR$2,'Tabla de Aspectos'!$BR$2,IF('Tabla de Aspectos'!BS164='Tabla de Aspectos'!$BT$2,'Tabla de Aspectos'!$BT$2,IF('Tabla de Aspectos'!BU164='Tabla de Aspectos'!$BV$2,'Tabla de Aspectos'!$BV$2,IF('Tabla de Aspectos'!BW164='Tabla de Aspectos'!$BX$2,'Tabla de Aspectos'!$BX$2,IF('Tabla de Aspectos'!BY164='Tabla de Aspectos'!$BZ$2,'Tabla de Aspectos'!$BZ$2,IF('Tabla de Aspectos'!CA164='Tabla de Aspectos'!$CB$2,'Tabla de Aspectos'!$CB$2,IF('Tabla de Aspectos'!CC164='Tabla de Aspectos'!$CD$2,'Tabla de Aspectos'!$CD$2,IF('Tabla de Aspectos'!CE164='Tabla de Aspectos'!$CF$2,'Tabla de Aspectos'!$CF$2,IF('Tabla de Aspectos'!CG164='Tabla de Aspectos'!$CH$2,'Tabla de Aspectos'!$CH$2,IF('Tabla de Aspectos'!CI164='Tabla de Aspectos'!$CJ$2,'Tabla de Aspectos'!$CJ$2,IF('Tabla de Aspectos'!CK164='Tabla de Aspectos'!$CL$2,'Tabla de Aspectos'!$CL$2,IF('Tabla de Aspectos'!CM164='Tabla de Aspectos'!$CN$2,'Tabla de Aspectos'!$CN$2,IF('Tabla de Aspectos'!CO164='Tabla de Aspectos'!$CP$2,'Tabla de Aspectos'!$CP$2,IF('Tabla de Aspectos'!CQ164='Tabla de Aspectos'!$CR$2,'Tabla de Aspectos'!$CR$2,IF('Tabla de Aspectos'!CS164='Tabla de Aspectos'!$CT$2,'Tabla de Aspectos'!$CT$2,IF('Tabla de Aspectos'!CU164='Tabla de Aspectos'!$CV$2,'Tabla de Aspectos'!$CV$2,IF('Tabla de Aspectos'!CW164='Tabla de Aspectos'!$CX$2,'Tabla de Aspectos'!$CX$2,"")))))))))))))))))))))))))))))))))))))))))))))))))</f>
        <v>Conjunción</v>
      </c>
      <c r="CS7" s="5">
        <f>IF(AND('Tabla de Aspectos'!H164&gt;=0,'Tabla de Aspectos'!H164&lt;'Tabla de Aspectos'!$G$5/24),'Tabla de Aspectos'!H164,IF(AND('Tabla de Aspectos'!J164&gt;=0,'Tabla de Aspectos'!J164&lt;'Tabla de Aspectos'!$I$5/24),'Tabla de Aspectos'!J164,IF(AND('Tabla de Aspectos'!CZ164&gt;=0,'Tabla de Aspectos'!CZ164&lt;'Tabla de Aspectos'!$CY$5/24),'Tabla de Aspectos'!CZ164,IF(AND('Tabla de Aspectos'!L164&gt;=0,'Tabla de Aspectos'!L164&lt;'Tabla de Aspectos'!$K$5/24),'Tabla de Aspectos'!L164,IF(AND('Tabla de Aspectos'!N164&gt;=0,'Tabla de Aspectos'!N164&lt;'Tabla de Aspectos'!$M$5/24),'Tabla de Aspectos'!N164,IF(AND('Tabla de Aspectos'!P164&gt;=0,'Tabla de Aspectos'!P164&lt;'Tabla de Aspectos'!$O$5/24),'Tabla de Aspectos'!P164,IF(AND('Tabla de Aspectos'!R164&gt;=0,'Tabla de Aspectos'!R164&lt;'Tabla de Aspectos'!$Q$5/24),'Tabla de Aspectos'!R164,IF(AND('Tabla de Aspectos'!T164&gt;=0,'Tabla de Aspectos'!T164&lt;'Tabla de Aspectos'!$S$5/24),'Tabla de Aspectos'!T164,IF(AND('Tabla de Aspectos'!V164&gt;=0,'Tabla de Aspectos'!V164&lt;'Tabla de Aspectos'!$U$5/24),'Tabla de Aspectos'!V164,IF(AND('Tabla de Aspectos'!X164&gt;=0,'Tabla de Aspectos'!X164&lt;'Tabla de Aspectos'!$W$5/24),'Tabla de Aspectos'!X164,IF(AND('Tabla de Aspectos'!Z164&gt;=0,'Tabla de Aspectos'!Z164&lt;'Tabla de Aspectos'!$Y$5/24),'Tabla de Aspectos'!Z164,IF(AND('Tabla de Aspectos'!AB164&gt;=0,'Tabla de Aspectos'!AB164&lt;'Tabla de Aspectos'!$AA$5/24),'Tabla de Aspectos'!AB164,IF(AND('Tabla de Aspectos'!AD164&gt;=0,'Tabla de Aspectos'!AD164&lt;'Tabla de Aspectos'!$AC$5/24),'Tabla de Aspectos'!AD164,IF(AND('Tabla de Aspectos'!AF164&gt;=0,'Tabla de Aspectos'!AF164&lt;'Tabla de Aspectos'!$AE$5/24),'Tabla de Aspectos'!AF164,IF(AND('Tabla de Aspectos'!AH164&gt;=0,'Tabla de Aspectos'!AH164&lt;'Tabla de Aspectos'!$AG$5/24),'Tabla de Aspectos'!AH164,IF(AND('Tabla de Aspectos'!AJ164&gt;=0,'Tabla de Aspectos'!AJ164&lt;'Tabla de Aspectos'!$AI$5/24),'Tabla de Aspectos'!AJ164,IF(AND('Tabla de Aspectos'!AL164&gt;=0,'Tabla de Aspectos'!AL164&lt;'Tabla de Aspectos'!$AK$5/24),'Tabla de Aspectos'!AL164,IF(AND('Tabla de Aspectos'!AN164&gt;=0,'Tabla de Aspectos'!AN164&lt;'Tabla de Aspectos'!$AM$5/24),'Tabla de Aspectos'!AN164,IF(AND('Tabla de Aspectos'!AP164&gt;=0,'Tabla de Aspectos'!AP164&lt;'Tabla de Aspectos'!$AO$5/24),'Tabla de Aspectos'!AP164,IF(AND('Tabla de Aspectos'!AR164&gt;=0,'Tabla de Aspectos'!AR164&lt;'Tabla de Aspectos'!$AQ$5/24),'Tabla de Aspectos'!AR164,IF(AND('Tabla de Aspectos'!AT164&gt;=0,'Tabla de Aspectos'!AT164&lt;'Tabla de Aspectos'!$AS$5/24),'Tabla de Aspectos'!AT164,IF(AND('Tabla de Aspectos'!AV164&gt;=0,'Tabla de Aspectos'!AV164&lt;'Tabla de Aspectos'!$AU$5/24),'Tabla de Aspectos'!AV164,IF(AND('Tabla de Aspectos'!AX164&gt;=0,'Tabla de Aspectos'!AX164&lt;'Tabla de Aspectos'!$AW$5/24),'Tabla de Aspectos'!AX164,IF(AND('Tabla de Aspectos'!AZ164&gt;=0,'Tabla de Aspectos'!AZ164&lt;'Tabla de Aspectos'!$AY$5/24),'Tabla de Aspectos'!AZ164,IF(AND('Tabla de Aspectos'!BB164&gt;=0,'Tabla de Aspectos'!BB164&lt;'Tabla de Aspectos'!$BA$5/24),'Tabla de Aspectos'!BB164,IF(AND('Tabla de Aspectos'!BD164&gt;=0,'Tabla de Aspectos'!BD164&lt;'Tabla de Aspectos'!$BC$5/24),'Tabla de Aspectos'!BD164,IF(AND('Tabla de Aspectos'!BF164&gt;=0,'Tabla de Aspectos'!BF164&lt;'Tabla de Aspectos'!$BE$5/24),'Tabla de Aspectos'!BF164,IF(AND('Tabla de Aspectos'!BH164&gt;=0,'Tabla de Aspectos'!BH164&lt;'Tabla de Aspectos'!$BG$5/24),'Tabla de Aspectos'!BH164,IF(AND('Tabla de Aspectos'!BJ164&gt;=0,'Tabla de Aspectos'!BJ164&lt;'Tabla de Aspectos'!$BI$5/24),'Tabla de Aspectos'!BJ164,IF(AND('Tabla de Aspectos'!BL164&gt;=0,'Tabla de Aspectos'!BL164&lt;'Tabla de Aspectos'!$BK$5/24),'Tabla de Aspectos'!BL164,IF(AND('Tabla de Aspectos'!BN164&gt;=0,'Tabla de Aspectos'!BN164&lt;'Tabla de Aspectos'!$BM$5/24),'Tabla de Aspectos'!BN164,IF(AND('Tabla de Aspectos'!BP164&gt;=0,'Tabla de Aspectos'!BP164&lt;'Tabla de Aspectos'!$BO$5/24),'Tabla de Aspectos'!BP164,IF(AND('Tabla de Aspectos'!BR164&gt;=0,'Tabla de Aspectos'!BR164&lt;'Tabla de Aspectos'!$BQ$5/24),'Tabla de Aspectos'!BR164,IF(AND('Tabla de Aspectos'!BT164&gt;=0,'Tabla de Aspectos'!BT164&lt;'Tabla de Aspectos'!$BS$5/24),'Tabla de Aspectos'!BT164,IF(AND('Tabla de Aspectos'!BV164&gt;=0,'Tabla de Aspectos'!BV164&lt;'Tabla de Aspectos'!$BU$5/24),'Tabla de Aspectos'!BV164,IF(AND('Tabla de Aspectos'!BX164&gt;=0,'Tabla de Aspectos'!BX164&lt;'Tabla de Aspectos'!$BW$5/24),'Tabla de Aspectos'!BX164,IF(AND('Tabla de Aspectos'!BZ164&gt;=0,'Tabla de Aspectos'!BZ164&lt;'Tabla de Aspectos'!$BY$5/24),'Tabla de Aspectos'!BZ164,IF(AND('Tabla de Aspectos'!CB164&gt;=0,'Tabla de Aspectos'!CB164&lt;'Tabla de Aspectos'!$CA$5/24),'Tabla de Aspectos'!CB164,IF(AND('Tabla de Aspectos'!CD164&gt;=0,'Tabla de Aspectos'!CD164&lt;'Tabla de Aspectos'!$CC$5/24),'Tabla de Aspectos'!CD164,IF(AND('Tabla de Aspectos'!CF164&gt;=0,'Tabla de Aspectos'!CF164&lt;'Tabla de Aspectos'!$CE$5/24),'Tabla de Aspectos'!CF164,IF(AND('Tabla de Aspectos'!CH164&gt;=0,'Tabla de Aspectos'!CH164&lt;'Tabla de Aspectos'!$CG$5/24),'Tabla de Aspectos'!CH164,IF(AND('Tabla de Aspectos'!CJ164&gt;=0,'Tabla de Aspectos'!CJ164&lt;'Tabla de Aspectos'!$CI$5/24),'Tabla de Aspectos'!CJ164,IF(AND('Tabla de Aspectos'!CL164&gt;=0,'Tabla de Aspectos'!CL164&lt;'Tabla de Aspectos'!$CK$5/24),'Tabla de Aspectos'!CL164,IF(AND('Tabla de Aspectos'!CN164&gt;=0,'Tabla de Aspectos'!CN164&lt;'Tabla de Aspectos'!$CM$5/24),'Tabla de Aspectos'!CN164,IF(AND('Tabla de Aspectos'!CP164&gt;=0,'Tabla de Aspectos'!CP164&lt;'Tabla de Aspectos'!$CO$5/24),'Tabla de Aspectos'!CP164,IF(AND('Tabla de Aspectos'!CR164&gt;=0,'Tabla de Aspectos'!CR164&lt;'Tabla de Aspectos'!$CQ$5/24),'Tabla de Aspectos'!CR164,IF(AND('Tabla de Aspectos'!CT164&gt;=0,'Tabla de Aspectos'!CT164&lt;'Tabla de Aspectos'!$CS$5/24),'Tabla de Aspectos'!CT164,IF(AND('Tabla de Aspectos'!CV164&gt;=0,'Tabla de Aspectos'!CV164&lt;'Tabla de Aspectos'!$CU$5/24),'Tabla de Aspectos'!CV164,IF(AND('Tabla de Aspectos'!CX164&gt;=0,'Tabla de Aspectos'!CX164&lt;'Tabla de Aspectos'!$CW$5/24),'Tabla de Aspectos'!CX164,"")))))))))))))))))))))))))))))))))))))))))))))))))</f>
        <v>0</v>
      </c>
      <c r="CT7" s="3" t="str">
        <f>IF(CS7&lt;&gt;"",IF(CR7=13,"(no se puede describir)",IF(CR7="Conjunción","+20",ROUND((31-HLOOKUP(CR7,'Tabla de Aspectos'!$G$2:$DT$7,6,FALSE))/3*2,1))),"")</f>
        <v>+20</v>
      </c>
      <c r="CU7" s="3">
        <f>IF(CR7='Tabla de Aspectos'!$G$2,24*CS7/'Tabla de Aspectos'!$G$5,IF(CR7='Tabla de Aspectos'!$I$2,24*CS7/'Tabla de Aspectos'!$I$5,IF(CR7='Tabla de Aspectos'!$K$2,24*CS7/'Tabla de Aspectos'!$K$5,IF(CR7='Tabla de Aspectos'!$CY$2,24*CS7/'Tabla de Aspectos'!$CY$5,IF(CR7='Tabla de Aspectos'!$M$2,24*CS7/'Tabla de Aspectos'!$M$5,IF(CR7='Tabla de Aspectos'!$M$2,24*CS7/'Tabla de Aspectos'!$M$5,IF(CR7='Tabla de Aspectos'!$O$2,24*CS7/'Tabla de Aspectos'!$O$5,IF(CR7='Tabla de Aspectos'!$Q$2,24*CS7/'Tabla de Aspectos'!$Q$5,IF(CR7='Tabla de Aspectos'!$S$2,24*CS7/'Tabla de Aspectos'!$S$5,IF(CR7='Tabla de Aspectos'!$U$2,24*CS7/'Tabla de Aspectos'!$U$5,IF(CR7='Tabla de Aspectos'!$W$2,24*CS7/'Tabla de Aspectos'!$W$5,IF(CR7='Tabla de Aspectos'!$Y$2,24*CS7/'Tabla de Aspectos'!$Y$5,IF(CR7='Tabla de Aspectos'!$AA$2,24*CS7/'Tabla de Aspectos'!$AA$5,IF(CR7='Tabla de Aspectos'!$AC$2,24*CS7/'Tabla de Aspectos'!$AC$5,IF(CR7='Tabla de Aspectos'!$AE$2,24*CS7/'Tabla de Aspectos'!$AE$5,IF(CR7='Tabla de Aspectos'!$AG$2,24*CS7/'Tabla de Aspectos'!$AG$5,IF(CR7='Tabla de Aspectos'!$AI$2,24*CS7/'Tabla de Aspectos'!$AI$5,IF(CR7='Tabla de Aspectos'!$AK$2,24*CS7/'Tabla de Aspectos'!$AK$5,IF(CR7='Tabla de Aspectos'!$AM$2,24*CS7/'Tabla de Aspectos'!$AM$5,IF(CR7='Tabla de Aspectos'!$AO$2,24*CS7/'Tabla de Aspectos'!$AO$5,IF(CR7='Tabla de Aspectos'!$AQ$2,24*CS7/'Tabla de Aspectos'!$AQ$5,IF(CR7='Tabla de Aspectos'!$AS$2,24*CS7/'Tabla de Aspectos'!$AS$5,IF(CR7='Tabla de Aspectos'!$AU$2,24*CS7/'Tabla de Aspectos'!$AU$5,IF(CR7='Tabla de Aspectos'!$AW$2,24*CS7/'Tabla de Aspectos'!$AW$5,IF(CR7='Tabla de Aspectos'!$AY$2,24*CS7/'Tabla de Aspectos'!$AY$5,IF(CR7='Tabla de Aspectos'!$BA$2,24*CS7/'Tabla de Aspectos'!$BA$5,IF(CR7='Tabla de Aspectos'!$BC$2,24*CS7/'Tabla de Aspectos'!$BC$5,IF(CR7='Tabla de Aspectos'!$BE$2,24*CS7/'Tabla de Aspectos'!$BE$5,IF(CR7='Tabla de Aspectos'!$BG$2,24*CS7/'Tabla de Aspectos'!$BG$5,IF(CR7='Tabla de Aspectos'!$BI$2,24*CS7/'Tabla de Aspectos'!$BI$5,IF(CR7='Tabla de Aspectos'!$BK$2,24*CS7/'Tabla de Aspectos'!$BK$5,IF(CR7='Tabla de Aspectos'!$BM$2,24*CS7/'Tabla de Aspectos'!$BM$5,IF(CR7='Tabla de Aspectos'!$BO$2,24*CS7/'Tabla de Aspectos'!$BO$5,IF(CR7='Tabla de Aspectos'!$BQ$2,24*CS7/'Tabla de Aspectos'!$BQ$5,IF(CR7='Tabla de Aspectos'!$BS$2,24*CS7/'Tabla de Aspectos'!$BS$5,IF(CR7='Tabla de Aspectos'!$BU$2,24*CS7/'Tabla de Aspectos'!$BU$5,IF(CR7='Tabla de Aspectos'!$BW$2,24*CS7/'Tabla de Aspectos'!$BW$5,IF(CR7='Tabla de Aspectos'!$BY$2,24*CS7/'Tabla de Aspectos'!$BY$5,IF(CR7='Tabla de Aspectos'!$CA$2,24*CS7/'Tabla de Aspectos'!$CA$5,IF(CR7='Tabla de Aspectos'!$CC$2,24*CS7/'Tabla de Aspectos'!$CC$5,IF(CR7='Tabla de Aspectos'!$CE$2,24*CS7/'Tabla de Aspectos'!$CE$5,IF(CR7='Tabla de Aspectos'!$CG$2,24*CS7/'Tabla de Aspectos'!$CG$5,IF(CR7='Tabla de Aspectos'!$CI$2,24*CS7/'Tabla de Aspectos'!$CI$5,IF(CR7='Tabla de Aspectos'!$CK$2,24*CS7/'Tabla de Aspectos'!$CK$5,IF(CR7='Tabla de Aspectos'!$CM$2,24*CS7/'Tabla de Aspectos'!$CM$5,IF(CR7='Tabla de Aspectos'!$CO$2,24*CS7/'Tabla de Aspectos'!$CO$5,IF(CR7='Tabla de Aspectos'!$CQ$2,24*CS7/'Tabla de Aspectos'!$CQ$5,IF(CR7='Tabla de Aspectos'!$CS$2,24*CS7/'Tabla de Aspectos'!$CS$5,IF(CR7='Tabla de Aspectos'!$CU$2,24*CS7/'Tabla de Aspectos'!$CU$5,IF(CR7='Tabla de Aspectos'!$CW$2,24*CS7/'Tabla de Aspectos'!$CW$5,""))))))))))))))))))))))))))))))))))))))))))))))))))</f>
        <v>0</v>
      </c>
      <c r="CV7" s="3">
        <f t="shared" si="8"/>
        <v>20</v>
      </c>
      <c r="CX7" s="3">
        <f>'Tabla de Aspectos'!D179</f>
        <v>180</v>
      </c>
      <c r="CY7" s="3" t="str">
        <f>'Tabla de Aspectos'!E179</f>
        <v>Nodo Norte Real</v>
      </c>
      <c r="CZ7" s="3" t="str">
        <f>'Tabla de Aspectos'!F179</f>
        <v>Venus</v>
      </c>
      <c r="DA7" s="3" t="str">
        <f>IF('Tabla de Aspectos'!G179='Tabla de Aspectos'!$H$2,'Tabla de Aspectos'!$H$2,IF('Tabla de Aspectos'!I179='Tabla de Aspectos'!$J$2,'Tabla de Aspectos'!$J$2,IF('Tabla de Aspectos'!CY179='Tabla de Aspectos'!$CZ$2,'Tabla de Aspectos'!$CZ$2,IF('Tabla de Aspectos'!K179='Tabla de Aspectos'!$L$2,'Tabla de Aspectos'!$L$2,IF('Tabla de Aspectos'!M179='Tabla de Aspectos'!$N$2,'Tabla de Aspectos'!$N$2,IF('Tabla de Aspectos'!O179='Tabla de Aspectos'!$P$2,'Tabla de Aspectos'!$P$2,IF('Tabla de Aspectos'!Q179='Tabla de Aspectos'!$R$2,'Tabla de Aspectos'!$R$2,IF('Tabla de Aspectos'!S179='Tabla de Aspectos'!$T$2,'Tabla de Aspectos'!$T$2,IF('Tabla de Aspectos'!U179='Tabla de Aspectos'!$V$2,'Tabla de Aspectos'!$V$2,IF('Tabla de Aspectos'!W179='Tabla de Aspectos'!$X$2,'Tabla de Aspectos'!$X$2,IF('Tabla de Aspectos'!Y179='Tabla de Aspectos'!$Z$2,'Tabla de Aspectos'!$Z$2,IF('Tabla de Aspectos'!AA179='Tabla de Aspectos'!$AB$2,'Tabla de Aspectos'!$AB$2,IF('Tabla de Aspectos'!AC179='Tabla de Aspectos'!$AD$2,'Tabla de Aspectos'!$AD$2,IF('Tabla de Aspectos'!AE179='Tabla de Aspectos'!$AF$2,'Tabla de Aspectos'!$AF$2,IF('Tabla de Aspectos'!AG179='Tabla de Aspectos'!$AH$2,'Tabla de Aspectos'!$AH$2,IF('Tabla de Aspectos'!AI179='Tabla de Aspectos'!$AJ$2,'Tabla de Aspectos'!$AJ$2,IF('Tabla de Aspectos'!AK179='Tabla de Aspectos'!$AL$2,'Tabla de Aspectos'!$AL$2,IF('Tabla de Aspectos'!AM179='Tabla de Aspectos'!$AN$2,'Tabla de Aspectos'!$AN$2,IF('Tabla de Aspectos'!AO179='Tabla de Aspectos'!$AP$2,'Tabla de Aspectos'!$AP$2,IF('Tabla de Aspectos'!AQ179='Tabla de Aspectos'!$AR$2,'Tabla de Aspectos'!$AR$2,IF('Tabla de Aspectos'!AS179='Tabla de Aspectos'!$AT$2,'Tabla de Aspectos'!$AT$2,IF('Tabla de Aspectos'!AU179='Tabla de Aspectos'!$AV$2,'Tabla de Aspectos'!$AV$2,IF('Tabla de Aspectos'!AW179='Tabla de Aspectos'!$AX$2,'Tabla de Aspectos'!$AX$2,IF('Tabla de Aspectos'!AY179='Tabla de Aspectos'!$AZ$2,'Tabla de Aspectos'!$AZ$2,IF('Tabla de Aspectos'!BA179='Tabla de Aspectos'!$BB$2,'Tabla de Aspectos'!$BB$2,IF('Tabla de Aspectos'!BC179='Tabla de Aspectos'!$BD$2,'Tabla de Aspectos'!$BD$2,IF('Tabla de Aspectos'!BE179='Tabla de Aspectos'!$BF$2,'Tabla de Aspectos'!$BF$2,IF('Tabla de Aspectos'!BG179='Tabla de Aspectos'!$BH$2,'Tabla de Aspectos'!$BH$2,IF('Tabla de Aspectos'!BI179='Tabla de Aspectos'!$BJ$2,'Tabla de Aspectos'!$BJ$2,IF('Tabla de Aspectos'!BK179='Tabla de Aspectos'!$BL$2,'Tabla de Aspectos'!$BL$2,IF('Tabla de Aspectos'!BM179='Tabla de Aspectos'!$BN$2,'Tabla de Aspectos'!$BN$2,IF('Tabla de Aspectos'!BO179='Tabla de Aspectos'!$BP$2,'Tabla de Aspectos'!$BP$2,IF('Tabla de Aspectos'!BQ179='Tabla de Aspectos'!$BR$2,'Tabla de Aspectos'!$BR$2,IF('Tabla de Aspectos'!BS179='Tabla de Aspectos'!$BT$2,'Tabla de Aspectos'!$BT$2,IF('Tabla de Aspectos'!BU179='Tabla de Aspectos'!$BV$2,'Tabla de Aspectos'!$BV$2,IF('Tabla de Aspectos'!BW179='Tabla de Aspectos'!$BX$2,'Tabla de Aspectos'!$BX$2,IF('Tabla de Aspectos'!BY179='Tabla de Aspectos'!$BZ$2,'Tabla de Aspectos'!$BZ$2,IF('Tabla de Aspectos'!CA179='Tabla de Aspectos'!$CB$2,'Tabla de Aspectos'!$CB$2,IF('Tabla de Aspectos'!CC179='Tabla de Aspectos'!$CD$2,'Tabla de Aspectos'!$CD$2,IF('Tabla de Aspectos'!CE179='Tabla de Aspectos'!$CF$2,'Tabla de Aspectos'!$CF$2,IF('Tabla de Aspectos'!CG179='Tabla de Aspectos'!$CH$2,'Tabla de Aspectos'!$CH$2,IF('Tabla de Aspectos'!CI179='Tabla de Aspectos'!$CJ$2,'Tabla de Aspectos'!$CJ$2,IF('Tabla de Aspectos'!CK179='Tabla de Aspectos'!$CL$2,'Tabla de Aspectos'!$CL$2,IF('Tabla de Aspectos'!CM179='Tabla de Aspectos'!$CN$2,'Tabla de Aspectos'!$CN$2,IF('Tabla de Aspectos'!CO179='Tabla de Aspectos'!$CP$2,'Tabla de Aspectos'!$CP$2,IF('Tabla de Aspectos'!CQ179='Tabla de Aspectos'!$CR$2,'Tabla de Aspectos'!$CR$2,IF('Tabla de Aspectos'!CS179='Tabla de Aspectos'!$CT$2,'Tabla de Aspectos'!$CT$2,IF('Tabla de Aspectos'!CU179='Tabla de Aspectos'!$CV$2,'Tabla de Aspectos'!$CV$2,IF('Tabla de Aspectos'!CW179='Tabla de Aspectos'!$CX$2,'Tabla de Aspectos'!$CX$2,"")))))))))))))))))))))))))))))))))))))))))))))))))</f>
        <v>Conjunción</v>
      </c>
      <c r="DB7" s="5">
        <f>IF(AND('Tabla de Aspectos'!H179&gt;=0,'Tabla de Aspectos'!H179&lt;'Tabla de Aspectos'!$G$5/24),'Tabla de Aspectos'!H179,IF(AND('Tabla de Aspectos'!J179&gt;=0,'Tabla de Aspectos'!J179&lt;'Tabla de Aspectos'!$I$5/24),'Tabla de Aspectos'!J179,IF(AND('Tabla de Aspectos'!CZ179&gt;=0,'Tabla de Aspectos'!CZ179&lt;'Tabla de Aspectos'!$CY$5/24),'Tabla de Aspectos'!CZ179,IF(AND('Tabla de Aspectos'!L179&gt;=0,'Tabla de Aspectos'!L179&lt;'Tabla de Aspectos'!$K$5/24),'Tabla de Aspectos'!L179,IF(AND('Tabla de Aspectos'!N179&gt;=0,'Tabla de Aspectos'!N179&lt;'Tabla de Aspectos'!$M$5/24),'Tabla de Aspectos'!N179,IF(AND('Tabla de Aspectos'!P179&gt;=0,'Tabla de Aspectos'!P179&lt;'Tabla de Aspectos'!$O$5/24),'Tabla de Aspectos'!P179,IF(AND('Tabla de Aspectos'!R179&gt;=0,'Tabla de Aspectos'!R179&lt;'Tabla de Aspectos'!$Q$5/24),'Tabla de Aspectos'!R179,IF(AND('Tabla de Aspectos'!T179&gt;=0,'Tabla de Aspectos'!T179&lt;'Tabla de Aspectos'!$S$5/24),'Tabla de Aspectos'!T179,IF(AND('Tabla de Aspectos'!V179&gt;=0,'Tabla de Aspectos'!V179&lt;'Tabla de Aspectos'!$U$5/24),'Tabla de Aspectos'!V179,IF(AND('Tabla de Aspectos'!X179&gt;=0,'Tabla de Aspectos'!X179&lt;'Tabla de Aspectos'!$W$5/24),'Tabla de Aspectos'!X179,IF(AND('Tabla de Aspectos'!Z179&gt;=0,'Tabla de Aspectos'!Z179&lt;'Tabla de Aspectos'!$Y$5/24),'Tabla de Aspectos'!Z179,IF(AND('Tabla de Aspectos'!AB179&gt;=0,'Tabla de Aspectos'!AB179&lt;'Tabla de Aspectos'!$AA$5/24),'Tabla de Aspectos'!AB179,IF(AND('Tabla de Aspectos'!AD179&gt;=0,'Tabla de Aspectos'!AD179&lt;'Tabla de Aspectos'!$AC$5/24),'Tabla de Aspectos'!AD179,IF(AND('Tabla de Aspectos'!AF179&gt;=0,'Tabla de Aspectos'!AF179&lt;'Tabla de Aspectos'!$AE$5/24),'Tabla de Aspectos'!AF179,IF(AND('Tabla de Aspectos'!AH179&gt;=0,'Tabla de Aspectos'!AH179&lt;'Tabla de Aspectos'!$AG$5/24),'Tabla de Aspectos'!AH179,IF(AND('Tabla de Aspectos'!AJ179&gt;=0,'Tabla de Aspectos'!AJ179&lt;'Tabla de Aspectos'!$AI$5/24),'Tabla de Aspectos'!AJ179,IF(AND('Tabla de Aspectos'!AL179&gt;=0,'Tabla de Aspectos'!AL179&lt;'Tabla de Aspectos'!$AK$5/24),'Tabla de Aspectos'!AL179,IF(AND('Tabla de Aspectos'!AN179&gt;=0,'Tabla de Aspectos'!AN179&lt;'Tabla de Aspectos'!$AM$5/24),'Tabla de Aspectos'!AN179,IF(AND('Tabla de Aspectos'!AP179&gt;=0,'Tabla de Aspectos'!AP179&lt;'Tabla de Aspectos'!$AO$5/24),'Tabla de Aspectos'!AP179,IF(AND('Tabla de Aspectos'!AR179&gt;=0,'Tabla de Aspectos'!AR179&lt;'Tabla de Aspectos'!$AQ$5/24),'Tabla de Aspectos'!AR179,IF(AND('Tabla de Aspectos'!AT179&gt;=0,'Tabla de Aspectos'!AT179&lt;'Tabla de Aspectos'!$AS$5/24),'Tabla de Aspectos'!AT179,IF(AND('Tabla de Aspectos'!AV179&gt;=0,'Tabla de Aspectos'!AV179&lt;'Tabla de Aspectos'!$AU$5/24),'Tabla de Aspectos'!AV179,IF(AND('Tabla de Aspectos'!AX179&gt;=0,'Tabla de Aspectos'!AX179&lt;'Tabla de Aspectos'!$AW$5/24),'Tabla de Aspectos'!AX179,IF(AND('Tabla de Aspectos'!AZ179&gt;=0,'Tabla de Aspectos'!AZ179&lt;'Tabla de Aspectos'!$AY$5/24),'Tabla de Aspectos'!AZ179,IF(AND('Tabla de Aspectos'!BB179&gt;=0,'Tabla de Aspectos'!BB179&lt;'Tabla de Aspectos'!$BA$5/24),'Tabla de Aspectos'!BB179,IF(AND('Tabla de Aspectos'!BD179&gt;=0,'Tabla de Aspectos'!BD179&lt;'Tabla de Aspectos'!$BC$5/24),'Tabla de Aspectos'!BD179,IF(AND('Tabla de Aspectos'!BF179&gt;=0,'Tabla de Aspectos'!BF179&lt;'Tabla de Aspectos'!$BE$5/24),'Tabla de Aspectos'!BF179,IF(AND('Tabla de Aspectos'!BH179&gt;=0,'Tabla de Aspectos'!BH179&lt;'Tabla de Aspectos'!$BG$5/24),'Tabla de Aspectos'!BH179,IF(AND('Tabla de Aspectos'!BJ179&gt;=0,'Tabla de Aspectos'!BJ179&lt;'Tabla de Aspectos'!$BI$5/24),'Tabla de Aspectos'!BJ179,IF(AND('Tabla de Aspectos'!BL179&gt;=0,'Tabla de Aspectos'!BL179&lt;'Tabla de Aspectos'!$BK$5/24),'Tabla de Aspectos'!BL179,IF(AND('Tabla de Aspectos'!BN179&gt;=0,'Tabla de Aspectos'!BN179&lt;'Tabla de Aspectos'!$BM$5/24),'Tabla de Aspectos'!BN179,IF(AND('Tabla de Aspectos'!BP179&gt;=0,'Tabla de Aspectos'!BP179&lt;'Tabla de Aspectos'!$BO$5/24),'Tabla de Aspectos'!BP179,IF(AND('Tabla de Aspectos'!BR179&gt;=0,'Tabla de Aspectos'!BR179&lt;'Tabla de Aspectos'!$BQ$5/24),'Tabla de Aspectos'!BR179,IF(AND('Tabla de Aspectos'!BT179&gt;=0,'Tabla de Aspectos'!BT179&lt;'Tabla de Aspectos'!$BS$5/24),'Tabla de Aspectos'!BT179,IF(AND('Tabla de Aspectos'!BV179&gt;=0,'Tabla de Aspectos'!BV179&lt;'Tabla de Aspectos'!$BU$5/24),'Tabla de Aspectos'!BV179,IF(AND('Tabla de Aspectos'!BX179&gt;=0,'Tabla de Aspectos'!BX179&lt;'Tabla de Aspectos'!$BW$5/24),'Tabla de Aspectos'!BX179,IF(AND('Tabla de Aspectos'!BZ179&gt;=0,'Tabla de Aspectos'!BZ179&lt;'Tabla de Aspectos'!$BY$5/24),'Tabla de Aspectos'!BZ179,IF(AND('Tabla de Aspectos'!CB179&gt;=0,'Tabla de Aspectos'!CB179&lt;'Tabla de Aspectos'!$CA$5/24),'Tabla de Aspectos'!CB179,IF(AND('Tabla de Aspectos'!CD179&gt;=0,'Tabla de Aspectos'!CD179&lt;'Tabla de Aspectos'!$CC$5/24),'Tabla de Aspectos'!CD179,IF(AND('Tabla de Aspectos'!CF179&gt;=0,'Tabla de Aspectos'!CF179&lt;'Tabla de Aspectos'!$CE$5/24),'Tabla de Aspectos'!CF179,IF(AND('Tabla de Aspectos'!CH179&gt;=0,'Tabla de Aspectos'!CH179&lt;'Tabla de Aspectos'!$CG$5/24),'Tabla de Aspectos'!CH179,IF(AND('Tabla de Aspectos'!CJ179&gt;=0,'Tabla de Aspectos'!CJ179&lt;'Tabla de Aspectos'!$CI$5/24),'Tabla de Aspectos'!CJ179,IF(AND('Tabla de Aspectos'!CL179&gt;=0,'Tabla de Aspectos'!CL179&lt;'Tabla de Aspectos'!$CK$5/24),'Tabla de Aspectos'!CL179,IF(AND('Tabla de Aspectos'!CN179&gt;=0,'Tabla de Aspectos'!CN179&lt;'Tabla de Aspectos'!$CM$5/24),'Tabla de Aspectos'!CN179,IF(AND('Tabla de Aspectos'!CP179&gt;=0,'Tabla de Aspectos'!CP179&lt;'Tabla de Aspectos'!$CO$5/24),'Tabla de Aspectos'!CP179,IF(AND('Tabla de Aspectos'!CR179&gt;=0,'Tabla de Aspectos'!CR179&lt;'Tabla de Aspectos'!$CQ$5/24),'Tabla de Aspectos'!CR179,IF(AND('Tabla de Aspectos'!CT179&gt;=0,'Tabla de Aspectos'!CT179&lt;'Tabla de Aspectos'!$CS$5/24),'Tabla de Aspectos'!CT179,IF(AND('Tabla de Aspectos'!CV179&gt;=0,'Tabla de Aspectos'!CV179&lt;'Tabla de Aspectos'!$CU$5/24),'Tabla de Aspectos'!CV179,IF(AND('Tabla de Aspectos'!CX179&gt;=0,'Tabla de Aspectos'!CX179&lt;'Tabla de Aspectos'!$CW$5/24),'Tabla de Aspectos'!CX179,"")))))))))))))))))))))))))))))))))))))))))))))))))</f>
        <v>0</v>
      </c>
      <c r="DC7" s="3" t="str">
        <f>IF(DB7&lt;&gt;"",IF(DA7=13,"(no se puede describir)",IF(DA7="Conjunción","+20",ROUND((31-HLOOKUP(DA7,'Tabla de Aspectos'!$G$2:$DT$7,6,FALSE))/3*2,1))),"")</f>
        <v>+20</v>
      </c>
      <c r="DD7" s="3">
        <f>IF(DA7='Tabla de Aspectos'!$G$2,24*DB7/'Tabla de Aspectos'!$G$5,IF(DA7='Tabla de Aspectos'!$I$2,24*DB7/'Tabla de Aspectos'!$I$5,IF(DA7='Tabla de Aspectos'!$K$2,24*DB7/'Tabla de Aspectos'!$K$5,IF(DA7='Tabla de Aspectos'!$CY$2,24*DB7/'Tabla de Aspectos'!$CY$5,IF(DA7='Tabla de Aspectos'!$M$2,24*DB7/'Tabla de Aspectos'!$M$5,IF(DA7='Tabla de Aspectos'!$M$2,24*DB7/'Tabla de Aspectos'!$M$5,IF(DA7='Tabla de Aspectos'!$O$2,24*DB7/'Tabla de Aspectos'!$O$5,IF(DA7='Tabla de Aspectos'!$Q$2,24*DB7/'Tabla de Aspectos'!$Q$5,IF(DA7='Tabla de Aspectos'!$S$2,24*DB7/'Tabla de Aspectos'!$S$5,IF(DA7='Tabla de Aspectos'!$U$2,24*DB7/'Tabla de Aspectos'!$U$5,IF(DA7='Tabla de Aspectos'!$W$2,24*DB7/'Tabla de Aspectos'!$W$5,IF(DA7='Tabla de Aspectos'!$Y$2,24*DB7/'Tabla de Aspectos'!$Y$5,IF(DA7='Tabla de Aspectos'!$AA$2,24*DB7/'Tabla de Aspectos'!$AA$5,IF(DA7='Tabla de Aspectos'!$AC$2,24*DB7/'Tabla de Aspectos'!$AC$5,IF(DA7='Tabla de Aspectos'!$AE$2,24*DB7/'Tabla de Aspectos'!$AE$5,IF(DA7='Tabla de Aspectos'!$AG$2,24*DB7/'Tabla de Aspectos'!$AG$5,IF(DA7='Tabla de Aspectos'!$AI$2,24*DB7/'Tabla de Aspectos'!$AI$5,IF(DA7='Tabla de Aspectos'!$AK$2,24*DB7/'Tabla de Aspectos'!$AK$5,IF(DA7='Tabla de Aspectos'!$AM$2,24*DB7/'Tabla de Aspectos'!$AM$5,IF(DA7='Tabla de Aspectos'!$AO$2,24*DB7/'Tabla de Aspectos'!$AO$5,IF(DA7='Tabla de Aspectos'!$AQ$2,24*DB7/'Tabla de Aspectos'!$AQ$5,IF(DA7='Tabla de Aspectos'!$AS$2,24*DB7/'Tabla de Aspectos'!$AS$5,IF(DA7='Tabla de Aspectos'!$AU$2,24*DB7/'Tabla de Aspectos'!$AU$5,IF(DA7='Tabla de Aspectos'!$AW$2,24*DB7/'Tabla de Aspectos'!$AW$5,IF(DA7='Tabla de Aspectos'!$AY$2,24*DB7/'Tabla de Aspectos'!$AY$5,IF(DA7='Tabla de Aspectos'!$BA$2,24*DB7/'Tabla de Aspectos'!$BA$5,IF(DA7='Tabla de Aspectos'!$BC$2,24*DB7/'Tabla de Aspectos'!$BC$5,IF(DA7='Tabla de Aspectos'!$BE$2,24*DB7/'Tabla de Aspectos'!$BE$5,IF(DA7='Tabla de Aspectos'!$BG$2,24*DB7/'Tabla de Aspectos'!$BG$5,IF(DA7='Tabla de Aspectos'!$BI$2,24*DB7/'Tabla de Aspectos'!$BI$5,IF(DA7='Tabla de Aspectos'!$BK$2,24*DB7/'Tabla de Aspectos'!$BK$5,IF(DA7='Tabla de Aspectos'!$BM$2,24*DB7/'Tabla de Aspectos'!$BM$5,IF(DA7='Tabla de Aspectos'!$BO$2,24*DB7/'Tabla de Aspectos'!$BO$5,IF(DA7='Tabla de Aspectos'!$BQ$2,24*DB7/'Tabla de Aspectos'!$BQ$5,IF(DA7='Tabla de Aspectos'!$BS$2,24*DB7/'Tabla de Aspectos'!$BS$5,IF(DA7='Tabla de Aspectos'!$BU$2,24*DB7/'Tabla de Aspectos'!$BU$5,IF(DA7='Tabla de Aspectos'!$BW$2,24*DB7/'Tabla de Aspectos'!$BW$5,IF(DA7='Tabla de Aspectos'!$BY$2,24*DB7/'Tabla de Aspectos'!$BY$5,IF(DA7='Tabla de Aspectos'!$CA$2,24*DB7/'Tabla de Aspectos'!$CA$5,IF(DA7='Tabla de Aspectos'!$CC$2,24*DB7/'Tabla de Aspectos'!$CC$5,IF(DA7='Tabla de Aspectos'!$CE$2,24*DB7/'Tabla de Aspectos'!$CE$5,IF(DA7='Tabla de Aspectos'!$CG$2,24*DB7/'Tabla de Aspectos'!$CG$5,IF(DA7='Tabla de Aspectos'!$CI$2,24*DB7/'Tabla de Aspectos'!$CI$5,IF(DA7='Tabla de Aspectos'!$CK$2,24*DB7/'Tabla de Aspectos'!$CK$5,IF(DA7='Tabla de Aspectos'!$CM$2,24*DB7/'Tabla de Aspectos'!$CM$5,IF(DA7='Tabla de Aspectos'!$CO$2,24*DB7/'Tabla de Aspectos'!$CO$5,IF(DA7='Tabla de Aspectos'!$CQ$2,24*DB7/'Tabla de Aspectos'!$CQ$5,IF(DA7='Tabla de Aspectos'!$CS$2,24*DB7/'Tabla de Aspectos'!$CS$5,IF(DA7='Tabla de Aspectos'!$CU$2,24*DB7/'Tabla de Aspectos'!$CU$5,IF(DA7='Tabla de Aspectos'!$CW$2,24*DB7/'Tabla de Aspectos'!$CW$5,""))))))))))))))))))))))))))))))))))))))))))))))))))</f>
        <v>0</v>
      </c>
      <c r="DE7" s="3">
        <f t="shared" si="9"/>
        <v>20</v>
      </c>
      <c r="DG7" s="3">
        <f>'Tabla de Aspectos'!D194</f>
        <v>196</v>
      </c>
      <c r="DH7" s="3" t="str">
        <f>'Tabla de Aspectos'!E194</f>
        <v>Quirón</v>
      </c>
      <c r="DI7" s="3" t="str">
        <f>'Tabla de Aspectos'!F194</f>
        <v>Venus</v>
      </c>
      <c r="DJ7" s="3" t="str">
        <f>IF('Tabla de Aspectos'!G194='Tabla de Aspectos'!$H$2,'Tabla de Aspectos'!$H$2,IF('Tabla de Aspectos'!I194='Tabla de Aspectos'!$J$2,'Tabla de Aspectos'!$J$2,IF('Tabla de Aspectos'!CY194='Tabla de Aspectos'!$CZ$2,'Tabla de Aspectos'!$CZ$2,IF('Tabla de Aspectos'!K194='Tabla de Aspectos'!$L$2,'Tabla de Aspectos'!$L$2,IF('Tabla de Aspectos'!M194='Tabla de Aspectos'!$N$2,'Tabla de Aspectos'!$N$2,IF('Tabla de Aspectos'!O194='Tabla de Aspectos'!$P$2,'Tabla de Aspectos'!$P$2,IF('Tabla de Aspectos'!Q194='Tabla de Aspectos'!$R$2,'Tabla de Aspectos'!$R$2,IF('Tabla de Aspectos'!S194='Tabla de Aspectos'!$T$2,'Tabla de Aspectos'!$T$2,IF('Tabla de Aspectos'!U194='Tabla de Aspectos'!$V$2,'Tabla de Aspectos'!$V$2,IF('Tabla de Aspectos'!W194='Tabla de Aspectos'!$X$2,'Tabla de Aspectos'!$X$2,IF('Tabla de Aspectos'!Y194='Tabla de Aspectos'!$Z$2,'Tabla de Aspectos'!$Z$2,IF('Tabla de Aspectos'!AA194='Tabla de Aspectos'!$AB$2,'Tabla de Aspectos'!$AB$2,IF('Tabla de Aspectos'!AC194='Tabla de Aspectos'!$AD$2,'Tabla de Aspectos'!$AD$2,IF('Tabla de Aspectos'!AE194='Tabla de Aspectos'!$AF$2,'Tabla de Aspectos'!$AF$2,IF('Tabla de Aspectos'!AG194='Tabla de Aspectos'!$AH$2,'Tabla de Aspectos'!$AH$2,IF('Tabla de Aspectos'!AI194='Tabla de Aspectos'!$AJ$2,'Tabla de Aspectos'!$AJ$2,IF('Tabla de Aspectos'!AK194='Tabla de Aspectos'!$AL$2,'Tabla de Aspectos'!$AL$2,IF('Tabla de Aspectos'!AM194='Tabla de Aspectos'!$AN$2,'Tabla de Aspectos'!$AN$2,IF('Tabla de Aspectos'!AO194='Tabla de Aspectos'!$AP$2,'Tabla de Aspectos'!$AP$2,IF('Tabla de Aspectos'!AQ194='Tabla de Aspectos'!$AR$2,'Tabla de Aspectos'!$AR$2,IF('Tabla de Aspectos'!AS194='Tabla de Aspectos'!$AT$2,'Tabla de Aspectos'!$AT$2,IF('Tabla de Aspectos'!AU194='Tabla de Aspectos'!$AV$2,'Tabla de Aspectos'!$AV$2,IF('Tabla de Aspectos'!AW194='Tabla de Aspectos'!$AX$2,'Tabla de Aspectos'!$AX$2,IF('Tabla de Aspectos'!AY194='Tabla de Aspectos'!$AZ$2,'Tabla de Aspectos'!$AZ$2,IF('Tabla de Aspectos'!BA194='Tabla de Aspectos'!$BB$2,'Tabla de Aspectos'!$BB$2,IF('Tabla de Aspectos'!BC194='Tabla de Aspectos'!$BD$2,'Tabla de Aspectos'!$BD$2,IF('Tabla de Aspectos'!BE194='Tabla de Aspectos'!$BF$2,'Tabla de Aspectos'!$BF$2,IF('Tabla de Aspectos'!BG194='Tabla de Aspectos'!$BH$2,'Tabla de Aspectos'!$BH$2,IF('Tabla de Aspectos'!BI194='Tabla de Aspectos'!$BJ$2,'Tabla de Aspectos'!$BJ$2,IF('Tabla de Aspectos'!BK194='Tabla de Aspectos'!$BL$2,'Tabla de Aspectos'!$BL$2,IF('Tabla de Aspectos'!BM194='Tabla de Aspectos'!$BN$2,'Tabla de Aspectos'!$BN$2,IF('Tabla de Aspectos'!BO194='Tabla de Aspectos'!$BP$2,'Tabla de Aspectos'!$BP$2,IF('Tabla de Aspectos'!BQ194='Tabla de Aspectos'!$BR$2,'Tabla de Aspectos'!$BR$2,IF('Tabla de Aspectos'!BS194='Tabla de Aspectos'!$BT$2,'Tabla de Aspectos'!$BT$2,IF('Tabla de Aspectos'!BU194='Tabla de Aspectos'!$BV$2,'Tabla de Aspectos'!$BV$2,IF('Tabla de Aspectos'!BW194='Tabla de Aspectos'!$BX$2,'Tabla de Aspectos'!$BX$2,IF('Tabla de Aspectos'!BY194='Tabla de Aspectos'!$BZ$2,'Tabla de Aspectos'!$BZ$2,IF('Tabla de Aspectos'!CA194='Tabla de Aspectos'!$CB$2,'Tabla de Aspectos'!$CB$2,IF('Tabla de Aspectos'!CC194='Tabla de Aspectos'!$CD$2,'Tabla de Aspectos'!$CD$2,IF('Tabla de Aspectos'!CE194='Tabla de Aspectos'!$CF$2,'Tabla de Aspectos'!$CF$2,IF('Tabla de Aspectos'!CG194='Tabla de Aspectos'!$CH$2,'Tabla de Aspectos'!$CH$2,IF('Tabla de Aspectos'!CI194='Tabla de Aspectos'!$CJ$2,'Tabla de Aspectos'!$CJ$2,IF('Tabla de Aspectos'!CK194='Tabla de Aspectos'!$CL$2,'Tabla de Aspectos'!$CL$2,IF('Tabla de Aspectos'!CM194='Tabla de Aspectos'!$CN$2,'Tabla de Aspectos'!$CN$2,IF('Tabla de Aspectos'!CO194='Tabla de Aspectos'!$CP$2,'Tabla de Aspectos'!$CP$2,IF('Tabla de Aspectos'!CQ194='Tabla de Aspectos'!$CR$2,'Tabla de Aspectos'!$CR$2,IF('Tabla de Aspectos'!CS194='Tabla de Aspectos'!$CT$2,'Tabla de Aspectos'!$CT$2,IF('Tabla de Aspectos'!CU194='Tabla de Aspectos'!$CV$2,'Tabla de Aspectos'!$CV$2,IF('Tabla de Aspectos'!CW194='Tabla de Aspectos'!$CX$2,'Tabla de Aspectos'!$CX$2,"")))))))))))))))))))))))))))))))))))))))))))))))))</f>
        <v>Conjunción</v>
      </c>
      <c r="DK7" s="5">
        <f>IF(AND('Tabla de Aspectos'!H194&gt;=0,'Tabla de Aspectos'!H194&lt;'Tabla de Aspectos'!$G$5/24),'Tabla de Aspectos'!H194,IF(AND('Tabla de Aspectos'!J194&gt;=0,'Tabla de Aspectos'!J194&lt;'Tabla de Aspectos'!$I$5/24),'Tabla de Aspectos'!J194,IF(AND('Tabla de Aspectos'!CZ194&gt;=0,'Tabla de Aspectos'!CZ194&lt;'Tabla de Aspectos'!$CY$5/24),'Tabla de Aspectos'!CZ194,IF(AND('Tabla de Aspectos'!L194&gt;=0,'Tabla de Aspectos'!L194&lt;'Tabla de Aspectos'!$K$5/24),'Tabla de Aspectos'!L194,IF(AND('Tabla de Aspectos'!N194&gt;=0,'Tabla de Aspectos'!N194&lt;'Tabla de Aspectos'!$M$5/24),'Tabla de Aspectos'!N194,IF(AND('Tabla de Aspectos'!P194&gt;=0,'Tabla de Aspectos'!P194&lt;'Tabla de Aspectos'!$O$5/24),'Tabla de Aspectos'!P194,IF(AND('Tabla de Aspectos'!R194&gt;=0,'Tabla de Aspectos'!R194&lt;'Tabla de Aspectos'!$Q$5/24),'Tabla de Aspectos'!R194,IF(AND('Tabla de Aspectos'!T194&gt;=0,'Tabla de Aspectos'!T194&lt;'Tabla de Aspectos'!$S$5/24),'Tabla de Aspectos'!T194,IF(AND('Tabla de Aspectos'!V194&gt;=0,'Tabla de Aspectos'!V194&lt;'Tabla de Aspectos'!$U$5/24),'Tabla de Aspectos'!V194,IF(AND('Tabla de Aspectos'!X194&gt;=0,'Tabla de Aspectos'!X194&lt;'Tabla de Aspectos'!$W$5/24),'Tabla de Aspectos'!X194,IF(AND('Tabla de Aspectos'!Z194&gt;=0,'Tabla de Aspectos'!Z194&lt;'Tabla de Aspectos'!$Y$5/24),'Tabla de Aspectos'!Z194,IF(AND('Tabla de Aspectos'!AB194&gt;=0,'Tabla de Aspectos'!AB194&lt;'Tabla de Aspectos'!$AA$5/24),'Tabla de Aspectos'!AB194,IF(AND('Tabla de Aspectos'!AD194&gt;=0,'Tabla de Aspectos'!AD194&lt;'Tabla de Aspectos'!$AC$5/24),'Tabla de Aspectos'!AD194,IF(AND('Tabla de Aspectos'!AF194&gt;=0,'Tabla de Aspectos'!AF194&lt;'Tabla de Aspectos'!$AE$5/24),'Tabla de Aspectos'!AF194,IF(AND('Tabla de Aspectos'!AH194&gt;=0,'Tabla de Aspectos'!AH194&lt;'Tabla de Aspectos'!$AG$5/24),'Tabla de Aspectos'!AH194,IF(AND('Tabla de Aspectos'!AJ194&gt;=0,'Tabla de Aspectos'!AJ194&lt;'Tabla de Aspectos'!$AI$5/24),'Tabla de Aspectos'!AJ194,IF(AND('Tabla de Aspectos'!AL194&gt;=0,'Tabla de Aspectos'!AL194&lt;'Tabla de Aspectos'!$AK$5/24),'Tabla de Aspectos'!AL194,IF(AND('Tabla de Aspectos'!AN194&gt;=0,'Tabla de Aspectos'!AN194&lt;'Tabla de Aspectos'!$AM$5/24),'Tabla de Aspectos'!AN194,IF(AND('Tabla de Aspectos'!AP194&gt;=0,'Tabla de Aspectos'!AP194&lt;'Tabla de Aspectos'!$AO$5/24),'Tabla de Aspectos'!AP194,IF(AND('Tabla de Aspectos'!AR194&gt;=0,'Tabla de Aspectos'!AR194&lt;'Tabla de Aspectos'!$AQ$5/24),'Tabla de Aspectos'!AR194,IF(AND('Tabla de Aspectos'!AT194&gt;=0,'Tabla de Aspectos'!AT194&lt;'Tabla de Aspectos'!$AS$5/24),'Tabla de Aspectos'!AT194,IF(AND('Tabla de Aspectos'!AV194&gt;=0,'Tabla de Aspectos'!AV194&lt;'Tabla de Aspectos'!$AU$5/24),'Tabla de Aspectos'!AV194,IF(AND('Tabla de Aspectos'!AX194&gt;=0,'Tabla de Aspectos'!AX194&lt;'Tabla de Aspectos'!$AW$5/24),'Tabla de Aspectos'!AX194,IF(AND('Tabla de Aspectos'!AZ194&gt;=0,'Tabla de Aspectos'!AZ194&lt;'Tabla de Aspectos'!$AY$5/24),'Tabla de Aspectos'!AZ194,IF(AND('Tabla de Aspectos'!BB194&gt;=0,'Tabla de Aspectos'!BB194&lt;'Tabla de Aspectos'!$BA$5/24),'Tabla de Aspectos'!BB194,IF(AND('Tabla de Aspectos'!BD194&gt;=0,'Tabla de Aspectos'!BD194&lt;'Tabla de Aspectos'!$BC$5/24),'Tabla de Aspectos'!BD194,IF(AND('Tabla de Aspectos'!BF194&gt;=0,'Tabla de Aspectos'!BF194&lt;'Tabla de Aspectos'!$BE$5/24),'Tabla de Aspectos'!BF194,IF(AND('Tabla de Aspectos'!BH194&gt;=0,'Tabla de Aspectos'!BH194&lt;'Tabla de Aspectos'!$BG$5/24),'Tabla de Aspectos'!BH194,IF(AND('Tabla de Aspectos'!BJ194&gt;=0,'Tabla de Aspectos'!BJ194&lt;'Tabla de Aspectos'!$BI$5/24),'Tabla de Aspectos'!BJ194,IF(AND('Tabla de Aspectos'!BL194&gt;=0,'Tabla de Aspectos'!BL194&lt;'Tabla de Aspectos'!$BK$5/24),'Tabla de Aspectos'!BL194,IF(AND('Tabla de Aspectos'!BN194&gt;=0,'Tabla de Aspectos'!BN194&lt;'Tabla de Aspectos'!$BM$5/24),'Tabla de Aspectos'!BN194,IF(AND('Tabla de Aspectos'!BP194&gt;=0,'Tabla de Aspectos'!BP194&lt;'Tabla de Aspectos'!$BO$5/24),'Tabla de Aspectos'!BP194,IF(AND('Tabla de Aspectos'!BR194&gt;=0,'Tabla de Aspectos'!BR194&lt;'Tabla de Aspectos'!$BQ$5/24),'Tabla de Aspectos'!BR194,IF(AND('Tabla de Aspectos'!BT194&gt;=0,'Tabla de Aspectos'!BT194&lt;'Tabla de Aspectos'!$BS$5/24),'Tabla de Aspectos'!BT194,IF(AND('Tabla de Aspectos'!BV194&gt;=0,'Tabla de Aspectos'!BV194&lt;'Tabla de Aspectos'!$BU$5/24),'Tabla de Aspectos'!BV194,IF(AND('Tabla de Aspectos'!BX194&gt;=0,'Tabla de Aspectos'!BX194&lt;'Tabla de Aspectos'!$BW$5/24),'Tabla de Aspectos'!BX194,IF(AND('Tabla de Aspectos'!BZ194&gt;=0,'Tabla de Aspectos'!BZ194&lt;'Tabla de Aspectos'!$BY$5/24),'Tabla de Aspectos'!BZ194,IF(AND('Tabla de Aspectos'!CB194&gt;=0,'Tabla de Aspectos'!CB194&lt;'Tabla de Aspectos'!$CA$5/24),'Tabla de Aspectos'!CB194,IF(AND('Tabla de Aspectos'!CD194&gt;=0,'Tabla de Aspectos'!CD194&lt;'Tabla de Aspectos'!$CC$5/24),'Tabla de Aspectos'!CD194,IF(AND('Tabla de Aspectos'!CF194&gt;=0,'Tabla de Aspectos'!CF194&lt;'Tabla de Aspectos'!$CE$5/24),'Tabla de Aspectos'!CF194,IF(AND('Tabla de Aspectos'!CH194&gt;=0,'Tabla de Aspectos'!CH194&lt;'Tabla de Aspectos'!$CG$5/24),'Tabla de Aspectos'!CH194,IF(AND('Tabla de Aspectos'!CJ194&gt;=0,'Tabla de Aspectos'!CJ194&lt;'Tabla de Aspectos'!$CI$5/24),'Tabla de Aspectos'!CJ194,IF(AND('Tabla de Aspectos'!CL194&gt;=0,'Tabla de Aspectos'!CL194&lt;'Tabla de Aspectos'!$CK$5/24),'Tabla de Aspectos'!CL194,IF(AND('Tabla de Aspectos'!CN194&gt;=0,'Tabla de Aspectos'!CN194&lt;'Tabla de Aspectos'!$CM$5/24),'Tabla de Aspectos'!CN194,IF(AND('Tabla de Aspectos'!CP194&gt;=0,'Tabla de Aspectos'!CP194&lt;'Tabla de Aspectos'!$CO$5/24),'Tabla de Aspectos'!CP194,IF(AND('Tabla de Aspectos'!CR194&gt;=0,'Tabla de Aspectos'!CR194&lt;'Tabla de Aspectos'!$CQ$5/24),'Tabla de Aspectos'!CR194,IF(AND('Tabla de Aspectos'!CT194&gt;=0,'Tabla de Aspectos'!CT194&lt;'Tabla de Aspectos'!$CS$5/24),'Tabla de Aspectos'!CT194,IF(AND('Tabla de Aspectos'!CV194&gt;=0,'Tabla de Aspectos'!CV194&lt;'Tabla de Aspectos'!$CU$5/24),'Tabla de Aspectos'!CV194,IF(AND('Tabla de Aspectos'!CX194&gt;=0,'Tabla de Aspectos'!CX194&lt;'Tabla de Aspectos'!$CW$5/24),'Tabla de Aspectos'!CX194,"")))))))))))))))))))))))))))))))))))))))))))))))))</f>
        <v>0</v>
      </c>
      <c r="DL7" s="3" t="str">
        <f>IF(DK7&lt;&gt;"",IF(DJ7=13,"(no se puede describir)",IF(DJ7="Conjunción","+20",ROUND((31-HLOOKUP(DJ7,'Tabla de Aspectos'!$G$2:$DT$7,6,FALSE))/3*2,1))),"")</f>
        <v>+20</v>
      </c>
      <c r="DM7" s="3">
        <f>IF(DJ7='Tabla de Aspectos'!$G$2,24*DK7/'Tabla de Aspectos'!$G$5,IF(DJ7='Tabla de Aspectos'!$I$2,24*DK7/'Tabla de Aspectos'!$I$5,IF(DJ7='Tabla de Aspectos'!$K$2,24*DK7/'Tabla de Aspectos'!$K$5,IF(DJ7='Tabla de Aspectos'!$CY$2,24*DK7/'Tabla de Aspectos'!$CY$5,IF(DJ7='Tabla de Aspectos'!$M$2,24*DK7/'Tabla de Aspectos'!$M$5,IF(DJ7='Tabla de Aspectos'!$M$2,24*DK7/'Tabla de Aspectos'!$M$5,IF(DJ7='Tabla de Aspectos'!$O$2,24*DK7/'Tabla de Aspectos'!$O$5,IF(DJ7='Tabla de Aspectos'!$Q$2,24*DK7/'Tabla de Aspectos'!$Q$5,IF(DJ7='Tabla de Aspectos'!$S$2,24*DK7/'Tabla de Aspectos'!$S$5,IF(DJ7='Tabla de Aspectos'!$U$2,24*DK7/'Tabla de Aspectos'!$U$5,IF(DJ7='Tabla de Aspectos'!$W$2,24*DK7/'Tabla de Aspectos'!$W$5,IF(DJ7='Tabla de Aspectos'!$Y$2,24*DK7/'Tabla de Aspectos'!$Y$5,IF(DJ7='Tabla de Aspectos'!$AA$2,24*DK7/'Tabla de Aspectos'!$AA$5,IF(DJ7='Tabla de Aspectos'!$AC$2,24*DK7/'Tabla de Aspectos'!$AC$5,IF(DJ7='Tabla de Aspectos'!$AE$2,24*DK7/'Tabla de Aspectos'!$AE$5,IF(DJ7='Tabla de Aspectos'!$AG$2,24*DK7/'Tabla de Aspectos'!$AG$5,IF(DJ7='Tabla de Aspectos'!$AI$2,24*DK7/'Tabla de Aspectos'!$AI$5,IF(DJ7='Tabla de Aspectos'!$AK$2,24*DK7/'Tabla de Aspectos'!$AK$5,IF(DJ7='Tabla de Aspectos'!$AM$2,24*DK7/'Tabla de Aspectos'!$AM$5,IF(DJ7='Tabla de Aspectos'!$AO$2,24*DK7/'Tabla de Aspectos'!$AO$5,IF(DJ7='Tabla de Aspectos'!$AQ$2,24*DK7/'Tabla de Aspectos'!$AQ$5,IF(DJ7='Tabla de Aspectos'!$AS$2,24*DK7/'Tabla de Aspectos'!$AS$5,IF(DJ7='Tabla de Aspectos'!$AU$2,24*DK7/'Tabla de Aspectos'!$AU$5,IF(DJ7='Tabla de Aspectos'!$AW$2,24*DK7/'Tabla de Aspectos'!$AW$5,IF(DJ7='Tabla de Aspectos'!$AY$2,24*DK7/'Tabla de Aspectos'!$AY$5,IF(DJ7='Tabla de Aspectos'!$BA$2,24*DK7/'Tabla de Aspectos'!$BA$5,IF(DJ7='Tabla de Aspectos'!$BC$2,24*DK7/'Tabla de Aspectos'!$BC$5,IF(DJ7='Tabla de Aspectos'!$BE$2,24*DK7/'Tabla de Aspectos'!$BE$5,IF(DJ7='Tabla de Aspectos'!$BG$2,24*DK7/'Tabla de Aspectos'!$BG$5,IF(DJ7='Tabla de Aspectos'!$BI$2,24*DK7/'Tabla de Aspectos'!$BI$5,IF(DJ7='Tabla de Aspectos'!$BK$2,24*DK7/'Tabla de Aspectos'!$BK$5,IF(DJ7='Tabla de Aspectos'!$BM$2,24*DK7/'Tabla de Aspectos'!$BM$5,IF(DJ7='Tabla de Aspectos'!$BO$2,24*DK7/'Tabla de Aspectos'!$BO$5,IF(DJ7='Tabla de Aspectos'!$BQ$2,24*DK7/'Tabla de Aspectos'!$BQ$5,IF(DJ7='Tabla de Aspectos'!$BS$2,24*DK7/'Tabla de Aspectos'!$BS$5,IF(DJ7='Tabla de Aspectos'!$BU$2,24*DK7/'Tabla de Aspectos'!$BU$5,IF(DJ7='Tabla de Aspectos'!$BW$2,24*DK7/'Tabla de Aspectos'!$BW$5,IF(DJ7='Tabla de Aspectos'!$BY$2,24*DK7/'Tabla de Aspectos'!$BY$5,IF(DJ7='Tabla de Aspectos'!$CA$2,24*DK7/'Tabla de Aspectos'!$CA$5,IF(DJ7='Tabla de Aspectos'!$CC$2,24*DK7/'Tabla de Aspectos'!$CC$5,IF(DJ7='Tabla de Aspectos'!$CE$2,24*DK7/'Tabla de Aspectos'!$CE$5,IF(DJ7='Tabla de Aspectos'!$CG$2,24*DK7/'Tabla de Aspectos'!$CG$5,IF(DJ7='Tabla de Aspectos'!$CI$2,24*DK7/'Tabla de Aspectos'!$CI$5,IF(DJ7='Tabla de Aspectos'!$CK$2,24*DK7/'Tabla de Aspectos'!$CK$5,IF(DJ7='Tabla de Aspectos'!$CM$2,24*DK7/'Tabla de Aspectos'!$CM$5,IF(DJ7='Tabla de Aspectos'!$CO$2,24*DK7/'Tabla de Aspectos'!$CO$5,IF(DJ7='Tabla de Aspectos'!$CQ$2,24*DK7/'Tabla de Aspectos'!$CQ$5,IF(DJ7='Tabla de Aspectos'!$CS$2,24*DK7/'Tabla de Aspectos'!$CS$5,IF(DJ7='Tabla de Aspectos'!$CU$2,24*DK7/'Tabla de Aspectos'!$CU$5,IF(DJ7='Tabla de Aspectos'!$CW$2,24*DK7/'Tabla de Aspectos'!$CW$5,""))))))))))))))))))))))))))))))))))))))))))))))))))</f>
        <v>0</v>
      </c>
      <c r="DN7" s="3">
        <f t="shared" si="10"/>
        <v>20</v>
      </c>
      <c r="DP7" s="3">
        <f>'Tabla de Aspectos'!D209</f>
        <v>212</v>
      </c>
      <c r="DQ7" s="3" t="str">
        <f>'Tabla de Aspectos'!E209</f>
        <v>Lilith</v>
      </c>
      <c r="DR7" s="3" t="str">
        <f>'Tabla de Aspectos'!F209</f>
        <v>Venus</v>
      </c>
      <c r="DS7" s="3" t="str">
        <f>IF('Tabla de Aspectos'!G209='Tabla de Aspectos'!$H$2,'Tabla de Aspectos'!$H$2,IF('Tabla de Aspectos'!I209='Tabla de Aspectos'!$J$2,'Tabla de Aspectos'!$J$2,IF('Tabla de Aspectos'!CY209='Tabla de Aspectos'!$CZ$2,'Tabla de Aspectos'!$CZ$2,IF('Tabla de Aspectos'!K209='Tabla de Aspectos'!$L$2,'Tabla de Aspectos'!$L$2,IF('Tabla de Aspectos'!M209='Tabla de Aspectos'!$N$2,'Tabla de Aspectos'!$N$2,IF('Tabla de Aspectos'!O209='Tabla de Aspectos'!$P$2,'Tabla de Aspectos'!$P$2,IF('Tabla de Aspectos'!Q209='Tabla de Aspectos'!$R$2,'Tabla de Aspectos'!$R$2,IF('Tabla de Aspectos'!S209='Tabla de Aspectos'!$T$2,'Tabla de Aspectos'!$T$2,IF('Tabla de Aspectos'!U209='Tabla de Aspectos'!$V$2,'Tabla de Aspectos'!$V$2,IF('Tabla de Aspectos'!W209='Tabla de Aspectos'!$X$2,'Tabla de Aspectos'!$X$2,IF('Tabla de Aspectos'!Y209='Tabla de Aspectos'!$Z$2,'Tabla de Aspectos'!$Z$2,IF('Tabla de Aspectos'!AA209='Tabla de Aspectos'!$AB$2,'Tabla de Aspectos'!$AB$2,IF('Tabla de Aspectos'!AC209='Tabla de Aspectos'!$AD$2,'Tabla de Aspectos'!$AD$2,IF('Tabla de Aspectos'!AE209='Tabla de Aspectos'!$AF$2,'Tabla de Aspectos'!$AF$2,IF('Tabla de Aspectos'!AG209='Tabla de Aspectos'!$AH$2,'Tabla de Aspectos'!$AH$2,IF('Tabla de Aspectos'!AI209='Tabla de Aspectos'!$AJ$2,'Tabla de Aspectos'!$AJ$2,IF('Tabla de Aspectos'!AK209='Tabla de Aspectos'!$AL$2,'Tabla de Aspectos'!$AL$2,IF('Tabla de Aspectos'!AM209='Tabla de Aspectos'!$AN$2,'Tabla de Aspectos'!$AN$2,IF('Tabla de Aspectos'!AO209='Tabla de Aspectos'!$AP$2,'Tabla de Aspectos'!$AP$2,IF('Tabla de Aspectos'!AQ209='Tabla de Aspectos'!$AR$2,'Tabla de Aspectos'!$AR$2,IF('Tabla de Aspectos'!AS209='Tabla de Aspectos'!$AT$2,'Tabla de Aspectos'!$AT$2,IF('Tabla de Aspectos'!AU209='Tabla de Aspectos'!$AV$2,'Tabla de Aspectos'!$AV$2,IF('Tabla de Aspectos'!AW209='Tabla de Aspectos'!$AX$2,'Tabla de Aspectos'!$AX$2,IF('Tabla de Aspectos'!AY209='Tabla de Aspectos'!$AZ$2,'Tabla de Aspectos'!$AZ$2,IF('Tabla de Aspectos'!BA209='Tabla de Aspectos'!$BB$2,'Tabla de Aspectos'!$BB$2,IF('Tabla de Aspectos'!BC209='Tabla de Aspectos'!$BD$2,'Tabla de Aspectos'!$BD$2,IF('Tabla de Aspectos'!BE209='Tabla de Aspectos'!$BF$2,'Tabla de Aspectos'!$BF$2,IF('Tabla de Aspectos'!BG209='Tabla de Aspectos'!$BH$2,'Tabla de Aspectos'!$BH$2,IF('Tabla de Aspectos'!BI209='Tabla de Aspectos'!$BJ$2,'Tabla de Aspectos'!$BJ$2,IF('Tabla de Aspectos'!BK209='Tabla de Aspectos'!$BL$2,'Tabla de Aspectos'!$BL$2,IF('Tabla de Aspectos'!BM209='Tabla de Aspectos'!$BN$2,'Tabla de Aspectos'!$BN$2,IF('Tabla de Aspectos'!BO209='Tabla de Aspectos'!$BP$2,'Tabla de Aspectos'!$BP$2,IF('Tabla de Aspectos'!BQ209='Tabla de Aspectos'!$BR$2,'Tabla de Aspectos'!$BR$2,IF('Tabla de Aspectos'!BS209='Tabla de Aspectos'!$BT$2,'Tabla de Aspectos'!$BT$2,IF('Tabla de Aspectos'!BU209='Tabla de Aspectos'!$BV$2,'Tabla de Aspectos'!$BV$2,IF('Tabla de Aspectos'!BW209='Tabla de Aspectos'!$BX$2,'Tabla de Aspectos'!$BX$2,IF('Tabla de Aspectos'!BY209='Tabla de Aspectos'!$BZ$2,'Tabla de Aspectos'!$BZ$2,IF('Tabla de Aspectos'!CA209='Tabla de Aspectos'!$CB$2,'Tabla de Aspectos'!$CB$2,IF('Tabla de Aspectos'!CC209='Tabla de Aspectos'!$CD$2,'Tabla de Aspectos'!$CD$2,IF('Tabla de Aspectos'!CE209='Tabla de Aspectos'!$CF$2,'Tabla de Aspectos'!$CF$2,IF('Tabla de Aspectos'!CG209='Tabla de Aspectos'!$CH$2,'Tabla de Aspectos'!$CH$2,IF('Tabla de Aspectos'!CI209='Tabla de Aspectos'!$CJ$2,'Tabla de Aspectos'!$CJ$2,IF('Tabla de Aspectos'!CK209='Tabla de Aspectos'!$CL$2,'Tabla de Aspectos'!$CL$2,IF('Tabla de Aspectos'!CM209='Tabla de Aspectos'!$CN$2,'Tabla de Aspectos'!$CN$2,IF('Tabla de Aspectos'!CO209='Tabla de Aspectos'!$CP$2,'Tabla de Aspectos'!$CP$2,IF('Tabla de Aspectos'!CQ209='Tabla de Aspectos'!$CR$2,'Tabla de Aspectos'!$CR$2,IF('Tabla de Aspectos'!CS209='Tabla de Aspectos'!$CT$2,'Tabla de Aspectos'!$CT$2,IF('Tabla de Aspectos'!CU209='Tabla de Aspectos'!$CV$2,'Tabla de Aspectos'!$CV$2,IF('Tabla de Aspectos'!CW209='Tabla de Aspectos'!$CX$2,'Tabla de Aspectos'!$CX$2,"")))))))))))))))))))))))))))))))))))))))))))))))))</f>
        <v>Conjunción</v>
      </c>
      <c r="DT7" s="5">
        <f>IF(AND('Tabla de Aspectos'!H209&gt;=0,'Tabla de Aspectos'!H209&lt;'Tabla de Aspectos'!$G$5/24),'Tabla de Aspectos'!H209,IF(AND('Tabla de Aspectos'!J209&gt;=0,'Tabla de Aspectos'!J209&lt;'Tabla de Aspectos'!$I$5/24),'Tabla de Aspectos'!J209,IF(AND('Tabla de Aspectos'!CZ209&gt;=0,'Tabla de Aspectos'!CZ209&lt;'Tabla de Aspectos'!$CY$5/24),'Tabla de Aspectos'!CZ209,IF(AND('Tabla de Aspectos'!L209&gt;=0,'Tabla de Aspectos'!L209&lt;'Tabla de Aspectos'!$K$5/24),'Tabla de Aspectos'!L209,IF(AND('Tabla de Aspectos'!N209&gt;=0,'Tabla de Aspectos'!N209&lt;'Tabla de Aspectos'!$M$5/24),'Tabla de Aspectos'!N209,IF(AND('Tabla de Aspectos'!P209&gt;=0,'Tabla de Aspectos'!P209&lt;'Tabla de Aspectos'!$O$5/24),'Tabla de Aspectos'!P209,IF(AND('Tabla de Aspectos'!R209&gt;=0,'Tabla de Aspectos'!R209&lt;'Tabla de Aspectos'!$Q$5/24),'Tabla de Aspectos'!R209,IF(AND('Tabla de Aspectos'!T209&gt;=0,'Tabla de Aspectos'!T209&lt;'Tabla de Aspectos'!$S$5/24),'Tabla de Aspectos'!T209,IF(AND('Tabla de Aspectos'!V209&gt;=0,'Tabla de Aspectos'!V209&lt;'Tabla de Aspectos'!$U$5/24),'Tabla de Aspectos'!V209,IF(AND('Tabla de Aspectos'!X209&gt;=0,'Tabla de Aspectos'!X209&lt;'Tabla de Aspectos'!$W$5/24),'Tabla de Aspectos'!X209,IF(AND('Tabla de Aspectos'!Z209&gt;=0,'Tabla de Aspectos'!Z209&lt;'Tabla de Aspectos'!$Y$5/24),'Tabla de Aspectos'!Z209,IF(AND('Tabla de Aspectos'!AB209&gt;=0,'Tabla de Aspectos'!AB209&lt;'Tabla de Aspectos'!$AA$5/24),'Tabla de Aspectos'!AB209,IF(AND('Tabla de Aspectos'!AD209&gt;=0,'Tabla de Aspectos'!AD209&lt;'Tabla de Aspectos'!$AC$5/24),'Tabla de Aspectos'!AD209,IF(AND('Tabla de Aspectos'!AF209&gt;=0,'Tabla de Aspectos'!AF209&lt;'Tabla de Aspectos'!$AE$5/24),'Tabla de Aspectos'!AF209,IF(AND('Tabla de Aspectos'!AH209&gt;=0,'Tabla de Aspectos'!AH209&lt;'Tabla de Aspectos'!$AG$5/24),'Tabla de Aspectos'!AH209,IF(AND('Tabla de Aspectos'!AJ209&gt;=0,'Tabla de Aspectos'!AJ209&lt;'Tabla de Aspectos'!$AI$5/24),'Tabla de Aspectos'!AJ209,IF(AND('Tabla de Aspectos'!AL209&gt;=0,'Tabla de Aspectos'!AL209&lt;'Tabla de Aspectos'!$AK$5/24),'Tabla de Aspectos'!AL209,IF(AND('Tabla de Aspectos'!AN209&gt;=0,'Tabla de Aspectos'!AN209&lt;'Tabla de Aspectos'!$AM$5/24),'Tabla de Aspectos'!AN209,IF(AND('Tabla de Aspectos'!AP209&gt;=0,'Tabla de Aspectos'!AP209&lt;'Tabla de Aspectos'!$AO$5/24),'Tabla de Aspectos'!AP209,IF(AND('Tabla de Aspectos'!AR209&gt;=0,'Tabla de Aspectos'!AR209&lt;'Tabla de Aspectos'!$AQ$5/24),'Tabla de Aspectos'!AR209,IF(AND('Tabla de Aspectos'!AT209&gt;=0,'Tabla de Aspectos'!AT209&lt;'Tabla de Aspectos'!$AS$5/24),'Tabla de Aspectos'!AT209,IF(AND('Tabla de Aspectos'!AV209&gt;=0,'Tabla de Aspectos'!AV209&lt;'Tabla de Aspectos'!$AU$5/24),'Tabla de Aspectos'!AV209,IF(AND('Tabla de Aspectos'!AX209&gt;=0,'Tabla de Aspectos'!AX209&lt;'Tabla de Aspectos'!$AW$5/24),'Tabla de Aspectos'!AX209,IF(AND('Tabla de Aspectos'!AZ209&gt;=0,'Tabla de Aspectos'!AZ209&lt;'Tabla de Aspectos'!$AY$5/24),'Tabla de Aspectos'!AZ209,IF(AND('Tabla de Aspectos'!BB209&gt;=0,'Tabla de Aspectos'!BB209&lt;'Tabla de Aspectos'!$BA$5/24),'Tabla de Aspectos'!BB209,IF(AND('Tabla de Aspectos'!BD209&gt;=0,'Tabla de Aspectos'!BD209&lt;'Tabla de Aspectos'!$BC$5/24),'Tabla de Aspectos'!BD209,IF(AND('Tabla de Aspectos'!BF209&gt;=0,'Tabla de Aspectos'!BF209&lt;'Tabla de Aspectos'!$BE$5/24),'Tabla de Aspectos'!BF209,IF(AND('Tabla de Aspectos'!BH209&gt;=0,'Tabla de Aspectos'!BH209&lt;'Tabla de Aspectos'!$BG$5/24),'Tabla de Aspectos'!BH209,IF(AND('Tabla de Aspectos'!BJ209&gt;=0,'Tabla de Aspectos'!BJ209&lt;'Tabla de Aspectos'!$BI$5/24),'Tabla de Aspectos'!BJ209,IF(AND('Tabla de Aspectos'!BL209&gt;=0,'Tabla de Aspectos'!BL209&lt;'Tabla de Aspectos'!$BK$5/24),'Tabla de Aspectos'!BL209,IF(AND('Tabla de Aspectos'!BN209&gt;=0,'Tabla de Aspectos'!BN209&lt;'Tabla de Aspectos'!$BM$5/24),'Tabla de Aspectos'!BN209,IF(AND('Tabla de Aspectos'!BP209&gt;=0,'Tabla de Aspectos'!BP209&lt;'Tabla de Aspectos'!$BO$5/24),'Tabla de Aspectos'!BP209,IF(AND('Tabla de Aspectos'!BR209&gt;=0,'Tabla de Aspectos'!BR209&lt;'Tabla de Aspectos'!$BQ$5/24),'Tabla de Aspectos'!BR209,IF(AND('Tabla de Aspectos'!BT209&gt;=0,'Tabla de Aspectos'!BT209&lt;'Tabla de Aspectos'!$BS$5/24),'Tabla de Aspectos'!BT209,IF(AND('Tabla de Aspectos'!BV209&gt;=0,'Tabla de Aspectos'!BV209&lt;'Tabla de Aspectos'!$BU$5/24),'Tabla de Aspectos'!BV209,IF(AND('Tabla de Aspectos'!BX209&gt;=0,'Tabla de Aspectos'!BX209&lt;'Tabla de Aspectos'!$BW$5/24),'Tabla de Aspectos'!BX209,IF(AND('Tabla de Aspectos'!BZ209&gt;=0,'Tabla de Aspectos'!BZ209&lt;'Tabla de Aspectos'!$BY$5/24),'Tabla de Aspectos'!BZ209,IF(AND('Tabla de Aspectos'!CB209&gt;=0,'Tabla de Aspectos'!CB209&lt;'Tabla de Aspectos'!$CA$5/24),'Tabla de Aspectos'!CB209,IF(AND('Tabla de Aspectos'!CD209&gt;=0,'Tabla de Aspectos'!CD209&lt;'Tabla de Aspectos'!$CC$5/24),'Tabla de Aspectos'!CD209,IF(AND('Tabla de Aspectos'!CF209&gt;=0,'Tabla de Aspectos'!CF209&lt;'Tabla de Aspectos'!$CE$5/24),'Tabla de Aspectos'!CF209,IF(AND('Tabla de Aspectos'!CH209&gt;=0,'Tabla de Aspectos'!CH209&lt;'Tabla de Aspectos'!$CG$5/24),'Tabla de Aspectos'!CH209,IF(AND('Tabla de Aspectos'!CJ209&gt;=0,'Tabla de Aspectos'!CJ209&lt;'Tabla de Aspectos'!$CI$5/24),'Tabla de Aspectos'!CJ209,IF(AND('Tabla de Aspectos'!CL209&gt;=0,'Tabla de Aspectos'!CL209&lt;'Tabla de Aspectos'!$CK$5/24),'Tabla de Aspectos'!CL209,IF(AND('Tabla de Aspectos'!CN209&gt;=0,'Tabla de Aspectos'!CN209&lt;'Tabla de Aspectos'!$CM$5/24),'Tabla de Aspectos'!CN209,IF(AND('Tabla de Aspectos'!CP209&gt;=0,'Tabla de Aspectos'!CP209&lt;'Tabla de Aspectos'!$CO$5/24),'Tabla de Aspectos'!CP209,IF(AND('Tabla de Aspectos'!CR209&gt;=0,'Tabla de Aspectos'!CR209&lt;'Tabla de Aspectos'!$CQ$5/24),'Tabla de Aspectos'!CR209,IF(AND('Tabla de Aspectos'!CT209&gt;=0,'Tabla de Aspectos'!CT209&lt;'Tabla de Aspectos'!$CS$5/24),'Tabla de Aspectos'!CT209,IF(AND('Tabla de Aspectos'!CV209&gt;=0,'Tabla de Aspectos'!CV209&lt;'Tabla de Aspectos'!$CU$5/24),'Tabla de Aspectos'!CV209,IF(AND('Tabla de Aspectos'!CX209&gt;=0,'Tabla de Aspectos'!CX209&lt;'Tabla de Aspectos'!$CW$5/24),'Tabla de Aspectos'!CX209,"")))))))))))))))))))))))))))))))))))))))))))))))))</f>
        <v>0</v>
      </c>
      <c r="DU7" s="3" t="str">
        <f>IF(DT7&lt;&gt;"",IF(DS7=13,"(no se puede describir)",IF(DS7="Conjunción","+20",ROUND((31-HLOOKUP(DS7,'Tabla de Aspectos'!$G$2:$DT$7,6,FALSE))/3*2,1))),"")</f>
        <v>+20</v>
      </c>
      <c r="DV7" s="3">
        <f>IF(DS7='Tabla de Aspectos'!$G$2,24*DT7/'Tabla de Aspectos'!$G$5,IF(DS7='Tabla de Aspectos'!$I$2,24*DT7/'Tabla de Aspectos'!$I$5,IF(DS7='Tabla de Aspectos'!$K$2,24*DT7/'Tabla de Aspectos'!$K$5,IF(DS7='Tabla de Aspectos'!$CY$2,24*DT7/'Tabla de Aspectos'!$CY$5,IF(DS7='Tabla de Aspectos'!$M$2,24*DT7/'Tabla de Aspectos'!$M$5,IF(DS7='Tabla de Aspectos'!$M$2,24*DT7/'Tabla de Aspectos'!$M$5,IF(DS7='Tabla de Aspectos'!$O$2,24*DT7/'Tabla de Aspectos'!$O$5,IF(DS7='Tabla de Aspectos'!$Q$2,24*DT7/'Tabla de Aspectos'!$Q$5,IF(DS7='Tabla de Aspectos'!$S$2,24*DT7/'Tabla de Aspectos'!$S$5,IF(DS7='Tabla de Aspectos'!$U$2,24*DT7/'Tabla de Aspectos'!$U$5,IF(DS7='Tabla de Aspectos'!$W$2,24*DT7/'Tabla de Aspectos'!$W$5,IF(DS7='Tabla de Aspectos'!$Y$2,24*DT7/'Tabla de Aspectos'!$Y$5,IF(DS7='Tabla de Aspectos'!$AA$2,24*DT7/'Tabla de Aspectos'!$AA$5,IF(DS7='Tabla de Aspectos'!$AC$2,24*DT7/'Tabla de Aspectos'!$AC$5,IF(DS7='Tabla de Aspectos'!$AE$2,24*DT7/'Tabla de Aspectos'!$AE$5,IF(DS7='Tabla de Aspectos'!$AG$2,24*DT7/'Tabla de Aspectos'!$AG$5,IF(DS7='Tabla de Aspectos'!$AI$2,24*DT7/'Tabla de Aspectos'!$AI$5,IF(DS7='Tabla de Aspectos'!$AK$2,24*DT7/'Tabla de Aspectos'!$AK$5,IF(DS7='Tabla de Aspectos'!$AM$2,24*DT7/'Tabla de Aspectos'!$AM$5,IF(DS7='Tabla de Aspectos'!$AO$2,24*DT7/'Tabla de Aspectos'!$AO$5,IF(DS7='Tabla de Aspectos'!$AQ$2,24*DT7/'Tabla de Aspectos'!$AQ$5,IF(DS7='Tabla de Aspectos'!$AS$2,24*DT7/'Tabla de Aspectos'!$AS$5,IF(DS7='Tabla de Aspectos'!$AU$2,24*DT7/'Tabla de Aspectos'!$AU$5,IF(DS7='Tabla de Aspectos'!$AW$2,24*DT7/'Tabla de Aspectos'!$AW$5,IF(DS7='Tabla de Aspectos'!$AY$2,24*DT7/'Tabla de Aspectos'!$AY$5,IF(DS7='Tabla de Aspectos'!$BA$2,24*DT7/'Tabla de Aspectos'!$BA$5,IF(DS7='Tabla de Aspectos'!$BC$2,24*DT7/'Tabla de Aspectos'!$BC$5,IF(DS7='Tabla de Aspectos'!$BE$2,24*DT7/'Tabla de Aspectos'!$BE$5,IF(DS7='Tabla de Aspectos'!$BG$2,24*DT7/'Tabla de Aspectos'!$BG$5,IF(DS7='Tabla de Aspectos'!$BI$2,24*DT7/'Tabla de Aspectos'!$BI$5,IF(DS7='Tabla de Aspectos'!$BK$2,24*DT7/'Tabla de Aspectos'!$BK$5,IF(DS7='Tabla de Aspectos'!$BM$2,24*DT7/'Tabla de Aspectos'!$BM$5,IF(DS7='Tabla de Aspectos'!$BO$2,24*DT7/'Tabla de Aspectos'!$BO$5,IF(DS7='Tabla de Aspectos'!$BQ$2,24*DT7/'Tabla de Aspectos'!$BQ$5,IF(DS7='Tabla de Aspectos'!$BS$2,24*DT7/'Tabla de Aspectos'!$BS$5,IF(DS7='Tabla de Aspectos'!$BU$2,24*DT7/'Tabla de Aspectos'!$BU$5,IF(DS7='Tabla de Aspectos'!$BW$2,24*DT7/'Tabla de Aspectos'!$BW$5,IF(DS7='Tabla de Aspectos'!$BY$2,24*DT7/'Tabla de Aspectos'!$BY$5,IF(DS7='Tabla de Aspectos'!$CA$2,24*DT7/'Tabla de Aspectos'!$CA$5,IF(DS7='Tabla de Aspectos'!$CC$2,24*DT7/'Tabla de Aspectos'!$CC$5,IF(DS7='Tabla de Aspectos'!$CE$2,24*DT7/'Tabla de Aspectos'!$CE$5,IF(DS7='Tabla de Aspectos'!$CG$2,24*DT7/'Tabla de Aspectos'!$CG$5,IF(DS7='Tabla de Aspectos'!$CI$2,24*DT7/'Tabla de Aspectos'!$CI$5,IF(DS7='Tabla de Aspectos'!$CK$2,24*DT7/'Tabla de Aspectos'!$CK$5,IF(DS7='Tabla de Aspectos'!$CM$2,24*DT7/'Tabla de Aspectos'!$CM$5,IF(DS7='Tabla de Aspectos'!$CO$2,24*DT7/'Tabla de Aspectos'!$CO$5,IF(DS7='Tabla de Aspectos'!$CQ$2,24*DT7/'Tabla de Aspectos'!$CQ$5,IF(DS7='Tabla de Aspectos'!$CS$2,24*DT7/'Tabla de Aspectos'!$CS$5,IF(DS7='Tabla de Aspectos'!$CU$2,24*DT7/'Tabla de Aspectos'!$CU$5,IF(DS7='Tabla de Aspectos'!$CW$2,24*DT7/'Tabla de Aspectos'!$CW$5,""))))))))))))))))))))))))))))))))))))))))))))))))))</f>
        <v>0</v>
      </c>
      <c r="DW7" s="3">
        <f t="shared" si="11"/>
        <v>20</v>
      </c>
      <c r="DY7" s="3">
        <f>'Tabla de Aspectos'!D224</f>
        <v>228</v>
      </c>
      <c r="DZ7" s="3" t="str">
        <f>'Tabla de Aspectos'!E224</f>
        <v>Vertex</v>
      </c>
      <c r="EA7" s="3" t="str">
        <f>'Tabla de Aspectos'!F224</f>
        <v>Venus</v>
      </c>
      <c r="EB7" s="3" t="str">
        <f>IF('Tabla de Aspectos'!G224='Tabla de Aspectos'!$H$2,'Tabla de Aspectos'!$H$2,IF('Tabla de Aspectos'!I224='Tabla de Aspectos'!$J$2,'Tabla de Aspectos'!$J$2,IF('Tabla de Aspectos'!CY224='Tabla de Aspectos'!$CZ$2,'Tabla de Aspectos'!$CZ$2,IF('Tabla de Aspectos'!K224='Tabla de Aspectos'!$L$2,'Tabla de Aspectos'!$L$2,IF('Tabla de Aspectos'!M224='Tabla de Aspectos'!$N$2,'Tabla de Aspectos'!$N$2,IF('Tabla de Aspectos'!O224='Tabla de Aspectos'!$P$2,'Tabla de Aspectos'!$P$2,IF('Tabla de Aspectos'!Q224='Tabla de Aspectos'!$R$2,'Tabla de Aspectos'!$R$2,IF('Tabla de Aspectos'!S224='Tabla de Aspectos'!$T$2,'Tabla de Aspectos'!$T$2,IF('Tabla de Aspectos'!U224='Tabla de Aspectos'!$V$2,'Tabla de Aspectos'!$V$2,IF('Tabla de Aspectos'!W224='Tabla de Aspectos'!$X$2,'Tabla de Aspectos'!$X$2,IF('Tabla de Aspectos'!Y224='Tabla de Aspectos'!$Z$2,'Tabla de Aspectos'!$Z$2,IF('Tabla de Aspectos'!AA224='Tabla de Aspectos'!$AB$2,'Tabla de Aspectos'!$AB$2,IF('Tabla de Aspectos'!AC224='Tabla de Aspectos'!$AD$2,'Tabla de Aspectos'!$AD$2,IF('Tabla de Aspectos'!AE224='Tabla de Aspectos'!$AF$2,'Tabla de Aspectos'!$AF$2,IF('Tabla de Aspectos'!AG224='Tabla de Aspectos'!$AH$2,'Tabla de Aspectos'!$AH$2,IF('Tabla de Aspectos'!AI224='Tabla de Aspectos'!$AJ$2,'Tabla de Aspectos'!$AJ$2,IF('Tabla de Aspectos'!AK224='Tabla de Aspectos'!$AL$2,'Tabla de Aspectos'!$AL$2,IF('Tabla de Aspectos'!AM224='Tabla de Aspectos'!$AN$2,'Tabla de Aspectos'!$AN$2,IF('Tabla de Aspectos'!AO224='Tabla de Aspectos'!$AP$2,'Tabla de Aspectos'!$AP$2,IF('Tabla de Aspectos'!AQ224='Tabla de Aspectos'!$AR$2,'Tabla de Aspectos'!$AR$2,IF('Tabla de Aspectos'!AS224='Tabla de Aspectos'!$AT$2,'Tabla de Aspectos'!$AT$2,IF('Tabla de Aspectos'!AU224='Tabla de Aspectos'!$AV$2,'Tabla de Aspectos'!$AV$2,IF('Tabla de Aspectos'!AW224='Tabla de Aspectos'!$AX$2,'Tabla de Aspectos'!$AX$2,IF('Tabla de Aspectos'!AY224='Tabla de Aspectos'!$AZ$2,'Tabla de Aspectos'!$AZ$2,IF('Tabla de Aspectos'!BA224='Tabla de Aspectos'!$BB$2,'Tabla de Aspectos'!$BB$2,IF('Tabla de Aspectos'!BC224='Tabla de Aspectos'!$BD$2,'Tabla de Aspectos'!$BD$2,IF('Tabla de Aspectos'!BE224='Tabla de Aspectos'!$BF$2,'Tabla de Aspectos'!$BF$2,IF('Tabla de Aspectos'!BG224='Tabla de Aspectos'!$BH$2,'Tabla de Aspectos'!$BH$2,IF('Tabla de Aspectos'!BI224='Tabla de Aspectos'!$BJ$2,'Tabla de Aspectos'!$BJ$2,IF('Tabla de Aspectos'!BK224='Tabla de Aspectos'!$BL$2,'Tabla de Aspectos'!$BL$2,IF('Tabla de Aspectos'!BM224='Tabla de Aspectos'!$BN$2,'Tabla de Aspectos'!$BN$2,IF('Tabla de Aspectos'!BO224='Tabla de Aspectos'!$BP$2,'Tabla de Aspectos'!$BP$2,IF('Tabla de Aspectos'!BQ224='Tabla de Aspectos'!$BR$2,'Tabla de Aspectos'!$BR$2,IF('Tabla de Aspectos'!BS224='Tabla de Aspectos'!$BT$2,'Tabla de Aspectos'!$BT$2,IF('Tabla de Aspectos'!BU224='Tabla de Aspectos'!$BV$2,'Tabla de Aspectos'!$BV$2,IF('Tabla de Aspectos'!BW224='Tabla de Aspectos'!$BX$2,'Tabla de Aspectos'!$BX$2,IF('Tabla de Aspectos'!BY224='Tabla de Aspectos'!$BZ$2,'Tabla de Aspectos'!$BZ$2,IF('Tabla de Aspectos'!CA224='Tabla de Aspectos'!$CB$2,'Tabla de Aspectos'!$CB$2,IF('Tabla de Aspectos'!CC224='Tabla de Aspectos'!$CD$2,'Tabla de Aspectos'!$CD$2,IF('Tabla de Aspectos'!CE224='Tabla de Aspectos'!$CF$2,'Tabla de Aspectos'!$CF$2,IF('Tabla de Aspectos'!CG224='Tabla de Aspectos'!$CH$2,'Tabla de Aspectos'!$CH$2,IF('Tabla de Aspectos'!CI224='Tabla de Aspectos'!$CJ$2,'Tabla de Aspectos'!$CJ$2,IF('Tabla de Aspectos'!CK224='Tabla de Aspectos'!$CL$2,'Tabla de Aspectos'!$CL$2,IF('Tabla de Aspectos'!CM224='Tabla de Aspectos'!$CN$2,'Tabla de Aspectos'!$CN$2,IF('Tabla de Aspectos'!CO224='Tabla de Aspectos'!$CP$2,'Tabla de Aspectos'!$CP$2,IF('Tabla de Aspectos'!CQ224='Tabla de Aspectos'!$CR$2,'Tabla de Aspectos'!$CR$2,IF('Tabla de Aspectos'!CS224='Tabla de Aspectos'!$CT$2,'Tabla de Aspectos'!$CT$2,IF('Tabla de Aspectos'!CU224='Tabla de Aspectos'!$CV$2,'Tabla de Aspectos'!$CV$2,IF('Tabla de Aspectos'!CW224='Tabla de Aspectos'!$CX$2,'Tabla de Aspectos'!$CX$2,"")))))))))))))))))))))))))))))))))))))))))))))))))</f>
        <v>Conjunción</v>
      </c>
      <c r="EC7" s="5">
        <f>IF(AND('Tabla de Aspectos'!H224&gt;=0,'Tabla de Aspectos'!H224&lt;'Tabla de Aspectos'!$G$5/24),'Tabla de Aspectos'!H224,IF(AND('Tabla de Aspectos'!J224&gt;=0,'Tabla de Aspectos'!J224&lt;'Tabla de Aspectos'!$I$5/24),'Tabla de Aspectos'!J224,IF(AND('Tabla de Aspectos'!CZ224&gt;=0,'Tabla de Aspectos'!CZ224&lt;'Tabla de Aspectos'!$CY$5/24),'Tabla de Aspectos'!CZ224,IF(AND('Tabla de Aspectos'!L224&gt;=0,'Tabla de Aspectos'!L224&lt;'Tabla de Aspectos'!$K$5/24),'Tabla de Aspectos'!L224,IF(AND('Tabla de Aspectos'!N224&gt;=0,'Tabla de Aspectos'!N224&lt;'Tabla de Aspectos'!$M$5/24),'Tabla de Aspectos'!N224,IF(AND('Tabla de Aspectos'!P224&gt;=0,'Tabla de Aspectos'!P224&lt;'Tabla de Aspectos'!$O$5/24),'Tabla de Aspectos'!P224,IF(AND('Tabla de Aspectos'!R224&gt;=0,'Tabla de Aspectos'!R224&lt;'Tabla de Aspectos'!$Q$5/24),'Tabla de Aspectos'!R224,IF(AND('Tabla de Aspectos'!T224&gt;=0,'Tabla de Aspectos'!T224&lt;'Tabla de Aspectos'!$S$5/24),'Tabla de Aspectos'!T224,IF(AND('Tabla de Aspectos'!V224&gt;=0,'Tabla de Aspectos'!V224&lt;'Tabla de Aspectos'!$U$5/24),'Tabla de Aspectos'!V224,IF(AND('Tabla de Aspectos'!X224&gt;=0,'Tabla de Aspectos'!X224&lt;'Tabla de Aspectos'!$W$5/24),'Tabla de Aspectos'!X224,IF(AND('Tabla de Aspectos'!Z224&gt;=0,'Tabla de Aspectos'!Z224&lt;'Tabla de Aspectos'!$Y$5/24),'Tabla de Aspectos'!Z224,IF(AND('Tabla de Aspectos'!AB224&gt;=0,'Tabla de Aspectos'!AB224&lt;'Tabla de Aspectos'!$AA$5/24),'Tabla de Aspectos'!AB224,IF(AND('Tabla de Aspectos'!AD224&gt;=0,'Tabla de Aspectos'!AD224&lt;'Tabla de Aspectos'!$AC$5/24),'Tabla de Aspectos'!AD224,IF(AND('Tabla de Aspectos'!AF224&gt;=0,'Tabla de Aspectos'!AF224&lt;'Tabla de Aspectos'!$AE$5/24),'Tabla de Aspectos'!AF224,IF(AND('Tabla de Aspectos'!AH224&gt;=0,'Tabla de Aspectos'!AH224&lt;'Tabla de Aspectos'!$AG$5/24),'Tabla de Aspectos'!AH224,IF(AND('Tabla de Aspectos'!AJ224&gt;=0,'Tabla de Aspectos'!AJ224&lt;'Tabla de Aspectos'!$AI$5/24),'Tabla de Aspectos'!AJ224,IF(AND('Tabla de Aspectos'!AL224&gt;=0,'Tabla de Aspectos'!AL224&lt;'Tabla de Aspectos'!$AK$5/24),'Tabla de Aspectos'!AL224,IF(AND('Tabla de Aspectos'!AN224&gt;=0,'Tabla de Aspectos'!AN224&lt;'Tabla de Aspectos'!$AM$5/24),'Tabla de Aspectos'!AN224,IF(AND('Tabla de Aspectos'!AP224&gt;=0,'Tabla de Aspectos'!AP224&lt;'Tabla de Aspectos'!$AO$5/24),'Tabla de Aspectos'!AP224,IF(AND('Tabla de Aspectos'!AR224&gt;=0,'Tabla de Aspectos'!AR224&lt;'Tabla de Aspectos'!$AQ$5/24),'Tabla de Aspectos'!AR224,IF(AND('Tabla de Aspectos'!AT224&gt;=0,'Tabla de Aspectos'!AT224&lt;'Tabla de Aspectos'!$AS$5/24),'Tabla de Aspectos'!AT224,IF(AND('Tabla de Aspectos'!AV224&gt;=0,'Tabla de Aspectos'!AV224&lt;'Tabla de Aspectos'!$AU$5/24),'Tabla de Aspectos'!AV224,IF(AND('Tabla de Aspectos'!AX224&gt;=0,'Tabla de Aspectos'!AX224&lt;'Tabla de Aspectos'!$AW$5/24),'Tabla de Aspectos'!AX224,IF(AND('Tabla de Aspectos'!AZ224&gt;=0,'Tabla de Aspectos'!AZ224&lt;'Tabla de Aspectos'!$AY$5/24),'Tabla de Aspectos'!AZ224,IF(AND('Tabla de Aspectos'!BB224&gt;=0,'Tabla de Aspectos'!BB224&lt;'Tabla de Aspectos'!$BA$5/24),'Tabla de Aspectos'!BB224,IF(AND('Tabla de Aspectos'!BD224&gt;=0,'Tabla de Aspectos'!BD224&lt;'Tabla de Aspectos'!$BC$5/24),'Tabla de Aspectos'!BD224,IF(AND('Tabla de Aspectos'!BF224&gt;=0,'Tabla de Aspectos'!BF224&lt;'Tabla de Aspectos'!$BE$5/24),'Tabla de Aspectos'!BF224,IF(AND('Tabla de Aspectos'!BH224&gt;=0,'Tabla de Aspectos'!BH224&lt;'Tabla de Aspectos'!$BG$5/24),'Tabla de Aspectos'!BH224,IF(AND('Tabla de Aspectos'!BJ224&gt;=0,'Tabla de Aspectos'!BJ224&lt;'Tabla de Aspectos'!$BI$5/24),'Tabla de Aspectos'!BJ224,IF(AND('Tabla de Aspectos'!BL224&gt;=0,'Tabla de Aspectos'!BL224&lt;'Tabla de Aspectos'!$BK$5/24),'Tabla de Aspectos'!BL224,IF(AND('Tabla de Aspectos'!BN224&gt;=0,'Tabla de Aspectos'!BN224&lt;'Tabla de Aspectos'!$BM$5/24),'Tabla de Aspectos'!BN224,IF(AND('Tabla de Aspectos'!BP224&gt;=0,'Tabla de Aspectos'!BP224&lt;'Tabla de Aspectos'!$BO$5/24),'Tabla de Aspectos'!BP224,IF(AND('Tabla de Aspectos'!BR224&gt;=0,'Tabla de Aspectos'!BR224&lt;'Tabla de Aspectos'!$BQ$5/24),'Tabla de Aspectos'!BR224,IF(AND('Tabla de Aspectos'!BT224&gt;=0,'Tabla de Aspectos'!BT224&lt;'Tabla de Aspectos'!$BS$5/24),'Tabla de Aspectos'!BT224,IF(AND('Tabla de Aspectos'!BV224&gt;=0,'Tabla de Aspectos'!BV224&lt;'Tabla de Aspectos'!$BU$5/24),'Tabla de Aspectos'!BV224,IF(AND('Tabla de Aspectos'!BX224&gt;=0,'Tabla de Aspectos'!BX224&lt;'Tabla de Aspectos'!$BW$5/24),'Tabla de Aspectos'!BX224,IF(AND('Tabla de Aspectos'!BZ224&gt;=0,'Tabla de Aspectos'!BZ224&lt;'Tabla de Aspectos'!$BY$5/24),'Tabla de Aspectos'!BZ224,IF(AND('Tabla de Aspectos'!CB224&gt;=0,'Tabla de Aspectos'!CB224&lt;'Tabla de Aspectos'!$CA$5/24),'Tabla de Aspectos'!CB224,IF(AND('Tabla de Aspectos'!CD224&gt;=0,'Tabla de Aspectos'!CD224&lt;'Tabla de Aspectos'!$CC$5/24),'Tabla de Aspectos'!CD224,IF(AND('Tabla de Aspectos'!CF224&gt;=0,'Tabla de Aspectos'!CF224&lt;'Tabla de Aspectos'!$CE$5/24),'Tabla de Aspectos'!CF224,IF(AND('Tabla de Aspectos'!CH224&gt;=0,'Tabla de Aspectos'!CH224&lt;'Tabla de Aspectos'!$CG$5/24),'Tabla de Aspectos'!CH224,IF(AND('Tabla de Aspectos'!CJ224&gt;=0,'Tabla de Aspectos'!CJ224&lt;'Tabla de Aspectos'!$CI$5/24),'Tabla de Aspectos'!CJ224,IF(AND('Tabla de Aspectos'!CL224&gt;=0,'Tabla de Aspectos'!CL224&lt;'Tabla de Aspectos'!$CK$5/24),'Tabla de Aspectos'!CL224,IF(AND('Tabla de Aspectos'!CN224&gt;=0,'Tabla de Aspectos'!CN224&lt;'Tabla de Aspectos'!$CM$5/24),'Tabla de Aspectos'!CN224,IF(AND('Tabla de Aspectos'!CP224&gt;=0,'Tabla de Aspectos'!CP224&lt;'Tabla de Aspectos'!$CO$5/24),'Tabla de Aspectos'!CP224,IF(AND('Tabla de Aspectos'!CR224&gt;=0,'Tabla de Aspectos'!CR224&lt;'Tabla de Aspectos'!$CQ$5/24),'Tabla de Aspectos'!CR224,IF(AND('Tabla de Aspectos'!CT224&gt;=0,'Tabla de Aspectos'!CT224&lt;'Tabla de Aspectos'!$CS$5/24),'Tabla de Aspectos'!CT224,IF(AND('Tabla de Aspectos'!CV224&gt;=0,'Tabla de Aspectos'!CV224&lt;'Tabla de Aspectos'!$CU$5/24),'Tabla de Aspectos'!CV224,IF(AND('Tabla de Aspectos'!CX224&gt;=0,'Tabla de Aspectos'!CX224&lt;'Tabla de Aspectos'!$CW$5/24),'Tabla de Aspectos'!CX224,"")))))))))))))))))))))))))))))))))))))))))))))))))</f>
        <v>0</v>
      </c>
      <c r="ED7" s="3" t="str">
        <f>IF(EC7&lt;&gt;"",IF(EB7=13,"(no se puede describir)",IF(EB7="Conjunción","+20",ROUND((31-HLOOKUP(EB7,'Tabla de Aspectos'!$G$2:$DT$7,6,FALSE))/3*2,1))),"")</f>
        <v>+20</v>
      </c>
      <c r="EE7" s="3">
        <f>IF(EB7='Tabla de Aspectos'!$G$2,24*EC7/'Tabla de Aspectos'!$G$5,IF(EB7='Tabla de Aspectos'!$I$2,24*EC7/'Tabla de Aspectos'!$I$5,IF(EB7='Tabla de Aspectos'!$K$2,24*EC7/'Tabla de Aspectos'!$K$5,IF(EB7='Tabla de Aspectos'!$CY$2,24*EC7/'Tabla de Aspectos'!$CY$5,IF(EB7='Tabla de Aspectos'!$M$2,24*EC7/'Tabla de Aspectos'!$M$5,IF(EB7='Tabla de Aspectos'!$M$2,24*EC7/'Tabla de Aspectos'!$M$5,IF(EB7='Tabla de Aspectos'!$O$2,24*EC7/'Tabla de Aspectos'!$O$5,IF(EB7='Tabla de Aspectos'!$Q$2,24*EC7/'Tabla de Aspectos'!$Q$5,IF(EB7='Tabla de Aspectos'!$S$2,24*EC7/'Tabla de Aspectos'!$S$5,IF(EB7='Tabla de Aspectos'!$U$2,24*EC7/'Tabla de Aspectos'!$U$5,IF(EB7='Tabla de Aspectos'!$W$2,24*EC7/'Tabla de Aspectos'!$W$5,IF(EB7='Tabla de Aspectos'!$Y$2,24*EC7/'Tabla de Aspectos'!$Y$5,IF(EB7='Tabla de Aspectos'!$AA$2,24*EC7/'Tabla de Aspectos'!$AA$5,IF(EB7='Tabla de Aspectos'!$AC$2,24*EC7/'Tabla de Aspectos'!$AC$5,IF(EB7='Tabla de Aspectos'!$AE$2,24*EC7/'Tabla de Aspectos'!$AE$5,IF(EB7='Tabla de Aspectos'!$AG$2,24*EC7/'Tabla de Aspectos'!$AG$5,IF(EB7='Tabla de Aspectos'!$AI$2,24*EC7/'Tabla de Aspectos'!$AI$5,IF(EB7='Tabla de Aspectos'!$AK$2,24*EC7/'Tabla de Aspectos'!$AK$5,IF(EB7='Tabla de Aspectos'!$AM$2,24*EC7/'Tabla de Aspectos'!$AM$5,IF(EB7='Tabla de Aspectos'!$AO$2,24*EC7/'Tabla de Aspectos'!$AO$5,IF(EB7='Tabla de Aspectos'!$AQ$2,24*EC7/'Tabla de Aspectos'!$AQ$5,IF(EB7='Tabla de Aspectos'!$AS$2,24*EC7/'Tabla de Aspectos'!$AS$5,IF(EB7='Tabla de Aspectos'!$AU$2,24*EC7/'Tabla de Aspectos'!$AU$5,IF(EB7='Tabla de Aspectos'!$AW$2,24*EC7/'Tabla de Aspectos'!$AW$5,IF(EB7='Tabla de Aspectos'!$AY$2,24*EC7/'Tabla de Aspectos'!$AY$5,IF(EB7='Tabla de Aspectos'!$BA$2,24*EC7/'Tabla de Aspectos'!$BA$5,IF(EB7='Tabla de Aspectos'!$BC$2,24*EC7/'Tabla de Aspectos'!$BC$5,IF(EB7='Tabla de Aspectos'!$BE$2,24*EC7/'Tabla de Aspectos'!$BE$5,IF(EB7='Tabla de Aspectos'!$BG$2,24*EC7/'Tabla de Aspectos'!$BG$5,IF(EB7='Tabla de Aspectos'!$BI$2,24*EC7/'Tabla de Aspectos'!$BI$5,IF(EB7='Tabla de Aspectos'!$BK$2,24*EC7/'Tabla de Aspectos'!$BK$5,IF(EB7='Tabla de Aspectos'!$BM$2,24*EC7/'Tabla de Aspectos'!$BM$5,IF(EB7='Tabla de Aspectos'!$BO$2,24*EC7/'Tabla de Aspectos'!$BO$5,IF(EB7='Tabla de Aspectos'!$BQ$2,24*EC7/'Tabla de Aspectos'!$BQ$5,IF(EB7='Tabla de Aspectos'!$BS$2,24*EC7/'Tabla de Aspectos'!$BS$5,IF(EB7='Tabla de Aspectos'!$BU$2,24*EC7/'Tabla de Aspectos'!$BU$5,IF(EB7='Tabla de Aspectos'!$BW$2,24*EC7/'Tabla de Aspectos'!$BW$5,IF(EB7='Tabla de Aspectos'!$BY$2,24*EC7/'Tabla de Aspectos'!$BY$5,IF(EB7='Tabla de Aspectos'!$CA$2,24*EC7/'Tabla de Aspectos'!$CA$5,IF(EB7='Tabla de Aspectos'!$CC$2,24*EC7/'Tabla de Aspectos'!$CC$5,IF(EB7='Tabla de Aspectos'!$CE$2,24*EC7/'Tabla de Aspectos'!$CE$5,IF(EB7='Tabla de Aspectos'!$CG$2,24*EC7/'Tabla de Aspectos'!$CG$5,IF(EB7='Tabla de Aspectos'!$CI$2,24*EC7/'Tabla de Aspectos'!$CI$5,IF(EB7='Tabla de Aspectos'!$CK$2,24*EC7/'Tabla de Aspectos'!$CK$5,IF(EB7='Tabla de Aspectos'!$CM$2,24*EC7/'Tabla de Aspectos'!$CM$5,IF(EB7='Tabla de Aspectos'!$CO$2,24*EC7/'Tabla de Aspectos'!$CO$5,IF(EB7='Tabla de Aspectos'!$CQ$2,24*EC7/'Tabla de Aspectos'!$CQ$5,IF(EB7='Tabla de Aspectos'!$CS$2,24*EC7/'Tabla de Aspectos'!$CS$5,IF(EB7='Tabla de Aspectos'!$CU$2,24*EC7/'Tabla de Aspectos'!$CU$5,IF(EB7='Tabla de Aspectos'!$CW$2,24*EC7/'Tabla de Aspectos'!$CW$5,""))))))))))))))))))))))))))))))))))))))))))))))))))</f>
        <v>0</v>
      </c>
      <c r="EF7" s="3">
        <f t="shared" si="12"/>
        <v>20</v>
      </c>
      <c r="EH7" s="3">
        <f>'Tabla de Aspectos'!D239</f>
        <v>244</v>
      </c>
      <c r="EI7" s="3" t="str">
        <f>'Tabla de Aspectos'!E239</f>
        <v>Ceres</v>
      </c>
      <c r="EJ7" s="3" t="str">
        <f>'Tabla de Aspectos'!F239</f>
        <v>Venus</v>
      </c>
      <c r="EK7" s="3" t="str">
        <f>IF('Tabla de Aspectos'!G239='Tabla de Aspectos'!$H$2,'Tabla de Aspectos'!$H$2,IF('Tabla de Aspectos'!I239='Tabla de Aspectos'!$J$2,'Tabla de Aspectos'!$J$2,IF('Tabla de Aspectos'!CY239='Tabla de Aspectos'!$CZ$2,'Tabla de Aspectos'!$CZ$2,IF('Tabla de Aspectos'!K239='Tabla de Aspectos'!$L$2,'Tabla de Aspectos'!$L$2,IF('Tabla de Aspectos'!M239='Tabla de Aspectos'!$N$2,'Tabla de Aspectos'!$N$2,IF('Tabla de Aspectos'!O239='Tabla de Aspectos'!$P$2,'Tabla de Aspectos'!$P$2,IF('Tabla de Aspectos'!Q239='Tabla de Aspectos'!$R$2,'Tabla de Aspectos'!$R$2,IF('Tabla de Aspectos'!S239='Tabla de Aspectos'!$T$2,'Tabla de Aspectos'!$T$2,IF('Tabla de Aspectos'!U239='Tabla de Aspectos'!$V$2,'Tabla de Aspectos'!$V$2,IF('Tabla de Aspectos'!W239='Tabla de Aspectos'!$X$2,'Tabla de Aspectos'!$X$2,IF('Tabla de Aspectos'!Y239='Tabla de Aspectos'!$Z$2,'Tabla de Aspectos'!$Z$2,IF('Tabla de Aspectos'!AA239='Tabla de Aspectos'!$AB$2,'Tabla de Aspectos'!$AB$2,IF('Tabla de Aspectos'!AC239='Tabla de Aspectos'!$AD$2,'Tabla de Aspectos'!$AD$2,IF('Tabla de Aspectos'!AE239='Tabla de Aspectos'!$AF$2,'Tabla de Aspectos'!$AF$2,IF('Tabla de Aspectos'!AG239='Tabla de Aspectos'!$AH$2,'Tabla de Aspectos'!$AH$2,IF('Tabla de Aspectos'!AI239='Tabla de Aspectos'!$AJ$2,'Tabla de Aspectos'!$AJ$2,IF('Tabla de Aspectos'!AK239='Tabla de Aspectos'!$AL$2,'Tabla de Aspectos'!$AL$2,IF('Tabla de Aspectos'!AM239='Tabla de Aspectos'!$AN$2,'Tabla de Aspectos'!$AN$2,IF('Tabla de Aspectos'!AO239='Tabla de Aspectos'!$AP$2,'Tabla de Aspectos'!$AP$2,IF('Tabla de Aspectos'!AQ239='Tabla de Aspectos'!$AR$2,'Tabla de Aspectos'!$AR$2,IF('Tabla de Aspectos'!AS239='Tabla de Aspectos'!$AT$2,'Tabla de Aspectos'!$AT$2,IF('Tabla de Aspectos'!AU239='Tabla de Aspectos'!$AV$2,'Tabla de Aspectos'!$AV$2,IF('Tabla de Aspectos'!AW239='Tabla de Aspectos'!$AX$2,'Tabla de Aspectos'!$AX$2,IF('Tabla de Aspectos'!AY239='Tabla de Aspectos'!$AZ$2,'Tabla de Aspectos'!$AZ$2,IF('Tabla de Aspectos'!BA239='Tabla de Aspectos'!$BB$2,'Tabla de Aspectos'!$BB$2,IF('Tabla de Aspectos'!BC239='Tabla de Aspectos'!$BD$2,'Tabla de Aspectos'!$BD$2,IF('Tabla de Aspectos'!BE239='Tabla de Aspectos'!$BF$2,'Tabla de Aspectos'!$BF$2,IF('Tabla de Aspectos'!BG239='Tabla de Aspectos'!$BH$2,'Tabla de Aspectos'!$BH$2,IF('Tabla de Aspectos'!BI239='Tabla de Aspectos'!$BJ$2,'Tabla de Aspectos'!$BJ$2,IF('Tabla de Aspectos'!BK239='Tabla de Aspectos'!$BL$2,'Tabla de Aspectos'!$BL$2,IF('Tabla de Aspectos'!BM239='Tabla de Aspectos'!$BN$2,'Tabla de Aspectos'!$BN$2,IF('Tabla de Aspectos'!BO239='Tabla de Aspectos'!$BP$2,'Tabla de Aspectos'!$BP$2,IF('Tabla de Aspectos'!BQ239='Tabla de Aspectos'!$BR$2,'Tabla de Aspectos'!$BR$2,IF('Tabla de Aspectos'!BS239='Tabla de Aspectos'!$BT$2,'Tabla de Aspectos'!$BT$2,IF('Tabla de Aspectos'!BU239='Tabla de Aspectos'!$BV$2,'Tabla de Aspectos'!$BV$2,IF('Tabla de Aspectos'!BW239='Tabla de Aspectos'!$BX$2,'Tabla de Aspectos'!$BX$2,IF('Tabla de Aspectos'!BY239='Tabla de Aspectos'!$BZ$2,'Tabla de Aspectos'!$BZ$2,IF('Tabla de Aspectos'!CA239='Tabla de Aspectos'!$CB$2,'Tabla de Aspectos'!$CB$2,IF('Tabla de Aspectos'!CC239='Tabla de Aspectos'!$CD$2,'Tabla de Aspectos'!$CD$2,IF('Tabla de Aspectos'!CE239='Tabla de Aspectos'!$CF$2,'Tabla de Aspectos'!$CF$2,IF('Tabla de Aspectos'!CG239='Tabla de Aspectos'!$CH$2,'Tabla de Aspectos'!$CH$2,IF('Tabla de Aspectos'!CI239='Tabla de Aspectos'!$CJ$2,'Tabla de Aspectos'!$CJ$2,IF('Tabla de Aspectos'!CK239='Tabla de Aspectos'!$CL$2,'Tabla de Aspectos'!$CL$2,IF('Tabla de Aspectos'!CM239='Tabla de Aspectos'!$CN$2,'Tabla de Aspectos'!$CN$2,IF('Tabla de Aspectos'!CO239='Tabla de Aspectos'!$CP$2,'Tabla de Aspectos'!$CP$2,IF('Tabla de Aspectos'!CQ239='Tabla de Aspectos'!$CR$2,'Tabla de Aspectos'!$CR$2,IF('Tabla de Aspectos'!CS239='Tabla de Aspectos'!$CT$2,'Tabla de Aspectos'!$CT$2,IF('Tabla de Aspectos'!CU239='Tabla de Aspectos'!$CV$2,'Tabla de Aspectos'!$CV$2,IF('Tabla de Aspectos'!CW239='Tabla de Aspectos'!$CX$2,'Tabla de Aspectos'!$CX$2,"")))))))))))))))))))))))))))))))))))))))))))))))))</f>
        <v>Conjunción</v>
      </c>
      <c r="EL7" s="5">
        <f>IF(AND('Tabla de Aspectos'!H239&gt;=0,'Tabla de Aspectos'!H239&lt;'Tabla de Aspectos'!$G$5/24),'Tabla de Aspectos'!H239,IF(AND('Tabla de Aspectos'!J239&gt;=0,'Tabla de Aspectos'!J239&lt;'Tabla de Aspectos'!$I$5/24),'Tabla de Aspectos'!J239,IF(AND('Tabla de Aspectos'!CZ239&gt;=0,'Tabla de Aspectos'!CZ239&lt;'Tabla de Aspectos'!$CY$5/24),'Tabla de Aspectos'!CZ239,IF(AND('Tabla de Aspectos'!L239&gt;=0,'Tabla de Aspectos'!L239&lt;'Tabla de Aspectos'!$K$5/24),'Tabla de Aspectos'!L239,IF(AND('Tabla de Aspectos'!N239&gt;=0,'Tabla de Aspectos'!N239&lt;'Tabla de Aspectos'!$M$5/24),'Tabla de Aspectos'!N239,IF(AND('Tabla de Aspectos'!P239&gt;=0,'Tabla de Aspectos'!P239&lt;'Tabla de Aspectos'!$O$5/24),'Tabla de Aspectos'!P239,IF(AND('Tabla de Aspectos'!R239&gt;=0,'Tabla de Aspectos'!R239&lt;'Tabla de Aspectos'!$Q$5/24),'Tabla de Aspectos'!R239,IF(AND('Tabla de Aspectos'!T239&gt;=0,'Tabla de Aspectos'!T239&lt;'Tabla de Aspectos'!$S$5/24),'Tabla de Aspectos'!T239,IF(AND('Tabla de Aspectos'!V239&gt;=0,'Tabla de Aspectos'!V239&lt;'Tabla de Aspectos'!$U$5/24),'Tabla de Aspectos'!V239,IF(AND('Tabla de Aspectos'!X239&gt;=0,'Tabla de Aspectos'!X239&lt;'Tabla de Aspectos'!$W$5/24),'Tabla de Aspectos'!X239,IF(AND('Tabla de Aspectos'!Z239&gt;=0,'Tabla de Aspectos'!Z239&lt;'Tabla de Aspectos'!$Y$5/24),'Tabla de Aspectos'!Z239,IF(AND('Tabla de Aspectos'!AB239&gt;=0,'Tabla de Aspectos'!AB239&lt;'Tabla de Aspectos'!$AA$5/24),'Tabla de Aspectos'!AB239,IF(AND('Tabla de Aspectos'!AD239&gt;=0,'Tabla de Aspectos'!AD239&lt;'Tabla de Aspectos'!$AC$5/24),'Tabla de Aspectos'!AD239,IF(AND('Tabla de Aspectos'!AF239&gt;=0,'Tabla de Aspectos'!AF239&lt;'Tabla de Aspectos'!$AE$5/24),'Tabla de Aspectos'!AF239,IF(AND('Tabla de Aspectos'!AH239&gt;=0,'Tabla de Aspectos'!AH239&lt;'Tabla de Aspectos'!$AG$5/24),'Tabla de Aspectos'!AH239,IF(AND('Tabla de Aspectos'!AJ239&gt;=0,'Tabla de Aspectos'!AJ239&lt;'Tabla de Aspectos'!$AI$5/24),'Tabla de Aspectos'!AJ239,IF(AND('Tabla de Aspectos'!AL239&gt;=0,'Tabla de Aspectos'!AL239&lt;'Tabla de Aspectos'!$AK$5/24),'Tabla de Aspectos'!AL239,IF(AND('Tabla de Aspectos'!AN239&gt;=0,'Tabla de Aspectos'!AN239&lt;'Tabla de Aspectos'!$AM$5/24),'Tabla de Aspectos'!AN239,IF(AND('Tabla de Aspectos'!AP239&gt;=0,'Tabla de Aspectos'!AP239&lt;'Tabla de Aspectos'!$AO$5/24),'Tabla de Aspectos'!AP239,IF(AND('Tabla de Aspectos'!AR239&gt;=0,'Tabla de Aspectos'!AR239&lt;'Tabla de Aspectos'!$AQ$5/24),'Tabla de Aspectos'!AR239,IF(AND('Tabla de Aspectos'!AT239&gt;=0,'Tabla de Aspectos'!AT239&lt;'Tabla de Aspectos'!$AS$5/24),'Tabla de Aspectos'!AT239,IF(AND('Tabla de Aspectos'!AV239&gt;=0,'Tabla de Aspectos'!AV239&lt;'Tabla de Aspectos'!$AU$5/24),'Tabla de Aspectos'!AV239,IF(AND('Tabla de Aspectos'!AX239&gt;=0,'Tabla de Aspectos'!AX239&lt;'Tabla de Aspectos'!$AW$5/24),'Tabla de Aspectos'!AX239,IF(AND('Tabla de Aspectos'!AZ239&gt;=0,'Tabla de Aspectos'!AZ239&lt;'Tabla de Aspectos'!$AY$5/24),'Tabla de Aspectos'!AZ239,IF(AND('Tabla de Aspectos'!BB239&gt;=0,'Tabla de Aspectos'!BB239&lt;'Tabla de Aspectos'!$BA$5/24),'Tabla de Aspectos'!BB239,IF(AND('Tabla de Aspectos'!BD239&gt;=0,'Tabla de Aspectos'!BD239&lt;'Tabla de Aspectos'!$BC$5/24),'Tabla de Aspectos'!BD239,IF(AND('Tabla de Aspectos'!BF239&gt;=0,'Tabla de Aspectos'!BF239&lt;'Tabla de Aspectos'!$BE$5/24),'Tabla de Aspectos'!BF239,IF(AND('Tabla de Aspectos'!BH239&gt;=0,'Tabla de Aspectos'!BH239&lt;'Tabla de Aspectos'!$BG$5/24),'Tabla de Aspectos'!BH239,IF(AND('Tabla de Aspectos'!BJ239&gt;=0,'Tabla de Aspectos'!BJ239&lt;'Tabla de Aspectos'!$BI$5/24),'Tabla de Aspectos'!BJ239,IF(AND('Tabla de Aspectos'!BL239&gt;=0,'Tabla de Aspectos'!BL239&lt;'Tabla de Aspectos'!$BK$5/24),'Tabla de Aspectos'!BL239,IF(AND('Tabla de Aspectos'!BN239&gt;=0,'Tabla de Aspectos'!BN239&lt;'Tabla de Aspectos'!$BM$5/24),'Tabla de Aspectos'!BN239,IF(AND('Tabla de Aspectos'!BP239&gt;=0,'Tabla de Aspectos'!BP239&lt;'Tabla de Aspectos'!$BO$5/24),'Tabla de Aspectos'!BP239,IF(AND('Tabla de Aspectos'!BR239&gt;=0,'Tabla de Aspectos'!BR239&lt;'Tabla de Aspectos'!$BQ$5/24),'Tabla de Aspectos'!BR239,IF(AND('Tabla de Aspectos'!BT239&gt;=0,'Tabla de Aspectos'!BT239&lt;'Tabla de Aspectos'!$BS$5/24),'Tabla de Aspectos'!BT239,IF(AND('Tabla de Aspectos'!BV239&gt;=0,'Tabla de Aspectos'!BV239&lt;'Tabla de Aspectos'!$BU$5/24),'Tabla de Aspectos'!BV239,IF(AND('Tabla de Aspectos'!BX239&gt;=0,'Tabla de Aspectos'!BX239&lt;'Tabla de Aspectos'!$BW$5/24),'Tabla de Aspectos'!BX239,IF(AND('Tabla de Aspectos'!BZ239&gt;=0,'Tabla de Aspectos'!BZ239&lt;'Tabla de Aspectos'!$BY$5/24),'Tabla de Aspectos'!BZ239,IF(AND('Tabla de Aspectos'!CB239&gt;=0,'Tabla de Aspectos'!CB239&lt;'Tabla de Aspectos'!$CA$5/24),'Tabla de Aspectos'!CB239,IF(AND('Tabla de Aspectos'!CD239&gt;=0,'Tabla de Aspectos'!CD239&lt;'Tabla de Aspectos'!$CC$5/24),'Tabla de Aspectos'!CD239,IF(AND('Tabla de Aspectos'!CF239&gt;=0,'Tabla de Aspectos'!CF239&lt;'Tabla de Aspectos'!$CE$5/24),'Tabla de Aspectos'!CF239,IF(AND('Tabla de Aspectos'!CH239&gt;=0,'Tabla de Aspectos'!CH239&lt;'Tabla de Aspectos'!$CG$5/24),'Tabla de Aspectos'!CH239,IF(AND('Tabla de Aspectos'!CJ239&gt;=0,'Tabla de Aspectos'!CJ239&lt;'Tabla de Aspectos'!$CI$5/24),'Tabla de Aspectos'!CJ239,IF(AND('Tabla de Aspectos'!CL239&gt;=0,'Tabla de Aspectos'!CL239&lt;'Tabla de Aspectos'!$CK$5/24),'Tabla de Aspectos'!CL239,IF(AND('Tabla de Aspectos'!CN239&gt;=0,'Tabla de Aspectos'!CN239&lt;'Tabla de Aspectos'!$CM$5/24),'Tabla de Aspectos'!CN239,IF(AND('Tabla de Aspectos'!CP239&gt;=0,'Tabla de Aspectos'!CP239&lt;'Tabla de Aspectos'!$CO$5/24),'Tabla de Aspectos'!CP239,IF(AND('Tabla de Aspectos'!CR239&gt;=0,'Tabla de Aspectos'!CR239&lt;'Tabla de Aspectos'!$CQ$5/24),'Tabla de Aspectos'!CR239,IF(AND('Tabla de Aspectos'!CT239&gt;=0,'Tabla de Aspectos'!CT239&lt;'Tabla de Aspectos'!$CS$5/24),'Tabla de Aspectos'!CT239,IF(AND('Tabla de Aspectos'!CV239&gt;=0,'Tabla de Aspectos'!CV239&lt;'Tabla de Aspectos'!$CU$5/24),'Tabla de Aspectos'!CV239,IF(AND('Tabla de Aspectos'!CX239&gt;=0,'Tabla de Aspectos'!CX239&lt;'Tabla de Aspectos'!$CW$5/24),'Tabla de Aspectos'!CX239,"")))))))))))))))))))))))))))))))))))))))))))))))))</f>
        <v>0</v>
      </c>
      <c r="EM7" s="3" t="str">
        <f>IF(EL7&lt;&gt;"",IF(EK7=13,"(no se puede describir)",IF(EK7="Conjunción","+20",ROUND((31-HLOOKUP(EK7,'Tabla de Aspectos'!$G$2:$DT$7,6,FALSE))/3*2,1))),"")</f>
        <v>+20</v>
      </c>
      <c r="EN7" s="3">
        <f>IF(EK7='Tabla de Aspectos'!$G$2,24*EL7/'Tabla de Aspectos'!$G$5,IF(EK7='Tabla de Aspectos'!$I$2,24*EL7/'Tabla de Aspectos'!$I$5,IF(EK7='Tabla de Aspectos'!$K$2,24*EL7/'Tabla de Aspectos'!$K$5,IF(EK7='Tabla de Aspectos'!$CY$2,24*EL7/'Tabla de Aspectos'!$CY$5,IF(EK7='Tabla de Aspectos'!$M$2,24*EL7/'Tabla de Aspectos'!$M$5,IF(EK7='Tabla de Aspectos'!$M$2,24*EL7/'Tabla de Aspectos'!$M$5,IF(EK7='Tabla de Aspectos'!$O$2,24*EL7/'Tabla de Aspectos'!$O$5,IF(EK7='Tabla de Aspectos'!$Q$2,24*EL7/'Tabla de Aspectos'!$Q$5,IF(EK7='Tabla de Aspectos'!$S$2,24*EL7/'Tabla de Aspectos'!$S$5,IF(EK7='Tabla de Aspectos'!$U$2,24*EL7/'Tabla de Aspectos'!$U$5,IF(EK7='Tabla de Aspectos'!$W$2,24*EL7/'Tabla de Aspectos'!$W$5,IF(EK7='Tabla de Aspectos'!$Y$2,24*EL7/'Tabla de Aspectos'!$Y$5,IF(EK7='Tabla de Aspectos'!$AA$2,24*EL7/'Tabla de Aspectos'!$AA$5,IF(EK7='Tabla de Aspectos'!$AC$2,24*EL7/'Tabla de Aspectos'!$AC$5,IF(EK7='Tabla de Aspectos'!$AE$2,24*EL7/'Tabla de Aspectos'!$AE$5,IF(EK7='Tabla de Aspectos'!$AG$2,24*EL7/'Tabla de Aspectos'!$AG$5,IF(EK7='Tabla de Aspectos'!$AI$2,24*EL7/'Tabla de Aspectos'!$AI$5,IF(EK7='Tabla de Aspectos'!$AK$2,24*EL7/'Tabla de Aspectos'!$AK$5,IF(EK7='Tabla de Aspectos'!$AM$2,24*EL7/'Tabla de Aspectos'!$AM$5,IF(EK7='Tabla de Aspectos'!$AO$2,24*EL7/'Tabla de Aspectos'!$AO$5,IF(EK7='Tabla de Aspectos'!$AQ$2,24*EL7/'Tabla de Aspectos'!$AQ$5,IF(EK7='Tabla de Aspectos'!$AS$2,24*EL7/'Tabla de Aspectos'!$AS$5,IF(EK7='Tabla de Aspectos'!$AU$2,24*EL7/'Tabla de Aspectos'!$AU$5,IF(EK7='Tabla de Aspectos'!$AW$2,24*EL7/'Tabla de Aspectos'!$AW$5,IF(EK7='Tabla de Aspectos'!$AY$2,24*EL7/'Tabla de Aspectos'!$AY$5,IF(EK7='Tabla de Aspectos'!$BA$2,24*EL7/'Tabla de Aspectos'!$BA$5,IF(EK7='Tabla de Aspectos'!$BC$2,24*EL7/'Tabla de Aspectos'!$BC$5,IF(EK7='Tabla de Aspectos'!$BE$2,24*EL7/'Tabla de Aspectos'!$BE$5,IF(EK7='Tabla de Aspectos'!$BG$2,24*EL7/'Tabla de Aspectos'!$BG$5,IF(EK7='Tabla de Aspectos'!$BI$2,24*EL7/'Tabla de Aspectos'!$BI$5,IF(EK7='Tabla de Aspectos'!$BK$2,24*EL7/'Tabla de Aspectos'!$BK$5,IF(EK7='Tabla de Aspectos'!$BM$2,24*EL7/'Tabla de Aspectos'!$BM$5,IF(EK7='Tabla de Aspectos'!$BO$2,24*EL7/'Tabla de Aspectos'!$BO$5,IF(EK7='Tabla de Aspectos'!$BQ$2,24*EL7/'Tabla de Aspectos'!$BQ$5,IF(EK7='Tabla de Aspectos'!$BS$2,24*EL7/'Tabla de Aspectos'!$BS$5,IF(EK7='Tabla de Aspectos'!$BU$2,24*EL7/'Tabla de Aspectos'!$BU$5,IF(EK7='Tabla de Aspectos'!$BW$2,24*EL7/'Tabla de Aspectos'!$BW$5,IF(EK7='Tabla de Aspectos'!$BY$2,24*EL7/'Tabla de Aspectos'!$BY$5,IF(EK7='Tabla de Aspectos'!$CA$2,24*EL7/'Tabla de Aspectos'!$CA$5,IF(EK7='Tabla de Aspectos'!$CC$2,24*EL7/'Tabla de Aspectos'!$CC$5,IF(EK7='Tabla de Aspectos'!$CE$2,24*EL7/'Tabla de Aspectos'!$CE$5,IF(EK7='Tabla de Aspectos'!$CG$2,24*EL7/'Tabla de Aspectos'!$CG$5,IF(EK7='Tabla de Aspectos'!$CI$2,24*EL7/'Tabla de Aspectos'!$CI$5,IF(EK7='Tabla de Aspectos'!$CK$2,24*EL7/'Tabla de Aspectos'!$CK$5,IF(EK7='Tabla de Aspectos'!$CM$2,24*EL7/'Tabla de Aspectos'!$CM$5,IF(EK7='Tabla de Aspectos'!$CO$2,24*EL7/'Tabla de Aspectos'!$CO$5,IF(EK7='Tabla de Aspectos'!$CQ$2,24*EL7/'Tabla de Aspectos'!$CQ$5,IF(EK7='Tabla de Aspectos'!$CS$2,24*EL7/'Tabla de Aspectos'!$CS$5,IF(EK7='Tabla de Aspectos'!$CU$2,24*EL7/'Tabla de Aspectos'!$CU$5,IF(EK7='Tabla de Aspectos'!$CW$2,24*EL7/'Tabla de Aspectos'!$CW$5,""))))))))))))))))))))))))))))))))))))))))))))))))))</f>
        <v>0</v>
      </c>
      <c r="EO7" s="3">
        <f t="shared" si="13"/>
        <v>20</v>
      </c>
      <c r="EQ7" s="3">
        <f>'Tabla de Aspectos'!D254</f>
        <v>260</v>
      </c>
      <c r="ER7" s="3" t="str">
        <f>'Tabla de Aspectos'!E254</f>
        <v>Varuna</v>
      </c>
      <c r="ES7" s="3" t="str">
        <f>'Tabla de Aspectos'!F254</f>
        <v>Venus</v>
      </c>
      <c r="ET7" s="3" t="str">
        <f>IF('Tabla de Aspectos'!G254='Tabla de Aspectos'!$H$2,'Tabla de Aspectos'!$H$2,IF('Tabla de Aspectos'!I254='Tabla de Aspectos'!$J$2,'Tabla de Aspectos'!$J$2,IF('Tabla de Aspectos'!CY254='Tabla de Aspectos'!$CZ$2,'Tabla de Aspectos'!$CZ$2,IF('Tabla de Aspectos'!K254='Tabla de Aspectos'!$L$2,'Tabla de Aspectos'!$L$2,IF('Tabla de Aspectos'!M254='Tabla de Aspectos'!$N$2,'Tabla de Aspectos'!$N$2,IF('Tabla de Aspectos'!O254='Tabla de Aspectos'!$P$2,'Tabla de Aspectos'!$P$2,IF('Tabla de Aspectos'!Q254='Tabla de Aspectos'!$R$2,'Tabla de Aspectos'!$R$2,IF('Tabla de Aspectos'!S254='Tabla de Aspectos'!$T$2,'Tabla de Aspectos'!$T$2,IF('Tabla de Aspectos'!U254='Tabla de Aspectos'!$V$2,'Tabla de Aspectos'!$V$2,IF('Tabla de Aspectos'!W254='Tabla de Aspectos'!$X$2,'Tabla de Aspectos'!$X$2,IF('Tabla de Aspectos'!Y254='Tabla de Aspectos'!$Z$2,'Tabla de Aspectos'!$Z$2,IF('Tabla de Aspectos'!AA254='Tabla de Aspectos'!$AB$2,'Tabla de Aspectos'!$AB$2,IF('Tabla de Aspectos'!AC254='Tabla de Aspectos'!$AD$2,'Tabla de Aspectos'!$AD$2,IF('Tabla de Aspectos'!AE254='Tabla de Aspectos'!$AF$2,'Tabla de Aspectos'!$AF$2,IF('Tabla de Aspectos'!AG254='Tabla de Aspectos'!$AH$2,'Tabla de Aspectos'!$AH$2,IF('Tabla de Aspectos'!AI254='Tabla de Aspectos'!$AJ$2,'Tabla de Aspectos'!$AJ$2,IF('Tabla de Aspectos'!AK254='Tabla de Aspectos'!$AL$2,'Tabla de Aspectos'!$AL$2,IF('Tabla de Aspectos'!AM254='Tabla de Aspectos'!$AN$2,'Tabla de Aspectos'!$AN$2,IF('Tabla de Aspectos'!AO254='Tabla de Aspectos'!$AP$2,'Tabla de Aspectos'!$AP$2,IF('Tabla de Aspectos'!AQ254='Tabla de Aspectos'!$AR$2,'Tabla de Aspectos'!$AR$2,IF('Tabla de Aspectos'!AS254='Tabla de Aspectos'!$AT$2,'Tabla de Aspectos'!$AT$2,IF('Tabla de Aspectos'!AU254='Tabla de Aspectos'!$AV$2,'Tabla de Aspectos'!$AV$2,IF('Tabla de Aspectos'!AW254='Tabla de Aspectos'!$AX$2,'Tabla de Aspectos'!$AX$2,IF('Tabla de Aspectos'!AY254='Tabla de Aspectos'!$AZ$2,'Tabla de Aspectos'!$AZ$2,IF('Tabla de Aspectos'!BA254='Tabla de Aspectos'!$BB$2,'Tabla de Aspectos'!$BB$2,IF('Tabla de Aspectos'!BC254='Tabla de Aspectos'!$BD$2,'Tabla de Aspectos'!$BD$2,IF('Tabla de Aspectos'!BE254='Tabla de Aspectos'!$BF$2,'Tabla de Aspectos'!$BF$2,IF('Tabla de Aspectos'!BG254='Tabla de Aspectos'!$BH$2,'Tabla de Aspectos'!$BH$2,IF('Tabla de Aspectos'!BI254='Tabla de Aspectos'!$BJ$2,'Tabla de Aspectos'!$BJ$2,IF('Tabla de Aspectos'!BK254='Tabla de Aspectos'!$BL$2,'Tabla de Aspectos'!$BL$2,IF('Tabla de Aspectos'!BM254='Tabla de Aspectos'!$BN$2,'Tabla de Aspectos'!$BN$2,IF('Tabla de Aspectos'!BO254='Tabla de Aspectos'!$BP$2,'Tabla de Aspectos'!$BP$2,IF('Tabla de Aspectos'!BQ254='Tabla de Aspectos'!$BR$2,'Tabla de Aspectos'!$BR$2,IF('Tabla de Aspectos'!BS254='Tabla de Aspectos'!$BT$2,'Tabla de Aspectos'!$BT$2,IF('Tabla de Aspectos'!BU254='Tabla de Aspectos'!$BV$2,'Tabla de Aspectos'!$BV$2,IF('Tabla de Aspectos'!BW254='Tabla de Aspectos'!$BX$2,'Tabla de Aspectos'!$BX$2,IF('Tabla de Aspectos'!BY254='Tabla de Aspectos'!$BZ$2,'Tabla de Aspectos'!$BZ$2,IF('Tabla de Aspectos'!CA254='Tabla de Aspectos'!$CB$2,'Tabla de Aspectos'!$CB$2,IF('Tabla de Aspectos'!CC254='Tabla de Aspectos'!$CD$2,'Tabla de Aspectos'!$CD$2,IF('Tabla de Aspectos'!CE254='Tabla de Aspectos'!$CF$2,'Tabla de Aspectos'!$CF$2,IF('Tabla de Aspectos'!CG254='Tabla de Aspectos'!$CH$2,'Tabla de Aspectos'!$CH$2,IF('Tabla de Aspectos'!CI254='Tabla de Aspectos'!$CJ$2,'Tabla de Aspectos'!$CJ$2,IF('Tabla de Aspectos'!CK254='Tabla de Aspectos'!$CL$2,'Tabla de Aspectos'!$CL$2,IF('Tabla de Aspectos'!CM254='Tabla de Aspectos'!$CN$2,'Tabla de Aspectos'!$CN$2,IF('Tabla de Aspectos'!CO254='Tabla de Aspectos'!$CP$2,'Tabla de Aspectos'!$CP$2,IF('Tabla de Aspectos'!CQ254='Tabla de Aspectos'!$CR$2,'Tabla de Aspectos'!$CR$2,IF('Tabla de Aspectos'!CS254='Tabla de Aspectos'!$CT$2,'Tabla de Aspectos'!$CT$2,IF('Tabla de Aspectos'!CU254='Tabla de Aspectos'!$CV$2,'Tabla de Aspectos'!$CV$2,IF('Tabla de Aspectos'!CW254='Tabla de Aspectos'!$CX$2,'Tabla de Aspectos'!$CX$2,"")))))))))))))))))))))))))))))))))))))))))))))))))</f>
        <v>Conjunción</v>
      </c>
      <c r="EU7" s="5">
        <f>IF(AND('Tabla de Aspectos'!H254&gt;=0,'Tabla de Aspectos'!H254&lt;'Tabla de Aspectos'!$G$5/24),'Tabla de Aspectos'!H254,IF(AND('Tabla de Aspectos'!J254&gt;=0,'Tabla de Aspectos'!J254&lt;'Tabla de Aspectos'!$I$5/24),'Tabla de Aspectos'!J254,IF(AND('Tabla de Aspectos'!CZ254&gt;=0,'Tabla de Aspectos'!CZ254&lt;'Tabla de Aspectos'!$CY$5/24),'Tabla de Aspectos'!CZ254,IF(AND('Tabla de Aspectos'!L254&gt;=0,'Tabla de Aspectos'!L254&lt;'Tabla de Aspectos'!$K$5/24),'Tabla de Aspectos'!L254,IF(AND('Tabla de Aspectos'!N254&gt;=0,'Tabla de Aspectos'!N254&lt;'Tabla de Aspectos'!$M$5/24),'Tabla de Aspectos'!N254,IF(AND('Tabla de Aspectos'!P254&gt;=0,'Tabla de Aspectos'!P254&lt;'Tabla de Aspectos'!$O$5/24),'Tabla de Aspectos'!P254,IF(AND('Tabla de Aspectos'!R254&gt;=0,'Tabla de Aspectos'!R254&lt;'Tabla de Aspectos'!$Q$5/24),'Tabla de Aspectos'!R254,IF(AND('Tabla de Aspectos'!T254&gt;=0,'Tabla de Aspectos'!T254&lt;'Tabla de Aspectos'!$S$5/24),'Tabla de Aspectos'!T254,IF(AND('Tabla de Aspectos'!V254&gt;=0,'Tabla de Aspectos'!V254&lt;'Tabla de Aspectos'!$U$5/24),'Tabla de Aspectos'!V254,IF(AND('Tabla de Aspectos'!X254&gt;=0,'Tabla de Aspectos'!X254&lt;'Tabla de Aspectos'!$W$5/24),'Tabla de Aspectos'!X254,IF(AND('Tabla de Aspectos'!Z254&gt;=0,'Tabla de Aspectos'!Z254&lt;'Tabla de Aspectos'!$Y$5/24),'Tabla de Aspectos'!Z254,IF(AND('Tabla de Aspectos'!AB254&gt;=0,'Tabla de Aspectos'!AB254&lt;'Tabla de Aspectos'!$AA$5/24),'Tabla de Aspectos'!AB254,IF(AND('Tabla de Aspectos'!AD254&gt;=0,'Tabla de Aspectos'!AD254&lt;'Tabla de Aspectos'!$AC$5/24),'Tabla de Aspectos'!AD254,IF(AND('Tabla de Aspectos'!AF254&gt;=0,'Tabla de Aspectos'!AF254&lt;'Tabla de Aspectos'!$AE$5/24),'Tabla de Aspectos'!AF254,IF(AND('Tabla de Aspectos'!AH254&gt;=0,'Tabla de Aspectos'!AH254&lt;'Tabla de Aspectos'!$AG$5/24),'Tabla de Aspectos'!AH254,IF(AND('Tabla de Aspectos'!AJ254&gt;=0,'Tabla de Aspectos'!AJ254&lt;'Tabla de Aspectos'!$AI$5/24),'Tabla de Aspectos'!AJ254,IF(AND('Tabla de Aspectos'!AL254&gt;=0,'Tabla de Aspectos'!AL254&lt;'Tabla de Aspectos'!$AK$5/24),'Tabla de Aspectos'!AL254,IF(AND('Tabla de Aspectos'!AN254&gt;=0,'Tabla de Aspectos'!AN254&lt;'Tabla de Aspectos'!$AM$5/24),'Tabla de Aspectos'!AN254,IF(AND('Tabla de Aspectos'!AP254&gt;=0,'Tabla de Aspectos'!AP254&lt;'Tabla de Aspectos'!$AO$5/24),'Tabla de Aspectos'!AP254,IF(AND('Tabla de Aspectos'!AR254&gt;=0,'Tabla de Aspectos'!AR254&lt;'Tabla de Aspectos'!$AQ$5/24),'Tabla de Aspectos'!AR254,IF(AND('Tabla de Aspectos'!AT254&gt;=0,'Tabla de Aspectos'!AT254&lt;'Tabla de Aspectos'!$AS$5/24),'Tabla de Aspectos'!AT254,IF(AND('Tabla de Aspectos'!AV254&gt;=0,'Tabla de Aspectos'!AV254&lt;'Tabla de Aspectos'!$AU$5/24),'Tabla de Aspectos'!AV254,IF(AND('Tabla de Aspectos'!AX254&gt;=0,'Tabla de Aspectos'!AX254&lt;'Tabla de Aspectos'!$AW$5/24),'Tabla de Aspectos'!AX254,IF(AND('Tabla de Aspectos'!AZ254&gt;=0,'Tabla de Aspectos'!AZ254&lt;'Tabla de Aspectos'!$AY$5/24),'Tabla de Aspectos'!AZ254,IF(AND('Tabla de Aspectos'!BB254&gt;=0,'Tabla de Aspectos'!BB254&lt;'Tabla de Aspectos'!$BA$5/24),'Tabla de Aspectos'!BB254,IF(AND('Tabla de Aspectos'!BD254&gt;=0,'Tabla de Aspectos'!BD254&lt;'Tabla de Aspectos'!$BC$5/24),'Tabla de Aspectos'!BD254,IF(AND('Tabla de Aspectos'!BF254&gt;=0,'Tabla de Aspectos'!BF254&lt;'Tabla de Aspectos'!$BE$5/24),'Tabla de Aspectos'!BF254,IF(AND('Tabla de Aspectos'!BH254&gt;=0,'Tabla de Aspectos'!BH254&lt;'Tabla de Aspectos'!$BG$5/24),'Tabla de Aspectos'!BH254,IF(AND('Tabla de Aspectos'!BJ254&gt;=0,'Tabla de Aspectos'!BJ254&lt;'Tabla de Aspectos'!$BI$5/24),'Tabla de Aspectos'!BJ254,IF(AND('Tabla de Aspectos'!BL254&gt;=0,'Tabla de Aspectos'!BL254&lt;'Tabla de Aspectos'!$BK$5/24),'Tabla de Aspectos'!BL254,IF(AND('Tabla de Aspectos'!BN254&gt;=0,'Tabla de Aspectos'!BN254&lt;'Tabla de Aspectos'!$BM$5/24),'Tabla de Aspectos'!BN254,IF(AND('Tabla de Aspectos'!BP254&gt;=0,'Tabla de Aspectos'!BP254&lt;'Tabla de Aspectos'!$BO$5/24),'Tabla de Aspectos'!BP254,IF(AND('Tabla de Aspectos'!BR254&gt;=0,'Tabla de Aspectos'!BR254&lt;'Tabla de Aspectos'!$BQ$5/24),'Tabla de Aspectos'!BR254,IF(AND('Tabla de Aspectos'!BT254&gt;=0,'Tabla de Aspectos'!BT254&lt;'Tabla de Aspectos'!$BS$5/24),'Tabla de Aspectos'!BT254,IF(AND('Tabla de Aspectos'!BV254&gt;=0,'Tabla de Aspectos'!BV254&lt;'Tabla de Aspectos'!$BU$5/24),'Tabla de Aspectos'!BV254,IF(AND('Tabla de Aspectos'!BX254&gt;=0,'Tabla de Aspectos'!BX254&lt;'Tabla de Aspectos'!$BW$5/24),'Tabla de Aspectos'!BX254,IF(AND('Tabla de Aspectos'!BZ254&gt;=0,'Tabla de Aspectos'!BZ254&lt;'Tabla de Aspectos'!$BY$5/24),'Tabla de Aspectos'!BZ254,IF(AND('Tabla de Aspectos'!CB254&gt;=0,'Tabla de Aspectos'!CB254&lt;'Tabla de Aspectos'!$CA$5/24),'Tabla de Aspectos'!CB254,IF(AND('Tabla de Aspectos'!CD254&gt;=0,'Tabla de Aspectos'!CD254&lt;'Tabla de Aspectos'!$CC$5/24),'Tabla de Aspectos'!CD254,IF(AND('Tabla de Aspectos'!CF254&gt;=0,'Tabla de Aspectos'!CF254&lt;'Tabla de Aspectos'!$CE$5/24),'Tabla de Aspectos'!CF254,IF(AND('Tabla de Aspectos'!CH254&gt;=0,'Tabla de Aspectos'!CH254&lt;'Tabla de Aspectos'!$CG$5/24),'Tabla de Aspectos'!CH254,IF(AND('Tabla de Aspectos'!CJ254&gt;=0,'Tabla de Aspectos'!CJ254&lt;'Tabla de Aspectos'!$CI$5/24),'Tabla de Aspectos'!CJ254,IF(AND('Tabla de Aspectos'!CL254&gt;=0,'Tabla de Aspectos'!CL254&lt;'Tabla de Aspectos'!$CK$5/24),'Tabla de Aspectos'!CL254,IF(AND('Tabla de Aspectos'!CN254&gt;=0,'Tabla de Aspectos'!CN254&lt;'Tabla de Aspectos'!$CM$5/24),'Tabla de Aspectos'!CN254,IF(AND('Tabla de Aspectos'!CP254&gt;=0,'Tabla de Aspectos'!CP254&lt;'Tabla de Aspectos'!$CO$5/24),'Tabla de Aspectos'!CP254,IF(AND('Tabla de Aspectos'!CR254&gt;=0,'Tabla de Aspectos'!CR254&lt;'Tabla de Aspectos'!$CQ$5/24),'Tabla de Aspectos'!CR254,IF(AND('Tabla de Aspectos'!CT254&gt;=0,'Tabla de Aspectos'!CT254&lt;'Tabla de Aspectos'!$CS$5/24),'Tabla de Aspectos'!CT254,IF(AND('Tabla de Aspectos'!CV254&gt;=0,'Tabla de Aspectos'!CV254&lt;'Tabla de Aspectos'!$CU$5/24),'Tabla de Aspectos'!CV254,IF(AND('Tabla de Aspectos'!CX254&gt;=0,'Tabla de Aspectos'!CX254&lt;'Tabla de Aspectos'!$CW$5/24),'Tabla de Aspectos'!CX254,"")))))))))))))))))))))))))))))))))))))))))))))))))</f>
        <v>0</v>
      </c>
      <c r="EV7" s="3" t="str">
        <f>IF(EU7&lt;&gt;"",IF(ET7=13,"(no se puede describir)",IF(ET7="Conjunción","+20",ROUND((31-HLOOKUP(ET7,'Tabla de Aspectos'!$G$2:$DT$7,6,FALSE))/3*2,1))),"")</f>
        <v>+20</v>
      </c>
      <c r="EW7" s="3">
        <f>IF(ET7='Tabla de Aspectos'!$G$2,24*EU7/'Tabla de Aspectos'!$G$5,IF(ET7='Tabla de Aspectos'!$I$2,24*EU7/'Tabla de Aspectos'!$I$5,IF(ET7='Tabla de Aspectos'!$K$2,24*EU7/'Tabla de Aspectos'!$K$5,IF(ET7='Tabla de Aspectos'!$CY$2,24*EU7/'Tabla de Aspectos'!$CY$5,IF(ET7='Tabla de Aspectos'!$M$2,24*EU7/'Tabla de Aspectos'!$M$5,IF(ET7='Tabla de Aspectos'!$M$2,24*EU7/'Tabla de Aspectos'!$M$5,IF(ET7='Tabla de Aspectos'!$O$2,24*EU7/'Tabla de Aspectos'!$O$5,IF(ET7='Tabla de Aspectos'!$Q$2,24*EU7/'Tabla de Aspectos'!$Q$5,IF(ET7='Tabla de Aspectos'!$S$2,24*EU7/'Tabla de Aspectos'!$S$5,IF(ET7='Tabla de Aspectos'!$U$2,24*EU7/'Tabla de Aspectos'!$U$5,IF(ET7='Tabla de Aspectos'!$W$2,24*EU7/'Tabla de Aspectos'!$W$5,IF(ET7='Tabla de Aspectos'!$Y$2,24*EU7/'Tabla de Aspectos'!$Y$5,IF(ET7='Tabla de Aspectos'!$AA$2,24*EU7/'Tabla de Aspectos'!$AA$5,IF(ET7='Tabla de Aspectos'!$AC$2,24*EU7/'Tabla de Aspectos'!$AC$5,IF(ET7='Tabla de Aspectos'!$AE$2,24*EU7/'Tabla de Aspectos'!$AE$5,IF(ET7='Tabla de Aspectos'!$AG$2,24*EU7/'Tabla de Aspectos'!$AG$5,IF(ET7='Tabla de Aspectos'!$AI$2,24*EU7/'Tabla de Aspectos'!$AI$5,IF(ET7='Tabla de Aspectos'!$AK$2,24*EU7/'Tabla de Aspectos'!$AK$5,IF(ET7='Tabla de Aspectos'!$AM$2,24*EU7/'Tabla de Aspectos'!$AM$5,IF(ET7='Tabla de Aspectos'!$AO$2,24*EU7/'Tabla de Aspectos'!$AO$5,IF(ET7='Tabla de Aspectos'!$AQ$2,24*EU7/'Tabla de Aspectos'!$AQ$5,IF(ET7='Tabla de Aspectos'!$AS$2,24*EU7/'Tabla de Aspectos'!$AS$5,IF(ET7='Tabla de Aspectos'!$AU$2,24*EU7/'Tabla de Aspectos'!$AU$5,IF(ET7='Tabla de Aspectos'!$AW$2,24*EU7/'Tabla de Aspectos'!$AW$5,IF(ET7='Tabla de Aspectos'!$AY$2,24*EU7/'Tabla de Aspectos'!$AY$5,IF(ET7='Tabla de Aspectos'!$BA$2,24*EU7/'Tabla de Aspectos'!$BA$5,IF(ET7='Tabla de Aspectos'!$BC$2,24*EU7/'Tabla de Aspectos'!$BC$5,IF(ET7='Tabla de Aspectos'!$BE$2,24*EU7/'Tabla de Aspectos'!$BE$5,IF(ET7='Tabla de Aspectos'!$BG$2,24*EU7/'Tabla de Aspectos'!$BG$5,IF(ET7='Tabla de Aspectos'!$BI$2,24*EU7/'Tabla de Aspectos'!$BI$5,IF(ET7='Tabla de Aspectos'!$BK$2,24*EU7/'Tabla de Aspectos'!$BK$5,IF(ET7='Tabla de Aspectos'!$BM$2,24*EU7/'Tabla de Aspectos'!$BM$5,IF(ET7='Tabla de Aspectos'!$BO$2,24*EU7/'Tabla de Aspectos'!$BO$5,IF(ET7='Tabla de Aspectos'!$BQ$2,24*EU7/'Tabla de Aspectos'!$BQ$5,IF(ET7='Tabla de Aspectos'!$BS$2,24*EU7/'Tabla de Aspectos'!$BS$5,IF(ET7='Tabla de Aspectos'!$BU$2,24*EU7/'Tabla de Aspectos'!$BU$5,IF(ET7='Tabla de Aspectos'!$BW$2,24*EU7/'Tabla de Aspectos'!$BW$5,IF(ET7='Tabla de Aspectos'!$BY$2,24*EU7/'Tabla de Aspectos'!$BY$5,IF(ET7='Tabla de Aspectos'!$CA$2,24*EU7/'Tabla de Aspectos'!$CA$5,IF(ET7='Tabla de Aspectos'!$CC$2,24*EU7/'Tabla de Aspectos'!$CC$5,IF(ET7='Tabla de Aspectos'!$CE$2,24*EU7/'Tabla de Aspectos'!$CE$5,IF(ET7='Tabla de Aspectos'!$CG$2,24*EU7/'Tabla de Aspectos'!$CG$5,IF(ET7='Tabla de Aspectos'!$CI$2,24*EU7/'Tabla de Aspectos'!$CI$5,IF(ET7='Tabla de Aspectos'!$CK$2,24*EU7/'Tabla de Aspectos'!$CK$5,IF(ET7='Tabla de Aspectos'!$CM$2,24*EU7/'Tabla de Aspectos'!$CM$5,IF(ET7='Tabla de Aspectos'!$CO$2,24*EU7/'Tabla de Aspectos'!$CO$5,IF(ET7='Tabla de Aspectos'!$CQ$2,24*EU7/'Tabla de Aspectos'!$CQ$5,IF(ET7='Tabla de Aspectos'!$CS$2,24*EU7/'Tabla de Aspectos'!$CS$5,IF(ET7='Tabla de Aspectos'!$CU$2,24*EU7/'Tabla de Aspectos'!$CU$5,IF(ET7='Tabla de Aspectos'!$CW$2,24*EU7/'Tabla de Aspectos'!$CW$5,""))))))))))))))))))))))))))))))))))))))))))))))))))</f>
        <v>0</v>
      </c>
      <c r="EX7" s="3">
        <f t="shared" si="14"/>
        <v>20</v>
      </c>
    </row>
    <row r="8" spans="3:154" x14ac:dyDescent="0.3">
      <c r="C8" s="3">
        <f>'Tabla de Aspectos'!D14</f>
        <v>5</v>
      </c>
      <c r="D8" s="3" t="str">
        <f>'Tabla de Aspectos'!E14</f>
        <v>Marte</v>
      </c>
      <c r="E8" s="3" t="str">
        <f>'Tabla de Aspectos'!F14</f>
        <v>Se requiere llenar las posiciones</v>
      </c>
      <c r="F8" s="3" t="e">
        <f>IF('Tabla de Aspectos'!G14='Tabla de Aspectos'!$H$2,'Tabla de Aspectos'!$H$2,IF('Tabla de Aspectos'!I14='Tabla de Aspectos'!$J$2,'Tabla de Aspectos'!$J$2,IF('Tabla de Aspectos'!K14='Tabla de Aspectos'!$L$2,'Tabla de Aspectos'!$L$2,"")))</f>
        <v>#N/A</v>
      </c>
      <c r="G8" s="5" t="e">
        <f>IF(AND('Tabla de Aspectos'!H14&gt;=0,'Tabla de Aspectos'!H14&lt;'Tabla de Aspectos'!$G$5/24),'Tabla de Aspectos'!H14,IF(AND('Tabla de Aspectos'!J14&gt;=0,'Tabla de Aspectos'!J14&lt;'Tabla de Aspectos'!$I$5/24),'Tabla de Aspectos'!J14,IF(AND('Tabla de Aspectos'!L14&gt;=0,'Tabla de Aspectos'!L14&lt;'Tabla de Aspectos'!$K$5/24),'Tabla de Aspectos'!L14,"")))</f>
        <v>#N/A</v>
      </c>
      <c r="H8" s="3" t="e">
        <f>IF(G8&lt;&gt;"",IF(F8=13,"(no se puede describir)",IF(F8="Conjunción","+20",ROUND((31-HLOOKUP(F8,'Tabla de Aspectos'!$G$2:$DT$7,6,FALSE))/3*2,1))),"")</f>
        <v>#N/A</v>
      </c>
      <c r="I8" s="3" t="e">
        <f>IF(F8='Tabla de Aspectos'!$G$2,24*G8/'Tabla de Aspectos'!$G$5,IF(F8='Tabla de Aspectos'!$I$2,24*G8/'Tabla de Aspectos'!$I$5,IF(F8='Tabla de Aspectos'!$K$2,24*G8/'Tabla de Aspectos'!$K$5,"")))</f>
        <v>#N/A</v>
      </c>
      <c r="J8" s="3" t="e">
        <f t="shared" si="15"/>
        <v>#N/A</v>
      </c>
      <c r="L8" s="3">
        <f>'Tabla de Aspectos'!D30</f>
        <v>22</v>
      </c>
      <c r="M8" s="3" t="str">
        <f>'Tabla de Aspectos'!E30</f>
        <v>Sol</v>
      </c>
      <c r="N8" s="3" t="str">
        <f>'Tabla de Aspectos'!F30</f>
        <v>Júpiter</v>
      </c>
      <c r="O8" s="3" t="str">
        <f>IF('Tabla de Aspectos'!G30='Tabla de Aspectos'!$H$2,'Tabla de Aspectos'!$H$2,IF('Tabla de Aspectos'!I30='Tabla de Aspectos'!$J$2,'Tabla de Aspectos'!$J$2,IF('Tabla de Aspectos'!CY30='Tabla de Aspectos'!$CZ$2,'Tabla de Aspectos'!$CZ$2,IF('Tabla de Aspectos'!K30='Tabla de Aspectos'!$L$2,'Tabla de Aspectos'!$L$2,IF('Tabla de Aspectos'!M30='Tabla de Aspectos'!$N$2,'Tabla de Aspectos'!$N$2,IF('Tabla de Aspectos'!O30='Tabla de Aspectos'!$P$2,'Tabla de Aspectos'!$P$2,IF('Tabla de Aspectos'!Q30='Tabla de Aspectos'!$R$2,'Tabla de Aspectos'!$R$2,IF('Tabla de Aspectos'!S30='Tabla de Aspectos'!$T$2,'Tabla de Aspectos'!$T$2,IF('Tabla de Aspectos'!U30='Tabla de Aspectos'!$V$2,'Tabla de Aspectos'!$V$2,IF('Tabla de Aspectos'!W30='Tabla de Aspectos'!$X$2,'Tabla de Aspectos'!$X$2,IF('Tabla de Aspectos'!Y30='Tabla de Aspectos'!$Z$2,'Tabla de Aspectos'!$Z$2,IF('Tabla de Aspectos'!AA30='Tabla de Aspectos'!$AB$2,'Tabla de Aspectos'!$AB$2,IF('Tabla de Aspectos'!AC30='Tabla de Aspectos'!$AD$2,'Tabla de Aspectos'!$AD$2,IF('Tabla de Aspectos'!AE30='Tabla de Aspectos'!$AF$2,'Tabla de Aspectos'!$AF$2,IF('Tabla de Aspectos'!AG30='Tabla de Aspectos'!$AH$2,'Tabla de Aspectos'!$AH$2,IF('Tabla de Aspectos'!AI30='Tabla de Aspectos'!$AJ$2,'Tabla de Aspectos'!$AJ$2,IF('Tabla de Aspectos'!AK30='Tabla de Aspectos'!$AL$2,'Tabla de Aspectos'!$AL$2,IF('Tabla de Aspectos'!AM30='Tabla de Aspectos'!$AN$2,'Tabla de Aspectos'!$AN$2,IF('Tabla de Aspectos'!AO30='Tabla de Aspectos'!$AP$2,'Tabla de Aspectos'!$AP$2,IF('Tabla de Aspectos'!AQ30='Tabla de Aspectos'!$AR$2,'Tabla de Aspectos'!$AR$2,IF('Tabla de Aspectos'!AS30='Tabla de Aspectos'!$AT$2,'Tabla de Aspectos'!$AT$2,IF('Tabla de Aspectos'!AU30='Tabla de Aspectos'!$AV$2,'Tabla de Aspectos'!$AV$2,IF('Tabla de Aspectos'!AW30='Tabla de Aspectos'!$AX$2,'Tabla de Aspectos'!$AX$2,IF('Tabla de Aspectos'!AY30='Tabla de Aspectos'!$AZ$2,'Tabla de Aspectos'!$AZ$2,IF('Tabla de Aspectos'!BA30='Tabla de Aspectos'!$BB$2,'Tabla de Aspectos'!$BB$2,IF('Tabla de Aspectos'!BC30='Tabla de Aspectos'!$BD$2,'Tabla de Aspectos'!$BD$2,IF('Tabla de Aspectos'!BE30='Tabla de Aspectos'!$BF$2,'Tabla de Aspectos'!$BF$2,IF('Tabla de Aspectos'!BG30='Tabla de Aspectos'!$BH$2,'Tabla de Aspectos'!$BH$2,IF('Tabla de Aspectos'!BI30='Tabla de Aspectos'!$BJ$2,'Tabla de Aspectos'!$BJ$2,IF('Tabla de Aspectos'!BK30='Tabla de Aspectos'!$BL$2,'Tabla de Aspectos'!$BL$2,IF('Tabla de Aspectos'!BM30='Tabla de Aspectos'!$BN$2,'Tabla de Aspectos'!$BN$2,IF('Tabla de Aspectos'!BO30='Tabla de Aspectos'!$BP$2,'Tabla de Aspectos'!$BP$2,IF('Tabla de Aspectos'!BQ30='Tabla de Aspectos'!$BR$2,'Tabla de Aspectos'!$BR$2,IF('Tabla de Aspectos'!BS30='Tabla de Aspectos'!$BT$2,'Tabla de Aspectos'!$BT$2,IF('Tabla de Aspectos'!BU30='Tabla de Aspectos'!$BV$2,'Tabla de Aspectos'!$BV$2,IF('Tabla de Aspectos'!BW30='Tabla de Aspectos'!$BX$2,'Tabla de Aspectos'!$BX$2,IF('Tabla de Aspectos'!BY30='Tabla de Aspectos'!$BZ$2,'Tabla de Aspectos'!$BZ$2,IF('Tabla de Aspectos'!CA30='Tabla de Aspectos'!$CB$2,'Tabla de Aspectos'!$CB$2,IF('Tabla de Aspectos'!CC30='Tabla de Aspectos'!$CD$2,'Tabla de Aspectos'!$CD$2,IF('Tabla de Aspectos'!CE30='Tabla de Aspectos'!$CF$2,'Tabla de Aspectos'!$CF$2,IF('Tabla de Aspectos'!CG30='Tabla de Aspectos'!$CH$2,'Tabla de Aspectos'!$CH$2,IF('Tabla de Aspectos'!CI30='Tabla de Aspectos'!$CJ$2,'Tabla de Aspectos'!$CJ$2,IF('Tabla de Aspectos'!CK30='Tabla de Aspectos'!$CL$2,'Tabla de Aspectos'!$CL$2,IF('Tabla de Aspectos'!CM30='Tabla de Aspectos'!$CN$2,'Tabla de Aspectos'!$CN$2,IF('Tabla de Aspectos'!CO30='Tabla de Aspectos'!$CP$2,'Tabla de Aspectos'!$CP$2,IF('Tabla de Aspectos'!CQ30='Tabla de Aspectos'!$CR$2,'Tabla de Aspectos'!$CR$2,IF('Tabla de Aspectos'!CS30='Tabla de Aspectos'!$CT$2,'Tabla de Aspectos'!$CT$2,IF('Tabla de Aspectos'!CU30='Tabla de Aspectos'!$CV$2,'Tabla de Aspectos'!$CV$2,IF('Tabla de Aspectos'!CW30='Tabla de Aspectos'!$CX$2,'Tabla de Aspectos'!$CX$2,"")))))))))))))))))))))))))))))))))))))))))))))))))</f>
        <v>Conjunción</v>
      </c>
      <c r="P8" s="5">
        <f>IF(AND('Tabla de Aspectos'!H30&gt;=0,'Tabla de Aspectos'!H30&lt;'Tabla de Aspectos'!$G$5/24),'Tabla de Aspectos'!H30,IF(AND('Tabla de Aspectos'!J30&gt;=0,'Tabla de Aspectos'!J30&lt;'Tabla de Aspectos'!$I$5/24),'Tabla de Aspectos'!J30,IF(AND('Tabla de Aspectos'!CZ30&gt;=0,'Tabla de Aspectos'!CZ30&lt;'Tabla de Aspectos'!$CY$5/24),'Tabla de Aspectos'!CZ30,IF(AND('Tabla de Aspectos'!L30&gt;=0,'Tabla de Aspectos'!L30&lt;'Tabla de Aspectos'!$K$5/24),'Tabla de Aspectos'!L30,IF(AND('Tabla de Aspectos'!N30&gt;=0,'Tabla de Aspectos'!N30&lt;'Tabla de Aspectos'!$M$5/24),'Tabla de Aspectos'!N30,IF(AND('Tabla de Aspectos'!P30&gt;=0,'Tabla de Aspectos'!P30&lt;'Tabla de Aspectos'!$O$5/24),'Tabla de Aspectos'!P30,IF(AND('Tabla de Aspectos'!R30&gt;=0,'Tabla de Aspectos'!R30&lt;'Tabla de Aspectos'!$Q$5/24),'Tabla de Aspectos'!R30,IF(AND('Tabla de Aspectos'!T30&gt;=0,'Tabla de Aspectos'!T30&lt;'Tabla de Aspectos'!$S$5/24),'Tabla de Aspectos'!T30,IF(AND('Tabla de Aspectos'!V30&gt;=0,'Tabla de Aspectos'!V30&lt;'Tabla de Aspectos'!$U$5/24),'Tabla de Aspectos'!V30,IF(AND('Tabla de Aspectos'!X30&gt;=0,'Tabla de Aspectos'!X30&lt;'Tabla de Aspectos'!$W$5/24),'Tabla de Aspectos'!X30,IF(AND('Tabla de Aspectos'!Z30&gt;=0,'Tabla de Aspectos'!Z30&lt;'Tabla de Aspectos'!$Y$5/24),'Tabla de Aspectos'!Z30,IF(AND('Tabla de Aspectos'!AB30&gt;=0,'Tabla de Aspectos'!AB30&lt;'Tabla de Aspectos'!$AA$5/24),'Tabla de Aspectos'!AB30,IF(AND('Tabla de Aspectos'!AD30&gt;=0,'Tabla de Aspectos'!AD30&lt;'Tabla de Aspectos'!$AC$5/24),'Tabla de Aspectos'!AD30,IF(AND('Tabla de Aspectos'!AF30&gt;=0,'Tabla de Aspectos'!AF30&lt;'Tabla de Aspectos'!$AE$5/24),'Tabla de Aspectos'!AF30,IF(AND('Tabla de Aspectos'!AH30&gt;=0,'Tabla de Aspectos'!AH30&lt;'Tabla de Aspectos'!$AG$5/24),'Tabla de Aspectos'!AH30,IF(AND('Tabla de Aspectos'!AJ30&gt;=0,'Tabla de Aspectos'!AJ30&lt;'Tabla de Aspectos'!$AI$5/24),'Tabla de Aspectos'!AJ30,IF(AND('Tabla de Aspectos'!AL30&gt;=0,'Tabla de Aspectos'!AL30&lt;'Tabla de Aspectos'!$AK$5/24),'Tabla de Aspectos'!AL30,IF(AND('Tabla de Aspectos'!AN30&gt;=0,'Tabla de Aspectos'!AN30&lt;'Tabla de Aspectos'!$AM$5/24),'Tabla de Aspectos'!AN30,IF(AND('Tabla de Aspectos'!AP30&gt;=0,'Tabla de Aspectos'!AP30&lt;'Tabla de Aspectos'!$AO$5/24),'Tabla de Aspectos'!AP30,IF(AND('Tabla de Aspectos'!AR30&gt;=0,'Tabla de Aspectos'!AR30&lt;'Tabla de Aspectos'!$AQ$5/24),'Tabla de Aspectos'!AR30,IF(AND('Tabla de Aspectos'!AT30&gt;=0,'Tabla de Aspectos'!AT30&lt;'Tabla de Aspectos'!$AS$5/24),'Tabla de Aspectos'!AT30,IF(AND('Tabla de Aspectos'!AV30&gt;=0,'Tabla de Aspectos'!AV30&lt;'Tabla de Aspectos'!$AU$5/24),'Tabla de Aspectos'!AV30,IF(AND('Tabla de Aspectos'!AX30&gt;=0,'Tabla de Aspectos'!AX30&lt;'Tabla de Aspectos'!$AW$5/24),'Tabla de Aspectos'!AX30,IF(AND('Tabla de Aspectos'!AZ30&gt;=0,'Tabla de Aspectos'!AZ30&lt;'Tabla de Aspectos'!$AY$5/24),'Tabla de Aspectos'!AZ30,IF(AND('Tabla de Aspectos'!BB30&gt;=0,'Tabla de Aspectos'!BB30&lt;'Tabla de Aspectos'!$BA$5/24),'Tabla de Aspectos'!BB30,IF(AND('Tabla de Aspectos'!BD30&gt;=0,'Tabla de Aspectos'!BD30&lt;'Tabla de Aspectos'!$BC$5/24),'Tabla de Aspectos'!BD30,IF(AND('Tabla de Aspectos'!BF30&gt;=0,'Tabla de Aspectos'!BF30&lt;'Tabla de Aspectos'!$BE$5/24),'Tabla de Aspectos'!BF30,IF(AND('Tabla de Aspectos'!BH30&gt;=0,'Tabla de Aspectos'!BH30&lt;'Tabla de Aspectos'!$BG$5/24),'Tabla de Aspectos'!BH30,IF(AND('Tabla de Aspectos'!BJ30&gt;=0,'Tabla de Aspectos'!BJ30&lt;'Tabla de Aspectos'!$BI$5/24),'Tabla de Aspectos'!BJ30,IF(AND('Tabla de Aspectos'!BL30&gt;=0,'Tabla de Aspectos'!BL30&lt;'Tabla de Aspectos'!$BK$5/24),'Tabla de Aspectos'!BL30,IF(AND('Tabla de Aspectos'!BN30&gt;=0,'Tabla de Aspectos'!BN30&lt;'Tabla de Aspectos'!$BM$5/24),'Tabla de Aspectos'!BN30,IF(AND('Tabla de Aspectos'!BP30&gt;=0,'Tabla de Aspectos'!BP30&lt;'Tabla de Aspectos'!$BO$5/24),'Tabla de Aspectos'!BP30,IF(AND('Tabla de Aspectos'!BR30&gt;=0,'Tabla de Aspectos'!BR30&lt;'Tabla de Aspectos'!$BQ$5/24),'Tabla de Aspectos'!BR30,IF(AND('Tabla de Aspectos'!BT30&gt;=0,'Tabla de Aspectos'!BT30&lt;'Tabla de Aspectos'!$BS$5/24),'Tabla de Aspectos'!BT30,IF(AND('Tabla de Aspectos'!BV30&gt;=0,'Tabla de Aspectos'!BV30&lt;'Tabla de Aspectos'!$BU$5/24),'Tabla de Aspectos'!BV30,IF(AND('Tabla de Aspectos'!BX30&gt;=0,'Tabla de Aspectos'!BX30&lt;'Tabla de Aspectos'!$BW$5/24),'Tabla de Aspectos'!BX30,IF(AND('Tabla de Aspectos'!BZ30&gt;=0,'Tabla de Aspectos'!BZ30&lt;'Tabla de Aspectos'!$BY$5/24),'Tabla de Aspectos'!BZ30,IF(AND('Tabla de Aspectos'!CB30&gt;=0,'Tabla de Aspectos'!CB30&lt;'Tabla de Aspectos'!$CA$5/24),'Tabla de Aspectos'!CB30,IF(AND('Tabla de Aspectos'!CD30&gt;=0,'Tabla de Aspectos'!CD30&lt;'Tabla de Aspectos'!$CC$5/24),'Tabla de Aspectos'!CD30,IF(AND('Tabla de Aspectos'!CF30&gt;=0,'Tabla de Aspectos'!CF30&lt;'Tabla de Aspectos'!$CE$5/24),'Tabla de Aspectos'!CF30,IF(AND('Tabla de Aspectos'!CH30&gt;=0,'Tabla de Aspectos'!CH30&lt;'Tabla de Aspectos'!$CG$5/24),'Tabla de Aspectos'!CH30,IF(AND('Tabla de Aspectos'!CJ30&gt;=0,'Tabla de Aspectos'!CJ30&lt;'Tabla de Aspectos'!$CI$5/24),'Tabla de Aspectos'!CJ30,IF(AND('Tabla de Aspectos'!CL30&gt;=0,'Tabla de Aspectos'!CL30&lt;'Tabla de Aspectos'!$CK$5/24),'Tabla de Aspectos'!CL30,IF(AND('Tabla de Aspectos'!CN30&gt;=0,'Tabla de Aspectos'!CN30&lt;'Tabla de Aspectos'!$CM$5/24),'Tabla de Aspectos'!CN30,IF(AND('Tabla de Aspectos'!CP30&gt;=0,'Tabla de Aspectos'!CP30&lt;'Tabla de Aspectos'!$CO$5/24),'Tabla de Aspectos'!CP30,IF(AND('Tabla de Aspectos'!CR30&gt;=0,'Tabla de Aspectos'!CR30&lt;'Tabla de Aspectos'!$CQ$5/24),'Tabla de Aspectos'!CR30,IF(AND('Tabla de Aspectos'!CT30&gt;=0,'Tabla de Aspectos'!CT30&lt;'Tabla de Aspectos'!$CS$5/24),'Tabla de Aspectos'!CT30,IF(AND('Tabla de Aspectos'!CV30&gt;=0,'Tabla de Aspectos'!CV30&lt;'Tabla de Aspectos'!$CU$5/24),'Tabla de Aspectos'!CV30,IF(AND('Tabla de Aspectos'!CX30&gt;=0,'Tabla de Aspectos'!CX30&lt;'Tabla de Aspectos'!$CW$5/24),'Tabla de Aspectos'!CX30,"")))))))))))))))))))))))))))))))))))))))))))))))))</f>
        <v>0</v>
      </c>
      <c r="Q8" s="3" t="str">
        <f>IF(P8&lt;&gt;"",IF(O8=13,"(no se puede describir)",IF(O8="Conjunción","+20",ROUND((31-HLOOKUP(O8,'Tabla de Aspectos'!$G$2:$DT$7,6,FALSE))/3*2,1))),"")</f>
        <v>+20</v>
      </c>
      <c r="R8" s="3">
        <f>IF(O8='Tabla de Aspectos'!$G$2,24*P8/'Tabla de Aspectos'!$G$5,IF(O8='Tabla de Aspectos'!$I$2,24*P8/'Tabla de Aspectos'!$I$5,IF(O8='Tabla de Aspectos'!$K$2,24*P8/'Tabla de Aspectos'!$K$5,IF(O8='Tabla de Aspectos'!$CY$2,24*P8/'Tabla de Aspectos'!$CY$5,IF(O8='Tabla de Aspectos'!$M$2,24*P8/'Tabla de Aspectos'!$M$5,IF(O8='Tabla de Aspectos'!$M$2,24*P8/'Tabla de Aspectos'!$M$5,IF(O8='Tabla de Aspectos'!$O$2,24*P8/'Tabla de Aspectos'!$O$5,IF(O8='Tabla de Aspectos'!$Q$2,24*P8/'Tabla de Aspectos'!$Q$5,IF(O8='Tabla de Aspectos'!$S$2,24*P8/'Tabla de Aspectos'!$S$5,IF(O8='Tabla de Aspectos'!$U$2,24*P8/'Tabla de Aspectos'!$U$5,IF(O8='Tabla de Aspectos'!$W$2,24*P8/'Tabla de Aspectos'!$W$5,IF(O8='Tabla de Aspectos'!$Y$2,24*P8/'Tabla de Aspectos'!$Y$5,IF(O8='Tabla de Aspectos'!$AA$2,24*P8/'Tabla de Aspectos'!$AA$5,IF(O8='Tabla de Aspectos'!$AC$2,24*P8/'Tabla de Aspectos'!$AC$5,IF(O8='Tabla de Aspectos'!$AE$2,24*P8/'Tabla de Aspectos'!$AE$5,IF(O8='Tabla de Aspectos'!$AG$2,24*P8/'Tabla de Aspectos'!$AG$5,IF(O8='Tabla de Aspectos'!$AI$2,24*P8/'Tabla de Aspectos'!$AI$5,IF(O8='Tabla de Aspectos'!$AK$2,24*P8/'Tabla de Aspectos'!$AK$5,IF(O8='Tabla de Aspectos'!$AM$2,24*P8/'Tabla de Aspectos'!$AM$5,IF(O8='Tabla de Aspectos'!$AO$2,24*P8/'Tabla de Aspectos'!$AO$5,IF(O8='Tabla de Aspectos'!$AQ$2,24*P8/'Tabla de Aspectos'!$AQ$5,IF(O8='Tabla de Aspectos'!$AS$2,24*P8/'Tabla de Aspectos'!$AS$5,IF(O8='Tabla de Aspectos'!$AU$2,24*P8/'Tabla de Aspectos'!$AU$5,IF(O8='Tabla de Aspectos'!$AW$2,24*P8/'Tabla de Aspectos'!$AW$5,IF(O8='Tabla de Aspectos'!$AY$2,24*P8/'Tabla de Aspectos'!$AY$5,IF(O8='Tabla de Aspectos'!$BA$2,24*P8/'Tabla de Aspectos'!$BA$5,IF(O8='Tabla de Aspectos'!$BC$2,24*P8/'Tabla de Aspectos'!$BC$5,IF(O8='Tabla de Aspectos'!$BE$2,24*P8/'Tabla de Aspectos'!$BE$5,IF(O8='Tabla de Aspectos'!$BG$2,24*P8/'Tabla de Aspectos'!$BG$5,IF(O8='Tabla de Aspectos'!$BI$2,24*P8/'Tabla de Aspectos'!$BI$5,IF(O8='Tabla de Aspectos'!$BK$2,24*P8/'Tabla de Aspectos'!$BK$5,IF(O8='Tabla de Aspectos'!$BM$2,24*P8/'Tabla de Aspectos'!$BM$5,IF(O8='Tabla de Aspectos'!$BO$2,24*P8/'Tabla de Aspectos'!$BO$5,IF(O8='Tabla de Aspectos'!$BQ$2,24*P8/'Tabla de Aspectos'!$BQ$5,IF(O8='Tabla de Aspectos'!$BS$2,24*P8/'Tabla de Aspectos'!$BS$5,IF(O8='Tabla de Aspectos'!$BU$2,24*P8/'Tabla de Aspectos'!$BU$5,IF(O8='Tabla de Aspectos'!$BW$2,24*P8/'Tabla de Aspectos'!$BW$5,IF(O8='Tabla de Aspectos'!$BY$2,24*P8/'Tabla de Aspectos'!$BY$5,IF(O8='Tabla de Aspectos'!$CA$2,24*P8/'Tabla de Aspectos'!$CA$5,IF(O8='Tabla de Aspectos'!$CC$2,24*P8/'Tabla de Aspectos'!$CC$5,IF(O8='Tabla de Aspectos'!$CE$2,24*P8/'Tabla de Aspectos'!$CE$5,IF(O8='Tabla de Aspectos'!$CG$2,24*P8/'Tabla de Aspectos'!$CG$5,IF(O8='Tabla de Aspectos'!$CI$2,24*P8/'Tabla de Aspectos'!$CI$5,IF(O8='Tabla de Aspectos'!$CK$2,24*P8/'Tabla de Aspectos'!$CK$5,IF(O8='Tabla de Aspectos'!$CM$2,24*P8/'Tabla de Aspectos'!$CM$5,IF(O8='Tabla de Aspectos'!$CO$2,24*P8/'Tabla de Aspectos'!$CO$5,IF(O8='Tabla de Aspectos'!$CQ$2,24*P8/'Tabla de Aspectos'!$CQ$5,IF(O8='Tabla de Aspectos'!$CS$2,24*P8/'Tabla de Aspectos'!$CS$5,IF(O8='Tabla de Aspectos'!$CU$2,24*P8/'Tabla de Aspectos'!$CU$5,IF(O8='Tabla de Aspectos'!$CW$2,24*P8/'Tabla de Aspectos'!$CW$5,""))))))))))))))))))))))))))))))))))))))))))))))))))</f>
        <v>0</v>
      </c>
      <c r="S8" s="3">
        <f t="shared" si="16"/>
        <v>20</v>
      </c>
      <c r="U8" s="3">
        <f>'Tabla de Aspectos'!D45</f>
        <v>38</v>
      </c>
      <c r="V8" s="3" t="str">
        <f>'Tabla de Aspectos'!E45</f>
        <v>Luna</v>
      </c>
      <c r="W8" s="3" t="str">
        <f>'Tabla de Aspectos'!F45</f>
        <v>Júpiter</v>
      </c>
      <c r="X8" s="3" t="str">
        <f>IF('Tabla de Aspectos'!G45='Tabla de Aspectos'!$H$2,'Tabla de Aspectos'!$H$2,IF('Tabla de Aspectos'!I45='Tabla de Aspectos'!$J$2,'Tabla de Aspectos'!$J$2,IF('Tabla de Aspectos'!CY45='Tabla de Aspectos'!$CZ$2,'Tabla de Aspectos'!$CZ$2,IF('Tabla de Aspectos'!K45='Tabla de Aspectos'!$L$2,'Tabla de Aspectos'!$L$2,IF('Tabla de Aspectos'!M45='Tabla de Aspectos'!$N$2,'Tabla de Aspectos'!$N$2,IF('Tabla de Aspectos'!O45='Tabla de Aspectos'!$P$2,'Tabla de Aspectos'!$P$2,IF('Tabla de Aspectos'!Q45='Tabla de Aspectos'!$R$2,'Tabla de Aspectos'!$R$2,IF('Tabla de Aspectos'!S45='Tabla de Aspectos'!$T$2,'Tabla de Aspectos'!$T$2,IF('Tabla de Aspectos'!U45='Tabla de Aspectos'!$V$2,'Tabla de Aspectos'!$V$2,IF('Tabla de Aspectos'!W45='Tabla de Aspectos'!$X$2,'Tabla de Aspectos'!$X$2,IF('Tabla de Aspectos'!Y45='Tabla de Aspectos'!$Z$2,'Tabla de Aspectos'!$Z$2,IF('Tabla de Aspectos'!AA45='Tabla de Aspectos'!$AB$2,'Tabla de Aspectos'!$AB$2,IF('Tabla de Aspectos'!AC45='Tabla de Aspectos'!$AD$2,'Tabla de Aspectos'!$AD$2,IF('Tabla de Aspectos'!AE45='Tabla de Aspectos'!$AF$2,'Tabla de Aspectos'!$AF$2,IF('Tabla de Aspectos'!AG45='Tabla de Aspectos'!$AH$2,'Tabla de Aspectos'!$AH$2,IF('Tabla de Aspectos'!AI45='Tabla de Aspectos'!$AJ$2,'Tabla de Aspectos'!$AJ$2,IF('Tabla de Aspectos'!AK45='Tabla de Aspectos'!$AL$2,'Tabla de Aspectos'!$AL$2,IF('Tabla de Aspectos'!AM45='Tabla de Aspectos'!$AN$2,'Tabla de Aspectos'!$AN$2,IF('Tabla de Aspectos'!AO45='Tabla de Aspectos'!$AP$2,'Tabla de Aspectos'!$AP$2,IF('Tabla de Aspectos'!AQ45='Tabla de Aspectos'!$AR$2,'Tabla de Aspectos'!$AR$2,IF('Tabla de Aspectos'!AS45='Tabla de Aspectos'!$AT$2,'Tabla de Aspectos'!$AT$2,IF('Tabla de Aspectos'!AU45='Tabla de Aspectos'!$AV$2,'Tabla de Aspectos'!$AV$2,IF('Tabla de Aspectos'!AW45='Tabla de Aspectos'!$AX$2,'Tabla de Aspectos'!$AX$2,IF('Tabla de Aspectos'!AY45='Tabla de Aspectos'!$AZ$2,'Tabla de Aspectos'!$AZ$2,IF('Tabla de Aspectos'!BA45='Tabla de Aspectos'!$BB$2,'Tabla de Aspectos'!$BB$2,IF('Tabla de Aspectos'!BC45='Tabla de Aspectos'!$BD$2,'Tabla de Aspectos'!$BD$2,IF('Tabla de Aspectos'!BE45='Tabla de Aspectos'!$BF$2,'Tabla de Aspectos'!$BF$2,IF('Tabla de Aspectos'!BG45='Tabla de Aspectos'!$BH$2,'Tabla de Aspectos'!$BH$2,IF('Tabla de Aspectos'!BI45='Tabla de Aspectos'!$BJ$2,'Tabla de Aspectos'!$BJ$2,IF('Tabla de Aspectos'!BK45='Tabla de Aspectos'!$BL$2,'Tabla de Aspectos'!$BL$2,IF('Tabla de Aspectos'!BM45='Tabla de Aspectos'!$BN$2,'Tabla de Aspectos'!$BN$2,IF('Tabla de Aspectos'!BO45='Tabla de Aspectos'!$BP$2,'Tabla de Aspectos'!$BP$2,IF('Tabla de Aspectos'!BQ45='Tabla de Aspectos'!$BR$2,'Tabla de Aspectos'!$BR$2,IF('Tabla de Aspectos'!BS45='Tabla de Aspectos'!$BT$2,'Tabla de Aspectos'!$BT$2,IF('Tabla de Aspectos'!BU45='Tabla de Aspectos'!$BV$2,'Tabla de Aspectos'!$BV$2,IF('Tabla de Aspectos'!BW45='Tabla de Aspectos'!$BX$2,'Tabla de Aspectos'!$BX$2,IF('Tabla de Aspectos'!BY45='Tabla de Aspectos'!$BZ$2,'Tabla de Aspectos'!$BZ$2,IF('Tabla de Aspectos'!CA45='Tabla de Aspectos'!$CB$2,'Tabla de Aspectos'!$CB$2,IF('Tabla de Aspectos'!CC45='Tabla de Aspectos'!$CD$2,'Tabla de Aspectos'!$CD$2,IF('Tabla de Aspectos'!CE45='Tabla de Aspectos'!$CF$2,'Tabla de Aspectos'!$CF$2,IF('Tabla de Aspectos'!CG45='Tabla de Aspectos'!$CH$2,'Tabla de Aspectos'!$CH$2,IF('Tabla de Aspectos'!CI45='Tabla de Aspectos'!$CJ$2,'Tabla de Aspectos'!$CJ$2,IF('Tabla de Aspectos'!CK45='Tabla de Aspectos'!$CL$2,'Tabla de Aspectos'!$CL$2,IF('Tabla de Aspectos'!CM45='Tabla de Aspectos'!$CN$2,'Tabla de Aspectos'!$CN$2,IF('Tabla de Aspectos'!CO45='Tabla de Aspectos'!$CP$2,'Tabla de Aspectos'!$CP$2,IF('Tabla de Aspectos'!CQ45='Tabla de Aspectos'!$CR$2,'Tabla de Aspectos'!$CR$2,IF('Tabla de Aspectos'!CS45='Tabla de Aspectos'!$CT$2,'Tabla de Aspectos'!$CT$2,IF('Tabla de Aspectos'!CU45='Tabla de Aspectos'!$CV$2,'Tabla de Aspectos'!$CV$2,IF('Tabla de Aspectos'!CW45='Tabla de Aspectos'!$CX$2,'Tabla de Aspectos'!$CX$2,"")))))))))))))))))))))))))))))))))))))))))))))))))</f>
        <v>Conjunción</v>
      </c>
      <c r="Y8" s="5">
        <f>IF(AND('Tabla de Aspectos'!H45&gt;=0,'Tabla de Aspectos'!H45&lt;'Tabla de Aspectos'!$G$5/24),'Tabla de Aspectos'!H45,IF(AND('Tabla de Aspectos'!J45&gt;=0,'Tabla de Aspectos'!J45&lt;'Tabla de Aspectos'!$I$5/24),'Tabla de Aspectos'!J45,IF(AND('Tabla de Aspectos'!CZ45&gt;=0,'Tabla de Aspectos'!CZ45&lt;'Tabla de Aspectos'!$CY$5/24),'Tabla de Aspectos'!CZ45,IF(AND('Tabla de Aspectos'!L45&gt;=0,'Tabla de Aspectos'!L45&lt;'Tabla de Aspectos'!$K$5/24),'Tabla de Aspectos'!L45,IF(AND('Tabla de Aspectos'!N45&gt;=0,'Tabla de Aspectos'!N45&lt;'Tabla de Aspectos'!$M$5/24),'Tabla de Aspectos'!N45,IF(AND('Tabla de Aspectos'!P45&gt;=0,'Tabla de Aspectos'!P45&lt;'Tabla de Aspectos'!$O$5/24),'Tabla de Aspectos'!P45,IF(AND('Tabla de Aspectos'!R45&gt;=0,'Tabla de Aspectos'!R45&lt;'Tabla de Aspectos'!$Q$5/24),'Tabla de Aspectos'!R45,IF(AND('Tabla de Aspectos'!T45&gt;=0,'Tabla de Aspectos'!T45&lt;'Tabla de Aspectos'!$S$5/24),'Tabla de Aspectos'!T45,IF(AND('Tabla de Aspectos'!V45&gt;=0,'Tabla de Aspectos'!V45&lt;'Tabla de Aspectos'!$U$5/24),'Tabla de Aspectos'!V45,IF(AND('Tabla de Aspectos'!X45&gt;=0,'Tabla de Aspectos'!X45&lt;'Tabla de Aspectos'!$W$5/24),'Tabla de Aspectos'!X45,IF(AND('Tabla de Aspectos'!Z45&gt;=0,'Tabla de Aspectos'!Z45&lt;'Tabla de Aspectos'!$Y$5/24),'Tabla de Aspectos'!Z45,IF(AND('Tabla de Aspectos'!AB45&gt;=0,'Tabla de Aspectos'!AB45&lt;'Tabla de Aspectos'!$AA$5/24),'Tabla de Aspectos'!AB45,IF(AND('Tabla de Aspectos'!AD45&gt;=0,'Tabla de Aspectos'!AD45&lt;'Tabla de Aspectos'!$AC$5/24),'Tabla de Aspectos'!AD45,IF(AND('Tabla de Aspectos'!AF45&gt;=0,'Tabla de Aspectos'!AF45&lt;'Tabla de Aspectos'!$AE$5/24),'Tabla de Aspectos'!AF45,IF(AND('Tabla de Aspectos'!AH45&gt;=0,'Tabla de Aspectos'!AH45&lt;'Tabla de Aspectos'!$AG$5/24),'Tabla de Aspectos'!AH45,IF(AND('Tabla de Aspectos'!AJ45&gt;=0,'Tabla de Aspectos'!AJ45&lt;'Tabla de Aspectos'!$AI$5/24),'Tabla de Aspectos'!AJ45,IF(AND('Tabla de Aspectos'!AL45&gt;=0,'Tabla de Aspectos'!AL45&lt;'Tabla de Aspectos'!$AK$5/24),'Tabla de Aspectos'!AL45,IF(AND('Tabla de Aspectos'!AN45&gt;=0,'Tabla de Aspectos'!AN45&lt;'Tabla de Aspectos'!$AM$5/24),'Tabla de Aspectos'!AN45,IF(AND('Tabla de Aspectos'!AP45&gt;=0,'Tabla de Aspectos'!AP45&lt;'Tabla de Aspectos'!$AO$5/24),'Tabla de Aspectos'!AP45,IF(AND('Tabla de Aspectos'!AR45&gt;=0,'Tabla de Aspectos'!AR45&lt;'Tabla de Aspectos'!$AQ$5/24),'Tabla de Aspectos'!AR45,IF(AND('Tabla de Aspectos'!AT45&gt;=0,'Tabla de Aspectos'!AT45&lt;'Tabla de Aspectos'!$AS$5/24),'Tabla de Aspectos'!AT45,IF(AND('Tabla de Aspectos'!AV45&gt;=0,'Tabla de Aspectos'!AV45&lt;'Tabla de Aspectos'!$AU$5/24),'Tabla de Aspectos'!AV45,IF(AND('Tabla de Aspectos'!AX45&gt;=0,'Tabla de Aspectos'!AX45&lt;'Tabla de Aspectos'!$AW$5/24),'Tabla de Aspectos'!AX45,IF(AND('Tabla de Aspectos'!AZ45&gt;=0,'Tabla de Aspectos'!AZ45&lt;'Tabla de Aspectos'!$AY$5/24),'Tabla de Aspectos'!AZ45,IF(AND('Tabla de Aspectos'!BB45&gt;=0,'Tabla de Aspectos'!BB45&lt;'Tabla de Aspectos'!$BA$5/24),'Tabla de Aspectos'!BB45,IF(AND('Tabla de Aspectos'!BD45&gt;=0,'Tabla de Aspectos'!BD45&lt;'Tabla de Aspectos'!$BC$5/24),'Tabla de Aspectos'!BD45,IF(AND('Tabla de Aspectos'!BF45&gt;=0,'Tabla de Aspectos'!BF45&lt;'Tabla de Aspectos'!$BE$5/24),'Tabla de Aspectos'!BF45,IF(AND('Tabla de Aspectos'!BH45&gt;=0,'Tabla de Aspectos'!BH45&lt;'Tabla de Aspectos'!$BG$5/24),'Tabla de Aspectos'!BH45,IF(AND('Tabla de Aspectos'!BJ45&gt;=0,'Tabla de Aspectos'!BJ45&lt;'Tabla de Aspectos'!$BI$5/24),'Tabla de Aspectos'!BJ45,IF(AND('Tabla de Aspectos'!BL45&gt;=0,'Tabla de Aspectos'!BL45&lt;'Tabla de Aspectos'!$BK$5/24),'Tabla de Aspectos'!BL45,IF(AND('Tabla de Aspectos'!BN45&gt;=0,'Tabla de Aspectos'!BN45&lt;'Tabla de Aspectos'!$BM$5/24),'Tabla de Aspectos'!BN45,IF(AND('Tabla de Aspectos'!BP45&gt;=0,'Tabla de Aspectos'!BP45&lt;'Tabla de Aspectos'!$BO$5/24),'Tabla de Aspectos'!BP45,IF(AND('Tabla de Aspectos'!BR45&gt;=0,'Tabla de Aspectos'!BR45&lt;'Tabla de Aspectos'!$BQ$5/24),'Tabla de Aspectos'!BR45,IF(AND('Tabla de Aspectos'!BT45&gt;=0,'Tabla de Aspectos'!BT45&lt;'Tabla de Aspectos'!$BS$5/24),'Tabla de Aspectos'!BT45,IF(AND('Tabla de Aspectos'!BV45&gt;=0,'Tabla de Aspectos'!BV45&lt;'Tabla de Aspectos'!$BU$5/24),'Tabla de Aspectos'!BV45,IF(AND('Tabla de Aspectos'!BX45&gt;=0,'Tabla de Aspectos'!BX45&lt;'Tabla de Aspectos'!$BW$5/24),'Tabla de Aspectos'!BX45,IF(AND('Tabla de Aspectos'!BZ45&gt;=0,'Tabla de Aspectos'!BZ45&lt;'Tabla de Aspectos'!$BY$5/24),'Tabla de Aspectos'!BZ45,IF(AND('Tabla de Aspectos'!CB45&gt;=0,'Tabla de Aspectos'!CB45&lt;'Tabla de Aspectos'!$CA$5/24),'Tabla de Aspectos'!CB45,IF(AND('Tabla de Aspectos'!CD45&gt;=0,'Tabla de Aspectos'!CD45&lt;'Tabla de Aspectos'!$CC$5/24),'Tabla de Aspectos'!CD45,IF(AND('Tabla de Aspectos'!CF45&gt;=0,'Tabla de Aspectos'!CF45&lt;'Tabla de Aspectos'!$CE$5/24),'Tabla de Aspectos'!CF45,IF(AND('Tabla de Aspectos'!CH45&gt;=0,'Tabla de Aspectos'!CH45&lt;'Tabla de Aspectos'!$CG$5/24),'Tabla de Aspectos'!CH45,IF(AND('Tabla de Aspectos'!CJ45&gt;=0,'Tabla de Aspectos'!CJ45&lt;'Tabla de Aspectos'!$CI$5/24),'Tabla de Aspectos'!CJ45,IF(AND('Tabla de Aspectos'!CL45&gt;=0,'Tabla de Aspectos'!CL45&lt;'Tabla de Aspectos'!$CK$5/24),'Tabla de Aspectos'!CL45,IF(AND('Tabla de Aspectos'!CN45&gt;=0,'Tabla de Aspectos'!CN45&lt;'Tabla de Aspectos'!$CM$5/24),'Tabla de Aspectos'!CN45,IF(AND('Tabla de Aspectos'!CP45&gt;=0,'Tabla de Aspectos'!CP45&lt;'Tabla de Aspectos'!$CO$5/24),'Tabla de Aspectos'!CP45,IF(AND('Tabla de Aspectos'!CR45&gt;=0,'Tabla de Aspectos'!CR45&lt;'Tabla de Aspectos'!$CQ$5/24),'Tabla de Aspectos'!CR45,IF(AND('Tabla de Aspectos'!CT45&gt;=0,'Tabla de Aspectos'!CT45&lt;'Tabla de Aspectos'!$CS$5/24),'Tabla de Aspectos'!CT45,IF(AND('Tabla de Aspectos'!CV45&gt;=0,'Tabla de Aspectos'!CV45&lt;'Tabla de Aspectos'!$CU$5/24),'Tabla de Aspectos'!CV45,IF(AND('Tabla de Aspectos'!CX45&gt;=0,'Tabla de Aspectos'!CX45&lt;'Tabla de Aspectos'!$CW$5/24),'Tabla de Aspectos'!CX45,"")))))))))))))))))))))))))))))))))))))))))))))))))</f>
        <v>0</v>
      </c>
      <c r="Z8" s="3" t="str">
        <f>IF(Y8&lt;&gt;"",IF(X8=13,"(no se puede describir)",IF(X8="Conjunción","+20",ROUND((31-HLOOKUP(X8,'Tabla de Aspectos'!$G$2:$DT$7,6,FALSE))/3*2,1))),"")</f>
        <v>+20</v>
      </c>
      <c r="AA8" s="3">
        <f>IF(X8='Tabla de Aspectos'!$G$2,24*Y8/'Tabla de Aspectos'!$G$5,IF(X8='Tabla de Aspectos'!$I$2,24*Y8/'Tabla de Aspectos'!$I$5,IF(X8='Tabla de Aspectos'!$K$2,24*Y8/'Tabla de Aspectos'!$K$5,IF(X8='Tabla de Aspectos'!$CY$2,24*Y8/'Tabla de Aspectos'!$CY$5,IF(X8='Tabla de Aspectos'!$M$2,24*Y8/'Tabla de Aspectos'!$M$5,IF(X8='Tabla de Aspectos'!$M$2,24*Y8/'Tabla de Aspectos'!$M$5,IF(X8='Tabla de Aspectos'!$O$2,24*Y8/'Tabla de Aspectos'!$O$5,IF(X8='Tabla de Aspectos'!$Q$2,24*Y8/'Tabla de Aspectos'!$Q$5,IF(X8='Tabla de Aspectos'!$S$2,24*Y8/'Tabla de Aspectos'!$S$5,IF(X8='Tabla de Aspectos'!$U$2,24*Y8/'Tabla de Aspectos'!$U$5,IF(X8='Tabla de Aspectos'!$W$2,24*Y8/'Tabla de Aspectos'!$W$5,IF(X8='Tabla de Aspectos'!$Y$2,24*Y8/'Tabla de Aspectos'!$Y$5,IF(X8='Tabla de Aspectos'!$AA$2,24*Y8/'Tabla de Aspectos'!$AA$5,IF(X8='Tabla de Aspectos'!$AC$2,24*Y8/'Tabla de Aspectos'!$AC$5,IF(X8='Tabla de Aspectos'!$AE$2,24*Y8/'Tabla de Aspectos'!$AE$5,IF(X8='Tabla de Aspectos'!$AG$2,24*Y8/'Tabla de Aspectos'!$AG$5,IF(X8='Tabla de Aspectos'!$AI$2,24*Y8/'Tabla de Aspectos'!$AI$5,IF(X8='Tabla de Aspectos'!$AK$2,24*Y8/'Tabla de Aspectos'!$AK$5,IF(X8='Tabla de Aspectos'!$AM$2,24*Y8/'Tabla de Aspectos'!$AM$5,IF(X8='Tabla de Aspectos'!$AO$2,24*Y8/'Tabla de Aspectos'!$AO$5,IF(X8='Tabla de Aspectos'!$AQ$2,24*Y8/'Tabla de Aspectos'!$AQ$5,IF(X8='Tabla de Aspectos'!$AS$2,24*Y8/'Tabla de Aspectos'!$AS$5,IF(X8='Tabla de Aspectos'!$AU$2,24*Y8/'Tabla de Aspectos'!$AU$5,IF(X8='Tabla de Aspectos'!$AW$2,24*Y8/'Tabla de Aspectos'!$AW$5,IF(X8='Tabla de Aspectos'!$AY$2,24*Y8/'Tabla de Aspectos'!$AY$5,IF(X8='Tabla de Aspectos'!$BA$2,24*Y8/'Tabla de Aspectos'!$BA$5,IF(X8='Tabla de Aspectos'!$BC$2,24*Y8/'Tabla de Aspectos'!$BC$5,IF(X8='Tabla de Aspectos'!$BE$2,24*Y8/'Tabla de Aspectos'!$BE$5,IF(X8='Tabla de Aspectos'!$BG$2,24*Y8/'Tabla de Aspectos'!$BG$5,IF(X8='Tabla de Aspectos'!$BI$2,24*Y8/'Tabla de Aspectos'!$BI$5,IF(X8='Tabla de Aspectos'!$BK$2,24*Y8/'Tabla de Aspectos'!$BK$5,IF(X8='Tabla de Aspectos'!$BM$2,24*Y8/'Tabla de Aspectos'!$BM$5,IF(X8='Tabla de Aspectos'!$BO$2,24*Y8/'Tabla de Aspectos'!$BO$5,IF(X8='Tabla de Aspectos'!$BQ$2,24*Y8/'Tabla de Aspectos'!$BQ$5,IF(X8='Tabla de Aspectos'!$BS$2,24*Y8/'Tabla de Aspectos'!$BS$5,IF(X8='Tabla de Aspectos'!$BU$2,24*Y8/'Tabla de Aspectos'!$BU$5,IF(X8='Tabla de Aspectos'!$BW$2,24*Y8/'Tabla de Aspectos'!$BW$5,IF(X8='Tabla de Aspectos'!$BY$2,24*Y8/'Tabla de Aspectos'!$BY$5,IF(X8='Tabla de Aspectos'!$CA$2,24*Y8/'Tabla de Aspectos'!$CA$5,IF(X8='Tabla de Aspectos'!$CC$2,24*Y8/'Tabla de Aspectos'!$CC$5,IF(X8='Tabla de Aspectos'!$CE$2,24*Y8/'Tabla de Aspectos'!$CE$5,IF(X8='Tabla de Aspectos'!$CG$2,24*Y8/'Tabla de Aspectos'!$CG$5,IF(X8='Tabla de Aspectos'!$CI$2,24*Y8/'Tabla de Aspectos'!$CI$5,IF(X8='Tabla de Aspectos'!$CK$2,24*Y8/'Tabla de Aspectos'!$CK$5,IF(X8='Tabla de Aspectos'!$CM$2,24*Y8/'Tabla de Aspectos'!$CM$5,IF(X8='Tabla de Aspectos'!$CO$2,24*Y8/'Tabla de Aspectos'!$CO$5,IF(X8='Tabla de Aspectos'!$CQ$2,24*Y8/'Tabla de Aspectos'!$CQ$5,IF(X8='Tabla de Aspectos'!$CS$2,24*Y8/'Tabla de Aspectos'!$CS$5,IF(X8='Tabla de Aspectos'!$CU$2,24*Y8/'Tabla de Aspectos'!$CU$5,IF(X8='Tabla de Aspectos'!$CW$2,24*Y8/'Tabla de Aspectos'!$CW$5,""))))))))))))))))))))))))))))))))))))))))))))))))))</f>
        <v>0</v>
      </c>
      <c r="AB8" s="3">
        <f t="shared" si="0"/>
        <v>20</v>
      </c>
      <c r="AD8" s="3">
        <f>'Tabla de Aspectos'!D60</f>
        <v>54</v>
      </c>
      <c r="AE8" s="3" t="str">
        <f>'Tabla de Aspectos'!E60</f>
        <v>Mercurio</v>
      </c>
      <c r="AF8" s="3" t="str">
        <f>'Tabla de Aspectos'!F60</f>
        <v>Júpiter</v>
      </c>
      <c r="AG8" s="3" t="str">
        <f>IF('Tabla de Aspectos'!G60='Tabla de Aspectos'!$H$2,'Tabla de Aspectos'!$H$2,IF('Tabla de Aspectos'!I60='Tabla de Aspectos'!$J$2,'Tabla de Aspectos'!$J$2,IF('Tabla de Aspectos'!CY60='Tabla de Aspectos'!$CZ$2,'Tabla de Aspectos'!$CZ$2,IF('Tabla de Aspectos'!K60='Tabla de Aspectos'!$L$2,'Tabla de Aspectos'!$L$2,IF('Tabla de Aspectos'!M60='Tabla de Aspectos'!$N$2,'Tabla de Aspectos'!$N$2,IF('Tabla de Aspectos'!O60='Tabla de Aspectos'!$P$2,'Tabla de Aspectos'!$P$2,IF('Tabla de Aspectos'!Q60='Tabla de Aspectos'!$R$2,'Tabla de Aspectos'!$R$2,IF('Tabla de Aspectos'!S60='Tabla de Aspectos'!$T$2,'Tabla de Aspectos'!$T$2,IF('Tabla de Aspectos'!U60='Tabla de Aspectos'!$V$2,'Tabla de Aspectos'!$V$2,IF('Tabla de Aspectos'!W60='Tabla de Aspectos'!$X$2,'Tabla de Aspectos'!$X$2,IF('Tabla de Aspectos'!Y60='Tabla de Aspectos'!$Z$2,'Tabla de Aspectos'!$Z$2,IF('Tabla de Aspectos'!AA60='Tabla de Aspectos'!$AB$2,'Tabla de Aspectos'!$AB$2,IF('Tabla de Aspectos'!AC60='Tabla de Aspectos'!$AD$2,'Tabla de Aspectos'!$AD$2,IF('Tabla de Aspectos'!AE60='Tabla de Aspectos'!$AF$2,'Tabla de Aspectos'!$AF$2,IF('Tabla de Aspectos'!AG60='Tabla de Aspectos'!$AH$2,'Tabla de Aspectos'!$AH$2,IF('Tabla de Aspectos'!AI60='Tabla de Aspectos'!$AJ$2,'Tabla de Aspectos'!$AJ$2,IF('Tabla de Aspectos'!AK60='Tabla de Aspectos'!$AL$2,'Tabla de Aspectos'!$AL$2,IF('Tabla de Aspectos'!AM60='Tabla de Aspectos'!$AN$2,'Tabla de Aspectos'!$AN$2,IF('Tabla de Aspectos'!AO60='Tabla de Aspectos'!$AP$2,'Tabla de Aspectos'!$AP$2,IF('Tabla de Aspectos'!AQ60='Tabla de Aspectos'!$AR$2,'Tabla de Aspectos'!$AR$2,IF('Tabla de Aspectos'!AS60='Tabla de Aspectos'!$AT$2,'Tabla de Aspectos'!$AT$2,IF('Tabla de Aspectos'!AU60='Tabla de Aspectos'!$AV$2,'Tabla de Aspectos'!$AV$2,IF('Tabla de Aspectos'!AW60='Tabla de Aspectos'!$AX$2,'Tabla de Aspectos'!$AX$2,IF('Tabla de Aspectos'!AY60='Tabla de Aspectos'!$AZ$2,'Tabla de Aspectos'!$AZ$2,IF('Tabla de Aspectos'!BA60='Tabla de Aspectos'!$BB$2,'Tabla de Aspectos'!$BB$2,IF('Tabla de Aspectos'!BC60='Tabla de Aspectos'!$BD$2,'Tabla de Aspectos'!$BD$2,IF('Tabla de Aspectos'!BE60='Tabla de Aspectos'!$BF$2,'Tabla de Aspectos'!$BF$2,IF('Tabla de Aspectos'!BG60='Tabla de Aspectos'!$BH$2,'Tabla de Aspectos'!$BH$2,IF('Tabla de Aspectos'!BI60='Tabla de Aspectos'!$BJ$2,'Tabla de Aspectos'!$BJ$2,IF('Tabla de Aspectos'!BK60='Tabla de Aspectos'!$BL$2,'Tabla de Aspectos'!$BL$2,IF('Tabla de Aspectos'!BM60='Tabla de Aspectos'!$BN$2,'Tabla de Aspectos'!$BN$2,IF('Tabla de Aspectos'!BO60='Tabla de Aspectos'!$BP$2,'Tabla de Aspectos'!$BP$2,IF('Tabla de Aspectos'!BQ60='Tabla de Aspectos'!$BR$2,'Tabla de Aspectos'!$BR$2,IF('Tabla de Aspectos'!BS60='Tabla de Aspectos'!$BT$2,'Tabla de Aspectos'!$BT$2,IF('Tabla de Aspectos'!BU60='Tabla de Aspectos'!$BV$2,'Tabla de Aspectos'!$BV$2,IF('Tabla de Aspectos'!BW60='Tabla de Aspectos'!$BX$2,'Tabla de Aspectos'!$BX$2,IF('Tabla de Aspectos'!BY60='Tabla de Aspectos'!$BZ$2,'Tabla de Aspectos'!$BZ$2,IF('Tabla de Aspectos'!CA60='Tabla de Aspectos'!$CB$2,'Tabla de Aspectos'!$CB$2,IF('Tabla de Aspectos'!CC60='Tabla de Aspectos'!$CD$2,'Tabla de Aspectos'!$CD$2,IF('Tabla de Aspectos'!CE60='Tabla de Aspectos'!$CF$2,'Tabla de Aspectos'!$CF$2,IF('Tabla de Aspectos'!CG60='Tabla de Aspectos'!$CH$2,'Tabla de Aspectos'!$CH$2,IF('Tabla de Aspectos'!CI60='Tabla de Aspectos'!$CJ$2,'Tabla de Aspectos'!$CJ$2,IF('Tabla de Aspectos'!CK60='Tabla de Aspectos'!$CL$2,'Tabla de Aspectos'!$CL$2,IF('Tabla de Aspectos'!CM60='Tabla de Aspectos'!$CN$2,'Tabla de Aspectos'!$CN$2,IF('Tabla de Aspectos'!CO60='Tabla de Aspectos'!$CP$2,'Tabla de Aspectos'!$CP$2,IF('Tabla de Aspectos'!CQ60='Tabla de Aspectos'!$CR$2,'Tabla de Aspectos'!$CR$2,IF('Tabla de Aspectos'!CS60='Tabla de Aspectos'!$CT$2,'Tabla de Aspectos'!$CT$2,IF('Tabla de Aspectos'!CU60='Tabla de Aspectos'!$CV$2,'Tabla de Aspectos'!$CV$2,IF('Tabla de Aspectos'!CW60='Tabla de Aspectos'!$CX$2,'Tabla de Aspectos'!$CX$2,"")))))))))))))))))))))))))))))))))))))))))))))))))</f>
        <v>Conjunción</v>
      </c>
      <c r="AH8" s="5">
        <f>IF(AND('Tabla de Aspectos'!H60&gt;=0,'Tabla de Aspectos'!H60&lt;'Tabla de Aspectos'!$G$5/24),'Tabla de Aspectos'!H60,IF(AND('Tabla de Aspectos'!J60&gt;=0,'Tabla de Aspectos'!J60&lt;'Tabla de Aspectos'!$I$5/24),'Tabla de Aspectos'!J60,IF(AND('Tabla de Aspectos'!CZ60&gt;=0,'Tabla de Aspectos'!CZ60&lt;'Tabla de Aspectos'!$CY$5/24),'Tabla de Aspectos'!CZ60,IF(AND('Tabla de Aspectos'!L60&gt;=0,'Tabla de Aspectos'!L60&lt;'Tabla de Aspectos'!$K$5/24),'Tabla de Aspectos'!L60,IF(AND('Tabla de Aspectos'!N60&gt;=0,'Tabla de Aspectos'!N60&lt;'Tabla de Aspectos'!$M$5/24),'Tabla de Aspectos'!N60,IF(AND('Tabla de Aspectos'!P60&gt;=0,'Tabla de Aspectos'!P60&lt;'Tabla de Aspectos'!$O$5/24),'Tabla de Aspectos'!P60,IF(AND('Tabla de Aspectos'!R60&gt;=0,'Tabla de Aspectos'!R60&lt;'Tabla de Aspectos'!$Q$5/24),'Tabla de Aspectos'!R60,IF(AND('Tabla de Aspectos'!T60&gt;=0,'Tabla de Aspectos'!T60&lt;'Tabla de Aspectos'!$S$5/24),'Tabla de Aspectos'!T60,IF(AND('Tabla de Aspectos'!V60&gt;=0,'Tabla de Aspectos'!V60&lt;'Tabla de Aspectos'!$U$5/24),'Tabla de Aspectos'!V60,IF(AND('Tabla de Aspectos'!X60&gt;=0,'Tabla de Aspectos'!X60&lt;'Tabla de Aspectos'!$W$5/24),'Tabla de Aspectos'!X60,IF(AND('Tabla de Aspectos'!Z60&gt;=0,'Tabla de Aspectos'!Z60&lt;'Tabla de Aspectos'!$Y$5/24),'Tabla de Aspectos'!Z60,IF(AND('Tabla de Aspectos'!AB60&gt;=0,'Tabla de Aspectos'!AB60&lt;'Tabla de Aspectos'!$AA$5/24),'Tabla de Aspectos'!AB60,IF(AND('Tabla de Aspectos'!AD60&gt;=0,'Tabla de Aspectos'!AD60&lt;'Tabla de Aspectos'!$AC$5/24),'Tabla de Aspectos'!AD60,IF(AND('Tabla de Aspectos'!AF60&gt;=0,'Tabla de Aspectos'!AF60&lt;'Tabla de Aspectos'!$AE$5/24),'Tabla de Aspectos'!AF60,IF(AND('Tabla de Aspectos'!AH60&gt;=0,'Tabla de Aspectos'!AH60&lt;'Tabla de Aspectos'!$AG$5/24),'Tabla de Aspectos'!AH60,IF(AND('Tabla de Aspectos'!AJ60&gt;=0,'Tabla de Aspectos'!AJ60&lt;'Tabla de Aspectos'!$AI$5/24),'Tabla de Aspectos'!AJ60,IF(AND('Tabla de Aspectos'!AL60&gt;=0,'Tabla de Aspectos'!AL60&lt;'Tabla de Aspectos'!$AK$5/24),'Tabla de Aspectos'!AL60,IF(AND('Tabla de Aspectos'!AN60&gt;=0,'Tabla de Aspectos'!AN60&lt;'Tabla de Aspectos'!$AM$5/24),'Tabla de Aspectos'!AN60,IF(AND('Tabla de Aspectos'!AP60&gt;=0,'Tabla de Aspectos'!AP60&lt;'Tabla de Aspectos'!$AO$5/24),'Tabla de Aspectos'!AP60,IF(AND('Tabla de Aspectos'!AR60&gt;=0,'Tabla de Aspectos'!AR60&lt;'Tabla de Aspectos'!$AQ$5/24),'Tabla de Aspectos'!AR60,IF(AND('Tabla de Aspectos'!AT60&gt;=0,'Tabla de Aspectos'!AT60&lt;'Tabla de Aspectos'!$AS$5/24),'Tabla de Aspectos'!AT60,IF(AND('Tabla de Aspectos'!AV60&gt;=0,'Tabla de Aspectos'!AV60&lt;'Tabla de Aspectos'!$AU$5/24),'Tabla de Aspectos'!AV60,IF(AND('Tabla de Aspectos'!AX60&gt;=0,'Tabla de Aspectos'!AX60&lt;'Tabla de Aspectos'!$AW$5/24),'Tabla de Aspectos'!AX60,IF(AND('Tabla de Aspectos'!AZ60&gt;=0,'Tabla de Aspectos'!AZ60&lt;'Tabla de Aspectos'!$AY$5/24),'Tabla de Aspectos'!AZ60,IF(AND('Tabla de Aspectos'!BB60&gt;=0,'Tabla de Aspectos'!BB60&lt;'Tabla de Aspectos'!$BA$5/24),'Tabla de Aspectos'!BB60,IF(AND('Tabla de Aspectos'!BD60&gt;=0,'Tabla de Aspectos'!BD60&lt;'Tabla de Aspectos'!$BC$5/24),'Tabla de Aspectos'!BD60,IF(AND('Tabla de Aspectos'!BF60&gt;=0,'Tabla de Aspectos'!BF60&lt;'Tabla de Aspectos'!$BE$5/24),'Tabla de Aspectos'!BF60,IF(AND('Tabla de Aspectos'!BH60&gt;=0,'Tabla de Aspectos'!BH60&lt;'Tabla de Aspectos'!$BG$5/24),'Tabla de Aspectos'!BH60,IF(AND('Tabla de Aspectos'!BJ60&gt;=0,'Tabla de Aspectos'!BJ60&lt;'Tabla de Aspectos'!$BI$5/24),'Tabla de Aspectos'!BJ60,IF(AND('Tabla de Aspectos'!BL60&gt;=0,'Tabla de Aspectos'!BL60&lt;'Tabla de Aspectos'!$BK$5/24),'Tabla de Aspectos'!BL60,IF(AND('Tabla de Aspectos'!BN60&gt;=0,'Tabla de Aspectos'!BN60&lt;'Tabla de Aspectos'!$BM$5/24),'Tabla de Aspectos'!BN60,IF(AND('Tabla de Aspectos'!BP60&gt;=0,'Tabla de Aspectos'!BP60&lt;'Tabla de Aspectos'!$BO$5/24),'Tabla de Aspectos'!BP60,IF(AND('Tabla de Aspectos'!BR60&gt;=0,'Tabla de Aspectos'!BR60&lt;'Tabla de Aspectos'!$BQ$5/24),'Tabla de Aspectos'!BR60,IF(AND('Tabla de Aspectos'!BT60&gt;=0,'Tabla de Aspectos'!BT60&lt;'Tabla de Aspectos'!$BS$5/24),'Tabla de Aspectos'!BT60,IF(AND('Tabla de Aspectos'!BV60&gt;=0,'Tabla de Aspectos'!BV60&lt;'Tabla de Aspectos'!$BU$5/24),'Tabla de Aspectos'!BV60,IF(AND('Tabla de Aspectos'!BX60&gt;=0,'Tabla de Aspectos'!BX60&lt;'Tabla de Aspectos'!$BW$5/24),'Tabla de Aspectos'!BX60,IF(AND('Tabla de Aspectos'!BZ60&gt;=0,'Tabla de Aspectos'!BZ60&lt;'Tabla de Aspectos'!$BY$5/24),'Tabla de Aspectos'!BZ60,IF(AND('Tabla de Aspectos'!CB60&gt;=0,'Tabla de Aspectos'!CB60&lt;'Tabla de Aspectos'!$CA$5/24),'Tabla de Aspectos'!CB60,IF(AND('Tabla de Aspectos'!CD60&gt;=0,'Tabla de Aspectos'!CD60&lt;'Tabla de Aspectos'!$CC$5/24),'Tabla de Aspectos'!CD60,IF(AND('Tabla de Aspectos'!CF60&gt;=0,'Tabla de Aspectos'!CF60&lt;'Tabla de Aspectos'!$CE$5/24),'Tabla de Aspectos'!CF60,IF(AND('Tabla de Aspectos'!CH60&gt;=0,'Tabla de Aspectos'!CH60&lt;'Tabla de Aspectos'!$CG$5/24),'Tabla de Aspectos'!CH60,IF(AND('Tabla de Aspectos'!CJ60&gt;=0,'Tabla de Aspectos'!CJ60&lt;'Tabla de Aspectos'!$CI$5/24),'Tabla de Aspectos'!CJ60,IF(AND('Tabla de Aspectos'!CL60&gt;=0,'Tabla de Aspectos'!CL60&lt;'Tabla de Aspectos'!$CK$5/24),'Tabla de Aspectos'!CL60,IF(AND('Tabla de Aspectos'!CN60&gt;=0,'Tabla de Aspectos'!CN60&lt;'Tabla de Aspectos'!$CM$5/24),'Tabla de Aspectos'!CN60,IF(AND('Tabla de Aspectos'!CP60&gt;=0,'Tabla de Aspectos'!CP60&lt;'Tabla de Aspectos'!$CO$5/24),'Tabla de Aspectos'!CP60,IF(AND('Tabla de Aspectos'!CR60&gt;=0,'Tabla de Aspectos'!CR60&lt;'Tabla de Aspectos'!$CQ$5/24),'Tabla de Aspectos'!CR60,IF(AND('Tabla de Aspectos'!CT60&gt;=0,'Tabla de Aspectos'!CT60&lt;'Tabla de Aspectos'!$CS$5/24),'Tabla de Aspectos'!CT60,IF(AND('Tabla de Aspectos'!CV60&gt;=0,'Tabla de Aspectos'!CV60&lt;'Tabla de Aspectos'!$CU$5/24),'Tabla de Aspectos'!CV60,IF(AND('Tabla de Aspectos'!CX60&gt;=0,'Tabla de Aspectos'!CX60&lt;'Tabla de Aspectos'!$CW$5/24),'Tabla de Aspectos'!CX60,"")))))))))))))))))))))))))))))))))))))))))))))))))</f>
        <v>0</v>
      </c>
      <c r="AI8" s="3" t="str">
        <f>IF(AH8&lt;&gt;"",IF(AG8=13,"(no se puede describir)",IF(AG8="Conjunción","+20",ROUND((31-HLOOKUP(AG8,'Tabla de Aspectos'!$G$2:$DT$7,6,FALSE))/3*2,1))),"")</f>
        <v>+20</v>
      </c>
      <c r="AJ8" s="3">
        <f>IF(AG8='Tabla de Aspectos'!$G$2,24*AH8/'Tabla de Aspectos'!$G$5,IF(AG8='Tabla de Aspectos'!$I$2,24*AH8/'Tabla de Aspectos'!$I$5,IF(AG8='Tabla de Aspectos'!$K$2,24*AH8/'Tabla de Aspectos'!$K$5,IF(AG8='Tabla de Aspectos'!$CY$2,24*AH8/'Tabla de Aspectos'!$CY$5,IF(AG8='Tabla de Aspectos'!$M$2,24*AH8/'Tabla de Aspectos'!$M$5,IF(AG8='Tabla de Aspectos'!$M$2,24*AH8/'Tabla de Aspectos'!$M$5,IF(AG8='Tabla de Aspectos'!$O$2,24*AH8/'Tabla de Aspectos'!$O$5,IF(AG8='Tabla de Aspectos'!$Q$2,24*AH8/'Tabla de Aspectos'!$Q$5,IF(AG8='Tabla de Aspectos'!$S$2,24*AH8/'Tabla de Aspectos'!$S$5,IF(AG8='Tabla de Aspectos'!$U$2,24*AH8/'Tabla de Aspectos'!$U$5,IF(AG8='Tabla de Aspectos'!$W$2,24*AH8/'Tabla de Aspectos'!$W$5,IF(AG8='Tabla de Aspectos'!$Y$2,24*AH8/'Tabla de Aspectos'!$Y$5,IF(AG8='Tabla de Aspectos'!$AA$2,24*AH8/'Tabla de Aspectos'!$AA$5,IF(AG8='Tabla de Aspectos'!$AC$2,24*AH8/'Tabla de Aspectos'!$AC$5,IF(AG8='Tabla de Aspectos'!$AE$2,24*AH8/'Tabla de Aspectos'!$AE$5,IF(AG8='Tabla de Aspectos'!$AG$2,24*AH8/'Tabla de Aspectos'!$AG$5,IF(AG8='Tabla de Aspectos'!$AI$2,24*AH8/'Tabla de Aspectos'!$AI$5,IF(AG8='Tabla de Aspectos'!$AK$2,24*AH8/'Tabla de Aspectos'!$AK$5,IF(AG8='Tabla de Aspectos'!$AM$2,24*AH8/'Tabla de Aspectos'!$AM$5,IF(AG8='Tabla de Aspectos'!$AO$2,24*AH8/'Tabla de Aspectos'!$AO$5,IF(AG8='Tabla de Aspectos'!$AQ$2,24*AH8/'Tabla de Aspectos'!$AQ$5,IF(AG8='Tabla de Aspectos'!$AS$2,24*AH8/'Tabla de Aspectos'!$AS$5,IF(AG8='Tabla de Aspectos'!$AU$2,24*AH8/'Tabla de Aspectos'!$AU$5,IF(AG8='Tabla de Aspectos'!$AW$2,24*AH8/'Tabla de Aspectos'!$AW$5,IF(AG8='Tabla de Aspectos'!$AY$2,24*AH8/'Tabla de Aspectos'!$AY$5,IF(AG8='Tabla de Aspectos'!$BA$2,24*AH8/'Tabla de Aspectos'!$BA$5,IF(AG8='Tabla de Aspectos'!$BC$2,24*AH8/'Tabla de Aspectos'!$BC$5,IF(AG8='Tabla de Aspectos'!$BE$2,24*AH8/'Tabla de Aspectos'!$BE$5,IF(AG8='Tabla de Aspectos'!$BG$2,24*AH8/'Tabla de Aspectos'!$BG$5,IF(AG8='Tabla de Aspectos'!$BI$2,24*AH8/'Tabla de Aspectos'!$BI$5,IF(AG8='Tabla de Aspectos'!$BK$2,24*AH8/'Tabla de Aspectos'!$BK$5,IF(AG8='Tabla de Aspectos'!$BM$2,24*AH8/'Tabla de Aspectos'!$BM$5,IF(AG8='Tabla de Aspectos'!$BO$2,24*AH8/'Tabla de Aspectos'!$BO$5,IF(AG8='Tabla de Aspectos'!$BQ$2,24*AH8/'Tabla de Aspectos'!$BQ$5,IF(AG8='Tabla de Aspectos'!$BS$2,24*AH8/'Tabla de Aspectos'!$BS$5,IF(AG8='Tabla de Aspectos'!$BU$2,24*AH8/'Tabla de Aspectos'!$BU$5,IF(AG8='Tabla de Aspectos'!$BW$2,24*AH8/'Tabla de Aspectos'!$BW$5,IF(AG8='Tabla de Aspectos'!$BY$2,24*AH8/'Tabla de Aspectos'!$BY$5,IF(AG8='Tabla de Aspectos'!$CA$2,24*AH8/'Tabla de Aspectos'!$CA$5,IF(AG8='Tabla de Aspectos'!$CC$2,24*AH8/'Tabla de Aspectos'!$CC$5,IF(AG8='Tabla de Aspectos'!$CE$2,24*AH8/'Tabla de Aspectos'!$CE$5,IF(AG8='Tabla de Aspectos'!$CG$2,24*AH8/'Tabla de Aspectos'!$CG$5,IF(AG8='Tabla de Aspectos'!$CI$2,24*AH8/'Tabla de Aspectos'!$CI$5,IF(AG8='Tabla de Aspectos'!$CK$2,24*AH8/'Tabla de Aspectos'!$CK$5,IF(AG8='Tabla de Aspectos'!$CM$2,24*AH8/'Tabla de Aspectos'!$CM$5,IF(AG8='Tabla de Aspectos'!$CO$2,24*AH8/'Tabla de Aspectos'!$CO$5,IF(AG8='Tabla de Aspectos'!$CQ$2,24*AH8/'Tabla de Aspectos'!$CQ$5,IF(AG8='Tabla de Aspectos'!$CS$2,24*AH8/'Tabla de Aspectos'!$CS$5,IF(AG8='Tabla de Aspectos'!$CU$2,24*AH8/'Tabla de Aspectos'!$CU$5,IF(AG8='Tabla de Aspectos'!$CW$2,24*AH8/'Tabla de Aspectos'!$CW$5,""))))))))))))))))))))))))))))))))))))))))))))))))))</f>
        <v>0</v>
      </c>
      <c r="AK8" s="3">
        <f t="shared" si="1"/>
        <v>20</v>
      </c>
      <c r="AM8" s="3">
        <f>'Tabla de Aspectos'!D75</f>
        <v>70</v>
      </c>
      <c r="AN8" s="3" t="str">
        <f>'Tabla de Aspectos'!E75</f>
        <v>Venus</v>
      </c>
      <c r="AO8" s="3" t="str">
        <f>'Tabla de Aspectos'!F75</f>
        <v>Júpiter</v>
      </c>
      <c r="AP8" s="3" t="str">
        <f>IF('Tabla de Aspectos'!G75='Tabla de Aspectos'!$H$2,'Tabla de Aspectos'!$H$2,IF('Tabla de Aspectos'!I75='Tabla de Aspectos'!$J$2,'Tabla de Aspectos'!$J$2,IF('Tabla de Aspectos'!CY75='Tabla de Aspectos'!$CZ$2,'Tabla de Aspectos'!$CZ$2,IF('Tabla de Aspectos'!K75='Tabla de Aspectos'!$L$2,'Tabla de Aspectos'!$L$2,IF('Tabla de Aspectos'!M75='Tabla de Aspectos'!$N$2,'Tabla de Aspectos'!$N$2,IF('Tabla de Aspectos'!O75='Tabla de Aspectos'!$P$2,'Tabla de Aspectos'!$P$2,IF('Tabla de Aspectos'!Q75='Tabla de Aspectos'!$R$2,'Tabla de Aspectos'!$R$2,IF('Tabla de Aspectos'!S75='Tabla de Aspectos'!$T$2,'Tabla de Aspectos'!$T$2,IF('Tabla de Aspectos'!U75='Tabla de Aspectos'!$V$2,'Tabla de Aspectos'!$V$2,IF('Tabla de Aspectos'!W75='Tabla de Aspectos'!$X$2,'Tabla de Aspectos'!$X$2,IF('Tabla de Aspectos'!Y75='Tabla de Aspectos'!$Z$2,'Tabla de Aspectos'!$Z$2,IF('Tabla de Aspectos'!AA75='Tabla de Aspectos'!$AB$2,'Tabla de Aspectos'!$AB$2,IF('Tabla de Aspectos'!AC75='Tabla de Aspectos'!$AD$2,'Tabla de Aspectos'!$AD$2,IF('Tabla de Aspectos'!AE75='Tabla de Aspectos'!$AF$2,'Tabla de Aspectos'!$AF$2,IF('Tabla de Aspectos'!AG75='Tabla de Aspectos'!$AH$2,'Tabla de Aspectos'!$AH$2,IF('Tabla de Aspectos'!AI75='Tabla de Aspectos'!$AJ$2,'Tabla de Aspectos'!$AJ$2,IF('Tabla de Aspectos'!AK75='Tabla de Aspectos'!$AL$2,'Tabla de Aspectos'!$AL$2,IF('Tabla de Aspectos'!AM75='Tabla de Aspectos'!$AN$2,'Tabla de Aspectos'!$AN$2,IF('Tabla de Aspectos'!AO75='Tabla de Aspectos'!$AP$2,'Tabla de Aspectos'!$AP$2,IF('Tabla de Aspectos'!AQ75='Tabla de Aspectos'!$AR$2,'Tabla de Aspectos'!$AR$2,IF('Tabla de Aspectos'!AS75='Tabla de Aspectos'!$AT$2,'Tabla de Aspectos'!$AT$2,IF('Tabla de Aspectos'!AU75='Tabla de Aspectos'!$AV$2,'Tabla de Aspectos'!$AV$2,IF('Tabla de Aspectos'!AW75='Tabla de Aspectos'!$AX$2,'Tabla de Aspectos'!$AX$2,IF('Tabla de Aspectos'!AY75='Tabla de Aspectos'!$AZ$2,'Tabla de Aspectos'!$AZ$2,IF('Tabla de Aspectos'!BA75='Tabla de Aspectos'!$BB$2,'Tabla de Aspectos'!$BB$2,IF('Tabla de Aspectos'!BC75='Tabla de Aspectos'!$BD$2,'Tabla de Aspectos'!$BD$2,IF('Tabla de Aspectos'!BE75='Tabla de Aspectos'!$BF$2,'Tabla de Aspectos'!$BF$2,IF('Tabla de Aspectos'!BG75='Tabla de Aspectos'!$BH$2,'Tabla de Aspectos'!$BH$2,IF('Tabla de Aspectos'!BI75='Tabla de Aspectos'!$BJ$2,'Tabla de Aspectos'!$BJ$2,IF('Tabla de Aspectos'!BK75='Tabla de Aspectos'!$BL$2,'Tabla de Aspectos'!$BL$2,IF('Tabla de Aspectos'!BM75='Tabla de Aspectos'!$BN$2,'Tabla de Aspectos'!$BN$2,IF('Tabla de Aspectos'!BO75='Tabla de Aspectos'!$BP$2,'Tabla de Aspectos'!$BP$2,IF('Tabla de Aspectos'!BQ75='Tabla de Aspectos'!$BR$2,'Tabla de Aspectos'!$BR$2,IF('Tabla de Aspectos'!BS75='Tabla de Aspectos'!$BT$2,'Tabla de Aspectos'!$BT$2,IF('Tabla de Aspectos'!BU75='Tabla de Aspectos'!$BV$2,'Tabla de Aspectos'!$BV$2,IF('Tabla de Aspectos'!BW75='Tabla de Aspectos'!$BX$2,'Tabla de Aspectos'!$BX$2,IF('Tabla de Aspectos'!BY75='Tabla de Aspectos'!$BZ$2,'Tabla de Aspectos'!$BZ$2,IF('Tabla de Aspectos'!CA75='Tabla de Aspectos'!$CB$2,'Tabla de Aspectos'!$CB$2,IF('Tabla de Aspectos'!CC75='Tabla de Aspectos'!$CD$2,'Tabla de Aspectos'!$CD$2,IF('Tabla de Aspectos'!CE75='Tabla de Aspectos'!$CF$2,'Tabla de Aspectos'!$CF$2,IF('Tabla de Aspectos'!CG75='Tabla de Aspectos'!$CH$2,'Tabla de Aspectos'!$CH$2,IF('Tabla de Aspectos'!CI75='Tabla de Aspectos'!$CJ$2,'Tabla de Aspectos'!$CJ$2,IF('Tabla de Aspectos'!CK75='Tabla de Aspectos'!$CL$2,'Tabla de Aspectos'!$CL$2,IF('Tabla de Aspectos'!CM75='Tabla de Aspectos'!$CN$2,'Tabla de Aspectos'!$CN$2,IF('Tabla de Aspectos'!CO75='Tabla de Aspectos'!$CP$2,'Tabla de Aspectos'!$CP$2,IF('Tabla de Aspectos'!CQ75='Tabla de Aspectos'!$CR$2,'Tabla de Aspectos'!$CR$2,IF('Tabla de Aspectos'!CS75='Tabla de Aspectos'!$CT$2,'Tabla de Aspectos'!$CT$2,IF('Tabla de Aspectos'!CU75='Tabla de Aspectos'!$CV$2,'Tabla de Aspectos'!$CV$2,IF('Tabla de Aspectos'!CW75='Tabla de Aspectos'!$CX$2,'Tabla de Aspectos'!$CX$2,"")))))))))))))))))))))))))))))))))))))))))))))))))</f>
        <v>Conjunción</v>
      </c>
      <c r="AQ8" s="5">
        <f>IF(AND('Tabla de Aspectos'!H75&gt;=0,'Tabla de Aspectos'!H75&lt;'Tabla de Aspectos'!$G$5/24),'Tabla de Aspectos'!H75,IF(AND('Tabla de Aspectos'!J75&gt;=0,'Tabla de Aspectos'!J75&lt;'Tabla de Aspectos'!$I$5/24),'Tabla de Aspectos'!J75,IF(AND('Tabla de Aspectos'!CZ75&gt;=0,'Tabla de Aspectos'!CZ75&lt;'Tabla de Aspectos'!$CY$5/24),'Tabla de Aspectos'!CZ75,IF(AND('Tabla de Aspectos'!L75&gt;=0,'Tabla de Aspectos'!L75&lt;'Tabla de Aspectos'!$K$5/24),'Tabla de Aspectos'!L75,IF(AND('Tabla de Aspectos'!N75&gt;=0,'Tabla de Aspectos'!N75&lt;'Tabla de Aspectos'!$M$5/24),'Tabla de Aspectos'!N75,IF(AND('Tabla de Aspectos'!P75&gt;=0,'Tabla de Aspectos'!P75&lt;'Tabla de Aspectos'!$O$5/24),'Tabla de Aspectos'!P75,IF(AND('Tabla de Aspectos'!R75&gt;=0,'Tabla de Aspectos'!R75&lt;'Tabla de Aspectos'!$Q$5/24),'Tabla de Aspectos'!R75,IF(AND('Tabla de Aspectos'!T75&gt;=0,'Tabla de Aspectos'!T75&lt;'Tabla de Aspectos'!$S$5/24),'Tabla de Aspectos'!T75,IF(AND('Tabla de Aspectos'!V75&gt;=0,'Tabla de Aspectos'!V75&lt;'Tabla de Aspectos'!$U$5/24),'Tabla de Aspectos'!V75,IF(AND('Tabla de Aspectos'!X75&gt;=0,'Tabla de Aspectos'!X75&lt;'Tabla de Aspectos'!$W$5/24),'Tabla de Aspectos'!X75,IF(AND('Tabla de Aspectos'!Z75&gt;=0,'Tabla de Aspectos'!Z75&lt;'Tabla de Aspectos'!$Y$5/24),'Tabla de Aspectos'!Z75,IF(AND('Tabla de Aspectos'!AB75&gt;=0,'Tabla de Aspectos'!AB75&lt;'Tabla de Aspectos'!$AA$5/24),'Tabla de Aspectos'!AB75,IF(AND('Tabla de Aspectos'!AD75&gt;=0,'Tabla de Aspectos'!AD75&lt;'Tabla de Aspectos'!$AC$5/24),'Tabla de Aspectos'!AD75,IF(AND('Tabla de Aspectos'!AF75&gt;=0,'Tabla de Aspectos'!AF75&lt;'Tabla de Aspectos'!$AE$5/24),'Tabla de Aspectos'!AF75,IF(AND('Tabla de Aspectos'!AH75&gt;=0,'Tabla de Aspectos'!AH75&lt;'Tabla de Aspectos'!$AG$5/24),'Tabla de Aspectos'!AH75,IF(AND('Tabla de Aspectos'!AJ75&gt;=0,'Tabla de Aspectos'!AJ75&lt;'Tabla de Aspectos'!$AI$5/24),'Tabla de Aspectos'!AJ75,IF(AND('Tabla de Aspectos'!AL75&gt;=0,'Tabla de Aspectos'!AL75&lt;'Tabla de Aspectos'!$AK$5/24),'Tabla de Aspectos'!AL75,IF(AND('Tabla de Aspectos'!AN75&gt;=0,'Tabla de Aspectos'!AN75&lt;'Tabla de Aspectos'!$AM$5/24),'Tabla de Aspectos'!AN75,IF(AND('Tabla de Aspectos'!AP75&gt;=0,'Tabla de Aspectos'!AP75&lt;'Tabla de Aspectos'!$AO$5/24),'Tabla de Aspectos'!AP75,IF(AND('Tabla de Aspectos'!AR75&gt;=0,'Tabla de Aspectos'!AR75&lt;'Tabla de Aspectos'!$AQ$5/24),'Tabla de Aspectos'!AR75,IF(AND('Tabla de Aspectos'!AT75&gt;=0,'Tabla de Aspectos'!AT75&lt;'Tabla de Aspectos'!$AS$5/24),'Tabla de Aspectos'!AT75,IF(AND('Tabla de Aspectos'!AV75&gt;=0,'Tabla de Aspectos'!AV75&lt;'Tabla de Aspectos'!$AU$5/24),'Tabla de Aspectos'!AV75,IF(AND('Tabla de Aspectos'!AX75&gt;=0,'Tabla de Aspectos'!AX75&lt;'Tabla de Aspectos'!$AW$5/24),'Tabla de Aspectos'!AX75,IF(AND('Tabla de Aspectos'!AZ75&gt;=0,'Tabla de Aspectos'!AZ75&lt;'Tabla de Aspectos'!$AY$5/24),'Tabla de Aspectos'!AZ75,IF(AND('Tabla de Aspectos'!BB75&gt;=0,'Tabla de Aspectos'!BB75&lt;'Tabla de Aspectos'!$BA$5/24),'Tabla de Aspectos'!BB75,IF(AND('Tabla de Aspectos'!BD75&gt;=0,'Tabla de Aspectos'!BD75&lt;'Tabla de Aspectos'!$BC$5/24),'Tabla de Aspectos'!BD75,IF(AND('Tabla de Aspectos'!BF75&gt;=0,'Tabla de Aspectos'!BF75&lt;'Tabla de Aspectos'!$BE$5/24),'Tabla de Aspectos'!BF75,IF(AND('Tabla de Aspectos'!BH75&gt;=0,'Tabla de Aspectos'!BH75&lt;'Tabla de Aspectos'!$BG$5/24),'Tabla de Aspectos'!BH75,IF(AND('Tabla de Aspectos'!BJ75&gt;=0,'Tabla de Aspectos'!BJ75&lt;'Tabla de Aspectos'!$BI$5/24),'Tabla de Aspectos'!BJ75,IF(AND('Tabla de Aspectos'!BL75&gt;=0,'Tabla de Aspectos'!BL75&lt;'Tabla de Aspectos'!$BK$5/24),'Tabla de Aspectos'!BL75,IF(AND('Tabla de Aspectos'!BN75&gt;=0,'Tabla de Aspectos'!BN75&lt;'Tabla de Aspectos'!$BM$5/24),'Tabla de Aspectos'!BN75,IF(AND('Tabla de Aspectos'!BP75&gt;=0,'Tabla de Aspectos'!BP75&lt;'Tabla de Aspectos'!$BO$5/24),'Tabla de Aspectos'!BP75,IF(AND('Tabla de Aspectos'!BR75&gt;=0,'Tabla de Aspectos'!BR75&lt;'Tabla de Aspectos'!$BQ$5/24),'Tabla de Aspectos'!BR75,IF(AND('Tabla de Aspectos'!BT75&gt;=0,'Tabla de Aspectos'!BT75&lt;'Tabla de Aspectos'!$BS$5/24),'Tabla de Aspectos'!BT75,IF(AND('Tabla de Aspectos'!BV75&gt;=0,'Tabla de Aspectos'!BV75&lt;'Tabla de Aspectos'!$BU$5/24),'Tabla de Aspectos'!BV75,IF(AND('Tabla de Aspectos'!BX75&gt;=0,'Tabla de Aspectos'!BX75&lt;'Tabla de Aspectos'!$BW$5/24),'Tabla de Aspectos'!BX75,IF(AND('Tabla de Aspectos'!BZ75&gt;=0,'Tabla de Aspectos'!BZ75&lt;'Tabla de Aspectos'!$BY$5/24),'Tabla de Aspectos'!BZ75,IF(AND('Tabla de Aspectos'!CB75&gt;=0,'Tabla de Aspectos'!CB75&lt;'Tabla de Aspectos'!$CA$5/24),'Tabla de Aspectos'!CB75,IF(AND('Tabla de Aspectos'!CD75&gt;=0,'Tabla de Aspectos'!CD75&lt;'Tabla de Aspectos'!$CC$5/24),'Tabla de Aspectos'!CD75,IF(AND('Tabla de Aspectos'!CF75&gt;=0,'Tabla de Aspectos'!CF75&lt;'Tabla de Aspectos'!$CE$5/24),'Tabla de Aspectos'!CF75,IF(AND('Tabla de Aspectos'!CH75&gt;=0,'Tabla de Aspectos'!CH75&lt;'Tabla de Aspectos'!$CG$5/24),'Tabla de Aspectos'!CH75,IF(AND('Tabla de Aspectos'!CJ75&gt;=0,'Tabla de Aspectos'!CJ75&lt;'Tabla de Aspectos'!$CI$5/24),'Tabla de Aspectos'!CJ75,IF(AND('Tabla de Aspectos'!CL75&gt;=0,'Tabla de Aspectos'!CL75&lt;'Tabla de Aspectos'!$CK$5/24),'Tabla de Aspectos'!CL75,IF(AND('Tabla de Aspectos'!CN75&gt;=0,'Tabla de Aspectos'!CN75&lt;'Tabla de Aspectos'!$CM$5/24),'Tabla de Aspectos'!CN75,IF(AND('Tabla de Aspectos'!CP75&gt;=0,'Tabla de Aspectos'!CP75&lt;'Tabla de Aspectos'!$CO$5/24),'Tabla de Aspectos'!CP75,IF(AND('Tabla de Aspectos'!CR75&gt;=0,'Tabla de Aspectos'!CR75&lt;'Tabla de Aspectos'!$CQ$5/24),'Tabla de Aspectos'!CR75,IF(AND('Tabla de Aspectos'!CT75&gt;=0,'Tabla de Aspectos'!CT75&lt;'Tabla de Aspectos'!$CS$5/24),'Tabla de Aspectos'!CT75,IF(AND('Tabla de Aspectos'!CV75&gt;=0,'Tabla de Aspectos'!CV75&lt;'Tabla de Aspectos'!$CU$5/24),'Tabla de Aspectos'!CV75,IF(AND('Tabla de Aspectos'!CX75&gt;=0,'Tabla de Aspectos'!CX75&lt;'Tabla de Aspectos'!$CW$5/24),'Tabla de Aspectos'!CX75,"")))))))))))))))))))))))))))))))))))))))))))))))))</f>
        <v>0</v>
      </c>
      <c r="AR8" s="3" t="str">
        <f>IF(AQ8&lt;&gt;"",IF(AP8=13,"(no se puede describir)",IF(AP8="Conjunción","+20",ROUND((31-HLOOKUP(AP8,'Tabla de Aspectos'!$G$2:$DT$7,6,FALSE))/3*2,1))),"")</f>
        <v>+20</v>
      </c>
      <c r="AS8" s="3">
        <f>IF(AP8='Tabla de Aspectos'!$G$2,24*AQ8/'Tabla de Aspectos'!$G$5,IF(AP8='Tabla de Aspectos'!$I$2,24*AQ8/'Tabla de Aspectos'!$I$5,IF(AP8='Tabla de Aspectos'!$K$2,24*AQ8/'Tabla de Aspectos'!$K$5,IF(AP8='Tabla de Aspectos'!$CY$2,24*AQ8/'Tabla de Aspectos'!$CY$5,IF(AP8='Tabla de Aspectos'!$M$2,24*AQ8/'Tabla de Aspectos'!$M$5,IF(AP8='Tabla de Aspectos'!$M$2,24*AQ8/'Tabla de Aspectos'!$M$5,IF(AP8='Tabla de Aspectos'!$O$2,24*AQ8/'Tabla de Aspectos'!$O$5,IF(AP8='Tabla de Aspectos'!$Q$2,24*AQ8/'Tabla de Aspectos'!$Q$5,IF(AP8='Tabla de Aspectos'!$S$2,24*AQ8/'Tabla de Aspectos'!$S$5,IF(AP8='Tabla de Aspectos'!$U$2,24*AQ8/'Tabla de Aspectos'!$U$5,IF(AP8='Tabla de Aspectos'!$W$2,24*AQ8/'Tabla de Aspectos'!$W$5,IF(AP8='Tabla de Aspectos'!$Y$2,24*AQ8/'Tabla de Aspectos'!$Y$5,IF(AP8='Tabla de Aspectos'!$AA$2,24*AQ8/'Tabla de Aspectos'!$AA$5,IF(AP8='Tabla de Aspectos'!$AC$2,24*AQ8/'Tabla de Aspectos'!$AC$5,IF(AP8='Tabla de Aspectos'!$AE$2,24*AQ8/'Tabla de Aspectos'!$AE$5,IF(AP8='Tabla de Aspectos'!$AG$2,24*AQ8/'Tabla de Aspectos'!$AG$5,IF(AP8='Tabla de Aspectos'!$AI$2,24*AQ8/'Tabla de Aspectos'!$AI$5,IF(AP8='Tabla de Aspectos'!$AK$2,24*AQ8/'Tabla de Aspectos'!$AK$5,IF(AP8='Tabla de Aspectos'!$AM$2,24*AQ8/'Tabla de Aspectos'!$AM$5,IF(AP8='Tabla de Aspectos'!$AO$2,24*AQ8/'Tabla de Aspectos'!$AO$5,IF(AP8='Tabla de Aspectos'!$AQ$2,24*AQ8/'Tabla de Aspectos'!$AQ$5,IF(AP8='Tabla de Aspectos'!$AS$2,24*AQ8/'Tabla de Aspectos'!$AS$5,IF(AP8='Tabla de Aspectos'!$AU$2,24*AQ8/'Tabla de Aspectos'!$AU$5,IF(AP8='Tabla de Aspectos'!$AW$2,24*AQ8/'Tabla de Aspectos'!$AW$5,IF(AP8='Tabla de Aspectos'!$AY$2,24*AQ8/'Tabla de Aspectos'!$AY$5,IF(AP8='Tabla de Aspectos'!$BA$2,24*AQ8/'Tabla de Aspectos'!$BA$5,IF(AP8='Tabla de Aspectos'!$BC$2,24*AQ8/'Tabla de Aspectos'!$BC$5,IF(AP8='Tabla de Aspectos'!$BE$2,24*AQ8/'Tabla de Aspectos'!$BE$5,IF(AP8='Tabla de Aspectos'!$BG$2,24*AQ8/'Tabla de Aspectos'!$BG$5,IF(AP8='Tabla de Aspectos'!$BI$2,24*AQ8/'Tabla de Aspectos'!$BI$5,IF(AP8='Tabla de Aspectos'!$BK$2,24*AQ8/'Tabla de Aspectos'!$BK$5,IF(AP8='Tabla de Aspectos'!$BM$2,24*AQ8/'Tabla de Aspectos'!$BM$5,IF(AP8='Tabla de Aspectos'!$BO$2,24*AQ8/'Tabla de Aspectos'!$BO$5,IF(AP8='Tabla de Aspectos'!$BQ$2,24*AQ8/'Tabla de Aspectos'!$BQ$5,IF(AP8='Tabla de Aspectos'!$BS$2,24*AQ8/'Tabla de Aspectos'!$BS$5,IF(AP8='Tabla de Aspectos'!$BU$2,24*AQ8/'Tabla de Aspectos'!$BU$5,IF(AP8='Tabla de Aspectos'!$BW$2,24*AQ8/'Tabla de Aspectos'!$BW$5,IF(AP8='Tabla de Aspectos'!$BY$2,24*AQ8/'Tabla de Aspectos'!$BY$5,IF(AP8='Tabla de Aspectos'!$CA$2,24*AQ8/'Tabla de Aspectos'!$CA$5,IF(AP8='Tabla de Aspectos'!$CC$2,24*AQ8/'Tabla de Aspectos'!$CC$5,IF(AP8='Tabla de Aspectos'!$CE$2,24*AQ8/'Tabla de Aspectos'!$CE$5,IF(AP8='Tabla de Aspectos'!$CG$2,24*AQ8/'Tabla de Aspectos'!$CG$5,IF(AP8='Tabla de Aspectos'!$CI$2,24*AQ8/'Tabla de Aspectos'!$CI$5,IF(AP8='Tabla de Aspectos'!$CK$2,24*AQ8/'Tabla de Aspectos'!$CK$5,IF(AP8='Tabla de Aspectos'!$CM$2,24*AQ8/'Tabla de Aspectos'!$CM$5,IF(AP8='Tabla de Aspectos'!$CO$2,24*AQ8/'Tabla de Aspectos'!$CO$5,IF(AP8='Tabla de Aspectos'!$CQ$2,24*AQ8/'Tabla de Aspectos'!$CQ$5,IF(AP8='Tabla de Aspectos'!$CS$2,24*AQ8/'Tabla de Aspectos'!$CS$5,IF(AP8='Tabla de Aspectos'!$CU$2,24*AQ8/'Tabla de Aspectos'!$CU$5,IF(AP8='Tabla de Aspectos'!$CW$2,24*AQ8/'Tabla de Aspectos'!$CW$5,""))))))))))))))))))))))))))))))))))))))))))))))))))</f>
        <v>0</v>
      </c>
      <c r="AT8" s="3">
        <f t="shared" si="2"/>
        <v>20</v>
      </c>
      <c r="AV8" s="3">
        <f>'Tabla de Aspectos'!D90</f>
        <v>86</v>
      </c>
      <c r="AW8" s="3" t="str">
        <f>'Tabla de Aspectos'!E90</f>
        <v>Marte</v>
      </c>
      <c r="AX8" s="3" t="str">
        <f>'Tabla de Aspectos'!F90</f>
        <v>Júpiter</v>
      </c>
      <c r="AY8" s="3" t="str">
        <f>IF('Tabla de Aspectos'!G90='Tabla de Aspectos'!$H$2,'Tabla de Aspectos'!$H$2,IF('Tabla de Aspectos'!I90='Tabla de Aspectos'!$J$2,'Tabla de Aspectos'!$J$2,IF('Tabla de Aspectos'!CY90='Tabla de Aspectos'!$CZ$2,'Tabla de Aspectos'!$CZ$2,IF('Tabla de Aspectos'!K90='Tabla de Aspectos'!$L$2,'Tabla de Aspectos'!$L$2,IF('Tabla de Aspectos'!M90='Tabla de Aspectos'!$N$2,'Tabla de Aspectos'!$N$2,IF('Tabla de Aspectos'!O90='Tabla de Aspectos'!$P$2,'Tabla de Aspectos'!$P$2,IF('Tabla de Aspectos'!Q90='Tabla de Aspectos'!$R$2,'Tabla de Aspectos'!$R$2,IF('Tabla de Aspectos'!S90='Tabla de Aspectos'!$T$2,'Tabla de Aspectos'!$T$2,IF('Tabla de Aspectos'!U90='Tabla de Aspectos'!$V$2,'Tabla de Aspectos'!$V$2,IF('Tabla de Aspectos'!W90='Tabla de Aspectos'!$X$2,'Tabla de Aspectos'!$X$2,IF('Tabla de Aspectos'!Y90='Tabla de Aspectos'!$Z$2,'Tabla de Aspectos'!$Z$2,IF('Tabla de Aspectos'!AA90='Tabla de Aspectos'!$AB$2,'Tabla de Aspectos'!$AB$2,IF('Tabla de Aspectos'!AC90='Tabla de Aspectos'!$AD$2,'Tabla de Aspectos'!$AD$2,IF('Tabla de Aspectos'!AE90='Tabla de Aspectos'!$AF$2,'Tabla de Aspectos'!$AF$2,IF('Tabla de Aspectos'!AG90='Tabla de Aspectos'!$AH$2,'Tabla de Aspectos'!$AH$2,IF('Tabla de Aspectos'!AI90='Tabla de Aspectos'!$AJ$2,'Tabla de Aspectos'!$AJ$2,IF('Tabla de Aspectos'!AK90='Tabla de Aspectos'!$AL$2,'Tabla de Aspectos'!$AL$2,IF('Tabla de Aspectos'!AM90='Tabla de Aspectos'!$AN$2,'Tabla de Aspectos'!$AN$2,IF('Tabla de Aspectos'!AO90='Tabla de Aspectos'!$AP$2,'Tabla de Aspectos'!$AP$2,IF('Tabla de Aspectos'!AQ90='Tabla de Aspectos'!$AR$2,'Tabla de Aspectos'!$AR$2,IF('Tabla de Aspectos'!AS90='Tabla de Aspectos'!$AT$2,'Tabla de Aspectos'!$AT$2,IF('Tabla de Aspectos'!AU90='Tabla de Aspectos'!$AV$2,'Tabla de Aspectos'!$AV$2,IF('Tabla de Aspectos'!AW90='Tabla de Aspectos'!$AX$2,'Tabla de Aspectos'!$AX$2,IF('Tabla de Aspectos'!AY90='Tabla de Aspectos'!$AZ$2,'Tabla de Aspectos'!$AZ$2,IF('Tabla de Aspectos'!BA90='Tabla de Aspectos'!$BB$2,'Tabla de Aspectos'!$BB$2,IF('Tabla de Aspectos'!BC90='Tabla de Aspectos'!$BD$2,'Tabla de Aspectos'!$BD$2,IF('Tabla de Aspectos'!BE90='Tabla de Aspectos'!$BF$2,'Tabla de Aspectos'!$BF$2,IF('Tabla de Aspectos'!BG90='Tabla de Aspectos'!$BH$2,'Tabla de Aspectos'!$BH$2,IF('Tabla de Aspectos'!BI90='Tabla de Aspectos'!$BJ$2,'Tabla de Aspectos'!$BJ$2,IF('Tabla de Aspectos'!BK90='Tabla de Aspectos'!$BL$2,'Tabla de Aspectos'!$BL$2,IF('Tabla de Aspectos'!BM90='Tabla de Aspectos'!$BN$2,'Tabla de Aspectos'!$BN$2,IF('Tabla de Aspectos'!BO90='Tabla de Aspectos'!$BP$2,'Tabla de Aspectos'!$BP$2,IF('Tabla de Aspectos'!BQ90='Tabla de Aspectos'!$BR$2,'Tabla de Aspectos'!$BR$2,IF('Tabla de Aspectos'!BS90='Tabla de Aspectos'!$BT$2,'Tabla de Aspectos'!$BT$2,IF('Tabla de Aspectos'!BU90='Tabla de Aspectos'!$BV$2,'Tabla de Aspectos'!$BV$2,IF('Tabla de Aspectos'!BW90='Tabla de Aspectos'!$BX$2,'Tabla de Aspectos'!$BX$2,IF('Tabla de Aspectos'!BY90='Tabla de Aspectos'!$BZ$2,'Tabla de Aspectos'!$BZ$2,IF('Tabla de Aspectos'!CA90='Tabla de Aspectos'!$CB$2,'Tabla de Aspectos'!$CB$2,IF('Tabla de Aspectos'!CC90='Tabla de Aspectos'!$CD$2,'Tabla de Aspectos'!$CD$2,IF('Tabla de Aspectos'!CE90='Tabla de Aspectos'!$CF$2,'Tabla de Aspectos'!$CF$2,IF('Tabla de Aspectos'!CG90='Tabla de Aspectos'!$CH$2,'Tabla de Aspectos'!$CH$2,IF('Tabla de Aspectos'!CI90='Tabla de Aspectos'!$CJ$2,'Tabla de Aspectos'!$CJ$2,IF('Tabla de Aspectos'!CK90='Tabla de Aspectos'!$CL$2,'Tabla de Aspectos'!$CL$2,IF('Tabla de Aspectos'!CM90='Tabla de Aspectos'!$CN$2,'Tabla de Aspectos'!$CN$2,IF('Tabla de Aspectos'!CO90='Tabla de Aspectos'!$CP$2,'Tabla de Aspectos'!$CP$2,IF('Tabla de Aspectos'!CQ90='Tabla de Aspectos'!$CR$2,'Tabla de Aspectos'!$CR$2,IF('Tabla de Aspectos'!CS90='Tabla de Aspectos'!$CT$2,'Tabla de Aspectos'!$CT$2,IF('Tabla de Aspectos'!CU90='Tabla de Aspectos'!$CV$2,'Tabla de Aspectos'!$CV$2,IF('Tabla de Aspectos'!CW90='Tabla de Aspectos'!$CX$2,'Tabla de Aspectos'!$CX$2,"")))))))))))))))))))))))))))))))))))))))))))))))))</f>
        <v>Conjunción</v>
      </c>
      <c r="AZ8" s="5">
        <f>IF(AND('Tabla de Aspectos'!H90&gt;=0,'Tabla de Aspectos'!H90&lt;'Tabla de Aspectos'!$G$5/24),'Tabla de Aspectos'!H90,IF(AND('Tabla de Aspectos'!J90&gt;=0,'Tabla de Aspectos'!J90&lt;'Tabla de Aspectos'!$I$5/24),'Tabla de Aspectos'!J90,IF(AND('Tabla de Aspectos'!CZ90&gt;=0,'Tabla de Aspectos'!CZ90&lt;'Tabla de Aspectos'!$CY$5/24),'Tabla de Aspectos'!CZ90,IF(AND('Tabla de Aspectos'!L90&gt;=0,'Tabla de Aspectos'!L90&lt;'Tabla de Aspectos'!$K$5/24),'Tabla de Aspectos'!L90,IF(AND('Tabla de Aspectos'!N90&gt;=0,'Tabla de Aspectos'!N90&lt;'Tabla de Aspectos'!$M$5/24),'Tabla de Aspectos'!N90,IF(AND('Tabla de Aspectos'!P90&gt;=0,'Tabla de Aspectos'!P90&lt;'Tabla de Aspectos'!$O$5/24),'Tabla de Aspectos'!P90,IF(AND('Tabla de Aspectos'!R90&gt;=0,'Tabla de Aspectos'!R90&lt;'Tabla de Aspectos'!$Q$5/24),'Tabla de Aspectos'!R90,IF(AND('Tabla de Aspectos'!T90&gt;=0,'Tabla de Aspectos'!T90&lt;'Tabla de Aspectos'!$S$5/24),'Tabla de Aspectos'!T90,IF(AND('Tabla de Aspectos'!V90&gt;=0,'Tabla de Aspectos'!V90&lt;'Tabla de Aspectos'!$U$5/24),'Tabla de Aspectos'!V90,IF(AND('Tabla de Aspectos'!X90&gt;=0,'Tabla de Aspectos'!X90&lt;'Tabla de Aspectos'!$W$5/24),'Tabla de Aspectos'!X90,IF(AND('Tabla de Aspectos'!Z90&gt;=0,'Tabla de Aspectos'!Z90&lt;'Tabla de Aspectos'!$Y$5/24),'Tabla de Aspectos'!Z90,IF(AND('Tabla de Aspectos'!AB90&gt;=0,'Tabla de Aspectos'!AB90&lt;'Tabla de Aspectos'!$AA$5/24),'Tabla de Aspectos'!AB90,IF(AND('Tabla de Aspectos'!AD90&gt;=0,'Tabla de Aspectos'!AD90&lt;'Tabla de Aspectos'!$AC$5/24),'Tabla de Aspectos'!AD90,IF(AND('Tabla de Aspectos'!AF90&gt;=0,'Tabla de Aspectos'!AF90&lt;'Tabla de Aspectos'!$AE$5/24),'Tabla de Aspectos'!AF90,IF(AND('Tabla de Aspectos'!AH90&gt;=0,'Tabla de Aspectos'!AH90&lt;'Tabla de Aspectos'!$AG$5/24),'Tabla de Aspectos'!AH90,IF(AND('Tabla de Aspectos'!AJ90&gt;=0,'Tabla de Aspectos'!AJ90&lt;'Tabla de Aspectos'!$AI$5/24),'Tabla de Aspectos'!AJ90,IF(AND('Tabla de Aspectos'!AL90&gt;=0,'Tabla de Aspectos'!AL90&lt;'Tabla de Aspectos'!$AK$5/24),'Tabla de Aspectos'!AL90,IF(AND('Tabla de Aspectos'!AN90&gt;=0,'Tabla de Aspectos'!AN90&lt;'Tabla de Aspectos'!$AM$5/24),'Tabla de Aspectos'!AN90,IF(AND('Tabla de Aspectos'!AP90&gt;=0,'Tabla de Aspectos'!AP90&lt;'Tabla de Aspectos'!$AO$5/24),'Tabla de Aspectos'!AP90,IF(AND('Tabla de Aspectos'!AR90&gt;=0,'Tabla de Aspectos'!AR90&lt;'Tabla de Aspectos'!$AQ$5/24),'Tabla de Aspectos'!AR90,IF(AND('Tabla de Aspectos'!AT90&gt;=0,'Tabla de Aspectos'!AT90&lt;'Tabla de Aspectos'!$AS$5/24),'Tabla de Aspectos'!AT90,IF(AND('Tabla de Aspectos'!AV90&gt;=0,'Tabla de Aspectos'!AV90&lt;'Tabla de Aspectos'!$AU$5/24),'Tabla de Aspectos'!AV90,IF(AND('Tabla de Aspectos'!AX90&gt;=0,'Tabla de Aspectos'!AX90&lt;'Tabla de Aspectos'!$AW$5/24),'Tabla de Aspectos'!AX90,IF(AND('Tabla de Aspectos'!AZ90&gt;=0,'Tabla de Aspectos'!AZ90&lt;'Tabla de Aspectos'!$AY$5/24),'Tabla de Aspectos'!AZ90,IF(AND('Tabla de Aspectos'!BB90&gt;=0,'Tabla de Aspectos'!BB90&lt;'Tabla de Aspectos'!$BA$5/24),'Tabla de Aspectos'!BB90,IF(AND('Tabla de Aspectos'!BD90&gt;=0,'Tabla de Aspectos'!BD90&lt;'Tabla de Aspectos'!$BC$5/24),'Tabla de Aspectos'!BD90,IF(AND('Tabla de Aspectos'!BF90&gt;=0,'Tabla de Aspectos'!BF90&lt;'Tabla de Aspectos'!$BE$5/24),'Tabla de Aspectos'!BF90,IF(AND('Tabla de Aspectos'!BH90&gt;=0,'Tabla de Aspectos'!BH90&lt;'Tabla de Aspectos'!$BG$5/24),'Tabla de Aspectos'!BH90,IF(AND('Tabla de Aspectos'!BJ90&gt;=0,'Tabla de Aspectos'!BJ90&lt;'Tabla de Aspectos'!$BI$5/24),'Tabla de Aspectos'!BJ90,IF(AND('Tabla de Aspectos'!BL90&gt;=0,'Tabla de Aspectos'!BL90&lt;'Tabla de Aspectos'!$BK$5/24),'Tabla de Aspectos'!BL90,IF(AND('Tabla de Aspectos'!BN90&gt;=0,'Tabla de Aspectos'!BN90&lt;'Tabla de Aspectos'!$BM$5/24),'Tabla de Aspectos'!BN90,IF(AND('Tabla de Aspectos'!BP90&gt;=0,'Tabla de Aspectos'!BP90&lt;'Tabla de Aspectos'!$BO$5/24),'Tabla de Aspectos'!BP90,IF(AND('Tabla de Aspectos'!BR90&gt;=0,'Tabla de Aspectos'!BR90&lt;'Tabla de Aspectos'!$BQ$5/24),'Tabla de Aspectos'!BR90,IF(AND('Tabla de Aspectos'!BT90&gt;=0,'Tabla de Aspectos'!BT90&lt;'Tabla de Aspectos'!$BS$5/24),'Tabla de Aspectos'!BT90,IF(AND('Tabla de Aspectos'!BV90&gt;=0,'Tabla de Aspectos'!BV90&lt;'Tabla de Aspectos'!$BU$5/24),'Tabla de Aspectos'!BV90,IF(AND('Tabla de Aspectos'!BX90&gt;=0,'Tabla de Aspectos'!BX90&lt;'Tabla de Aspectos'!$BW$5/24),'Tabla de Aspectos'!BX90,IF(AND('Tabla de Aspectos'!BZ90&gt;=0,'Tabla de Aspectos'!BZ90&lt;'Tabla de Aspectos'!$BY$5/24),'Tabla de Aspectos'!BZ90,IF(AND('Tabla de Aspectos'!CB90&gt;=0,'Tabla de Aspectos'!CB90&lt;'Tabla de Aspectos'!$CA$5/24),'Tabla de Aspectos'!CB90,IF(AND('Tabla de Aspectos'!CD90&gt;=0,'Tabla de Aspectos'!CD90&lt;'Tabla de Aspectos'!$CC$5/24),'Tabla de Aspectos'!CD90,IF(AND('Tabla de Aspectos'!CF90&gt;=0,'Tabla de Aspectos'!CF90&lt;'Tabla de Aspectos'!$CE$5/24),'Tabla de Aspectos'!CF90,IF(AND('Tabla de Aspectos'!CH90&gt;=0,'Tabla de Aspectos'!CH90&lt;'Tabla de Aspectos'!$CG$5/24),'Tabla de Aspectos'!CH90,IF(AND('Tabla de Aspectos'!CJ90&gt;=0,'Tabla de Aspectos'!CJ90&lt;'Tabla de Aspectos'!$CI$5/24),'Tabla de Aspectos'!CJ90,IF(AND('Tabla de Aspectos'!CL90&gt;=0,'Tabla de Aspectos'!CL90&lt;'Tabla de Aspectos'!$CK$5/24),'Tabla de Aspectos'!CL90,IF(AND('Tabla de Aspectos'!CN90&gt;=0,'Tabla de Aspectos'!CN90&lt;'Tabla de Aspectos'!$CM$5/24),'Tabla de Aspectos'!CN90,IF(AND('Tabla de Aspectos'!CP90&gt;=0,'Tabla de Aspectos'!CP90&lt;'Tabla de Aspectos'!$CO$5/24),'Tabla de Aspectos'!CP90,IF(AND('Tabla de Aspectos'!CR90&gt;=0,'Tabla de Aspectos'!CR90&lt;'Tabla de Aspectos'!$CQ$5/24),'Tabla de Aspectos'!CR90,IF(AND('Tabla de Aspectos'!CT90&gt;=0,'Tabla de Aspectos'!CT90&lt;'Tabla de Aspectos'!$CS$5/24),'Tabla de Aspectos'!CT90,IF(AND('Tabla de Aspectos'!CV90&gt;=0,'Tabla de Aspectos'!CV90&lt;'Tabla de Aspectos'!$CU$5/24),'Tabla de Aspectos'!CV90,IF(AND('Tabla de Aspectos'!CX90&gt;=0,'Tabla de Aspectos'!CX90&lt;'Tabla de Aspectos'!$CW$5/24),'Tabla de Aspectos'!CX90,"")))))))))))))))))))))))))))))))))))))))))))))))))</f>
        <v>0</v>
      </c>
      <c r="BA8" s="3" t="str">
        <f>IF(AZ8&lt;&gt;"",IF(AY8=13,"(no se puede describir)",IF(AY8="Conjunción","+20",ROUND((31-HLOOKUP(AY8,'Tabla de Aspectos'!$G$2:$DT$7,6,FALSE))/3*2,1))),"")</f>
        <v>+20</v>
      </c>
      <c r="BB8" s="3">
        <f>IF(AY8='Tabla de Aspectos'!$G$2,24*AZ8/'Tabla de Aspectos'!$G$5,IF(AY8='Tabla de Aspectos'!$I$2,24*AZ8/'Tabla de Aspectos'!$I$5,IF(AY8='Tabla de Aspectos'!$K$2,24*AZ8/'Tabla de Aspectos'!$K$5,IF(AY8='Tabla de Aspectos'!$CY$2,24*AZ8/'Tabla de Aspectos'!$CY$5,IF(AY8='Tabla de Aspectos'!$M$2,24*AZ8/'Tabla de Aspectos'!$M$5,IF(AY8='Tabla de Aspectos'!$M$2,24*AZ8/'Tabla de Aspectos'!$M$5,IF(AY8='Tabla de Aspectos'!$O$2,24*AZ8/'Tabla de Aspectos'!$O$5,IF(AY8='Tabla de Aspectos'!$Q$2,24*AZ8/'Tabla de Aspectos'!$Q$5,IF(AY8='Tabla de Aspectos'!$S$2,24*AZ8/'Tabla de Aspectos'!$S$5,IF(AY8='Tabla de Aspectos'!$U$2,24*AZ8/'Tabla de Aspectos'!$U$5,IF(AY8='Tabla de Aspectos'!$W$2,24*AZ8/'Tabla de Aspectos'!$W$5,IF(AY8='Tabla de Aspectos'!$Y$2,24*AZ8/'Tabla de Aspectos'!$Y$5,IF(AY8='Tabla de Aspectos'!$AA$2,24*AZ8/'Tabla de Aspectos'!$AA$5,IF(AY8='Tabla de Aspectos'!$AC$2,24*AZ8/'Tabla de Aspectos'!$AC$5,IF(AY8='Tabla de Aspectos'!$AE$2,24*AZ8/'Tabla de Aspectos'!$AE$5,IF(AY8='Tabla de Aspectos'!$AG$2,24*AZ8/'Tabla de Aspectos'!$AG$5,IF(AY8='Tabla de Aspectos'!$AI$2,24*AZ8/'Tabla de Aspectos'!$AI$5,IF(AY8='Tabla de Aspectos'!$AK$2,24*AZ8/'Tabla de Aspectos'!$AK$5,IF(AY8='Tabla de Aspectos'!$AM$2,24*AZ8/'Tabla de Aspectos'!$AM$5,IF(AY8='Tabla de Aspectos'!$AO$2,24*AZ8/'Tabla de Aspectos'!$AO$5,IF(AY8='Tabla de Aspectos'!$AQ$2,24*AZ8/'Tabla de Aspectos'!$AQ$5,IF(AY8='Tabla de Aspectos'!$AS$2,24*AZ8/'Tabla de Aspectos'!$AS$5,IF(AY8='Tabla de Aspectos'!$AU$2,24*AZ8/'Tabla de Aspectos'!$AU$5,IF(AY8='Tabla de Aspectos'!$AW$2,24*AZ8/'Tabla de Aspectos'!$AW$5,IF(AY8='Tabla de Aspectos'!$AY$2,24*AZ8/'Tabla de Aspectos'!$AY$5,IF(AY8='Tabla de Aspectos'!$BA$2,24*AZ8/'Tabla de Aspectos'!$BA$5,IF(AY8='Tabla de Aspectos'!$BC$2,24*AZ8/'Tabla de Aspectos'!$BC$5,IF(AY8='Tabla de Aspectos'!$BE$2,24*AZ8/'Tabla de Aspectos'!$BE$5,IF(AY8='Tabla de Aspectos'!$BG$2,24*AZ8/'Tabla de Aspectos'!$BG$5,IF(AY8='Tabla de Aspectos'!$BI$2,24*AZ8/'Tabla de Aspectos'!$BI$5,IF(AY8='Tabla de Aspectos'!$BK$2,24*AZ8/'Tabla de Aspectos'!$BK$5,IF(AY8='Tabla de Aspectos'!$BM$2,24*AZ8/'Tabla de Aspectos'!$BM$5,IF(AY8='Tabla de Aspectos'!$BO$2,24*AZ8/'Tabla de Aspectos'!$BO$5,IF(AY8='Tabla de Aspectos'!$BQ$2,24*AZ8/'Tabla de Aspectos'!$BQ$5,IF(AY8='Tabla de Aspectos'!$BS$2,24*AZ8/'Tabla de Aspectos'!$BS$5,IF(AY8='Tabla de Aspectos'!$BU$2,24*AZ8/'Tabla de Aspectos'!$BU$5,IF(AY8='Tabla de Aspectos'!$BW$2,24*AZ8/'Tabla de Aspectos'!$BW$5,IF(AY8='Tabla de Aspectos'!$BY$2,24*AZ8/'Tabla de Aspectos'!$BY$5,IF(AY8='Tabla de Aspectos'!$CA$2,24*AZ8/'Tabla de Aspectos'!$CA$5,IF(AY8='Tabla de Aspectos'!$CC$2,24*AZ8/'Tabla de Aspectos'!$CC$5,IF(AY8='Tabla de Aspectos'!$CE$2,24*AZ8/'Tabla de Aspectos'!$CE$5,IF(AY8='Tabla de Aspectos'!$CG$2,24*AZ8/'Tabla de Aspectos'!$CG$5,IF(AY8='Tabla de Aspectos'!$CI$2,24*AZ8/'Tabla de Aspectos'!$CI$5,IF(AY8='Tabla de Aspectos'!$CK$2,24*AZ8/'Tabla de Aspectos'!$CK$5,IF(AY8='Tabla de Aspectos'!$CM$2,24*AZ8/'Tabla de Aspectos'!$CM$5,IF(AY8='Tabla de Aspectos'!$CO$2,24*AZ8/'Tabla de Aspectos'!$CO$5,IF(AY8='Tabla de Aspectos'!$CQ$2,24*AZ8/'Tabla de Aspectos'!$CQ$5,IF(AY8='Tabla de Aspectos'!$CS$2,24*AZ8/'Tabla de Aspectos'!$CS$5,IF(AY8='Tabla de Aspectos'!$CU$2,24*AZ8/'Tabla de Aspectos'!$CU$5,IF(AY8='Tabla de Aspectos'!$CW$2,24*AZ8/'Tabla de Aspectos'!$CW$5,""))))))))))))))))))))))))))))))))))))))))))))))))))</f>
        <v>0</v>
      </c>
      <c r="BC8" s="3">
        <f t="shared" si="3"/>
        <v>20</v>
      </c>
      <c r="BE8" s="3">
        <f>'Tabla de Aspectos'!D105</f>
        <v>101</v>
      </c>
      <c r="BF8" s="3" t="str">
        <f>'Tabla de Aspectos'!E105</f>
        <v>Júpiter</v>
      </c>
      <c r="BG8" s="3" t="str">
        <f>'Tabla de Aspectos'!F105</f>
        <v>Marte</v>
      </c>
      <c r="BH8" s="3" t="str">
        <f>IF('Tabla de Aspectos'!G105='Tabla de Aspectos'!$H$2,'Tabla de Aspectos'!$H$2,IF('Tabla de Aspectos'!I105='Tabla de Aspectos'!$J$2,'Tabla de Aspectos'!$J$2,IF('Tabla de Aspectos'!CY105='Tabla de Aspectos'!$CZ$2,'Tabla de Aspectos'!$CZ$2,IF('Tabla de Aspectos'!K105='Tabla de Aspectos'!$L$2,'Tabla de Aspectos'!$L$2,IF('Tabla de Aspectos'!M105='Tabla de Aspectos'!$N$2,'Tabla de Aspectos'!$N$2,IF('Tabla de Aspectos'!O105='Tabla de Aspectos'!$P$2,'Tabla de Aspectos'!$P$2,IF('Tabla de Aspectos'!Q105='Tabla de Aspectos'!$R$2,'Tabla de Aspectos'!$R$2,IF('Tabla de Aspectos'!S105='Tabla de Aspectos'!$T$2,'Tabla de Aspectos'!$T$2,IF('Tabla de Aspectos'!U105='Tabla de Aspectos'!$V$2,'Tabla de Aspectos'!$V$2,IF('Tabla de Aspectos'!W105='Tabla de Aspectos'!$X$2,'Tabla de Aspectos'!$X$2,IF('Tabla de Aspectos'!Y105='Tabla de Aspectos'!$Z$2,'Tabla de Aspectos'!$Z$2,IF('Tabla de Aspectos'!AA105='Tabla de Aspectos'!$AB$2,'Tabla de Aspectos'!$AB$2,IF('Tabla de Aspectos'!AC105='Tabla de Aspectos'!$AD$2,'Tabla de Aspectos'!$AD$2,IF('Tabla de Aspectos'!AE105='Tabla de Aspectos'!$AF$2,'Tabla de Aspectos'!$AF$2,IF('Tabla de Aspectos'!AG105='Tabla de Aspectos'!$AH$2,'Tabla de Aspectos'!$AH$2,IF('Tabla de Aspectos'!AI105='Tabla de Aspectos'!$AJ$2,'Tabla de Aspectos'!$AJ$2,IF('Tabla de Aspectos'!AK105='Tabla de Aspectos'!$AL$2,'Tabla de Aspectos'!$AL$2,IF('Tabla de Aspectos'!AM105='Tabla de Aspectos'!$AN$2,'Tabla de Aspectos'!$AN$2,IF('Tabla de Aspectos'!AO105='Tabla de Aspectos'!$AP$2,'Tabla de Aspectos'!$AP$2,IF('Tabla de Aspectos'!AQ105='Tabla de Aspectos'!$AR$2,'Tabla de Aspectos'!$AR$2,IF('Tabla de Aspectos'!AS105='Tabla de Aspectos'!$AT$2,'Tabla de Aspectos'!$AT$2,IF('Tabla de Aspectos'!AU105='Tabla de Aspectos'!$AV$2,'Tabla de Aspectos'!$AV$2,IF('Tabla de Aspectos'!AW105='Tabla de Aspectos'!$AX$2,'Tabla de Aspectos'!$AX$2,IF('Tabla de Aspectos'!AY105='Tabla de Aspectos'!$AZ$2,'Tabla de Aspectos'!$AZ$2,IF('Tabla de Aspectos'!BA105='Tabla de Aspectos'!$BB$2,'Tabla de Aspectos'!$BB$2,IF('Tabla de Aspectos'!BC105='Tabla de Aspectos'!$BD$2,'Tabla de Aspectos'!$BD$2,IF('Tabla de Aspectos'!BE105='Tabla de Aspectos'!$BF$2,'Tabla de Aspectos'!$BF$2,IF('Tabla de Aspectos'!BG105='Tabla de Aspectos'!$BH$2,'Tabla de Aspectos'!$BH$2,IF('Tabla de Aspectos'!BI105='Tabla de Aspectos'!$BJ$2,'Tabla de Aspectos'!$BJ$2,IF('Tabla de Aspectos'!BK105='Tabla de Aspectos'!$BL$2,'Tabla de Aspectos'!$BL$2,IF('Tabla de Aspectos'!BM105='Tabla de Aspectos'!$BN$2,'Tabla de Aspectos'!$BN$2,IF('Tabla de Aspectos'!BO105='Tabla de Aspectos'!$BP$2,'Tabla de Aspectos'!$BP$2,IF('Tabla de Aspectos'!BQ105='Tabla de Aspectos'!$BR$2,'Tabla de Aspectos'!$BR$2,IF('Tabla de Aspectos'!BS105='Tabla de Aspectos'!$BT$2,'Tabla de Aspectos'!$BT$2,IF('Tabla de Aspectos'!BU105='Tabla de Aspectos'!$BV$2,'Tabla de Aspectos'!$BV$2,IF('Tabla de Aspectos'!BW105='Tabla de Aspectos'!$BX$2,'Tabla de Aspectos'!$BX$2,IF('Tabla de Aspectos'!BY105='Tabla de Aspectos'!$BZ$2,'Tabla de Aspectos'!$BZ$2,IF('Tabla de Aspectos'!CA105='Tabla de Aspectos'!$CB$2,'Tabla de Aspectos'!$CB$2,IF('Tabla de Aspectos'!CC105='Tabla de Aspectos'!$CD$2,'Tabla de Aspectos'!$CD$2,IF('Tabla de Aspectos'!CE105='Tabla de Aspectos'!$CF$2,'Tabla de Aspectos'!$CF$2,IF('Tabla de Aspectos'!CG105='Tabla de Aspectos'!$CH$2,'Tabla de Aspectos'!$CH$2,IF('Tabla de Aspectos'!CI105='Tabla de Aspectos'!$CJ$2,'Tabla de Aspectos'!$CJ$2,IF('Tabla de Aspectos'!CK105='Tabla de Aspectos'!$CL$2,'Tabla de Aspectos'!$CL$2,IF('Tabla de Aspectos'!CM105='Tabla de Aspectos'!$CN$2,'Tabla de Aspectos'!$CN$2,IF('Tabla de Aspectos'!CO105='Tabla de Aspectos'!$CP$2,'Tabla de Aspectos'!$CP$2,IF('Tabla de Aspectos'!CQ105='Tabla de Aspectos'!$CR$2,'Tabla de Aspectos'!$CR$2,IF('Tabla de Aspectos'!CS105='Tabla de Aspectos'!$CT$2,'Tabla de Aspectos'!$CT$2,IF('Tabla de Aspectos'!CU105='Tabla de Aspectos'!$CV$2,'Tabla de Aspectos'!$CV$2,IF('Tabla de Aspectos'!CW105='Tabla de Aspectos'!$CX$2,'Tabla de Aspectos'!$CX$2,"")))))))))))))))))))))))))))))))))))))))))))))))))</f>
        <v>Conjunción</v>
      </c>
      <c r="BI8" s="5">
        <f>IF(AND('Tabla de Aspectos'!H105&gt;=0,'Tabla de Aspectos'!H105&lt;'Tabla de Aspectos'!$G$5/24),'Tabla de Aspectos'!H105,IF(AND('Tabla de Aspectos'!J105&gt;=0,'Tabla de Aspectos'!J105&lt;'Tabla de Aspectos'!$I$5/24),'Tabla de Aspectos'!J105,IF(AND('Tabla de Aspectos'!CZ105&gt;=0,'Tabla de Aspectos'!CZ105&lt;'Tabla de Aspectos'!$CY$5/24),'Tabla de Aspectos'!CZ105,IF(AND('Tabla de Aspectos'!L105&gt;=0,'Tabla de Aspectos'!L105&lt;'Tabla de Aspectos'!$K$5/24),'Tabla de Aspectos'!L105,IF(AND('Tabla de Aspectos'!N105&gt;=0,'Tabla de Aspectos'!N105&lt;'Tabla de Aspectos'!$M$5/24),'Tabla de Aspectos'!N105,IF(AND('Tabla de Aspectos'!P105&gt;=0,'Tabla de Aspectos'!P105&lt;'Tabla de Aspectos'!$O$5/24),'Tabla de Aspectos'!P105,IF(AND('Tabla de Aspectos'!R105&gt;=0,'Tabla de Aspectos'!R105&lt;'Tabla de Aspectos'!$Q$5/24),'Tabla de Aspectos'!R105,IF(AND('Tabla de Aspectos'!T105&gt;=0,'Tabla de Aspectos'!T105&lt;'Tabla de Aspectos'!$S$5/24),'Tabla de Aspectos'!T105,IF(AND('Tabla de Aspectos'!V105&gt;=0,'Tabla de Aspectos'!V105&lt;'Tabla de Aspectos'!$U$5/24),'Tabla de Aspectos'!V105,IF(AND('Tabla de Aspectos'!X105&gt;=0,'Tabla de Aspectos'!X105&lt;'Tabla de Aspectos'!$W$5/24),'Tabla de Aspectos'!X105,IF(AND('Tabla de Aspectos'!Z105&gt;=0,'Tabla de Aspectos'!Z105&lt;'Tabla de Aspectos'!$Y$5/24),'Tabla de Aspectos'!Z105,IF(AND('Tabla de Aspectos'!AB105&gt;=0,'Tabla de Aspectos'!AB105&lt;'Tabla de Aspectos'!$AA$5/24),'Tabla de Aspectos'!AB105,IF(AND('Tabla de Aspectos'!AD105&gt;=0,'Tabla de Aspectos'!AD105&lt;'Tabla de Aspectos'!$AC$5/24),'Tabla de Aspectos'!AD105,IF(AND('Tabla de Aspectos'!AF105&gt;=0,'Tabla de Aspectos'!AF105&lt;'Tabla de Aspectos'!$AE$5/24),'Tabla de Aspectos'!AF105,IF(AND('Tabla de Aspectos'!AH105&gt;=0,'Tabla de Aspectos'!AH105&lt;'Tabla de Aspectos'!$AG$5/24),'Tabla de Aspectos'!AH105,IF(AND('Tabla de Aspectos'!AJ105&gt;=0,'Tabla de Aspectos'!AJ105&lt;'Tabla de Aspectos'!$AI$5/24),'Tabla de Aspectos'!AJ105,IF(AND('Tabla de Aspectos'!AL105&gt;=0,'Tabla de Aspectos'!AL105&lt;'Tabla de Aspectos'!$AK$5/24),'Tabla de Aspectos'!AL105,IF(AND('Tabla de Aspectos'!AN105&gt;=0,'Tabla de Aspectos'!AN105&lt;'Tabla de Aspectos'!$AM$5/24),'Tabla de Aspectos'!AN105,IF(AND('Tabla de Aspectos'!AP105&gt;=0,'Tabla de Aspectos'!AP105&lt;'Tabla de Aspectos'!$AO$5/24),'Tabla de Aspectos'!AP105,IF(AND('Tabla de Aspectos'!AR105&gt;=0,'Tabla de Aspectos'!AR105&lt;'Tabla de Aspectos'!$AQ$5/24),'Tabla de Aspectos'!AR105,IF(AND('Tabla de Aspectos'!AT105&gt;=0,'Tabla de Aspectos'!AT105&lt;'Tabla de Aspectos'!$AS$5/24),'Tabla de Aspectos'!AT105,IF(AND('Tabla de Aspectos'!AV105&gt;=0,'Tabla de Aspectos'!AV105&lt;'Tabla de Aspectos'!$AU$5/24),'Tabla de Aspectos'!AV105,IF(AND('Tabla de Aspectos'!AX105&gt;=0,'Tabla de Aspectos'!AX105&lt;'Tabla de Aspectos'!$AW$5/24),'Tabla de Aspectos'!AX105,IF(AND('Tabla de Aspectos'!AZ105&gt;=0,'Tabla de Aspectos'!AZ105&lt;'Tabla de Aspectos'!$AY$5/24),'Tabla de Aspectos'!AZ105,IF(AND('Tabla de Aspectos'!BB105&gt;=0,'Tabla de Aspectos'!BB105&lt;'Tabla de Aspectos'!$BA$5/24),'Tabla de Aspectos'!BB105,IF(AND('Tabla de Aspectos'!BD105&gt;=0,'Tabla de Aspectos'!BD105&lt;'Tabla de Aspectos'!$BC$5/24),'Tabla de Aspectos'!BD105,IF(AND('Tabla de Aspectos'!BF105&gt;=0,'Tabla de Aspectos'!BF105&lt;'Tabla de Aspectos'!$BE$5/24),'Tabla de Aspectos'!BF105,IF(AND('Tabla de Aspectos'!BH105&gt;=0,'Tabla de Aspectos'!BH105&lt;'Tabla de Aspectos'!$BG$5/24),'Tabla de Aspectos'!BH105,IF(AND('Tabla de Aspectos'!BJ105&gt;=0,'Tabla de Aspectos'!BJ105&lt;'Tabla de Aspectos'!$BI$5/24),'Tabla de Aspectos'!BJ105,IF(AND('Tabla de Aspectos'!BL105&gt;=0,'Tabla de Aspectos'!BL105&lt;'Tabla de Aspectos'!$BK$5/24),'Tabla de Aspectos'!BL105,IF(AND('Tabla de Aspectos'!BN105&gt;=0,'Tabla de Aspectos'!BN105&lt;'Tabla de Aspectos'!$BM$5/24),'Tabla de Aspectos'!BN105,IF(AND('Tabla de Aspectos'!BP105&gt;=0,'Tabla de Aspectos'!BP105&lt;'Tabla de Aspectos'!$BO$5/24),'Tabla de Aspectos'!BP105,IF(AND('Tabla de Aspectos'!BR105&gt;=0,'Tabla de Aspectos'!BR105&lt;'Tabla de Aspectos'!$BQ$5/24),'Tabla de Aspectos'!BR105,IF(AND('Tabla de Aspectos'!BT105&gt;=0,'Tabla de Aspectos'!BT105&lt;'Tabla de Aspectos'!$BS$5/24),'Tabla de Aspectos'!BT105,IF(AND('Tabla de Aspectos'!BV105&gt;=0,'Tabla de Aspectos'!BV105&lt;'Tabla de Aspectos'!$BU$5/24),'Tabla de Aspectos'!BV105,IF(AND('Tabla de Aspectos'!BX105&gt;=0,'Tabla de Aspectos'!BX105&lt;'Tabla de Aspectos'!$BW$5/24),'Tabla de Aspectos'!BX105,IF(AND('Tabla de Aspectos'!BZ105&gt;=0,'Tabla de Aspectos'!BZ105&lt;'Tabla de Aspectos'!$BY$5/24),'Tabla de Aspectos'!BZ105,IF(AND('Tabla de Aspectos'!CB105&gt;=0,'Tabla de Aspectos'!CB105&lt;'Tabla de Aspectos'!$CA$5/24),'Tabla de Aspectos'!CB105,IF(AND('Tabla de Aspectos'!CD105&gt;=0,'Tabla de Aspectos'!CD105&lt;'Tabla de Aspectos'!$CC$5/24),'Tabla de Aspectos'!CD105,IF(AND('Tabla de Aspectos'!CF105&gt;=0,'Tabla de Aspectos'!CF105&lt;'Tabla de Aspectos'!$CE$5/24),'Tabla de Aspectos'!CF105,IF(AND('Tabla de Aspectos'!CH105&gt;=0,'Tabla de Aspectos'!CH105&lt;'Tabla de Aspectos'!$CG$5/24),'Tabla de Aspectos'!CH105,IF(AND('Tabla de Aspectos'!CJ105&gt;=0,'Tabla de Aspectos'!CJ105&lt;'Tabla de Aspectos'!$CI$5/24),'Tabla de Aspectos'!CJ105,IF(AND('Tabla de Aspectos'!CL105&gt;=0,'Tabla de Aspectos'!CL105&lt;'Tabla de Aspectos'!$CK$5/24),'Tabla de Aspectos'!CL105,IF(AND('Tabla de Aspectos'!CN105&gt;=0,'Tabla de Aspectos'!CN105&lt;'Tabla de Aspectos'!$CM$5/24),'Tabla de Aspectos'!CN105,IF(AND('Tabla de Aspectos'!CP105&gt;=0,'Tabla de Aspectos'!CP105&lt;'Tabla de Aspectos'!$CO$5/24),'Tabla de Aspectos'!CP105,IF(AND('Tabla de Aspectos'!CR105&gt;=0,'Tabla de Aspectos'!CR105&lt;'Tabla de Aspectos'!$CQ$5/24),'Tabla de Aspectos'!CR105,IF(AND('Tabla de Aspectos'!CT105&gt;=0,'Tabla de Aspectos'!CT105&lt;'Tabla de Aspectos'!$CS$5/24),'Tabla de Aspectos'!CT105,IF(AND('Tabla de Aspectos'!CV105&gt;=0,'Tabla de Aspectos'!CV105&lt;'Tabla de Aspectos'!$CU$5/24),'Tabla de Aspectos'!CV105,IF(AND('Tabla de Aspectos'!CX105&gt;=0,'Tabla de Aspectos'!CX105&lt;'Tabla de Aspectos'!$CW$5/24),'Tabla de Aspectos'!CX105,"")))))))))))))))))))))))))))))))))))))))))))))))))</f>
        <v>0</v>
      </c>
      <c r="BJ8" s="3" t="str">
        <f>IF(BI8&lt;&gt;"",IF(BH8=13,"(no se puede describir)",IF(BH8="Conjunción","+20",ROUND((31-HLOOKUP(BH8,'Tabla de Aspectos'!$G$2:$DT$7,6,FALSE))/3*2,1))),"")</f>
        <v>+20</v>
      </c>
      <c r="BK8" s="3">
        <f>IF(BH8='Tabla de Aspectos'!$G$2,24*BI8/'Tabla de Aspectos'!$G$5,IF(BH8='Tabla de Aspectos'!$I$2,24*BI8/'Tabla de Aspectos'!$I$5,IF(BH8='Tabla de Aspectos'!$K$2,24*BI8/'Tabla de Aspectos'!$K$5,IF(BH8='Tabla de Aspectos'!$CY$2,24*BI8/'Tabla de Aspectos'!$CY$5,IF(BH8='Tabla de Aspectos'!$M$2,24*BI8/'Tabla de Aspectos'!$M$5,IF(BH8='Tabla de Aspectos'!$M$2,24*BI8/'Tabla de Aspectos'!$M$5,IF(BH8='Tabla de Aspectos'!$O$2,24*BI8/'Tabla de Aspectos'!$O$5,IF(BH8='Tabla de Aspectos'!$Q$2,24*BI8/'Tabla de Aspectos'!$Q$5,IF(BH8='Tabla de Aspectos'!$S$2,24*BI8/'Tabla de Aspectos'!$S$5,IF(BH8='Tabla de Aspectos'!$U$2,24*BI8/'Tabla de Aspectos'!$U$5,IF(BH8='Tabla de Aspectos'!$W$2,24*BI8/'Tabla de Aspectos'!$W$5,IF(BH8='Tabla de Aspectos'!$Y$2,24*BI8/'Tabla de Aspectos'!$Y$5,IF(BH8='Tabla de Aspectos'!$AA$2,24*BI8/'Tabla de Aspectos'!$AA$5,IF(BH8='Tabla de Aspectos'!$AC$2,24*BI8/'Tabla de Aspectos'!$AC$5,IF(BH8='Tabla de Aspectos'!$AE$2,24*BI8/'Tabla de Aspectos'!$AE$5,IF(BH8='Tabla de Aspectos'!$AG$2,24*BI8/'Tabla de Aspectos'!$AG$5,IF(BH8='Tabla de Aspectos'!$AI$2,24*BI8/'Tabla de Aspectos'!$AI$5,IF(BH8='Tabla de Aspectos'!$AK$2,24*BI8/'Tabla de Aspectos'!$AK$5,IF(BH8='Tabla de Aspectos'!$AM$2,24*BI8/'Tabla de Aspectos'!$AM$5,IF(BH8='Tabla de Aspectos'!$AO$2,24*BI8/'Tabla de Aspectos'!$AO$5,IF(BH8='Tabla de Aspectos'!$AQ$2,24*BI8/'Tabla de Aspectos'!$AQ$5,IF(BH8='Tabla de Aspectos'!$AS$2,24*BI8/'Tabla de Aspectos'!$AS$5,IF(BH8='Tabla de Aspectos'!$AU$2,24*BI8/'Tabla de Aspectos'!$AU$5,IF(BH8='Tabla de Aspectos'!$AW$2,24*BI8/'Tabla de Aspectos'!$AW$5,IF(BH8='Tabla de Aspectos'!$AY$2,24*BI8/'Tabla de Aspectos'!$AY$5,IF(BH8='Tabla de Aspectos'!$BA$2,24*BI8/'Tabla de Aspectos'!$BA$5,IF(BH8='Tabla de Aspectos'!$BC$2,24*BI8/'Tabla de Aspectos'!$BC$5,IF(BH8='Tabla de Aspectos'!$BE$2,24*BI8/'Tabla de Aspectos'!$BE$5,IF(BH8='Tabla de Aspectos'!$BG$2,24*BI8/'Tabla de Aspectos'!$BG$5,IF(BH8='Tabla de Aspectos'!$BI$2,24*BI8/'Tabla de Aspectos'!$BI$5,IF(BH8='Tabla de Aspectos'!$BK$2,24*BI8/'Tabla de Aspectos'!$BK$5,IF(BH8='Tabla de Aspectos'!$BM$2,24*BI8/'Tabla de Aspectos'!$BM$5,IF(BH8='Tabla de Aspectos'!$BO$2,24*BI8/'Tabla de Aspectos'!$BO$5,IF(BH8='Tabla de Aspectos'!$BQ$2,24*BI8/'Tabla de Aspectos'!$BQ$5,IF(BH8='Tabla de Aspectos'!$BS$2,24*BI8/'Tabla de Aspectos'!$BS$5,IF(BH8='Tabla de Aspectos'!$BU$2,24*BI8/'Tabla de Aspectos'!$BU$5,IF(BH8='Tabla de Aspectos'!$BW$2,24*BI8/'Tabla de Aspectos'!$BW$5,IF(BH8='Tabla de Aspectos'!$BY$2,24*BI8/'Tabla de Aspectos'!$BY$5,IF(BH8='Tabla de Aspectos'!$CA$2,24*BI8/'Tabla de Aspectos'!$CA$5,IF(BH8='Tabla de Aspectos'!$CC$2,24*BI8/'Tabla de Aspectos'!$CC$5,IF(BH8='Tabla de Aspectos'!$CE$2,24*BI8/'Tabla de Aspectos'!$CE$5,IF(BH8='Tabla de Aspectos'!$CG$2,24*BI8/'Tabla de Aspectos'!$CG$5,IF(BH8='Tabla de Aspectos'!$CI$2,24*BI8/'Tabla de Aspectos'!$CI$5,IF(BH8='Tabla de Aspectos'!$CK$2,24*BI8/'Tabla de Aspectos'!$CK$5,IF(BH8='Tabla de Aspectos'!$CM$2,24*BI8/'Tabla de Aspectos'!$CM$5,IF(BH8='Tabla de Aspectos'!$CO$2,24*BI8/'Tabla de Aspectos'!$CO$5,IF(BH8='Tabla de Aspectos'!$CQ$2,24*BI8/'Tabla de Aspectos'!$CQ$5,IF(BH8='Tabla de Aspectos'!$CS$2,24*BI8/'Tabla de Aspectos'!$CS$5,IF(BH8='Tabla de Aspectos'!$CU$2,24*BI8/'Tabla de Aspectos'!$CU$5,IF(BH8='Tabla de Aspectos'!$CW$2,24*BI8/'Tabla de Aspectos'!$CW$5,""))))))))))))))))))))))))))))))))))))))))))))))))))</f>
        <v>0</v>
      </c>
      <c r="BL8" s="3">
        <f t="shared" si="4"/>
        <v>20</v>
      </c>
      <c r="BN8" s="3">
        <f>'Tabla de Aspectos'!D120</f>
        <v>117</v>
      </c>
      <c r="BO8" s="3" t="str">
        <f>'Tabla de Aspectos'!E120</f>
        <v>Saturno</v>
      </c>
      <c r="BP8" s="3" t="str">
        <f>'Tabla de Aspectos'!F120</f>
        <v>Marte</v>
      </c>
      <c r="BQ8" s="3" t="str">
        <f>IF('Tabla de Aspectos'!G120='Tabla de Aspectos'!$H$2,'Tabla de Aspectos'!$H$2,IF('Tabla de Aspectos'!I120='Tabla de Aspectos'!$J$2,'Tabla de Aspectos'!$J$2,IF('Tabla de Aspectos'!CY120='Tabla de Aspectos'!$CZ$2,'Tabla de Aspectos'!$CZ$2,IF('Tabla de Aspectos'!K120='Tabla de Aspectos'!$L$2,'Tabla de Aspectos'!$L$2,IF('Tabla de Aspectos'!M120='Tabla de Aspectos'!$N$2,'Tabla de Aspectos'!$N$2,IF('Tabla de Aspectos'!O120='Tabla de Aspectos'!$P$2,'Tabla de Aspectos'!$P$2,IF('Tabla de Aspectos'!Q120='Tabla de Aspectos'!$R$2,'Tabla de Aspectos'!$R$2,IF('Tabla de Aspectos'!S120='Tabla de Aspectos'!$T$2,'Tabla de Aspectos'!$T$2,IF('Tabla de Aspectos'!U120='Tabla de Aspectos'!$V$2,'Tabla de Aspectos'!$V$2,IF('Tabla de Aspectos'!W120='Tabla de Aspectos'!$X$2,'Tabla de Aspectos'!$X$2,IF('Tabla de Aspectos'!Y120='Tabla de Aspectos'!$Z$2,'Tabla de Aspectos'!$Z$2,IF('Tabla de Aspectos'!AA120='Tabla de Aspectos'!$AB$2,'Tabla de Aspectos'!$AB$2,IF('Tabla de Aspectos'!AC120='Tabla de Aspectos'!$AD$2,'Tabla de Aspectos'!$AD$2,IF('Tabla de Aspectos'!AE120='Tabla de Aspectos'!$AF$2,'Tabla de Aspectos'!$AF$2,IF('Tabla de Aspectos'!AG120='Tabla de Aspectos'!$AH$2,'Tabla de Aspectos'!$AH$2,IF('Tabla de Aspectos'!AI120='Tabla de Aspectos'!$AJ$2,'Tabla de Aspectos'!$AJ$2,IF('Tabla de Aspectos'!AK120='Tabla de Aspectos'!$AL$2,'Tabla de Aspectos'!$AL$2,IF('Tabla de Aspectos'!AM120='Tabla de Aspectos'!$AN$2,'Tabla de Aspectos'!$AN$2,IF('Tabla de Aspectos'!AO120='Tabla de Aspectos'!$AP$2,'Tabla de Aspectos'!$AP$2,IF('Tabla de Aspectos'!AQ120='Tabla de Aspectos'!$AR$2,'Tabla de Aspectos'!$AR$2,IF('Tabla de Aspectos'!AS120='Tabla de Aspectos'!$AT$2,'Tabla de Aspectos'!$AT$2,IF('Tabla de Aspectos'!AU120='Tabla de Aspectos'!$AV$2,'Tabla de Aspectos'!$AV$2,IF('Tabla de Aspectos'!AW120='Tabla de Aspectos'!$AX$2,'Tabla de Aspectos'!$AX$2,IF('Tabla de Aspectos'!AY120='Tabla de Aspectos'!$AZ$2,'Tabla de Aspectos'!$AZ$2,IF('Tabla de Aspectos'!BA120='Tabla de Aspectos'!$BB$2,'Tabla de Aspectos'!$BB$2,IF('Tabla de Aspectos'!BC120='Tabla de Aspectos'!$BD$2,'Tabla de Aspectos'!$BD$2,IF('Tabla de Aspectos'!BE120='Tabla de Aspectos'!$BF$2,'Tabla de Aspectos'!$BF$2,IF('Tabla de Aspectos'!BG120='Tabla de Aspectos'!$BH$2,'Tabla de Aspectos'!$BH$2,IF('Tabla de Aspectos'!BI120='Tabla de Aspectos'!$BJ$2,'Tabla de Aspectos'!$BJ$2,IF('Tabla de Aspectos'!BK120='Tabla de Aspectos'!$BL$2,'Tabla de Aspectos'!$BL$2,IF('Tabla de Aspectos'!BM120='Tabla de Aspectos'!$BN$2,'Tabla de Aspectos'!$BN$2,IF('Tabla de Aspectos'!BO120='Tabla de Aspectos'!$BP$2,'Tabla de Aspectos'!$BP$2,IF('Tabla de Aspectos'!BQ120='Tabla de Aspectos'!$BR$2,'Tabla de Aspectos'!$BR$2,IF('Tabla de Aspectos'!BS120='Tabla de Aspectos'!$BT$2,'Tabla de Aspectos'!$BT$2,IF('Tabla de Aspectos'!BU120='Tabla de Aspectos'!$BV$2,'Tabla de Aspectos'!$BV$2,IF('Tabla de Aspectos'!BW120='Tabla de Aspectos'!$BX$2,'Tabla de Aspectos'!$BX$2,IF('Tabla de Aspectos'!BY120='Tabla de Aspectos'!$BZ$2,'Tabla de Aspectos'!$BZ$2,IF('Tabla de Aspectos'!CA120='Tabla de Aspectos'!$CB$2,'Tabla de Aspectos'!$CB$2,IF('Tabla de Aspectos'!CC120='Tabla de Aspectos'!$CD$2,'Tabla de Aspectos'!$CD$2,IF('Tabla de Aspectos'!CE120='Tabla de Aspectos'!$CF$2,'Tabla de Aspectos'!$CF$2,IF('Tabla de Aspectos'!CG120='Tabla de Aspectos'!$CH$2,'Tabla de Aspectos'!$CH$2,IF('Tabla de Aspectos'!CI120='Tabla de Aspectos'!$CJ$2,'Tabla de Aspectos'!$CJ$2,IF('Tabla de Aspectos'!CK120='Tabla de Aspectos'!$CL$2,'Tabla de Aspectos'!$CL$2,IF('Tabla de Aspectos'!CM120='Tabla de Aspectos'!$CN$2,'Tabla de Aspectos'!$CN$2,IF('Tabla de Aspectos'!CO120='Tabla de Aspectos'!$CP$2,'Tabla de Aspectos'!$CP$2,IF('Tabla de Aspectos'!CQ120='Tabla de Aspectos'!$CR$2,'Tabla de Aspectos'!$CR$2,IF('Tabla de Aspectos'!CS120='Tabla de Aspectos'!$CT$2,'Tabla de Aspectos'!$CT$2,IF('Tabla de Aspectos'!CU120='Tabla de Aspectos'!$CV$2,'Tabla de Aspectos'!$CV$2,IF('Tabla de Aspectos'!CW120='Tabla de Aspectos'!$CX$2,'Tabla de Aspectos'!$CX$2,"")))))))))))))))))))))))))))))))))))))))))))))))))</f>
        <v>Conjunción</v>
      </c>
      <c r="BR8" s="5">
        <f>IF(AND('Tabla de Aspectos'!H120&gt;=0,'Tabla de Aspectos'!H120&lt;'Tabla de Aspectos'!$G$5/24),'Tabla de Aspectos'!H120,IF(AND('Tabla de Aspectos'!J120&gt;=0,'Tabla de Aspectos'!J120&lt;'Tabla de Aspectos'!$I$5/24),'Tabla de Aspectos'!J120,IF(AND('Tabla de Aspectos'!CZ120&gt;=0,'Tabla de Aspectos'!CZ120&lt;'Tabla de Aspectos'!$CY$5/24),'Tabla de Aspectos'!CZ120,IF(AND('Tabla de Aspectos'!L120&gt;=0,'Tabla de Aspectos'!L120&lt;'Tabla de Aspectos'!$K$5/24),'Tabla de Aspectos'!L120,IF(AND('Tabla de Aspectos'!N120&gt;=0,'Tabla de Aspectos'!N120&lt;'Tabla de Aspectos'!$M$5/24),'Tabla de Aspectos'!N120,IF(AND('Tabla de Aspectos'!P120&gt;=0,'Tabla de Aspectos'!P120&lt;'Tabla de Aspectos'!$O$5/24),'Tabla de Aspectos'!P120,IF(AND('Tabla de Aspectos'!R120&gt;=0,'Tabla de Aspectos'!R120&lt;'Tabla de Aspectos'!$Q$5/24),'Tabla de Aspectos'!R120,IF(AND('Tabla de Aspectos'!T120&gt;=0,'Tabla de Aspectos'!T120&lt;'Tabla de Aspectos'!$S$5/24),'Tabla de Aspectos'!T120,IF(AND('Tabla de Aspectos'!V120&gt;=0,'Tabla de Aspectos'!V120&lt;'Tabla de Aspectos'!$U$5/24),'Tabla de Aspectos'!V120,IF(AND('Tabla de Aspectos'!X120&gt;=0,'Tabla de Aspectos'!X120&lt;'Tabla de Aspectos'!$W$5/24),'Tabla de Aspectos'!X120,IF(AND('Tabla de Aspectos'!Z120&gt;=0,'Tabla de Aspectos'!Z120&lt;'Tabla de Aspectos'!$Y$5/24),'Tabla de Aspectos'!Z120,IF(AND('Tabla de Aspectos'!AB120&gt;=0,'Tabla de Aspectos'!AB120&lt;'Tabla de Aspectos'!$AA$5/24),'Tabla de Aspectos'!AB120,IF(AND('Tabla de Aspectos'!AD120&gt;=0,'Tabla de Aspectos'!AD120&lt;'Tabla de Aspectos'!$AC$5/24),'Tabla de Aspectos'!AD120,IF(AND('Tabla de Aspectos'!AF120&gt;=0,'Tabla de Aspectos'!AF120&lt;'Tabla de Aspectos'!$AE$5/24),'Tabla de Aspectos'!AF120,IF(AND('Tabla de Aspectos'!AH120&gt;=0,'Tabla de Aspectos'!AH120&lt;'Tabla de Aspectos'!$AG$5/24),'Tabla de Aspectos'!AH120,IF(AND('Tabla de Aspectos'!AJ120&gt;=0,'Tabla de Aspectos'!AJ120&lt;'Tabla de Aspectos'!$AI$5/24),'Tabla de Aspectos'!AJ120,IF(AND('Tabla de Aspectos'!AL120&gt;=0,'Tabla de Aspectos'!AL120&lt;'Tabla de Aspectos'!$AK$5/24),'Tabla de Aspectos'!AL120,IF(AND('Tabla de Aspectos'!AN120&gt;=0,'Tabla de Aspectos'!AN120&lt;'Tabla de Aspectos'!$AM$5/24),'Tabla de Aspectos'!AN120,IF(AND('Tabla de Aspectos'!AP120&gt;=0,'Tabla de Aspectos'!AP120&lt;'Tabla de Aspectos'!$AO$5/24),'Tabla de Aspectos'!AP120,IF(AND('Tabla de Aspectos'!AR120&gt;=0,'Tabla de Aspectos'!AR120&lt;'Tabla de Aspectos'!$AQ$5/24),'Tabla de Aspectos'!AR120,IF(AND('Tabla de Aspectos'!AT120&gt;=0,'Tabla de Aspectos'!AT120&lt;'Tabla de Aspectos'!$AS$5/24),'Tabla de Aspectos'!AT120,IF(AND('Tabla de Aspectos'!AV120&gt;=0,'Tabla de Aspectos'!AV120&lt;'Tabla de Aspectos'!$AU$5/24),'Tabla de Aspectos'!AV120,IF(AND('Tabla de Aspectos'!AX120&gt;=0,'Tabla de Aspectos'!AX120&lt;'Tabla de Aspectos'!$AW$5/24),'Tabla de Aspectos'!AX120,IF(AND('Tabla de Aspectos'!AZ120&gt;=0,'Tabla de Aspectos'!AZ120&lt;'Tabla de Aspectos'!$AY$5/24),'Tabla de Aspectos'!AZ120,IF(AND('Tabla de Aspectos'!BB120&gt;=0,'Tabla de Aspectos'!BB120&lt;'Tabla de Aspectos'!$BA$5/24),'Tabla de Aspectos'!BB120,IF(AND('Tabla de Aspectos'!BD120&gt;=0,'Tabla de Aspectos'!BD120&lt;'Tabla de Aspectos'!$BC$5/24),'Tabla de Aspectos'!BD120,IF(AND('Tabla de Aspectos'!BF120&gt;=0,'Tabla de Aspectos'!BF120&lt;'Tabla de Aspectos'!$BE$5/24),'Tabla de Aspectos'!BF120,IF(AND('Tabla de Aspectos'!BH120&gt;=0,'Tabla de Aspectos'!BH120&lt;'Tabla de Aspectos'!$BG$5/24),'Tabla de Aspectos'!BH120,IF(AND('Tabla de Aspectos'!BJ120&gt;=0,'Tabla de Aspectos'!BJ120&lt;'Tabla de Aspectos'!$BI$5/24),'Tabla de Aspectos'!BJ120,IF(AND('Tabla de Aspectos'!BL120&gt;=0,'Tabla de Aspectos'!BL120&lt;'Tabla de Aspectos'!$BK$5/24),'Tabla de Aspectos'!BL120,IF(AND('Tabla de Aspectos'!BN120&gt;=0,'Tabla de Aspectos'!BN120&lt;'Tabla de Aspectos'!$BM$5/24),'Tabla de Aspectos'!BN120,IF(AND('Tabla de Aspectos'!BP120&gt;=0,'Tabla de Aspectos'!BP120&lt;'Tabla de Aspectos'!$BO$5/24),'Tabla de Aspectos'!BP120,IF(AND('Tabla de Aspectos'!BR120&gt;=0,'Tabla de Aspectos'!BR120&lt;'Tabla de Aspectos'!$BQ$5/24),'Tabla de Aspectos'!BR120,IF(AND('Tabla de Aspectos'!BT120&gt;=0,'Tabla de Aspectos'!BT120&lt;'Tabla de Aspectos'!$BS$5/24),'Tabla de Aspectos'!BT120,IF(AND('Tabla de Aspectos'!BV120&gt;=0,'Tabla de Aspectos'!BV120&lt;'Tabla de Aspectos'!$BU$5/24),'Tabla de Aspectos'!BV120,IF(AND('Tabla de Aspectos'!BX120&gt;=0,'Tabla de Aspectos'!BX120&lt;'Tabla de Aspectos'!$BW$5/24),'Tabla de Aspectos'!BX120,IF(AND('Tabla de Aspectos'!BZ120&gt;=0,'Tabla de Aspectos'!BZ120&lt;'Tabla de Aspectos'!$BY$5/24),'Tabla de Aspectos'!BZ120,IF(AND('Tabla de Aspectos'!CB120&gt;=0,'Tabla de Aspectos'!CB120&lt;'Tabla de Aspectos'!$CA$5/24),'Tabla de Aspectos'!CB120,IF(AND('Tabla de Aspectos'!CD120&gt;=0,'Tabla de Aspectos'!CD120&lt;'Tabla de Aspectos'!$CC$5/24),'Tabla de Aspectos'!CD120,IF(AND('Tabla de Aspectos'!CF120&gt;=0,'Tabla de Aspectos'!CF120&lt;'Tabla de Aspectos'!$CE$5/24),'Tabla de Aspectos'!CF120,IF(AND('Tabla de Aspectos'!CH120&gt;=0,'Tabla de Aspectos'!CH120&lt;'Tabla de Aspectos'!$CG$5/24),'Tabla de Aspectos'!CH120,IF(AND('Tabla de Aspectos'!CJ120&gt;=0,'Tabla de Aspectos'!CJ120&lt;'Tabla de Aspectos'!$CI$5/24),'Tabla de Aspectos'!CJ120,IF(AND('Tabla de Aspectos'!CL120&gt;=0,'Tabla de Aspectos'!CL120&lt;'Tabla de Aspectos'!$CK$5/24),'Tabla de Aspectos'!CL120,IF(AND('Tabla de Aspectos'!CN120&gt;=0,'Tabla de Aspectos'!CN120&lt;'Tabla de Aspectos'!$CM$5/24),'Tabla de Aspectos'!CN120,IF(AND('Tabla de Aspectos'!CP120&gt;=0,'Tabla de Aspectos'!CP120&lt;'Tabla de Aspectos'!$CO$5/24),'Tabla de Aspectos'!CP120,IF(AND('Tabla de Aspectos'!CR120&gt;=0,'Tabla de Aspectos'!CR120&lt;'Tabla de Aspectos'!$CQ$5/24),'Tabla de Aspectos'!CR120,IF(AND('Tabla de Aspectos'!CT120&gt;=0,'Tabla de Aspectos'!CT120&lt;'Tabla de Aspectos'!$CS$5/24),'Tabla de Aspectos'!CT120,IF(AND('Tabla de Aspectos'!CV120&gt;=0,'Tabla de Aspectos'!CV120&lt;'Tabla de Aspectos'!$CU$5/24),'Tabla de Aspectos'!CV120,IF(AND('Tabla de Aspectos'!CX120&gt;=0,'Tabla de Aspectos'!CX120&lt;'Tabla de Aspectos'!$CW$5/24),'Tabla de Aspectos'!CX120,"")))))))))))))))))))))))))))))))))))))))))))))))))</f>
        <v>0</v>
      </c>
      <c r="BS8" s="3" t="str">
        <f>IF(BR8&lt;&gt;"",IF(BQ8=13,"(no se puede describir)",IF(BQ8="Conjunción","+20",ROUND((31-HLOOKUP(BQ8,'Tabla de Aspectos'!$G$2:$DT$7,6,FALSE))/3*2,1))),"")</f>
        <v>+20</v>
      </c>
      <c r="BT8" s="3">
        <f>IF(BQ8='Tabla de Aspectos'!$G$2,24*BR8/'Tabla de Aspectos'!$G$5,IF(BQ8='Tabla de Aspectos'!$I$2,24*BR8/'Tabla de Aspectos'!$I$5,IF(BQ8='Tabla de Aspectos'!$K$2,24*BR8/'Tabla de Aspectos'!$K$5,IF(BQ8='Tabla de Aspectos'!$CY$2,24*BR8/'Tabla de Aspectos'!$CY$5,IF(BQ8='Tabla de Aspectos'!$M$2,24*BR8/'Tabla de Aspectos'!$M$5,IF(BQ8='Tabla de Aspectos'!$M$2,24*BR8/'Tabla de Aspectos'!$M$5,IF(BQ8='Tabla de Aspectos'!$O$2,24*BR8/'Tabla de Aspectos'!$O$5,IF(BQ8='Tabla de Aspectos'!$Q$2,24*BR8/'Tabla de Aspectos'!$Q$5,IF(BQ8='Tabla de Aspectos'!$S$2,24*BR8/'Tabla de Aspectos'!$S$5,IF(BQ8='Tabla de Aspectos'!$U$2,24*BR8/'Tabla de Aspectos'!$U$5,IF(BQ8='Tabla de Aspectos'!$W$2,24*BR8/'Tabla de Aspectos'!$W$5,IF(BQ8='Tabla de Aspectos'!$Y$2,24*BR8/'Tabla de Aspectos'!$Y$5,IF(BQ8='Tabla de Aspectos'!$AA$2,24*BR8/'Tabla de Aspectos'!$AA$5,IF(BQ8='Tabla de Aspectos'!$AC$2,24*BR8/'Tabla de Aspectos'!$AC$5,IF(BQ8='Tabla de Aspectos'!$AE$2,24*BR8/'Tabla de Aspectos'!$AE$5,IF(BQ8='Tabla de Aspectos'!$AG$2,24*BR8/'Tabla de Aspectos'!$AG$5,IF(BQ8='Tabla de Aspectos'!$AI$2,24*BR8/'Tabla de Aspectos'!$AI$5,IF(BQ8='Tabla de Aspectos'!$AK$2,24*BR8/'Tabla de Aspectos'!$AK$5,IF(BQ8='Tabla de Aspectos'!$AM$2,24*BR8/'Tabla de Aspectos'!$AM$5,IF(BQ8='Tabla de Aspectos'!$AO$2,24*BR8/'Tabla de Aspectos'!$AO$5,IF(BQ8='Tabla de Aspectos'!$AQ$2,24*BR8/'Tabla de Aspectos'!$AQ$5,IF(BQ8='Tabla de Aspectos'!$AS$2,24*BR8/'Tabla de Aspectos'!$AS$5,IF(BQ8='Tabla de Aspectos'!$AU$2,24*BR8/'Tabla de Aspectos'!$AU$5,IF(BQ8='Tabla de Aspectos'!$AW$2,24*BR8/'Tabla de Aspectos'!$AW$5,IF(BQ8='Tabla de Aspectos'!$AY$2,24*BR8/'Tabla de Aspectos'!$AY$5,IF(BQ8='Tabla de Aspectos'!$BA$2,24*BR8/'Tabla de Aspectos'!$BA$5,IF(BQ8='Tabla de Aspectos'!$BC$2,24*BR8/'Tabla de Aspectos'!$BC$5,IF(BQ8='Tabla de Aspectos'!$BE$2,24*BR8/'Tabla de Aspectos'!$BE$5,IF(BQ8='Tabla de Aspectos'!$BG$2,24*BR8/'Tabla de Aspectos'!$BG$5,IF(BQ8='Tabla de Aspectos'!$BI$2,24*BR8/'Tabla de Aspectos'!$BI$5,IF(BQ8='Tabla de Aspectos'!$BK$2,24*BR8/'Tabla de Aspectos'!$BK$5,IF(BQ8='Tabla de Aspectos'!$BM$2,24*BR8/'Tabla de Aspectos'!$BM$5,IF(BQ8='Tabla de Aspectos'!$BO$2,24*BR8/'Tabla de Aspectos'!$BO$5,IF(BQ8='Tabla de Aspectos'!$BQ$2,24*BR8/'Tabla de Aspectos'!$BQ$5,IF(BQ8='Tabla de Aspectos'!$BS$2,24*BR8/'Tabla de Aspectos'!$BS$5,IF(BQ8='Tabla de Aspectos'!$BU$2,24*BR8/'Tabla de Aspectos'!$BU$5,IF(BQ8='Tabla de Aspectos'!$BW$2,24*BR8/'Tabla de Aspectos'!$BW$5,IF(BQ8='Tabla de Aspectos'!$BY$2,24*BR8/'Tabla de Aspectos'!$BY$5,IF(BQ8='Tabla de Aspectos'!$CA$2,24*BR8/'Tabla de Aspectos'!$CA$5,IF(BQ8='Tabla de Aspectos'!$CC$2,24*BR8/'Tabla de Aspectos'!$CC$5,IF(BQ8='Tabla de Aspectos'!$CE$2,24*BR8/'Tabla de Aspectos'!$CE$5,IF(BQ8='Tabla de Aspectos'!$CG$2,24*BR8/'Tabla de Aspectos'!$CG$5,IF(BQ8='Tabla de Aspectos'!$CI$2,24*BR8/'Tabla de Aspectos'!$CI$5,IF(BQ8='Tabla de Aspectos'!$CK$2,24*BR8/'Tabla de Aspectos'!$CK$5,IF(BQ8='Tabla de Aspectos'!$CM$2,24*BR8/'Tabla de Aspectos'!$CM$5,IF(BQ8='Tabla de Aspectos'!$CO$2,24*BR8/'Tabla de Aspectos'!$CO$5,IF(BQ8='Tabla de Aspectos'!$CQ$2,24*BR8/'Tabla de Aspectos'!$CQ$5,IF(BQ8='Tabla de Aspectos'!$CS$2,24*BR8/'Tabla de Aspectos'!$CS$5,IF(BQ8='Tabla de Aspectos'!$CU$2,24*BR8/'Tabla de Aspectos'!$CU$5,IF(BQ8='Tabla de Aspectos'!$CW$2,24*BR8/'Tabla de Aspectos'!$CW$5,""))))))))))))))))))))))))))))))))))))))))))))))))))</f>
        <v>0</v>
      </c>
      <c r="BU8" s="3">
        <f t="shared" si="5"/>
        <v>20</v>
      </c>
      <c r="BW8" s="3">
        <f>'Tabla de Aspectos'!D135</f>
        <v>133</v>
      </c>
      <c r="BX8" s="3" t="str">
        <f>'Tabla de Aspectos'!E135</f>
        <v>Urano</v>
      </c>
      <c r="BY8" s="3" t="str">
        <f>'Tabla de Aspectos'!F135</f>
        <v>Marte</v>
      </c>
      <c r="BZ8" s="3" t="str">
        <f>IF('Tabla de Aspectos'!G135='Tabla de Aspectos'!$H$2,'Tabla de Aspectos'!$H$2,IF('Tabla de Aspectos'!I135='Tabla de Aspectos'!$J$2,'Tabla de Aspectos'!$J$2,IF('Tabla de Aspectos'!CY135='Tabla de Aspectos'!$CZ$2,'Tabla de Aspectos'!$CZ$2,IF('Tabla de Aspectos'!K135='Tabla de Aspectos'!$L$2,'Tabla de Aspectos'!$L$2,IF('Tabla de Aspectos'!M135='Tabla de Aspectos'!$N$2,'Tabla de Aspectos'!$N$2,IF('Tabla de Aspectos'!O135='Tabla de Aspectos'!$P$2,'Tabla de Aspectos'!$P$2,IF('Tabla de Aspectos'!Q135='Tabla de Aspectos'!$R$2,'Tabla de Aspectos'!$R$2,IF('Tabla de Aspectos'!S135='Tabla de Aspectos'!$T$2,'Tabla de Aspectos'!$T$2,IF('Tabla de Aspectos'!U135='Tabla de Aspectos'!$V$2,'Tabla de Aspectos'!$V$2,IF('Tabla de Aspectos'!W135='Tabla de Aspectos'!$X$2,'Tabla de Aspectos'!$X$2,IF('Tabla de Aspectos'!Y135='Tabla de Aspectos'!$Z$2,'Tabla de Aspectos'!$Z$2,IF('Tabla de Aspectos'!AA135='Tabla de Aspectos'!$AB$2,'Tabla de Aspectos'!$AB$2,IF('Tabla de Aspectos'!AC135='Tabla de Aspectos'!$AD$2,'Tabla de Aspectos'!$AD$2,IF('Tabla de Aspectos'!AE135='Tabla de Aspectos'!$AF$2,'Tabla de Aspectos'!$AF$2,IF('Tabla de Aspectos'!AG135='Tabla de Aspectos'!$AH$2,'Tabla de Aspectos'!$AH$2,IF('Tabla de Aspectos'!AI135='Tabla de Aspectos'!$AJ$2,'Tabla de Aspectos'!$AJ$2,IF('Tabla de Aspectos'!AK135='Tabla de Aspectos'!$AL$2,'Tabla de Aspectos'!$AL$2,IF('Tabla de Aspectos'!AM135='Tabla de Aspectos'!$AN$2,'Tabla de Aspectos'!$AN$2,IF('Tabla de Aspectos'!AO135='Tabla de Aspectos'!$AP$2,'Tabla de Aspectos'!$AP$2,IF('Tabla de Aspectos'!AQ135='Tabla de Aspectos'!$AR$2,'Tabla de Aspectos'!$AR$2,IF('Tabla de Aspectos'!AS135='Tabla de Aspectos'!$AT$2,'Tabla de Aspectos'!$AT$2,IF('Tabla de Aspectos'!AU135='Tabla de Aspectos'!$AV$2,'Tabla de Aspectos'!$AV$2,IF('Tabla de Aspectos'!AW135='Tabla de Aspectos'!$AX$2,'Tabla de Aspectos'!$AX$2,IF('Tabla de Aspectos'!AY135='Tabla de Aspectos'!$AZ$2,'Tabla de Aspectos'!$AZ$2,IF('Tabla de Aspectos'!BA135='Tabla de Aspectos'!$BB$2,'Tabla de Aspectos'!$BB$2,IF('Tabla de Aspectos'!BC135='Tabla de Aspectos'!$BD$2,'Tabla de Aspectos'!$BD$2,IF('Tabla de Aspectos'!BE135='Tabla de Aspectos'!$BF$2,'Tabla de Aspectos'!$BF$2,IF('Tabla de Aspectos'!BG135='Tabla de Aspectos'!$BH$2,'Tabla de Aspectos'!$BH$2,IF('Tabla de Aspectos'!BI135='Tabla de Aspectos'!$BJ$2,'Tabla de Aspectos'!$BJ$2,IF('Tabla de Aspectos'!BK135='Tabla de Aspectos'!$BL$2,'Tabla de Aspectos'!$BL$2,IF('Tabla de Aspectos'!BM135='Tabla de Aspectos'!$BN$2,'Tabla de Aspectos'!$BN$2,IF('Tabla de Aspectos'!BO135='Tabla de Aspectos'!$BP$2,'Tabla de Aspectos'!$BP$2,IF('Tabla de Aspectos'!BQ135='Tabla de Aspectos'!$BR$2,'Tabla de Aspectos'!$BR$2,IF('Tabla de Aspectos'!BS135='Tabla de Aspectos'!$BT$2,'Tabla de Aspectos'!$BT$2,IF('Tabla de Aspectos'!BU135='Tabla de Aspectos'!$BV$2,'Tabla de Aspectos'!$BV$2,IF('Tabla de Aspectos'!BW135='Tabla de Aspectos'!$BX$2,'Tabla de Aspectos'!$BX$2,IF('Tabla de Aspectos'!BY135='Tabla de Aspectos'!$BZ$2,'Tabla de Aspectos'!$BZ$2,IF('Tabla de Aspectos'!CA135='Tabla de Aspectos'!$CB$2,'Tabla de Aspectos'!$CB$2,IF('Tabla de Aspectos'!CC135='Tabla de Aspectos'!$CD$2,'Tabla de Aspectos'!$CD$2,IF('Tabla de Aspectos'!CE135='Tabla de Aspectos'!$CF$2,'Tabla de Aspectos'!$CF$2,IF('Tabla de Aspectos'!CG135='Tabla de Aspectos'!$CH$2,'Tabla de Aspectos'!$CH$2,IF('Tabla de Aspectos'!CI135='Tabla de Aspectos'!$CJ$2,'Tabla de Aspectos'!$CJ$2,IF('Tabla de Aspectos'!CK135='Tabla de Aspectos'!$CL$2,'Tabla de Aspectos'!$CL$2,IF('Tabla de Aspectos'!CM135='Tabla de Aspectos'!$CN$2,'Tabla de Aspectos'!$CN$2,IF('Tabla de Aspectos'!CO135='Tabla de Aspectos'!$CP$2,'Tabla de Aspectos'!$CP$2,IF('Tabla de Aspectos'!CQ135='Tabla de Aspectos'!$CR$2,'Tabla de Aspectos'!$CR$2,IF('Tabla de Aspectos'!CS135='Tabla de Aspectos'!$CT$2,'Tabla de Aspectos'!$CT$2,IF('Tabla de Aspectos'!CU135='Tabla de Aspectos'!$CV$2,'Tabla de Aspectos'!$CV$2,IF('Tabla de Aspectos'!CW135='Tabla de Aspectos'!$CX$2,'Tabla de Aspectos'!$CX$2,"")))))))))))))))))))))))))))))))))))))))))))))))))</f>
        <v>Conjunción</v>
      </c>
      <c r="CA8" s="5">
        <f>IF(AND('Tabla de Aspectos'!H135&gt;=0,'Tabla de Aspectos'!H135&lt;'Tabla de Aspectos'!$G$5/24),'Tabla de Aspectos'!H135,IF(AND('Tabla de Aspectos'!J135&gt;=0,'Tabla de Aspectos'!J135&lt;'Tabla de Aspectos'!$I$5/24),'Tabla de Aspectos'!J135,IF(AND('Tabla de Aspectos'!CZ135&gt;=0,'Tabla de Aspectos'!CZ135&lt;'Tabla de Aspectos'!$CY$5/24),'Tabla de Aspectos'!CZ135,IF(AND('Tabla de Aspectos'!L135&gt;=0,'Tabla de Aspectos'!L135&lt;'Tabla de Aspectos'!$K$5/24),'Tabla de Aspectos'!L135,IF(AND('Tabla de Aspectos'!N135&gt;=0,'Tabla de Aspectos'!N135&lt;'Tabla de Aspectos'!$M$5/24),'Tabla de Aspectos'!N135,IF(AND('Tabla de Aspectos'!P135&gt;=0,'Tabla de Aspectos'!P135&lt;'Tabla de Aspectos'!$O$5/24),'Tabla de Aspectos'!P135,IF(AND('Tabla de Aspectos'!R135&gt;=0,'Tabla de Aspectos'!R135&lt;'Tabla de Aspectos'!$Q$5/24),'Tabla de Aspectos'!R135,IF(AND('Tabla de Aspectos'!T135&gt;=0,'Tabla de Aspectos'!T135&lt;'Tabla de Aspectos'!$S$5/24),'Tabla de Aspectos'!T135,IF(AND('Tabla de Aspectos'!V135&gt;=0,'Tabla de Aspectos'!V135&lt;'Tabla de Aspectos'!$U$5/24),'Tabla de Aspectos'!V135,IF(AND('Tabla de Aspectos'!X135&gt;=0,'Tabla de Aspectos'!X135&lt;'Tabla de Aspectos'!$W$5/24),'Tabla de Aspectos'!X135,IF(AND('Tabla de Aspectos'!Z135&gt;=0,'Tabla de Aspectos'!Z135&lt;'Tabla de Aspectos'!$Y$5/24),'Tabla de Aspectos'!Z135,IF(AND('Tabla de Aspectos'!AB135&gt;=0,'Tabla de Aspectos'!AB135&lt;'Tabla de Aspectos'!$AA$5/24),'Tabla de Aspectos'!AB135,IF(AND('Tabla de Aspectos'!AD135&gt;=0,'Tabla de Aspectos'!AD135&lt;'Tabla de Aspectos'!$AC$5/24),'Tabla de Aspectos'!AD135,IF(AND('Tabla de Aspectos'!AF135&gt;=0,'Tabla de Aspectos'!AF135&lt;'Tabla de Aspectos'!$AE$5/24),'Tabla de Aspectos'!AF135,IF(AND('Tabla de Aspectos'!AH135&gt;=0,'Tabla de Aspectos'!AH135&lt;'Tabla de Aspectos'!$AG$5/24),'Tabla de Aspectos'!AH135,IF(AND('Tabla de Aspectos'!AJ135&gt;=0,'Tabla de Aspectos'!AJ135&lt;'Tabla de Aspectos'!$AI$5/24),'Tabla de Aspectos'!AJ135,IF(AND('Tabla de Aspectos'!AL135&gt;=0,'Tabla de Aspectos'!AL135&lt;'Tabla de Aspectos'!$AK$5/24),'Tabla de Aspectos'!AL135,IF(AND('Tabla de Aspectos'!AN135&gt;=0,'Tabla de Aspectos'!AN135&lt;'Tabla de Aspectos'!$AM$5/24),'Tabla de Aspectos'!AN135,IF(AND('Tabla de Aspectos'!AP135&gt;=0,'Tabla de Aspectos'!AP135&lt;'Tabla de Aspectos'!$AO$5/24),'Tabla de Aspectos'!AP135,IF(AND('Tabla de Aspectos'!AR135&gt;=0,'Tabla de Aspectos'!AR135&lt;'Tabla de Aspectos'!$AQ$5/24),'Tabla de Aspectos'!AR135,IF(AND('Tabla de Aspectos'!AT135&gt;=0,'Tabla de Aspectos'!AT135&lt;'Tabla de Aspectos'!$AS$5/24),'Tabla de Aspectos'!AT135,IF(AND('Tabla de Aspectos'!AV135&gt;=0,'Tabla de Aspectos'!AV135&lt;'Tabla de Aspectos'!$AU$5/24),'Tabla de Aspectos'!AV135,IF(AND('Tabla de Aspectos'!AX135&gt;=0,'Tabla de Aspectos'!AX135&lt;'Tabla de Aspectos'!$AW$5/24),'Tabla de Aspectos'!AX135,IF(AND('Tabla de Aspectos'!AZ135&gt;=0,'Tabla de Aspectos'!AZ135&lt;'Tabla de Aspectos'!$AY$5/24),'Tabla de Aspectos'!AZ135,IF(AND('Tabla de Aspectos'!BB135&gt;=0,'Tabla de Aspectos'!BB135&lt;'Tabla de Aspectos'!$BA$5/24),'Tabla de Aspectos'!BB135,IF(AND('Tabla de Aspectos'!BD135&gt;=0,'Tabla de Aspectos'!BD135&lt;'Tabla de Aspectos'!$BC$5/24),'Tabla de Aspectos'!BD135,IF(AND('Tabla de Aspectos'!BF135&gt;=0,'Tabla de Aspectos'!BF135&lt;'Tabla de Aspectos'!$BE$5/24),'Tabla de Aspectos'!BF135,IF(AND('Tabla de Aspectos'!BH135&gt;=0,'Tabla de Aspectos'!BH135&lt;'Tabla de Aspectos'!$BG$5/24),'Tabla de Aspectos'!BH135,IF(AND('Tabla de Aspectos'!BJ135&gt;=0,'Tabla de Aspectos'!BJ135&lt;'Tabla de Aspectos'!$BI$5/24),'Tabla de Aspectos'!BJ135,IF(AND('Tabla de Aspectos'!BL135&gt;=0,'Tabla de Aspectos'!BL135&lt;'Tabla de Aspectos'!$BK$5/24),'Tabla de Aspectos'!BL135,IF(AND('Tabla de Aspectos'!BN135&gt;=0,'Tabla de Aspectos'!BN135&lt;'Tabla de Aspectos'!$BM$5/24),'Tabla de Aspectos'!BN135,IF(AND('Tabla de Aspectos'!BP135&gt;=0,'Tabla de Aspectos'!BP135&lt;'Tabla de Aspectos'!$BO$5/24),'Tabla de Aspectos'!BP135,IF(AND('Tabla de Aspectos'!BR135&gt;=0,'Tabla de Aspectos'!BR135&lt;'Tabla de Aspectos'!$BQ$5/24),'Tabla de Aspectos'!BR135,IF(AND('Tabla de Aspectos'!BT135&gt;=0,'Tabla de Aspectos'!BT135&lt;'Tabla de Aspectos'!$BS$5/24),'Tabla de Aspectos'!BT135,IF(AND('Tabla de Aspectos'!BV135&gt;=0,'Tabla de Aspectos'!BV135&lt;'Tabla de Aspectos'!$BU$5/24),'Tabla de Aspectos'!BV135,IF(AND('Tabla de Aspectos'!BX135&gt;=0,'Tabla de Aspectos'!BX135&lt;'Tabla de Aspectos'!$BW$5/24),'Tabla de Aspectos'!BX135,IF(AND('Tabla de Aspectos'!BZ135&gt;=0,'Tabla de Aspectos'!BZ135&lt;'Tabla de Aspectos'!$BY$5/24),'Tabla de Aspectos'!BZ135,IF(AND('Tabla de Aspectos'!CB135&gt;=0,'Tabla de Aspectos'!CB135&lt;'Tabla de Aspectos'!$CA$5/24),'Tabla de Aspectos'!CB135,IF(AND('Tabla de Aspectos'!CD135&gt;=0,'Tabla de Aspectos'!CD135&lt;'Tabla de Aspectos'!$CC$5/24),'Tabla de Aspectos'!CD135,IF(AND('Tabla de Aspectos'!CF135&gt;=0,'Tabla de Aspectos'!CF135&lt;'Tabla de Aspectos'!$CE$5/24),'Tabla de Aspectos'!CF135,IF(AND('Tabla de Aspectos'!CH135&gt;=0,'Tabla de Aspectos'!CH135&lt;'Tabla de Aspectos'!$CG$5/24),'Tabla de Aspectos'!CH135,IF(AND('Tabla de Aspectos'!CJ135&gt;=0,'Tabla de Aspectos'!CJ135&lt;'Tabla de Aspectos'!$CI$5/24),'Tabla de Aspectos'!CJ135,IF(AND('Tabla de Aspectos'!CL135&gt;=0,'Tabla de Aspectos'!CL135&lt;'Tabla de Aspectos'!$CK$5/24),'Tabla de Aspectos'!CL135,IF(AND('Tabla de Aspectos'!CN135&gt;=0,'Tabla de Aspectos'!CN135&lt;'Tabla de Aspectos'!$CM$5/24),'Tabla de Aspectos'!CN135,IF(AND('Tabla de Aspectos'!CP135&gt;=0,'Tabla de Aspectos'!CP135&lt;'Tabla de Aspectos'!$CO$5/24),'Tabla de Aspectos'!CP135,IF(AND('Tabla de Aspectos'!CR135&gt;=0,'Tabla de Aspectos'!CR135&lt;'Tabla de Aspectos'!$CQ$5/24),'Tabla de Aspectos'!CR135,IF(AND('Tabla de Aspectos'!CT135&gt;=0,'Tabla de Aspectos'!CT135&lt;'Tabla de Aspectos'!$CS$5/24),'Tabla de Aspectos'!CT135,IF(AND('Tabla de Aspectos'!CV135&gt;=0,'Tabla de Aspectos'!CV135&lt;'Tabla de Aspectos'!$CU$5/24),'Tabla de Aspectos'!CV135,IF(AND('Tabla de Aspectos'!CX135&gt;=0,'Tabla de Aspectos'!CX135&lt;'Tabla de Aspectos'!$CW$5/24),'Tabla de Aspectos'!CX135,"")))))))))))))))))))))))))))))))))))))))))))))))))</f>
        <v>0</v>
      </c>
      <c r="CB8" s="3" t="str">
        <f>IF(CA8&lt;&gt;"",IF(BZ8=13,"(no se puede describir)",IF(BZ8="Conjunción","+20",ROUND((31-HLOOKUP(BZ8,'Tabla de Aspectos'!$G$2:$DT$7,6,FALSE))/3*2,1))),"")</f>
        <v>+20</v>
      </c>
      <c r="CC8" s="3">
        <f>IF(BZ8='Tabla de Aspectos'!$G$2,24*CA8/'Tabla de Aspectos'!$G$5,IF(BZ8='Tabla de Aspectos'!$I$2,24*CA8/'Tabla de Aspectos'!$I$5,IF(BZ8='Tabla de Aspectos'!$K$2,24*CA8/'Tabla de Aspectos'!$K$5,IF(BZ8='Tabla de Aspectos'!$CY$2,24*CA8/'Tabla de Aspectos'!$CY$5,IF(BZ8='Tabla de Aspectos'!$M$2,24*CA8/'Tabla de Aspectos'!$M$5,IF(BZ8='Tabla de Aspectos'!$M$2,24*CA8/'Tabla de Aspectos'!$M$5,IF(BZ8='Tabla de Aspectos'!$O$2,24*CA8/'Tabla de Aspectos'!$O$5,IF(BZ8='Tabla de Aspectos'!$Q$2,24*CA8/'Tabla de Aspectos'!$Q$5,IF(BZ8='Tabla de Aspectos'!$S$2,24*CA8/'Tabla de Aspectos'!$S$5,IF(BZ8='Tabla de Aspectos'!$U$2,24*CA8/'Tabla de Aspectos'!$U$5,IF(BZ8='Tabla de Aspectos'!$W$2,24*CA8/'Tabla de Aspectos'!$W$5,IF(BZ8='Tabla de Aspectos'!$Y$2,24*CA8/'Tabla de Aspectos'!$Y$5,IF(BZ8='Tabla de Aspectos'!$AA$2,24*CA8/'Tabla de Aspectos'!$AA$5,IF(BZ8='Tabla de Aspectos'!$AC$2,24*CA8/'Tabla de Aspectos'!$AC$5,IF(BZ8='Tabla de Aspectos'!$AE$2,24*CA8/'Tabla de Aspectos'!$AE$5,IF(BZ8='Tabla de Aspectos'!$AG$2,24*CA8/'Tabla de Aspectos'!$AG$5,IF(BZ8='Tabla de Aspectos'!$AI$2,24*CA8/'Tabla de Aspectos'!$AI$5,IF(BZ8='Tabla de Aspectos'!$AK$2,24*CA8/'Tabla de Aspectos'!$AK$5,IF(BZ8='Tabla de Aspectos'!$AM$2,24*CA8/'Tabla de Aspectos'!$AM$5,IF(BZ8='Tabla de Aspectos'!$AO$2,24*CA8/'Tabla de Aspectos'!$AO$5,IF(BZ8='Tabla de Aspectos'!$AQ$2,24*CA8/'Tabla de Aspectos'!$AQ$5,IF(BZ8='Tabla de Aspectos'!$AS$2,24*CA8/'Tabla de Aspectos'!$AS$5,IF(BZ8='Tabla de Aspectos'!$AU$2,24*CA8/'Tabla de Aspectos'!$AU$5,IF(BZ8='Tabla de Aspectos'!$AW$2,24*CA8/'Tabla de Aspectos'!$AW$5,IF(BZ8='Tabla de Aspectos'!$AY$2,24*CA8/'Tabla de Aspectos'!$AY$5,IF(BZ8='Tabla de Aspectos'!$BA$2,24*CA8/'Tabla de Aspectos'!$BA$5,IF(BZ8='Tabla de Aspectos'!$BC$2,24*CA8/'Tabla de Aspectos'!$BC$5,IF(BZ8='Tabla de Aspectos'!$BE$2,24*CA8/'Tabla de Aspectos'!$BE$5,IF(BZ8='Tabla de Aspectos'!$BG$2,24*CA8/'Tabla de Aspectos'!$BG$5,IF(BZ8='Tabla de Aspectos'!$BI$2,24*CA8/'Tabla de Aspectos'!$BI$5,IF(BZ8='Tabla de Aspectos'!$BK$2,24*CA8/'Tabla de Aspectos'!$BK$5,IF(BZ8='Tabla de Aspectos'!$BM$2,24*CA8/'Tabla de Aspectos'!$BM$5,IF(BZ8='Tabla de Aspectos'!$BO$2,24*CA8/'Tabla de Aspectos'!$BO$5,IF(BZ8='Tabla de Aspectos'!$BQ$2,24*CA8/'Tabla de Aspectos'!$BQ$5,IF(BZ8='Tabla de Aspectos'!$BS$2,24*CA8/'Tabla de Aspectos'!$BS$5,IF(BZ8='Tabla de Aspectos'!$BU$2,24*CA8/'Tabla de Aspectos'!$BU$5,IF(BZ8='Tabla de Aspectos'!$BW$2,24*CA8/'Tabla de Aspectos'!$BW$5,IF(BZ8='Tabla de Aspectos'!$BY$2,24*CA8/'Tabla de Aspectos'!$BY$5,IF(BZ8='Tabla de Aspectos'!$CA$2,24*CA8/'Tabla de Aspectos'!$CA$5,IF(BZ8='Tabla de Aspectos'!$CC$2,24*CA8/'Tabla de Aspectos'!$CC$5,IF(BZ8='Tabla de Aspectos'!$CE$2,24*CA8/'Tabla de Aspectos'!$CE$5,IF(BZ8='Tabla de Aspectos'!$CG$2,24*CA8/'Tabla de Aspectos'!$CG$5,IF(BZ8='Tabla de Aspectos'!$CI$2,24*CA8/'Tabla de Aspectos'!$CI$5,IF(BZ8='Tabla de Aspectos'!$CK$2,24*CA8/'Tabla de Aspectos'!$CK$5,IF(BZ8='Tabla de Aspectos'!$CM$2,24*CA8/'Tabla de Aspectos'!$CM$5,IF(BZ8='Tabla de Aspectos'!$CO$2,24*CA8/'Tabla de Aspectos'!$CO$5,IF(BZ8='Tabla de Aspectos'!$CQ$2,24*CA8/'Tabla de Aspectos'!$CQ$5,IF(BZ8='Tabla de Aspectos'!$CS$2,24*CA8/'Tabla de Aspectos'!$CS$5,IF(BZ8='Tabla de Aspectos'!$CU$2,24*CA8/'Tabla de Aspectos'!$CU$5,IF(BZ8='Tabla de Aspectos'!$CW$2,24*CA8/'Tabla de Aspectos'!$CW$5,""))))))))))))))))))))))))))))))))))))))))))))))))))</f>
        <v>0</v>
      </c>
      <c r="CD8" s="3">
        <f t="shared" si="6"/>
        <v>20</v>
      </c>
      <c r="CF8" s="3">
        <f>'Tabla de Aspectos'!D150</f>
        <v>149</v>
      </c>
      <c r="CG8" s="3" t="str">
        <f>'Tabla de Aspectos'!E150</f>
        <v>Neptuno</v>
      </c>
      <c r="CH8" s="3" t="str">
        <f>'Tabla de Aspectos'!F150</f>
        <v>Marte</v>
      </c>
      <c r="CI8" s="3" t="str">
        <f>IF('Tabla de Aspectos'!G150='Tabla de Aspectos'!$H$2,'Tabla de Aspectos'!$H$2,IF('Tabla de Aspectos'!I150='Tabla de Aspectos'!$J$2,'Tabla de Aspectos'!$J$2,IF('Tabla de Aspectos'!CY150='Tabla de Aspectos'!$CZ$2,'Tabla de Aspectos'!$CZ$2,IF('Tabla de Aspectos'!K150='Tabla de Aspectos'!$L$2,'Tabla de Aspectos'!$L$2,IF('Tabla de Aspectos'!M150='Tabla de Aspectos'!$N$2,'Tabla de Aspectos'!$N$2,IF('Tabla de Aspectos'!O150='Tabla de Aspectos'!$P$2,'Tabla de Aspectos'!$P$2,IF('Tabla de Aspectos'!Q150='Tabla de Aspectos'!$R$2,'Tabla de Aspectos'!$R$2,IF('Tabla de Aspectos'!S150='Tabla de Aspectos'!$T$2,'Tabla de Aspectos'!$T$2,IF('Tabla de Aspectos'!U150='Tabla de Aspectos'!$V$2,'Tabla de Aspectos'!$V$2,IF('Tabla de Aspectos'!W150='Tabla de Aspectos'!$X$2,'Tabla de Aspectos'!$X$2,IF('Tabla de Aspectos'!Y150='Tabla de Aspectos'!$Z$2,'Tabla de Aspectos'!$Z$2,IF('Tabla de Aspectos'!AA150='Tabla de Aspectos'!$AB$2,'Tabla de Aspectos'!$AB$2,IF('Tabla de Aspectos'!AC150='Tabla de Aspectos'!$AD$2,'Tabla de Aspectos'!$AD$2,IF('Tabla de Aspectos'!AE150='Tabla de Aspectos'!$AF$2,'Tabla de Aspectos'!$AF$2,IF('Tabla de Aspectos'!AG150='Tabla de Aspectos'!$AH$2,'Tabla de Aspectos'!$AH$2,IF('Tabla de Aspectos'!AI150='Tabla de Aspectos'!$AJ$2,'Tabla de Aspectos'!$AJ$2,IF('Tabla de Aspectos'!AK150='Tabla de Aspectos'!$AL$2,'Tabla de Aspectos'!$AL$2,IF('Tabla de Aspectos'!AM150='Tabla de Aspectos'!$AN$2,'Tabla de Aspectos'!$AN$2,IF('Tabla de Aspectos'!AO150='Tabla de Aspectos'!$AP$2,'Tabla de Aspectos'!$AP$2,IF('Tabla de Aspectos'!AQ150='Tabla de Aspectos'!$AR$2,'Tabla de Aspectos'!$AR$2,IF('Tabla de Aspectos'!AS150='Tabla de Aspectos'!$AT$2,'Tabla de Aspectos'!$AT$2,IF('Tabla de Aspectos'!AU150='Tabla de Aspectos'!$AV$2,'Tabla de Aspectos'!$AV$2,IF('Tabla de Aspectos'!AW150='Tabla de Aspectos'!$AX$2,'Tabla de Aspectos'!$AX$2,IF('Tabla de Aspectos'!AY150='Tabla de Aspectos'!$AZ$2,'Tabla de Aspectos'!$AZ$2,IF('Tabla de Aspectos'!BA150='Tabla de Aspectos'!$BB$2,'Tabla de Aspectos'!$BB$2,IF('Tabla de Aspectos'!BC150='Tabla de Aspectos'!$BD$2,'Tabla de Aspectos'!$BD$2,IF('Tabla de Aspectos'!BE150='Tabla de Aspectos'!$BF$2,'Tabla de Aspectos'!$BF$2,IF('Tabla de Aspectos'!BG150='Tabla de Aspectos'!$BH$2,'Tabla de Aspectos'!$BH$2,IF('Tabla de Aspectos'!BI150='Tabla de Aspectos'!$BJ$2,'Tabla de Aspectos'!$BJ$2,IF('Tabla de Aspectos'!BK150='Tabla de Aspectos'!$BL$2,'Tabla de Aspectos'!$BL$2,IF('Tabla de Aspectos'!BM150='Tabla de Aspectos'!$BN$2,'Tabla de Aspectos'!$BN$2,IF('Tabla de Aspectos'!BO150='Tabla de Aspectos'!$BP$2,'Tabla de Aspectos'!$BP$2,IF('Tabla de Aspectos'!BQ150='Tabla de Aspectos'!$BR$2,'Tabla de Aspectos'!$BR$2,IF('Tabla de Aspectos'!BS150='Tabla de Aspectos'!$BT$2,'Tabla de Aspectos'!$BT$2,IF('Tabla de Aspectos'!BU150='Tabla de Aspectos'!$BV$2,'Tabla de Aspectos'!$BV$2,IF('Tabla de Aspectos'!BW150='Tabla de Aspectos'!$BX$2,'Tabla de Aspectos'!$BX$2,IF('Tabla de Aspectos'!BY150='Tabla de Aspectos'!$BZ$2,'Tabla de Aspectos'!$BZ$2,IF('Tabla de Aspectos'!CA150='Tabla de Aspectos'!$CB$2,'Tabla de Aspectos'!$CB$2,IF('Tabla de Aspectos'!CC150='Tabla de Aspectos'!$CD$2,'Tabla de Aspectos'!$CD$2,IF('Tabla de Aspectos'!CE150='Tabla de Aspectos'!$CF$2,'Tabla de Aspectos'!$CF$2,IF('Tabla de Aspectos'!CG150='Tabla de Aspectos'!$CH$2,'Tabla de Aspectos'!$CH$2,IF('Tabla de Aspectos'!CI150='Tabla de Aspectos'!$CJ$2,'Tabla de Aspectos'!$CJ$2,IF('Tabla de Aspectos'!CK150='Tabla de Aspectos'!$CL$2,'Tabla de Aspectos'!$CL$2,IF('Tabla de Aspectos'!CM150='Tabla de Aspectos'!$CN$2,'Tabla de Aspectos'!$CN$2,IF('Tabla de Aspectos'!CO150='Tabla de Aspectos'!$CP$2,'Tabla de Aspectos'!$CP$2,IF('Tabla de Aspectos'!CQ150='Tabla de Aspectos'!$CR$2,'Tabla de Aspectos'!$CR$2,IF('Tabla de Aspectos'!CS150='Tabla de Aspectos'!$CT$2,'Tabla de Aspectos'!$CT$2,IF('Tabla de Aspectos'!CU150='Tabla de Aspectos'!$CV$2,'Tabla de Aspectos'!$CV$2,IF('Tabla de Aspectos'!CW150='Tabla de Aspectos'!$CX$2,'Tabla de Aspectos'!$CX$2,"")))))))))))))))))))))))))))))))))))))))))))))))))</f>
        <v>Conjunción</v>
      </c>
      <c r="CJ8" s="5">
        <f>IF(AND('Tabla de Aspectos'!H150&gt;=0,'Tabla de Aspectos'!H150&lt;'Tabla de Aspectos'!$G$5/24),'Tabla de Aspectos'!H150,IF(AND('Tabla de Aspectos'!J150&gt;=0,'Tabla de Aspectos'!J150&lt;'Tabla de Aspectos'!$I$5/24),'Tabla de Aspectos'!J150,IF(AND('Tabla de Aspectos'!CZ150&gt;=0,'Tabla de Aspectos'!CZ150&lt;'Tabla de Aspectos'!$CY$5/24),'Tabla de Aspectos'!CZ150,IF(AND('Tabla de Aspectos'!L150&gt;=0,'Tabla de Aspectos'!L150&lt;'Tabla de Aspectos'!$K$5/24),'Tabla de Aspectos'!L150,IF(AND('Tabla de Aspectos'!N150&gt;=0,'Tabla de Aspectos'!N150&lt;'Tabla de Aspectos'!$M$5/24),'Tabla de Aspectos'!N150,IF(AND('Tabla de Aspectos'!P150&gt;=0,'Tabla de Aspectos'!P150&lt;'Tabla de Aspectos'!$O$5/24),'Tabla de Aspectos'!P150,IF(AND('Tabla de Aspectos'!R150&gt;=0,'Tabla de Aspectos'!R150&lt;'Tabla de Aspectos'!$Q$5/24),'Tabla de Aspectos'!R150,IF(AND('Tabla de Aspectos'!T150&gt;=0,'Tabla de Aspectos'!T150&lt;'Tabla de Aspectos'!$S$5/24),'Tabla de Aspectos'!T150,IF(AND('Tabla de Aspectos'!V150&gt;=0,'Tabla de Aspectos'!V150&lt;'Tabla de Aspectos'!$U$5/24),'Tabla de Aspectos'!V150,IF(AND('Tabla de Aspectos'!X150&gt;=0,'Tabla de Aspectos'!X150&lt;'Tabla de Aspectos'!$W$5/24),'Tabla de Aspectos'!X150,IF(AND('Tabla de Aspectos'!Z150&gt;=0,'Tabla de Aspectos'!Z150&lt;'Tabla de Aspectos'!$Y$5/24),'Tabla de Aspectos'!Z150,IF(AND('Tabla de Aspectos'!AB150&gt;=0,'Tabla de Aspectos'!AB150&lt;'Tabla de Aspectos'!$AA$5/24),'Tabla de Aspectos'!AB150,IF(AND('Tabla de Aspectos'!AD150&gt;=0,'Tabla de Aspectos'!AD150&lt;'Tabla de Aspectos'!$AC$5/24),'Tabla de Aspectos'!AD150,IF(AND('Tabla de Aspectos'!AF150&gt;=0,'Tabla de Aspectos'!AF150&lt;'Tabla de Aspectos'!$AE$5/24),'Tabla de Aspectos'!AF150,IF(AND('Tabla de Aspectos'!AH150&gt;=0,'Tabla de Aspectos'!AH150&lt;'Tabla de Aspectos'!$AG$5/24),'Tabla de Aspectos'!AH150,IF(AND('Tabla de Aspectos'!AJ150&gt;=0,'Tabla de Aspectos'!AJ150&lt;'Tabla de Aspectos'!$AI$5/24),'Tabla de Aspectos'!AJ150,IF(AND('Tabla de Aspectos'!AL150&gt;=0,'Tabla de Aspectos'!AL150&lt;'Tabla de Aspectos'!$AK$5/24),'Tabla de Aspectos'!AL150,IF(AND('Tabla de Aspectos'!AN150&gt;=0,'Tabla de Aspectos'!AN150&lt;'Tabla de Aspectos'!$AM$5/24),'Tabla de Aspectos'!AN150,IF(AND('Tabla de Aspectos'!AP150&gt;=0,'Tabla de Aspectos'!AP150&lt;'Tabla de Aspectos'!$AO$5/24),'Tabla de Aspectos'!AP150,IF(AND('Tabla de Aspectos'!AR150&gt;=0,'Tabla de Aspectos'!AR150&lt;'Tabla de Aspectos'!$AQ$5/24),'Tabla de Aspectos'!AR150,IF(AND('Tabla de Aspectos'!AT150&gt;=0,'Tabla de Aspectos'!AT150&lt;'Tabla de Aspectos'!$AS$5/24),'Tabla de Aspectos'!AT150,IF(AND('Tabla de Aspectos'!AV150&gt;=0,'Tabla de Aspectos'!AV150&lt;'Tabla de Aspectos'!$AU$5/24),'Tabla de Aspectos'!AV150,IF(AND('Tabla de Aspectos'!AX150&gt;=0,'Tabla de Aspectos'!AX150&lt;'Tabla de Aspectos'!$AW$5/24),'Tabla de Aspectos'!AX150,IF(AND('Tabla de Aspectos'!AZ150&gt;=0,'Tabla de Aspectos'!AZ150&lt;'Tabla de Aspectos'!$AY$5/24),'Tabla de Aspectos'!AZ150,IF(AND('Tabla de Aspectos'!BB150&gt;=0,'Tabla de Aspectos'!BB150&lt;'Tabla de Aspectos'!$BA$5/24),'Tabla de Aspectos'!BB150,IF(AND('Tabla de Aspectos'!BD150&gt;=0,'Tabla de Aspectos'!BD150&lt;'Tabla de Aspectos'!$BC$5/24),'Tabla de Aspectos'!BD150,IF(AND('Tabla de Aspectos'!BF150&gt;=0,'Tabla de Aspectos'!BF150&lt;'Tabla de Aspectos'!$BE$5/24),'Tabla de Aspectos'!BF150,IF(AND('Tabla de Aspectos'!BH150&gt;=0,'Tabla de Aspectos'!BH150&lt;'Tabla de Aspectos'!$BG$5/24),'Tabla de Aspectos'!BH150,IF(AND('Tabla de Aspectos'!BJ150&gt;=0,'Tabla de Aspectos'!BJ150&lt;'Tabla de Aspectos'!$BI$5/24),'Tabla de Aspectos'!BJ150,IF(AND('Tabla de Aspectos'!BL150&gt;=0,'Tabla de Aspectos'!BL150&lt;'Tabla de Aspectos'!$BK$5/24),'Tabla de Aspectos'!BL150,IF(AND('Tabla de Aspectos'!BN150&gt;=0,'Tabla de Aspectos'!BN150&lt;'Tabla de Aspectos'!$BM$5/24),'Tabla de Aspectos'!BN150,IF(AND('Tabla de Aspectos'!BP150&gt;=0,'Tabla de Aspectos'!BP150&lt;'Tabla de Aspectos'!$BO$5/24),'Tabla de Aspectos'!BP150,IF(AND('Tabla de Aspectos'!BR150&gt;=0,'Tabla de Aspectos'!BR150&lt;'Tabla de Aspectos'!$BQ$5/24),'Tabla de Aspectos'!BR150,IF(AND('Tabla de Aspectos'!BT150&gt;=0,'Tabla de Aspectos'!BT150&lt;'Tabla de Aspectos'!$BS$5/24),'Tabla de Aspectos'!BT150,IF(AND('Tabla de Aspectos'!BV150&gt;=0,'Tabla de Aspectos'!BV150&lt;'Tabla de Aspectos'!$BU$5/24),'Tabla de Aspectos'!BV150,IF(AND('Tabla de Aspectos'!BX150&gt;=0,'Tabla de Aspectos'!BX150&lt;'Tabla de Aspectos'!$BW$5/24),'Tabla de Aspectos'!BX150,IF(AND('Tabla de Aspectos'!BZ150&gt;=0,'Tabla de Aspectos'!BZ150&lt;'Tabla de Aspectos'!$BY$5/24),'Tabla de Aspectos'!BZ150,IF(AND('Tabla de Aspectos'!CB150&gt;=0,'Tabla de Aspectos'!CB150&lt;'Tabla de Aspectos'!$CA$5/24),'Tabla de Aspectos'!CB150,IF(AND('Tabla de Aspectos'!CD150&gt;=0,'Tabla de Aspectos'!CD150&lt;'Tabla de Aspectos'!$CC$5/24),'Tabla de Aspectos'!CD150,IF(AND('Tabla de Aspectos'!CF150&gt;=0,'Tabla de Aspectos'!CF150&lt;'Tabla de Aspectos'!$CE$5/24),'Tabla de Aspectos'!CF150,IF(AND('Tabla de Aspectos'!CH150&gt;=0,'Tabla de Aspectos'!CH150&lt;'Tabla de Aspectos'!$CG$5/24),'Tabla de Aspectos'!CH150,IF(AND('Tabla de Aspectos'!CJ150&gt;=0,'Tabla de Aspectos'!CJ150&lt;'Tabla de Aspectos'!$CI$5/24),'Tabla de Aspectos'!CJ150,IF(AND('Tabla de Aspectos'!CL150&gt;=0,'Tabla de Aspectos'!CL150&lt;'Tabla de Aspectos'!$CK$5/24),'Tabla de Aspectos'!CL150,IF(AND('Tabla de Aspectos'!CN150&gt;=0,'Tabla de Aspectos'!CN150&lt;'Tabla de Aspectos'!$CM$5/24),'Tabla de Aspectos'!CN150,IF(AND('Tabla de Aspectos'!CP150&gt;=0,'Tabla de Aspectos'!CP150&lt;'Tabla de Aspectos'!$CO$5/24),'Tabla de Aspectos'!CP150,IF(AND('Tabla de Aspectos'!CR150&gt;=0,'Tabla de Aspectos'!CR150&lt;'Tabla de Aspectos'!$CQ$5/24),'Tabla de Aspectos'!CR150,IF(AND('Tabla de Aspectos'!CT150&gt;=0,'Tabla de Aspectos'!CT150&lt;'Tabla de Aspectos'!$CS$5/24),'Tabla de Aspectos'!CT150,IF(AND('Tabla de Aspectos'!CV150&gt;=0,'Tabla de Aspectos'!CV150&lt;'Tabla de Aspectos'!$CU$5/24),'Tabla de Aspectos'!CV150,IF(AND('Tabla de Aspectos'!CX150&gt;=0,'Tabla de Aspectos'!CX150&lt;'Tabla de Aspectos'!$CW$5/24),'Tabla de Aspectos'!CX150,"")))))))))))))))))))))))))))))))))))))))))))))))))</f>
        <v>0</v>
      </c>
      <c r="CK8" s="3" t="str">
        <f>IF(CJ8&lt;&gt;"",IF(CI8=13,"(no se puede describir)",IF(CI8="Conjunción","+20",ROUND((31-HLOOKUP(CI8,'Tabla de Aspectos'!$G$2:$DT$7,6,FALSE))/3*2,1))),"")</f>
        <v>+20</v>
      </c>
      <c r="CL8" s="3">
        <f>IF(CI8='Tabla de Aspectos'!$G$2,24*CJ8/'Tabla de Aspectos'!$G$5,IF(CI8='Tabla de Aspectos'!$I$2,24*CJ8/'Tabla de Aspectos'!$I$5,IF(CI8='Tabla de Aspectos'!$K$2,24*CJ8/'Tabla de Aspectos'!$K$5,IF(CI8='Tabla de Aspectos'!$CY$2,24*CJ8/'Tabla de Aspectos'!$CY$5,IF(CI8='Tabla de Aspectos'!$M$2,24*CJ8/'Tabla de Aspectos'!$M$5,IF(CI8='Tabla de Aspectos'!$M$2,24*CJ8/'Tabla de Aspectos'!$M$5,IF(CI8='Tabla de Aspectos'!$O$2,24*CJ8/'Tabla de Aspectos'!$O$5,IF(CI8='Tabla de Aspectos'!$Q$2,24*CJ8/'Tabla de Aspectos'!$Q$5,IF(CI8='Tabla de Aspectos'!$S$2,24*CJ8/'Tabla de Aspectos'!$S$5,IF(CI8='Tabla de Aspectos'!$U$2,24*CJ8/'Tabla de Aspectos'!$U$5,IF(CI8='Tabla de Aspectos'!$W$2,24*CJ8/'Tabla de Aspectos'!$W$5,IF(CI8='Tabla de Aspectos'!$Y$2,24*CJ8/'Tabla de Aspectos'!$Y$5,IF(CI8='Tabla de Aspectos'!$AA$2,24*CJ8/'Tabla de Aspectos'!$AA$5,IF(CI8='Tabla de Aspectos'!$AC$2,24*CJ8/'Tabla de Aspectos'!$AC$5,IF(CI8='Tabla de Aspectos'!$AE$2,24*CJ8/'Tabla de Aspectos'!$AE$5,IF(CI8='Tabla de Aspectos'!$AG$2,24*CJ8/'Tabla de Aspectos'!$AG$5,IF(CI8='Tabla de Aspectos'!$AI$2,24*CJ8/'Tabla de Aspectos'!$AI$5,IF(CI8='Tabla de Aspectos'!$AK$2,24*CJ8/'Tabla de Aspectos'!$AK$5,IF(CI8='Tabla de Aspectos'!$AM$2,24*CJ8/'Tabla de Aspectos'!$AM$5,IF(CI8='Tabla de Aspectos'!$AO$2,24*CJ8/'Tabla de Aspectos'!$AO$5,IF(CI8='Tabla de Aspectos'!$AQ$2,24*CJ8/'Tabla de Aspectos'!$AQ$5,IF(CI8='Tabla de Aspectos'!$AS$2,24*CJ8/'Tabla de Aspectos'!$AS$5,IF(CI8='Tabla de Aspectos'!$AU$2,24*CJ8/'Tabla de Aspectos'!$AU$5,IF(CI8='Tabla de Aspectos'!$AW$2,24*CJ8/'Tabla de Aspectos'!$AW$5,IF(CI8='Tabla de Aspectos'!$AY$2,24*CJ8/'Tabla de Aspectos'!$AY$5,IF(CI8='Tabla de Aspectos'!$BA$2,24*CJ8/'Tabla de Aspectos'!$BA$5,IF(CI8='Tabla de Aspectos'!$BC$2,24*CJ8/'Tabla de Aspectos'!$BC$5,IF(CI8='Tabla de Aspectos'!$BE$2,24*CJ8/'Tabla de Aspectos'!$BE$5,IF(CI8='Tabla de Aspectos'!$BG$2,24*CJ8/'Tabla de Aspectos'!$BG$5,IF(CI8='Tabla de Aspectos'!$BI$2,24*CJ8/'Tabla de Aspectos'!$BI$5,IF(CI8='Tabla de Aspectos'!$BK$2,24*CJ8/'Tabla de Aspectos'!$BK$5,IF(CI8='Tabla de Aspectos'!$BM$2,24*CJ8/'Tabla de Aspectos'!$BM$5,IF(CI8='Tabla de Aspectos'!$BO$2,24*CJ8/'Tabla de Aspectos'!$BO$5,IF(CI8='Tabla de Aspectos'!$BQ$2,24*CJ8/'Tabla de Aspectos'!$BQ$5,IF(CI8='Tabla de Aspectos'!$BS$2,24*CJ8/'Tabla de Aspectos'!$BS$5,IF(CI8='Tabla de Aspectos'!$BU$2,24*CJ8/'Tabla de Aspectos'!$BU$5,IF(CI8='Tabla de Aspectos'!$BW$2,24*CJ8/'Tabla de Aspectos'!$BW$5,IF(CI8='Tabla de Aspectos'!$BY$2,24*CJ8/'Tabla de Aspectos'!$BY$5,IF(CI8='Tabla de Aspectos'!$CA$2,24*CJ8/'Tabla de Aspectos'!$CA$5,IF(CI8='Tabla de Aspectos'!$CC$2,24*CJ8/'Tabla de Aspectos'!$CC$5,IF(CI8='Tabla de Aspectos'!$CE$2,24*CJ8/'Tabla de Aspectos'!$CE$5,IF(CI8='Tabla de Aspectos'!$CG$2,24*CJ8/'Tabla de Aspectos'!$CG$5,IF(CI8='Tabla de Aspectos'!$CI$2,24*CJ8/'Tabla de Aspectos'!$CI$5,IF(CI8='Tabla de Aspectos'!$CK$2,24*CJ8/'Tabla de Aspectos'!$CK$5,IF(CI8='Tabla de Aspectos'!$CM$2,24*CJ8/'Tabla de Aspectos'!$CM$5,IF(CI8='Tabla de Aspectos'!$CO$2,24*CJ8/'Tabla de Aspectos'!$CO$5,IF(CI8='Tabla de Aspectos'!$CQ$2,24*CJ8/'Tabla de Aspectos'!$CQ$5,IF(CI8='Tabla de Aspectos'!$CS$2,24*CJ8/'Tabla de Aspectos'!$CS$5,IF(CI8='Tabla de Aspectos'!$CU$2,24*CJ8/'Tabla de Aspectos'!$CU$5,IF(CI8='Tabla de Aspectos'!$CW$2,24*CJ8/'Tabla de Aspectos'!$CW$5,""))))))))))))))))))))))))))))))))))))))))))))))))))</f>
        <v>0</v>
      </c>
      <c r="CM8" s="3">
        <f t="shared" si="7"/>
        <v>20</v>
      </c>
      <c r="CO8" s="3">
        <f>'Tabla de Aspectos'!D165</f>
        <v>165</v>
      </c>
      <c r="CP8" s="3" t="str">
        <f>'Tabla de Aspectos'!E165</f>
        <v>Plutón</v>
      </c>
      <c r="CQ8" s="3" t="str">
        <f>'Tabla de Aspectos'!F165</f>
        <v>Marte</v>
      </c>
      <c r="CR8" s="3" t="str">
        <f>IF('Tabla de Aspectos'!G165='Tabla de Aspectos'!$H$2,'Tabla de Aspectos'!$H$2,IF('Tabla de Aspectos'!I165='Tabla de Aspectos'!$J$2,'Tabla de Aspectos'!$J$2,IF('Tabla de Aspectos'!CY165='Tabla de Aspectos'!$CZ$2,'Tabla de Aspectos'!$CZ$2,IF('Tabla de Aspectos'!K165='Tabla de Aspectos'!$L$2,'Tabla de Aspectos'!$L$2,IF('Tabla de Aspectos'!M165='Tabla de Aspectos'!$N$2,'Tabla de Aspectos'!$N$2,IF('Tabla de Aspectos'!O165='Tabla de Aspectos'!$P$2,'Tabla de Aspectos'!$P$2,IF('Tabla de Aspectos'!Q165='Tabla de Aspectos'!$R$2,'Tabla de Aspectos'!$R$2,IF('Tabla de Aspectos'!S165='Tabla de Aspectos'!$T$2,'Tabla de Aspectos'!$T$2,IF('Tabla de Aspectos'!U165='Tabla de Aspectos'!$V$2,'Tabla de Aspectos'!$V$2,IF('Tabla de Aspectos'!W165='Tabla de Aspectos'!$X$2,'Tabla de Aspectos'!$X$2,IF('Tabla de Aspectos'!Y165='Tabla de Aspectos'!$Z$2,'Tabla de Aspectos'!$Z$2,IF('Tabla de Aspectos'!AA165='Tabla de Aspectos'!$AB$2,'Tabla de Aspectos'!$AB$2,IF('Tabla de Aspectos'!AC165='Tabla de Aspectos'!$AD$2,'Tabla de Aspectos'!$AD$2,IF('Tabla de Aspectos'!AE165='Tabla de Aspectos'!$AF$2,'Tabla de Aspectos'!$AF$2,IF('Tabla de Aspectos'!AG165='Tabla de Aspectos'!$AH$2,'Tabla de Aspectos'!$AH$2,IF('Tabla de Aspectos'!AI165='Tabla de Aspectos'!$AJ$2,'Tabla de Aspectos'!$AJ$2,IF('Tabla de Aspectos'!AK165='Tabla de Aspectos'!$AL$2,'Tabla de Aspectos'!$AL$2,IF('Tabla de Aspectos'!AM165='Tabla de Aspectos'!$AN$2,'Tabla de Aspectos'!$AN$2,IF('Tabla de Aspectos'!AO165='Tabla de Aspectos'!$AP$2,'Tabla de Aspectos'!$AP$2,IF('Tabla de Aspectos'!AQ165='Tabla de Aspectos'!$AR$2,'Tabla de Aspectos'!$AR$2,IF('Tabla de Aspectos'!AS165='Tabla de Aspectos'!$AT$2,'Tabla de Aspectos'!$AT$2,IF('Tabla de Aspectos'!AU165='Tabla de Aspectos'!$AV$2,'Tabla de Aspectos'!$AV$2,IF('Tabla de Aspectos'!AW165='Tabla de Aspectos'!$AX$2,'Tabla de Aspectos'!$AX$2,IF('Tabla de Aspectos'!AY165='Tabla de Aspectos'!$AZ$2,'Tabla de Aspectos'!$AZ$2,IF('Tabla de Aspectos'!BA165='Tabla de Aspectos'!$BB$2,'Tabla de Aspectos'!$BB$2,IF('Tabla de Aspectos'!BC165='Tabla de Aspectos'!$BD$2,'Tabla de Aspectos'!$BD$2,IF('Tabla de Aspectos'!BE165='Tabla de Aspectos'!$BF$2,'Tabla de Aspectos'!$BF$2,IF('Tabla de Aspectos'!BG165='Tabla de Aspectos'!$BH$2,'Tabla de Aspectos'!$BH$2,IF('Tabla de Aspectos'!BI165='Tabla de Aspectos'!$BJ$2,'Tabla de Aspectos'!$BJ$2,IF('Tabla de Aspectos'!BK165='Tabla de Aspectos'!$BL$2,'Tabla de Aspectos'!$BL$2,IF('Tabla de Aspectos'!BM165='Tabla de Aspectos'!$BN$2,'Tabla de Aspectos'!$BN$2,IF('Tabla de Aspectos'!BO165='Tabla de Aspectos'!$BP$2,'Tabla de Aspectos'!$BP$2,IF('Tabla de Aspectos'!BQ165='Tabla de Aspectos'!$BR$2,'Tabla de Aspectos'!$BR$2,IF('Tabla de Aspectos'!BS165='Tabla de Aspectos'!$BT$2,'Tabla de Aspectos'!$BT$2,IF('Tabla de Aspectos'!BU165='Tabla de Aspectos'!$BV$2,'Tabla de Aspectos'!$BV$2,IF('Tabla de Aspectos'!BW165='Tabla de Aspectos'!$BX$2,'Tabla de Aspectos'!$BX$2,IF('Tabla de Aspectos'!BY165='Tabla de Aspectos'!$BZ$2,'Tabla de Aspectos'!$BZ$2,IF('Tabla de Aspectos'!CA165='Tabla de Aspectos'!$CB$2,'Tabla de Aspectos'!$CB$2,IF('Tabla de Aspectos'!CC165='Tabla de Aspectos'!$CD$2,'Tabla de Aspectos'!$CD$2,IF('Tabla de Aspectos'!CE165='Tabla de Aspectos'!$CF$2,'Tabla de Aspectos'!$CF$2,IF('Tabla de Aspectos'!CG165='Tabla de Aspectos'!$CH$2,'Tabla de Aspectos'!$CH$2,IF('Tabla de Aspectos'!CI165='Tabla de Aspectos'!$CJ$2,'Tabla de Aspectos'!$CJ$2,IF('Tabla de Aspectos'!CK165='Tabla de Aspectos'!$CL$2,'Tabla de Aspectos'!$CL$2,IF('Tabla de Aspectos'!CM165='Tabla de Aspectos'!$CN$2,'Tabla de Aspectos'!$CN$2,IF('Tabla de Aspectos'!CO165='Tabla de Aspectos'!$CP$2,'Tabla de Aspectos'!$CP$2,IF('Tabla de Aspectos'!CQ165='Tabla de Aspectos'!$CR$2,'Tabla de Aspectos'!$CR$2,IF('Tabla de Aspectos'!CS165='Tabla de Aspectos'!$CT$2,'Tabla de Aspectos'!$CT$2,IF('Tabla de Aspectos'!CU165='Tabla de Aspectos'!$CV$2,'Tabla de Aspectos'!$CV$2,IF('Tabla de Aspectos'!CW165='Tabla de Aspectos'!$CX$2,'Tabla de Aspectos'!$CX$2,"")))))))))))))))))))))))))))))))))))))))))))))))))</f>
        <v>Conjunción</v>
      </c>
      <c r="CS8" s="5">
        <f>IF(AND('Tabla de Aspectos'!H165&gt;=0,'Tabla de Aspectos'!H165&lt;'Tabla de Aspectos'!$G$5/24),'Tabla de Aspectos'!H165,IF(AND('Tabla de Aspectos'!J165&gt;=0,'Tabla de Aspectos'!J165&lt;'Tabla de Aspectos'!$I$5/24),'Tabla de Aspectos'!J165,IF(AND('Tabla de Aspectos'!CZ165&gt;=0,'Tabla de Aspectos'!CZ165&lt;'Tabla de Aspectos'!$CY$5/24),'Tabla de Aspectos'!CZ165,IF(AND('Tabla de Aspectos'!L165&gt;=0,'Tabla de Aspectos'!L165&lt;'Tabla de Aspectos'!$K$5/24),'Tabla de Aspectos'!L165,IF(AND('Tabla de Aspectos'!N165&gt;=0,'Tabla de Aspectos'!N165&lt;'Tabla de Aspectos'!$M$5/24),'Tabla de Aspectos'!N165,IF(AND('Tabla de Aspectos'!P165&gt;=0,'Tabla de Aspectos'!P165&lt;'Tabla de Aspectos'!$O$5/24),'Tabla de Aspectos'!P165,IF(AND('Tabla de Aspectos'!R165&gt;=0,'Tabla de Aspectos'!R165&lt;'Tabla de Aspectos'!$Q$5/24),'Tabla de Aspectos'!R165,IF(AND('Tabla de Aspectos'!T165&gt;=0,'Tabla de Aspectos'!T165&lt;'Tabla de Aspectos'!$S$5/24),'Tabla de Aspectos'!T165,IF(AND('Tabla de Aspectos'!V165&gt;=0,'Tabla de Aspectos'!V165&lt;'Tabla de Aspectos'!$U$5/24),'Tabla de Aspectos'!V165,IF(AND('Tabla de Aspectos'!X165&gt;=0,'Tabla de Aspectos'!X165&lt;'Tabla de Aspectos'!$W$5/24),'Tabla de Aspectos'!X165,IF(AND('Tabla de Aspectos'!Z165&gt;=0,'Tabla de Aspectos'!Z165&lt;'Tabla de Aspectos'!$Y$5/24),'Tabla de Aspectos'!Z165,IF(AND('Tabla de Aspectos'!AB165&gt;=0,'Tabla de Aspectos'!AB165&lt;'Tabla de Aspectos'!$AA$5/24),'Tabla de Aspectos'!AB165,IF(AND('Tabla de Aspectos'!AD165&gt;=0,'Tabla de Aspectos'!AD165&lt;'Tabla de Aspectos'!$AC$5/24),'Tabla de Aspectos'!AD165,IF(AND('Tabla de Aspectos'!AF165&gt;=0,'Tabla de Aspectos'!AF165&lt;'Tabla de Aspectos'!$AE$5/24),'Tabla de Aspectos'!AF165,IF(AND('Tabla de Aspectos'!AH165&gt;=0,'Tabla de Aspectos'!AH165&lt;'Tabla de Aspectos'!$AG$5/24),'Tabla de Aspectos'!AH165,IF(AND('Tabla de Aspectos'!AJ165&gt;=0,'Tabla de Aspectos'!AJ165&lt;'Tabla de Aspectos'!$AI$5/24),'Tabla de Aspectos'!AJ165,IF(AND('Tabla de Aspectos'!AL165&gt;=0,'Tabla de Aspectos'!AL165&lt;'Tabla de Aspectos'!$AK$5/24),'Tabla de Aspectos'!AL165,IF(AND('Tabla de Aspectos'!AN165&gt;=0,'Tabla de Aspectos'!AN165&lt;'Tabla de Aspectos'!$AM$5/24),'Tabla de Aspectos'!AN165,IF(AND('Tabla de Aspectos'!AP165&gt;=0,'Tabla de Aspectos'!AP165&lt;'Tabla de Aspectos'!$AO$5/24),'Tabla de Aspectos'!AP165,IF(AND('Tabla de Aspectos'!AR165&gt;=0,'Tabla de Aspectos'!AR165&lt;'Tabla de Aspectos'!$AQ$5/24),'Tabla de Aspectos'!AR165,IF(AND('Tabla de Aspectos'!AT165&gt;=0,'Tabla de Aspectos'!AT165&lt;'Tabla de Aspectos'!$AS$5/24),'Tabla de Aspectos'!AT165,IF(AND('Tabla de Aspectos'!AV165&gt;=0,'Tabla de Aspectos'!AV165&lt;'Tabla de Aspectos'!$AU$5/24),'Tabla de Aspectos'!AV165,IF(AND('Tabla de Aspectos'!AX165&gt;=0,'Tabla de Aspectos'!AX165&lt;'Tabla de Aspectos'!$AW$5/24),'Tabla de Aspectos'!AX165,IF(AND('Tabla de Aspectos'!AZ165&gt;=0,'Tabla de Aspectos'!AZ165&lt;'Tabla de Aspectos'!$AY$5/24),'Tabla de Aspectos'!AZ165,IF(AND('Tabla de Aspectos'!BB165&gt;=0,'Tabla de Aspectos'!BB165&lt;'Tabla de Aspectos'!$BA$5/24),'Tabla de Aspectos'!BB165,IF(AND('Tabla de Aspectos'!BD165&gt;=0,'Tabla de Aspectos'!BD165&lt;'Tabla de Aspectos'!$BC$5/24),'Tabla de Aspectos'!BD165,IF(AND('Tabla de Aspectos'!BF165&gt;=0,'Tabla de Aspectos'!BF165&lt;'Tabla de Aspectos'!$BE$5/24),'Tabla de Aspectos'!BF165,IF(AND('Tabla de Aspectos'!BH165&gt;=0,'Tabla de Aspectos'!BH165&lt;'Tabla de Aspectos'!$BG$5/24),'Tabla de Aspectos'!BH165,IF(AND('Tabla de Aspectos'!BJ165&gt;=0,'Tabla de Aspectos'!BJ165&lt;'Tabla de Aspectos'!$BI$5/24),'Tabla de Aspectos'!BJ165,IF(AND('Tabla de Aspectos'!BL165&gt;=0,'Tabla de Aspectos'!BL165&lt;'Tabla de Aspectos'!$BK$5/24),'Tabla de Aspectos'!BL165,IF(AND('Tabla de Aspectos'!BN165&gt;=0,'Tabla de Aspectos'!BN165&lt;'Tabla de Aspectos'!$BM$5/24),'Tabla de Aspectos'!BN165,IF(AND('Tabla de Aspectos'!BP165&gt;=0,'Tabla de Aspectos'!BP165&lt;'Tabla de Aspectos'!$BO$5/24),'Tabla de Aspectos'!BP165,IF(AND('Tabla de Aspectos'!BR165&gt;=0,'Tabla de Aspectos'!BR165&lt;'Tabla de Aspectos'!$BQ$5/24),'Tabla de Aspectos'!BR165,IF(AND('Tabla de Aspectos'!BT165&gt;=0,'Tabla de Aspectos'!BT165&lt;'Tabla de Aspectos'!$BS$5/24),'Tabla de Aspectos'!BT165,IF(AND('Tabla de Aspectos'!BV165&gt;=0,'Tabla de Aspectos'!BV165&lt;'Tabla de Aspectos'!$BU$5/24),'Tabla de Aspectos'!BV165,IF(AND('Tabla de Aspectos'!BX165&gt;=0,'Tabla de Aspectos'!BX165&lt;'Tabla de Aspectos'!$BW$5/24),'Tabla de Aspectos'!BX165,IF(AND('Tabla de Aspectos'!BZ165&gt;=0,'Tabla de Aspectos'!BZ165&lt;'Tabla de Aspectos'!$BY$5/24),'Tabla de Aspectos'!BZ165,IF(AND('Tabla de Aspectos'!CB165&gt;=0,'Tabla de Aspectos'!CB165&lt;'Tabla de Aspectos'!$CA$5/24),'Tabla de Aspectos'!CB165,IF(AND('Tabla de Aspectos'!CD165&gt;=0,'Tabla de Aspectos'!CD165&lt;'Tabla de Aspectos'!$CC$5/24),'Tabla de Aspectos'!CD165,IF(AND('Tabla de Aspectos'!CF165&gt;=0,'Tabla de Aspectos'!CF165&lt;'Tabla de Aspectos'!$CE$5/24),'Tabla de Aspectos'!CF165,IF(AND('Tabla de Aspectos'!CH165&gt;=0,'Tabla de Aspectos'!CH165&lt;'Tabla de Aspectos'!$CG$5/24),'Tabla de Aspectos'!CH165,IF(AND('Tabla de Aspectos'!CJ165&gt;=0,'Tabla de Aspectos'!CJ165&lt;'Tabla de Aspectos'!$CI$5/24),'Tabla de Aspectos'!CJ165,IF(AND('Tabla de Aspectos'!CL165&gt;=0,'Tabla de Aspectos'!CL165&lt;'Tabla de Aspectos'!$CK$5/24),'Tabla de Aspectos'!CL165,IF(AND('Tabla de Aspectos'!CN165&gt;=0,'Tabla de Aspectos'!CN165&lt;'Tabla de Aspectos'!$CM$5/24),'Tabla de Aspectos'!CN165,IF(AND('Tabla de Aspectos'!CP165&gt;=0,'Tabla de Aspectos'!CP165&lt;'Tabla de Aspectos'!$CO$5/24),'Tabla de Aspectos'!CP165,IF(AND('Tabla de Aspectos'!CR165&gt;=0,'Tabla de Aspectos'!CR165&lt;'Tabla de Aspectos'!$CQ$5/24),'Tabla de Aspectos'!CR165,IF(AND('Tabla de Aspectos'!CT165&gt;=0,'Tabla de Aspectos'!CT165&lt;'Tabla de Aspectos'!$CS$5/24),'Tabla de Aspectos'!CT165,IF(AND('Tabla de Aspectos'!CV165&gt;=0,'Tabla de Aspectos'!CV165&lt;'Tabla de Aspectos'!$CU$5/24),'Tabla de Aspectos'!CV165,IF(AND('Tabla de Aspectos'!CX165&gt;=0,'Tabla de Aspectos'!CX165&lt;'Tabla de Aspectos'!$CW$5/24),'Tabla de Aspectos'!CX165,"")))))))))))))))))))))))))))))))))))))))))))))))))</f>
        <v>0</v>
      </c>
      <c r="CT8" s="3" t="str">
        <f>IF(CS8&lt;&gt;"",IF(CR8=13,"(no se puede describir)",IF(CR8="Conjunción","+20",ROUND((31-HLOOKUP(CR8,'Tabla de Aspectos'!$G$2:$DT$7,6,FALSE))/3*2,1))),"")</f>
        <v>+20</v>
      </c>
      <c r="CU8" s="3">
        <f>IF(CR8='Tabla de Aspectos'!$G$2,24*CS8/'Tabla de Aspectos'!$G$5,IF(CR8='Tabla de Aspectos'!$I$2,24*CS8/'Tabla de Aspectos'!$I$5,IF(CR8='Tabla de Aspectos'!$K$2,24*CS8/'Tabla de Aspectos'!$K$5,IF(CR8='Tabla de Aspectos'!$CY$2,24*CS8/'Tabla de Aspectos'!$CY$5,IF(CR8='Tabla de Aspectos'!$M$2,24*CS8/'Tabla de Aspectos'!$M$5,IF(CR8='Tabla de Aspectos'!$M$2,24*CS8/'Tabla de Aspectos'!$M$5,IF(CR8='Tabla de Aspectos'!$O$2,24*CS8/'Tabla de Aspectos'!$O$5,IF(CR8='Tabla de Aspectos'!$Q$2,24*CS8/'Tabla de Aspectos'!$Q$5,IF(CR8='Tabla de Aspectos'!$S$2,24*CS8/'Tabla de Aspectos'!$S$5,IF(CR8='Tabla de Aspectos'!$U$2,24*CS8/'Tabla de Aspectos'!$U$5,IF(CR8='Tabla de Aspectos'!$W$2,24*CS8/'Tabla de Aspectos'!$W$5,IF(CR8='Tabla de Aspectos'!$Y$2,24*CS8/'Tabla de Aspectos'!$Y$5,IF(CR8='Tabla de Aspectos'!$AA$2,24*CS8/'Tabla de Aspectos'!$AA$5,IF(CR8='Tabla de Aspectos'!$AC$2,24*CS8/'Tabla de Aspectos'!$AC$5,IF(CR8='Tabla de Aspectos'!$AE$2,24*CS8/'Tabla de Aspectos'!$AE$5,IF(CR8='Tabla de Aspectos'!$AG$2,24*CS8/'Tabla de Aspectos'!$AG$5,IF(CR8='Tabla de Aspectos'!$AI$2,24*CS8/'Tabla de Aspectos'!$AI$5,IF(CR8='Tabla de Aspectos'!$AK$2,24*CS8/'Tabla de Aspectos'!$AK$5,IF(CR8='Tabla de Aspectos'!$AM$2,24*CS8/'Tabla de Aspectos'!$AM$5,IF(CR8='Tabla de Aspectos'!$AO$2,24*CS8/'Tabla de Aspectos'!$AO$5,IF(CR8='Tabla de Aspectos'!$AQ$2,24*CS8/'Tabla de Aspectos'!$AQ$5,IF(CR8='Tabla de Aspectos'!$AS$2,24*CS8/'Tabla de Aspectos'!$AS$5,IF(CR8='Tabla de Aspectos'!$AU$2,24*CS8/'Tabla de Aspectos'!$AU$5,IF(CR8='Tabla de Aspectos'!$AW$2,24*CS8/'Tabla de Aspectos'!$AW$5,IF(CR8='Tabla de Aspectos'!$AY$2,24*CS8/'Tabla de Aspectos'!$AY$5,IF(CR8='Tabla de Aspectos'!$BA$2,24*CS8/'Tabla de Aspectos'!$BA$5,IF(CR8='Tabla de Aspectos'!$BC$2,24*CS8/'Tabla de Aspectos'!$BC$5,IF(CR8='Tabla de Aspectos'!$BE$2,24*CS8/'Tabla de Aspectos'!$BE$5,IF(CR8='Tabla de Aspectos'!$BG$2,24*CS8/'Tabla de Aspectos'!$BG$5,IF(CR8='Tabla de Aspectos'!$BI$2,24*CS8/'Tabla de Aspectos'!$BI$5,IF(CR8='Tabla de Aspectos'!$BK$2,24*CS8/'Tabla de Aspectos'!$BK$5,IF(CR8='Tabla de Aspectos'!$BM$2,24*CS8/'Tabla de Aspectos'!$BM$5,IF(CR8='Tabla de Aspectos'!$BO$2,24*CS8/'Tabla de Aspectos'!$BO$5,IF(CR8='Tabla de Aspectos'!$BQ$2,24*CS8/'Tabla de Aspectos'!$BQ$5,IF(CR8='Tabla de Aspectos'!$BS$2,24*CS8/'Tabla de Aspectos'!$BS$5,IF(CR8='Tabla de Aspectos'!$BU$2,24*CS8/'Tabla de Aspectos'!$BU$5,IF(CR8='Tabla de Aspectos'!$BW$2,24*CS8/'Tabla de Aspectos'!$BW$5,IF(CR8='Tabla de Aspectos'!$BY$2,24*CS8/'Tabla de Aspectos'!$BY$5,IF(CR8='Tabla de Aspectos'!$CA$2,24*CS8/'Tabla de Aspectos'!$CA$5,IF(CR8='Tabla de Aspectos'!$CC$2,24*CS8/'Tabla de Aspectos'!$CC$5,IF(CR8='Tabla de Aspectos'!$CE$2,24*CS8/'Tabla de Aspectos'!$CE$5,IF(CR8='Tabla de Aspectos'!$CG$2,24*CS8/'Tabla de Aspectos'!$CG$5,IF(CR8='Tabla de Aspectos'!$CI$2,24*CS8/'Tabla de Aspectos'!$CI$5,IF(CR8='Tabla de Aspectos'!$CK$2,24*CS8/'Tabla de Aspectos'!$CK$5,IF(CR8='Tabla de Aspectos'!$CM$2,24*CS8/'Tabla de Aspectos'!$CM$5,IF(CR8='Tabla de Aspectos'!$CO$2,24*CS8/'Tabla de Aspectos'!$CO$5,IF(CR8='Tabla de Aspectos'!$CQ$2,24*CS8/'Tabla de Aspectos'!$CQ$5,IF(CR8='Tabla de Aspectos'!$CS$2,24*CS8/'Tabla de Aspectos'!$CS$5,IF(CR8='Tabla de Aspectos'!$CU$2,24*CS8/'Tabla de Aspectos'!$CU$5,IF(CR8='Tabla de Aspectos'!$CW$2,24*CS8/'Tabla de Aspectos'!$CW$5,""))))))))))))))))))))))))))))))))))))))))))))))))))</f>
        <v>0</v>
      </c>
      <c r="CV8" s="3">
        <f t="shared" si="8"/>
        <v>20</v>
      </c>
      <c r="CX8" s="3">
        <f>'Tabla de Aspectos'!D180</f>
        <v>181</v>
      </c>
      <c r="CY8" s="3" t="str">
        <f>'Tabla de Aspectos'!E180</f>
        <v>Nodo Norte Real</v>
      </c>
      <c r="CZ8" s="3" t="str">
        <f>'Tabla de Aspectos'!F180</f>
        <v>Marte</v>
      </c>
      <c r="DA8" s="3" t="str">
        <f>IF('Tabla de Aspectos'!G180='Tabla de Aspectos'!$H$2,'Tabla de Aspectos'!$H$2,IF('Tabla de Aspectos'!I180='Tabla de Aspectos'!$J$2,'Tabla de Aspectos'!$J$2,IF('Tabla de Aspectos'!CY180='Tabla de Aspectos'!$CZ$2,'Tabla de Aspectos'!$CZ$2,IF('Tabla de Aspectos'!K180='Tabla de Aspectos'!$L$2,'Tabla de Aspectos'!$L$2,IF('Tabla de Aspectos'!M180='Tabla de Aspectos'!$N$2,'Tabla de Aspectos'!$N$2,IF('Tabla de Aspectos'!O180='Tabla de Aspectos'!$P$2,'Tabla de Aspectos'!$P$2,IF('Tabla de Aspectos'!Q180='Tabla de Aspectos'!$R$2,'Tabla de Aspectos'!$R$2,IF('Tabla de Aspectos'!S180='Tabla de Aspectos'!$T$2,'Tabla de Aspectos'!$T$2,IF('Tabla de Aspectos'!U180='Tabla de Aspectos'!$V$2,'Tabla de Aspectos'!$V$2,IF('Tabla de Aspectos'!W180='Tabla de Aspectos'!$X$2,'Tabla de Aspectos'!$X$2,IF('Tabla de Aspectos'!Y180='Tabla de Aspectos'!$Z$2,'Tabla de Aspectos'!$Z$2,IF('Tabla de Aspectos'!AA180='Tabla de Aspectos'!$AB$2,'Tabla de Aspectos'!$AB$2,IF('Tabla de Aspectos'!AC180='Tabla de Aspectos'!$AD$2,'Tabla de Aspectos'!$AD$2,IF('Tabla de Aspectos'!AE180='Tabla de Aspectos'!$AF$2,'Tabla de Aspectos'!$AF$2,IF('Tabla de Aspectos'!AG180='Tabla de Aspectos'!$AH$2,'Tabla de Aspectos'!$AH$2,IF('Tabla de Aspectos'!AI180='Tabla de Aspectos'!$AJ$2,'Tabla de Aspectos'!$AJ$2,IF('Tabla de Aspectos'!AK180='Tabla de Aspectos'!$AL$2,'Tabla de Aspectos'!$AL$2,IF('Tabla de Aspectos'!AM180='Tabla de Aspectos'!$AN$2,'Tabla de Aspectos'!$AN$2,IF('Tabla de Aspectos'!AO180='Tabla de Aspectos'!$AP$2,'Tabla de Aspectos'!$AP$2,IF('Tabla de Aspectos'!AQ180='Tabla de Aspectos'!$AR$2,'Tabla de Aspectos'!$AR$2,IF('Tabla de Aspectos'!AS180='Tabla de Aspectos'!$AT$2,'Tabla de Aspectos'!$AT$2,IF('Tabla de Aspectos'!AU180='Tabla de Aspectos'!$AV$2,'Tabla de Aspectos'!$AV$2,IF('Tabla de Aspectos'!AW180='Tabla de Aspectos'!$AX$2,'Tabla de Aspectos'!$AX$2,IF('Tabla de Aspectos'!AY180='Tabla de Aspectos'!$AZ$2,'Tabla de Aspectos'!$AZ$2,IF('Tabla de Aspectos'!BA180='Tabla de Aspectos'!$BB$2,'Tabla de Aspectos'!$BB$2,IF('Tabla de Aspectos'!BC180='Tabla de Aspectos'!$BD$2,'Tabla de Aspectos'!$BD$2,IF('Tabla de Aspectos'!BE180='Tabla de Aspectos'!$BF$2,'Tabla de Aspectos'!$BF$2,IF('Tabla de Aspectos'!BG180='Tabla de Aspectos'!$BH$2,'Tabla de Aspectos'!$BH$2,IF('Tabla de Aspectos'!BI180='Tabla de Aspectos'!$BJ$2,'Tabla de Aspectos'!$BJ$2,IF('Tabla de Aspectos'!BK180='Tabla de Aspectos'!$BL$2,'Tabla de Aspectos'!$BL$2,IF('Tabla de Aspectos'!BM180='Tabla de Aspectos'!$BN$2,'Tabla de Aspectos'!$BN$2,IF('Tabla de Aspectos'!BO180='Tabla de Aspectos'!$BP$2,'Tabla de Aspectos'!$BP$2,IF('Tabla de Aspectos'!BQ180='Tabla de Aspectos'!$BR$2,'Tabla de Aspectos'!$BR$2,IF('Tabla de Aspectos'!BS180='Tabla de Aspectos'!$BT$2,'Tabla de Aspectos'!$BT$2,IF('Tabla de Aspectos'!BU180='Tabla de Aspectos'!$BV$2,'Tabla de Aspectos'!$BV$2,IF('Tabla de Aspectos'!BW180='Tabla de Aspectos'!$BX$2,'Tabla de Aspectos'!$BX$2,IF('Tabla de Aspectos'!BY180='Tabla de Aspectos'!$BZ$2,'Tabla de Aspectos'!$BZ$2,IF('Tabla de Aspectos'!CA180='Tabla de Aspectos'!$CB$2,'Tabla de Aspectos'!$CB$2,IF('Tabla de Aspectos'!CC180='Tabla de Aspectos'!$CD$2,'Tabla de Aspectos'!$CD$2,IF('Tabla de Aspectos'!CE180='Tabla de Aspectos'!$CF$2,'Tabla de Aspectos'!$CF$2,IF('Tabla de Aspectos'!CG180='Tabla de Aspectos'!$CH$2,'Tabla de Aspectos'!$CH$2,IF('Tabla de Aspectos'!CI180='Tabla de Aspectos'!$CJ$2,'Tabla de Aspectos'!$CJ$2,IF('Tabla de Aspectos'!CK180='Tabla de Aspectos'!$CL$2,'Tabla de Aspectos'!$CL$2,IF('Tabla de Aspectos'!CM180='Tabla de Aspectos'!$CN$2,'Tabla de Aspectos'!$CN$2,IF('Tabla de Aspectos'!CO180='Tabla de Aspectos'!$CP$2,'Tabla de Aspectos'!$CP$2,IF('Tabla de Aspectos'!CQ180='Tabla de Aspectos'!$CR$2,'Tabla de Aspectos'!$CR$2,IF('Tabla de Aspectos'!CS180='Tabla de Aspectos'!$CT$2,'Tabla de Aspectos'!$CT$2,IF('Tabla de Aspectos'!CU180='Tabla de Aspectos'!$CV$2,'Tabla de Aspectos'!$CV$2,IF('Tabla de Aspectos'!CW180='Tabla de Aspectos'!$CX$2,'Tabla de Aspectos'!$CX$2,"")))))))))))))))))))))))))))))))))))))))))))))))))</f>
        <v>Conjunción</v>
      </c>
      <c r="DB8" s="5">
        <f>IF(AND('Tabla de Aspectos'!H180&gt;=0,'Tabla de Aspectos'!H180&lt;'Tabla de Aspectos'!$G$5/24),'Tabla de Aspectos'!H180,IF(AND('Tabla de Aspectos'!J180&gt;=0,'Tabla de Aspectos'!J180&lt;'Tabla de Aspectos'!$I$5/24),'Tabla de Aspectos'!J180,IF(AND('Tabla de Aspectos'!CZ180&gt;=0,'Tabla de Aspectos'!CZ180&lt;'Tabla de Aspectos'!$CY$5/24),'Tabla de Aspectos'!CZ180,IF(AND('Tabla de Aspectos'!L180&gt;=0,'Tabla de Aspectos'!L180&lt;'Tabla de Aspectos'!$K$5/24),'Tabla de Aspectos'!L180,IF(AND('Tabla de Aspectos'!N180&gt;=0,'Tabla de Aspectos'!N180&lt;'Tabla de Aspectos'!$M$5/24),'Tabla de Aspectos'!N180,IF(AND('Tabla de Aspectos'!P180&gt;=0,'Tabla de Aspectos'!P180&lt;'Tabla de Aspectos'!$O$5/24),'Tabla de Aspectos'!P180,IF(AND('Tabla de Aspectos'!R180&gt;=0,'Tabla de Aspectos'!R180&lt;'Tabla de Aspectos'!$Q$5/24),'Tabla de Aspectos'!R180,IF(AND('Tabla de Aspectos'!T180&gt;=0,'Tabla de Aspectos'!T180&lt;'Tabla de Aspectos'!$S$5/24),'Tabla de Aspectos'!T180,IF(AND('Tabla de Aspectos'!V180&gt;=0,'Tabla de Aspectos'!V180&lt;'Tabla de Aspectos'!$U$5/24),'Tabla de Aspectos'!V180,IF(AND('Tabla de Aspectos'!X180&gt;=0,'Tabla de Aspectos'!X180&lt;'Tabla de Aspectos'!$W$5/24),'Tabla de Aspectos'!X180,IF(AND('Tabla de Aspectos'!Z180&gt;=0,'Tabla de Aspectos'!Z180&lt;'Tabla de Aspectos'!$Y$5/24),'Tabla de Aspectos'!Z180,IF(AND('Tabla de Aspectos'!AB180&gt;=0,'Tabla de Aspectos'!AB180&lt;'Tabla de Aspectos'!$AA$5/24),'Tabla de Aspectos'!AB180,IF(AND('Tabla de Aspectos'!AD180&gt;=0,'Tabla de Aspectos'!AD180&lt;'Tabla de Aspectos'!$AC$5/24),'Tabla de Aspectos'!AD180,IF(AND('Tabla de Aspectos'!AF180&gt;=0,'Tabla de Aspectos'!AF180&lt;'Tabla de Aspectos'!$AE$5/24),'Tabla de Aspectos'!AF180,IF(AND('Tabla de Aspectos'!AH180&gt;=0,'Tabla de Aspectos'!AH180&lt;'Tabla de Aspectos'!$AG$5/24),'Tabla de Aspectos'!AH180,IF(AND('Tabla de Aspectos'!AJ180&gt;=0,'Tabla de Aspectos'!AJ180&lt;'Tabla de Aspectos'!$AI$5/24),'Tabla de Aspectos'!AJ180,IF(AND('Tabla de Aspectos'!AL180&gt;=0,'Tabla de Aspectos'!AL180&lt;'Tabla de Aspectos'!$AK$5/24),'Tabla de Aspectos'!AL180,IF(AND('Tabla de Aspectos'!AN180&gt;=0,'Tabla de Aspectos'!AN180&lt;'Tabla de Aspectos'!$AM$5/24),'Tabla de Aspectos'!AN180,IF(AND('Tabla de Aspectos'!AP180&gt;=0,'Tabla de Aspectos'!AP180&lt;'Tabla de Aspectos'!$AO$5/24),'Tabla de Aspectos'!AP180,IF(AND('Tabla de Aspectos'!AR180&gt;=0,'Tabla de Aspectos'!AR180&lt;'Tabla de Aspectos'!$AQ$5/24),'Tabla de Aspectos'!AR180,IF(AND('Tabla de Aspectos'!AT180&gt;=0,'Tabla de Aspectos'!AT180&lt;'Tabla de Aspectos'!$AS$5/24),'Tabla de Aspectos'!AT180,IF(AND('Tabla de Aspectos'!AV180&gt;=0,'Tabla de Aspectos'!AV180&lt;'Tabla de Aspectos'!$AU$5/24),'Tabla de Aspectos'!AV180,IF(AND('Tabla de Aspectos'!AX180&gt;=0,'Tabla de Aspectos'!AX180&lt;'Tabla de Aspectos'!$AW$5/24),'Tabla de Aspectos'!AX180,IF(AND('Tabla de Aspectos'!AZ180&gt;=0,'Tabla de Aspectos'!AZ180&lt;'Tabla de Aspectos'!$AY$5/24),'Tabla de Aspectos'!AZ180,IF(AND('Tabla de Aspectos'!BB180&gt;=0,'Tabla de Aspectos'!BB180&lt;'Tabla de Aspectos'!$BA$5/24),'Tabla de Aspectos'!BB180,IF(AND('Tabla de Aspectos'!BD180&gt;=0,'Tabla de Aspectos'!BD180&lt;'Tabla de Aspectos'!$BC$5/24),'Tabla de Aspectos'!BD180,IF(AND('Tabla de Aspectos'!BF180&gt;=0,'Tabla de Aspectos'!BF180&lt;'Tabla de Aspectos'!$BE$5/24),'Tabla de Aspectos'!BF180,IF(AND('Tabla de Aspectos'!BH180&gt;=0,'Tabla de Aspectos'!BH180&lt;'Tabla de Aspectos'!$BG$5/24),'Tabla de Aspectos'!BH180,IF(AND('Tabla de Aspectos'!BJ180&gt;=0,'Tabla de Aspectos'!BJ180&lt;'Tabla de Aspectos'!$BI$5/24),'Tabla de Aspectos'!BJ180,IF(AND('Tabla de Aspectos'!BL180&gt;=0,'Tabla de Aspectos'!BL180&lt;'Tabla de Aspectos'!$BK$5/24),'Tabla de Aspectos'!BL180,IF(AND('Tabla de Aspectos'!BN180&gt;=0,'Tabla de Aspectos'!BN180&lt;'Tabla de Aspectos'!$BM$5/24),'Tabla de Aspectos'!BN180,IF(AND('Tabla de Aspectos'!BP180&gt;=0,'Tabla de Aspectos'!BP180&lt;'Tabla de Aspectos'!$BO$5/24),'Tabla de Aspectos'!BP180,IF(AND('Tabla de Aspectos'!BR180&gt;=0,'Tabla de Aspectos'!BR180&lt;'Tabla de Aspectos'!$BQ$5/24),'Tabla de Aspectos'!BR180,IF(AND('Tabla de Aspectos'!BT180&gt;=0,'Tabla de Aspectos'!BT180&lt;'Tabla de Aspectos'!$BS$5/24),'Tabla de Aspectos'!BT180,IF(AND('Tabla de Aspectos'!BV180&gt;=0,'Tabla de Aspectos'!BV180&lt;'Tabla de Aspectos'!$BU$5/24),'Tabla de Aspectos'!BV180,IF(AND('Tabla de Aspectos'!BX180&gt;=0,'Tabla de Aspectos'!BX180&lt;'Tabla de Aspectos'!$BW$5/24),'Tabla de Aspectos'!BX180,IF(AND('Tabla de Aspectos'!BZ180&gt;=0,'Tabla de Aspectos'!BZ180&lt;'Tabla de Aspectos'!$BY$5/24),'Tabla de Aspectos'!BZ180,IF(AND('Tabla de Aspectos'!CB180&gt;=0,'Tabla de Aspectos'!CB180&lt;'Tabla de Aspectos'!$CA$5/24),'Tabla de Aspectos'!CB180,IF(AND('Tabla de Aspectos'!CD180&gt;=0,'Tabla de Aspectos'!CD180&lt;'Tabla de Aspectos'!$CC$5/24),'Tabla de Aspectos'!CD180,IF(AND('Tabla de Aspectos'!CF180&gt;=0,'Tabla de Aspectos'!CF180&lt;'Tabla de Aspectos'!$CE$5/24),'Tabla de Aspectos'!CF180,IF(AND('Tabla de Aspectos'!CH180&gt;=0,'Tabla de Aspectos'!CH180&lt;'Tabla de Aspectos'!$CG$5/24),'Tabla de Aspectos'!CH180,IF(AND('Tabla de Aspectos'!CJ180&gt;=0,'Tabla de Aspectos'!CJ180&lt;'Tabla de Aspectos'!$CI$5/24),'Tabla de Aspectos'!CJ180,IF(AND('Tabla de Aspectos'!CL180&gt;=0,'Tabla de Aspectos'!CL180&lt;'Tabla de Aspectos'!$CK$5/24),'Tabla de Aspectos'!CL180,IF(AND('Tabla de Aspectos'!CN180&gt;=0,'Tabla de Aspectos'!CN180&lt;'Tabla de Aspectos'!$CM$5/24),'Tabla de Aspectos'!CN180,IF(AND('Tabla de Aspectos'!CP180&gt;=0,'Tabla de Aspectos'!CP180&lt;'Tabla de Aspectos'!$CO$5/24),'Tabla de Aspectos'!CP180,IF(AND('Tabla de Aspectos'!CR180&gt;=0,'Tabla de Aspectos'!CR180&lt;'Tabla de Aspectos'!$CQ$5/24),'Tabla de Aspectos'!CR180,IF(AND('Tabla de Aspectos'!CT180&gt;=0,'Tabla de Aspectos'!CT180&lt;'Tabla de Aspectos'!$CS$5/24),'Tabla de Aspectos'!CT180,IF(AND('Tabla de Aspectos'!CV180&gt;=0,'Tabla de Aspectos'!CV180&lt;'Tabla de Aspectos'!$CU$5/24),'Tabla de Aspectos'!CV180,IF(AND('Tabla de Aspectos'!CX180&gt;=0,'Tabla de Aspectos'!CX180&lt;'Tabla de Aspectos'!$CW$5/24),'Tabla de Aspectos'!CX180,"")))))))))))))))))))))))))))))))))))))))))))))))))</f>
        <v>0</v>
      </c>
      <c r="DC8" s="3" t="str">
        <f>IF(DB8&lt;&gt;"",IF(DA8=13,"(no se puede describir)",IF(DA8="Conjunción","+20",ROUND((31-HLOOKUP(DA8,'Tabla de Aspectos'!$G$2:$DT$7,6,FALSE))/3*2,1))),"")</f>
        <v>+20</v>
      </c>
      <c r="DD8" s="3">
        <f>IF(DA8='Tabla de Aspectos'!$G$2,24*DB8/'Tabla de Aspectos'!$G$5,IF(DA8='Tabla de Aspectos'!$I$2,24*DB8/'Tabla de Aspectos'!$I$5,IF(DA8='Tabla de Aspectos'!$K$2,24*DB8/'Tabla de Aspectos'!$K$5,IF(DA8='Tabla de Aspectos'!$CY$2,24*DB8/'Tabla de Aspectos'!$CY$5,IF(DA8='Tabla de Aspectos'!$M$2,24*DB8/'Tabla de Aspectos'!$M$5,IF(DA8='Tabla de Aspectos'!$M$2,24*DB8/'Tabla de Aspectos'!$M$5,IF(DA8='Tabla de Aspectos'!$O$2,24*DB8/'Tabla de Aspectos'!$O$5,IF(DA8='Tabla de Aspectos'!$Q$2,24*DB8/'Tabla de Aspectos'!$Q$5,IF(DA8='Tabla de Aspectos'!$S$2,24*DB8/'Tabla de Aspectos'!$S$5,IF(DA8='Tabla de Aspectos'!$U$2,24*DB8/'Tabla de Aspectos'!$U$5,IF(DA8='Tabla de Aspectos'!$W$2,24*DB8/'Tabla de Aspectos'!$W$5,IF(DA8='Tabla de Aspectos'!$Y$2,24*DB8/'Tabla de Aspectos'!$Y$5,IF(DA8='Tabla de Aspectos'!$AA$2,24*DB8/'Tabla de Aspectos'!$AA$5,IF(DA8='Tabla de Aspectos'!$AC$2,24*DB8/'Tabla de Aspectos'!$AC$5,IF(DA8='Tabla de Aspectos'!$AE$2,24*DB8/'Tabla de Aspectos'!$AE$5,IF(DA8='Tabla de Aspectos'!$AG$2,24*DB8/'Tabla de Aspectos'!$AG$5,IF(DA8='Tabla de Aspectos'!$AI$2,24*DB8/'Tabla de Aspectos'!$AI$5,IF(DA8='Tabla de Aspectos'!$AK$2,24*DB8/'Tabla de Aspectos'!$AK$5,IF(DA8='Tabla de Aspectos'!$AM$2,24*DB8/'Tabla de Aspectos'!$AM$5,IF(DA8='Tabla de Aspectos'!$AO$2,24*DB8/'Tabla de Aspectos'!$AO$5,IF(DA8='Tabla de Aspectos'!$AQ$2,24*DB8/'Tabla de Aspectos'!$AQ$5,IF(DA8='Tabla de Aspectos'!$AS$2,24*DB8/'Tabla de Aspectos'!$AS$5,IF(DA8='Tabla de Aspectos'!$AU$2,24*DB8/'Tabla de Aspectos'!$AU$5,IF(DA8='Tabla de Aspectos'!$AW$2,24*DB8/'Tabla de Aspectos'!$AW$5,IF(DA8='Tabla de Aspectos'!$AY$2,24*DB8/'Tabla de Aspectos'!$AY$5,IF(DA8='Tabla de Aspectos'!$BA$2,24*DB8/'Tabla de Aspectos'!$BA$5,IF(DA8='Tabla de Aspectos'!$BC$2,24*DB8/'Tabla de Aspectos'!$BC$5,IF(DA8='Tabla de Aspectos'!$BE$2,24*DB8/'Tabla de Aspectos'!$BE$5,IF(DA8='Tabla de Aspectos'!$BG$2,24*DB8/'Tabla de Aspectos'!$BG$5,IF(DA8='Tabla de Aspectos'!$BI$2,24*DB8/'Tabla de Aspectos'!$BI$5,IF(DA8='Tabla de Aspectos'!$BK$2,24*DB8/'Tabla de Aspectos'!$BK$5,IF(DA8='Tabla de Aspectos'!$BM$2,24*DB8/'Tabla de Aspectos'!$BM$5,IF(DA8='Tabla de Aspectos'!$BO$2,24*DB8/'Tabla de Aspectos'!$BO$5,IF(DA8='Tabla de Aspectos'!$BQ$2,24*DB8/'Tabla de Aspectos'!$BQ$5,IF(DA8='Tabla de Aspectos'!$BS$2,24*DB8/'Tabla de Aspectos'!$BS$5,IF(DA8='Tabla de Aspectos'!$BU$2,24*DB8/'Tabla de Aspectos'!$BU$5,IF(DA8='Tabla de Aspectos'!$BW$2,24*DB8/'Tabla de Aspectos'!$BW$5,IF(DA8='Tabla de Aspectos'!$BY$2,24*DB8/'Tabla de Aspectos'!$BY$5,IF(DA8='Tabla de Aspectos'!$CA$2,24*DB8/'Tabla de Aspectos'!$CA$5,IF(DA8='Tabla de Aspectos'!$CC$2,24*DB8/'Tabla de Aspectos'!$CC$5,IF(DA8='Tabla de Aspectos'!$CE$2,24*DB8/'Tabla de Aspectos'!$CE$5,IF(DA8='Tabla de Aspectos'!$CG$2,24*DB8/'Tabla de Aspectos'!$CG$5,IF(DA8='Tabla de Aspectos'!$CI$2,24*DB8/'Tabla de Aspectos'!$CI$5,IF(DA8='Tabla de Aspectos'!$CK$2,24*DB8/'Tabla de Aspectos'!$CK$5,IF(DA8='Tabla de Aspectos'!$CM$2,24*DB8/'Tabla de Aspectos'!$CM$5,IF(DA8='Tabla de Aspectos'!$CO$2,24*DB8/'Tabla de Aspectos'!$CO$5,IF(DA8='Tabla de Aspectos'!$CQ$2,24*DB8/'Tabla de Aspectos'!$CQ$5,IF(DA8='Tabla de Aspectos'!$CS$2,24*DB8/'Tabla de Aspectos'!$CS$5,IF(DA8='Tabla de Aspectos'!$CU$2,24*DB8/'Tabla de Aspectos'!$CU$5,IF(DA8='Tabla de Aspectos'!$CW$2,24*DB8/'Tabla de Aspectos'!$CW$5,""))))))))))))))))))))))))))))))))))))))))))))))))))</f>
        <v>0</v>
      </c>
      <c r="DE8" s="3">
        <f t="shared" si="9"/>
        <v>20</v>
      </c>
      <c r="DG8" s="3">
        <f>'Tabla de Aspectos'!D195</f>
        <v>197</v>
      </c>
      <c r="DH8" s="3" t="str">
        <f>'Tabla de Aspectos'!E195</f>
        <v>Quirón</v>
      </c>
      <c r="DI8" s="3" t="str">
        <f>'Tabla de Aspectos'!F195</f>
        <v>Marte</v>
      </c>
      <c r="DJ8" s="3" t="str">
        <f>IF('Tabla de Aspectos'!G195='Tabla de Aspectos'!$H$2,'Tabla de Aspectos'!$H$2,IF('Tabla de Aspectos'!I195='Tabla de Aspectos'!$J$2,'Tabla de Aspectos'!$J$2,IF('Tabla de Aspectos'!CY195='Tabla de Aspectos'!$CZ$2,'Tabla de Aspectos'!$CZ$2,IF('Tabla de Aspectos'!K195='Tabla de Aspectos'!$L$2,'Tabla de Aspectos'!$L$2,IF('Tabla de Aspectos'!M195='Tabla de Aspectos'!$N$2,'Tabla de Aspectos'!$N$2,IF('Tabla de Aspectos'!O195='Tabla de Aspectos'!$P$2,'Tabla de Aspectos'!$P$2,IF('Tabla de Aspectos'!Q195='Tabla de Aspectos'!$R$2,'Tabla de Aspectos'!$R$2,IF('Tabla de Aspectos'!S195='Tabla de Aspectos'!$T$2,'Tabla de Aspectos'!$T$2,IF('Tabla de Aspectos'!U195='Tabla de Aspectos'!$V$2,'Tabla de Aspectos'!$V$2,IF('Tabla de Aspectos'!W195='Tabla de Aspectos'!$X$2,'Tabla de Aspectos'!$X$2,IF('Tabla de Aspectos'!Y195='Tabla de Aspectos'!$Z$2,'Tabla de Aspectos'!$Z$2,IF('Tabla de Aspectos'!AA195='Tabla de Aspectos'!$AB$2,'Tabla de Aspectos'!$AB$2,IF('Tabla de Aspectos'!AC195='Tabla de Aspectos'!$AD$2,'Tabla de Aspectos'!$AD$2,IF('Tabla de Aspectos'!AE195='Tabla de Aspectos'!$AF$2,'Tabla de Aspectos'!$AF$2,IF('Tabla de Aspectos'!AG195='Tabla de Aspectos'!$AH$2,'Tabla de Aspectos'!$AH$2,IF('Tabla de Aspectos'!AI195='Tabla de Aspectos'!$AJ$2,'Tabla de Aspectos'!$AJ$2,IF('Tabla de Aspectos'!AK195='Tabla de Aspectos'!$AL$2,'Tabla de Aspectos'!$AL$2,IF('Tabla de Aspectos'!AM195='Tabla de Aspectos'!$AN$2,'Tabla de Aspectos'!$AN$2,IF('Tabla de Aspectos'!AO195='Tabla de Aspectos'!$AP$2,'Tabla de Aspectos'!$AP$2,IF('Tabla de Aspectos'!AQ195='Tabla de Aspectos'!$AR$2,'Tabla de Aspectos'!$AR$2,IF('Tabla de Aspectos'!AS195='Tabla de Aspectos'!$AT$2,'Tabla de Aspectos'!$AT$2,IF('Tabla de Aspectos'!AU195='Tabla de Aspectos'!$AV$2,'Tabla de Aspectos'!$AV$2,IF('Tabla de Aspectos'!AW195='Tabla de Aspectos'!$AX$2,'Tabla de Aspectos'!$AX$2,IF('Tabla de Aspectos'!AY195='Tabla de Aspectos'!$AZ$2,'Tabla de Aspectos'!$AZ$2,IF('Tabla de Aspectos'!BA195='Tabla de Aspectos'!$BB$2,'Tabla de Aspectos'!$BB$2,IF('Tabla de Aspectos'!BC195='Tabla de Aspectos'!$BD$2,'Tabla de Aspectos'!$BD$2,IF('Tabla de Aspectos'!BE195='Tabla de Aspectos'!$BF$2,'Tabla de Aspectos'!$BF$2,IF('Tabla de Aspectos'!BG195='Tabla de Aspectos'!$BH$2,'Tabla de Aspectos'!$BH$2,IF('Tabla de Aspectos'!BI195='Tabla de Aspectos'!$BJ$2,'Tabla de Aspectos'!$BJ$2,IF('Tabla de Aspectos'!BK195='Tabla de Aspectos'!$BL$2,'Tabla de Aspectos'!$BL$2,IF('Tabla de Aspectos'!BM195='Tabla de Aspectos'!$BN$2,'Tabla de Aspectos'!$BN$2,IF('Tabla de Aspectos'!BO195='Tabla de Aspectos'!$BP$2,'Tabla de Aspectos'!$BP$2,IF('Tabla de Aspectos'!BQ195='Tabla de Aspectos'!$BR$2,'Tabla de Aspectos'!$BR$2,IF('Tabla de Aspectos'!BS195='Tabla de Aspectos'!$BT$2,'Tabla de Aspectos'!$BT$2,IF('Tabla de Aspectos'!BU195='Tabla de Aspectos'!$BV$2,'Tabla de Aspectos'!$BV$2,IF('Tabla de Aspectos'!BW195='Tabla de Aspectos'!$BX$2,'Tabla de Aspectos'!$BX$2,IF('Tabla de Aspectos'!BY195='Tabla de Aspectos'!$BZ$2,'Tabla de Aspectos'!$BZ$2,IF('Tabla de Aspectos'!CA195='Tabla de Aspectos'!$CB$2,'Tabla de Aspectos'!$CB$2,IF('Tabla de Aspectos'!CC195='Tabla de Aspectos'!$CD$2,'Tabla de Aspectos'!$CD$2,IF('Tabla de Aspectos'!CE195='Tabla de Aspectos'!$CF$2,'Tabla de Aspectos'!$CF$2,IF('Tabla de Aspectos'!CG195='Tabla de Aspectos'!$CH$2,'Tabla de Aspectos'!$CH$2,IF('Tabla de Aspectos'!CI195='Tabla de Aspectos'!$CJ$2,'Tabla de Aspectos'!$CJ$2,IF('Tabla de Aspectos'!CK195='Tabla de Aspectos'!$CL$2,'Tabla de Aspectos'!$CL$2,IF('Tabla de Aspectos'!CM195='Tabla de Aspectos'!$CN$2,'Tabla de Aspectos'!$CN$2,IF('Tabla de Aspectos'!CO195='Tabla de Aspectos'!$CP$2,'Tabla de Aspectos'!$CP$2,IF('Tabla de Aspectos'!CQ195='Tabla de Aspectos'!$CR$2,'Tabla de Aspectos'!$CR$2,IF('Tabla de Aspectos'!CS195='Tabla de Aspectos'!$CT$2,'Tabla de Aspectos'!$CT$2,IF('Tabla de Aspectos'!CU195='Tabla de Aspectos'!$CV$2,'Tabla de Aspectos'!$CV$2,IF('Tabla de Aspectos'!CW195='Tabla de Aspectos'!$CX$2,'Tabla de Aspectos'!$CX$2,"")))))))))))))))))))))))))))))))))))))))))))))))))</f>
        <v>Conjunción</v>
      </c>
      <c r="DK8" s="5">
        <f>IF(AND('Tabla de Aspectos'!H195&gt;=0,'Tabla de Aspectos'!H195&lt;'Tabla de Aspectos'!$G$5/24),'Tabla de Aspectos'!H195,IF(AND('Tabla de Aspectos'!J195&gt;=0,'Tabla de Aspectos'!J195&lt;'Tabla de Aspectos'!$I$5/24),'Tabla de Aspectos'!J195,IF(AND('Tabla de Aspectos'!CZ195&gt;=0,'Tabla de Aspectos'!CZ195&lt;'Tabla de Aspectos'!$CY$5/24),'Tabla de Aspectos'!CZ195,IF(AND('Tabla de Aspectos'!L195&gt;=0,'Tabla de Aspectos'!L195&lt;'Tabla de Aspectos'!$K$5/24),'Tabla de Aspectos'!L195,IF(AND('Tabla de Aspectos'!N195&gt;=0,'Tabla de Aspectos'!N195&lt;'Tabla de Aspectos'!$M$5/24),'Tabla de Aspectos'!N195,IF(AND('Tabla de Aspectos'!P195&gt;=0,'Tabla de Aspectos'!P195&lt;'Tabla de Aspectos'!$O$5/24),'Tabla de Aspectos'!P195,IF(AND('Tabla de Aspectos'!R195&gt;=0,'Tabla de Aspectos'!R195&lt;'Tabla de Aspectos'!$Q$5/24),'Tabla de Aspectos'!R195,IF(AND('Tabla de Aspectos'!T195&gt;=0,'Tabla de Aspectos'!T195&lt;'Tabla de Aspectos'!$S$5/24),'Tabla de Aspectos'!T195,IF(AND('Tabla de Aspectos'!V195&gt;=0,'Tabla de Aspectos'!V195&lt;'Tabla de Aspectos'!$U$5/24),'Tabla de Aspectos'!V195,IF(AND('Tabla de Aspectos'!X195&gt;=0,'Tabla de Aspectos'!X195&lt;'Tabla de Aspectos'!$W$5/24),'Tabla de Aspectos'!X195,IF(AND('Tabla de Aspectos'!Z195&gt;=0,'Tabla de Aspectos'!Z195&lt;'Tabla de Aspectos'!$Y$5/24),'Tabla de Aspectos'!Z195,IF(AND('Tabla de Aspectos'!AB195&gt;=0,'Tabla de Aspectos'!AB195&lt;'Tabla de Aspectos'!$AA$5/24),'Tabla de Aspectos'!AB195,IF(AND('Tabla de Aspectos'!AD195&gt;=0,'Tabla de Aspectos'!AD195&lt;'Tabla de Aspectos'!$AC$5/24),'Tabla de Aspectos'!AD195,IF(AND('Tabla de Aspectos'!AF195&gt;=0,'Tabla de Aspectos'!AF195&lt;'Tabla de Aspectos'!$AE$5/24),'Tabla de Aspectos'!AF195,IF(AND('Tabla de Aspectos'!AH195&gt;=0,'Tabla de Aspectos'!AH195&lt;'Tabla de Aspectos'!$AG$5/24),'Tabla de Aspectos'!AH195,IF(AND('Tabla de Aspectos'!AJ195&gt;=0,'Tabla de Aspectos'!AJ195&lt;'Tabla de Aspectos'!$AI$5/24),'Tabla de Aspectos'!AJ195,IF(AND('Tabla de Aspectos'!AL195&gt;=0,'Tabla de Aspectos'!AL195&lt;'Tabla de Aspectos'!$AK$5/24),'Tabla de Aspectos'!AL195,IF(AND('Tabla de Aspectos'!AN195&gt;=0,'Tabla de Aspectos'!AN195&lt;'Tabla de Aspectos'!$AM$5/24),'Tabla de Aspectos'!AN195,IF(AND('Tabla de Aspectos'!AP195&gt;=0,'Tabla de Aspectos'!AP195&lt;'Tabla de Aspectos'!$AO$5/24),'Tabla de Aspectos'!AP195,IF(AND('Tabla de Aspectos'!AR195&gt;=0,'Tabla de Aspectos'!AR195&lt;'Tabla de Aspectos'!$AQ$5/24),'Tabla de Aspectos'!AR195,IF(AND('Tabla de Aspectos'!AT195&gt;=0,'Tabla de Aspectos'!AT195&lt;'Tabla de Aspectos'!$AS$5/24),'Tabla de Aspectos'!AT195,IF(AND('Tabla de Aspectos'!AV195&gt;=0,'Tabla de Aspectos'!AV195&lt;'Tabla de Aspectos'!$AU$5/24),'Tabla de Aspectos'!AV195,IF(AND('Tabla de Aspectos'!AX195&gt;=0,'Tabla de Aspectos'!AX195&lt;'Tabla de Aspectos'!$AW$5/24),'Tabla de Aspectos'!AX195,IF(AND('Tabla de Aspectos'!AZ195&gt;=0,'Tabla de Aspectos'!AZ195&lt;'Tabla de Aspectos'!$AY$5/24),'Tabla de Aspectos'!AZ195,IF(AND('Tabla de Aspectos'!BB195&gt;=0,'Tabla de Aspectos'!BB195&lt;'Tabla de Aspectos'!$BA$5/24),'Tabla de Aspectos'!BB195,IF(AND('Tabla de Aspectos'!BD195&gt;=0,'Tabla de Aspectos'!BD195&lt;'Tabla de Aspectos'!$BC$5/24),'Tabla de Aspectos'!BD195,IF(AND('Tabla de Aspectos'!BF195&gt;=0,'Tabla de Aspectos'!BF195&lt;'Tabla de Aspectos'!$BE$5/24),'Tabla de Aspectos'!BF195,IF(AND('Tabla de Aspectos'!BH195&gt;=0,'Tabla de Aspectos'!BH195&lt;'Tabla de Aspectos'!$BG$5/24),'Tabla de Aspectos'!BH195,IF(AND('Tabla de Aspectos'!BJ195&gt;=0,'Tabla de Aspectos'!BJ195&lt;'Tabla de Aspectos'!$BI$5/24),'Tabla de Aspectos'!BJ195,IF(AND('Tabla de Aspectos'!BL195&gt;=0,'Tabla de Aspectos'!BL195&lt;'Tabla de Aspectos'!$BK$5/24),'Tabla de Aspectos'!BL195,IF(AND('Tabla de Aspectos'!BN195&gt;=0,'Tabla de Aspectos'!BN195&lt;'Tabla de Aspectos'!$BM$5/24),'Tabla de Aspectos'!BN195,IF(AND('Tabla de Aspectos'!BP195&gt;=0,'Tabla de Aspectos'!BP195&lt;'Tabla de Aspectos'!$BO$5/24),'Tabla de Aspectos'!BP195,IF(AND('Tabla de Aspectos'!BR195&gt;=0,'Tabla de Aspectos'!BR195&lt;'Tabla de Aspectos'!$BQ$5/24),'Tabla de Aspectos'!BR195,IF(AND('Tabla de Aspectos'!BT195&gt;=0,'Tabla de Aspectos'!BT195&lt;'Tabla de Aspectos'!$BS$5/24),'Tabla de Aspectos'!BT195,IF(AND('Tabla de Aspectos'!BV195&gt;=0,'Tabla de Aspectos'!BV195&lt;'Tabla de Aspectos'!$BU$5/24),'Tabla de Aspectos'!BV195,IF(AND('Tabla de Aspectos'!BX195&gt;=0,'Tabla de Aspectos'!BX195&lt;'Tabla de Aspectos'!$BW$5/24),'Tabla de Aspectos'!BX195,IF(AND('Tabla de Aspectos'!BZ195&gt;=0,'Tabla de Aspectos'!BZ195&lt;'Tabla de Aspectos'!$BY$5/24),'Tabla de Aspectos'!BZ195,IF(AND('Tabla de Aspectos'!CB195&gt;=0,'Tabla de Aspectos'!CB195&lt;'Tabla de Aspectos'!$CA$5/24),'Tabla de Aspectos'!CB195,IF(AND('Tabla de Aspectos'!CD195&gt;=0,'Tabla de Aspectos'!CD195&lt;'Tabla de Aspectos'!$CC$5/24),'Tabla de Aspectos'!CD195,IF(AND('Tabla de Aspectos'!CF195&gt;=0,'Tabla de Aspectos'!CF195&lt;'Tabla de Aspectos'!$CE$5/24),'Tabla de Aspectos'!CF195,IF(AND('Tabla de Aspectos'!CH195&gt;=0,'Tabla de Aspectos'!CH195&lt;'Tabla de Aspectos'!$CG$5/24),'Tabla de Aspectos'!CH195,IF(AND('Tabla de Aspectos'!CJ195&gt;=0,'Tabla de Aspectos'!CJ195&lt;'Tabla de Aspectos'!$CI$5/24),'Tabla de Aspectos'!CJ195,IF(AND('Tabla de Aspectos'!CL195&gt;=0,'Tabla de Aspectos'!CL195&lt;'Tabla de Aspectos'!$CK$5/24),'Tabla de Aspectos'!CL195,IF(AND('Tabla de Aspectos'!CN195&gt;=0,'Tabla de Aspectos'!CN195&lt;'Tabla de Aspectos'!$CM$5/24),'Tabla de Aspectos'!CN195,IF(AND('Tabla de Aspectos'!CP195&gt;=0,'Tabla de Aspectos'!CP195&lt;'Tabla de Aspectos'!$CO$5/24),'Tabla de Aspectos'!CP195,IF(AND('Tabla de Aspectos'!CR195&gt;=0,'Tabla de Aspectos'!CR195&lt;'Tabla de Aspectos'!$CQ$5/24),'Tabla de Aspectos'!CR195,IF(AND('Tabla de Aspectos'!CT195&gt;=0,'Tabla de Aspectos'!CT195&lt;'Tabla de Aspectos'!$CS$5/24),'Tabla de Aspectos'!CT195,IF(AND('Tabla de Aspectos'!CV195&gt;=0,'Tabla de Aspectos'!CV195&lt;'Tabla de Aspectos'!$CU$5/24),'Tabla de Aspectos'!CV195,IF(AND('Tabla de Aspectos'!CX195&gt;=0,'Tabla de Aspectos'!CX195&lt;'Tabla de Aspectos'!$CW$5/24),'Tabla de Aspectos'!CX195,"")))))))))))))))))))))))))))))))))))))))))))))))))</f>
        <v>0</v>
      </c>
      <c r="DL8" s="3" t="str">
        <f>IF(DK8&lt;&gt;"",IF(DJ8=13,"(no se puede describir)",IF(DJ8="Conjunción","+20",ROUND((31-HLOOKUP(DJ8,'Tabla de Aspectos'!$G$2:$DT$7,6,FALSE))/3*2,1))),"")</f>
        <v>+20</v>
      </c>
      <c r="DM8" s="3">
        <f>IF(DJ8='Tabla de Aspectos'!$G$2,24*DK8/'Tabla de Aspectos'!$G$5,IF(DJ8='Tabla de Aspectos'!$I$2,24*DK8/'Tabla de Aspectos'!$I$5,IF(DJ8='Tabla de Aspectos'!$K$2,24*DK8/'Tabla de Aspectos'!$K$5,IF(DJ8='Tabla de Aspectos'!$CY$2,24*DK8/'Tabla de Aspectos'!$CY$5,IF(DJ8='Tabla de Aspectos'!$M$2,24*DK8/'Tabla de Aspectos'!$M$5,IF(DJ8='Tabla de Aspectos'!$M$2,24*DK8/'Tabla de Aspectos'!$M$5,IF(DJ8='Tabla de Aspectos'!$O$2,24*DK8/'Tabla de Aspectos'!$O$5,IF(DJ8='Tabla de Aspectos'!$Q$2,24*DK8/'Tabla de Aspectos'!$Q$5,IF(DJ8='Tabla de Aspectos'!$S$2,24*DK8/'Tabla de Aspectos'!$S$5,IF(DJ8='Tabla de Aspectos'!$U$2,24*DK8/'Tabla de Aspectos'!$U$5,IF(DJ8='Tabla de Aspectos'!$W$2,24*DK8/'Tabla de Aspectos'!$W$5,IF(DJ8='Tabla de Aspectos'!$Y$2,24*DK8/'Tabla de Aspectos'!$Y$5,IF(DJ8='Tabla de Aspectos'!$AA$2,24*DK8/'Tabla de Aspectos'!$AA$5,IF(DJ8='Tabla de Aspectos'!$AC$2,24*DK8/'Tabla de Aspectos'!$AC$5,IF(DJ8='Tabla de Aspectos'!$AE$2,24*DK8/'Tabla de Aspectos'!$AE$5,IF(DJ8='Tabla de Aspectos'!$AG$2,24*DK8/'Tabla de Aspectos'!$AG$5,IF(DJ8='Tabla de Aspectos'!$AI$2,24*DK8/'Tabla de Aspectos'!$AI$5,IF(DJ8='Tabla de Aspectos'!$AK$2,24*DK8/'Tabla de Aspectos'!$AK$5,IF(DJ8='Tabla de Aspectos'!$AM$2,24*DK8/'Tabla de Aspectos'!$AM$5,IF(DJ8='Tabla de Aspectos'!$AO$2,24*DK8/'Tabla de Aspectos'!$AO$5,IF(DJ8='Tabla de Aspectos'!$AQ$2,24*DK8/'Tabla de Aspectos'!$AQ$5,IF(DJ8='Tabla de Aspectos'!$AS$2,24*DK8/'Tabla de Aspectos'!$AS$5,IF(DJ8='Tabla de Aspectos'!$AU$2,24*DK8/'Tabla de Aspectos'!$AU$5,IF(DJ8='Tabla de Aspectos'!$AW$2,24*DK8/'Tabla de Aspectos'!$AW$5,IF(DJ8='Tabla de Aspectos'!$AY$2,24*DK8/'Tabla de Aspectos'!$AY$5,IF(DJ8='Tabla de Aspectos'!$BA$2,24*DK8/'Tabla de Aspectos'!$BA$5,IF(DJ8='Tabla de Aspectos'!$BC$2,24*DK8/'Tabla de Aspectos'!$BC$5,IF(DJ8='Tabla de Aspectos'!$BE$2,24*DK8/'Tabla de Aspectos'!$BE$5,IF(DJ8='Tabla de Aspectos'!$BG$2,24*DK8/'Tabla de Aspectos'!$BG$5,IF(DJ8='Tabla de Aspectos'!$BI$2,24*DK8/'Tabla de Aspectos'!$BI$5,IF(DJ8='Tabla de Aspectos'!$BK$2,24*DK8/'Tabla de Aspectos'!$BK$5,IF(DJ8='Tabla de Aspectos'!$BM$2,24*DK8/'Tabla de Aspectos'!$BM$5,IF(DJ8='Tabla de Aspectos'!$BO$2,24*DK8/'Tabla de Aspectos'!$BO$5,IF(DJ8='Tabla de Aspectos'!$BQ$2,24*DK8/'Tabla de Aspectos'!$BQ$5,IF(DJ8='Tabla de Aspectos'!$BS$2,24*DK8/'Tabla de Aspectos'!$BS$5,IF(DJ8='Tabla de Aspectos'!$BU$2,24*DK8/'Tabla de Aspectos'!$BU$5,IF(DJ8='Tabla de Aspectos'!$BW$2,24*DK8/'Tabla de Aspectos'!$BW$5,IF(DJ8='Tabla de Aspectos'!$BY$2,24*DK8/'Tabla de Aspectos'!$BY$5,IF(DJ8='Tabla de Aspectos'!$CA$2,24*DK8/'Tabla de Aspectos'!$CA$5,IF(DJ8='Tabla de Aspectos'!$CC$2,24*DK8/'Tabla de Aspectos'!$CC$5,IF(DJ8='Tabla de Aspectos'!$CE$2,24*DK8/'Tabla de Aspectos'!$CE$5,IF(DJ8='Tabla de Aspectos'!$CG$2,24*DK8/'Tabla de Aspectos'!$CG$5,IF(DJ8='Tabla de Aspectos'!$CI$2,24*DK8/'Tabla de Aspectos'!$CI$5,IF(DJ8='Tabla de Aspectos'!$CK$2,24*DK8/'Tabla de Aspectos'!$CK$5,IF(DJ8='Tabla de Aspectos'!$CM$2,24*DK8/'Tabla de Aspectos'!$CM$5,IF(DJ8='Tabla de Aspectos'!$CO$2,24*DK8/'Tabla de Aspectos'!$CO$5,IF(DJ8='Tabla de Aspectos'!$CQ$2,24*DK8/'Tabla de Aspectos'!$CQ$5,IF(DJ8='Tabla de Aspectos'!$CS$2,24*DK8/'Tabla de Aspectos'!$CS$5,IF(DJ8='Tabla de Aspectos'!$CU$2,24*DK8/'Tabla de Aspectos'!$CU$5,IF(DJ8='Tabla de Aspectos'!$CW$2,24*DK8/'Tabla de Aspectos'!$CW$5,""))))))))))))))))))))))))))))))))))))))))))))))))))</f>
        <v>0</v>
      </c>
      <c r="DN8" s="3">
        <f t="shared" si="10"/>
        <v>20</v>
      </c>
      <c r="DP8" s="3">
        <f>'Tabla de Aspectos'!D210</f>
        <v>213</v>
      </c>
      <c r="DQ8" s="3" t="str">
        <f>'Tabla de Aspectos'!E210</f>
        <v>Lilith</v>
      </c>
      <c r="DR8" s="3" t="str">
        <f>'Tabla de Aspectos'!F210</f>
        <v>Marte</v>
      </c>
      <c r="DS8" s="3" t="str">
        <f>IF('Tabla de Aspectos'!G210='Tabla de Aspectos'!$H$2,'Tabla de Aspectos'!$H$2,IF('Tabla de Aspectos'!I210='Tabla de Aspectos'!$J$2,'Tabla de Aspectos'!$J$2,IF('Tabla de Aspectos'!CY210='Tabla de Aspectos'!$CZ$2,'Tabla de Aspectos'!$CZ$2,IF('Tabla de Aspectos'!K210='Tabla de Aspectos'!$L$2,'Tabla de Aspectos'!$L$2,IF('Tabla de Aspectos'!M210='Tabla de Aspectos'!$N$2,'Tabla de Aspectos'!$N$2,IF('Tabla de Aspectos'!O210='Tabla de Aspectos'!$P$2,'Tabla de Aspectos'!$P$2,IF('Tabla de Aspectos'!Q210='Tabla de Aspectos'!$R$2,'Tabla de Aspectos'!$R$2,IF('Tabla de Aspectos'!S210='Tabla de Aspectos'!$T$2,'Tabla de Aspectos'!$T$2,IF('Tabla de Aspectos'!U210='Tabla de Aspectos'!$V$2,'Tabla de Aspectos'!$V$2,IF('Tabla de Aspectos'!W210='Tabla de Aspectos'!$X$2,'Tabla de Aspectos'!$X$2,IF('Tabla de Aspectos'!Y210='Tabla de Aspectos'!$Z$2,'Tabla de Aspectos'!$Z$2,IF('Tabla de Aspectos'!AA210='Tabla de Aspectos'!$AB$2,'Tabla de Aspectos'!$AB$2,IF('Tabla de Aspectos'!AC210='Tabla de Aspectos'!$AD$2,'Tabla de Aspectos'!$AD$2,IF('Tabla de Aspectos'!AE210='Tabla de Aspectos'!$AF$2,'Tabla de Aspectos'!$AF$2,IF('Tabla de Aspectos'!AG210='Tabla de Aspectos'!$AH$2,'Tabla de Aspectos'!$AH$2,IF('Tabla de Aspectos'!AI210='Tabla de Aspectos'!$AJ$2,'Tabla de Aspectos'!$AJ$2,IF('Tabla de Aspectos'!AK210='Tabla de Aspectos'!$AL$2,'Tabla de Aspectos'!$AL$2,IF('Tabla de Aspectos'!AM210='Tabla de Aspectos'!$AN$2,'Tabla de Aspectos'!$AN$2,IF('Tabla de Aspectos'!AO210='Tabla de Aspectos'!$AP$2,'Tabla de Aspectos'!$AP$2,IF('Tabla de Aspectos'!AQ210='Tabla de Aspectos'!$AR$2,'Tabla de Aspectos'!$AR$2,IF('Tabla de Aspectos'!AS210='Tabla de Aspectos'!$AT$2,'Tabla de Aspectos'!$AT$2,IF('Tabla de Aspectos'!AU210='Tabla de Aspectos'!$AV$2,'Tabla de Aspectos'!$AV$2,IF('Tabla de Aspectos'!AW210='Tabla de Aspectos'!$AX$2,'Tabla de Aspectos'!$AX$2,IF('Tabla de Aspectos'!AY210='Tabla de Aspectos'!$AZ$2,'Tabla de Aspectos'!$AZ$2,IF('Tabla de Aspectos'!BA210='Tabla de Aspectos'!$BB$2,'Tabla de Aspectos'!$BB$2,IF('Tabla de Aspectos'!BC210='Tabla de Aspectos'!$BD$2,'Tabla de Aspectos'!$BD$2,IF('Tabla de Aspectos'!BE210='Tabla de Aspectos'!$BF$2,'Tabla de Aspectos'!$BF$2,IF('Tabla de Aspectos'!BG210='Tabla de Aspectos'!$BH$2,'Tabla de Aspectos'!$BH$2,IF('Tabla de Aspectos'!BI210='Tabla de Aspectos'!$BJ$2,'Tabla de Aspectos'!$BJ$2,IF('Tabla de Aspectos'!BK210='Tabla de Aspectos'!$BL$2,'Tabla de Aspectos'!$BL$2,IF('Tabla de Aspectos'!BM210='Tabla de Aspectos'!$BN$2,'Tabla de Aspectos'!$BN$2,IF('Tabla de Aspectos'!BO210='Tabla de Aspectos'!$BP$2,'Tabla de Aspectos'!$BP$2,IF('Tabla de Aspectos'!BQ210='Tabla de Aspectos'!$BR$2,'Tabla de Aspectos'!$BR$2,IF('Tabla de Aspectos'!BS210='Tabla de Aspectos'!$BT$2,'Tabla de Aspectos'!$BT$2,IF('Tabla de Aspectos'!BU210='Tabla de Aspectos'!$BV$2,'Tabla de Aspectos'!$BV$2,IF('Tabla de Aspectos'!BW210='Tabla de Aspectos'!$BX$2,'Tabla de Aspectos'!$BX$2,IF('Tabla de Aspectos'!BY210='Tabla de Aspectos'!$BZ$2,'Tabla de Aspectos'!$BZ$2,IF('Tabla de Aspectos'!CA210='Tabla de Aspectos'!$CB$2,'Tabla de Aspectos'!$CB$2,IF('Tabla de Aspectos'!CC210='Tabla de Aspectos'!$CD$2,'Tabla de Aspectos'!$CD$2,IF('Tabla de Aspectos'!CE210='Tabla de Aspectos'!$CF$2,'Tabla de Aspectos'!$CF$2,IF('Tabla de Aspectos'!CG210='Tabla de Aspectos'!$CH$2,'Tabla de Aspectos'!$CH$2,IF('Tabla de Aspectos'!CI210='Tabla de Aspectos'!$CJ$2,'Tabla de Aspectos'!$CJ$2,IF('Tabla de Aspectos'!CK210='Tabla de Aspectos'!$CL$2,'Tabla de Aspectos'!$CL$2,IF('Tabla de Aspectos'!CM210='Tabla de Aspectos'!$CN$2,'Tabla de Aspectos'!$CN$2,IF('Tabla de Aspectos'!CO210='Tabla de Aspectos'!$CP$2,'Tabla de Aspectos'!$CP$2,IF('Tabla de Aspectos'!CQ210='Tabla de Aspectos'!$CR$2,'Tabla de Aspectos'!$CR$2,IF('Tabla de Aspectos'!CS210='Tabla de Aspectos'!$CT$2,'Tabla de Aspectos'!$CT$2,IF('Tabla de Aspectos'!CU210='Tabla de Aspectos'!$CV$2,'Tabla de Aspectos'!$CV$2,IF('Tabla de Aspectos'!CW210='Tabla de Aspectos'!$CX$2,'Tabla de Aspectos'!$CX$2,"")))))))))))))))))))))))))))))))))))))))))))))))))</f>
        <v>Conjunción</v>
      </c>
      <c r="DT8" s="5">
        <f>IF(AND('Tabla de Aspectos'!H210&gt;=0,'Tabla de Aspectos'!H210&lt;'Tabla de Aspectos'!$G$5/24),'Tabla de Aspectos'!H210,IF(AND('Tabla de Aspectos'!J210&gt;=0,'Tabla de Aspectos'!J210&lt;'Tabla de Aspectos'!$I$5/24),'Tabla de Aspectos'!J210,IF(AND('Tabla de Aspectos'!CZ210&gt;=0,'Tabla de Aspectos'!CZ210&lt;'Tabla de Aspectos'!$CY$5/24),'Tabla de Aspectos'!CZ210,IF(AND('Tabla de Aspectos'!L210&gt;=0,'Tabla de Aspectos'!L210&lt;'Tabla de Aspectos'!$K$5/24),'Tabla de Aspectos'!L210,IF(AND('Tabla de Aspectos'!N210&gt;=0,'Tabla de Aspectos'!N210&lt;'Tabla de Aspectos'!$M$5/24),'Tabla de Aspectos'!N210,IF(AND('Tabla de Aspectos'!P210&gt;=0,'Tabla de Aspectos'!P210&lt;'Tabla de Aspectos'!$O$5/24),'Tabla de Aspectos'!P210,IF(AND('Tabla de Aspectos'!R210&gt;=0,'Tabla de Aspectos'!R210&lt;'Tabla de Aspectos'!$Q$5/24),'Tabla de Aspectos'!R210,IF(AND('Tabla de Aspectos'!T210&gt;=0,'Tabla de Aspectos'!T210&lt;'Tabla de Aspectos'!$S$5/24),'Tabla de Aspectos'!T210,IF(AND('Tabla de Aspectos'!V210&gt;=0,'Tabla de Aspectos'!V210&lt;'Tabla de Aspectos'!$U$5/24),'Tabla de Aspectos'!V210,IF(AND('Tabla de Aspectos'!X210&gt;=0,'Tabla de Aspectos'!X210&lt;'Tabla de Aspectos'!$W$5/24),'Tabla de Aspectos'!X210,IF(AND('Tabla de Aspectos'!Z210&gt;=0,'Tabla de Aspectos'!Z210&lt;'Tabla de Aspectos'!$Y$5/24),'Tabla de Aspectos'!Z210,IF(AND('Tabla de Aspectos'!AB210&gt;=0,'Tabla de Aspectos'!AB210&lt;'Tabla de Aspectos'!$AA$5/24),'Tabla de Aspectos'!AB210,IF(AND('Tabla de Aspectos'!AD210&gt;=0,'Tabla de Aspectos'!AD210&lt;'Tabla de Aspectos'!$AC$5/24),'Tabla de Aspectos'!AD210,IF(AND('Tabla de Aspectos'!AF210&gt;=0,'Tabla de Aspectos'!AF210&lt;'Tabla de Aspectos'!$AE$5/24),'Tabla de Aspectos'!AF210,IF(AND('Tabla de Aspectos'!AH210&gt;=0,'Tabla de Aspectos'!AH210&lt;'Tabla de Aspectos'!$AG$5/24),'Tabla de Aspectos'!AH210,IF(AND('Tabla de Aspectos'!AJ210&gt;=0,'Tabla de Aspectos'!AJ210&lt;'Tabla de Aspectos'!$AI$5/24),'Tabla de Aspectos'!AJ210,IF(AND('Tabla de Aspectos'!AL210&gt;=0,'Tabla de Aspectos'!AL210&lt;'Tabla de Aspectos'!$AK$5/24),'Tabla de Aspectos'!AL210,IF(AND('Tabla de Aspectos'!AN210&gt;=0,'Tabla de Aspectos'!AN210&lt;'Tabla de Aspectos'!$AM$5/24),'Tabla de Aspectos'!AN210,IF(AND('Tabla de Aspectos'!AP210&gt;=0,'Tabla de Aspectos'!AP210&lt;'Tabla de Aspectos'!$AO$5/24),'Tabla de Aspectos'!AP210,IF(AND('Tabla de Aspectos'!AR210&gt;=0,'Tabla de Aspectos'!AR210&lt;'Tabla de Aspectos'!$AQ$5/24),'Tabla de Aspectos'!AR210,IF(AND('Tabla de Aspectos'!AT210&gt;=0,'Tabla de Aspectos'!AT210&lt;'Tabla de Aspectos'!$AS$5/24),'Tabla de Aspectos'!AT210,IF(AND('Tabla de Aspectos'!AV210&gt;=0,'Tabla de Aspectos'!AV210&lt;'Tabla de Aspectos'!$AU$5/24),'Tabla de Aspectos'!AV210,IF(AND('Tabla de Aspectos'!AX210&gt;=0,'Tabla de Aspectos'!AX210&lt;'Tabla de Aspectos'!$AW$5/24),'Tabla de Aspectos'!AX210,IF(AND('Tabla de Aspectos'!AZ210&gt;=0,'Tabla de Aspectos'!AZ210&lt;'Tabla de Aspectos'!$AY$5/24),'Tabla de Aspectos'!AZ210,IF(AND('Tabla de Aspectos'!BB210&gt;=0,'Tabla de Aspectos'!BB210&lt;'Tabla de Aspectos'!$BA$5/24),'Tabla de Aspectos'!BB210,IF(AND('Tabla de Aspectos'!BD210&gt;=0,'Tabla de Aspectos'!BD210&lt;'Tabla de Aspectos'!$BC$5/24),'Tabla de Aspectos'!BD210,IF(AND('Tabla de Aspectos'!BF210&gt;=0,'Tabla de Aspectos'!BF210&lt;'Tabla de Aspectos'!$BE$5/24),'Tabla de Aspectos'!BF210,IF(AND('Tabla de Aspectos'!BH210&gt;=0,'Tabla de Aspectos'!BH210&lt;'Tabla de Aspectos'!$BG$5/24),'Tabla de Aspectos'!BH210,IF(AND('Tabla de Aspectos'!BJ210&gt;=0,'Tabla de Aspectos'!BJ210&lt;'Tabla de Aspectos'!$BI$5/24),'Tabla de Aspectos'!BJ210,IF(AND('Tabla de Aspectos'!BL210&gt;=0,'Tabla de Aspectos'!BL210&lt;'Tabla de Aspectos'!$BK$5/24),'Tabla de Aspectos'!BL210,IF(AND('Tabla de Aspectos'!BN210&gt;=0,'Tabla de Aspectos'!BN210&lt;'Tabla de Aspectos'!$BM$5/24),'Tabla de Aspectos'!BN210,IF(AND('Tabla de Aspectos'!BP210&gt;=0,'Tabla de Aspectos'!BP210&lt;'Tabla de Aspectos'!$BO$5/24),'Tabla de Aspectos'!BP210,IF(AND('Tabla de Aspectos'!BR210&gt;=0,'Tabla de Aspectos'!BR210&lt;'Tabla de Aspectos'!$BQ$5/24),'Tabla de Aspectos'!BR210,IF(AND('Tabla de Aspectos'!BT210&gt;=0,'Tabla de Aspectos'!BT210&lt;'Tabla de Aspectos'!$BS$5/24),'Tabla de Aspectos'!BT210,IF(AND('Tabla de Aspectos'!BV210&gt;=0,'Tabla de Aspectos'!BV210&lt;'Tabla de Aspectos'!$BU$5/24),'Tabla de Aspectos'!BV210,IF(AND('Tabla de Aspectos'!BX210&gt;=0,'Tabla de Aspectos'!BX210&lt;'Tabla de Aspectos'!$BW$5/24),'Tabla de Aspectos'!BX210,IF(AND('Tabla de Aspectos'!BZ210&gt;=0,'Tabla de Aspectos'!BZ210&lt;'Tabla de Aspectos'!$BY$5/24),'Tabla de Aspectos'!BZ210,IF(AND('Tabla de Aspectos'!CB210&gt;=0,'Tabla de Aspectos'!CB210&lt;'Tabla de Aspectos'!$CA$5/24),'Tabla de Aspectos'!CB210,IF(AND('Tabla de Aspectos'!CD210&gt;=0,'Tabla de Aspectos'!CD210&lt;'Tabla de Aspectos'!$CC$5/24),'Tabla de Aspectos'!CD210,IF(AND('Tabla de Aspectos'!CF210&gt;=0,'Tabla de Aspectos'!CF210&lt;'Tabla de Aspectos'!$CE$5/24),'Tabla de Aspectos'!CF210,IF(AND('Tabla de Aspectos'!CH210&gt;=0,'Tabla de Aspectos'!CH210&lt;'Tabla de Aspectos'!$CG$5/24),'Tabla de Aspectos'!CH210,IF(AND('Tabla de Aspectos'!CJ210&gt;=0,'Tabla de Aspectos'!CJ210&lt;'Tabla de Aspectos'!$CI$5/24),'Tabla de Aspectos'!CJ210,IF(AND('Tabla de Aspectos'!CL210&gt;=0,'Tabla de Aspectos'!CL210&lt;'Tabla de Aspectos'!$CK$5/24),'Tabla de Aspectos'!CL210,IF(AND('Tabla de Aspectos'!CN210&gt;=0,'Tabla de Aspectos'!CN210&lt;'Tabla de Aspectos'!$CM$5/24),'Tabla de Aspectos'!CN210,IF(AND('Tabla de Aspectos'!CP210&gt;=0,'Tabla de Aspectos'!CP210&lt;'Tabla de Aspectos'!$CO$5/24),'Tabla de Aspectos'!CP210,IF(AND('Tabla de Aspectos'!CR210&gt;=0,'Tabla de Aspectos'!CR210&lt;'Tabla de Aspectos'!$CQ$5/24),'Tabla de Aspectos'!CR210,IF(AND('Tabla de Aspectos'!CT210&gt;=0,'Tabla de Aspectos'!CT210&lt;'Tabla de Aspectos'!$CS$5/24),'Tabla de Aspectos'!CT210,IF(AND('Tabla de Aspectos'!CV210&gt;=0,'Tabla de Aspectos'!CV210&lt;'Tabla de Aspectos'!$CU$5/24),'Tabla de Aspectos'!CV210,IF(AND('Tabla de Aspectos'!CX210&gt;=0,'Tabla de Aspectos'!CX210&lt;'Tabla de Aspectos'!$CW$5/24),'Tabla de Aspectos'!CX210,"")))))))))))))))))))))))))))))))))))))))))))))))))</f>
        <v>0</v>
      </c>
      <c r="DU8" s="3" t="str">
        <f>IF(DT8&lt;&gt;"",IF(DS8=13,"(no se puede describir)",IF(DS8="Conjunción","+20",ROUND((31-HLOOKUP(DS8,'Tabla de Aspectos'!$G$2:$DT$7,6,FALSE))/3*2,1))),"")</f>
        <v>+20</v>
      </c>
      <c r="DV8" s="3">
        <f>IF(DS8='Tabla de Aspectos'!$G$2,24*DT8/'Tabla de Aspectos'!$G$5,IF(DS8='Tabla de Aspectos'!$I$2,24*DT8/'Tabla de Aspectos'!$I$5,IF(DS8='Tabla de Aspectos'!$K$2,24*DT8/'Tabla de Aspectos'!$K$5,IF(DS8='Tabla de Aspectos'!$CY$2,24*DT8/'Tabla de Aspectos'!$CY$5,IF(DS8='Tabla de Aspectos'!$M$2,24*DT8/'Tabla de Aspectos'!$M$5,IF(DS8='Tabla de Aspectos'!$M$2,24*DT8/'Tabla de Aspectos'!$M$5,IF(DS8='Tabla de Aspectos'!$O$2,24*DT8/'Tabla de Aspectos'!$O$5,IF(DS8='Tabla de Aspectos'!$Q$2,24*DT8/'Tabla de Aspectos'!$Q$5,IF(DS8='Tabla de Aspectos'!$S$2,24*DT8/'Tabla de Aspectos'!$S$5,IF(DS8='Tabla de Aspectos'!$U$2,24*DT8/'Tabla de Aspectos'!$U$5,IF(DS8='Tabla de Aspectos'!$W$2,24*DT8/'Tabla de Aspectos'!$W$5,IF(DS8='Tabla de Aspectos'!$Y$2,24*DT8/'Tabla de Aspectos'!$Y$5,IF(DS8='Tabla de Aspectos'!$AA$2,24*DT8/'Tabla de Aspectos'!$AA$5,IF(DS8='Tabla de Aspectos'!$AC$2,24*DT8/'Tabla de Aspectos'!$AC$5,IF(DS8='Tabla de Aspectos'!$AE$2,24*DT8/'Tabla de Aspectos'!$AE$5,IF(DS8='Tabla de Aspectos'!$AG$2,24*DT8/'Tabla de Aspectos'!$AG$5,IF(DS8='Tabla de Aspectos'!$AI$2,24*DT8/'Tabla de Aspectos'!$AI$5,IF(DS8='Tabla de Aspectos'!$AK$2,24*DT8/'Tabla de Aspectos'!$AK$5,IF(DS8='Tabla de Aspectos'!$AM$2,24*DT8/'Tabla de Aspectos'!$AM$5,IF(DS8='Tabla de Aspectos'!$AO$2,24*DT8/'Tabla de Aspectos'!$AO$5,IF(DS8='Tabla de Aspectos'!$AQ$2,24*DT8/'Tabla de Aspectos'!$AQ$5,IF(DS8='Tabla de Aspectos'!$AS$2,24*DT8/'Tabla de Aspectos'!$AS$5,IF(DS8='Tabla de Aspectos'!$AU$2,24*DT8/'Tabla de Aspectos'!$AU$5,IF(DS8='Tabla de Aspectos'!$AW$2,24*DT8/'Tabla de Aspectos'!$AW$5,IF(DS8='Tabla de Aspectos'!$AY$2,24*DT8/'Tabla de Aspectos'!$AY$5,IF(DS8='Tabla de Aspectos'!$BA$2,24*DT8/'Tabla de Aspectos'!$BA$5,IF(DS8='Tabla de Aspectos'!$BC$2,24*DT8/'Tabla de Aspectos'!$BC$5,IF(DS8='Tabla de Aspectos'!$BE$2,24*DT8/'Tabla de Aspectos'!$BE$5,IF(DS8='Tabla de Aspectos'!$BG$2,24*DT8/'Tabla de Aspectos'!$BG$5,IF(DS8='Tabla de Aspectos'!$BI$2,24*DT8/'Tabla de Aspectos'!$BI$5,IF(DS8='Tabla de Aspectos'!$BK$2,24*DT8/'Tabla de Aspectos'!$BK$5,IF(DS8='Tabla de Aspectos'!$BM$2,24*DT8/'Tabla de Aspectos'!$BM$5,IF(DS8='Tabla de Aspectos'!$BO$2,24*DT8/'Tabla de Aspectos'!$BO$5,IF(DS8='Tabla de Aspectos'!$BQ$2,24*DT8/'Tabla de Aspectos'!$BQ$5,IF(DS8='Tabla de Aspectos'!$BS$2,24*DT8/'Tabla de Aspectos'!$BS$5,IF(DS8='Tabla de Aspectos'!$BU$2,24*DT8/'Tabla de Aspectos'!$BU$5,IF(DS8='Tabla de Aspectos'!$BW$2,24*DT8/'Tabla de Aspectos'!$BW$5,IF(DS8='Tabla de Aspectos'!$BY$2,24*DT8/'Tabla de Aspectos'!$BY$5,IF(DS8='Tabla de Aspectos'!$CA$2,24*DT8/'Tabla de Aspectos'!$CA$5,IF(DS8='Tabla de Aspectos'!$CC$2,24*DT8/'Tabla de Aspectos'!$CC$5,IF(DS8='Tabla de Aspectos'!$CE$2,24*DT8/'Tabla de Aspectos'!$CE$5,IF(DS8='Tabla de Aspectos'!$CG$2,24*DT8/'Tabla de Aspectos'!$CG$5,IF(DS8='Tabla de Aspectos'!$CI$2,24*DT8/'Tabla de Aspectos'!$CI$5,IF(DS8='Tabla de Aspectos'!$CK$2,24*DT8/'Tabla de Aspectos'!$CK$5,IF(DS8='Tabla de Aspectos'!$CM$2,24*DT8/'Tabla de Aspectos'!$CM$5,IF(DS8='Tabla de Aspectos'!$CO$2,24*DT8/'Tabla de Aspectos'!$CO$5,IF(DS8='Tabla de Aspectos'!$CQ$2,24*DT8/'Tabla de Aspectos'!$CQ$5,IF(DS8='Tabla de Aspectos'!$CS$2,24*DT8/'Tabla de Aspectos'!$CS$5,IF(DS8='Tabla de Aspectos'!$CU$2,24*DT8/'Tabla de Aspectos'!$CU$5,IF(DS8='Tabla de Aspectos'!$CW$2,24*DT8/'Tabla de Aspectos'!$CW$5,""))))))))))))))))))))))))))))))))))))))))))))))))))</f>
        <v>0</v>
      </c>
      <c r="DW8" s="3">
        <f t="shared" si="11"/>
        <v>20</v>
      </c>
      <c r="DY8" s="3">
        <f>'Tabla de Aspectos'!D225</f>
        <v>229</v>
      </c>
      <c r="DZ8" s="3" t="str">
        <f>'Tabla de Aspectos'!E225</f>
        <v>Vertex</v>
      </c>
      <c r="EA8" s="3" t="str">
        <f>'Tabla de Aspectos'!F225</f>
        <v>Marte</v>
      </c>
      <c r="EB8" s="3" t="str">
        <f>IF('Tabla de Aspectos'!G225='Tabla de Aspectos'!$H$2,'Tabla de Aspectos'!$H$2,IF('Tabla de Aspectos'!I225='Tabla de Aspectos'!$J$2,'Tabla de Aspectos'!$J$2,IF('Tabla de Aspectos'!CY225='Tabla de Aspectos'!$CZ$2,'Tabla de Aspectos'!$CZ$2,IF('Tabla de Aspectos'!K225='Tabla de Aspectos'!$L$2,'Tabla de Aspectos'!$L$2,IF('Tabla de Aspectos'!M225='Tabla de Aspectos'!$N$2,'Tabla de Aspectos'!$N$2,IF('Tabla de Aspectos'!O225='Tabla de Aspectos'!$P$2,'Tabla de Aspectos'!$P$2,IF('Tabla de Aspectos'!Q225='Tabla de Aspectos'!$R$2,'Tabla de Aspectos'!$R$2,IF('Tabla de Aspectos'!S225='Tabla de Aspectos'!$T$2,'Tabla de Aspectos'!$T$2,IF('Tabla de Aspectos'!U225='Tabla de Aspectos'!$V$2,'Tabla de Aspectos'!$V$2,IF('Tabla de Aspectos'!W225='Tabla de Aspectos'!$X$2,'Tabla de Aspectos'!$X$2,IF('Tabla de Aspectos'!Y225='Tabla de Aspectos'!$Z$2,'Tabla de Aspectos'!$Z$2,IF('Tabla de Aspectos'!AA225='Tabla de Aspectos'!$AB$2,'Tabla de Aspectos'!$AB$2,IF('Tabla de Aspectos'!AC225='Tabla de Aspectos'!$AD$2,'Tabla de Aspectos'!$AD$2,IF('Tabla de Aspectos'!AE225='Tabla de Aspectos'!$AF$2,'Tabla de Aspectos'!$AF$2,IF('Tabla de Aspectos'!AG225='Tabla de Aspectos'!$AH$2,'Tabla de Aspectos'!$AH$2,IF('Tabla de Aspectos'!AI225='Tabla de Aspectos'!$AJ$2,'Tabla de Aspectos'!$AJ$2,IF('Tabla de Aspectos'!AK225='Tabla de Aspectos'!$AL$2,'Tabla de Aspectos'!$AL$2,IF('Tabla de Aspectos'!AM225='Tabla de Aspectos'!$AN$2,'Tabla de Aspectos'!$AN$2,IF('Tabla de Aspectos'!AO225='Tabla de Aspectos'!$AP$2,'Tabla de Aspectos'!$AP$2,IF('Tabla de Aspectos'!AQ225='Tabla de Aspectos'!$AR$2,'Tabla de Aspectos'!$AR$2,IF('Tabla de Aspectos'!AS225='Tabla de Aspectos'!$AT$2,'Tabla de Aspectos'!$AT$2,IF('Tabla de Aspectos'!AU225='Tabla de Aspectos'!$AV$2,'Tabla de Aspectos'!$AV$2,IF('Tabla de Aspectos'!AW225='Tabla de Aspectos'!$AX$2,'Tabla de Aspectos'!$AX$2,IF('Tabla de Aspectos'!AY225='Tabla de Aspectos'!$AZ$2,'Tabla de Aspectos'!$AZ$2,IF('Tabla de Aspectos'!BA225='Tabla de Aspectos'!$BB$2,'Tabla de Aspectos'!$BB$2,IF('Tabla de Aspectos'!BC225='Tabla de Aspectos'!$BD$2,'Tabla de Aspectos'!$BD$2,IF('Tabla de Aspectos'!BE225='Tabla de Aspectos'!$BF$2,'Tabla de Aspectos'!$BF$2,IF('Tabla de Aspectos'!BG225='Tabla de Aspectos'!$BH$2,'Tabla de Aspectos'!$BH$2,IF('Tabla de Aspectos'!BI225='Tabla de Aspectos'!$BJ$2,'Tabla de Aspectos'!$BJ$2,IF('Tabla de Aspectos'!BK225='Tabla de Aspectos'!$BL$2,'Tabla de Aspectos'!$BL$2,IF('Tabla de Aspectos'!BM225='Tabla de Aspectos'!$BN$2,'Tabla de Aspectos'!$BN$2,IF('Tabla de Aspectos'!BO225='Tabla de Aspectos'!$BP$2,'Tabla de Aspectos'!$BP$2,IF('Tabla de Aspectos'!BQ225='Tabla de Aspectos'!$BR$2,'Tabla de Aspectos'!$BR$2,IF('Tabla de Aspectos'!BS225='Tabla de Aspectos'!$BT$2,'Tabla de Aspectos'!$BT$2,IF('Tabla de Aspectos'!BU225='Tabla de Aspectos'!$BV$2,'Tabla de Aspectos'!$BV$2,IF('Tabla de Aspectos'!BW225='Tabla de Aspectos'!$BX$2,'Tabla de Aspectos'!$BX$2,IF('Tabla de Aspectos'!BY225='Tabla de Aspectos'!$BZ$2,'Tabla de Aspectos'!$BZ$2,IF('Tabla de Aspectos'!CA225='Tabla de Aspectos'!$CB$2,'Tabla de Aspectos'!$CB$2,IF('Tabla de Aspectos'!CC225='Tabla de Aspectos'!$CD$2,'Tabla de Aspectos'!$CD$2,IF('Tabla de Aspectos'!CE225='Tabla de Aspectos'!$CF$2,'Tabla de Aspectos'!$CF$2,IF('Tabla de Aspectos'!CG225='Tabla de Aspectos'!$CH$2,'Tabla de Aspectos'!$CH$2,IF('Tabla de Aspectos'!CI225='Tabla de Aspectos'!$CJ$2,'Tabla de Aspectos'!$CJ$2,IF('Tabla de Aspectos'!CK225='Tabla de Aspectos'!$CL$2,'Tabla de Aspectos'!$CL$2,IF('Tabla de Aspectos'!CM225='Tabla de Aspectos'!$CN$2,'Tabla de Aspectos'!$CN$2,IF('Tabla de Aspectos'!CO225='Tabla de Aspectos'!$CP$2,'Tabla de Aspectos'!$CP$2,IF('Tabla de Aspectos'!CQ225='Tabla de Aspectos'!$CR$2,'Tabla de Aspectos'!$CR$2,IF('Tabla de Aspectos'!CS225='Tabla de Aspectos'!$CT$2,'Tabla de Aspectos'!$CT$2,IF('Tabla de Aspectos'!CU225='Tabla de Aspectos'!$CV$2,'Tabla de Aspectos'!$CV$2,IF('Tabla de Aspectos'!CW225='Tabla de Aspectos'!$CX$2,'Tabla de Aspectos'!$CX$2,"")))))))))))))))))))))))))))))))))))))))))))))))))</f>
        <v>Conjunción</v>
      </c>
      <c r="EC8" s="5">
        <f>IF(AND('Tabla de Aspectos'!H225&gt;=0,'Tabla de Aspectos'!H225&lt;'Tabla de Aspectos'!$G$5/24),'Tabla de Aspectos'!H225,IF(AND('Tabla de Aspectos'!J225&gt;=0,'Tabla de Aspectos'!J225&lt;'Tabla de Aspectos'!$I$5/24),'Tabla de Aspectos'!J225,IF(AND('Tabla de Aspectos'!CZ225&gt;=0,'Tabla de Aspectos'!CZ225&lt;'Tabla de Aspectos'!$CY$5/24),'Tabla de Aspectos'!CZ225,IF(AND('Tabla de Aspectos'!L225&gt;=0,'Tabla de Aspectos'!L225&lt;'Tabla de Aspectos'!$K$5/24),'Tabla de Aspectos'!L225,IF(AND('Tabla de Aspectos'!N225&gt;=0,'Tabla de Aspectos'!N225&lt;'Tabla de Aspectos'!$M$5/24),'Tabla de Aspectos'!N225,IF(AND('Tabla de Aspectos'!P225&gt;=0,'Tabla de Aspectos'!P225&lt;'Tabla de Aspectos'!$O$5/24),'Tabla de Aspectos'!P225,IF(AND('Tabla de Aspectos'!R225&gt;=0,'Tabla de Aspectos'!R225&lt;'Tabla de Aspectos'!$Q$5/24),'Tabla de Aspectos'!R225,IF(AND('Tabla de Aspectos'!T225&gt;=0,'Tabla de Aspectos'!T225&lt;'Tabla de Aspectos'!$S$5/24),'Tabla de Aspectos'!T225,IF(AND('Tabla de Aspectos'!V225&gt;=0,'Tabla de Aspectos'!V225&lt;'Tabla de Aspectos'!$U$5/24),'Tabla de Aspectos'!V225,IF(AND('Tabla de Aspectos'!X225&gt;=0,'Tabla de Aspectos'!X225&lt;'Tabla de Aspectos'!$W$5/24),'Tabla de Aspectos'!X225,IF(AND('Tabla de Aspectos'!Z225&gt;=0,'Tabla de Aspectos'!Z225&lt;'Tabla de Aspectos'!$Y$5/24),'Tabla de Aspectos'!Z225,IF(AND('Tabla de Aspectos'!AB225&gt;=0,'Tabla de Aspectos'!AB225&lt;'Tabla de Aspectos'!$AA$5/24),'Tabla de Aspectos'!AB225,IF(AND('Tabla de Aspectos'!AD225&gt;=0,'Tabla de Aspectos'!AD225&lt;'Tabla de Aspectos'!$AC$5/24),'Tabla de Aspectos'!AD225,IF(AND('Tabla de Aspectos'!AF225&gt;=0,'Tabla de Aspectos'!AF225&lt;'Tabla de Aspectos'!$AE$5/24),'Tabla de Aspectos'!AF225,IF(AND('Tabla de Aspectos'!AH225&gt;=0,'Tabla de Aspectos'!AH225&lt;'Tabla de Aspectos'!$AG$5/24),'Tabla de Aspectos'!AH225,IF(AND('Tabla de Aspectos'!AJ225&gt;=0,'Tabla de Aspectos'!AJ225&lt;'Tabla de Aspectos'!$AI$5/24),'Tabla de Aspectos'!AJ225,IF(AND('Tabla de Aspectos'!AL225&gt;=0,'Tabla de Aspectos'!AL225&lt;'Tabla de Aspectos'!$AK$5/24),'Tabla de Aspectos'!AL225,IF(AND('Tabla de Aspectos'!AN225&gt;=0,'Tabla de Aspectos'!AN225&lt;'Tabla de Aspectos'!$AM$5/24),'Tabla de Aspectos'!AN225,IF(AND('Tabla de Aspectos'!AP225&gt;=0,'Tabla de Aspectos'!AP225&lt;'Tabla de Aspectos'!$AO$5/24),'Tabla de Aspectos'!AP225,IF(AND('Tabla de Aspectos'!AR225&gt;=0,'Tabla de Aspectos'!AR225&lt;'Tabla de Aspectos'!$AQ$5/24),'Tabla de Aspectos'!AR225,IF(AND('Tabla de Aspectos'!AT225&gt;=0,'Tabla de Aspectos'!AT225&lt;'Tabla de Aspectos'!$AS$5/24),'Tabla de Aspectos'!AT225,IF(AND('Tabla de Aspectos'!AV225&gt;=0,'Tabla de Aspectos'!AV225&lt;'Tabla de Aspectos'!$AU$5/24),'Tabla de Aspectos'!AV225,IF(AND('Tabla de Aspectos'!AX225&gt;=0,'Tabla de Aspectos'!AX225&lt;'Tabla de Aspectos'!$AW$5/24),'Tabla de Aspectos'!AX225,IF(AND('Tabla de Aspectos'!AZ225&gt;=0,'Tabla de Aspectos'!AZ225&lt;'Tabla de Aspectos'!$AY$5/24),'Tabla de Aspectos'!AZ225,IF(AND('Tabla de Aspectos'!BB225&gt;=0,'Tabla de Aspectos'!BB225&lt;'Tabla de Aspectos'!$BA$5/24),'Tabla de Aspectos'!BB225,IF(AND('Tabla de Aspectos'!BD225&gt;=0,'Tabla de Aspectos'!BD225&lt;'Tabla de Aspectos'!$BC$5/24),'Tabla de Aspectos'!BD225,IF(AND('Tabla de Aspectos'!BF225&gt;=0,'Tabla de Aspectos'!BF225&lt;'Tabla de Aspectos'!$BE$5/24),'Tabla de Aspectos'!BF225,IF(AND('Tabla de Aspectos'!BH225&gt;=0,'Tabla de Aspectos'!BH225&lt;'Tabla de Aspectos'!$BG$5/24),'Tabla de Aspectos'!BH225,IF(AND('Tabla de Aspectos'!BJ225&gt;=0,'Tabla de Aspectos'!BJ225&lt;'Tabla de Aspectos'!$BI$5/24),'Tabla de Aspectos'!BJ225,IF(AND('Tabla de Aspectos'!BL225&gt;=0,'Tabla de Aspectos'!BL225&lt;'Tabla de Aspectos'!$BK$5/24),'Tabla de Aspectos'!BL225,IF(AND('Tabla de Aspectos'!BN225&gt;=0,'Tabla de Aspectos'!BN225&lt;'Tabla de Aspectos'!$BM$5/24),'Tabla de Aspectos'!BN225,IF(AND('Tabla de Aspectos'!BP225&gt;=0,'Tabla de Aspectos'!BP225&lt;'Tabla de Aspectos'!$BO$5/24),'Tabla de Aspectos'!BP225,IF(AND('Tabla de Aspectos'!BR225&gt;=0,'Tabla de Aspectos'!BR225&lt;'Tabla de Aspectos'!$BQ$5/24),'Tabla de Aspectos'!BR225,IF(AND('Tabla de Aspectos'!BT225&gt;=0,'Tabla de Aspectos'!BT225&lt;'Tabla de Aspectos'!$BS$5/24),'Tabla de Aspectos'!BT225,IF(AND('Tabla de Aspectos'!BV225&gt;=0,'Tabla de Aspectos'!BV225&lt;'Tabla de Aspectos'!$BU$5/24),'Tabla de Aspectos'!BV225,IF(AND('Tabla de Aspectos'!BX225&gt;=0,'Tabla de Aspectos'!BX225&lt;'Tabla de Aspectos'!$BW$5/24),'Tabla de Aspectos'!BX225,IF(AND('Tabla de Aspectos'!BZ225&gt;=0,'Tabla de Aspectos'!BZ225&lt;'Tabla de Aspectos'!$BY$5/24),'Tabla de Aspectos'!BZ225,IF(AND('Tabla de Aspectos'!CB225&gt;=0,'Tabla de Aspectos'!CB225&lt;'Tabla de Aspectos'!$CA$5/24),'Tabla de Aspectos'!CB225,IF(AND('Tabla de Aspectos'!CD225&gt;=0,'Tabla de Aspectos'!CD225&lt;'Tabla de Aspectos'!$CC$5/24),'Tabla de Aspectos'!CD225,IF(AND('Tabla de Aspectos'!CF225&gt;=0,'Tabla de Aspectos'!CF225&lt;'Tabla de Aspectos'!$CE$5/24),'Tabla de Aspectos'!CF225,IF(AND('Tabla de Aspectos'!CH225&gt;=0,'Tabla de Aspectos'!CH225&lt;'Tabla de Aspectos'!$CG$5/24),'Tabla de Aspectos'!CH225,IF(AND('Tabla de Aspectos'!CJ225&gt;=0,'Tabla de Aspectos'!CJ225&lt;'Tabla de Aspectos'!$CI$5/24),'Tabla de Aspectos'!CJ225,IF(AND('Tabla de Aspectos'!CL225&gt;=0,'Tabla de Aspectos'!CL225&lt;'Tabla de Aspectos'!$CK$5/24),'Tabla de Aspectos'!CL225,IF(AND('Tabla de Aspectos'!CN225&gt;=0,'Tabla de Aspectos'!CN225&lt;'Tabla de Aspectos'!$CM$5/24),'Tabla de Aspectos'!CN225,IF(AND('Tabla de Aspectos'!CP225&gt;=0,'Tabla de Aspectos'!CP225&lt;'Tabla de Aspectos'!$CO$5/24),'Tabla de Aspectos'!CP225,IF(AND('Tabla de Aspectos'!CR225&gt;=0,'Tabla de Aspectos'!CR225&lt;'Tabla de Aspectos'!$CQ$5/24),'Tabla de Aspectos'!CR225,IF(AND('Tabla de Aspectos'!CT225&gt;=0,'Tabla de Aspectos'!CT225&lt;'Tabla de Aspectos'!$CS$5/24),'Tabla de Aspectos'!CT225,IF(AND('Tabla de Aspectos'!CV225&gt;=0,'Tabla de Aspectos'!CV225&lt;'Tabla de Aspectos'!$CU$5/24),'Tabla de Aspectos'!CV225,IF(AND('Tabla de Aspectos'!CX225&gt;=0,'Tabla de Aspectos'!CX225&lt;'Tabla de Aspectos'!$CW$5/24),'Tabla de Aspectos'!CX225,"")))))))))))))))))))))))))))))))))))))))))))))))))</f>
        <v>0</v>
      </c>
      <c r="ED8" s="3" t="str">
        <f>IF(EC8&lt;&gt;"",IF(EB8=13,"(no se puede describir)",IF(EB8="Conjunción","+20",ROUND((31-HLOOKUP(EB8,'Tabla de Aspectos'!$G$2:$DT$7,6,FALSE))/3*2,1))),"")</f>
        <v>+20</v>
      </c>
      <c r="EE8" s="3">
        <f>IF(EB8='Tabla de Aspectos'!$G$2,24*EC8/'Tabla de Aspectos'!$G$5,IF(EB8='Tabla de Aspectos'!$I$2,24*EC8/'Tabla de Aspectos'!$I$5,IF(EB8='Tabla de Aspectos'!$K$2,24*EC8/'Tabla de Aspectos'!$K$5,IF(EB8='Tabla de Aspectos'!$CY$2,24*EC8/'Tabla de Aspectos'!$CY$5,IF(EB8='Tabla de Aspectos'!$M$2,24*EC8/'Tabla de Aspectos'!$M$5,IF(EB8='Tabla de Aspectos'!$M$2,24*EC8/'Tabla de Aspectos'!$M$5,IF(EB8='Tabla de Aspectos'!$O$2,24*EC8/'Tabla de Aspectos'!$O$5,IF(EB8='Tabla de Aspectos'!$Q$2,24*EC8/'Tabla de Aspectos'!$Q$5,IF(EB8='Tabla de Aspectos'!$S$2,24*EC8/'Tabla de Aspectos'!$S$5,IF(EB8='Tabla de Aspectos'!$U$2,24*EC8/'Tabla de Aspectos'!$U$5,IF(EB8='Tabla de Aspectos'!$W$2,24*EC8/'Tabla de Aspectos'!$W$5,IF(EB8='Tabla de Aspectos'!$Y$2,24*EC8/'Tabla de Aspectos'!$Y$5,IF(EB8='Tabla de Aspectos'!$AA$2,24*EC8/'Tabla de Aspectos'!$AA$5,IF(EB8='Tabla de Aspectos'!$AC$2,24*EC8/'Tabla de Aspectos'!$AC$5,IF(EB8='Tabla de Aspectos'!$AE$2,24*EC8/'Tabla de Aspectos'!$AE$5,IF(EB8='Tabla de Aspectos'!$AG$2,24*EC8/'Tabla de Aspectos'!$AG$5,IF(EB8='Tabla de Aspectos'!$AI$2,24*EC8/'Tabla de Aspectos'!$AI$5,IF(EB8='Tabla de Aspectos'!$AK$2,24*EC8/'Tabla de Aspectos'!$AK$5,IF(EB8='Tabla de Aspectos'!$AM$2,24*EC8/'Tabla de Aspectos'!$AM$5,IF(EB8='Tabla de Aspectos'!$AO$2,24*EC8/'Tabla de Aspectos'!$AO$5,IF(EB8='Tabla de Aspectos'!$AQ$2,24*EC8/'Tabla de Aspectos'!$AQ$5,IF(EB8='Tabla de Aspectos'!$AS$2,24*EC8/'Tabla de Aspectos'!$AS$5,IF(EB8='Tabla de Aspectos'!$AU$2,24*EC8/'Tabla de Aspectos'!$AU$5,IF(EB8='Tabla de Aspectos'!$AW$2,24*EC8/'Tabla de Aspectos'!$AW$5,IF(EB8='Tabla de Aspectos'!$AY$2,24*EC8/'Tabla de Aspectos'!$AY$5,IF(EB8='Tabla de Aspectos'!$BA$2,24*EC8/'Tabla de Aspectos'!$BA$5,IF(EB8='Tabla de Aspectos'!$BC$2,24*EC8/'Tabla de Aspectos'!$BC$5,IF(EB8='Tabla de Aspectos'!$BE$2,24*EC8/'Tabla de Aspectos'!$BE$5,IF(EB8='Tabla de Aspectos'!$BG$2,24*EC8/'Tabla de Aspectos'!$BG$5,IF(EB8='Tabla de Aspectos'!$BI$2,24*EC8/'Tabla de Aspectos'!$BI$5,IF(EB8='Tabla de Aspectos'!$BK$2,24*EC8/'Tabla de Aspectos'!$BK$5,IF(EB8='Tabla de Aspectos'!$BM$2,24*EC8/'Tabla de Aspectos'!$BM$5,IF(EB8='Tabla de Aspectos'!$BO$2,24*EC8/'Tabla de Aspectos'!$BO$5,IF(EB8='Tabla de Aspectos'!$BQ$2,24*EC8/'Tabla de Aspectos'!$BQ$5,IF(EB8='Tabla de Aspectos'!$BS$2,24*EC8/'Tabla de Aspectos'!$BS$5,IF(EB8='Tabla de Aspectos'!$BU$2,24*EC8/'Tabla de Aspectos'!$BU$5,IF(EB8='Tabla de Aspectos'!$BW$2,24*EC8/'Tabla de Aspectos'!$BW$5,IF(EB8='Tabla de Aspectos'!$BY$2,24*EC8/'Tabla de Aspectos'!$BY$5,IF(EB8='Tabla de Aspectos'!$CA$2,24*EC8/'Tabla de Aspectos'!$CA$5,IF(EB8='Tabla de Aspectos'!$CC$2,24*EC8/'Tabla de Aspectos'!$CC$5,IF(EB8='Tabla de Aspectos'!$CE$2,24*EC8/'Tabla de Aspectos'!$CE$5,IF(EB8='Tabla de Aspectos'!$CG$2,24*EC8/'Tabla de Aspectos'!$CG$5,IF(EB8='Tabla de Aspectos'!$CI$2,24*EC8/'Tabla de Aspectos'!$CI$5,IF(EB8='Tabla de Aspectos'!$CK$2,24*EC8/'Tabla de Aspectos'!$CK$5,IF(EB8='Tabla de Aspectos'!$CM$2,24*EC8/'Tabla de Aspectos'!$CM$5,IF(EB8='Tabla de Aspectos'!$CO$2,24*EC8/'Tabla de Aspectos'!$CO$5,IF(EB8='Tabla de Aspectos'!$CQ$2,24*EC8/'Tabla de Aspectos'!$CQ$5,IF(EB8='Tabla de Aspectos'!$CS$2,24*EC8/'Tabla de Aspectos'!$CS$5,IF(EB8='Tabla de Aspectos'!$CU$2,24*EC8/'Tabla de Aspectos'!$CU$5,IF(EB8='Tabla de Aspectos'!$CW$2,24*EC8/'Tabla de Aspectos'!$CW$5,""))))))))))))))))))))))))))))))))))))))))))))))))))</f>
        <v>0</v>
      </c>
      <c r="EF8" s="3">
        <f t="shared" si="12"/>
        <v>20</v>
      </c>
      <c r="EH8" s="3">
        <f>'Tabla de Aspectos'!D240</f>
        <v>245</v>
      </c>
      <c r="EI8" s="3" t="str">
        <f>'Tabla de Aspectos'!E240</f>
        <v>Ceres</v>
      </c>
      <c r="EJ8" s="3" t="str">
        <f>'Tabla de Aspectos'!F240</f>
        <v>Marte</v>
      </c>
      <c r="EK8" s="3" t="str">
        <f>IF('Tabla de Aspectos'!G240='Tabla de Aspectos'!$H$2,'Tabla de Aspectos'!$H$2,IF('Tabla de Aspectos'!I240='Tabla de Aspectos'!$J$2,'Tabla de Aspectos'!$J$2,IF('Tabla de Aspectos'!CY240='Tabla de Aspectos'!$CZ$2,'Tabla de Aspectos'!$CZ$2,IF('Tabla de Aspectos'!K240='Tabla de Aspectos'!$L$2,'Tabla de Aspectos'!$L$2,IF('Tabla de Aspectos'!M240='Tabla de Aspectos'!$N$2,'Tabla de Aspectos'!$N$2,IF('Tabla de Aspectos'!O240='Tabla de Aspectos'!$P$2,'Tabla de Aspectos'!$P$2,IF('Tabla de Aspectos'!Q240='Tabla de Aspectos'!$R$2,'Tabla de Aspectos'!$R$2,IF('Tabla de Aspectos'!S240='Tabla de Aspectos'!$T$2,'Tabla de Aspectos'!$T$2,IF('Tabla de Aspectos'!U240='Tabla de Aspectos'!$V$2,'Tabla de Aspectos'!$V$2,IF('Tabla de Aspectos'!W240='Tabla de Aspectos'!$X$2,'Tabla de Aspectos'!$X$2,IF('Tabla de Aspectos'!Y240='Tabla de Aspectos'!$Z$2,'Tabla de Aspectos'!$Z$2,IF('Tabla de Aspectos'!AA240='Tabla de Aspectos'!$AB$2,'Tabla de Aspectos'!$AB$2,IF('Tabla de Aspectos'!AC240='Tabla de Aspectos'!$AD$2,'Tabla de Aspectos'!$AD$2,IF('Tabla de Aspectos'!AE240='Tabla de Aspectos'!$AF$2,'Tabla de Aspectos'!$AF$2,IF('Tabla de Aspectos'!AG240='Tabla de Aspectos'!$AH$2,'Tabla de Aspectos'!$AH$2,IF('Tabla de Aspectos'!AI240='Tabla de Aspectos'!$AJ$2,'Tabla de Aspectos'!$AJ$2,IF('Tabla de Aspectos'!AK240='Tabla de Aspectos'!$AL$2,'Tabla de Aspectos'!$AL$2,IF('Tabla de Aspectos'!AM240='Tabla de Aspectos'!$AN$2,'Tabla de Aspectos'!$AN$2,IF('Tabla de Aspectos'!AO240='Tabla de Aspectos'!$AP$2,'Tabla de Aspectos'!$AP$2,IF('Tabla de Aspectos'!AQ240='Tabla de Aspectos'!$AR$2,'Tabla de Aspectos'!$AR$2,IF('Tabla de Aspectos'!AS240='Tabla de Aspectos'!$AT$2,'Tabla de Aspectos'!$AT$2,IF('Tabla de Aspectos'!AU240='Tabla de Aspectos'!$AV$2,'Tabla de Aspectos'!$AV$2,IF('Tabla de Aspectos'!AW240='Tabla de Aspectos'!$AX$2,'Tabla de Aspectos'!$AX$2,IF('Tabla de Aspectos'!AY240='Tabla de Aspectos'!$AZ$2,'Tabla de Aspectos'!$AZ$2,IF('Tabla de Aspectos'!BA240='Tabla de Aspectos'!$BB$2,'Tabla de Aspectos'!$BB$2,IF('Tabla de Aspectos'!BC240='Tabla de Aspectos'!$BD$2,'Tabla de Aspectos'!$BD$2,IF('Tabla de Aspectos'!BE240='Tabla de Aspectos'!$BF$2,'Tabla de Aspectos'!$BF$2,IF('Tabla de Aspectos'!BG240='Tabla de Aspectos'!$BH$2,'Tabla de Aspectos'!$BH$2,IF('Tabla de Aspectos'!BI240='Tabla de Aspectos'!$BJ$2,'Tabla de Aspectos'!$BJ$2,IF('Tabla de Aspectos'!BK240='Tabla de Aspectos'!$BL$2,'Tabla de Aspectos'!$BL$2,IF('Tabla de Aspectos'!BM240='Tabla de Aspectos'!$BN$2,'Tabla de Aspectos'!$BN$2,IF('Tabla de Aspectos'!BO240='Tabla de Aspectos'!$BP$2,'Tabla de Aspectos'!$BP$2,IF('Tabla de Aspectos'!BQ240='Tabla de Aspectos'!$BR$2,'Tabla de Aspectos'!$BR$2,IF('Tabla de Aspectos'!BS240='Tabla de Aspectos'!$BT$2,'Tabla de Aspectos'!$BT$2,IF('Tabla de Aspectos'!BU240='Tabla de Aspectos'!$BV$2,'Tabla de Aspectos'!$BV$2,IF('Tabla de Aspectos'!BW240='Tabla de Aspectos'!$BX$2,'Tabla de Aspectos'!$BX$2,IF('Tabla de Aspectos'!BY240='Tabla de Aspectos'!$BZ$2,'Tabla de Aspectos'!$BZ$2,IF('Tabla de Aspectos'!CA240='Tabla de Aspectos'!$CB$2,'Tabla de Aspectos'!$CB$2,IF('Tabla de Aspectos'!CC240='Tabla de Aspectos'!$CD$2,'Tabla de Aspectos'!$CD$2,IF('Tabla de Aspectos'!CE240='Tabla de Aspectos'!$CF$2,'Tabla de Aspectos'!$CF$2,IF('Tabla de Aspectos'!CG240='Tabla de Aspectos'!$CH$2,'Tabla de Aspectos'!$CH$2,IF('Tabla de Aspectos'!CI240='Tabla de Aspectos'!$CJ$2,'Tabla de Aspectos'!$CJ$2,IF('Tabla de Aspectos'!CK240='Tabla de Aspectos'!$CL$2,'Tabla de Aspectos'!$CL$2,IF('Tabla de Aspectos'!CM240='Tabla de Aspectos'!$CN$2,'Tabla de Aspectos'!$CN$2,IF('Tabla de Aspectos'!CO240='Tabla de Aspectos'!$CP$2,'Tabla de Aspectos'!$CP$2,IF('Tabla de Aspectos'!CQ240='Tabla de Aspectos'!$CR$2,'Tabla de Aspectos'!$CR$2,IF('Tabla de Aspectos'!CS240='Tabla de Aspectos'!$CT$2,'Tabla de Aspectos'!$CT$2,IF('Tabla de Aspectos'!CU240='Tabla de Aspectos'!$CV$2,'Tabla de Aspectos'!$CV$2,IF('Tabla de Aspectos'!CW240='Tabla de Aspectos'!$CX$2,'Tabla de Aspectos'!$CX$2,"")))))))))))))))))))))))))))))))))))))))))))))))))</f>
        <v>Conjunción</v>
      </c>
      <c r="EL8" s="5">
        <f>IF(AND('Tabla de Aspectos'!H240&gt;=0,'Tabla de Aspectos'!H240&lt;'Tabla de Aspectos'!$G$5/24),'Tabla de Aspectos'!H240,IF(AND('Tabla de Aspectos'!J240&gt;=0,'Tabla de Aspectos'!J240&lt;'Tabla de Aspectos'!$I$5/24),'Tabla de Aspectos'!J240,IF(AND('Tabla de Aspectos'!CZ240&gt;=0,'Tabla de Aspectos'!CZ240&lt;'Tabla de Aspectos'!$CY$5/24),'Tabla de Aspectos'!CZ240,IF(AND('Tabla de Aspectos'!L240&gt;=0,'Tabla de Aspectos'!L240&lt;'Tabla de Aspectos'!$K$5/24),'Tabla de Aspectos'!L240,IF(AND('Tabla de Aspectos'!N240&gt;=0,'Tabla de Aspectos'!N240&lt;'Tabla de Aspectos'!$M$5/24),'Tabla de Aspectos'!N240,IF(AND('Tabla de Aspectos'!P240&gt;=0,'Tabla de Aspectos'!P240&lt;'Tabla de Aspectos'!$O$5/24),'Tabla de Aspectos'!P240,IF(AND('Tabla de Aspectos'!R240&gt;=0,'Tabla de Aspectos'!R240&lt;'Tabla de Aspectos'!$Q$5/24),'Tabla de Aspectos'!R240,IF(AND('Tabla de Aspectos'!T240&gt;=0,'Tabla de Aspectos'!T240&lt;'Tabla de Aspectos'!$S$5/24),'Tabla de Aspectos'!T240,IF(AND('Tabla de Aspectos'!V240&gt;=0,'Tabla de Aspectos'!V240&lt;'Tabla de Aspectos'!$U$5/24),'Tabla de Aspectos'!V240,IF(AND('Tabla de Aspectos'!X240&gt;=0,'Tabla de Aspectos'!X240&lt;'Tabla de Aspectos'!$W$5/24),'Tabla de Aspectos'!X240,IF(AND('Tabla de Aspectos'!Z240&gt;=0,'Tabla de Aspectos'!Z240&lt;'Tabla de Aspectos'!$Y$5/24),'Tabla de Aspectos'!Z240,IF(AND('Tabla de Aspectos'!AB240&gt;=0,'Tabla de Aspectos'!AB240&lt;'Tabla de Aspectos'!$AA$5/24),'Tabla de Aspectos'!AB240,IF(AND('Tabla de Aspectos'!AD240&gt;=0,'Tabla de Aspectos'!AD240&lt;'Tabla de Aspectos'!$AC$5/24),'Tabla de Aspectos'!AD240,IF(AND('Tabla de Aspectos'!AF240&gt;=0,'Tabla de Aspectos'!AF240&lt;'Tabla de Aspectos'!$AE$5/24),'Tabla de Aspectos'!AF240,IF(AND('Tabla de Aspectos'!AH240&gt;=0,'Tabla de Aspectos'!AH240&lt;'Tabla de Aspectos'!$AG$5/24),'Tabla de Aspectos'!AH240,IF(AND('Tabla de Aspectos'!AJ240&gt;=0,'Tabla de Aspectos'!AJ240&lt;'Tabla de Aspectos'!$AI$5/24),'Tabla de Aspectos'!AJ240,IF(AND('Tabla de Aspectos'!AL240&gt;=0,'Tabla de Aspectos'!AL240&lt;'Tabla de Aspectos'!$AK$5/24),'Tabla de Aspectos'!AL240,IF(AND('Tabla de Aspectos'!AN240&gt;=0,'Tabla de Aspectos'!AN240&lt;'Tabla de Aspectos'!$AM$5/24),'Tabla de Aspectos'!AN240,IF(AND('Tabla de Aspectos'!AP240&gt;=0,'Tabla de Aspectos'!AP240&lt;'Tabla de Aspectos'!$AO$5/24),'Tabla de Aspectos'!AP240,IF(AND('Tabla de Aspectos'!AR240&gt;=0,'Tabla de Aspectos'!AR240&lt;'Tabla de Aspectos'!$AQ$5/24),'Tabla de Aspectos'!AR240,IF(AND('Tabla de Aspectos'!AT240&gt;=0,'Tabla de Aspectos'!AT240&lt;'Tabla de Aspectos'!$AS$5/24),'Tabla de Aspectos'!AT240,IF(AND('Tabla de Aspectos'!AV240&gt;=0,'Tabla de Aspectos'!AV240&lt;'Tabla de Aspectos'!$AU$5/24),'Tabla de Aspectos'!AV240,IF(AND('Tabla de Aspectos'!AX240&gt;=0,'Tabla de Aspectos'!AX240&lt;'Tabla de Aspectos'!$AW$5/24),'Tabla de Aspectos'!AX240,IF(AND('Tabla de Aspectos'!AZ240&gt;=0,'Tabla de Aspectos'!AZ240&lt;'Tabla de Aspectos'!$AY$5/24),'Tabla de Aspectos'!AZ240,IF(AND('Tabla de Aspectos'!BB240&gt;=0,'Tabla de Aspectos'!BB240&lt;'Tabla de Aspectos'!$BA$5/24),'Tabla de Aspectos'!BB240,IF(AND('Tabla de Aspectos'!BD240&gt;=0,'Tabla de Aspectos'!BD240&lt;'Tabla de Aspectos'!$BC$5/24),'Tabla de Aspectos'!BD240,IF(AND('Tabla de Aspectos'!BF240&gt;=0,'Tabla de Aspectos'!BF240&lt;'Tabla de Aspectos'!$BE$5/24),'Tabla de Aspectos'!BF240,IF(AND('Tabla de Aspectos'!BH240&gt;=0,'Tabla de Aspectos'!BH240&lt;'Tabla de Aspectos'!$BG$5/24),'Tabla de Aspectos'!BH240,IF(AND('Tabla de Aspectos'!BJ240&gt;=0,'Tabla de Aspectos'!BJ240&lt;'Tabla de Aspectos'!$BI$5/24),'Tabla de Aspectos'!BJ240,IF(AND('Tabla de Aspectos'!BL240&gt;=0,'Tabla de Aspectos'!BL240&lt;'Tabla de Aspectos'!$BK$5/24),'Tabla de Aspectos'!BL240,IF(AND('Tabla de Aspectos'!BN240&gt;=0,'Tabla de Aspectos'!BN240&lt;'Tabla de Aspectos'!$BM$5/24),'Tabla de Aspectos'!BN240,IF(AND('Tabla de Aspectos'!BP240&gt;=0,'Tabla de Aspectos'!BP240&lt;'Tabla de Aspectos'!$BO$5/24),'Tabla de Aspectos'!BP240,IF(AND('Tabla de Aspectos'!BR240&gt;=0,'Tabla de Aspectos'!BR240&lt;'Tabla de Aspectos'!$BQ$5/24),'Tabla de Aspectos'!BR240,IF(AND('Tabla de Aspectos'!BT240&gt;=0,'Tabla de Aspectos'!BT240&lt;'Tabla de Aspectos'!$BS$5/24),'Tabla de Aspectos'!BT240,IF(AND('Tabla de Aspectos'!BV240&gt;=0,'Tabla de Aspectos'!BV240&lt;'Tabla de Aspectos'!$BU$5/24),'Tabla de Aspectos'!BV240,IF(AND('Tabla de Aspectos'!BX240&gt;=0,'Tabla de Aspectos'!BX240&lt;'Tabla de Aspectos'!$BW$5/24),'Tabla de Aspectos'!BX240,IF(AND('Tabla de Aspectos'!BZ240&gt;=0,'Tabla de Aspectos'!BZ240&lt;'Tabla de Aspectos'!$BY$5/24),'Tabla de Aspectos'!BZ240,IF(AND('Tabla de Aspectos'!CB240&gt;=0,'Tabla de Aspectos'!CB240&lt;'Tabla de Aspectos'!$CA$5/24),'Tabla de Aspectos'!CB240,IF(AND('Tabla de Aspectos'!CD240&gt;=0,'Tabla de Aspectos'!CD240&lt;'Tabla de Aspectos'!$CC$5/24),'Tabla de Aspectos'!CD240,IF(AND('Tabla de Aspectos'!CF240&gt;=0,'Tabla de Aspectos'!CF240&lt;'Tabla de Aspectos'!$CE$5/24),'Tabla de Aspectos'!CF240,IF(AND('Tabla de Aspectos'!CH240&gt;=0,'Tabla de Aspectos'!CH240&lt;'Tabla de Aspectos'!$CG$5/24),'Tabla de Aspectos'!CH240,IF(AND('Tabla de Aspectos'!CJ240&gt;=0,'Tabla de Aspectos'!CJ240&lt;'Tabla de Aspectos'!$CI$5/24),'Tabla de Aspectos'!CJ240,IF(AND('Tabla de Aspectos'!CL240&gt;=0,'Tabla de Aspectos'!CL240&lt;'Tabla de Aspectos'!$CK$5/24),'Tabla de Aspectos'!CL240,IF(AND('Tabla de Aspectos'!CN240&gt;=0,'Tabla de Aspectos'!CN240&lt;'Tabla de Aspectos'!$CM$5/24),'Tabla de Aspectos'!CN240,IF(AND('Tabla de Aspectos'!CP240&gt;=0,'Tabla de Aspectos'!CP240&lt;'Tabla de Aspectos'!$CO$5/24),'Tabla de Aspectos'!CP240,IF(AND('Tabla de Aspectos'!CR240&gt;=0,'Tabla de Aspectos'!CR240&lt;'Tabla de Aspectos'!$CQ$5/24),'Tabla de Aspectos'!CR240,IF(AND('Tabla de Aspectos'!CT240&gt;=0,'Tabla de Aspectos'!CT240&lt;'Tabla de Aspectos'!$CS$5/24),'Tabla de Aspectos'!CT240,IF(AND('Tabla de Aspectos'!CV240&gt;=0,'Tabla de Aspectos'!CV240&lt;'Tabla de Aspectos'!$CU$5/24),'Tabla de Aspectos'!CV240,IF(AND('Tabla de Aspectos'!CX240&gt;=0,'Tabla de Aspectos'!CX240&lt;'Tabla de Aspectos'!$CW$5/24),'Tabla de Aspectos'!CX240,"")))))))))))))))))))))))))))))))))))))))))))))))))</f>
        <v>0</v>
      </c>
      <c r="EM8" s="3" t="str">
        <f>IF(EL8&lt;&gt;"",IF(EK8=13,"(no se puede describir)",IF(EK8="Conjunción","+20",ROUND((31-HLOOKUP(EK8,'Tabla de Aspectos'!$G$2:$DT$7,6,FALSE))/3*2,1))),"")</f>
        <v>+20</v>
      </c>
      <c r="EN8" s="3">
        <f>IF(EK8='Tabla de Aspectos'!$G$2,24*EL8/'Tabla de Aspectos'!$G$5,IF(EK8='Tabla de Aspectos'!$I$2,24*EL8/'Tabla de Aspectos'!$I$5,IF(EK8='Tabla de Aspectos'!$K$2,24*EL8/'Tabla de Aspectos'!$K$5,IF(EK8='Tabla de Aspectos'!$CY$2,24*EL8/'Tabla de Aspectos'!$CY$5,IF(EK8='Tabla de Aspectos'!$M$2,24*EL8/'Tabla de Aspectos'!$M$5,IF(EK8='Tabla de Aspectos'!$M$2,24*EL8/'Tabla de Aspectos'!$M$5,IF(EK8='Tabla de Aspectos'!$O$2,24*EL8/'Tabla de Aspectos'!$O$5,IF(EK8='Tabla de Aspectos'!$Q$2,24*EL8/'Tabla de Aspectos'!$Q$5,IF(EK8='Tabla de Aspectos'!$S$2,24*EL8/'Tabla de Aspectos'!$S$5,IF(EK8='Tabla de Aspectos'!$U$2,24*EL8/'Tabla de Aspectos'!$U$5,IF(EK8='Tabla de Aspectos'!$W$2,24*EL8/'Tabla de Aspectos'!$W$5,IF(EK8='Tabla de Aspectos'!$Y$2,24*EL8/'Tabla de Aspectos'!$Y$5,IF(EK8='Tabla de Aspectos'!$AA$2,24*EL8/'Tabla de Aspectos'!$AA$5,IF(EK8='Tabla de Aspectos'!$AC$2,24*EL8/'Tabla de Aspectos'!$AC$5,IF(EK8='Tabla de Aspectos'!$AE$2,24*EL8/'Tabla de Aspectos'!$AE$5,IF(EK8='Tabla de Aspectos'!$AG$2,24*EL8/'Tabla de Aspectos'!$AG$5,IF(EK8='Tabla de Aspectos'!$AI$2,24*EL8/'Tabla de Aspectos'!$AI$5,IF(EK8='Tabla de Aspectos'!$AK$2,24*EL8/'Tabla de Aspectos'!$AK$5,IF(EK8='Tabla de Aspectos'!$AM$2,24*EL8/'Tabla de Aspectos'!$AM$5,IF(EK8='Tabla de Aspectos'!$AO$2,24*EL8/'Tabla de Aspectos'!$AO$5,IF(EK8='Tabla de Aspectos'!$AQ$2,24*EL8/'Tabla de Aspectos'!$AQ$5,IF(EK8='Tabla de Aspectos'!$AS$2,24*EL8/'Tabla de Aspectos'!$AS$5,IF(EK8='Tabla de Aspectos'!$AU$2,24*EL8/'Tabla de Aspectos'!$AU$5,IF(EK8='Tabla de Aspectos'!$AW$2,24*EL8/'Tabla de Aspectos'!$AW$5,IF(EK8='Tabla de Aspectos'!$AY$2,24*EL8/'Tabla de Aspectos'!$AY$5,IF(EK8='Tabla de Aspectos'!$BA$2,24*EL8/'Tabla de Aspectos'!$BA$5,IF(EK8='Tabla de Aspectos'!$BC$2,24*EL8/'Tabla de Aspectos'!$BC$5,IF(EK8='Tabla de Aspectos'!$BE$2,24*EL8/'Tabla de Aspectos'!$BE$5,IF(EK8='Tabla de Aspectos'!$BG$2,24*EL8/'Tabla de Aspectos'!$BG$5,IF(EK8='Tabla de Aspectos'!$BI$2,24*EL8/'Tabla de Aspectos'!$BI$5,IF(EK8='Tabla de Aspectos'!$BK$2,24*EL8/'Tabla de Aspectos'!$BK$5,IF(EK8='Tabla de Aspectos'!$BM$2,24*EL8/'Tabla de Aspectos'!$BM$5,IF(EK8='Tabla de Aspectos'!$BO$2,24*EL8/'Tabla de Aspectos'!$BO$5,IF(EK8='Tabla de Aspectos'!$BQ$2,24*EL8/'Tabla de Aspectos'!$BQ$5,IF(EK8='Tabla de Aspectos'!$BS$2,24*EL8/'Tabla de Aspectos'!$BS$5,IF(EK8='Tabla de Aspectos'!$BU$2,24*EL8/'Tabla de Aspectos'!$BU$5,IF(EK8='Tabla de Aspectos'!$BW$2,24*EL8/'Tabla de Aspectos'!$BW$5,IF(EK8='Tabla de Aspectos'!$BY$2,24*EL8/'Tabla de Aspectos'!$BY$5,IF(EK8='Tabla de Aspectos'!$CA$2,24*EL8/'Tabla de Aspectos'!$CA$5,IF(EK8='Tabla de Aspectos'!$CC$2,24*EL8/'Tabla de Aspectos'!$CC$5,IF(EK8='Tabla de Aspectos'!$CE$2,24*EL8/'Tabla de Aspectos'!$CE$5,IF(EK8='Tabla de Aspectos'!$CG$2,24*EL8/'Tabla de Aspectos'!$CG$5,IF(EK8='Tabla de Aspectos'!$CI$2,24*EL8/'Tabla de Aspectos'!$CI$5,IF(EK8='Tabla de Aspectos'!$CK$2,24*EL8/'Tabla de Aspectos'!$CK$5,IF(EK8='Tabla de Aspectos'!$CM$2,24*EL8/'Tabla de Aspectos'!$CM$5,IF(EK8='Tabla de Aspectos'!$CO$2,24*EL8/'Tabla de Aspectos'!$CO$5,IF(EK8='Tabla de Aspectos'!$CQ$2,24*EL8/'Tabla de Aspectos'!$CQ$5,IF(EK8='Tabla de Aspectos'!$CS$2,24*EL8/'Tabla de Aspectos'!$CS$5,IF(EK8='Tabla de Aspectos'!$CU$2,24*EL8/'Tabla de Aspectos'!$CU$5,IF(EK8='Tabla de Aspectos'!$CW$2,24*EL8/'Tabla de Aspectos'!$CW$5,""))))))))))))))))))))))))))))))))))))))))))))))))))</f>
        <v>0</v>
      </c>
      <c r="EO8" s="3">
        <f t="shared" si="13"/>
        <v>20</v>
      </c>
      <c r="EQ8" s="3">
        <f>'Tabla de Aspectos'!D255</f>
        <v>261</v>
      </c>
      <c r="ER8" s="3" t="str">
        <f>'Tabla de Aspectos'!E255</f>
        <v>Varuna</v>
      </c>
      <c r="ES8" s="3" t="str">
        <f>'Tabla de Aspectos'!F255</f>
        <v>Marte</v>
      </c>
      <c r="ET8" s="3" t="str">
        <f>IF('Tabla de Aspectos'!G255='Tabla de Aspectos'!$H$2,'Tabla de Aspectos'!$H$2,IF('Tabla de Aspectos'!I255='Tabla de Aspectos'!$J$2,'Tabla de Aspectos'!$J$2,IF('Tabla de Aspectos'!CY255='Tabla de Aspectos'!$CZ$2,'Tabla de Aspectos'!$CZ$2,IF('Tabla de Aspectos'!K255='Tabla de Aspectos'!$L$2,'Tabla de Aspectos'!$L$2,IF('Tabla de Aspectos'!M255='Tabla de Aspectos'!$N$2,'Tabla de Aspectos'!$N$2,IF('Tabla de Aspectos'!O255='Tabla de Aspectos'!$P$2,'Tabla de Aspectos'!$P$2,IF('Tabla de Aspectos'!Q255='Tabla de Aspectos'!$R$2,'Tabla de Aspectos'!$R$2,IF('Tabla de Aspectos'!S255='Tabla de Aspectos'!$T$2,'Tabla de Aspectos'!$T$2,IF('Tabla de Aspectos'!U255='Tabla de Aspectos'!$V$2,'Tabla de Aspectos'!$V$2,IF('Tabla de Aspectos'!W255='Tabla de Aspectos'!$X$2,'Tabla de Aspectos'!$X$2,IF('Tabla de Aspectos'!Y255='Tabla de Aspectos'!$Z$2,'Tabla de Aspectos'!$Z$2,IF('Tabla de Aspectos'!AA255='Tabla de Aspectos'!$AB$2,'Tabla de Aspectos'!$AB$2,IF('Tabla de Aspectos'!AC255='Tabla de Aspectos'!$AD$2,'Tabla de Aspectos'!$AD$2,IF('Tabla de Aspectos'!AE255='Tabla de Aspectos'!$AF$2,'Tabla de Aspectos'!$AF$2,IF('Tabla de Aspectos'!AG255='Tabla de Aspectos'!$AH$2,'Tabla de Aspectos'!$AH$2,IF('Tabla de Aspectos'!AI255='Tabla de Aspectos'!$AJ$2,'Tabla de Aspectos'!$AJ$2,IF('Tabla de Aspectos'!AK255='Tabla de Aspectos'!$AL$2,'Tabla de Aspectos'!$AL$2,IF('Tabla de Aspectos'!AM255='Tabla de Aspectos'!$AN$2,'Tabla de Aspectos'!$AN$2,IF('Tabla de Aspectos'!AO255='Tabla de Aspectos'!$AP$2,'Tabla de Aspectos'!$AP$2,IF('Tabla de Aspectos'!AQ255='Tabla de Aspectos'!$AR$2,'Tabla de Aspectos'!$AR$2,IF('Tabla de Aspectos'!AS255='Tabla de Aspectos'!$AT$2,'Tabla de Aspectos'!$AT$2,IF('Tabla de Aspectos'!AU255='Tabla de Aspectos'!$AV$2,'Tabla de Aspectos'!$AV$2,IF('Tabla de Aspectos'!AW255='Tabla de Aspectos'!$AX$2,'Tabla de Aspectos'!$AX$2,IF('Tabla de Aspectos'!AY255='Tabla de Aspectos'!$AZ$2,'Tabla de Aspectos'!$AZ$2,IF('Tabla de Aspectos'!BA255='Tabla de Aspectos'!$BB$2,'Tabla de Aspectos'!$BB$2,IF('Tabla de Aspectos'!BC255='Tabla de Aspectos'!$BD$2,'Tabla de Aspectos'!$BD$2,IF('Tabla de Aspectos'!BE255='Tabla de Aspectos'!$BF$2,'Tabla de Aspectos'!$BF$2,IF('Tabla de Aspectos'!BG255='Tabla de Aspectos'!$BH$2,'Tabla de Aspectos'!$BH$2,IF('Tabla de Aspectos'!BI255='Tabla de Aspectos'!$BJ$2,'Tabla de Aspectos'!$BJ$2,IF('Tabla de Aspectos'!BK255='Tabla de Aspectos'!$BL$2,'Tabla de Aspectos'!$BL$2,IF('Tabla de Aspectos'!BM255='Tabla de Aspectos'!$BN$2,'Tabla de Aspectos'!$BN$2,IF('Tabla de Aspectos'!BO255='Tabla de Aspectos'!$BP$2,'Tabla de Aspectos'!$BP$2,IF('Tabla de Aspectos'!BQ255='Tabla de Aspectos'!$BR$2,'Tabla de Aspectos'!$BR$2,IF('Tabla de Aspectos'!BS255='Tabla de Aspectos'!$BT$2,'Tabla de Aspectos'!$BT$2,IF('Tabla de Aspectos'!BU255='Tabla de Aspectos'!$BV$2,'Tabla de Aspectos'!$BV$2,IF('Tabla de Aspectos'!BW255='Tabla de Aspectos'!$BX$2,'Tabla de Aspectos'!$BX$2,IF('Tabla de Aspectos'!BY255='Tabla de Aspectos'!$BZ$2,'Tabla de Aspectos'!$BZ$2,IF('Tabla de Aspectos'!CA255='Tabla de Aspectos'!$CB$2,'Tabla de Aspectos'!$CB$2,IF('Tabla de Aspectos'!CC255='Tabla de Aspectos'!$CD$2,'Tabla de Aspectos'!$CD$2,IF('Tabla de Aspectos'!CE255='Tabla de Aspectos'!$CF$2,'Tabla de Aspectos'!$CF$2,IF('Tabla de Aspectos'!CG255='Tabla de Aspectos'!$CH$2,'Tabla de Aspectos'!$CH$2,IF('Tabla de Aspectos'!CI255='Tabla de Aspectos'!$CJ$2,'Tabla de Aspectos'!$CJ$2,IF('Tabla de Aspectos'!CK255='Tabla de Aspectos'!$CL$2,'Tabla de Aspectos'!$CL$2,IF('Tabla de Aspectos'!CM255='Tabla de Aspectos'!$CN$2,'Tabla de Aspectos'!$CN$2,IF('Tabla de Aspectos'!CO255='Tabla de Aspectos'!$CP$2,'Tabla de Aspectos'!$CP$2,IF('Tabla de Aspectos'!CQ255='Tabla de Aspectos'!$CR$2,'Tabla de Aspectos'!$CR$2,IF('Tabla de Aspectos'!CS255='Tabla de Aspectos'!$CT$2,'Tabla de Aspectos'!$CT$2,IF('Tabla de Aspectos'!CU255='Tabla de Aspectos'!$CV$2,'Tabla de Aspectos'!$CV$2,IF('Tabla de Aspectos'!CW255='Tabla de Aspectos'!$CX$2,'Tabla de Aspectos'!$CX$2,"")))))))))))))))))))))))))))))))))))))))))))))))))</f>
        <v>Conjunción</v>
      </c>
      <c r="EU8" s="5">
        <f>IF(AND('Tabla de Aspectos'!H255&gt;=0,'Tabla de Aspectos'!H255&lt;'Tabla de Aspectos'!$G$5/24),'Tabla de Aspectos'!H255,IF(AND('Tabla de Aspectos'!J255&gt;=0,'Tabla de Aspectos'!J255&lt;'Tabla de Aspectos'!$I$5/24),'Tabla de Aspectos'!J255,IF(AND('Tabla de Aspectos'!CZ255&gt;=0,'Tabla de Aspectos'!CZ255&lt;'Tabla de Aspectos'!$CY$5/24),'Tabla de Aspectos'!CZ255,IF(AND('Tabla de Aspectos'!L255&gt;=0,'Tabla de Aspectos'!L255&lt;'Tabla de Aspectos'!$K$5/24),'Tabla de Aspectos'!L255,IF(AND('Tabla de Aspectos'!N255&gt;=0,'Tabla de Aspectos'!N255&lt;'Tabla de Aspectos'!$M$5/24),'Tabla de Aspectos'!N255,IF(AND('Tabla de Aspectos'!P255&gt;=0,'Tabla de Aspectos'!P255&lt;'Tabla de Aspectos'!$O$5/24),'Tabla de Aspectos'!P255,IF(AND('Tabla de Aspectos'!R255&gt;=0,'Tabla de Aspectos'!R255&lt;'Tabla de Aspectos'!$Q$5/24),'Tabla de Aspectos'!R255,IF(AND('Tabla de Aspectos'!T255&gt;=0,'Tabla de Aspectos'!T255&lt;'Tabla de Aspectos'!$S$5/24),'Tabla de Aspectos'!T255,IF(AND('Tabla de Aspectos'!V255&gt;=0,'Tabla de Aspectos'!V255&lt;'Tabla de Aspectos'!$U$5/24),'Tabla de Aspectos'!V255,IF(AND('Tabla de Aspectos'!X255&gt;=0,'Tabla de Aspectos'!X255&lt;'Tabla de Aspectos'!$W$5/24),'Tabla de Aspectos'!X255,IF(AND('Tabla de Aspectos'!Z255&gt;=0,'Tabla de Aspectos'!Z255&lt;'Tabla de Aspectos'!$Y$5/24),'Tabla de Aspectos'!Z255,IF(AND('Tabla de Aspectos'!AB255&gt;=0,'Tabla de Aspectos'!AB255&lt;'Tabla de Aspectos'!$AA$5/24),'Tabla de Aspectos'!AB255,IF(AND('Tabla de Aspectos'!AD255&gt;=0,'Tabla de Aspectos'!AD255&lt;'Tabla de Aspectos'!$AC$5/24),'Tabla de Aspectos'!AD255,IF(AND('Tabla de Aspectos'!AF255&gt;=0,'Tabla de Aspectos'!AF255&lt;'Tabla de Aspectos'!$AE$5/24),'Tabla de Aspectos'!AF255,IF(AND('Tabla de Aspectos'!AH255&gt;=0,'Tabla de Aspectos'!AH255&lt;'Tabla de Aspectos'!$AG$5/24),'Tabla de Aspectos'!AH255,IF(AND('Tabla de Aspectos'!AJ255&gt;=0,'Tabla de Aspectos'!AJ255&lt;'Tabla de Aspectos'!$AI$5/24),'Tabla de Aspectos'!AJ255,IF(AND('Tabla de Aspectos'!AL255&gt;=0,'Tabla de Aspectos'!AL255&lt;'Tabla de Aspectos'!$AK$5/24),'Tabla de Aspectos'!AL255,IF(AND('Tabla de Aspectos'!AN255&gt;=0,'Tabla de Aspectos'!AN255&lt;'Tabla de Aspectos'!$AM$5/24),'Tabla de Aspectos'!AN255,IF(AND('Tabla de Aspectos'!AP255&gt;=0,'Tabla de Aspectos'!AP255&lt;'Tabla de Aspectos'!$AO$5/24),'Tabla de Aspectos'!AP255,IF(AND('Tabla de Aspectos'!AR255&gt;=0,'Tabla de Aspectos'!AR255&lt;'Tabla de Aspectos'!$AQ$5/24),'Tabla de Aspectos'!AR255,IF(AND('Tabla de Aspectos'!AT255&gt;=0,'Tabla de Aspectos'!AT255&lt;'Tabla de Aspectos'!$AS$5/24),'Tabla de Aspectos'!AT255,IF(AND('Tabla de Aspectos'!AV255&gt;=0,'Tabla de Aspectos'!AV255&lt;'Tabla de Aspectos'!$AU$5/24),'Tabla de Aspectos'!AV255,IF(AND('Tabla de Aspectos'!AX255&gt;=0,'Tabla de Aspectos'!AX255&lt;'Tabla de Aspectos'!$AW$5/24),'Tabla de Aspectos'!AX255,IF(AND('Tabla de Aspectos'!AZ255&gt;=0,'Tabla de Aspectos'!AZ255&lt;'Tabla de Aspectos'!$AY$5/24),'Tabla de Aspectos'!AZ255,IF(AND('Tabla de Aspectos'!BB255&gt;=0,'Tabla de Aspectos'!BB255&lt;'Tabla de Aspectos'!$BA$5/24),'Tabla de Aspectos'!BB255,IF(AND('Tabla de Aspectos'!BD255&gt;=0,'Tabla de Aspectos'!BD255&lt;'Tabla de Aspectos'!$BC$5/24),'Tabla de Aspectos'!BD255,IF(AND('Tabla de Aspectos'!BF255&gt;=0,'Tabla de Aspectos'!BF255&lt;'Tabla de Aspectos'!$BE$5/24),'Tabla de Aspectos'!BF255,IF(AND('Tabla de Aspectos'!BH255&gt;=0,'Tabla de Aspectos'!BH255&lt;'Tabla de Aspectos'!$BG$5/24),'Tabla de Aspectos'!BH255,IF(AND('Tabla de Aspectos'!BJ255&gt;=0,'Tabla de Aspectos'!BJ255&lt;'Tabla de Aspectos'!$BI$5/24),'Tabla de Aspectos'!BJ255,IF(AND('Tabla de Aspectos'!BL255&gt;=0,'Tabla de Aspectos'!BL255&lt;'Tabla de Aspectos'!$BK$5/24),'Tabla de Aspectos'!BL255,IF(AND('Tabla de Aspectos'!BN255&gt;=0,'Tabla de Aspectos'!BN255&lt;'Tabla de Aspectos'!$BM$5/24),'Tabla de Aspectos'!BN255,IF(AND('Tabla de Aspectos'!BP255&gt;=0,'Tabla de Aspectos'!BP255&lt;'Tabla de Aspectos'!$BO$5/24),'Tabla de Aspectos'!BP255,IF(AND('Tabla de Aspectos'!BR255&gt;=0,'Tabla de Aspectos'!BR255&lt;'Tabla de Aspectos'!$BQ$5/24),'Tabla de Aspectos'!BR255,IF(AND('Tabla de Aspectos'!BT255&gt;=0,'Tabla de Aspectos'!BT255&lt;'Tabla de Aspectos'!$BS$5/24),'Tabla de Aspectos'!BT255,IF(AND('Tabla de Aspectos'!BV255&gt;=0,'Tabla de Aspectos'!BV255&lt;'Tabla de Aspectos'!$BU$5/24),'Tabla de Aspectos'!BV255,IF(AND('Tabla de Aspectos'!BX255&gt;=0,'Tabla de Aspectos'!BX255&lt;'Tabla de Aspectos'!$BW$5/24),'Tabla de Aspectos'!BX255,IF(AND('Tabla de Aspectos'!BZ255&gt;=0,'Tabla de Aspectos'!BZ255&lt;'Tabla de Aspectos'!$BY$5/24),'Tabla de Aspectos'!BZ255,IF(AND('Tabla de Aspectos'!CB255&gt;=0,'Tabla de Aspectos'!CB255&lt;'Tabla de Aspectos'!$CA$5/24),'Tabla de Aspectos'!CB255,IF(AND('Tabla de Aspectos'!CD255&gt;=0,'Tabla de Aspectos'!CD255&lt;'Tabla de Aspectos'!$CC$5/24),'Tabla de Aspectos'!CD255,IF(AND('Tabla de Aspectos'!CF255&gt;=0,'Tabla de Aspectos'!CF255&lt;'Tabla de Aspectos'!$CE$5/24),'Tabla de Aspectos'!CF255,IF(AND('Tabla de Aspectos'!CH255&gt;=0,'Tabla de Aspectos'!CH255&lt;'Tabla de Aspectos'!$CG$5/24),'Tabla de Aspectos'!CH255,IF(AND('Tabla de Aspectos'!CJ255&gt;=0,'Tabla de Aspectos'!CJ255&lt;'Tabla de Aspectos'!$CI$5/24),'Tabla de Aspectos'!CJ255,IF(AND('Tabla de Aspectos'!CL255&gt;=0,'Tabla de Aspectos'!CL255&lt;'Tabla de Aspectos'!$CK$5/24),'Tabla de Aspectos'!CL255,IF(AND('Tabla de Aspectos'!CN255&gt;=0,'Tabla de Aspectos'!CN255&lt;'Tabla de Aspectos'!$CM$5/24),'Tabla de Aspectos'!CN255,IF(AND('Tabla de Aspectos'!CP255&gt;=0,'Tabla de Aspectos'!CP255&lt;'Tabla de Aspectos'!$CO$5/24),'Tabla de Aspectos'!CP255,IF(AND('Tabla de Aspectos'!CR255&gt;=0,'Tabla de Aspectos'!CR255&lt;'Tabla de Aspectos'!$CQ$5/24),'Tabla de Aspectos'!CR255,IF(AND('Tabla de Aspectos'!CT255&gt;=0,'Tabla de Aspectos'!CT255&lt;'Tabla de Aspectos'!$CS$5/24),'Tabla de Aspectos'!CT255,IF(AND('Tabla de Aspectos'!CV255&gt;=0,'Tabla de Aspectos'!CV255&lt;'Tabla de Aspectos'!$CU$5/24),'Tabla de Aspectos'!CV255,IF(AND('Tabla de Aspectos'!CX255&gt;=0,'Tabla de Aspectos'!CX255&lt;'Tabla de Aspectos'!$CW$5/24),'Tabla de Aspectos'!CX255,"")))))))))))))))))))))))))))))))))))))))))))))))))</f>
        <v>0</v>
      </c>
      <c r="EV8" s="3" t="str">
        <f>IF(EU8&lt;&gt;"",IF(ET8=13,"(no se puede describir)",IF(ET8="Conjunción","+20",ROUND((31-HLOOKUP(ET8,'Tabla de Aspectos'!$G$2:$DT$7,6,FALSE))/3*2,1))),"")</f>
        <v>+20</v>
      </c>
      <c r="EW8" s="3">
        <f>IF(ET8='Tabla de Aspectos'!$G$2,24*EU8/'Tabla de Aspectos'!$G$5,IF(ET8='Tabla de Aspectos'!$I$2,24*EU8/'Tabla de Aspectos'!$I$5,IF(ET8='Tabla de Aspectos'!$K$2,24*EU8/'Tabla de Aspectos'!$K$5,IF(ET8='Tabla de Aspectos'!$CY$2,24*EU8/'Tabla de Aspectos'!$CY$5,IF(ET8='Tabla de Aspectos'!$M$2,24*EU8/'Tabla de Aspectos'!$M$5,IF(ET8='Tabla de Aspectos'!$M$2,24*EU8/'Tabla de Aspectos'!$M$5,IF(ET8='Tabla de Aspectos'!$O$2,24*EU8/'Tabla de Aspectos'!$O$5,IF(ET8='Tabla de Aspectos'!$Q$2,24*EU8/'Tabla de Aspectos'!$Q$5,IF(ET8='Tabla de Aspectos'!$S$2,24*EU8/'Tabla de Aspectos'!$S$5,IF(ET8='Tabla de Aspectos'!$U$2,24*EU8/'Tabla de Aspectos'!$U$5,IF(ET8='Tabla de Aspectos'!$W$2,24*EU8/'Tabla de Aspectos'!$W$5,IF(ET8='Tabla de Aspectos'!$Y$2,24*EU8/'Tabla de Aspectos'!$Y$5,IF(ET8='Tabla de Aspectos'!$AA$2,24*EU8/'Tabla de Aspectos'!$AA$5,IF(ET8='Tabla de Aspectos'!$AC$2,24*EU8/'Tabla de Aspectos'!$AC$5,IF(ET8='Tabla de Aspectos'!$AE$2,24*EU8/'Tabla de Aspectos'!$AE$5,IF(ET8='Tabla de Aspectos'!$AG$2,24*EU8/'Tabla de Aspectos'!$AG$5,IF(ET8='Tabla de Aspectos'!$AI$2,24*EU8/'Tabla de Aspectos'!$AI$5,IF(ET8='Tabla de Aspectos'!$AK$2,24*EU8/'Tabla de Aspectos'!$AK$5,IF(ET8='Tabla de Aspectos'!$AM$2,24*EU8/'Tabla de Aspectos'!$AM$5,IF(ET8='Tabla de Aspectos'!$AO$2,24*EU8/'Tabla de Aspectos'!$AO$5,IF(ET8='Tabla de Aspectos'!$AQ$2,24*EU8/'Tabla de Aspectos'!$AQ$5,IF(ET8='Tabla de Aspectos'!$AS$2,24*EU8/'Tabla de Aspectos'!$AS$5,IF(ET8='Tabla de Aspectos'!$AU$2,24*EU8/'Tabla de Aspectos'!$AU$5,IF(ET8='Tabla de Aspectos'!$AW$2,24*EU8/'Tabla de Aspectos'!$AW$5,IF(ET8='Tabla de Aspectos'!$AY$2,24*EU8/'Tabla de Aspectos'!$AY$5,IF(ET8='Tabla de Aspectos'!$BA$2,24*EU8/'Tabla de Aspectos'!$BA$5,IF(ET8='Tabla de Aspectos'!$BC$2,24*EU8/'Tabla de Aspectos'!$BC$5,IF(ET8='Tabla de Aspectos'!$BE$2,24*EU8/'Tabla de Aspectos'!$BE$5,IF(ET8='Tabla de Aspectos'!$BG$2,24*EU8/'Tabla de Aspectos'!$BG$5,IF(ET8='Tabla de Aspectos'!$BI$2,24*EU8/'Tabla de Aspectos'!$BI$5,IF(ET8='Tabla de Aspectos'!$BK$2,24*EU8/'Tabla de Aspectos'!$BK$5,IF(ET8='Tabla de Aspectos'!$BM$2,24*EU8/'Tabla de Aspectos'!$BM$5,IF(ET8='Tabla de Aspectos'!$BO$2,24*EU8/'Tabla de Aspectos'!$BO$5,IF(ET8='Tabla de Aspectos'!$BQ$2,24*EU8/'Tabla de Aspectos'!$BQ$5,IF(ET8='Tabla de Aspectos'!$BS$2,24*EU8/'Tabla de Aspectos'!$BS$5,IF(ET8='Tabla de Aspectos'!$BU$2,24*EU8/'Tabla de Aspectos'!$BU$5,IF(ET8='Tabla de Aspectos'!$BW$2,24*EU8/'Tabla de Aspectos'!$BW$5,IF(ET8='Tabla de Aspectos'!$BY$2,24*EU8/'Tabla de Aspectos'!$BY$5,IF(ET8='Tabla de Aspectos'!$CA$2,24*EU8/'Tabla de Aspectos'!$CA$5,IF(ET8='Tabla de Aspectos'!$CC$2,24*EU8/'Tabla de Aspectos'!$CC$5,IF(ET8='Tabla de Aspectos'!$CE$2,24*EU8/'Tabla de Aspectos'!$CE$5,IF(ET8='Tabla de Aspectos'!$CG$2,24*EU8/'Tabla de Aspectos'!$CG$5,IF(ET8='Tabla de Aspectos'!$CI$2,24*EU8/'Tabla de Aspectos'!$CI$5,IF(ET8='Tabla de Aspectos'!$CK$2,24*EU8/'Tabla de Aspectos'!$CK$5,IF(ET8='Tabla de Aspectos'!$CM$2,24*EU8/'Tabla de Aspectos'!$CM$5,IF(ET8='Tabla de Aspectos'!$CO$2,24*EU8/'Tabla de Aspectos'!$CO$5,IF(ET8='Tabla de Aspectos'!$CQ$2,24*EU8/'Tabla de Aspectos'!$CQ$5,IF(ET8='Tabla de Aspectos'!$CS$2,24*EU8/'Tabla de Aspectos'!$CS$5,IF(ET8='Tabla de Aspectos'!$CU$2,24*EU8/'Tabla de Aspectos'!$CU$5,IF(ET8='Tabla de Aspectos'!$CW$2,24*EU8/'Tabla de Aspectos'!$CW$5,""))))))))))))))))))))))))))))))))))))))))))))))))))</f>
        <v>0</v>
      </c>
      <c r="EX8" s="3">
        <f t="shared" si="14"/>
        <v>20</v>
      </c>
    </row>
    <row r="9" spans="3:154" x14ac:dyDescent="0.3">
      <c r="C9" s="3">
        <f>'Tabla de Aspectos'!D15</f>
        <v>6</v>
      </c>
      <c r="D9" s="3" t="str">
        <f>'Tabla de Aspectos'!E15</f>
        <v>Júpiter</v>
      </c>
      <c r="E9" s="3" t="str">
        <f>'Tabla de Aspectos'!F15</f>
        <v>Se requiere llenar las posiciones</v>
      </c>
      <c r="F9" s="3" t="e">
        <f>IF('Tabla de Aspectos'!G15='Tabla de Aspectos'!$H$2,'Tabla de Aspectos'!$H$2,IF('Tabla de Aspectos'!I15='Tabla de Aspectos'!$J$2,'Tabla de Aspectos'!$J$2,IF('Tabla de Aspectos'!K15='Tabla de Aspectos'!$L$2,'Tabla de Aspectos'!$L$2,"")))</f>
        <v>#N/A</v>
      </c>
      <c r="G9" s="5" t="e">
        <f>IF(AND('Tabla de Aspectos'!H15&gt;=0,'Tabla de Aspectos'!H15&lt;'Tabla de Aspectos'!$G$5/24),'Tabla de Aspectos'!H15,IF(AND('Tabla de Aspectos'!J15&gt;=0,'Tabla de Aspectos'!J15&lt;'Tabla de Aspectos'!$I$5/24),'Tabla de Aspectos'!J15,IF(AND('Tabla de Aspectos'!L15&gt;=0,'Tabla de Aspectos'!L15&lt;'Tabla de Aspectos'!$K$5/24),'Tabla de Aspectos'!L15,"")))</f>
        <v>#N/A</v>
      </c>
      <c r="H9" s="3" t="e">
        <f>IF(G9&lt;&gt;"",IF(F9=13,"(no se puede describir)",IF(F9="Conjunción","+20",ROUND((31-HLOOKUP(F9,'Tabla de Aspectos'!$G$2:$DT$7,6,FALSE))/3*2,1))),"")</f>
        <v>#N/A</v>
      </c>
      <c r="I9" s="3" t="e">
        <f>IF(F9='Tabla de Aspectos'!$G$2,24*G9/'Tabla de Aspectos'!$G$5,IF(F9='Tabla de Aspectos'!$I$2,24*G9/'Tabla de Aspectos'!$I$5,IF(F9='Tabla de Aspectos'!$K$2,24*G9/'Tabla de Aspectos'!$K$5,"")))</f>
        <v>#N/A</v>
      </c>
      <c r="J9" s="3" t="e">
        <f t="shared" si="15"/>
        <v>#N/A</v>
      </c>
      <c r="L9" s="3">
        <f>'Tabla de Aspectos'!D31</f>
        <v>23</v>
      </c>
      <c r="M9" s="3" t="str">
        <f>'Tabla de Aspectos'!E31</f>
        <v>Sol</v>
      </c>
      <c r="N9" s="3" t="str">
        <f>'Tabla de Aspectos'!F31</f>
        <v>Saturno</v>
      </c>
      <c r="O9" s="3" t="str">
        <f>IF('Tabla de Aspectos'!G31='Tabla de Aspectos'!$H$2,'Tabla de Aspectos'!$H$2,IF('Tabla de Aspectos'!I31='Tabla de Aspectos'!$J$2,'Tabla de Aspectos'!$J$2,IF('Tabla de Aspectos'!CY31='Tabla de Aspectos'!$CZ$2,'Tabla de Aspectos'!$CZ$2,IF('Tabla de Aspectos'!K31='Tabla de Aspectos'!$L$2,'Tabla de Aspectos'!$L$2,IF('Tabla de Aspectos'!M31='Tabla de Aspectos'!$N$2,'Tabla de Aspectos'!$N$2,IF('Tabla de Aspectos'!O31='Tabla de Aspectos'!$P$2,'Tabla de Aspectos'!$P$2,IF('Tabla de Aspectos'!Q31='Tabla de Aspectos'!$R$2,'Tabla de Aspectos'!$R$2,IF('Tabla de Aspectos'!S31='Tabla de Aspectos'!$T$2,'Tabla de Aspectos'!$T$2,IF('Tabla de Aspectos'!U31='Tabla de Aspectos'!$V$2,'Tabla de Aspectos'!$V$2,IF('Tabla de Aspectos'!W31='Tabla de Aspectos'!$X$2,'Tabla de Aspectos'!$X$2,IF('Tabla de Aspectos'!Y31='Tabla de Aspectos'!$Z$2,'Tabla de Aspectos'!$Z$2,IF('Tabla de Aspectos'!AA31='Tabla de Aspectos'!$AB$2,'Tabla de Aspectos'!$AB$2,IF('Tabla de Aspectos'!AC31='Tabla de Aspectos'!$AD$2,'Tabla de Aspectos'!$AD$2,IF('Tabla de Aspectos'!AE31='Tabla de Aspectos'!$AF$2,'Tabla de Aspectos'!$AF$2,IF('Tabla de Aspectos'!AG31='Tabla de Aspectos'!$AH$2,'Tabla de Aspectos'!$AH$2,IF('Tabla de Aspectos'!AI31='Tabla de Aspectos'!$AJ$2,'Tabla de Aspectos'!$AJ$2,IF('Tabla de Aspectos'!AK31='Tabla de Aspectos'!$AL$2,'Tabla de Aspectos'!$AL$2,IF('Tabla de Aspectos'!AM31='Tabla de Aspectos'!$AN$2,'Tabla de Aspectos'!$AN$2,IF('Tabla de Aspectos'!AO31='Tabla de Aspectos'!$AP$2,'Tabla de Aspectos'!$AP$2,IF('Tabla de Aspectos'!AQ31='Tabla de Aspectos'!$AR$2,'Tabla de Aspectos'!$AR$2,IF('Tabla de Aspectos'!AS31='Tabla de Aspectos'!$AT$2,'Tabla de Aspectos'!$AT$2,IF('Tabla de Aspectos'!AU31='Tabla de Aspectos'!$AV$2,'Tabla de Aspectos'!$AV$2,IF('Tabla de Aspectos'!AW31='Tabla de Aspectos'!$AX$2,'Tabla de Aspectos'!$AX$2,IF('Tabla de Aspectos'!AY31='Tabla de Aspectos'!$AZ$2,'Tabla de Aspectos'!$AZ$2,IF('Tabla de Aspectos'!BA31='Tabla de Aspectos'!$BB$2,'Tabla de Aspectos'!$BB$2,IF('Tabla de Aspectos'!BC31='Tabla de Aspectos'!$BD$2,'Tabla de Aspectos'!$BD$2,IF('Tabla de Aspectos'!BE31='Tabla de Aspectos'!$BF$2,'Tabla de Aspectos'!$BF$2,IF('Tabla de Aspectos'!BG31='Tabla de Aspectos'!$BH$2,'Tabla de Aspectos'!$BH$2,IF('Tabla de Aspectos'!BI31='Tabla de Aspectos'!$BJ$2,'Tabla de Aspectos'!$BJ$2,IF('Tabla de Aspectos'!BK31='Tabla de Aspectos'!$BL$2,'Tabla de Aspectos'!$BL$2,IF('Tabla de Aspectos'!BM31='Tabla de Aspectos'!$BN$2,'Tabla de Aspectos'!$BN$2,IF('Tabla de Aspectos'!BO31='Tabla de Aspectos'!$BP$2,'Tabla de Aspectos'!$BP$2,IF('Tabla de Aspectos'!BQ31='Tabla de Aspectos'!$BR$2,'Tabla de Aspectos'!$BR$2,IF('Tabla de Aspectos'!BS31='Tabla de Aspectos'!$BT$2,'Tabla de Aspectos'!$BT$2,IF('Tabla de Aspectos'!BU31='Tabla de Aspectos'!$BV$2,'Tabla de Aspectos'!$BV$2,IF('Tabla de Aspectos'!BW31='Tabla de Aspectos'!$BX$2,'Tabla de Aspectos'!$BX$2,IF('Tabla de Aspectos'!BY31='Tabla de Aspectos'!$BZ$2,'Tabla de Aspectos'!$BZ$2,IF('Tabla de Aspectos'!CA31='Tabla de Aspectos'!$CB$2,'Tabla de Aspectos'!$CB$2,IF('Tabla de Aspectos'!CC31='Tabla de Aspectos'!$CD$2,'Tabla de Aspectos'!$CD$2,IF('Tabla de Aspectos'!CE31='Tabla de Aspectos'!$CF$2,'Tabla de Aspectos'!$CF$2,IF('Tabla de Aspectos'!CG31='Tabla de Aspectos'!$CH$2,'Tabla de Aspectos'!$CH$2,IF('Tabla de Aspectos'!CI31='Tabla de Aspectos'!$CJ$2,'Tabla de Aspectos'!$CJ$2,IF('Tabla de Aspectos'!CK31='Tabla de Aspectos'!$CL$2,'Tabla de Aspectos'!$CL$2,IF('Tabla de Aspectos'!CM31='Tabla de Aspectos'!$CN$2,'Tabla de Aspectos'!$CN$2,IF('Tabla de Aspectos'!CO31='Tabla de Aspectos'!$CP$2,'Tabla de Aspectos'!$CP$2,IF('Tabla de Aspectos'!CQ31='Tabla de Aspectos'!$CR$2,'Tabla de Aspectos'!$CR$2,IF('Tabla de Aspectos'!CS31='Tabla de Aspectos'!$CT$2,'Tabla de Aspectos'!$CT$2,IF('Tabla de Aspectos'!CU31='Tabla de Aspectos'!$CV$2,'Tabla de Aspectos'!$CV$2,IF('Tabla de Aspectos'!CW31='Tabla de Aspectos'!$CX$2,'Tabla de Aspectos'!$CX$2,"")))))))))))))))))))))))))))))))))))))))))))))))))</f>
        <v>Conjunción</v>
      </c>
      <c r="P9" s="5">
        <f>IF(AND('Tabla de Aspectos'!H31&gt;=0,'Tabla de Aspectos'!H31&lt;'Tabla de Aspectos'!$G$5/24),'Tabla de Aspectos'!H31,IF(AND('Tabla de Aspectos'!J31&gt;=0,'Tabla de Aspectos'!J31&lt;'Tabla de Aspectos'!$I$5/24),'Tabla de Aspectos'!J31,IF(AND('Tabla de Aspectos'!CZ31&gt;=0,'Tabla de Aspectos'!CZ31&lt;'Tabla de Aspectos'!$CY$5/24),'Tabla de Aspectos'!CZ31,IF(AND('Tabla de Aspectos'!L31&gt;=0,'Tabla de Aspectos'!L31&lt;'Tabla de Aspectos'!$K$5/24),'Tabla de Aspectos'!L31,IF(AND('Tabla de Aspectos'!N31&gt;=0,'Tabla de Aspectos'!N31&lt;'Tabla de Aspectos'!$M$5/24),'Tabla de Aspectos'!N31,IF(AND('Tabla de Aspectos'!P31&gt;=0,'Tabla de Aspectos'!P31&lt;'Tabla de Aspectos'!$O$5/24),'Tabla de Aspectos'!P31,IF(AND('Tabla de Aspectos'!R31&gt;=0,'Tabla de Aspectos'!R31&lt;'Tabla de Aspectos'!$Q$5/24),'Tabla de Aspectos'!R31,IF(AND('Tabla de Aspectos'!T31&gt;=0,'Tabla de Aspectos'!T31&lt;'Tabla de Aspectos'!$S$5/24),'Tabla de Aspectos'!T31,IF(AND('Tabla de Aspectos'!V31&gt;=0,'Tabla de Aspectos'!V31&lt;'Tabla de Aspectos'!$U$5/24),'Tabla de Aspectos'!V31,IF(AND('Tabla de Aspectos'!X31&gt;=0,'Tabla de Aspectos'!X31&lt;'Tabla de Aspectos'!$W$5/24),'Tabla de Aspectos'!X31,IF(AND('Tabla de Aspectos'!Z31&gt;=0,'Tabla de Aspectos'!Z31&lt;'Tabla de Aspectos'!$Y$5/24),'Tabla de Aspectos'!Z31,IF(AND('Tabla de Aspectos'!AB31&gt;=0,'Tabla de Aspectos'!AB31&lt;'Tabla de Aspectos'!$AA$5/24),'Tabla de Aspectos'!AB31,IF(AND('Tabla de Aspectos'!AD31&gt;=0,'Tabla de Aspectos'!AD31&lt;'Tabla de Aspectos'!$AC$5/24),'Tabla de Aspectos'!AD31,IF(AND('Tabla de Aspectos'!AF31&gt;=0,'Tabla de Aspectos'!AF31&lt;'Tabla de Aspectos'!$AE$5/24),'Tabla de Aspectos'!AF31,IF(AND('Tabla de Aspectos'!AH31&gt;=0,'Tabla de Aspectos'!AH31&lt;'Tabla de Aspectos'!$AG$5/24),'Tabla de Aspectos'!AH31,IF(AND('Tabla de Aspectos'!AJ31&gt;=0,'Tabla de Aspectos'!AJ31&lt;'Tabla de Aspectos'!$AI$5/24),'Tabla de Aspectos'!AJ31,IF(AND('Tabla de Aspectos'!AL31&gt;=0,'Tabla de Aspectos'!AL31&lt;'Tabla de Aspectos'!$AK$5/24),'Tabla de Aspectos'!AL31,IF(AND('Tabla de Aspectos'!AN31&gt;=0,'Tabla de Aspectos'!AN31&lt;'Tabla de Aspectos'!$AM$5/24),'Tabla de Aspectos'!AN31,IF(AND('Tabla de Aspectos'!AP31&gt;=0,'Tabla de Aspectos'!AP31&lt;'Tabla de Aspectos'!$AO$5/24),'Tabla de Aspectos'!AP31,IF(AND('Tabla de Aspectos'!AR31&gt;=0,'Tabla de Aspectos'!AR31&lt;'Tabla de Aspectos'!$AQ$5/24),'Tabla de Aspectos'!AR31,IF(AND('Tabla de Aspectos'!AT31&gt;=0,'Tabla de Aspectos'!AT31&lt;'Tabla de Aspectos'!$AS$5/24),'Tabla de Aspectos'!AT31,IF(AND('Tabla de Aspectos'!AV31&gt;=0,'Tabla de Aspectos'!AV31&lt;'Tabla de Aspectos'!$AU$5/24),'Tabla de Aspectos'!AV31,IF(AND('Tabla de Aspectos'!AX31&gt;=0,'Tabla de Aspectos'!AX31&lt;'Tabla de Aspectos'!$AW$5/24),'Tabla de Aspectos'!AX31,IF(AND('Tabla de Aspectos'!AZ31&gt;=0,'Tabla de Aspectos'!AZ31&lt;'Tabla de Aspectos'!$AY$5/24),'Tabla de Aspectos'!AZ31,IF(AND('Tabla de Aspectos'!BB31&gt;=0,'Tabla de Aspectos'!BB31&lt;'Tabla de Aspectos'!$BA$5/24),'Tabla de Aspectos'!BB31,IF(AND('Tabla de Aspectos'!BD31&gt;=0,'Tabla de Aspectos'!BD31&lt;'Tabla de Aspectos'!$BC$5/24),'Tabla de Aspectos'!BD31,IF(AND('Tabla de Aspectos'!BF31&gt;=0,'Tabla de Aspectos'!BF31&lt;'Tabla de Aspectos'!$BE$5/24),'Tabla de Aspectos'!BF31,IF(AND('Tabla de Aspectos'!BH31&gt;=0,'Tabla de Aspectos'!BH31&lt;'Tabla de Aspectos'!$BG$5/24),'Tabla de Aspectos'!BH31,IF(AND('Tabla de Aspectos'!BJ31&gt;=0,'Tabla de Aspectos'!BJ31&lt;'Tabla de Aspectos'!$BI$5/24),'Tabla de Aspectos'!BJ31,IF(AND('Tabla de Aspectos'!BL31&gt;=0,'Tabla de Aspectos'!BL31&lt;'Tabla de Aspectos'!$BK$5/24),'Tabla de Aspectos'!BL31,IF(AND('Tabla de Aspectos'!BN31&gt;=0,'Tabla de Aspectos'!BN31&lt;'Tabla de Aspectos'!$BM$5/24),'Tabla de Aspectos'!BN31,IF(AND('Tabla de Aspectos'!BP31&gt;=0,'Tabla de Aspectos'!BP31&lt;'Tabla de Aspectos'!$BO$5/24),'Tabla de Aspectos'!BP31,IF(AND('Tabla de Aspectos'!BR31&gt;=0,'Tabla de Aspectos'!BR31&lt;'Tabla de Aspectos'!$BQ$5/24),'Tabla de Aspectos'!BR31,IF(AND('Tabla de Aspectos'!BT31&gt;=0,'Tabla de Aspectos'!BT31&lt;'Tabla de Aspectos'!$BS$5/24),'Tabla de Aspectos'!BT31,IF(AND('Tabla de Aspectos'!BV31&gt;=0,'Tabla de Aspectos'!BV31&lt;'Tabla de Aspectos'!$BU$5/24),'Tabla de Aspectos'!BV31,IF(AND('Tabla de Aspectos'!BX31&gt;=0,'Tabla de Aspectos'!BX31&lt;'Tabla de Aspectos'!$BW$5/24),'Tabla de Aspectos'!BX31,IF(AND('Tabla de Aspectos'!BZ31&gt;=0,'Tabla de Aspectos'!BZ31&lt;'Tabla de Aspectos'!$BY$5/24),'Tabla de Aspectos'!BZ31,IF(AND('Tabla de Aspectos'!CB31&gt;=0,'Tabla de Aspectos'!CB31&lt;'Tabla de Aspectos'!$CA$5/24),'Tabla de Aspectos'!CB31,IF(AND('Tabla de Aspectos'!CD31&gt;=0,'Tabla de Aspectos'!CD31&lt;'Tabla de Aspectos'!$CC$5/24),'Tabla de Aspectos'!CD31,IF(AND('Tabla de Aspectos'!CF31&gt;=0,'Tabla de Aspectos'!CF31&lt;'Tabla de Aspectos'!$CE$5/24),'Tabla de Aspectos'!CF31,IF(AND('Tabla de Aspectos'!CH31&gt;=0,'Tabla de Aspectos'!CH31&lt;'Tabla de Aspectos'!$CG$5/24),'Tabla de Aspectos'!CH31,IF(AND('Tabla de Aspectos'!CJ31&gt;=0,'Tabla de Aspectos'!CJ31&lt;'Tabla de Aspectos'!$CI$5/24),'Tabla de Aspectos'!CJ31,IF(AND('Tabla de Aspectos'!CL31&gt;=0,'Tabla de Aspectos'!CL31&lt;'Tabla de Aspectos'!$CK$5/24),'Tabla de Aspectos'!CL31,IF(AND('Tabla de Aspectos'!CN31&gt;=0,'Tabla de Aspectos'!CN31&lt;'Tabla de Aspectos'!$CM$5/24),'Tabla de Aspectos'!CN31,IF(AND('Tabla de Aspectos'!CP31&gt;=0,'Tabla de Aspectos'!CP31&lt;'Tabla de Aspectos'!$CO$5/24),'Tabla de Aspectos'!CP31,IF(AND('Tabla de Aspectos'!CR31&gt;=0,'Tabla de Aspectos'!CR31&lt;'Tabla de Aspectos'!$CQ$5/24),'Tabla de Aspectos'!CR31,IF(AND('Tabla de Aspectos'!CT31&gt;=0,'Tabla de Aspectos'!CT31&lt;'Tabla de Aspectos'!$CS$5/24),'Tabla de Aspectos'!CT31,IF(AND('Tabla de Aspectos'!CV31&gt;=0,'Tabla de Aspectos'!CV31&lt;'Tabla de Aspectos'!$CU$5/24),'Tabla de Aspectos'!CV31,IF(AND('Tabla de Aspectos'!CX31&gt;=0,'Tabla de Aspectos'!CX31&lt;'Tabla de Aspectos'!$CW$5/24),'Tabla de Aspectos'!CX31,"")))))))))))))))))))))))))))))))))))))))))))))))))</f>
        <v>0</v>
      </c>
      <c r="Q9" s="3" t="str">
        <f>IF(P9&lt;&gt;"",IF(O9=13,"(no se puede describir)",IF(O9="Conjunción","+20",ROUND((31-HLOOKUP(O9,'Tabla de Aspectos'!$G$2:$DT$7,6,FALSE))/3*2,1))),"")</f>
        <v>+20</v>
      </c>
      <c r="R9" s="3">
        <f>IF(O9='Tabla de Aspectos'!$G$2,24*P9/'Tabla de Aspectos'!$G$5,IF(O9='Tabla de Aspectos'!$I$2,24*P9/'Tabla de Aspectos'!$I$5,IF(O9='Tabla de Aspectos'!$K$2,24*P9/'Tabla de Aspectos'!$K$5,IF(O9='Tabla de Aspectos'!$CY$2,24*P9/'Tabla de Aspectos'!$CY$5,IF(O9='Tabla de Aspectos'!$M$2,24*P9/'Tabla de Aspectos'!$M$5,IF(O9='Tabla de Aspectos'!$M$2,24*P9/'Tabla de Aspectos'!$M$5,IF(O9='Tabla de Aspectos'!$O$2,24*P9/'Tabla de Aspectos'!$O$5,IF(O9='Tabla de Aspectos'!$Q$2,24*P9/'Tabla de Aspectos'!$Q$5,IF(O9='Tabla de Aspectos'!$S$2,24*P9/'Tabla de Aspectos'!$S$5,IF(O9='Tabla de Aspectos'!$U$2,24*P9/'Tabla de Aspectos'!$U$5,IF(O9='Tabla de Aspectos'!$W$2,24*P9/'Tabla de Aspectos'!$W$5,IF(O9='Tabla de Aspectos'!$Y$2,24*P9/'Tabla de Aspectos'!$Y$5,IF(O9='Tabla de Aspectos'!$AA$2,24*P9/'Tabla de Aspectos'!$AA$5,IF(O9='Tabla de Aspectos'!$AC$2,24*P9/'Tabla de Aspectos'!$AC$5,IF(O9='Tabla de Aspectos'!$AE$2,24*P9/'Tabla de Aspectos'!$AE$5,IF(O9='Tabla de Aspectos'!$AG$2,24*P9/'Tabla de Aspectos'!$AG$5,IF(O9='Tabla de Aspectos'!$AI$2,24*P9/'Tabla de Aspectos'!$AI$5,IF(O9='Tabla de Aspectos'!$AK$2,24*P9/'Tabla de Aspectos'!$AK$5,IF(O9='Tabla de Aspectos'!$AM$2,24*P9/'Tabla de Aspectos'!$AM$5,IF(O9='Tabla de Aspectos'!$AO$2,24*P9/'Tabla de Aspectos'!$AO$5,IF(O9='Tabla de Aspectos'!$AQ$2,24*P9/'Tabla de Aspectos'!$AQ$5,IF(O9='Tabla de Aspectos'!$AS$2,24*P9/'Tabla de Aspectos'!$AS$5,IF(O9='Tabla de Aspectos'!$AU$2,24*P9/'Tabla de Aspectos'!$AU$5,IF(O9='Tabla de Aspectos'!$AW$2,24*P9/'Tabla de Aspectos'!$AW$5,IF(O9='Tabla de Aspectos'!$AY$2,24*P9/'Tabla de Aspectos'!$AY$5,IF(O9='Tabla de Aspectos'!$BA$2,24*P9/'Tabla de Aspectos'!$BA$5,IF(O9='Tabla de Aspectos'!$BC$2,24*P9/'Tabla de Aspectos'!$BC$5,IF(O9='Tabla de Aspectos'!$BE$2,24*P9/'Tabla de Aspectos'!$BE$5,IF(O9='Tabla de Aspectos'!$BG$2,24*P9/'Tabla de Aspectos'!$BG$5,IF(O9='Tabla de Aspectos'!$BI$2,24*P9/'Tabla de Aspectos'!$BI$5,IF(O9='Tabla de Aspectos'!$BK$2,24*P9/'Tabla de Aspectos'!$BK$5,IF(O9='Tabla de Aspectos'!$BM$2,24*P9/'Tabla de Aspectos'!$BM$5,IF(O9='Tabla de Aspectos'!$BO$2,24*P9/'Tabla de Aspectos'!$BO$5,IF(O9='Tabla de Aspectos'!$BQ$2,24*P9/'Tabla de Aspectos'!$BQ$5,IF(O9='Tabla de Aspectos'!$BS$2,24*P9/'Tabla de Aspectos'!$BS$5,IF(O9='Tabla de Aspectos'!$BU$2,24*P9/'Tabla de Aspectos'!$BU$5,IF(O9='Tabla de Aspectos'!$BW$2,24*P9/'Tabla de Aspectos'!$BW$5,IF(O9='Tabla de Aspectos'!$BY$2,24*P9/'Tabla de Aspectos'!$BY$5,IF(O9='Tabla de Aspectos'!$CA$2,24*P9/'Tabla de Aspectos'!$CA$5,IF(O9='Tabla de Aspectos'!$CC$2,24*P9/'Tabla de Aspectos'!$CC$5,IF(O9='Tabla de Aspectos'!$CE$2,24*P9/'Tabla de Aspectos'!$CE$5,IF(O9='Tabla de Aspectos'!$CG$2,24*P9/'Tabla de Aspectos'!$CG$5,IF(O9='Tabla de Aspectos'!$CI$2,24*P9/'Tabla de Aspectos'!$CI$5,IF(O9='Tabla de Aspectos'!$CK$2,24*P9/'Tabla de Aspectos'!$CK$5,IF(O9='Tabla de Aspectos'!$CM$2,24*P9/'Tabla de Aspectos'!$CM$5,IF(O9='Tabla de Aspectos'!$CO$2,24*P9/'Tabla de Aspectos'!$CO$5,IF(O9='Tabla de Aspectos'!$CQ$2,24*P9/'Tabla de Aspectos'!$CQ$5,IF(O9='Tabla de Aspectos'!$CS$2,24*P9/'Tabla de Aspectos'!$CS$5,IF(O9='Tabla de Aspectos'!$CU$2,24*P9/'Tabla de Aspectos'!$CU$5,IF(O9='Tabla de Aspectos'!$CW$2,24*P9/'Tabla de Aspectos'!$CW$5,""))))))))))))))))))))))))))))))))))))))))))))))))))</f>
        <v>0</v>
      </c>
      <c r="S9" s="3">
        <f t="shared" si="16"/>
        <v>20</v>
      </c>
      <c r="U9" s="3">
        <f>'Tabla de Aspectos'!D46</f>
        <v>39</v>
      </c>
      <c r="V9" s="3" t="str">
        <f>'Tabla de Aspectos'!E46</f>
        <v>Luna</v>
      </c>
      <c r="W9" s="3" t="str">
        <f>'Tabla de Aspectos'!F46</f>
        <v>Saturno</v>
      </c>
      <c r="X9" s="3" t="str">
        <f>IF('Tabla de Aspectos'!G46='Tabla de Aspectos'!$H$2,'Tabla de Aspectos'!$H$2,IF('Tabla de Aspectos'!I46='Tabla de Aspectos'!$J$2,'Tabla de Aspectos'!$J$2,IF('Tabla de Aspectos'!CY46='Tabla de Aspectos'!$CZ$2,'Tabla de Aspectos'!$CZ$2,IF('Tabla de Aspectos'!K46='Tabla de Aspectos'!$L$2,'Tabla de Aspectos'!$L$2,IF('Tabla de Aspectos'!M46='Tabla de Aspectos'!$N$2,'Tabla de Aspectos'!$N$2,IF('Tabla de Aspectos'!O46='Tabla de Aspectos'!$P$2,'Tabla de Aspectos'!$P$2,IF('Tabla de Aspectos'!Q46='Tabla de Aspectos'!$R$2,'Tabla de Aspectos'!$R$2,IF('Tabla de Aspectos'!S46='Tabla de Aspectos'!$T$2,'Tabla de Aspectos'!$T$2,IF('Tabla de Aspectos'!U46='Tabla de Aspectos'!$V$2,'Tabla de Aspectos'!$V$2,IF('Tabla de Aspectos'!W46='Tabla de Aspectos'!$X$2,'Tabla de Aspectos'!$X$2,IF('Tabla de Aspectos'!Y46='Tabla de Aspectos'!$Z$2,'Tabla de Aspectos'!$Z$2,IF('Tabla de Aspectos'!AA46='Tabla de Aspectos'!$AB$2,'Tabla de Aspectos'!$AB$2,IF('Tabla de Aspectos'!AC46='Tabla de Aspectos'!$AD$2,'Tabla de Aspectos'!$AD$2,IF('Tabla de Aspectos'!AE46='Tabla de Aspectos'!$AF$2,'Tabla de Aspectos'!$AF$2,IF('Tabla de Aspectos'!AG46='Tabla de Aspectos'!$AH$2,'Tabla de Aspectos'!$AH$2,IF('Tabla de Aspectos'!AI46='Tabla de Aspectos'!$AJ$2,'Tabla de Aspectos'!$AJ$2,IF('Tabla de Aspectos'!AK46='Tabla de Aspectos'!$AL$2,'Tabla de Aspectos'!$AL$2,IF('Tabla de Aspectos'!AM46='Tabla de Aspectos'!$AN$2,'Tabla de Aspectos'!$AN$2,IF('Tabla de Aspectos'!AO46='Tabla de Aspectos'!$AP$2,'Tabla de Aspectos'!$AP$2,IF('Tabla de Aspectos'!AQ46='Tabla de Aspectos'!$AR$2,'Tabla de Aspectos'!$AR$2,IF('Tabla de Aspectos'!AS46='Tabla de Aspectos'!$AT$2,'Tabla de Aspectos'!$AT$2,IF('Tabla de Aspectos'!AU46='Tabla de Aspectos'!$AV$2,'Tabla de Aspectos'!$AV$2,IF('Tabla de Aspectos'!AW46='Tabla de Aspectos'!$AX$2,'Tabla de Aspectos'!$AX$2,IF('Tabla de Aspectos'!AY46='Tabla de Aspectos'!$AZ$2,'Tabla de Aspectos'!$AZ$2,IF('Tabla de Aspectos'!BA46='Tabla de Aspectos'!$BB$2,'Tabla de Aspectos'!$BB$2,IF('Tabla de Aspectos'!BC46='Tabla de Aspectos'!$BD$2,'Tabla de Aspectos'!$BD$2,IF('Tabla de Aspectos'!BE46='Tabla de Aspectos'!$BF$2,'Tabla de Aspectos'!$BF$2,IF('Tabla de Aspectos'!BG46='Tabla de Aspectos'!$BH$2,'Tabla de Aspectos'!$BH$2,IF('Tabla de Aspectos'!BI46='Tabla de Aspectos'!$BJ$2,'Tabla de Aspectos'!$BJ$2,IF('Tabla de Aspectos'!BK46='Tabla de Aspectos'!$BL$2,'Tabla de Aspectos'!$BL$2,IF('Tabla de Aspectos'!BM46='Tabla de Aspectos'!$BN$2,'Tabla de Aspectos'!$BN$2,IF('Tabla de Aspectos'!BO46='Tabla de Aspectos'!$BP$2,'Tabla de Aspectos'!$BP$2,IF('Tabla de Aspectos'!BQ46='Tabla de Aspectos'!$BR$2,'Tabla de Aspectos'!$BR$2,IF('Tabla de Aspectos'!BS46='Tabla de Aspectos'!$BT$2,'Tabla de Aspectos'!$BT$2,IF('Tabla de Aspectos'!BU46='Tabla de Aspectos'!$BV$2,'Tabla de Aspectos'!$BV$2,IF('Tabla de Aspectos'!BW46='Tabla de Aspectos'!$BX$2,'Tabla de Aspectos'!$BX$2,IF('Tabla de Aspectos'!BY46='Tabla de Aspectos'!$BZ$2,'Tabla de Aspectos'!$BZ$2,IF('Tabla de Aspectos'!CA46='Tabla de Aspectos'!$CB$2,'Tabla de Aspectos'!$CB$2,IF('Tabla de Aspectos'!CC46='Tabla de Aspectos'!$CD$2,'Tabla de Aspectos'!$CD$2,IF('Tabla de Aspectos'!CE46='Tabla de Aspectos'!$CF$2,'Tabla de Aspectos'!$CF$2,IF('Tabla de Aspectos'!CG46='Tabla de Aspectos'!$CH$2,'Tabla de Aspectos'!$CH$2,IF('Tabla de Aspectos'!CI46='Tabla de Aspectos'!$CJ$2,'Tabla de Aspectos'!$CJ$2,IF('Tabla de Aspectos'!CK46='Tabla de Aspectos'!$CL$2,'Tabla de Aspectos'!$CL$2,IF('Tabla de Aspectos'!CM46='Tabla de Aspectos'!$CN$2,'Tabla de Aspectos'!$CN$2,IF('Tabla de Aspectos'!CO46='Tabla de Aspectos'!$CP$2,'Tabla de Aspectos'!$CP$2,IF('Tabla de Aspectos'!CQ46='Tabla de Aspectos'!$CR$2,'Tabla de Aspectos'!$CR$2,IF('Tabla de Aspectos'!CS46='Tabla de Aspectos'!$CT$2,'Tabla de Aspectos'!$CT$2,IF('Tabla de Aspectos'!CU46='Tabla de Aspectos'!$CV$2,'Tabla de Aspectos'!$CV$2,IF('Tabla de Aspectos'!CW46='Tabla de Aspectos'!$CX$2,'Tabla de Aspectos'!$CX$2,"")))))))))))))))))))))))))))))))))))))))))))))))))</f>
        <v>Conjunción</v>
      </c>
      <c r="Y9" s="5">
        <f>IF(AND('Tabla de Aspectos'!H46&gt;=0,'Tabla de Aspectos'!H46&lt;'Tabla de Aspectos'!$G$5/24),'Tabla de Aspectos'!H46,IF(AND('Tabla de Aspectos'!J46&gt;=0,'Tabla de Aspectos'!J46&lt;'Tabla de Aspectos'!$I$5/24),'Tabla de Aspectos'!J46,IF(AND('Tabla de Aspectos'!CZ46&gt;=0,'Tabla de Aspectos'!CZ46&lt;'Tabla de Aspectos'!$CY$5/24),'Tabla de Aspectos'!CZ46,IF(AND('Tabla de Aspectos'!L46&gt;=0,'Tabla de Aspectos'!L46&lt;'Tabla de Aspectos'!$K$5/24),'Tabla de Aspectos'!L46,IF(AND('Tabla de Aspectos'!N46&gt;=0,'Tabla de Aspectos'!N46&lt;'Tabla de Aspectos'!$M$5/24),'Tabla de Aspectos'!N46,IF(AND('Tabla de Aspectos'!P46&gt;=0,'Tabla de Aspectos'!P46&lt;'Tabla de Aspectos'!$O$5/24),'Tabla de Aspectos'!P46,IF(AND('Tabla de Aspectos'!R46&gt;=0,'Tabla de Aspectos'!R46&lt;'Tabla de Aspectos'!$Q$5/24),'Tabla de Aspectos'!R46,IF(AND('Tabla de Aspectos'!T46&gt;=0,'Tabla de Aspectos'!T46&lt;'Tabla de Aspectos'!$S$5/24),'Tabla de Aspectos'!T46,IF(AND('Tabla de Aspectos'!V46&gt;=0,'Tabla de Aspectos'!V46&lt;'Tabla de Aspectos'!$U$5/24),'Tabla de Aspectos'!V46,IF(AND('Tabla de Aspectos'!X46&gt;=0,'Tabla de Aspectos'!X46&lt;'Tabla de Aspectos'!$W$5/24),'Tabla de Aspectos'!X46,IF(AND('Tabla de Aspectos'!Z46&gt;=0,'Tabla de Aspectos'!Z46&lt;'Tabla de Aspectos'!$Y$5/24),'Tabla de Aspectos'!Z46,IF(AND('Tabla de Aspectos'!AB46&gt;=0,'Tabla de Aspectos'!AB46&lt;'Tabla de Aspectos'!$AA$5/24),'Tabla de Aspectos'!AB46,IF(AND('Tabla de Aspectos'!AD46&gt;=0,'Tabla de Aspectos'!AD46&lt;'Tabla de Aspectos'!$AC$5/24),'Tabla de Aspectos'!AD46,IF(AND('Tabla de Aspectos'!AF46&gt;=0,'Tabla de Aspectos'!AF46&lt;'Tabla de Aspectos'!$AE$5/24),'Tabla de Aspectos'!AF46,IF(AND('Tabla de Aspectos'!AH46&gt;=0,'Tabla de Aspectos'!AH46&lt;'Tabla de Aspectos'!$AG$5/24),'Tabla de Aspectos'!AH46,IF(AND('Tabla de Aspectos'!AJ46&gt;=0,'Tabla de Aspectos'!AJ46&lt;'Tabla de Aspectos'!$AI$5/24),'Tabla de Aspectos'!AJ46,IF(AND('Tabla de Aspectos'!AL46&gt;=0,'Tabla de Aspectos'!AL46&lt;'Tabla de Aspectos'!$AK$5/24),'Tabla de Aspectos'!AL46,IF(AND('Tabla de Aspectos'!AN46&gt;=0,'Tabla de Aspectos'!AN46&lt;'Tabla de Aspectos'!$AM$5/24),'Tabla de Aspectos'!AN46,IF(AND('Tabla de Aspectos'!AP46&gt;=0,'Tabla de Aspectos'!AP46&lt;'Tabla de Aspectos'!$AO$5/24),'Tabla de Aspectos'!AP46,IF(AND('Tabla de Aspectos'!AR46&gt;=0,'Tabla de Aspectos'!AR46&lt;'Tabla de Aspectos'!$AQ$5/24),'Tabla de Aspectos'!AR46,IF(AND('Tabla de Aspectos'!AT46&gt;=0,'Tabla de Aspectos'!AT46&lt;'Tabla de Aspectos'!$AS$5/24),'Tabla de Aspectos'!AT46,IF(AND('Tabla de Aspectos'!AV46&gt;=0,'Tabla de Aspectos'!AV46&lt;'Tabla de Aspectos'!$AU$5/24),'Tabla de Aspectos'!AV46,IF(AND('Tabla de Aspectos'!AX46&gt;=0,'Tabla de Aspectos'!AX46&lt;'Tabla de Aspectos'!$AW$5/24),'Tabla de Aspectos'!AX46,IF(AND('Tabla de Aspectos'!AZ46&gt;=0,'Tabla de Aspectos'!AZ46&lt;'Tabla de Aspectos'!$AY$5/24),'Tabla de Aspectos'!AZ46,IF(AND('Tabla de Aspectos'!BB46&gt;=0,'Tabla de Aspectos'!BB46&lt;'Tabla de Aspectos'!$BA$5/24),'Tabla de Aspectos'!BB46,IF(AND('Tabla de Aspectos'!BD46&gt;=0,'Tabla de Aspectos'!BD46&lt;'Tabla de Aspectos'!$BC$5/24),'Tabla de Aspectos'!BD46,IF(AND('Tabla de Aspectos'!BF46&gt;=0,'Tabla de Aspectos'!BF46&lt;'Tabla de Aspectos'!$BE$5/24),'Tabla de Aspectos'!BF46,IF(AND('Tabla de Aspectos'!BH46&gt;=0,'Tabla de Aspectos'!BH46&lt;'Tabla de Aspectos'!$BG$5/24),'Tabla de Aspectos'!BH46,IF(AND('Tabla de Aspectos'!BJ46&gt;=0,'Tabla de Aspectos'!BJ46&lt;'Tabla de Aspectos'!$BI$5/24),'Tabla de Aspectos'!BJ46,IF(AND('Tabla de Aspectos'!BL46&gt;=0,'Tabla de Aspectos'!BL46&lt;'Tabla de Aspectos'!$BK$5/24),'Tabla de Aspectos'!BL46,IF(AND('Tabla de Aspectos'!BN46&gt;=0,'Tabla de Aspectos'!BN46&lt;'Tabla de Aspectos'!$BM$5/24),'Tabla de Aspectos'!BN46,IF(AND('Tabla de Aspectos'!BP46&gt;=0,'Tabla de Aspectos'!BP46&lt;'Tabla de Aspectos'!$BO$5/24),'Tabla de Aspectos'!BP46,IF(AND('Tabla de Aspectos'!BR46&gt;=0,'Tabla de Aspectos'!BR46&lt;'Tabla de Aspectos'!$BQ$5/24),'Tabla de Aspectos'!BR46,IF(AND('Tabla de Aspectos'!BT46&gt;=0,'Tabla de Aspectos'!BT46&lt;'Tabla de Aspectos'!$BS$5/24),'Tabla de Aspectos'!BT46,IF(AND('Tabla de Aspectos'!BV46&gt;=0,'Tabla de Aspectos'!BV46&lt;'Tabla de Aspectos'!$BU$5/24),'Tabla de Aspectos'!BV46,IF(AND('Tabla de Aspectos'!BX46&gt;=0,'Tabla de Aspectos'!BX46&lt;'Tabla de Aspectos'!$BW$5/24),'Tabla de Aspectos'!BX46,IF(AND('Tabla de Aspectos'!BZ46&gt;=0,'Tabla de Aspectos'!BZ46&lt;'Tabla de Aspectos'!$BY$5/24),'Tabla de Aspectos'!BZ46,IF(AND('Tabla de Aspectos'!CB46&gt;=0,'Tabla de Aspectos'!CB46&lt;'Tabla de Aspectos'!$CA$5/24),'Tabla de Aspectos'!CB46,IF(AND('Tabla de Aspectos'!CD46&gt;=0,'Tabla de Aspectos'!CD46&lt;'Tabla de Aspectos'!$CC$5/24),'Tabla de Aspectos'!CD46,IF(AND('Tabla de Aspectos'!CF46&gt;=0,'Tabla de Aspectos'!CF46&lt;'Tabla de Aspectos'!$CE$5/24),'Tabla de Aspectos'!CF46,IF(AND('Tabla de Aspectos'!CH46&gt;=0,'Tabla de Aspectos'!CH46&lt;'Tabla de Aspectos'!$CG$5/24),'Tabla de Aspectos'!CH46,IF(AND('Tabla de Aspectos'!CJ46&gt;=0,'Tabla de Aspectos'!CJ46&lt;'Tabla de Aspectos'!$CI$5/24),'Tabla de Aspectos'!CJ46,IF(AND('Tabla de Aspectos'!CL46&gt;=0,'Tabla de Aspectos'!CL46&lt;'Tabla de Aspectos'!$CK$5/24),'Tabla de Aspectos'!CL46,IF(AND('Tabla de Aspectos'!CN46&gt;=0,'Tabla de Aspectos'!CN46&lt;'Tabla de Aspectos'!$CM$5/24),'Tabla de Aspectos'!CN46,IF(AND('Tabla de Aspectos'!CP46&gt;=0,'Tabla de Aspectos'!CP46&lt;'Tabla de Aspectos'!$CO$5/24),'Tabla de Aspectos'!CP46,IF(AND('Tabla de Aspectos'!CR46&gt;=0,'Tabla de Aspectos'!CR46&lt;'Tabla de Aspectos'!$CQ$5/24),'Tabla de Aspectos'!CR46,IF(AND('Tabla de Aspectos'!CT46&gt;=0,'Tabla de Aspectos'!CT46&lt;'Tabla de Aspectos'!$CS$5/24),'Tabla de Aspectos'!CT46,IF(AND('Tabla de Aspectos'!CV46&gt;=0,'Tabla de Aspectos'!CV46&lt;'Tabla de Aspectos'!$CU$5/24),'Tabla de Aspectos'!CV46,IF(AND('Tabla de Aspectos'!CX46&gt;=0,'Tabla de Aspectos'!CX46&lt;'Tabla de Aspectos'!$CW$5/24),'Tabla de Aspectos'!CX46,"")))))))))))))))))))))))))))))))))))))))))))))))))</f>
        <v>0</v>
      </c>
      <c r="Z9" s="3" t="str">
        <f>IF(Y9&lt;&gt;"",IF(X9=13,"(no se puede describir)",IF(X9="Conjunción","+20",ROUND((31-HLOOKUP(X9,'Tabla de Aspectos'!$G$2:$DT$7,6,FALSE))/3*2,1))),"")</f>
        <v>+20</v>
      </c>
      <c r="AA9" s="3">
        <f>IF(X9='Tabla de Aspectos'!$G$2,24*Y9/'Tabla de Aspectos'!$G$5,IF(X9='Tabla de Aspectos'!$I$2,24*Y9/'Tabla de Aspectos'!$I$5,IF(X9='Tabla de Aspectos'!$K$2,24*Y9/'Tabla de Aspectos'!$K$5,IF(X9='Tabla de Aspectos'!$CY$2,24*Y9/'Tabla de Aspectos'!$CY$5,IF(X9='Tabla de Aspectos'!$M$2,24*Y9/'Tabla de Aspectos'!$M$5,IF(X9='Tabla de Aspectos'!$M$2,24*Y9/'Tabla de Aspectos'!$M$5,IF(X9='Tabla de Aspectos'!$O$2,24*Y9/'Tabla de Aspectos'!$O$5,IF(X9='Tabla de Aspectos'!$Q$2,24*Y9/'Tabla de Aspectos'!$Q$5,IF(X9='Tabla de Aspectos'!$S$2,24*Y9/'Tabla de Aspectos'!$S$5,IF(X9='Tabla de Aspectos'!$U$2,24*Y9/'Tabla de Aspectos'!$U$5,IF(X9='Tabla de Aspectos'!$W$2,24*Y9/'Tabla de Aspectos'!$W$5,IF(X9='Tabla de Aspectos'!$Y$2,24*Y9/'Tabla de Aspectos'!$Y$5,IF(X9='Tabla de Aspectos'!$AA$2,24*Y9/'Tabla de Aspectos'!$AA$5,IF(X9='Tabla de Aspectos'!$AC$2,24*Y9/'Tabla de Aspectos'!$AC$5,IF(X9='Tabla de Aspectos'!$AE$2,24*Y9/'Tabla de Aspectos'!$AE$5,IF(X9='Tabla de Aspectos'!$AG$2,24*Y9/'Tabla de Aspectos'!$AG$5,IF(X9='Tabla de Aspectos'!$AI$2,24*Y9/'Tabla de Aspectos'!$AI$5,IF(X9='Tabla de Aspectos'!$AK$2,24*Y9/'Tabla de Aspectos'!$AK$5,IF(X9='Tabla de Aspectos'!$AM$2,24*Y9/'Tabla de Aspectos'!$AM$5,IF(X9='Tabla de Aspectos'!$AO$2,24*Y9/'Tabla de Aspectos'!$AO$5,IF(X9='Tabla de Aspectos'!$AQ$2,24*Y9/'Tabla de Aspectos'!$AQ$5,IF(X9='Tabla de Aspectos'!$AS$2,24*Y9/'Tabla de Aspectos'!$AS$5,IF(X9='Tabla de Aspectos'!$AU$2,24*Y9/'Tabla de Aspectos'!$AU$5,IF(X9='Tabla de Aspectos'!$AW$2,24*Y9/'Tabla de Aspectos'!$AW$5,IF(X9='Tabla de Aspectos'!$AY$2,24*Y9/'Tabla de Aspectos'!$AY$5,IF(X9='Tabla de Aspectos'!$BA$2,24*Y9/'Tabla de Aspectos'!$BA$5,IF(X9='Tabla de Aspectos'!$BC$2,24*Y9/'Tabla de Aspectos'!$BC$5,IF(X9='Tabla de Aspectos'!$BE$2,24*Y9/'Tabla de Aspectos'!$BE$5,IF(X9='Tabla de Aspectos'!$BG$2,24*Y9/'Tabla de Aspectos'!$BG$5,IF(X9='Tabla de Aspectos'!$BI$2,24*Y9/'Tabla de Aspectos'!$BI$5,IF(X9='Tabla de Aspectos'!$BK$2,24*Y9/'Tabla de Aspectos'!$BK$5,IF(X9='Tabla de Aspectos'!$BM$2,24*Y9/'Tabla de Aspectos'!$BM$5,IF(X9='Tabla de Aspectos'!$BO$2,24*Y9/'Tabla de Aspectos'!$BO$5,IF(X9='Tabla de Aspectos'!$BQ$2,24*Y9/'Tabla de Aspectos'!$BQ$5,IF(X9='Tabla de Aspectos'!$BS$2,24*Y9/'Tabla de Aspectos'!$BS$5,IF(X9='Tabla de Aspectos'!$BU$2,24*Y9/'Tabla de Aspectos'!$BU$5,IF(X9='Tabla de Aspectos'!$BW$2,24*Y9/'Tabla de Aspectos'!$BW$5,IF(X9='Tabla de Aspectos'!$BY$2,24*Y9/'Tabla de Aspectos'!$BY$5,IF(X9='Tabla de Aspectos'!$CA$2,24*Y9/'Tabla de Aspectos'!$CA$5,IF(X9='Tabla de Aspectos'!$CC$2,24*Y9/'Tabla de Aspectos'!$CC$5,IF(X9='Tabla de Aspectos'!$CE$2,24*Y9/'Tabla de Aspectos'!$CE$5,IF(X9='Tabla de Aspectos'!$CG$2,24*Y9/'Tabla de Aspectos'!$CG$5,IF(X9='Tabla de Aspectos'!$CI$2,24*Y9/'Tabla de Aspectos'!$CI$5,IF(X9='Tabla de Aspectos'!$CK$2,24*Y9/'Tabla de Aspectos'!$CK$5,IF(X9='Tabla de Aspectos'!$CM$2,24*Y9/'Tabla de Aspectos'!$CM$5,IF(X9='Tabla de Aspectos'!$CO$2,24*Y9/'Tabla de Aspectos'!$CO$5,IF(X9='Tabla de Aspectos'!$CQ$2,24*Y9/'Tabla de Aspectos'!$CQ$5,IF(X9='Tabla de Aspectos'!$CS$2,24*Y9/'Tabla de Aspectos'!$CS$5,IF(X9='Tabla de Aspectos'!$CU$2,24*Y9/'Tabla de Aspectos'!$CU$5,IF(X9='Tabla de Aspectos'!$CW$2,24*Y9/'Tabla de Aspectos'!$CW$5,""))))))))))))))))))))))))))))))))))))))))))))))))))</f>
        <v>0</v>
      </c>
      <c r="AB9" s="3">
        <f t="shared" si="0"/>
        <v>20</v>
      </c>
      <c r="AD9" s="3">
        <f>'Tabla de Aspectos'!D61</f>
        <v>55</v>
      </c>
      <c r="AE9" s="3" t="str">
        <f>'Tabla de Aspectos'!E61</f>
        <v>Mercurio</v>
      </c>
      <c r="AF9" s="3" t="str">
        <f>'Tabla de Aspectos'!F61</f>
        <v>Saturno</v>
      </c>
      <c r="AG9" s="3" t="str">
        <f>IF('Tabla de Aspectos'!G61='Tabla de Aspectos'!$H$2,'Tabla de Aspectos'!$H$2,IF('Tabla de Aspectos'!I61='Tabla de Aspectos'!$J$2,'Tabla de Aspectos'!$J$2,IF('Tabla de Aspectos'!CY61='Tabla de Aspectos'!$CZ$2,'Tabla de Aspectos'!$CZ$2,IF('Tabla de Aspectos'!K61='Tabla de Aspectos'!$L$2,'Tabla de Aspectos'!$L$2,IF('Tabla de Aspectos'!M61='Tabla de Aspectos'!$N$2,'Tabla de Aspectos'!$N$2,IF('Tabla de Aspectos'!O61='Tabla de Aspectos'!$P$2,'Tabla de Aspectos'!$P$2,IF('Tabla de Aspectos'!Q61='Tabla de Aspectos'!$R$2,'Tabla de Aspectos'!$R$2,IF('Tabla de Aspectos'!S61='Tabla de Aspectos'!$T$2,'Tabla de Aspectos'!$T$2,IF('Tabla de Aspectos'!U61='Tabla de Aspectos'!$V$2,'Tabla de Aspectos'!$V$2,IF('Tabla de Aspectos'!W61='Tabla de Aspectos'!$X$2,'Tabla de Aspectos'!$X$2,IF('Tabla de Aspectos'!Y61='Tabla de Aspectos'!$Z$2,'Tabla de Aspectos'!$Z$2,IF('Tabla de Aspectos'!AA61='Tabla de Aspectos'!$AB$2,'Tabla de Aspectos'!$AB$2,IF('Tabla de Aspectos'!AC61='Tabla de Aspectos'!$AD$2,'Tabla de Aspectos'!$AD$2,IF('Tabla de Aspectos'!AE61='Tabla de Aspectos'!$AF$2,'Tabla de Aspectos'!$AF$2,IF('Tabla de Aspectos'!AG61='Tabla de Aspectos'!$AH$2,'Tabla de Aspectos'!$AH$2,IF('Tabla de Aspectos'!AI61='Tabla de Aspectos'!$AJ$2,'Tabla de Aspectos'!$AJ$2,IF('Tabla de Aspectos'!AK61='Tabla de Aspectos'!$AL$2,'Tabla de Aspectos'!$AL$2,IF('Tabla de Aspectos'!AM61='Tabla de Aspectos'!$AN$2,'Tabla de Aspectos'!$AN$2,IF('Tabla de Aspectos'!AO61='Tabla de Aspectos'!$AP$2,'Tabla de Aspectos'!$AP$2,IF('Tabla de Aspectos'!AQ61='Tabla de Aspectos'!$AR$2,'Tabla de Aspectos'!$AR$2,IF('Tabla de Aspectos'!AS61='Tabla de Aspectos'!$AT$2,'Tabla de Aspectos'!$AT$2,IF('Tabla de Aspectos'!AU61='Tabla de Aspectos'!$AV$2,'Tabla de Aspectos'!$AV$2,IF('Tabla de Aspectos'!AW61='Tabla de Aspectos'!$AX$2,'Tabla de Aspectos'!$AX$2,IF('Tabla de Aspectos'!AY61='Tabla de Aspectos'!$AZ$2,'Tabla de Aspectos'!$AZ$2,IF('Tabla de Aspectos'!BA61='Tabla de Aspectos'!$BB$2,'Tabla de Aspectos'!$BB$2,IF('Tabla de Aspectos'!BC61='Tabla de Aspectos'!$BD$2,'Tabla de Aspectos'!$BD$2,IF('Tabla de Aspectos'!BE61='Tabla de Aspectos'!$BF$2,'Tabla de Aspectos'!$BF$2,IF('Tabla de Aspectos'!BG61='Tabla de Aspectos'!$BH$2,'Tabla de Aspectos'!$BH$2,IF('Tabla de Aspectos'!BI61='Tabla de Aspectos'!$BJ$2,'Tabla de Aspectos'!$BJ$2,IF('Tabla de Aspectos'!BK61='Tabla de Aspectos'!$BL$2,'Tabla de Aspectos'!$BL$2,IF('Tabla de Aspectos'!BM61='Tabla de Aspectos'!$BN$2,'Tabla de Aspectos'!$BN$2,IF('Tabla de Aspectos'!BO61='Tabla de Aspectos'!$BP$2,'Tabla de Aspectos'!$BP$2,IF('Tabla de Aspectos'!BQ61='Tabla de Aspectos'!$BR$2,'Tabla de Aspectos'!$BR$2,IF('Tabla de Aspectos'!BS61='Tabla de Aspectos'!$BT$2,'Tabla de Aspectos'!$BT$2,IF('Tabla de Aspectos'!BU61='Tabla de Aspectos'!$BV$2,'Tabla de Aspectos'!$BV$2,IF('Tabla de Aspectos'!BW61='Tabla de Aspectos'!$BX$2,'Tabla de Aspectos'!$BX$2,IF('Tabla de Aspectos'!BY61='Tabla de Aspectos'!$BZ$2,'Tabla de Aspectos'!$BZ$2,IF('Tabla de Aspectos'!CA61='Tabla de Aspectos'!$CB$2,'Tabla de Aspectos'!$CB$2,IF('Tabla de Aspectos'!CC61='Tabla de Aspectos'!$CD$2,'Tabla de Aspectos'!$CD$2,IF('Tabla de Aspectos'!CE61='Tabla de Aspectos'!$CF$2,'Tabla de Aspectos'!$CF$2,IF('Tabla de Aspectos'!CG61='Tabla de Aspectos'!$CH$2,'Tabla de Aspectos'!$CH$2,IF('Tabla de Aspectos'!CI61='Tabla de Aspectos'!$CJ$2,'Tabla de Aspectos'!$CJ$2,IF('Tabla de Aspectos'!CK61='Tabla de Aspectos'!$CL$2,'Tabla de Aspectos'!$CL$2,IF('Tabla de Aspectos'!CM61='Tabla de Aspectos'!$CN$2,'Tabla de Aspectos'!$CN$2,IF('Tabla de Aspectos'!CO61='Tabla de Aspectos'!$CP$2,'Tabla de Aspectos'!$CP$2,IF('Tabla de Aspectos'!CQ61='Tabla de Aspectos'!$CR$2,'Tabla de Aspectos'!$CR$2,IF('Tabla de Aspectos'!CS61='Tabla de Aspectos'!$CT$2,'Tabla de Aspectos'!$CT$2,IF('Tabla de Aspectos'!CU61='Tabla de Aspectos'!$CV$2,'Tabla de Aspectos'!$CV$2,IF('Tabla de Aspectos'!CW61='Tabla de Aspectos'!$CX$2,'Tabla de Aspectos'!$CX$2,"")))))))))))))))))))))))))))))))))))))))))))))))))</f>
        <v>Conjunción</v>
      </c>
      <c r="AH9" s="5">
        <f>IF(AND('Tabla de Aspectos'!H61&gt;=0,'Tabla de Aspectos'!H61&lt;'Tabla de Aspectos'!$G$5/24),'Tabla de Aspectos'!H61,IF(AND('Tabla de Aspectos'!J61&gt;=0,'Tabla de Aspectos'!J61&lt;'Tabla de Aspectos'!$I$5/24),'Tabla de Aspectos'!J61,IF(AND('Tabla de Aspectos'!CZ61&gt;=0,'Tabla de Aspectos'!CZ61&lt;'Tabla de Aspectos'!$CY$5/24),'Tabla de Aspectos'!CZ61,IF(AND('Tabla de Aspectos'!L61&gt;=0,'Tabla de Aspectos'!L61&lt;'Tabla de Aspectos'!$K$5/24),'Tabla de Aspectos'!L61,IF(AND('Tabla de Aspectos'!N61&gt;=0,'Tabla de Aspectos'!N61&lt;'Tabla de Aspectos'!$M$5/24),'Tabla de Aspectos'!N61,IF(AND('Tabla de Aspectos'!P61&gt;=0,'Tabla de Aspectos'!P61&lt;'Tabla de Aspectos'!$O$5/24),'Tabla de Aspectos'!P61,IF(AND('Tabla de Aspectos'!R61&gt;=0,'Tabla de Aspectos'!R61&lt;'Tabla de Aspectos'!$Q$5/24),'Tabla de Aspectos'!R61,IF(AND('Tabla de Aspectos'!T61&gt;=0,'Tabla de Aspectos'!T61&lt;'Tabla de Aspectos'!$S$5/24),'Tabla de Aspectos'!T61,IF(AND('Tabla de Aspectos'!V61&gt;=0,'Tabla de Aspectos'!V61&lt;'Tabla de Aspectos'!$U$5/24),'Tabla de Aspectos'!V61,IF(AND('Tabla de Aspectos'!X61&gt;=0,'Tabla de Aspectos'!X61&lt;'Tabla de Aspectos'!$W$5/24),'Tabla de Aspectos'!X61,IF(AND('Tabla de Aspectos'!Z61&gt;=0,'Tabla de Aspectos'!Z61&lt;'Tabla de Aspectos'!$Y$5/24),'Tabla de Aspectos'!Z61,IF(AND('Tabla de Aspectos'!AB61&gt;=0,'Tabla de Aspectos'!AB61&lt;'Tabla de Aspectos'!$AA$5/24),'Tabla de Aspectos'!AB61,IF(AND('Tabla de Aspectos'!AD61&gt;=0,'Tabla de Aspectos'!AD61&lt;'Tabla de Aspectos'!$AC$5/24),'Tabla de Aspectos'!AD61,IF(AND('Tabla de Aspectos'!AF61&gt;=0,'Tabla de Aspectos'!AF61&lt;'Tabla de Aspectos'!$AE$5/24),'Tabla de Aspectos'!AF61,IF(AND('Tabla de Aspectos'!AH61&gt;=0,'Tabla de Aspectos'!AH61&lt;'Tabla de Aspectos'!$AG$5/24),'Tabla de Aspectos'!AH61,IF(AND('Tabla de Aspectos'!AJ61&gt;=0,'Tabla de Aspectos'!AJ61&lt;'Tabla de Aspectos'!$AI$5/24),'Tabla de Aspectos'!AJ61,IF(AND('Tabla de Aspectos'!AL61&gt;=0,'Tabla de Aspectos'!AL61&lt;'Tabla de Aspectos'!$AK$5/24),'Tabla de Aspectos'!AL61,IF(AND('Tabla de Aspectos'!AN61&gt;=0,'Tabla de Aspectos'!AN61&lt;'Tabla de Aspectos'!$AM$5/24),'Tabla de Aspectos'!AN61,IF(AND('Tabla de Aspectos'!AP61&gt;=0,'Tabla de Aspectos'!AP61&lt;'Tabla de Aspectos'!$AO$5/24),'Tabla de Aspectos'!AP61,IF(AND('Tabla de Aspectos'!AR61&gt;=0,'Tabla de Aspectos'!AR61&lt;'Tabla de Aspectos'!$AQ$5/24),'Tabla de Aspectos'!AR61,IF(AND('Tabla de Aspectos'!AT61&gt;=0,'Tabla de Aspectos'!AT61&lt;'Tabla de Aspectos'!$AS$5/24),'Tabla de Aspectos'!AT61,IF(AND('Tabla de Aspectos'!AV61&gt;=0,'Tabla de Aspectos'!AV61&lt;'Tabla de Aspectos'!$AU$5/24),'Tabla de Aspectos'!AV61,IF(AND('Tabla de Aspectos'!AX61&gt;=0,'Tabla de Aspectos'!AX61&lt;'Tabla de Aspectos'!$AW$5/24),'Tabla de Aspectos'!AX61,IF(AND('Tabla de Aspectos'!AZ61&gt;=0,'Tabla de Aspectos'!AZ61&lt;'Tabla de Aspectos'!$AY$5/24),'Tabla de Aspectos'!AZ61,IF(AND('Tabla de Aspectos'!BB61&gt;=0,'Tabla de Aspectos'!BB61&lt;'Tabla de Aspectos'!$BA$5/24),'Tabla de Aspectos'!BB61,IF(AND('Tabla de Aspectos'!BD61&gt;=0,'Tabla de Aspectos'!BD61&lt;'Tabla de Aspectos'!$BC$5/24),'Tabla de Aspectos'!BD61,IF(AND('Tabla de Aspectos'!BF61&gt;=0,'Tabla de Aspectos'!BF61&lt;'Tabla de Aspectos'!$BE$5/24),'Tabla de Aspectos'!BF61,IF(AND('Tabla de Aspectos'!BH61&gt;=0,'Tabla de Aspectos'!BH61&lt;'Tabla de Aspectos'!$BG$5/24),'Tabla de Aspectos'!BH61,IF(AND('Tabla de Aspectos'!BJ61&gt;=0,'Tabla de Aspectos'!BJ61&lt;'Tabla de Aspectos'!$BI$5/24),'Tabla de Aspectos'!BJ61,IF(AND('Tabla de Aspectos'!BL61&gt;=0,'Tabla de Aspectos'!BL61&lt;'Tabla de Aspectos'!$BK$5/24),'Tabla de Aspectos'!BL61,IF(AND('Tabla de Aspectos'!BN61&gt;=0,'Tabla de Aspectos'!BN61&lt;'Tabla de Aspectos'!$BM$5/24),'Tabla de Aspectos'!BN61,IF(AND('Tabla de Aspectos'!BP61&gt;=0,'Tabla de Aspectos'!BP61&lt;'Tabla de Aspectos'!$BO$5/24),'Tabla de Aspectos'!BP61,IF(AND('Tabla de Aspectos'!BR61&gt;=0,'Tabla de Aspectos'!BR61&lt;'Tabla de Aspectos'!$BQ$5/24),'Tabla de Aspectos'!BR61,IF(AND('Tabla de Aspectos'!BT61&gt;=0,'Tabla de Aspectos'!BT61&lt;'Tabla de Aspectos'!$BS$5/24),'Tabla de Aspectos'!BT61,IF(AND('Tabla de Aspectos'!BV61&gt;=0,'Tabla de Aspectos'!BV61&lt;'Tabla de Aspectos'!$BU$5/24),'Tabla de Aspectos'!BV61,IF(AND('Tabla de Aspectos'!BX61&gt;=0,'Tabla de Aspectos'!BX61&lt;'Tabla de Aspectos'!$BW$5/24),'Tabla de Aspectos'!BX61,IF(AND('Tabla de Aspectos'!BZ61&gt;=0,'Tabla de Aspectos'!BZ61&lt;'Tabla de Aspectos'!$BY$5/24),'Tabla de Aspectos'!BZ61,IF(AND('Tabla de Aspectos'!CB61&gt;=0,'Tabla de Aspectos'!CB61&lt;'Tabla de Aspectos'!$CA$5/24),'Tabla de Aspectos'!CB61,IF(AND('Tabla de Aspectos'!CD61&gt;=0,'Tabla de Aspectos'!CD61&lt;'Tabla de Aspectos'!$CC$5/24),'Tabla de Aspectos'!CD61,IF(AND('Tabla de Aspectos'!CF61&gt;=0,'Tabla de Aspectos'!CF61&lt;'Tabla de Aspectos'!$CE$5/24),'Tabla de Aspectos'!CF61,IF(AND('Tabla de Aspectos'!CH61&gt;=0,'Tabla de Aspectos'!CH61&lt;'Tabla de Aspectos'!$CG$5/24),'Tabla de Aspectos'!CH61,IF(AND('Tabla de Aspectos'!CJ61&gt;=0,'Tabla de Aspectos'!CJ61&lt;'Tabla de Aspectos'!$CI$5/24),'Tabla de Aspectos'!CJ61,IF(AND('Tabla de Aspectos'!CL61&gt;=0,'Tabla de Aspectos'!CL61&lt;'Tabla de Aspectos'!$CK$5/24),'Tabla de Aspectos'!CL61,IF(AND('Tabla de Aspectos'!CN61&gt;=0,'Tabla de Aspectos'!CN61&lt;'Tabla de Aspectos'!$CM$5/24),'Tabla de Aspectos'!CN61,IF(AND('Tabla de Aspectos'!CP61&gt;=0,'Tabla de Aspectos'!CP61&lt;'Tabla de Aspectos'!$CO$5/24),'Tabla de Aspectos'!CP61,IF(AND('Tabla de Aspectos'!CR61&gt;=0,'Tabla de Aspectos'!CR61&lt;'Tabla de Aspectos'!$CQ$5/24),'Tabla de Aspectos'!CR61,IF(AND('Tabla de Aspectos'!CT61&gt;=0,'Tabla de Aspectos'!CT61&lt;'Tabla de Aspectos'!$CS$5/24),'Tabla de Aspectos'!CT61,IF(AND('Tabla de Aspectos'!CV61&gt;=0,'Tabla de Aspectos'!CV61&lt;'Tabla de Aspectos'!$CU$5/24),'Tabla de Aspectos'!CV61,IF(AND('Tabla de Aspectos'!CX61&gt;=0,'Tabla de Aspectos'!CX61&lt;'Tabla de Aspectos'!$CW$5/24),'Tabla de Aspectos'!CX61,"")))))))))))))))))))))))))))))))))))))))))))))))))</f>
        <v>0</v>
      </c>
      <c r="AI9" s="3" t="str">
        <f>IF(AH9&lt;&gt;"",IF(AG9=13,"(no se puede describir)",IF(AG9="Conjunción","+20",ROUND((31-HLOOKUP(AG9,'Tabla de Aspectos'!$G$2:$DT$7,6,FALSE))/3*2,1))),"")</f>
        <v>+20</v>
      </c>
      <c r="AJ9" s="3">
        <f>IF(AG9='Tabla de Aspectos'!$G$2,24*AH9/'Tabla de Aspectos'!$G$5,IF(AG9='Tabla de Aspectos'!$I$2,24*AH9/'Tabla de Aspectos'!$I$5,IF(AG9='Tabla de Aspectos'!$K$2,24*AH9/'Tabla de Aspectos'!$K$5,IF(AG9='Tabla de Aspectos'!$CY$2,24*AH9/'Tabla de Aspectos'!$CY$5,IF(AG9='Tabla de Aspectos'!$M$2,24*AH9/'Tabla de Aspectos'!$M$5,IF(AG9='Tabla de Aspectos'!$M$2,24*AH9/'Tabla de Aspectos'!$M$5,IF(AG9='Tabla de Aspectos'!$O$2,24*AH9/'Tabla de Aspectos'!$O$5,IF(AG9='Tabla de Aspectos'!$Q$2,24*AH9/'Tabla de Aspectos'!$Q$5,IF(AG9='Tabla de Aspectos'!$S$2,24*AH9/'Tabla de Aspectos'!$S$5,IF(AG9='Tabla de Aspectos'!$U$2,24*AH9/'Tabla de Aspectos'!$U$5,IF(AG9='Tabla de Aspectos'!$W$2,24*AH9/'Tabla de Aspectos'!$W$5,IF(AG9='Tabla de Aspectos'!$Y$2,24*AH9/'Tabla de Aspectos'!$Y$5,IF(AG9='Tabla de Aspectos'!$AA$2,24*AH9/'Tabla de Aspectos'!$AA$5,IF(AG9='Tabla de Aspectos'!$AC$2,24*AH9/'Tabla de Aspectos'!$AC$5,IF(AG9='Tabla de Aspectos'!$AE$2,24*AH9/'Tabla de Aspectos'!$AE$5,IF(AG9='Tabla de Aspectos'!$AG$2,24*AH9/'Tabla de Aspectos'!$AG$5,IF(AG9='Tabla de Aspectos'!$AI$2,24*AH9/'Tabla de Aspectos'!$AI$5,IF(AG9='Tabla de Aspectos'!$AK$2,24*AH9/'Tabla de Aspectos'!$AK$5,IF(AG9='Tabla de Aspectos'!$AM$2,24*AH9/'Tabla de Aspectos'!$AM$5,IF(AG9='Tabla de Aspectos'!$AO$2,24*AH9/'Tabla de Aspectos'!$AO$5,IF(AG9='Tabla de Aspectos'!$AQ$2,24*AH9/'Tabla de Aspectos'!$AQ$5,IF(AG9='Tabla de Aspectos'!$AS$2,24*AH9/'Tabla de Aspectos'!$AS$5,IF(AG9='Tabla de Aspectos'!$AU$2,24*AH9/'Tabla de Aspectos'!$AU$5,IF(AG9='Tabla de Aspectos'!$AW$2,24*AH9/'Tabla de Aspectos'!$AW$5,IF(AG9='Tabla de Aspectos'!$AY$2,24*AH9/'Tabla de Aspectos'!$AY$5,IF(AG9='Tabla de Aspectos'!$BA$2,24*AH9/'Tabla de Aspectos'!$BA$5,IF(AG9='Tabla de Aspectos'!$BC$2,24*AH9/'Tabla de Aspectos'!$BC$5,IF(AG9='Tabla de Aspectos'!$BE$2,24*AH9/'Tabla de Aspectos'!$BE$5,IF(AG9='Tabla de Aspectos'!$BG$2,24*AH9/'Tabla de Aspectos'!$BG$5,IF(AG9='Tabla de Aspectos'!$BI$2,24*AH9/'Tabla de Aspectos'!$BI$5,IF(AG9='Tabla de Aspectos'!$BK$2,24*AH9/'Tabla de Aspectos'!$BK$5,IF(AG9='Tabla de Aspectos'!$BM$2,24*AH9/'Tabla de Aspectos'!$BM$5,IF(AG9='Tabla de Aspectos'!$BO$2,24*AH9/'Tabla de Aspectos'!$BO$5,IF(AG9='Tabla de Aspectos'!$BQ$2,24*AH9/'Tabla de Aspectos'!$BQ$5,IF(AG9='Tabla de Aspectos'!$BS$2,24*AH9/'Tabla de Aspectos'!$BS$5,IF(AG9='Tabla de Aspectos'!$BU$2,24*AH9/'Tabla de Aspectos'!$BU$5,IF(AG9='Tabla de Aspectos'!$BW$2,24*AH9/'Tabla de Aspectos'!$BW$5,IF(AG9='Tabla de Aspectos'!$BY$2,24*AH9/'Tabla de Aspectos'!$BY$5,IF(AG9='Tabla de Aspectos'!$CA$2,24*AH9/'Tabla de Aspectos'!$CA$5,IF(AG9='Tabla de Aspectos'!$CC$2,24*AH9/'Tabla de Aspectos'!$CC$5,IF(AG9='Tabla de Aspectos'!$CE$2,24*AH9/'Tabla de Aspectos'!$CE$5,IF(AG9='Tabla de Aspectos'!$CG$2,24*AH9/'Tabla de Aspectos'!$CG$5,IF(AG9='Tabla de Aspectos'!$CI$2,24*AH9/'Tabla de Aspectos'!$CI$5,IF(AG9='Tabla de Aspectos'!$CK$2,24*AH9/'Tabla de Aspectos'!$CK$5,IF(AG9='Tabla de Aspectos'!$CM$2,24*AH9/'Tabla de Aspectos'!$CM$5,IF(AG9='Tabla de Aspectos'!$CO$2,24*AH9/'Tabla de Aspectos'!$CO$5,IF(AG9='Tabla de Aspectos'!$CQ$2,24*AH9/'Tabla de Aspectos'!$CQ$5,IF(AG9='Tabla de Aspectos'!$CS$2,24*AH9/'Tabla de Aspectos'!$CS$5,IF(AG9='Tabla de Aspectos'!$CU$2,24*AH9/'Tabla de Aspectos'!$CU$5,IF(AG9='Tabla de Aspectos'!$CW$2,24*AH9/'Tabla de Aspectos'!$CW$5,""))))))))))))))))))))))))))))))))))))))))))))))))))</f>
        <v>0</v>
      </c>
      <c r="AK9" s="3">
        <f t="shared" si="1"/>
        <v>20</v>
      </c>
      <c r="AM9" s="3">
        <f>'Tabla de Aspectos'!D76</f>
        <v>71</v>
      </c>
      <c r="AN9" s="3" t="str">
        <f>'Tabla de Aspectos'!E76</f>
        <v>Venus</v>
      </c>
      <c r="AO9" s="3" t="str">
        <f>'Tabla de Aspectos'!F76</f>
        <v>Saturno</v>
      </c>
      <c r="AP9" s="3" t="str">
        <f>IF('Tabla de Aspectos'!G76='Tabla de Aspectos'!$H$2,'Tabla de Aspectos'!$H$2,IF('Tabla de Aspectos'!I76='Tabla de Aspectos'!$J$2,'Tabla de Aspectos'!$J$2,IF('Tabla de Aspectos'!CY76='Tabla de Aspectos'!$CZ$2,'Tabla de Aspectos'!$CZ$2,IF('Tabla de Aspectos'!K76='Tabla de Aspectos'!$L$2,'Tabla de Aspectos'!$L$2,IF('Tabla de Aspectos'!M76='Tabla de Aspectos'!$N$2,'Tabla de Aspectos'!$N$2,IF('Tabla de Aspectos'!O76='Tabla de Aspectos'!$P$2,'Tabla de Aspectos'!$P$2,IF('Tabla de Aspectos'!Q76='Tabla de Aspectos'!$R$2,'Tabla de Aspectos'!$R$2,IF('Tabla de Aspectos'!S76='Tabla de Aspectos'!$T$2,'Tabla de Aspectos'!$T$2,IF('Tabla de Aspectos'!U76='Tabla de Aspectos'!$V$2,'Tabla de Aspectos'!$V$2,IF('Tabla de Aspectos'!W76='Tabla de Aspectos'!$X$2,'Tabla de Aspectos'!$X$2,IF('Tabla de Aspectos'!Y76='Tabla de Aspectos'!$Z$2,'Tabla de Aspectos'!$Z$2,IF('Tabla de Aspectos'!AA76='Tabla de Aspectos'!$AB$2,'Tabla de Aspectos'!$AB$2,IF('Tabla de Aspectos'!AC76='Tabla de Aspectos'!$AD$2,'Tabla de Aspectos'!$AD$2,IF('Tabla de Aspectos'!AE76='Tabla de Aspectos'!$AF$2,'Tabla de Aspectos'!$AF$2,IF('Tabla de Aspectos'!AG76='Tabla de Aspectos'!$AH$2,'Tabla de Aspectos'!$AH$2,IF('Tabla de Aspectos'!AI76='Tabla de Aspectos'!$AJ$2,'Tabla de Aspectos'!$AJ$2,IF('Tabla de Aspectos'!AK76='Tabla de Aspectos'!$AL$2,'Tabla de Aspectos'!$AL$2,IF('Tabla de Aspectos'!AM76='Tabla de Aspectos'!$AN$2,'Tabla de Aspectos'!$AN$2,IF('Tabla de Aspectos'!AO76='Tabla de Aspectos'!$AP$2,'Tabla de Aspectos'!$AP$2,IF('Tabla de Aspectos'!AQ76='Tabla de Aspectos'!$AR$2,'Tabla de Aspectos'!$AR$2,IF('Tabla de Aspectos'!AS76='Tabla de Aspectos'!$AT$2,'Tabla de Aspectos'!$AT$2,IF('Tabla de Aspectos'!AU76='Tabla de Aspectos'!$AV$2,'Tabla de Aspectos'!$AV$2,IF('Tabla de Aspectos'!AW76='Tabla de Aspectos'!$AX$2,'Tabla de Aspectos'!$AX$2,IF('Tabla de Aspectos'!AY76='Tabla de Aspectos'!$AZ$2,'Tabla de Aspectos'!$AZ$2,IF('Tabla de Aspectos'!BA76='Tabla de Aspectos'!$BB$2,'Tabla de Aspectos'!$BB$2,IF('Tabla de Aspectos'!BC76='Tabla de Aspectos'!$BD$2,'Tabla de Aspectos'!$BD$2,IF('Tabla de Aspectos'!BE76='Tabla de Aspectos'!$BF$2,'Tabla de Aspectos'!$BF$2,IF('Tabla de Aspectos'!BG76='Tabla de Aspectos'!$BH$2,'Tabla de Aspectos'!$BH$2,IF('Tabla de Aspectos'!BI76='Tabla de Aspectos'!$BJ$2,'Tabla de Aspectos'!$BJ$2,IF('Tabla de Aspectos'!BK76='Tabla de Aspectos'!$BL$2,'Tabla de Aspectos'!$BL$2,IF('Tabla de Aspectos'!BM76='Tabla de Aspectos'!$BN$2,'Tabla de Aspectos'!$BN$2,IF('Tabla de Aspectos'!BO76='Tabla de Aspectos'!$BP$2,'Tabla de Aspectos'!$BP$2,IF('Tabla de Aspectos'!BQ76='Tabla de Aspectos'!$BR$2,'Tabla de Aspectos'!$BR$2,IF('Tabla de Aspectos'!BS76='Tabla de Aspectos'!$BT$2,'Tabla de Aspectos'!$BT$2,IF('Tabla de Aspectos'!BU76='Tabla de Aspectos'!$BV$2,'Tabla de Aspectos'!$BV$2,IF('Tabla de Aspectos'!BW76='Tabla de Aspectos'!$BX$2,'Tabla de Aspectos'!$BX$2,IF('Tabla de Aspectos'!BY76='Tabla de Aspectos'!$BZ$2,'Tabla de Aspectos'!$BZ$2,IF('Tabla de Aspectos'!CA76='Tabla de Aspectos'!$CB$2,'Tabla de Aspectos'!$CB$2,IF('Tabla de Aspectos'!CC76='Tabla de Aspectos'!$CD$2,'Tabla de Aspectos'!$CD$2,IF('Tabla de Aspectos'!CE76='Tabla de Aspectos'!$CF$2,'Tabla de Aspectos'!$CF$2,IF('Tabla de Aspectos'!CG76='Tabla de Aspectos'!$CH$2,'Tabla de Aspectos'!$CH$2,IF('Tabla de Aspectos'!CI76='Tabla de Aspectos'!$CJ$2,'Tabla de Aspectos'!$CJ$2,IF('Tabla de Aspectos'!CK76='Tabla de Aspectos'!$CL$2,'Tabla de Aspectos'!$CL$2,IF('Tabla de Aspectos'!CM76='Tabla de Aspectos'!$CN$2,'Tabla de Aspectos'!$CN$2,IF('Tabla de Aspectos'!CO76='Tabla de Aspectos'!$CP$2,'Tabla de Aspectos'!$CP$2,IF('Tabla de Aspectos'!CQ76='Tabla de Aspectos'!$CR$2,'Tabla de Aspectos'!$CR$2,IF('Tabla de Aspectos'!CS76='Tabla de Aspectos'!$CT$2,'Tabla de Aspectos'!$CT$2,IF('Tabla de Aspectos'!CU76='Tabla de Aspectos'!$CV$2,'Tabla de Aspectos'!$CV$2,IF('Tabla de Aspectos'!CW76='Tabla de Aspectos'!$CX$2,'Tabla de Aspectos'!$CX$2,"")))))))))))))))))))))))))))))))))))))))))))))))))</f>
        <v>Conjunción</v>
      </c>
      <c r="AQ9" s="5">
        <f>IF(AND('Tabla de Aspectos'!H76&gt;=0,'Tabla de Aspectos'!H76&lt;'Tabla de Aspectos'!$G$5/24),'Tabla de Aspectos'!H76,IF(AND('Tabla de Aspectos'!J76&gt;=0,'Tabla de Aspectos'!J76&lt;'Tabla de Aspectos'!$I$5/24),'Tabla de Aspectos'!J76,IF(AND('Tabla de Aspectos'!CZ76&gt;=0,'Tabla de Aspectos'!CZ76&lt;'Tabla de Aspectos'!$CY$5/24),'Tabla de Aspectos'!CZ76,IF(AND('Tabla de Aspectos'!L76&gt;=0,'Tabla de Aspectos'!L76&lt;'Tabla de Aspectos'!$K$5/24),'Tabla de Aspectos'!L76,IF(AND('Tabla de Aspectos'!N76&gt;=0,'Tabla de Aspectos'!N76&lt;'Tabla de Aspectos'!$M$5/24),'Tabla de Aspectos'!N76,IF(AND('Tabla de Aspectos'!P76&gt;=0,'Tabla de Aspectos'!P76&lt;'Tabla de Aspectos'!$O$5/24),'Tabla de Aspectos'!P76,IF(AND('Tabla de Aspectos'!R76&gt;=0,'Tabla de Aspectos'!R76&lt;'Tabla de Aspectos'!$Q$5/24),'Tabla de Aspectos'!R76,IF(AND('Tabla de Aspectos'!T76&gt;=0,'Tabla de Aspectos'!T76&lt;'Tabla de Aspectos'!$S$5/24),'Tabla de Aspectos'!T76,IF(AND('Tabla de Aspectos'!V76&gt;=0,'Tabla de Aspectos'!V76&lt;'Tabla de Aspectos'!$U$5/24),'Tabla de Aspectos'!V76,IF(AND('Tabla de Aspectos'!X76&gt;=0,'Tabla de Aspectos'!X76&lt;'Tabla de Aspectos'!$W$5/24),'Tabla de Aspectos'!X76,IF(AND('Tabla de Aspectos'!Z76&gt;=0,'Tabla de Aspectos'!Z76&lt;'Tabla de Aspectos'!$Y$5/24),'Tabla de Aspectos'!Z76,IF(AND('Tabla de Aspectos'!AB76&gt;=0,'Tabla de Aspectos'!AB76&lt;'Tabla de Aspectos'!$AA$5/24),'Tabla de Aspectos'!AB76,IF(AND('Tabla de Aspectos'!AD76&gt;=0,'Tabla de Aspectos'!AD76&lt;'Tabla de Aspectos'!$AC$5/24),'Tabla de Aspectos'!AD76,IF(AND('Tabla de Aspectos'!AF76&gt;=0,'Tabla de Aspectos'!AF76&lt;'Tabla de Aspectos'!$AE$5/24),'Tabla de Aspectos'!AF76,IF(AND('Tabla de Aspectos'!AH76&gt;=0,'Tabla de Aspectos'!AH76&lt;'Tabla de Aspectos'!$AG$5/24),'Tabla de Aspectos'!AH76,IF(AND('Tabla de Aspectos'!AJ76&gt;=0,'Tabla de Aspectos'!AJ76&lt;'Tabla de Aspectos'!$AI$5/24),'Tabla de Aspectos'!AJ76,IF(AND('Tabla de Aspectos'!AL76&gt;=0,'Tabla de Aspectos'!AL76&lt;'Tabla de Aspectos'!$AK$5/24),'Tabla de Aspectos'!AL76,IF(AND('Tabla de Aspectos'!AN76&gt;=0,'Tabla de Aspectos'!AN76&lt;'Tabla de Aspectos'!$AM$5/24),'Tabla de Aspectos'!AN76,IF(AND('Tabla de Aspectos'!AP76&gt;=0,'Tabla de Aspectos'!AP76&lt;'Tabla de Aspectos'!$AO$5/24),'Tabla de Aspectos'!AP76,IF(AND('Tabla de Aspectos'!AR76&gt;=0,'Tabla de Aspectos'!AR76&lt;'Tabla de Aspectos'!$AQ$5/24),'Tabla de Aspectos'!AR76,IF(AND('Tabla de Aspectos'!AT76&gt;=0,'Tabla de Aspectos'!AT76&lt;'Tabla de Aspectos'!$AS$5/24),'Tabla de Aspectos'!AT76,IF(AND('Tabla de Aspectos'!AV76&gt;=0,'Tabla de Aspectos'!AV76&lt;'Tabla de Aspectos'!$AU$5/24),'Tabla de Aspectos'!AV76,IF(AND('Tabla de Aspectos'!AX76&gt;=0,'Tabla de Aspectos'!AX76&lt;'Tabla de Aspectos'!$AW$5/24),'Tabla de Aspectos'!AX76,IF(AND('Tabla de Aspectos'!AZ76&gt;=0,'Tabla de Aspectos'!AZ76&lt;'Tabla de Aspectos'!$AY$5/24),'Tabla de Aspectos'!AZ76,IF(AND('Tabla de Aspectos'!BB76&gt;=0,'Tabla de Aspectos'!BB76&lt;'Tabla de Aspectos'!$BA$5/24),'Tabla de Aspectos'!BB76,IF(AND('Tabla de Aspectos'!BD76&gt;=0,'Tabla de Aspectos'!BD76&lt;'Tabla de Aspectos'!$BC$5/24),'Tabla de Aspectos'!BD76,IF(AND('Tabla de Aspectos'!BF76&gt;=0,'Tabla de Aspectos'!BF76&lt;'Tabla de Aspectos'!$BE$5/24),'Tabla de Aspectos'!BF76,IF(AND('Tabla de Aspectos'!BH76&gt;=0,'Tabla de Aspectos'!BH76&lt;'Tabla de Aspectos'!$BG$5/24),'Tabla de Aspectos'!BH76,IF(AND('Tabla de Aspectos'!BJ76&gt;=0,'Tabla de Aspectos'!BJ76&lt;'Tabla de Aspectos'!$BI$5/24),'Tabla de Aspectos'!BJ76,IF(AND('Tabla de Aspectos'!BL76&gt;=0,'Tabla de Aspectos'!BL76&lt;'Tabla de Aspectos'!$BK$5/24),'Tabla de Aspectos'!BL76,IF(AND('Tabla de Aspectos'!BN76&gt;=0,'Tabla de Aspectos'!BN76&lt;'Tabla de Aspectos'!$BM$5/24),'Tabla de Aspectos'!BN76,IF(AND('Tabla de Aspectos'!BP76&gt;=0,'Tabla de Aspectos'!BP76&lt;'Tabla de Aspectos'!$BO$5/24),'Tabla de Aspectos'!BP76,IF(AND('Tabla de Aspectos'!BR76&gt;=0,'Tabla de Aspectos'!BR76&lt;'Tabla de Aspectos'!$BQ$5/24),'Tabla de Aspectos'!BR76,IF(AND('Tabla de Aspectos'!BT76&gt;=0,'Tabla de Aspectos'!BT76&lt;'Tabla de Aspectos'!$BS$5/24),'Tabla de Aspectos'!BT76,IF(AND('Tabla de Aspectos'!BV76&gt;=0,'Tabla de Aspectos'!BV76&lt;'Tabla de Aspectos'!$BU$5/24),'Tabla de Aspectos'!BV76,IF(AND('Tabla de Aspectos'!BX76&gt;=0,'Tabla de Aspectos'!BX76&lt;'Tabla de Aspectos'!$BW$5/24),'Tabla de Aspectos'!BX76,IF(AND('Tabla de Aspectos'!BZ76&gt;=0,'Tabla de Aspectos'!BZ76&lt;'Tabla de Aspectos'!$BY$5/24),'Tabla de Aspectos'!BZ76,IF(AND('Tabla de Aspectos'!CB76&gt;=0,'Tabla de Aspectos'!CB76&lt;'Tabla de Aspectos'!$CA$5/24),'Tabla de Aspectos'!CB76,IF(AND('Tabla de Aspectos'!CD76&gt;=0,'Tabla de Aspectos'!CD76&lt;'Tabla de Aspectos'!$CC$5/24),'Tabla de Aspectos'!CD76,IF(AND('Tabla de Aspectos'!CF76&gt;=0,'Tabla de Aspectos'!CF76&lt;'Tabla de Aspectos'!$CE$5/24),'Tabla de Aspectos'!CF76,IF(AND('Tabla de Aspectos'!CH76&gt;=0,'Tabla de Aspectos'!CH76&lt;'Tabla de Aspectos'!$CG$5/24),'Tabla de Aspectos'!CH76,IF(AND('Tabla de Aspectos'!CJ76&gt;=0,'Tabla de Aspectos'!CJ76&lt;'Tabla de Aspectos'!$CI$5/24),'Tabla de Aspectos'!CJ76,IF(AND('Tabla de Aspectos'!CL76&gt;=0,'Tabla de Aspectos'!CL76&lt;'Tabla de Aspectos'!$CK$5/24),'Tabla de Aspectos'!CL76,IF(AND('Tabla de Aspectos'!CN76&gt;=0,'Tabla de Aspectos'!CN76&lt;'Tabla de Aspectos'!$CM$5/24),'Tabla de Aspectos'!CN76,IF(AND('Tabla de Aspectos'!CP76&gt;=0,'Tabla de Aspectos'!CP76&lt;'Tabla de Aspectos'!$CO$5/24),'Tabla de Aspectos'!CP76,IF(AND('Tabla de Aspectos'!CR76&gt;=0,'Tabla de Aspectos'!CR76&lt;'Tabla de Aspectos'!$CQ$5/24),'Tabla de Aspectos'!CR76,IF(AND('Tabla de Aspectos'!CT76&gt;=0,'Tabla de Aspectos'!CT76&lt;'Tabla de Aspectos'!$CS$5/24),'Tabla de Aspectos'!CT76,IF(AND('Tabla de Aspectos'!CV76&gt;=0,'Tabla de Aspectos'!CV76&lt;'Tabla de Aspectos'!$CU$5/24),'Tabla de Aspectos'!CV76,IF(AND('Tabla de Aspectos'!CX76&gt;=0,'Tabla de Aspectos'!CX76&lt;'Tabla de Aspectos'!$CW$5/24),'Tabla de Aspectos'!CX76,"")))))))))))))))))))))))))))))))))))))))))))))))))</f>
        <v>0</v>
      </c>
      <c r="AR9" s="3" t="str">
        <f>IF(AQ9&lt;&gt;"",IF(AP9=13,"(no se puede describir)",IF(AP9="Conjunción","+20",ROUND((31-HLOOKUP(AP9,'Tabla de Aspectos'!$G$2:$DT$7,6,FALSE))/3*2,1))),"")</f>
        <v>+20</v>
      </c>
      <c r="AS9" s="3">
        <f>IF(AP9='Tabla de Aspectos'!$G$2,24*AQ9/'Tabla de Aspectos'!$G$5,IF(AP9='Tabla de Aspectos'!$I$2,24*AQ9/'Tabla de Aspectos'!$I$5,IF(AP9='Tabla de Aspectos'!$K$2,24*AQ9/'Tabla de Aspectos'!$K$5,IF(AP9='Tabla de Aspectos'!$CY$2,24*AQ9/'Tabla de Aspectos'!$CY$5,IF(AP9='Tabla de Aspectos'!$M$2,24*AQ9/'Tabla de Aspectos'!$M$5,IF(AP9='Tabla de Aspectos'!$M$2,24*AQ9/'Tabla de Aspectos'!$M$5,IF(AP9='Tabla de Aspectos'!$O$2,24*AQ9/'Tabla de Aspectos'!$O$5,IF(AP9='Tabla de Aspectos'!$Q$2,24*AQ9/'Tabla de Aspectos'!$Q$5,IF(AP9='Tabla de Aspectos'!$S$2,24*AQ9/'Tabla de Aspectos'!$S$5,IF(AP9='Tabla de Aspectos'!$U$2,24*AQ9/'Tabla de Aspectos'!$U$5,IF(AP9='Tabla de Aspectos'!$W$2,24*AQ9/'Tabla de Aspectos'!$W$5,IF(AP9='Tabla de Aspectos'!$Y$2,24*AQ9/'Tabla de Aspectos'!$Y$5,IF(AP9='Tabla de Aspectos'!$AA$2,24*AQ9/'Tabla de Aspectos'!$AA$5,IF(AP9='Tabla de Aspectos'!$AC$2,24*AQ9/'Tabla de Aspectos'!$AC$5,IF(AP9='Tabla de Aspectos'!$AE$2,24*AQ9/'Tabla de Aspectos'!$AE$5,IF(AP9='Tabla de Aspectos'!$AG$2,24*AQ9/'Tabla de Aspectos'!$AG$5,IF(AP9='Tabla de Aspectos'!$AI$2,24*AQ9/'Tabla de Aspectos'!$AI$5,IF(AP9='Tabla de Aspectos'!$AK$2,24*AQ9/'Tabla de Aspectos'!$AK$5,IF(AP9='Tabla de Aspectos'!$AM$2,24*AQ9/'Tabla de Aspectos'!$AM$5,IF(AP9='Tabla de Aspectos'!$AO$2,24*AQ9/'Tabla de Aspectos'!$AO$5,IF(AP9='Tabla de Aspectos'!$AQ$2,24*AQ9/'Tabla de Aspectos'!$AQ$5,IF(AP9='Tabla de Aspectos'!$AS$2,24*AQ9/'Tabla de Aspectos'!$AS$5,IF(AP9='Tabla de Aspectos'!$AU$2,24*AQ9/'Tabla de Aspectos'!$AU$5,IF(AP9='Tabla de Aspectos'!$AW$2,24*AQ9/'Tabla de Aspectos'!$AW$5,IF(AP9='Tabla de Aspectos'!$AY$2,24*AQ9/'Tabla de Aspectos'!$AY$5,IF(AP9='Tabla de Aspectos'!$BA$2,24*AQ9/'Tabla de Aspectos'!$BA$5,IF(AP9='Tabla de Aspectos'!$BC$2,24*AQ9/'Tabla de Aspectos'!$BC$5,IF(AP9='Tabla de Aspectos'!$BE$2,24*AQ9/'Tabla de Aspectos'!$BE$5,IF(AP9='Tabla de Aspectos'!$BG$2,24*AQ9/'Tabla de Aspectos'!$BG$5,IF(AP9='Tabla de Aspectos'!$BI$2,24*AQ9/'Tabla de Aspectos'!$BI$5,IF(AP9='Tabla de Aspectos'!$BK$2,24*AQ9/'Tabla de Aspectos'!$BK$5,IF(AP9='Tabla de Aspectos'!$BM$2,24*AQ9/'Tabla de Aspectos'!$BM$5,IF(AP9='Tabla de Aspectos'!$BO$2,24*AQ9/'Tabla de Aspectos'!$BO$5,IF(AP9='Tabla de Aspectos'!$BQ$2,24*AQ9/'Tabla de Aspectos'!$BQ$5,IF(AP9='Tabla de Aspectos'!$BS$2,24*AQ9/'Tabla de Aspectos'!$BS$5,IF(AP9='Tabla de Aspectos'!$BU$2,24*AQ9/'Tabla de Aspectos'!$BU$5,IF(AP9='Tabla de Aspectos'!$BW$2,24*AQ9/'Tabla de Aspectos'!$BW$5,IF(AP9='Tabla de Aspectos'!$BY$2,24*AQ9/'Tabla de Aspectos'!$BY$5,IF(AP9='Tabla de Aspectos'!$CA$2,24*AQ9/'Tabla de Aspectos'!$CA$5,IF(AP9='Tabla de Aspectos'!$CC$2,24*AQ9/'Tabla de Aspectos'!$CC$5,IF(AP9='Tabla de Aspectos'!$CE$2,24*AQ9/'Tabla de Aspectos'!$CE$5,IF(AP9='Tabla de Aspectos'!$CG$2,24*AQ9/'Tabla de Aspectos'!$CG$5,IF(AP9='Tabla de Aspectos'!$CI$2,24*AQ9/'Tabla de Aspectos'!$CI$5,IF(AP9='Tabla de Aspectos'!$CK$2,24*AQ9/'Tabla de Aspectos'!$CK$5,IF(AP9='Tabla de Aspectos'!$CM$2,24*AQ9/'Tabla de Aspectos'!$CM$5,IF(AP9='Tabla de Aspectos'!$CO$2,24*AQ9/'Tabla de Aspectos'!$CO$5,IF(AP9='Tabla de Aspectos'!$CQ$2,24*AQ9/'Tabla de Aspectos'!$CQ$5,IF(AP9='Tabla de Aspectos'!$CS$2,24*AQ9/'Tabla de Aspectos'!$CS$5,IF(AP9='Tabla de Aspectos'!$CU$2,24*AQ9/'Tabla de Aspectos'!$CU$5,IF(AP9='Tabla de Aspectos'!$CW$2,24*AQ9/'Tabla de Aspectos'!$CW$5,""))))))))))))))))))))))))))))))))))))))))))))))))))</f>
        <v>0</v>
      </c>
      <c r="AT9" s="3">
        <f t="shared" si="2"/>
        <v>20</v>
      </c>
      <c r="AV9" s="3">
        <f>'Tabla de Aspectos'!D91</f>
        <v>87</v>
      </c>
      <c r="AW9" s="3" t="str">
        <f>'Tabla de Aspectos'!E91</f>
        <v>Marte</v>
      </c>
      <c r="AX9" s="3" t="str">
        <f>'Tabla de Aspectos'!F91</f>
        <v>Saturno</v>
      </c>
      <c r="AY9" s="3" t="str">
        <f>IF('Tabla de Aspectos'!G91='Tabla de Aspectos'!$H$2,'Tabla de Aspectos'!$H$2,IF('Tabla de Aspectos'!I91='Tabla de Aspectos'!$J$2,'Tabla de Aspectos'!$J$2,IF('Tabla de Aspectos'!CY91='Tabla de Aspectos'!$CZ$2,'Tabla de Aspectos'!$CZ$2,IF('Tabla de Aspectos'!K91='Tabla de Aspectos'!$L$2,'Tabla de Aspectos'!$L$2,IF('Tabla de Aspectos'!M91='Tabla de Aspectos'!$N$2,'Tabla de Aspectos'!$N$2,IF('Tabla de Aspectos'!O91='Tabla de Aspectos'!$P$2,'Tabla de Aspectos'!$P$2,IF('Tabla de Aspectos'!Q91='Tabla de Aspectos'!$R$2,'Tabla de Aspectos'!$R$2,IF('Tabla de Aspectos'!S91='Tabla de Aspectos'!$T$2,'Tabla de Aspectos'!$T$2,IF('Tabla de Aspectos'!U91='Tabla de Aspectos'!$V$2,'Tabla de Aspectos'!$V$2,IF('Tabla de Aspectos'!W91='Tabla de Aspectos'!$X$2,'Tabla de Aspectos'!$X$2,IF('Tabla de Aspectos'!Y91='Tabla de Aspectos'!$Z$2,'Tabla de Aspectos'!$Z$2,IF('Tabla de Aspectos'!AA91='Tabla de Aspectos'!$AB$2,'Tabla de Aspectos'!$AB$2,IF('Tabla de Aspectos'!AC91='Tabla de Aspectos'!$AD$2,'Tabla de Aspectos'!$AD$2,IF('Tabla de Aspectos'!AE91='Tabla de Aspectos'!$AF$2,'Tabla de Aspectos'!$AF$2,IF('Tabla de Aspectos'!AG91='Tabla de Aspectos'!$AH$2,'Tabla de Aspectos'!$AH$2,IF('Tabla de Aspectos'!AI91='Tabla de Aspectos'!$AJ$2,'Tabla de Aspectos'!$AJ$2,IF('Tabla de Aspectos'!AK91='Tabla de Aspectos'!$AL$2,'Tabla de Aspectos'!$AL$2,IF('Tabla de Aspectos'!AM91='Tabla de Aspectos'!$AN$2,'Tabla de Aspectos'!$AN$2,IF('Tabla de Aspectos'!AO91='Tabla de Aspectos'!$AP$2,'Tabla de Aspectos'!$AP$2,IF('Tabla de Aspectos'!AQ91='Tabla de Aspectos'!$AR$2,'Tabla de Aspectos'!$AR$2,IF('Tabla de Aspectos'!AS91='Tabla de Aspectos'!$AT$2,'Tabla de Aspectos'!$AT$2,IF('Tabla de Aspectos'!AU91='Tabla de Aspectos'!$AV$2,'Tabla de Aspectos'!$AV$2,IF('Tabla de Aspectos'!AW91='Tabla de Aspectos'!$AX$2,'Tabla de Aspectos'!$AX$2,IF('Tabla de Aspectos'!AY91='Tabla de Aspectos'!$AZ$2,'Tabla de Aspectos'!$AZ$2,IF('Tabla de Aspectos'!BA91='Tabla de Aspectos'!$BB$2,'Tabla de Aspectos'!$BB$2,IF('Tabla de Aspectos'!BC91='Tabla de Aspectos'!$BD$2,'Tabla de Aspectos'!$BD$2,IF('Tabla de Aspectos'!BE91='Tabla de Aspectos'!$BF$2,'Tabla de Aspectos'!$BF$2,IF('Tabla de Aspectos'!BG91='Tabla de Aspectos'!$BH$2,'Tabla de Aspectos'!$BH$2,IF('Tabla de Aspectos'!BI91='Tabla de Aspectos'!$BJ$2,'Tabla de Aspectos'!$BJ$2,IF('Tabla de Aspectos'!BK91='Tabla de Aspectos'!$BL$2,'Tabla de Aspectos'!$BL$2,IF('Tabla de Aspectos'!BM91='Tabla de Aspectos'!$BN$2,'Tabla de Aspectos'!$BN$2,IF('Tabla de Aspectos'!BO91='Tabla de Aspectos'!$BP$2,'Tabla de Aspectos'!$BP$2,IF('Tabla de Aspectos'!BQ91='Tabla de Aspectos'!$BR$2,'Tabla de Aspectos'!$BR$2,IF('Tabla de Aspectos'!BS91='Tabla de Aspectos'!$BT$2,'Tabla de Aspectos'!$BT$2,IF('Tabla de Aspectos'!BU91='Tabla de Aspectos'!$BV$2,'Tabla de Aspectos'!$BV$2,IF('Tabla de Aspectos'!BW91='Tabla de Aspectos'!$BX$2,'Tabla de Aspectos'!$BX$2,IF('Tabla de Aspectos'!BY91='Tabla de Aspectos'!$BZ$2,'Tabla de Aspectos'!$BZ$2,IF('Tabla de Aspectos'!CA91='Tabla de Aspectos'!$CB$2,'Tabla de Aspectos'!$CB$2,IF('Tabla de Aspectos'!CC91='Tabla de Aspectos'!$CD$2,'Tabla de Aspectos'!$CD$2,IF('Tabla de Aspectos'!CE91='Tabla de Aspectos'!$CF$2,'Tabla de Aspectos'!$CF$2,IF('Tabla de Aspectos'!CG91='Tabla de Aspectos'!$CH$2,'Tabla de Aspectos'!$CH$2,IF('Tabla de Aspectos'!CI91='Tabla de Aspectos'!$CJ$2,'Tabla de Aspectos'!$CJ$2,IF('Tabla de Aspectos'!CK91='Tabla de Aspectos'!$CL$2,'Tabla de Aspectos'!$CL$2,IF('Tabla de Aspectos'!CM91='Tabla de Aspectos'!$CN$2,'Tabla de Aspectos'!$CN$2,IF('Tabla de Aspectos'!CO91='Tabla de Aspectos'!$CP$2,'Tabla de Aspectos'!$CP$2,IF('Tabla de Aspectos'!CQ91='Tabla de Aspectos'!$CR$2,'Tabla de Aspectos'!$CR$2,IF('Tabla de Aspectos'!CS91='Tabla de Aspectos'!$CT$2,'Tabla de Aspectos'!$CT$2,IF('Tabla de Aspectos'!CU91='Tabla de Aspectos'!$CV$2,'Tabla de Aspectos'!$CV$2,IF('Tabla de Aspectos'!CW91='Tabla de Aspectos'!$CX$2,'Tabla de Aspectos'!$CX$2,"")))))))))))))))))))))))))))))))))))))))))))))))))</f>
        <v>Conjunción</v>
      </c>
      <c r="AZ9" s="5">
        <f>IF(AND('Tabla de Aspectos'!H91&gt;=0,'Tabla de Aspectos'!H91&lt;'Tabla de Aspectos'!$G$5/24),'Tabla de Aspectos'!H91,IF(AND('Tabla de Aspectos'!J91&gt;=0,'Tabla de Aspectos'!J91&lt;'Tabla de Aspectos'!$I$5/24),'Tabla de Aspectos'!J91,IF(AND('Tabla de Aspectos'!CZ91&gt;=0,'Tabla de Aspectos'!CZ91&lt;'Tabla de Aspectos'!$CY$5/24),'Tabla de Aspectos'!CZ91,IF(AND('Tabla de Aspectos'!L91&gt;=0,'Tabla de Aspectos'!L91&lt;'Tabla de Aspectos'!$K$5/24),'Tabla de Aspectos'!L91,IF(AND('Tabla de Aspectos'!N91&gt;=0,'Tabla de Aspectos'!N91&lt;'Tabla de Aspectos'!$M$5/24),'Tabla de Aspectos'!N91,IF(AND('Tabla de Aspectos'!P91&gt;=0,'Tabla de Aspectos'!P91&lt;'Tabla de Aspectos'!$O$5/24),'Tabla de Aspectos'!P91,IF(AND('Tabla de Aspectos'!R91&gt;=0,'Tabla de Aspectos'!R91&lt;'Tabla de Aspectos'!$Q$5/24),'Tabla de Aspectos'!R91,IF(AND('Tabla de Aspectos'!T91&gt;=0,'Tabla de Aspectos'!T91&lt;'Tabla de Aspectos'!$S$5/24),'Tabla de Aspectos'!T91,IF(AND('Tabla de Aspectos'!V91&gt;=0,'Tabla de Aspectos'!V91&lt;'Tabla de Aspectos'!$U$5/24),'Tabla de Aspectos'!V91,IF(AND('Tabla de Aspectos'!X91&gt;=0,'Tabla de Aspectos'!X91&lt;'Tabla de Aspectos'!$W$5/24),'Tabla de Aspectos'!X91,IF(AND('Tabla de Aspectos'!Z91&gt;=0,'Tabla de Aspectos'!Z91&lt;'Tabla de Aspectos'!$Y$5/24),'Tabla de Aspectos'!Z91,IF(AND('Tabla de Aspectos'!AB91&gt;=0,'Tabla de Aspectos'!AB91&lt;'Tabla de Aspectos'!$AA$5/24),'Tabla de Aspectos'!AB91,IF(AND('Tabla de Aspectos'!AD91&gt;=0,'Tabla de Aspectos'!AD91&lt;'Tabla de Aspectos'!$AC$5/24),'Tabla de Aspectos'!AD91,IF(AND('Tabla de Aspectos'!AF91&gt;=0,'Tabla de Aspectos'!AF91&lt;'Tabla de Aspectos'!$AE$5/24),'Tabla de Aspectos'!AF91,IF(AND('Tabla de Aspectos'!AH91&gt;=0,'Tabla de Aspectos'!AH91&lt;'Tabla de Aspectos'!$AG$5/24),'Tabla de Aspectos'!AH91,IF(AND('Tabla de Aspectos'!AJ91&gt;=0,'Tabla de Aspectos'!AJ91&lt;'Tabla de Aspectos'!$AI$5/24),'Tabla de Aspectos'!AJ91,IF(AND('Tabla de Aspectos'!AL91&gt;=0,'Tabla de Aspectos'!AL91&lt;'Tabla de Aspectos'!$AK$5/24),'Tabla de Aspectos'!AL91,IF(AND('Tabla de Aspectos'!AN91&gt;=0,'Tabla de Aspectos'!AN91&lt;'Tabla de Aspectos'!$AM$5/24),'Tabla de Aspectos'!AN91,IF(AND('Tabla de Aspectos'!AP91&gt;=0,'Tabla de Aspectos'!AP91&lt;'Tabla de Aspectos'!$AO$5/24),'Tabla de Aspectos'!AP91,IF(AND('Tabla de Aspectos'!AR91&gt;=0,'Tabla de Aspectos'!AR91&lt;'Tabla de Aspectos'!$AQ$5/24),'Tabla de Aspectos'!AR91,IF(AND('Tabla de Aspectos'!AT91&gt;=0,'Tabla de Aspectos'!AT91&lt;'Tabla de Aspectos'!$AS$5/24),'Tabla de Aspectos'!AT91,IF(AND('Tabla de Aspectos'!AV91&gt;=0,'Tabla de Aspectos'!AV91&lt;'Tabla de Aspectos'!$AU$5/24),'Tabla de Aspectos'!AV91,IF(AND('Tabla de Aspectos'!AX91&gt;=0,'Tabla de Aspectos'!AX91&lt;'Tabla de Aspectos'!$AW$5/24),'Tabla de Aspectos'!AX91,IF(AND('Tabla de Aspectos'!AZ91&gt;=0,'Tabla de Aspectos'!AZ91&lt;'Tabla de Aspectos'!$AY$5/24),'Tabla de Aspectos'!AZ91,IF(AND('Tabla de Aspectos'!BB91&gt;=0,'Tabla de Aspectos'!BB91&lt;'Tabla de Aspectos'!$BA$5/24),'Tabla de Aspectos'!BB91,IF(AND('Tabla de Aspectos'!BD91&gt;=0,'Tabla de Aspectos'!BD91&lt;'Tabla de Aspectos'!$BC$5/24),'Tabla de Aspectos'!BD91,IF(AND('Tabla de Aspectos'!BF91&gt;=0,'Tabla de Aspectos'!BF91&lt;'Tabla de Aspectos'!$BE$5/24),'Tabla de Aspectos'!BF91,IF(AND('Tabla de Aspectos'!BH91&gt;=0,'Tabla de Aspectos'!BH91&lt;'Tabla de Aspectos'!$BG$5/24),'Tabla de Aspectos'!BH91,IF(AND('Tabla de Aspectos'!BJ91&gt;=0,'Tabla de Aspectos'!BJ91&lt;'Tabla de Aspectos'!$BI$5/24),'Tabla de Aspectos'!BJ91,IF(AND('Tabla de Aspectos'!BL91&gt;=0,'Tabla de Aspectos'!BL91&lt;'Tabla de Aspectos'!$BK$5/24),'Tabla de Aspectos'!BL91,IF(AND('Tabla de Aspectos'!BN91&gt;=0,'Tabla de Aspectos'!BN91&lt;'Tabla de Aspectos'!$BM$5/24),'Tabla de Aspectos'!BN91,IF(AND('Tabla de Aspectos'!BP91&gt;=0,'Tabla de Aspectos'!BP91&lt;'Tabla de Aspectos'!$BO$5/24),'Tabla de Aspectos'!BP91,IF(AND('Tabla de Aspectos'!BR91&gt;=0,'Tabla de Aspectos'!BR91&lt;'Tabla de Aspectos'!$BQ$5/24),'Tabla de Aspectos'!BR91,IF(AND('Tabla de Aspectos'!BT91&gt;=0,'Tabla de Aspectos'!BT91&lt;'Tabla de Aspectos'!$BS$5/24),'Tabla de Aspectos'!BT91,IF(AND('Tabla de Aspectos'!BV91&gt;=0,'Tabla de Aspectos'!BV91&lt;'Tabla de Aspectos'!$BU$5/24),'Tabla de Aspectos'!BV91,IF(AND('Tabla de Aspectos'!BX91&gt;=0,'Tabla de Aspectos'!BX91&lt;'Tabla de Aspectos'!$BW$5/24),'Tabla de Aspectos'!BX91,IF(AND('Tabla de Aspectos'!BZ91&gt;=0,'Tabla de Aspectos'!BZ91&lt;'Tabla de Aspectos'!$BY$5/24),'Tabla de Aspectos'!BZ91,IF(AND('Tabla de Aspectos'!CB91&gt;=0,'Tabla de Aspectos'!CB91&lt;'Tabla de Aspectos'!$CA$5/24),'Tabla de Aspectos'!CB91,IF(AND('Tabla de Aspectos'!CD91&gt;=0,'Tabla de Aspectos'!CD91&lt;'Tabla de Aspectos'!$CC$5/24),'Tabla de Aspectos'!CD91,IF(AND('Tabla de Aspectos'!CF91&gt;=0,'Tabla de Aspectos'!CF91&lt;'Tabla de Aspectos'!$CE$5/24),'Tabla de Aspectos'!CF91,IF(AND('Tabla de Aspectos'!CH91&gt;=0,'Tabla de Aspectos'!CH91&lt;'Tabla de Aspectos'!$CG$5/24),'Tabla de Aspectos'!CH91,IF(AND('Tabla de Aspectos'!CJ91&gt;=0,'Tabla de Aspectos'!CJ91&lt;'Tabla de Aspectos'!$CI$5/24),'Tabla de Aspectos'!CJ91,IF(AND('Tabla de Aspectos'!CL91&gt;=0,'Tabla de Aspectos'!CL91&lt;'Tabla de Aspectos'!$CK$5/24),'Tabla de Aspectos'!CL91,IF(AND('Tabla de Aspectos'!CN91&gt;=0,'Tabla de Aspectos'!CN91&lt;'Tabla de Aspectos'!$CM$5/24),'Tabla de Aspectos'!CN91,IF(AND('Tabla de Aspectos'!CP91&gt;=0,'Tabla de Aspectos'!CP91&lt;'Tabla de Aspectos'!$CO$5/24),'Tabla de Aspectos'!CP91,IF(AND('Tabla de Aspectos'!CR91&gt;=0,'Tabla de Aspectos'!CR91&lt;'Tabla de Aspectos'!$CQ$5/24),'Tabla de Aspectos'!CR91,IF(AND('Tabla de Aspectos'!CT91&gt;=0,'Tabla de Aspectos'!CT91&lt;'Tabla de Aspectos'!$CS$5/24),'Tabla de Aspectos'!CT91,IF(AND('Tabla de Aspectos'!CV91&gt;=0,'Tabla de Aspectos'!CV91&lt;'Tabla de Aspectos'!$CU$5/24),'Tabla de Aspectos'!CV91,IF(AND('Tabla de Aspectos'!CX91&gt;=0,'Tabla de Aspectos'!CX91&lt;'Tabla de Aspectos'!$CW$5/24),'Tabla de Aspectos'!CX91,"")))))))))))))))))))))))))))))))))))))))))))))))))</f>
        <v>0</v>
      </c>
      <c r="BA9" s="3" t="str">
        <f>IF(AZ9&lt;&gt;"",IF(AY9=13,"(no se puede describir)",IF(AY9="Conjunción","+20",ROUND((31-HLOOKUP(AY9,'Tabla de Aspectos'!$G$2:$DT$7,6,FALSE))/3*2,1))),"")</f>
        <v>+20</v>
      </c>
      <c r="BB9" s="3">
        <f>IF(AY9='Tabla de Aspectos'!$G$2,24*AZ9/'Tabla de Aspectos'!$G$5,IF(AY9='Tabla de Aspectos'!$I$2,24*AZ9/'Tabla de Aspectos'!$I$5,IF(AY9='Tabla de Aspectos'!$K$2,24*AZ9/'Tabla de Aspectos'!$K$5,IF(AY9='Tabla de Aspectos'!$CY$2,24*AZ9/'Tabla de Aspectos'!$CY$5,IF(AY9='Tabla de Aspectos'!$M$2,24*AZ9/'Tabla de Aspectos'!$M$5,IF(AY9='Tabla de Aspectos'!$M$2,24*AZ9/'Tabla de Aspectos'!$M$5,IF(AY9='Tabla de Aspectos'!$O$2,24*AZ9/'Tabla de Aspectos'!$O$5,IF(AY9='Tabla de Aspectos'!$Q$2,24*AZ9/'Tabla de Aspectos'!$Q$5,IF(AY9='Tabla de Aspectos'!$S$2,24*AZ9/'Tabla de Aspectos'!$S$5,IF(AY9='Tabla de Aspectos'!$U$2,24*AZ9/'Tabla de Aspectos'!$U$5,IF(AY9='Tabla de Aspectos'!$W$2,24*AZ9/'Tabla de Aspectos'!$W$5,IF(AY9='Tabla de Aspectos'!$Y$2,24*AZ9/'Tabla de Aspectos'!$Y$5,IF(AY9='Tabla de Aspectos'!$AA$2,24*AZ9/'Tabla de Aspectos'!$AA$5,IF(AY9='Tabla de Aspectos'!$AC$2,24*AZ9/'Tabla de Aspectos'!$AC$5,IF(AY9='Tabla de Aspectos'!$AE$2,24*AZ9/'Tabla de Aspectos'!$AE$5,IF(AY9='Tabla de Aspectos'!$AG$2,24*AZ9/'Tabla de Aspectos'!$AG$5,IF(AY9='Tabla de Aspectos'!$AI$2,24*AZ9/'Tabla de Aspectos'!$AI$5,IF(AY9='Tabla de Aspectos'!$AK$2,24*AZ9/'Tabla de Aspectos'!$AK$5,IF(AY9='Tabla de Aspectos'!$AM$2,24*AZ9/'Tabla de Aspectos'!$AM$5,IF(AY9='Tabla de Aspectos'!$AO$2,24*AZ9/'Tabla de Aspectos'!$AO$5,IF(AY9='Tabla de Aspectos'!$AQ$2,24*AZ9/'Tabla de Aspectos'!$AQ$5,IF(AY9='Tabla de Aspectos'!$AS$2,24*AZ9/'Tabla de Aspectos'!$AS$5,IF(AY9='Tabla de Aspectos'!$AU$2,24*AZ9/'Tabla de Aspectos'!$AU$5,IF(AY9='Tabla de Aspectos'!$AW$2,24*AZ9/'Tabla de Aspectos'!$AW$5,IF(AY9='Tabla de Aspectos'!$AY$2,24*AZ9/'Tabla de Aspectos'!$AY$5,IF(AY9='Tabla de Aspectos'!$BA$2,24*AZ9/'Tabla de Aspectos'!$BA$5,IF(AY9='Tabla de Aspectos'!$BC$2,24*AZ9/'Tabla de Aspectos'!$BC$5,IF(AY9='Tabla de Aspectos'!$BE$2,24*AZ9/'Tabla de Aspectos'!$BE$5,IF(AY9='Tabla de Aspectos'!$BG$2,24*AZ9/'Tabla de Aspectos'!$BG$5,IF(AY9='Tabla de Aspectos'!$BI$2,24*AZ9/'Tabla de Aspectos'!$BI$5,IF(AY9='Tabla de Aspectos'!$BK$2,24*AZ9/'Tabla de Aspectos'!$BK$5,IF(AY9='Tabla de Aspectos'!$BM$2,24*AZ9/'Tabla de Aspectos'!$BM$5,IF(AY9='Tabla de Aspectos'!$BO$2,24*AZ9/'Tabla de Aspectos'!$BO$5,IF(AY9='Tabla de Aspectos'!$BQ$2,24*AZ9/'Tabla de Aspectos'!$BQ$5,IF(AY9='Tabla de Aspectos'!$BS$2,24*AZ9/'Tabla de Aspectos'!$BS$5,IF(AY9='Tabla de Aspectos'!$BU$2,24*AZ9/'Tabla de Aspectos'!$BU$5,IF(AY9='Tabla de Aspectos'!$BW$2,24*AZ9/'Tabla de Aspectos'!$BW$5,IF(AY9='Tabla de Aspectos'!$BY$2,24*AZ9/'Tabla de Aspectos'!$BY$5,IF(AY9='Tabla de Aspectos'!$CA$2,24*AZ9/'Tabla de Aspectos'!$CA$5,IF(AY9='Tabla de Aspectos'!$CC$2,24*AZ9/'Tabla de Aspectos'!$CC$5,IF(AY9='Tabla de Aspectos'!$CE$2,24*AZ9/'Tabla de Aspectos'!$CE$5,IF(AY9='Tabla de Aspectos'!$CG$2,24*AZ9/'Tabla de Aspectos'!$CG$5,IF(AY9='Tabla de Aspectos'!$CI$2,24*AZ9/'Tabla de Aspectos'!$CI$5,IF(AY9='Tabla de Aspectos'!$CK$2,24*AZ9/'Tabla de Aspectos'!$CK$5,IF(AY9='Tabla de Aspectos'!$CM$2,24*AZ9/'Tabla de Aspectos'!$CM$5,IF(AY9='Tabla de Aspectos'!$CO$2,24*AZ9/'Tabla de Aspectos'!$CO$5,IF(AY9='Tabla de Aspectos'!$CQ$2,24*AZ9/'Tabla de Aspectos'!$CQ$5,IF(AY9='Tabla de Aspectos'!$CS$2,24*AZ9/'Tabla de Aspectos'!$CS$5,IF(AY9='Tabla de Aspectos'!$CU$2,24*AZ9/'Tabla de Aspectos'!$CU$5,IF(AY9='Tabla de Aspectos'!$CW$2,24*AZ9/'Tabla de Aspectos'!$CW$5,""))))))))))))))))))))))))))))))))))))))))))))))))))</f>
        <v>0</v>
      </c>
      <c r="BC9" s="3">
        <f t="shared" si="3"/>
        <v>20</v>
      </c>
      <c r="BE9" s="3">
        <f>'Tabla de Aspectos'!D106</f>
        <v>103</v>
      </c>
      <c r="BF9" s="3" t="str">
        <f>'Tabla de Aspectos'!E106</f>
        <v>Júpiter</v>
      </c>
      <c r="BG9" s="3" t="str">
        <f>'Tabla de Aspectos'!F106</f>
        <v>Saturno</v>
      </c>
      <c r="BH9" s="3" t="str">
        <f>IF('Tabla de Aspectos'!G106='Tabla de Aspectos'!$H$2,'Tabla de Aspectos'!$H$2,IF('Tabla de Aspectos'!I106='Tabla de Aspectos'!$J$2,'Tabla de Aspectos'!$J$2,IF('Tabla de Aspectos'!CY106='Tabla de Aspectos'!$CZ$2,'Tabla de Aspectos'!$CZ$2,IF('Tabla de Aspectos'!K106='Tabla de Aspectos'!$L$2,'Tabla de Aspectos'!$L$2,IF('Tabla de Aspectos'!M106='Tabla de Aspectos'!$N$2,'Tabla de Aspectos'!$N$2,IF('Tabla de Aspectos'!O106='Tabla de Aspectos'!$P$2,'Tabla de Aspectos'!$P$2,IF('Tabla de Aspectos'!Q106='Tabla de Aspectos'!$R$2,'Tabla de Aspectos'!$R$2,IF('Tabla de Aspectos'!S106='Tabla de Aspectos'!$T$2,'Tabla de Aspectos'!$T$2,IF('Tabla de Aspectos'!U106='Tabla de Aspectos'!$V$2,'Tabla de Aspectos'!$V$2,IF('Tabla de Aspectos'!W106='Tabla de Aspectos'!$X$2,'Tabla de Aspectos'!$X$2,IF('Tabla de Aspectos'!Y106='Tabla de Aspectos'!$Z$2,'Tabla de Aspectos'!$Z$2,IF('Tabla de Aspectos'!AA106='Tabla de Aspectos'!$AB$2,'Tabla de Aspectos'!$AB$2,IF('Tabla de Aspectos'!AC106='Tabla de Aspectos'!$AD$2,'Tabla de Aspectos'!$AD$2,IF('Tabla de Aspectos'!AE106='Tabla de Aspectos'!$AF$2,'Tabla de Aspectos'!$AF$2,IF('Tabla de Aspectos'!AG106='Tabla de Aspectos'!$AH$2,'Tabla de Aspectos'!$AH$2,IF('Tabla de Aspectos'!AI106='Tabla de Aspectos'!$AJ$2,'Tabla de Aspectos'!$AJ$2,IF('Tabla de Aspectos'!AK106='Tabla de Aspectos'!$AL$2,'Tabla de Aspectos'!$AL$2,IF('Tabla de Aspectos'!AM106='Tabla de Aspectos'!$AN$2,'Tabla de Aspectos'!$AN$2,IF('Tabla de Aspectos'!AO106='Tabla de Aspectos'!$AP$2,'Tabla de Aspectos'!$AP$2,IF('Tabla de Aspectos'!AQ106='Tabla de Aspectos'!$AR$2,'Tabla de Aspectos'!$AR$2,IF('Tabla de Aspectos'!AS106='Tabla de Aspectos'!$AT$2,'Tabla de Aspectos'!$AT$2,IF('Tabla de Aspectos'!AU106='Tabla de Aspectos'!$AV$2,'Tabla de Aspectos'!$AV$2,IF('Tabla de Aspectos'!AW106='Tabla de Aspectos'!$AX$2,'Tabla de Aspectos'!$AX$2,IF('Tabla de Aspectos'!AY106='Tabla de Aspectos'!$AZ$2,'Tabla de Aspectos'!$AZ$2,IF('Tabla de Aspectos'!BA106='Tabla de Aspectos'!$BB$2,'Tabla de Aspectos'!$BB$2,IF('Tabla de Aspectos'!BC106='Tabla de Aspectos'!$BD$2,'Tabla de Aspectos'!$BD$2,IF('Tabla de Aspectos'!BE106='Tabla de Aspectos'!$BF$2,'Tabla de Aspectos'!$BF$2,IF('Tabla de Aspectos'!BG106='Tabla de Aspectos'!$BH$2,'Tabla de Aspectos'!$BH$2,IF('Tabla de Aspectos'!BI106='Tabla de Aspectos'!$BJ$2,'Tabla de Aspectos'!$BJ$2,IF('Tabla de Aspectos'!BK106='Tabla de Aspectos'!$BL$2,'Tabla de Aspectos'!$BL$2,IF('Tabla de Aspectos'!BM106='Tabla de Aspectos'!$BN$2,'Tabla de Aspectos'!$BN$2,IF('Tabla de Aspectos'!BO106='Tabla de Aspectos'!$BP$2,'Tabla de Aspectos'!$BP$2,IF('Tabla de Aspectos'!BQ106='Tabla de Aspectos'!$BR$2,'Tabla de Aspectos'!$BR$2,IF('Tabla de Aspectos'!BS106='Tabla de Aspectos'!$BT$2,'Tabla de Aspectos'!$BT$2,IF('Tabla de Aspectos'!BU106='Tabla de Aspectos'!$BV$2,'Tabla de Aspectos'!$BV$2,IF('Tabla de Aspectos'!BW106='Tabla de Aspectos'!$BX$2,'Tabla de Aspectos'!$BX$2,IF('Tabla de Aspectos'!BY106='Tabla de Aspectos'!$BZ$2,'Tabla de Aspectos'!$BZ$2,IF('Tabla de Aspectos'!CA106='Tabla de Aspectos'!$CB$2,'Tabla de Aspectos'!$CB$2,IF('Tabla de Aspectos'!CC106='Tabla de Aspectos'!$CD$2,'Tabla de Aspectos'!$CD$2,IF('Tabla de Aspectos'!CE106='Tabla de Aspectos'!$CF$2,'Tabla de Aspectos'!$CF$2,IF('Tabla de Aspectos'!CG106='Tabla de Aspectos'!$CH$2,'Tabla de Aspectos'!$CH$2,IF('Tabla de Aspectos'!CI106='Tabla de Aspectos'!$CJ$2,'Tabla de Aspectos'!$CJ$2,IF('Tabla de Aspectos'!CK106='Tabla de Aspectos'!$CL$2,'Tabla de Aspectos'!$CL$2,IF('Tabla de Aspectos'!CM106='Tabla de Aspectos'!$CN$2,'Tabla de Aspectos'!$CN$2,IF('Tabla de Aspectos'!CO106='Tabla de Aspectos'!$CP$2,'Tabla de Aspectos'!$CP$2,IF('Tabla de Aspectos'!CQ106='Tabla de Aspectos'!$CR$2,'Tabla de Aspectos'!$CR$2,IF('Tabla de Aspectos'!CS106='Tabla de Aspectos'!$CT$2,'Tabla de Aspectos'!$CT$2,IF('Tabla de Aspectos'!CU106='Tabla de Aspectos'!$CV$2,'Tabla de Aspectos'!$CV$2,IF('Tabla de Aspectos'!CW106='Tabla de Aspectos'!$CX$2,'Tabla de Aspectos'!$CX$2,"")))))))))))))))))))))))))))))))))))))))))))))))))</f>
        <v>Conjunción</v>
      </c>
      <c r="BI9" s="5">
        <f>IF(AND('Tabla de Aspectos'!H106&gt;=0,'Tabla de Aspectos'!H106&lt;'Tabla de Aspectos'!$G$5/24),'Tabla de Aspectos'!H106,IF(AND('Tabla de Aspectos'!J106&gt;=0,'Tabla de Aspectos'!J106&lt;'Tabla de Aspectos'!$I$5/24),'Tabla de Aspectos'!J106,IF(AND('Tabla de Aspectos'!CZ106&gt;=0,'Tabla de Aspectos'!CZ106&lt;'Tabla de Aspectos'!$CY$5/24),'Tabla de Aspectos'!CZ106,IF(AND('Tabla de Aspectos'!L106&gt;=0,'Tabla de Aspectos'!L106&lt;'Tabla de Aspectos'!$K$5/24),'Tabla de Aspectos'!L106,IF(AND('Tabla de Aspectos'!N106&gt;=0,'Tabla de Aspectos'!N106&lt;'Tabla de Aspectos'!$M$5/24),'Tabla de Aspectos'!N106,IF(AND('Tabla de Aspectos'!P106&gt;=0,'Tabla de Aspectos'!P106&lt;'Tabla de Aspectos'!$O$5/24),'Tabla de Aspectos'!P106,IF(AND('Tabla de Aspectos'!R106&gt;=0,'Tabla de Aspectos'!R106&lt;'Tabla de Aspectos'!$Q$5/24),'Tabla de Aspectos'!R106,IF(AND('Tabla de Aspectos'!T106&gt;=0,'Tabla de Aspectos'!T106&lt;'Tabla de Aspectos'!$S$5/24),'Tabla de Aspectos'!T106,IF(AND('Tabla de Aspectos'!V106&gt;=0,'Tabla de Aspectos'!V106&lt;'Tabla de Aspectos'!$U$5/24),'Tabla de Aspectos'!V106,IF(AND('Tabla de Aspectos'!X106&gt;=0,'Tabla de Aspectos'!X106&lt;'Tabla de Aspectos'!$W$5/24),'Tabla de Aspectos'!X106,IF(AND('Tabla de Aspectos'!Z106&gt;=0,'Tabla de Aspectos'!Z106&lt;'Tabla de Aspectos'!$Y$5/24),'Tabla de Aspectos'!Z106,IF(AND('Tabla de Aspectos'!AB106&gt;=0,'Tabla de Aspectos'!AB106&lt;'Tabla de Aspectos'!$AA$5/24),'Tabla de Aspectos'!AB106,IF(AND('Tabla de Aspectos'!AD106&gt;=0,'Tabla de Aspectos'!AD106&lt;'Tabla de Aspectos'!$AC$5/24),'Tabla de Aspectos'!AD106,IF(AND('Tabla de Aspectos'!AF106&gt;=0,'Tabla de Aspectos'!AF106&lt;'Tabla de Aspectos'!$AE$5/24),'Tabla de Aspectos'!AF106,IF(AND('Tabla de Aspectos'!AH106&gt;=0,'Tabla de Aspectos'!AH106&lt;'Tabla de Aspectos'!$AG$5/24),'Tabla de Aspectos'!AH106,IF(AND('Tabla de Aspectos'!AJ106&gt;=0,'Tabla de Aspectos'!AJ106&lt;'Tabla de Aspectos'!$AI$5/24),'Tabla de Aspectos'!AJ106,IF(AND('Tabla de Aspectos'!AL106&gt;=0,'Tabla de Aspectos'!AL106&lt;'Tabla de Aspectos'!$AK$5/24),'Tabla de Aspectos'!AL106,IF(AND('Tabla de Aspectos'!AN106&gt;=0,'Tabla de Aspectos'!AN106&lt;'Tabla de Aspectos'!$AM$5/24),'Tabla de Aspectos'!AN106,IF(AND('Tabla de Aspectos'!AP106&gt;=0,'Tabla de Aspectos'!AP106&lt;'Tabla de Aspectos'!$AO$5/24),'Tabla de Aspectos'!AP106,IF(AND('Tabla de Aspectos'!AR106&gt;=0,'Tabla de Aspectos'!AR106&lt;'Tabla de Aspectos'!$AQ$5/24),'Tabla de Aspectos'!AR106,IF(AND('Tabla de Aspectos'!AT106&gt;=0,'Tabla de Aspectos'!AT106&lt;'Tabla de Aspectos'!$AS$5/24),'Tabla de Aspectos'!AT106,IF(AND('Tabla de Aspectos'!AV106&gt;=0,'Tabla de Aspectos'!AV106&lt;'Tabla de Aspectos'!$AU$5/24),'Tabla de Aspectos'!AV106,IF(AND('Tabla de Aspectos'!AX106&gt;=0,'Tabla de Aspectos'!AX106&lt;'Tabla de Aspectos'!$AW$5/24),'Tabla de Aspectos'!AX106,IF(AND('Tabla de Aspectos'!AZ106&gt;=0,'Tabla de Aspectos'!AZ106&lt;'Tabla de Aspectos'!$AY$5/24),'Tabla de Aspectos'!AZ106,IF(AND('Tabla de Aspectos'!BB106&gt;=0,'Tabla de Aspectos'!BB106&lt;'Tabla de Aspectos'!$BA$5/24),'Tabla de Aspectos'!BB106,IF(AND('Tabla de Aspectos'!BD106&gt;=0,'Tabla de Aspectos'!BD106&lt;'Tabla de Aspectos'!$BC$5/24),'Tabla de Aspectos'!BD106,IF(AND('Tabla de Aspectos'!BF106&gt;=0,'Tabla de Aspectos'!BF106&lt;'Tabla de Aspectos'!$BE$5/24),'Tabla de Aspectos'!BF106,IF(AND('Tabla de Aspectos'!BH106&gt;=0,'Tabla de Aspectos'!BH106&lt;'Tabla de Aspectos'!$BG$5/24),'Tabla de Aspectos'!BH106,IF(AND('Tabla de Aspectos'!BJ106&gt;=0,'Tabla de Aspectos'!BJ106&lt;'Tabla de Aspectos'!$BI$5/24),'Tabla de Aspectos'!BJ106,IF(AND('Tabla de Aspectos'!BL106&gt;=0,'Tabla de Aspectos'!BL106&lt;'Tabla de Aspectos'!$BK$5/24),'Tabla de Aspectos'!BL106,IF(AND('Tabla de Aspectos'!BN106&gt;=0,'Tabla de Aspectos'!BN106&lt;'Tabla de Aspectos'!$BM$5/24),'Tabla de Aspectos'!BN106,IF(AND('Tabla de Aspectos'!BP106&gt;=0,'Tabla de Aspectos'!BP106&lt;'Tabla de Aspectos'!$BO$5/24),'Tabla de Aspectos'!BP106,IF(AND('Tabla de Aspectos'!BR106&gt;=0,'Tabla de Aspectos'!BR106&lt;'Tabla de Aspectos'!$BQ$5/24),'Tabla de Aspectos'!BR106,IF(AND('Tabla de Aspectos'!BT106&gt;=0,'Tabla de Aspectos'!BT106&lt;'Tabla de Aspectos'!$BS$5/24),'Tabla de Aspectos'!BT106,IF(AND('Tabla de Aspectos'!BV106&gt;=0,'Tabla de Aspectos'!BV106&lt;'Tabla de Aspectos'!$BU$5/24),'Tabla de Aspectos'!BV106,IF(AND('Tabla de Aspectos'!BX106&gt;=0,'Tabla de Aspectos'!BX106&lt;'Tabla de Aspectos'!$BW$5/24),'Tabla de Aspectos'!BX106,IF(AND('Tabla de Aspectos'!BZ106&gt;=0,'Tabla de Aspectos'!BZ106&lt;'Tabla de Aspectos'!$BY$5/24),'Tabla de Aspectos'!BZ106,IF(AND('Tabla de Aspectos'!CB106&gt;=0,'Tabla de Aspectos'!CB106&lt;'Tabla de Aspectos'!$CA$5/24),'Tabla de Aspectos'!CB106,IF(AND('Tabla de Aspectos'!CD106&gt;=0,'Tabla de Aspectos'!CD106&lt;'Tabla de Aspectos'!$CC$5/24),'Tabla de Aspectos'!CD106,IF(AND('Tabla de Aspectos'!CF106&gt;=0,'Tabla de Aspectos'!CF106&lt;'Tabla de Aspectos'!$CE$5/24),'Tabla de Aspectos'!CF106,IF(AND('Tabla de Aspectos'!CH106&gt;=0,'Tabla de Aspectos'!CH106&lt;'Tabla de Aspectos'!$CG$5/24),'Tabla de Aspectos'!CH106,IF(AND('Tabla de Aspectos'!CJ106&gt;=0,'Tabla de Aspectos'!CJ106&lt;'Tabla de Aspectos'!$CI$5/24),'Tabla de Aspectos'!CJ106,IF(AND('Tabla de Aspectos'!CL106&gt;=0,'Tabla de Aspectos'!CL106&lt;'Tabla de Aspectos'!$CK$5/24),'Tabla de Aspectos'!CL106,IF(AND('Tabla de Aspectos'!CN106&gt;=0,'Tabla de Aspectos'!CN106&lt;'Tabla de Aspectos'!$CM$5/24),'Tabla de Aspectos'!CN106,IF(AND('Tabla de Aspectos'!CP106&gt;=0,'Tabla de Aspectos'!CP106&lt;'Tabla de Aspectos'!$CO$5/24),'Tabla de Aspectos'!CP106,IF(AND('Tabla de Aspectos'!CR106&gt;=0,'Tabla de Aspectos'!CR106&lt;'Tabla de Aspectos'!$CQ$5/24),'Tabla de Aspectos'!CR106,IF(AND('Tabla de Aspectos'!CT106&gt;=0,'Tabla de Aspectos'!CT106&lt;'Tabla de Aspectos'!$CS$5/24),'Tabla de Aspectos'!CT106,IF(AND('Tabla de Aspectos'!CV106&gt;=0,'Tabla de Aspectos'!CV106&lt;'Tabla de Aspectos'!$CU$5/24),'Tabla de Aspectos'!CV106,IF(AND('Tabla de Aspectos'!CX106&gt;=0,'Tabla de Aspectos'!CX106&lt;'Tabla de Aspectos'!$CW$5/24),'Tabla de Aspectos'!CX106,"")))))))))))))))))))))))))))))))))))))))))))))))))</f>
        <v>0</v>
      </c>
      <c r="BJ9" s="3" t="str">
        <f>IF(BI9&lt;&gt;"",IF(BH9=13,"(no se puede describir)",IF(BH9="Conjunción","+20",ROUND((31-HLOOKUP(BH9,'Tabla de Aspectos'!$G$2:$DT$7,6,FALSE))/3*2,1))),"")</f>
        <v>+20</v>
      </c>
      <c r="BK9" s="3">
        <f>IF(BH9='Tabla de Aspectos'!$G$2,24*BI9/'Tabla de Aspectos'!$G$5,IF(BH9='Tabla de Aspectos'!$I$2,24*BI9/'Tabla de Aspectos'!$I$5,IF(BH9='Tabla de Aspectos'!$K$2,24*BI9/'Tabla de Aspectos'!$K$5,IF(BH9='Tabla de Aspectos'!$CY$2,24*BI9/'Tabla de Aspectos'!$CY$5,IF(BH9='Tabla de Aspectos'!$M$2,24*BI9/'Tabla de Aspectos'!$M$5,IF(BH9='Tabla de Aspectos'!$M$2,24*BI9/'Tabla de Aspectos'!$M$5,IF(BH9='Tabla de Aspectos'!$O$2,24*BI9/'Tabla de Aspectos'!$O$5,IF(BH9='Tabla de Aspectos'!$Q$2,24*BI9/'Tabla de Aspectos'!$Q$5,IF(BH9='Tabla de Aspectos'!$S$2,24*BI9/'Tabla de Aspectos'!$S$5,IF(BH9='Tabla de Aspectos'!$U$2,24*BI9/'Tabla de Aspectos'!$U$5,IF(BH9='Tabla de Aspectos'!$W$2,24*BI9/'Tabla de Aspectos'!$W$5,IF(BH9='Tabla de Aspectos'!$Y$2,24*BI9/'Tabla de Aspectos'!$Y$5,IF(BH9='Tabla de Aspectos'!$AA$2,24*BI9/'Tabla de Aspectos'!$AA$5,IF(BH9='Tabla de Aspectos'!$AC$2,24*BI9/'Tabla de Aspectos'!$AC$5,IF(BH9='Tabla de Aspectos'!$AE$2,24*BI9/'Tabla de Aspectos'!$AE$5,IF(BH9='Tabla de Aspectos'!$AG$2,24*BI9/'Tabla de Aspectos'!$AG$5,IF(BH9='Tabla de Aspectos'!$AI$2,24*BI9/'Tabla de Aspectos'!$AI$5,IF(BH9='Tabla de Aspectos'!$AK$2,24*BI9/'Tabla de Aspectos'!$AK$5,IF(BH9='Tabla de Aspectos'!$AM$2,24*BI9/'Tabla de Aspectos'!$AM$5,IF(BH9='Tabla de Aspectos'!$AO$2,24*BI9/'Tabla de Aspectos'!$AO$5,IF(BH9='Tabla de Aspectos'!$AQ$2,24*BI9/'Tabla de Aspectos'!$AQ$5,IF(BH9='Tabla de Aspectos'!$AS$2,24*BI9/'Tabla de Aspectos'!$AS$5,IF(BH9='Tabla de Aspectos'!$AU$2,24*BI9/'Tabla de Aspectos'!$AU$5,IF(BH9='Tabla de Aspectos'!$AW$2,24*BI9/'Tabla de Aspectos'!$AW$5,IF(BH9='Tabla de Aspectos'!$AY$2,24*BI9/'Tabla de Aspectos'!$AY$5,IF(BH9='Tabla de Aspectos'!$BA$2,24*BI9/'Tabla de Aspectos'!$BA$5,IF(BH9='Tabla de Aspectos'!$BC$2,24*BI9/'Tabla de Aspectos'!$BC$5,IF(BH9='Tabla de Aspectos'!$BE$2,24*BI9/'Tabla de Aspectos'!$BE$5,IF(BH9='Tabla de Aspectos'!$BG$2,24*BI9/'Tabla de Aspectos'!$BG$5,IF(BH9='Tabla de Aspectos'!$BI$2,24*BI9/'Tabla de Aspectos'!$BI$5,IF(BH9='Tabla de Aspectos'!$BK$2,24*BI9/'Tabla de Aspectos'!$BK$5,IF(BH9='Tabla de Aspectos'!$BM$2,24*BI9/'Tabla de Aspectos'!$BM$5,IF(BH9='Tabla de Aspectos'!$BO$2,24*BI9/'Tabla de Aspectos'!$BO$5,IF(BH9='Tabla de Aspectos'!$BQ$2,24*BI9/'Tabla de Aspectos'!$BQ$5,IF(BH9='Tabla de Aspectos'!$BS$2,24*BI9/'Tabla de Aspectos'!$BS$5,IF(BH9='Tabla de Aspectos'!$BU$2,24*BI9/'Tabla de Aspectos'!$BU$5,IF(BH9='Tabla de Aspectos'!$BW$2,24*BI9/'Tabla de Aspectos'!$BW$5,IF(BH9='Tabla de Aspectos'!$BY$2,24*BI9/'Tabla de Aspectos'!$BY$5,IF(BH9='Tabla de Aspectos'!$CA$2,24*BI9/'Tabla de Aspectos'!$CA$5,IF(BH9='Tabla de Aspectos'!$CC$2,24*BI9/'Tabla de Aspectos'!$CC$5,IF(BH9='Tabla de Aspectos'!$CE$2,24*BI9/'Tabla de Aspectos'!$CE$5,IF(BH9='Tabla de Aspectos'!$CG$2,24*BI9/'Tabla de Aspectos'!$CG$5,IF(BH9='Tabla de Aspectos'!$CI$2,24*BI9/'Tabla de Aspectos'!$CI$5,IF(BH9='Tabla de Aspectos'!$CK$2,24*BI9/'Tabla de Aspectos'!$CK$5,IF(BH9='Tabla de Aspectos'!$CM$2,24*BI9/'Tabla de Aspectos'!$CM$5,IF(BH9='Tabla de Aspectos'!$CO$2,24*BI9/'Tabla de Aspectos'!$CO$5,IF(BH9='Tabla de Aspectos'!$CQ$2,24*BI9/'Tabla de Aspectos'!$CQ$5,IF(BH9='Tabla de Aspectos'!$CS$2,24*BI9/'Tabla de Aspectos'!$CS$5,IF(BH9='Tabla de Aspectos'!$CU$2,24*BI9/'Tabla de Aspectos'!$CU$5,IF(BH9='Tabla de Aspectos'!$CW$2,24*BI9/'Tabla de Aspectos'!$CW$5,""))))))))))))))))))))))))))))))))))))))))))))))))))</f>
        <v>0</v>
      </c>
      <c r="BL9" s="3">
        <f t="shared" si="4"/>
        <v>20</v>
      </c>
      <c r="BN9" s="3">
        <f>'Tabla de Aspectos'!D121</f>
        <v>118</v>
      </c>
      <c r="BO9" s="3" t="str">
        <f>'Tabla de Aspectos'!E121</f>
        <v>Saturno</v>
      </c>
      <c r="BP9" s="3" t="str">
        <f>'Tabla de Aspectos'!F121</f>
        <v>Júpiter</v>
      </c>
      <c r="BQ9" s="3" t="str">
        <f>IF('Tabla de Aspectos'!G121='Tabla de Aspectos'!$H$2,'Tabla de Aspectos'!$H$2,IF('Tabla de Aspectos'!I121='Tabla de Aspectos'!$J$2,'Tabla de Aspectos'!$J$2,IF('Tabla de Aspectos'!CY121='Tabla de Aspectos'!$CZ$2,'Tabla de Aspectos'!$CZ$2,IF('Tabla de Aspectos'!K121='Tabla de Aspectos'!$L$2,'Tabla de Aspectos'!$L$2,IF('Tabla de Aspectos'!M121='Tabla de Aspectos'!$N$2,'Tabla de Aspectos'!$N$2,IF('Tabla de Aspectos'!O121='Tabla de Aspectos'!$P$2,'Tabla de Aspectos'!$P$2,IF('Tabla de Aspectos'!Q121='Tabla de Aspectos'!$R$2,'Tabla de Aspectos'!$R$2,IF('Tabla de Aspectos'!S121='Tabla de Aspectos'!$T$2,'Tabla de Aspectos'!$T$2,IF('Tabla de Aspectos'!U121='Tabla de Aspectos'!$V$2,'Tabla de Aspectos'!$V$2,IF('Tabla de Aspectos'!W121='Tabla de Aspectos'!$X$2,'Tabla de Aspectos'!$X$2,IF('Tabla de Aspectos'!Y121='Tabla de Aspectos'!$Z$2,'Tabla de Aspectos'!$Z$2,IF('Tabla de Aspectos'!AA121='Tabla de Aspectos'!$AB$2,'Tabla de Aspectos'!$AB$2,IF('Tabla de Aspectos'!AC121='Tabla de Aspectos'!$AD$2,'Tabla de Aspectos'!$AD$2,IF('Tabla de Aspectos'!AE121='Tabla de Aspectos'!$AF$2,'Tabla de Aspectos'!$AF$2,IF('Tabla de Aspectos'!AG121='Tabla de Aspectos'!$AH$2,'Tabla de Aspectos'!$AH$2,IF('Tabla de Aspectos'!AI121='Tabla de Aspectos'!$AJ$2,'Tabla de Aspectos'!$AJ$2,IF('Tabla de Aspectos'!AK121='Tabla de Aspectos'!$AL$2,'Tabla de Aspectos'!$AL$2,IF('Tabla de Aspectos'!AM121='Tabla de Aspectos'!$AN$2,'Tabla de Aspectos'!$AN$2,IF('Tabla de Aspectos'!AO121='Tabla de Aspectos'!$AP$2,'Tabla de Aspectos'!$AP$2,IF('Tabla de Aspectos'!AQ121='Tabla de Aspectos'!$AR$2,'Tabla de Aspectos'!$AR$2,IF('Tabla de Aspectos'!AS121='Tabla de Aspectos'!$AT$2,'Tabla de Aspectos'!$AT$2,IF('Tabla de Aspectos'!AU121='Tabla de Aspectos'!$AV$2,'Tabla de Aspectos'!$AV$2,IF('Tabla de Aspectos'!AW121='Tabla de Aspectos'!$AX$2,'Tabla de Aspectos'!$AX$2,IF('Tabla de Aspectos'!AY121='Tabla de Aspectos'!$AZ$2,'Tabla de Aspectos'!$AZ$2,IF('Tabla de Aspectos'!BA121='Tabla de Aspectos'!$BB$2,'Tabla de Aspectos'!$BB$2,IF('Tabla de Aspectos'!BC121='Tabla de Aspectos'!$BD$2,'Tabla de Aspectos'!$BD$2,IF('Tabla de Aspectos'!BE121='Tabla de Aspectos'!$BF$2,'Tabla de Aspectos'!$BF$2,IF('Tabla de Aspectos'!BG121='Tabla de Aspectos'!$BH$2,'Tabla de Aspectos'!$BH$2,IF('Tabla de Aspectos'!BI121='Tabla de Aspectos'!$BJ$2,'Tabla de Aspectos'!$BJ$2,IF('Tabla de Aspectos'!BK121='Tabla de Aspectos'!$BL$2,'Tabla de Aspectos'!$BL$2,IF('Tabla de Aspectos'!BM121='Tabla de Aspectos'!$BN$2,'Tabla de Aspectos'!$BN$2,IF('Tabla de Aspectos'!BO121='Tabla de Aspectos'!$BP$2,'Tabla de Aspectos'!$BP$2,IF('Tabla de Aspectos'!BQ121='Tabla de Aspectos'!$BR$2,'Tabla de Aspectos'!$BR$2,IF('Tabla de Aspectos'!BS121='Tabla de Aspectos'!$BT$2,'Tabla de Aspectos'!$BT$2,IF('Tabla de Aspectos'!BU121='Tabla de Aspectos'!$BV$2,'Tabla de Aspectos'!$BV$2,IF('Tabla de Aspectos'!BW121='Tabla de Aspectos'!$BX$2,'Tabla de Aspectos'!$BX$2,IF('Tabla de Aspectos'!BY121='Tabla de Aspectos'!$BZ$2,'Tabla de Aspectos'!$BZ$2,IF('Tabla de Aspectos'!CA121='Tabla de Aspectos'!$CB$2,'Tabla de Aspectos'!$CB$2,IF('Tabla de Aspectos'!CC121='Tabla de Aspectos'!$CD$2,'Tabla de Aspectos'!$CD$2,IF('Tabla de Aspectos'!CE121='Tabla de Aspectos'!$CF$2,'Tabla de Aspectos'!$CF$2,IF('Tabla de Aspectos'!CG121='Tabla de Aspectos'!$CH$2,'Tabla de Aspectos'!$CH$2,IF('Tabla de Aspectos'!CI121='Tabla de Aspectos'!$CJ$2,'Tabla de Aspectos'!$CJ$2,IF('Tabla de Aspectos'!CK121='Tabla de Aspectos'!$CL$2,'Tabla de Aspectos'!$CL$2,IF('Tabla de Aspectos'!CM121='Tabla de Aspectos'!$CN$2,'Tabla de Aspectos'!$CN$2,IF('Tabla de Aspectos'!CO121='Tabla de Aspectos'!$CP$2,'Tabla de Aspectos'!$CP$2,IF('Tabla de Aspectos'!CQ121='Tabla de Aspectos'!$CR$2,'Tabla de Aspectos'!$CR$2,IF('Tabla de Aspectos'!CS121='Tabla de Aspectos'!$CT$2,'Tabla de Aspectos'!$CT$2,IF('Tabla de Aspectos'!CU121='Tabla de Aspectos'!$CV$2,'Tabla de Aspectos'!$CV$2,IF('Tabla de Aspectos'!CW121='Tabla de Aspectos'!$CX$2,'Tabla de Aspectos'!$CX$2,"")))))))))))))))))))))))))))))))))))))))))))))))))</f>
        <v>Conjunción</v>
      </c>
      <c r="BR9" s="5">
        <f>IF(AND('Tabla de Aspectos'!H121&gt;=0,'Tabla de Aspectos'!H121&lt;'Tabla de Aspectos'!$G$5/24),'Tabla de Aspectos'!H121,IF(AND('Tabla de Aspectos'!J121&gt;=0,'Tabla de Aspectos'!J121&lt;'Tabla de Aspectos'!$I$5/24),'Tabla de Aspectos'!J121,IF(AND('Tabla de Aspectos'!CZ121&gt;=0,'Tabla de Aspectos'!CZ121&lt;'Tabla de Aspectos'!$CY$5/24),'Tabla de Aspectos'!CZ121,IF(AND('Tabla de Aspectos'!L121&gt;=0,'Tabla de Aspectos'!L121&lt;'Tabla de Aspectos'!$K$5/24),'Tabla de Aspectos'!L121,IF(AND('Tabla de Aspectos'!N121&gt;=0,'Tabla de Aspectos'!N121&lt;'Tabla de Aspectos'!$M$5/24),'Tabla de Aspectos'!N121,IF(AND('Tabla de Aspectos'!P121&gt;=0,'Tabla de Aspectos'!P121&lt;'Tabla de Aspectos'!$O$5/24),'Tabla de Aspectos'!P121,IF(AND('Tabla de Aspectos'!R121&gt;=0,'Tabla de Aspectos'!R121&lt;'Tabla de Aspectos'!$Q$5/24),'Tabla de Aspectos'!R121,IF(AND('Tabla de Aspectos'!T121&gt;=0,'Tabla de Aspectos'!T121&lt;'Tabla de Aspectos'!$S$5/24),'Tabla de Aspectos'!T121,IF(AND('Tabla de Aspectos'!V121&gt;=0,'Tabla de Aspectos'!V121&lt;'Tabla de Aspectos'!$U$5/24),'Tabla de Aspectos'!V121,IF(AND('Tabla de Aspectos'!X121&gt;=0,'Tabla de Aspectos'!X121&lt;'Tabla de Aspectos'!$W$5/24),'Tabla de Aspectos'!X121,IF(AND('Tabla de Aspectos'!Z121&gt;=0,'Tabla de Aspectos'!Z121&lt;'Tabla de Aspectos'!$Y$5/24),'Tabla de Aspectos'!Z121,IF(AND('Tabla de Aspectos'!AB121&gt;=0,'Tabla de Aspectos'!AB121&lt;'Tabla de Aspectos'!$AA$5/24),'Tabla de Aspectos'!AB121,IF(AND('Tabla de Aspectos'!AD121&gt;=0,'Tabla de Aspectos'!AD121&lt;'Tabla de Aspectos'!$AC$5/24),'Tabla de Aspectos'!AD121,IF(AND('Tabla de Aspectos'!AF121&gt;=0,'Tabla de Aspectos'!AF121&lt;'Tabla de Aspectos'!$AE$5/24),'Tabla de Aspectos'!AF121,IF(AND('Tabla de Aspectos'!AH121&gt;=0,'Tabla de Aspectos'!AH121&lt;'Tabla de Aspectos'!$AG$5/24),'Tabla de Aspectos'!AH121,IF(AND('Tabla de Aspectos'!AJ121&gt;=0,'Tabla de Aspectos'!AJ121&lt;'Tabla de Aspectos'!$AI$5/24),'Tabla de Aspectos'!AJ121,IF(AND('Tabla de Aspectos'!AL121&gt;=0,'Tabla de Aspectos'!AL121&lt;'Tabla de Aspectos'!$AK$5/24),'Tabla de Aspectos'!AL121,IF(AND('Tabla de Aspectos'!AN121&gt;=0,'Tabla de Aspectos'!AN121&lt;'Tabla de Aspectos'!$AM$5/24),'Tabla de Aspectos'!AN121,IF(AND('Tabla de Aspectos'!AP121&gt;=0,'Tabla de Aspectos'!AP121&lt;'Tabla de Aspectos'!$AO$5/24),'Tabla de Aspectos'!AP121,IF(AND('Tabla de Aspectos'!AR121&gt;=0,'Tabla de Aspectos'!AR121&lt;'Tabla de Aspectos'!$AQ$5/24),'Tabla de Aspectos'!AR121,IF(AND('Tabla de Aspectos'!AT121&gt;=0,'Tabla de Aspectos'!AT121&lt;'Tabla de Aspectos'!$AS$5/24),'Tabla de Aspectos'!AT121,IF(AND('Tabla de Aspectos'!AV121&gt;=0,'Tabla de Aspectos'!AV121&lt;'Tabla de Aspectos'!$AU$5/24),'Tabla de Aspectos'!AV121,IF(AND('Tabla de Aspectos'!AX121&gt;=0,'Tabla de Aspectos'!AX121&lt;'Tabla de Aspectos'!$AW$5/24),'Tabla de Aspectos'!AX121,IF(AND('Tabla de Aspectos'!AZ121&gt;=0,'Tabla de Aspectos'!AZ121&lt;'Tabla de Aspectos'!$AY$5/24),'Tabla de Aspectos'!AZ121,IF(AND('Tabla de Aspectos'!BB121&gt;=0,'Tabla de Aspectos'!BB121&lt;'Tabla de Aspectos'!$BA$5/24),'Tabla de Aspectos'!BB121,IF(AND('Tabla de Aspectos'!BD121&gt;=0,'Tabla de Aspectos'!BD121&lt;'Tabla de Aspectos'!$BC$5/24),'Tabla de Aspectos'!BD121,IF(AND('Tabla de Aspectos'!BF121&gt;=0,'Tabla de Aspectos'!BF121&lt;'Tabla de Aspectos'!$BE$5/24),'Tabla de Aspectos'!BF121,IF(AND('Tabla de Aspectos'!BH121&gt;=0,'Tabla de Aspectos'!BH121&lt;'Tabla de Aspectos'!$BG$5/24),'Tabla de Aspectos'!BH121,IF(AND('Tabla de Aspectos'!BJ121&gt;=0,'Tabla de Aspectos'!BJ121&lt;'Tabla de Aspectos'!$BI$5/24),'Tabla de Aspectos'!BJ121,IF(AND('Tabla de Aspectos'!BL121&gt;=0,'Tabla de Aspectos'!BL121&lt;'Tabla de Aspectos'!$BK$5/24),'Tabla de Aspectos'!BL121,IF(AND('Tabla de Aspectos'!BN121&gt;=0,'Tabla de Aspectos'!BN121&lt;'Tabla de Aspectos'!$BM$5/24),'Tabla de Aspectos'!BN121,IF(AND('Tabla de Aspectos'!BP121&gt;=0,'Tabla de Aspectos'!BP121&lt;'Tabla de Aspectos'!$BO$5/24),'Tabla de Aspectos'!BP121,IF(AND('Tabla de Aspectos'!BR121&gt;=0,'Tabla de Aspectos'!BR121&lt;'Tabla de Aspectos'!$BQ$5/24),'Tabla de Aspectos'!BR121,IF(AND('Tabla de Aspectos'!BT121&gt;=0,'Tabla de Aspectos'!BT121&lt;'Tabla de Aspectos'!$BS$5/24),'Tabla de Aspectos'!BT121,IF(AND('Tabla de Aspectos'!BV121&gt;=0,'Tabla de Aspectos'!BV121&lt;'Tabla de Aspectos'!$BU$5/24),'Tabla de Aspectos'!BV121,IF(AND('Tabla de Aspectos'!BX121&gt;=0,'Tabla de Aspectos'!BX121&lt;'Tabla de Aspectos'!$BW$5/24),'Tabla de Aspectos'!BX121,IF(AND('Tabla de Aspectos'!BZ121&gt;=0,'Tabla de Aspectos'!BZ121&lt;'Tabla de Aspectos'!$BY$5/24),'Tabla de Aspectos'!BZ121,IF(AND('Tabla de Aspectos'!CB121&gt;=0,'Tabla de Aspectos'!CB121&lt;'Tabla de Aspectos'!$CA$5/24),'Tabla de Aspectos'!CB121,IF(AND('Tabla de Aspectos'!CD121&gt;=0,'Tabla de Aspectos'!CD121&lt;'Tabla de Aspectos'!$CC$5/24),'Tabla de Aspectos'!CD121,IF(AND('Tabla de Aspectos'!CF121&gt;=0,'Tabla de Aspectos'!CF121&lt;'Tabla de Aspectos'!$CE$5/24),'Tabla de Aspectos'!CF121,IF(AND('Tabla de Aspectos'!CH121&gt;=0,'Tabla de Aspectos'!CH121&lt;'Tabla de Aspectos'!$CG$5/24),'Tabla de Aspectos'!CH121,IF(AND('Tabla de Aspectos'!CJ121&gt;=0,'Tabla de Aspectos'!CJ121&lt;'Tabla de Aspectos'!$CI$5/24),'Tabla de Aspectos'!CJ121,IF(AND('Tabla de Aspectos'!CL121&gt;=0,'Tabla de Aspectos'!CL121&lt;'Tabla de Aspectos'!$CK$5/24),'Tabla de Aspectos'!CL121,IF(AND('Tabla de Aspectos'!CN121&gt;=0,'Tabla de Aspectos'!CN121&lt;'Tabla de Aspectos'!$CM$5/24),'Tabla de Aspectos'!CN121,IF(AND('Tabla de Aspectos'!CP121&gt;=0,'Tabla de Aspectos'!CP121&lt;'Tabla de Aspectos'!$CO$5/24),'Tabla de Aspectos'!CP121,IF(AND('Tabla de Aspectos'!CR121&gt;=0,'Tabla de Aspectos'!CR121&lt;'Tabla de Aspectos'!$CQ$5/24),'Tabla de Aspectos'!CR121,IF(AND('Tabla de Aspectos'!CT121&gt;=0,'Tabla de Aspectos'!CT121&lt;'Tabla de Aspectos'!$CS$5/24),'Tabla de Aspectos'!CT121,IF(AND('Tabla de Aspectos'!CV121&gt;=0,'Tabla de Aspectos'!CV121&lt;'Tabla de Aspectos'!$CU$5/24),'Tabla de Aspectos'!CV121,IF(AND('Tabla de Aspectos'!CX121&gt;=0,'Tabla de Aspectos'!CX121&lt;'Tabla de Aspectos'!$CW$5/24),'Tabla de Aspectos'!CX121,"")))))))))))))))))))))))))))))))))))))))))))))))))</f>
        <v>0</v>
      </c>
      <c r="BS9" s="3" t="str">
        <f>IF(BR9&lt;&gt;"",IF(BQ9=13,"(no se puede describir)",IF(BQ9="Conjunción","+20",ROUND((31-HLOOKUP(BQ9,'Tabla de Aspectos'!$G$2:$DT$7,6,FALSE))/3*2,1))),"")</f>
        <v>+20</v>
      </c>
      <c r="BT9" s="3">
        <f>IF(BQ9='Tabla de Aspectos'!$G$2,24*BR9/'Tabla de Aspectos'!$G$5,IF(BQ9='Tabla de Aspectos'!$I$2,24*BR9/'Tabla de Aspectos'!$I$5,IF(BQ9='Tabla de Aspectos'!$K$2,24*BR9/'Tabla de Aspectos'!$K$5,IF(BQ9='Tabla de Aspectos'!$CY$2,24*BR9/'Tabla de Aspectos'!$CY$5,IF(BQ9='Tabla de Aspectos'!$M$2,24*BR9/'Tabla de Aspectos'!$M$5,IF(BQ9='Tabla de Aspectos'!$M$2,24*BR9/'Tabla de Aspectos'!$M$5,IF(BQ9='Tabla de Aspectos'!$O$2,24*BR9/'Tabla de Aspectos'!$O$5,IF(BQ9='Tabla de Aspectos'!$Q$2,24*BR9/'Tabla de Aspectos'!$Q$5,IF(BQ9='Tabla de Aspectos'!$S$2,24*BR9/'Tabla de Aspectos'!$S$5,IF(BQ9='Tabla de Aspectos'!$U$2,24*BR9/'Tabla de Aspectos'!$U$5,IF(BQ9='Tabla de Aspectos'!$W$2,24*BR9/'Tabla de Aspectos'!$W$5,IF(BQ9='Tabla de Aspectos'!$Y$2,24*BR9/'Tabla de Aspectos'!$Y$5,IF(BQ9='Tabla de Aspectos'!$AA$2,24*BR9/'Tabla de Aspectos'!$AA$5,IF(BQ9='Tabla de Aspectos'!$AC$2,24*BR9/'Tabla de Aspectos'!$AC$5,IF(BQ9='Tabla de Aspectos'!$AE$2,24*BR9/'Tabla de Aspectos'!$AE$5,IF(BQ9='Tabla de Aspectos'!$AG$2,24*BR9/'Tabla de Aspectos'!$AG$5,IF(BQ9='Tabla de Aspectos'!$AI$2,24*BR9/'Tabla de Aspectos'!$AI$5,IF(BQ9='Tabla de Aspectos'!$AK$2,24*BR9/'Tabla de Aspectos'!$AK$5,IF(BQ9='Tabla de Aspectos'!$AM$2,24*BR9/'Tabla de Aspectos'!$AM$5,IF(BQ9='Tabla de Aspectos'!$AO$2,24*BR9/'Tabla de Aspectos'!$AO$5,IF(BQ9='Tabla de Aspectos'!$AQ$2,24*BR9/'Tabla de Aspectos'!$AQ$5,IF(BQ9='Tabla de Aspectos'!$AS$2,24*BR9/'Tabla de Aspectos'!$AS$5,IF(BQ9='Tabla de Aspectos'!$AU$2,24*BR9/'Tabla de Aspectos'!$AU$5,IF(BQ9='Tabla de Aspectos'!$AW$2,24*BR9/'Tabla de Aspectos'!$AW$5,IF(BQ9='Tabla de Aspectos'!$AY$2,24*BR9/'Tabla de Aspectos'!$AY$5,IF(BQ9='Tabla de Aspectos'!$BA$2,24*BR9/'Tabla de Aspectos'!$BA$5,IF(BQ9='Tabla de Aspectos'!$BC$2,24*BR9/'Tabla de Aspectos'!$BC$5,IF(BQ9='Tabla de Aspectos'!$BE$2,24*BR9/'Tabla de Aspectos'!$BE$5,IF(BQ9='Tabla de Aspectos'!$BG$2,24*BR9/'Tabla de Aspectos'!$BG$5,IF(BQ9='Tabla de Aspectos'!$BI$2,24*BR9/'Tabla de Aspectos'!$BI$5,IF(BQ9='Tabla de Aspectos'!$BK$2,24*BR9/'Tabla de Aspectos'!$BK$5,IF(BQ9='Tabla de Aspectos'!$BM$2,24*BR9/'Tabla de Aspectos'!$BM$5,IF(BQ9='Tabla de Aspectos'!$BO$2,24*BR9/'Tabla de Aspectos'!$BO$5,IF(BQ9='Tabla de Aspectos'!$BQ$2,24*BR9/'Tabla de Aspectos'!$BQ$5,IF(BQ9='Tabla de Aspectos'!$BS$2,24*BR9/'Tabla de Aspectos'!$BS$5,IF(BQ9='Tabla de Aspectos'!$BU$2,24*BR9/'Tabla de Aspectos'!$BU$5,IF(BQ9='Tabla de Aspectos'!$BW$2,24*BR9/'Tabla de Aspectos'!$BW$5,IF(BQ9='Tabla de Aspectos'!$BY$2,24*BR9/'Tabla de Aspectos'!$BY$5,IF(BQ9='Tabla de Aspectos'!$CA$2,24*BR9/'Tabla de Aspectos'!$CA$5,IF(BQ9='Tabla de Aspectos'!$CC$2,24*BR9/'Tabla de Aspectos'!$CC$5,IF(BQ9='Tabla de Aspectos'!$CE$2,24*BR9/'Tabla de Aspectos'!$CE$5,IF(BQ9='Tabla de Aspectos'!$CG$2,24*BR9/'Tabla de Aspectos'!$CG$5,IF(BQ9='Tabla de Aspectos'!$CI$2,24*BR9/'Tabla de Aspectos'!$CI$5,IF(BQ9='Tabla de Aspectos'!$CK$2,24*BR9/'Tabla de Aspectos'!$CK$5,IF(BQ9='Tabla de Aspectos'!$CM$2,24*BR9/'Tabla de Aspectos'!$CM$5,IF(BQ9='Tabla de Aspectos'!$CO$2,24*BR9/'Tabla de Aspectos'!$CO$5,IF(BQ9='Tabla de Aspectos'!$CQ$2,24*BR9/'Tabla de Aspectos'!$CQ$5,IF(BQ9='Tabla de Aspectos'!$CS$2,24*BR9/'Tabla de Aspectos'!$CS$5,IF(BQ9='Tabla de Aspectos'!$CU$2,24*BR9/'Tabla de Aspectos'!$CU$5,IF(BQ9='Tabla de Aspectos'!$CW$2,24*BR9/'Tabla de Aspectos'!$CW$5,""))))))))))))))))))))))))))))))))))))))))))))))))))</f>
        <v>0</v>
      </c>
      <c r="BU9" s="3">
        <f t="shared" si="5"/>
        <v>20</v>
      </c>
      <c r="BW9" s="3">
        <f>'Tabla de Aspectos'!D136</f>
        <v>134</v>
      </c>
      <c r="BX9" s="3" t="str">
        <f>'Tabla de Aspectos'!E136</f>
        <v>Urano</v>
      </c>
      <c r="BY9" s="3" t="str">
        <f>'Tabla de Aspectos'!F136</f>
        <v>Júpiter</v>
      </c>
      <c r="BZ9" s="3" t="str">
        <f>IF('Tabla de Aspectos'!G136='Tabla de Aspectos'!$H$2,'Tabla de Aspectos'!$H$2,IF('Tabla de Aspectos'!I136='Tabla de Aspectos'!$J$2,'Tabla de Aspectos'!$J$2,IF('Tabla de Aspectos'!CY136='Tabla de Aspectos'!$CZ$2,'Tabla de Aspectos'!$CZ$2,IF('Tabla de Aspectos'!K136='Tabla de Aspectos'!$L$2,'Tabla de Aspectos'!$L$2,IF('Tabla de Aspectos'!M136='Tabla de Aspectos'!$N$2,'Tabla de Aspectos'!$N$2,IF('Tabla de Aspectos'!O136='Tabla de Aspectos'!$P$2,'Tabla de Aspectos'!$P$2,IF('Tabla de Aspectos'!Q136='Tabla de Aspectos'!$R$2,'Tabla de Aspectos'!$R$2,IF('Tabla de Aspectos'!S136='Tabla de Aspectos'!$T$2,'Tabla de Aspectos'!$T$2,IF('Tabla de Aspectos'!U136='Tabla de Aspectos'!$V$2,'Tabla de Aspectos'!$V$2,IF('Tabla de Aspectos'!W136='Tabla de Aspectos'!$X$2,'Tabla de Aspectos'!$X$2,IF('Tabla de Aspectos'!Y136='Tabla de Aspectos'!$Z$2,'Tabla de Aspectos'!$Z$2,IF('Tabla de Aspectos'!AA136='Tabla de Aspectos'!$AB$2,'Tabla de Aspectos'!$AB$2,IF('Tabla de Aspectos'!AC136='Tabla de Aspectos'!$AD$2,'Tabla de Aspectos'!$AD$2,IF('Tabla de Aspectos'!AE136='Tabla de Aspectos'!$AF$2,'Tabla de Aspectos'!$AF$2,IF('Tabla de Aspectos'!AG136='Tabla de Aspectos'!$AH$2,'Tabla de Aspectos'!$AH$2,IF('Tabla de Aspectos'!AI136='Tabla de Aspectos'!$AJ$2,'Tabla de Aspectos'!$AJ$2,IF('Tabla de Aspectos'!AK136='Tabla de Aspectos'!$AL$2,'Tabla de Aspectos'!$AL$2,IF('Tabla de Aspectos'!AM136='Tabla de Aspectos'!$AN$2,'Tabla de Aspectos'!$AN$2,IF('Tabla de Aspectos'!AO136='Tabla de Aspectos'!$AP$2,'Tabla de Aspectos'!$AP$2,IF('Tabla de Aspectos'!AQ136='Tabla de Aspectos'!$AR$2,'Tabla de Aspectos'!$AR$2,IF('Tabla de Aspectos'!AS136='Tabla de Aspectos'!$AT$2,'Tabla de Aspectos'!$AT$2,IF('Tabla de Aspectos'!AU136='Tabla de Aspectos'!$AV$2,'Tabla de Aspectos'!$AV$2,IF('Tabla de Aspectos'!AW136='Tabla de Aspectos'!$AX$2,'Tabla de Aspectos'!$AX$2,IF('Tabla de Aspectos'!AY136='Tabla de Aspectos'!$AZ$2,'Tabla de Aspectos'!$AZ$2,IF('Tabla de Aspectos'!BA136='Tabla de Aspectos'!$BB$2,'Tabla de Aspectos'!$BB$2,IF('Tabla de Aspectos'!BC136='Tabla de Aspectos'!$BD$2,'Tabla de Aspectos'!$BD$2,IF('Tabla de Aspectos'!BE136='Tabla de Aspectos'!$BF$2,'Tabla de Aspectos'!$BF$2,IF('Tabla de Aspectos'!BG136='Tabla de Aspectos'!$BH$2,'Tabla de Aspectos'!$BH$2,IF('Tabla de Aspectos'!BI136='Tabla de Aspectos'!$BJ$2,'Tabla de Aspectos'!$BJ$2,IF('Tabla de Aspectos'!BK136='Tabla de Aspectos'!$BL$2,'Tabla de Aspectos'!$BL$2,IF('Tabla de Aspectos'!BM136='Tabla de Aspectos'!$BN$2,'Tabla de Aspectos'!$BN$2,IF('Tabla de Aspectos'!BO136='Tabla de Aspectos'!$BP$2,'Tabla de Aspectos'!$BP$2,IF('Tabla de Aspectos'!BQ136='Tabla de Aspectos'!$BR$2,'Tabla de Aspectos'!$BR$2,IF('Tabla de Aspectos'!BS136='Tabla de Aspectos'!$BT$2,'Tabla de Aspectos'!$BT$2,IF('Tabla de Aspectos'!BU136='Tabla de Aspectos'!$BV$2,'Tabla de Aspectos'!$BV$2,IF('Tabla de Aspectos'!BW136='Tabla de Aspectos'!$BX$2,'Tabla de Aspectos'!$BX$2,IF('Tabla de Aspectos'!BY136='Tabla de Aspectos'!$BZ$2,'Tabla de Aspectos'!$BZ$2,IF('Tabla de Aspectos'!CA136='Tabla de Aspectos'!$CB$2,'Tabla de Aspectos'!$CB$2,IF('Tabla de Aspectos'!CC136='Tabla de Aspectos'!$CD$2,'Tabla de Aspectos'!$CD$2,IF('Tabla de Aspectos'!CE136='Tabla de Aspectos'!$CF$2,'Tabla de Aspectos'!$CF$2,IF('Tabla de Aspectos'!CG136='Tabla de Aspectos'!$CH$2,'Tabla de Aspectos'!$CH$2,IF('Tabla de Aspectos'!CI136='Tabla de Aspectos'!$CJ$2,'Tabla de Aspectos'!$CJ$2,IF('Tabla de Aspectos'!CK136='Tabla de Aspectos'!$CL$2,'Tabla de Aspectos'!$CL$2,IF('Tabla de Aspectos'!CM136='Tabla de Aspectos'!$CN$2,'Tabla de Aspectos'!$CN$2,IF('Tabla de Aspectos'!CO136='Tabla de Aspectos'!$CP$2,'Tabla de Aspectos'!$CP$2,IF('Tabla de Aspectos'!CQ136='Tabla de Aspectos'!$CR$2,'Tabla de Aspectos'!$CR$2,IF('Tabla de Aspectos'!CS136='Tabla de Aspectos'!$CT$2,'Tabla de Aspectos'!$CT$2,IF('Tabla de Aspectos'!CU136='Tabla de Aspectos'!$CV$2,'Tabla de Aspectos'!$CV$2,IF('Tabla de Aspectos'!CW136='Tabla de Aspectos'!$CX$2,'Tabla de Aspectos'!$CX$2,"")))))))))))))))))))))))))))))))))))))))))))))))))</f>
        <v>Conjunción</v>
      </c>
      <c r="CA9" s="5">
        <f>IF(AND('Tabla de Aspectos'!H136&gt;=0,'Tabla de Aspectos'!H136&lt;'Tabla de Aspectos'!$G$5/24),'Tabla de Aspectos'!H136,IF(AND('Tabla de Aspectos'!J136&gt;=0,'Tabla de Aspectos'!J136&lt;'Tabla de Aspectos'!$I$5/24),'Tabla de Aspectos'!J136,IF(AND('Tabla de Aspectos'!CZ136&gt;=0,'Tabla de Aspectos'!CZ136&lt;'Tabla de Aspectos'!$CY$5/24),'Tabla de Aspectos'!CZ136,IF(AND('Tabla de Aspectos'!L136&gt;=0,'Tabla de Aspectos'!L136&lt;'Tabla de Aspectos'!$K$5/24),'Tabla de Aspectos'!L136,IF(AND('Tabla de Aspectos'!N136&gt;=0,'Tabla de Aspectos'!N136&lt;'Tabla de Aspectos'!$M$5/24),'Tabla de Aspectos'!N136,IF(AND('Tabla de Aspectos'!P136&gt;=0,'Tabla de Aspectos'!P136&lt;'Tabla de Aspectos'!$O$5/24),'Tabla de Aspectos'!P136,IF(AND('Tabla de Aspectos'!R136&gt;=0,'Tabla de Aspectos'!R136&lt;'Tabla de Aspectos'!$Q$5/24),'Tabla de Aspectos'!R136,IF(AND('Tabla de Aspectos'!T136&gt;=0,'Tabla de Aspectos'!T136&lt;'Tabla de Aspectos'!$S$5/24),'Tabla de Aspectos'!T136,IF(AND('Tabla de Aspectos'!V136&gt;=0,'Tabla de Aspectos'!V136&lt;'Tabla de Aspectos'!$U$5/24),'Tabla de Aspectos'!V136,IF(AND('Tabla de Aspectos'!X136&gt;=0,'Tabla de Aspectos'!X136&lt;'Tabla de Aspectos'!$W$5/24),'Tabla de Aspectos'!X136,IF(AND('Tabla de Aspectos'!Z136&gt;=0,'Tabla de Aspectos'!Z136&lt;'Tabla de Aspectos'!$Y$5/24),'Tabla de Aspectos'!Z136,IF(AND('Tabla de Aspectos'!AB136&gt;=0,'Tabla de Aspectos'!AB136&lt;'Tabla de Aspectos'!$AA$5/24),'Tabla de Aspectos'!AB136,IF(AND('Tabla de Aspectos'!AD136&gt;=0,'Tabla de Aspectos'!AD136&lt;'Tabla de Aspectos'!$AC$5/24),'Tabla de Aspectos'!AD136,IF(AND('Tabla de Aspectos'!AF136&gt;=0,'Tabla de Aspectos'!AF136&lt;'Tabla de Aspectos'!$AE$5/24),'Tabla de Aspectos'!AF136,IF(AND('Tabla de Aspectos'!AH136&gt;=0,'Tabla de Aspectos'!AH136&lt;'Tabla de Aspectos'!$AG$5/24),'Tabla de Aspectos'!AH136,IF(AND('Tabla de Aspectos'!AJ136&gt;=0,'Tabla de Aspectos'!AJ136&lt;'Tabla de Aspectos'!$AI$5/24),'Tabla de Aspectos'!AJ136,IF(AND('Tabla de Aspectos'!AL136&gt;=0,'Tabla de Aspectos'!AL136&lt;'Tabla de Aspectos'!$AK$5/24),'Tabla de Aspectos'!AL136,IF(AND('Tabla de Aspectos'!AN136&gt;=0,'Tabla de Aspectos'!AN136&lt;'Tabla de Aspectos'!$AM$5/24),'Tabla de Aspectos'!AN136,IF(AND('Tabla de Aspectos'!AP136&gt;=0,'Tabla de Aspectos'!AP136&lt;'Tabla de Aspectos'!$AO$5/24),'Tabla de Aspectos'!AP136,IF(AND('Tabla de Aspectos'!AR136&gt;=0,'Tabla de Aspectos'!AR136&lt;'Tabla de Aspectos'!$AQ$5/24),'Tabla de Aspectos'!AR136,IF(AND('Tabla de Aspectos'!AT136&gt;=0,'Tabla de Aspectos'!AT136&lt;'Tabla de Aspectos'!$AS$5/24),'Tabla de Aspectos'!AT136,IF(AND('Tabla de Aspectos'!AV136&gt;=0,'Tabla de Aspectos'!AV136&lt;'Tabla de Aspectos'!$AU$5/24),'Tabla de Aspectos'!AV136,IF(AND('Tabla de Aspectos'!AX136&gt;=0,'Tabla de Aspectos'!AX136&lt;'Tabla de Aspectos'!$AW$5/24),'Tabla de Aspectos'!AX136,IF(AND('Tabla de Aspectos'!AZ136&gt;=0,'Tabla de Aspectos'!AZ136&lt;'Tabla de Aspectos'!$AY$5/24),'Tabla de Aspectos'!AZ136,IF(AND('Tabla de Aspectos'!BB136&gt;=0,'Tabla de Aspectos'!BB136&lt;'Tabla de Aspectos'!$BA$5/24),'Tabla de Aspectos'!BB136,IF(AND('Tabla de Aspectos'!BD136&gt;=0,'Tabla de Aspectos'!BD136&lt;'Tabla de Aspectos'!$BC$5/24),'Tabla de Aspectos'!BD136,IF(AND('Tabla de Aspectos'!BF136&gt;=0,'Tabla de Aspectos'!BF136&lt;'Tabla de Aspectos'!$BE$5/24),'Tabla de Aspectos'!BF136,IF(AND('Tabla de Aspectos'!BH136&gt;=0,'Tabla de Aspectos'!BH136&lt;'Tabla de Aspectos'!$BG$5/24),'Tabla de Aspectos'!BH136,IF(AND('Tabla de Aspectos'!BJ136&gt;=0,'Tabla de Aspectos'!BJ136&lt;'Tabla de Aspectos'!$BI$5/24),'Tabla de Aspectos'!BJ136,IF(AND('Tabla de Aspectos'!BL136&gt;=0,'Tabla de Aspectos'!BL136&lt;'Tabla de Aspectos'!$BK$5/24),'Tabla de Aspectos'!BL136,IF(AND('Tabla de Aspectos'!BN136&gt;=0,'Tabla de Aspectos'!BN136&lt;'Tabla de Aspectos'!$BM$5/24),'Tabla de Aspectos'!BN136,IF(AND('Tabla de Aspectos'!BP136&gt;=0,'Tabla de Aspectos'!BP136&lt;'Tabla de Aspectos'!$BO$5/24),'Tabla de Aspectos'!BP136,IF(AND('Tabla de Aspectos'!BR136&gt;=0,'Tabla de Aspectos'!BR136&lt;'Tabla de Aspectos'!$BQ$5/24),'Tabla de Aspectos'!BR136,IF(AND('Tabla de Aspectos'!BT136&gt;=0,'Tabla de Aspectos'!BT136&lt;'Tabla de Aspectos'!$BS$5/24),'Tabla de Aspectos'!BT136,IF(AND('Tabla de Aspectos'!BV136&gt;=0,'Tabla de Aspectos'!BV136&lt;'Tabla de Aspectos'!$BU$5/24),'Tabla de Aspectos'!BV136,IF(AND('Tabla de Aspectos'!BX136&gt;=0,'Tabla de Aspectos'!BX136&lt;'Tabla de Aspectos'!$BW$5/24),'Tabla de Aspectos'!BX136,IF(AND('Tabla de Aspectos'!BZ136&gt;=0,'Tabla de Aspectos'!BZ136&lt;'Tabla de Aspectos'!$BY$5/24),'Tabla de Aspectos'!BZ136,IF(AND('Tabla de Aspectos'!CB136&gt;=0,'Tabla de Aspectos'!CB136&lt;'Tabla de Aspectos'!$CA$5/24),'Tabla de Aspectos'!CB136,IF(AND('Tabla de Aspectos'!CD136&gt;=0,'Tabla de Aspectos'!CD136&lt;'Tabla de Aspectos'!$CC$5/24),'Tabla de Aspectos'!CD136,IF(AND('Tabla de Aspectos'!CF136&gt;=0,'Tabla de Aspectos'!CF136&lt;'Tabla de Aspectos'!$CE$5/24),'Tabla de Aspectos'!CF136,IF(AND('Tabla de Aspectos'!CH136&gt;=0,'Tabla de Aspectos'!CH136&lt;'Tabla de Aspectos'!$CG$5/24),'Tabla de Aspectos'!CH136,IF(AND('Tabla de Aspectos'!CJ136&gt;=0,'Tabla de Aspectos'!CJ136&lt;'Tabla de Aspectos'!$CI$5/24),'Tabla de Aspectos'!CJ136,IF(AND('Tabla de Aspectos'!CL136&gt;=0,'Tabla de Aspectos'!CL136&lt;'Tabla de Aspectos'!$CK$5/24),'Tabla de Aspectos'!CL136,IF(AND('Tabla de Aspectos'!CN136&gt;=0,'Tabla de Aspectos'!CN136&lt;'Tabla de Aspectos'!$CM$5/24),'Tabla de Aspectos'!CN136,IF(AND('Tabla de Aspectos'!CP136&gt;=0,'Tabla de Aspectos'!CP136&lt;'Tabla de Aspectos'!$CO$5/24),'Tabla de Aspectos'!CP136,IF(AND('Tabla de Aspectos'!CR136&gt;=0,'Tabla de Aspectos'!CR136&lt;'Tabla de Aspectos'!$CQ$5/24),'Tabla de Aspectos'!CR136,IF(AND('Tabla de Aspectos'!CT136&gt;=0,'Tabla de Aspectos'!CT136&lt;'Tabla de Aspectos'!$CS$5/24),'Tabla de Aspectos'!CT136,IF(AND('Tabla de Aspectos'!CV136&gt;=0,'Tabla de Aspectos'!CV136&lt;'Tabla de Aspectos'!$CU$5/24),'Tabla de Aspectos'!CV136,IF(AND('Tabla de Aspectos'!CX136&gt;=0,'Tabla de Aspectos'!CX136&lt;'Tabla de Aspectos'!$CW$5/24),'Tabla de Aspectos'!CX136,"")))))))))))))))))))))))))))))))))))))))))))))))))</f>
        <v>0</v>
      </c>
      <c r="CB9" s="3" t="str">
        <f>IF(CA9&lt;&gt;"",IF(BZ9=13,"(no se puede describir)",IF(BZ9="Conjunción","+20",ROUND((31-HLOOKUP(BZ9,'Tabla de Aspectos'!$G$2:$DT$7,6,FALSE))/3*2,1))),"")</f>
        <v>+20</v>
      </c>
      <c r="CC9" s="3">
        <f>IF(BZ9='Tabla de Aspectos'!$G$2,24*CA9/'Tabla de Aspectos'!$G$5,IF(BZ9='Tabla de Aspectos'!$I$2,24*CA9/'Tabla de Aspectos'!$I$5,IF(BZ9='Tabla de Aspectos'!$K$2,24*CA9/'Tabla de Aspectos'!$K$5,IF(BZ9='Tabla de Aspectos'!$CY$2,24*CA9/'Tabla de Aspectos'!$CY$5,IF(BZ9='Tabla de Aspectos'!$M$2,24*CA9/'Tabla de Aspectos'!$M$5,IF(BZ9='Tabla de Aspectos'!$M$2,24*CA9/'Tabla de Aspectos'!$M$5,IF(BZ9='Tabla de Aspectos'!$O$2,24*CA9/'Tabla de Aspectos'!$O$5,IF(BZ9='Tabla de Aspectos'!$Q$2,24*CA9/'Tabla de Aspectos'!$Q$5,IF(BZ9='Tabla de Aspectos'!$S$2,24*CA9/'Tabla de Aspectos'!$S$5,IF(BZ9='Tabla de Aspectos'!$U$2,24*CA9/'Tabla de Aspectos'!$U$5,IF(BZ9='Tabla de Aspectos'!$W$2,24*CA9/'Tabla de Aspectos'!$W$5,IF(BZ9='Tabla de Aspectos'!$Y$2,24*CA9/'Tabla de Aspectos'!$Y$5,IF(BZ9='Tabla de Aspectos'!$AA$2,24*CA9/'Tabla de Aspectos'!$AA$5,IF(BZ9='Tabla de Aspectos'!$AC$2,24*CA9/'Tabla de Aspectos'!$AC$5,IF(BZ9='Tabla de Aspectos'!$AE$2,24*CA9/'Tabla de Aspectos'!$AE$5,IF(BZ9='Tabla de Aspectos'!$AG$2,24*CA9/'Tabla de Aspectos'!$AG$5,IF(BZ9='Tabla de Aspectos'!$AI$2,24*CA9/'Tabla de Aspectos'!$AI$5,IF(BZ9='Tabla de Aspectos'!$AK$2,24*CA9/'Tabla de Aspectos'!$AK$5,IF(BZ9='Tabla de Aspectos'!$AM$2,24*CA9/'Tabla de Aspectos'!$AM$5,IF(BZ9='Tabla de Aspectos'!$AO$2,24*CA9/'Tabla de Aspectos'!$AO$5,IF(BZ9='Tabla de Aspectos'!$AQ$2,24*CA9/'Tabla de Aspectos'!$AQ$5,IF(BZ9='Tabla de Aspectos'!$AS$2,24*CA9/'Tabla de Aspectos'!$AS$5,IF(BZ9='Tabla de Aspectos'!$AU$2,24*CA9/'Tabla de Aspectos'!$AU$5,IF(BZ9='Tabla de Aspectos'!$AW$2,24*CA9/'Tabla de Aspectos'!$AW$5,IF(BZ9='Tabla de Aspectos'!$AY$2,24*CA9/'Tabla de Aspectos'!$AY$5,IF(BZ9='Tabla de Aspectos'!$BA$2,24*CA9/'Tabla de Aspectos'!$BA$5,IF(BZ9='Tabla de Aspectos'!$BC$2,24*CA9/'Tabla de Aspectos'!$BC$5,IF(BZ9='Tabla de Aspectos'!$BE$2,24*CA9/'Tabla de Aspectos'!$BE$5,IF(BZ9='Tabla de Aspectos'!$BG$2,24*CA9/'Tabla de Aspectos'!$BG$5,IF(BZ9='Tabla de Aspectos'!$BI$2,24*CA9/'Tabla de Aspectos'!$BI$5,IF(BZ9='Tabla de Aspectos'!$BK$2,24*CA9/'Tabla de Aspectos'!$BK$5,IF(BZ9='Tabla de Aspectos'!$BM$2,24*CA9/'Tabla de Aspectos'!$BM$5,IF(BZ9='Tabla de Aspectos'!$BO$2,24*CA9/'Tabla de Aspectos'!$BO$5,IF(BZ9='Tabla de Aspectos'!$BQ$2,24*CA9/'Tabla de Aspectos'!$BQ$5,IF(BZ9='Tabla de Aspectos'!$BS$2,24*CA9/'Tabla de Aspectos'!$BS$5,IF(BZ9='Tabla de Aspectos'!$BU$2,24*CA9/'Tabla de Aspectos'!$BU$5,IF(BZ9='Tabla de Aspectos'!$BW$2,24*CA9/'Tabla de Aspectos'!$BW$5,IF(BZ9='Tabla de Aspectos'!$BY$2,24*CA9/'Tabla de Aspectos'!$BY$5,IF(BZ9='Tabla de Aspectos'!$CA$2,24*CA9/'Tabla de Aspectos'!$CA$5,IF(BZ9='Tabla de Aspectos'!$CC$2,24*CA9/'Tabla de Aspectos'!$CC$5,IF(BZ9='Tabla de Aspectos'!$CE$2,24*CA9/'Tabla de Aspectos'!$CE$5,IF(BZ9='Tabla de Aspectos'!$CG$2,24*CA9/'Tabla de Aspectos'!$CG$5,IF(BZ9='Tabla de Aspectos'!$CI$2,24*CA9/'Tabla de Aspectos'!$CI$5,IF(BZ9='Tabla de Aspectos'!$CK$2,24*CA9/'Tabla de Aspectos'!$CK$5,IF(BZ9='Tabla de Aspectos'!$CM$2,24*CA9/'Tabla de Aspectos'!$CM$5,IF(BZ9='Tabla de Aspectos'!$CO$2,24*CA9/'Tabla de Aspectos'!$CO$5,IF(BZ9='Tabla de Aspectos'!$CQ$2,24*CA9/'Tabla de Aspectos'!$CQ$5,IF(BZ9='Tabla de Aspectos'!$CS$2,24*CA9/'Tabla de Aspectos'!$CS$5,IF(BZ9='Tabla de Aspectos'!$CU$2,24*CA9/'Tabla de Aspectos'!$CU$5,IF(BZ9='Tabla de Aspectos'!$CW$2,24*CA9/'Tabla de Aspectos'!$CW$5,""))))))))))))))))))))))))))))))))))))))))))))))))))</f>
        <v>0</v>
      </c>
      <c r="CD9" s="3">
        <f t="shared" si="6"/>
        <v>20</v>
      </c>
      <c r="CF9" s="3">
        <f>'Tabla de Aspectos'!D151</f>
        <v>150</v>
      </c>
      <c r="CG9" s="3" t="str">
        <f>'Tabla de Aspectos'!E151</f>
        <v>Neptuno</v>
      </c>
      <c r="CH9" s="3" t="str">
        <f>'Tabla de Aspectos'!F151</f>
        <v>Júpiter</v>
      </c>
      <c r="CI9" s="3" t="str">
        <f>IF('Tabla de Aspectos'!G151='Tabla de Aspectos'!$H$2,'Tabla de Aspectos'!$H$2,IF('Tabla de Aspectos'!I151='Tabla de Aspectos'!$J$2,'Tabla de Aspectos'!$J$2,IF('Tabla de Aspectos'!CY151='Tabla de Aspectos'!$CZ$2,'Tabla de Aspectos'!$CZ$2,IF('Tabla de Aspectos'!K151='Tabla de Aspectos'!$L$2,'Tabla de Aspectos'!$L$2,IF('Tabla de Aspectos'!M151='Tabla de Aspectos'!$N$2,'Tabla de Aspectos'!$N$2,IF('Tabla de Aspectos'!O151='Tabla de Aspectos'!$P$2,'Tabla de Aspectos'!$P$2,IF('Tabla de Aspectos'!Q151='Tabla de Aspectos'!$R$2,'Tabla de Aspectos'!$R$2,IF('Tabla de Aspectos'!S151='Tabla de Aspectos'!$T$2,'Tabla de Aspectos'!$T$2,IF('Tabla de Aspectos'!U151='Tabla de Aspectos'!$V$2,'Tabla de Aspectos'!$V$2,IF('Tabla de Aspectos'!W151='Tabla de Aspectos'!$X$2,'Tabla de Aspectos'!$X$2,IF('Tabla de Aspectos'!Y151='Tabla de Aspectos'!$Z$2,'Tabla de Aspectos'!$Z$2,IF('Tabla de Aspectos'!AA151='Tabla de Aspectos'!$AB$2,'Tabla de Aspectos'!$AB$2,IF('Tabla de Aspectos'!AC151='Tabla de Aspectos'!$AD$2,'Tabla de Aspectos'!$AD$2,IF('Tabla de Aspectos'!AE151='Tabla de Aspectos'!$AF$2,'Tabla de Aspectos'!$AF$2,IF('Tabla de Aspectos'!AG151='Tabla de Aspectos'!$AH$2,'Tabla de Aspectos'!$AH$2,IF('Tabla de Aspectos'!AI151='Tabla de Aspectos'!$AJ$2,'Tabla de Aspectos'!$AJ$2,IF('Tabla de Aspectos'!AK151='Tabla de Aspectos'!$AL$2,'Tabla de Aspectos'!$AL$2,IF('Tabla de Aspectos'!AM151='Tabla de Aspectos'!$AN$2,'Tabla de Aspectos'!$AN$2,IF('Tabla de Aspectos'!AO151='Tabla de Aspectos'!$AP$2,'Tabla de Aspectos'!$AP$2,IF('Tabla de Aspectos'!AQ151='Tabla de Aspectos'!$AR$2,'Tabla de Aspectos'!$AR$2,IF('Tabla de Aspectos'!AS151='Tabla de Aspectos'!$AT$2,'Tabla de Aspectos'!$AT$2,IF('Tabla de Aspectos'!AU151='Tabla de Aspectos'!$AV$2,'Tabla de Aspectos'!$AV$2,IF('Tabla de Aspectos'!AW151='Tabla de Aspectos'!$AX$2,'Tabla de Aspectos'!$AX$2,IF('Tabla de Aspectos'!AY151='Tabla de Aspectos'!$AZ$2,'Tabla de Aspectos'!$AZ$2,IF('Tabla de Aspectos'!BA151='Tabla de Aspectos'!$BB$2,'Tabla de Aspectos'!$BB$2,IF('Tabla de Aspectos'!BC151='Tabla de Aspectos'!$BD$2,'Tabla de Aspectos'!$BD$2,IF('Tabla de Aspectos'!BE151='Tabla de Aspectos'!$BF$2,'Tabla de Aspectos'!$BF$2,IF('Tabla de Aspectos'!BG151='Tabla de Aspectos'!$BH$2,'Tabla de Aspectos'!$BH$2,IF('Tabla de Aspectos'!BI151='Tabla de Aspectos'!$BJ$2,'Tabla de Aspectos'!$BJ$2,IF('Tabla de Aspectos'!BK151='Tabla de Aspectos'!$BL$2,'Tabla de Aspectos'!$BL$2,IF('Tabla de Aspectos'!BM151='Tabla de Aspectos'!$BN$2,'Tabla de Aspectos'!$BN$2,IF('Tabla de Aspectos'!BO151='Tabla de Aspectos'!$BP$2,'Tabla de Aspectos'!$BP$2,IF('Tabla de Aspectos'!BQ151='Tabla de Aspectos'!$BR$2,'Tabla de Aspectos'!$BR$2,IF('Tabla de Aspectos'!BS151='Tabla de Aspectos'!$BT$2,'Tabla de Aspectos'!$BT$2,IF('Tabla de Aspectos'!BU151='Tabla de Aspectos'!$BV$2,'Tabla de Aspectos'!$BV$2,IF('Tabla de Aspectos'!BW151='Tabla de Aspectos'!$BX$2,'Tabla de Aspectos'!$BX$2,IF('Tabla de Aspectos'!BY151='Tabla de Aspectos'!$BZ$2,'Tabla de Aspectos'!$BZ$2,IF('Tabla de Aspectos'!CA151='Tabla de Aspectos'!$CB$2,'Tabla de Aspectos'!$CB$2,IF('Tabla de Aspectos'!CC151='Tabla de Aspectos'!$CD$2,'Tabla de Aspectos'!$CD$2,IF('Tabla de Aspectos'!CE151='Tabla de Aspectos'!$CF$2,'Tabla de Aspectos'!$CF$2,IF('Tabla de Aspectos'!CG151='Tabla de Aspectos'!$CH$2,'Tabla de Aspectos'!$CH$2,IF('Tabla de Aspectos'!CI151='Tabla de Aspectos'!$CJ$2,'Tabla de Aspectos'!$CJ$2,IF('Tabla de Aspectos'!CK151='Tabla de Aspectos'!$CL$2,'Tabla de Aspectos'!$CL$2,IF('Tabla de Aspectos'!CM151='Tabla de Aspectos'!$CN$2,'Tabla de Aspectos'!$CN$2,IF('Tabla de Aspectos'!CO151='Tabla de Aspectos'!$CP$2,'Tabla de Aspectos'!$CP$2,IF('Tabla de Aspectos'!CQ151='Tabla de Aspectos'!$CR$2,'Tabla de Aspectos'!$CR$2,IF('Tabla de Aspectos'!CS151='Tabla de Aspectos'!$CT$2,'Tabla de Aspectos'!$CT$2,IF('Tabla de Aspectos'!CU151='Tabla de Aspectos'!$CV$2,'Tabla de Aspectos'!$CV$2,IF('Tabla de Aspectos'!CW151='Tabla de Aspectos'!$CX$2,'Tabla de Aspectos'!$CX$2,"")))))))))))))))))))))))))))))))))))))))))))))))))</f>
        <v>Conjunción</v>
      </c>
      <c r="CJ9" s="5">
        <f>IF(AND('Tabla de Aspectos'!H151&gt;=0,'Tabla de Aspectos'!H151&lt;'Tabla de Aspectos'!$G$5/24),'Tabla de Aspectos'!H151,IF(AND('Tabla de Aspectos'!J151&gt;=0,'Tabla de Aspectos'!J151&lt;'Tabla de Aspectos'!$I$5/24),'Tabla de Aspectos'!J151,IF(AND('Tabla de Aspectos'!CZ151&gt;=0,'Tabla de Aspectos'!CZ151&lt;'Tabla de Aspectos'!$CY$5/24),'Tabla de Aspectos'!CZ151,IF(AND('Tabla de Aspectos'!L151&gt;=0,'Tabla de Aspectos'!L151&lt;'Tabla de Aspectos'!$K$5/24),'Tabla de Aspectos'!L151,IF(AND('Tabla de Aspectos'!N151&gt;=0,'Tabla de Aspectos'!N151&lt;'Tabla de Aspectos'!$M$5/24),'Tabla de Aspectos'!N151,IF(AND('Tabla de Aspectos'!P151&gt;=0,'Tabla de Aspectos'!P151&lt;'Tabla de Aspectos'!$O$5/24),'Tabla de Aspectos'!P151,IF(AND('Tabla de Aspectos'!R151&gt;=0,'Tabla de Aspectos'!R151&lt;'Tabla de Aspectos'!$Q$5/24),'Tabla de Aspectos'!R151,IF(AND('Tabla de Aspectos'!T151&gt;=0,'Tabla de Aspectos'!T151&lt;'Tabla de Aspectos'!$S$5/24),'Tabla de Aspectos'!T151,IF(AND('Tabla de Aspectos'!V151&gt;=0,'Tabla de Aspectos'!V151&lt;'Tabla de Aspectos'!$U$5/24),'Tabla de Aspectos'!V151,IF(AND('Tabla de Aspectos'!X151&gt;=0,'Tabla de Aspectos'!X151&lt;'Tabla de Aspectos'!$W$5/24),'Tabla de Aspectos'!X151,IF(AND('Tabla de Aspectos'!Z151&gt;=0,'Tabla de Aspectos'!Z151&lt;'Tabla de Aspectos'!$Y$5/24),'Tabla de Aspectos'!Z151,IF(AND('Tabla de Aspectos'!AB151&gt;=0,'Tabla de Aspectos'!AB151&lt;'Tabla de Aspectos'!$AA$5/24),'Tabla de Aspectos'!AB151,IF(AND('Tabla de Aspectos'!AD151&gt;=0,'Tabla de Aspectos'!AD151&lt;'Tabla de Aspectos'!$AC$5/24),'Tabla de Aspectos'!AD151,IF(AND('Tabla de Aspectos'!AF151&gt;=0,'Tabla de Aspectos'!AF151&lt;'Tabla de Aspectos'!$AE$5/24),'Tabla de Aspectos'!AF151,IF(AND('Tabla de Aspectos'!AH151&gt;=0,'Tabla de Aspectos'!AH151&lt;'Tabla de Aspectos'!$AG$5/24),'Tabla de Aspectos'!AH151,IF(AND('Tabla de Aspectos'!AJ151&gt;=0,'Tabla de Aspectos'!AJ151&lt;'Tabla de Aspectos'!$AI$5/24),'Tabla de Aspectos'!AJ151,IF(AND('Tabla de Aspectos'!AL151&gt;=0,'Tabla de Aspectos'!AL151&lt;'Tabla de Aspectos'!$AK$5/24),'Tabla de Aspectos'!AL151,IF(AND('Tabla de Aspectos'!AN151&gt;=0,'Tabla de Aspectos'!AN151&lt;'Tabla de Aspectos'!$AM$5/24),'Tabla de Aspectos'!AN151,IF(AND('Tabla de Aspectos'!AP151&gt;=0,'Tabla de Aspectos'!AP151&lt;'Tabla de Aspectos'!$AO$5/24),'Tabla de Aspectos'!AP151,IF(AND('Tabla de Aspectos'!AR151&gt;=0,'Tabla de Aspectos'!AR151&lt;'Tabla de Aspectos'!$AQ$5/24),'Tabla de Aspectos'!AR151,IF(AND('Tabla de Aspectos'!AT151&gt;=0,'Tabla de Aspectos'!AT151&lt;'Tabla de Aspectos'!$AS$5/24),'Tabla de Aspectos'!AT151,IF(AND('Tabla de Aspectos'!AV151&gt;=0,'Tabla de Aspectos'!AV151&lt;'Tabla de Aspectos'!$AU$5/24),'Tabla de Aspectos'!AV151,IF(AND('Tabla de Aspectos'!AX151&gt;=0,'Tabla de Aspectos'!AX151&lt;'Tabla de Aspectos'!$AW$5/24),'Tabla de Aspectos'!AX151,IF(AND('Tabla de Aspectos'!AZ151&gt;=0,'Tabla de Aspectos'!AZ151&lt;'Tabla de Aspectos'!$AY$5/24),'Tabla de Aspectos'!AZ151,IF(AND('Tabla de Aspectos'!BB151&gt;=0,'Tabla de Aspectos'!BB151&lt;'Tabla de Aspectos'!$BA$5/24),'Tabla de Aspectos'!BB151,IF(AND('Tabla de Aspectos'!BD151&gt;=0,'Tabla de Aspectos'!BD151&lt;'Tabla de Aspectos'!$BC$5/24),'Tabla de Aspectos'!BD151,IF(AND('Tabla de Aspectos'!BF151&gt;=0,'Tabla de Aspectos'!BF151&lt;'Tabla de Aspectos'!$BE$5/24),'Tabla de Aspectos'!BF151,IF(AND('Tabla de Aspectos'!BH151&gt;=0,'Tabla de Aspectos'!BH151&lt;'Tabla de Aspectos'!$BG$5/24),'Tabla de Aspectos'!BH151,IF(AND('Tabla de Aspectos'!BJ151&gt;=0,'Tabla de Aspectos'!BJ151&lt;'Tabla de Aspectos'!$BI$5/24),'Tabla de Aspectos'!BJ151,IF(AND('Tabla de Aspectos'!BL151&gt;=0,'Tabla de Aspectos'!BL151&lt;'Tabla de Aspectos'!$BK$5/24),'Tabla de Aspectos'!BL151,IF(AND('Tabla de Aspectos'!BN151&gt;=0,'Tabla de Aspectos'!BN151&lt;'Tabla de Aspectos'!$BM$5/24),'Tabla de Aspectos'!BN151,IF(AND('Tabla de Aspectos'!BP151&gt;=0,'Tabla de Aspectos'!BP151&lt;'Tabla de Aspectos'!$BO$5/24),'Tabla de Aspectos'!BP151,IF(AND('Tabla de Aspectos'!BR151&gt;=0,'Tabla de Aspectos'!BR151&lt;'Tabla de Aspectos'!$BQ$5/24),'Tabla de Aspectos'!BR151,IF(AND('Tabla de Aspectos'!BT151&gt;=0,'Tabla de Aspectos'!BT151&lt;'Tabla de Aspectos'!$BS$5/24),'Tabla de Aspectos'!BT151,IF(AND('Tabla de Aspectos'!BV151&gt;=0,'Tabla de Aspectos'!BV151&lt;'Tabla de Aspectos'!$BU$5/24),'Tabla de Aspectos'!BV151,IF(AND('Tabla de Aspectos'!BX151&gt;=0,'Tabla de Aspectos'!BX151&lt;'Tabla de Aspectos'!$BW$5/24),'Tabla de Aspectos'!BX151,IF(AND('Tabla de Aspectos'!BZ151&gt;=0,'Tabla de Aspectos'!BZ151&lt;'Tabla de Aspectos'!$BY$5/24),'Tabla de Aspectos'!BZ151,IF(AND('Tabla de Aspectos'!CB151&gt;=0,'Tabla de Aspectos'!CB151&lt;'Tabla de Aspectos'!$CA$5/24),'Tabla de Aspectos'!CB151,IF(AND('Tabla de Aspectos'!CD151&gt;=0,'Tabla de Aspectos'!CD151&lt;'Tabla de Aspectos'!$CC$5/24),'Tabla de Aspectos'!CD151,IF(AND('Tabla de Aspectos'!CF151&gt;=0,'Tabla de Aspectos'!CF151&lt;'Tabla de Aspectos'!$CE$5/24),'Tabla de Aspectos'!CF151,IF(AND('Tabla de Aspectos'!CH151&gt;=0,'Tabla de Aspectos'!CH151&lt;'Tabla de Aspectos'!$CG$5/24),'Tabla de Aspectos'!CH151,IF(AND('Tabla de Aspectos'!CJ151&gt;=0,'Tabla de Aspectos'!CJ151&lt;'Tabla de Aspectos'!$CI$5/24),'Tabla de Aspectos'!CJ151,IF(AND('Tabla de Aspectos'!CL151&gt;=0,'Tabla de Aspectos'!CL151&lt;'Tabla de Aspectos'!$CK$5/24),'Tabla de Aspectos'!CL151,IF(AND('Tabla de Aspectos'!CN151&gt;=0,'Tabla de Aspectos'!CN151&lt;'Tabla de Aspectos'!$CM$5/24),'Tabla de Aspectos'!CN151,IF(AND('Tabla de Aspectos'!CP151&gt;=0,'Tabla de Aspectos'!CP151&lt;'Tabla de Aspectos'!$CO$5/24),'Tabla de Aspectos'!CP151,IF(AND('Tabla de Aspectos'!CR151&gt;=0,'Tabla de Aspectos'!CR151&lt;'Tabla de Aspectos'!$CQ$5/24),'Tabla de Aspectos'!CR151,IF(AND('Tabla de Aspectos'!CT151&gt;=0,'Tabla de Aspectos'!CT151&lt;'Tabla de Aspectos'!$CS$5/24),'Tabla de Aspectos'!CT151,IF(AND('Tabla de Aspectos'!CV151&gt;=0,'Tabla de Aspectos'!CV151&lt;'Tabla de Aspectos'!$CU$5/24),'Tabla de Aspectos'!CV151,IF(AND('Tabla de Aspectos'!CX151&gt;=0,'Tabla de Aspectos'!CX151&lt;'Tabla de Aspectos'!$CW$5/24),'Tabla de Aspectos'!CX151,"")))))))))))))))))))))))))))))))))))))))))))))))))</f>
        <v>0</v>
      </c>
      <c r="CK9" s="3" t="str">
        <f>IF(CJ9&lt;&gt;"",IF(CI9=13,"(no se puede describir)",IF(CI9="Conjunción","+20",ROUND((31-HLOOKUP(CI9,'Tabla de Aspectos'!$G$2:$DT$7,6,FALSE))/3*2,1))),"")</f>
        <v>+20</v>
      </c>
      <c r="CL9" s="3">
        <f>IF(CI9='Tabla de Aspectos'!$G$2,24*CJ9/'Tabla de Aspectos'!$G$5,IF(CI9='Tabla de Aspectos'!$I$2,24*CJ9/'Tabla de Aspectos'!$I$5,IF(CI9='Tabla de Aspectos'!$K$2,24*CJ9/'Tabla de Aspectos'!$K$5,IF(CI9='Tabla de Aspectos'!$CY$2,24*CJ9/'Tabla de Aspectos'!$CY$5,IF(CI9='Tabla de Aspectos'!$M$2,24*CJ9/'Tabla de Aspectos'!$M$5,IF(CI9='Tabla de Aspectos'!$M$2,24*CJ9/'Tabla de Aspectos'!$M$5,IF(CI9='Tabla de Aspectos'!$O$2,24*CJ9/'Tabla de Aspectos'!$O$5,IF(CI9='Tabla de Aspectos'!$Q$2,24*CJ9/'Tabla de Aspectos'!$Q$5,IF(CI9='Tabla de Aspectos'!$S$2,24*CJ9/'Tabla de Aspectos'!$S$5,IF(CI9='Tabla de Aspectos'!$U$2,24*CJ9/'Tabla de Aspectos'!$U$5,IF(CI9='Tabla de Aspectos'!$W$2,24*CJ9/'Tabla de Aspectos'!$W$5,IF(CI9='Tabla de Aspectos'!$Y$2,24*CJ9/'Tabla de Aspectos'!$Y$5,IF(CI9='Tabla de Aspectos'!$AA$2,24*CJ9/'Tabla de Aspectos'!$AA$5,IF(CI9='Tabla de Aspectos'!$AC$2,24*CJ9/'Tabla de Aspectos'!$AC$5,IF(CI9='Tabla de Aspectos'!$AE$2,24*CJ9/'Tabla de Aspectos'!$AE$5,IF(CI9='Tabla de Aspectos'!$AG$2,24*CJ9/'Tabla de Aspectos'!$AG$5,IF(CI9='Tabla de Aspectos'!$AI$2,24*CJ9/'Tabla de Aspectos'!$AI$5,IF(CI9='Tabla de Aspectos'!$AK$2,24*CJ9/'Tabla de Aspectos'!$AK$5,IF(CI9='Tabla de Aspectos'!$AM$2,24*CJ9/'Tabla de Aspectos'!$AM$5,IF(CI9='Tabla de Aspectos'!$AO$2,24*CJ9/'Tabla de Aspectos'!$AO$5,IF(CI9='Tabla de Aspectos'!$AQ$2,24*CJ9/'Tabla de Aspectos'!$AQ$5,IF(CI9='Tabla de Aspectos'!$AS$2,24*CJ9/'Tabla de Aspectos'!$AS$5,IF(CI9='Tabla de Aspectos'!$AU$2,24*CJ9/'Tabla de Aspectos'!$AU$5,IF(CI9='Tabla de Aspectos'!$AW$2,24*CJ9/'Tabla de Aspectos'!$AW$5,IF(CI9='Tabla de Aspectos'!$AY$2,24*CJ9/'Tabla de Aspectos'!$AY$5,IF(CI9='Tabla de Aspectos'!$BA$2,24*CJ9/'Tabla de Aspectos'!$BA$5,IF(CI9='Tabla de Aspectos'!$BC$2,24*CJ9/'Tabla de Aspectos'!$BC$5,IF(CI9='Tabla de Aspectos'!$BE$2,24*CJ9/'Tabla de Aspectos'!$BE$5,IF(CI9='Tabla de Aspectos'!$BG$2,24*CJ9/'Tabla de Aspectos'!$BG$5,IF(CI9='Tabla de Aspectos'!$BI$2,24*CJ9/'Tabla de Aspectos'!$BI$5,IF(CI9='Tabla de Aspectos'!$BK$2,24*CJ9/'Tabla de Aspectos'!$BK$5,IF(CI9='Tabla de Aspectos'!$BM$2,24*CJ9/'Tabla de Aspectos'!$BM$5,IF(CI9='Tabla de Aspectos'!$BO$2,24*CJ9/'Tabla de Aspectos'!$BO$5,IF(CI9='Tabla de Aspectos'!$BQ$2,24*CJ9/'Tabla de Aspectos'!$BQ$5,IF(CI9='Tabla de Aspectos'!$BS$2,24*CJ9/'Tabla de Aspectos'!$BS$5,IF(CI9='Tabla de Aspectos'!$BU$2,24*CJ9/'Tabla de Aspectos'!$BU$5,IF(CI9='Tabla de Aspectos'!$BW$2,24*CJ9/'Tabla de Aspectos'!$BW$5,IF(CI9='Tabla de Aspectos'!$BY$2,24*CJ9/'Tabla de Aspectos'!$BY$5,IF(CI9='Tabla de Aspectos'!$CA$2,24*CJ9/'Tabla de Aspectos'!$CA$5,IF(CI9='Tabla de Aspectos'!$CC$2,24*CJ9/'Tabla de Aspectos'!$CC$5,IF(CI9='Tabla de Aspectos'!$CE$2,24*CJ9/'Tabla de Aspectos'!$CE$5,IF(CI9='Tabla de Aspectos'!$CG$2,24*CJ9/'Tabla de Aspectos'!$CG$5,IF(CI9='Tabla de Aspectos'!$CI$2,24*CJ9/'Tabla de Aspectos'!$CI$5,IF(CI9='Tabla de Aspectos'!$CK$2,24*CJ9/'Tabla de Aspectos'!$CK$5,IF(CI9='Tabla de Aspectos'!$CM$2,24*CJ9/'Tabla de Aspectos'!$CM$5,IF(CI9='Tabla de Aspectos'!$CO$2,24*CJ9/'Tabla de Aspectos'!$CO$5,IF(CI9='Tabla de Aspectos'!$CQ$2,24*CJ9/'Tabla de Aspectos'!$CQ$5,IF(CI9='Tabla de Aspectos'!$CS$2,24*CJ9/'Tabla de Aspectos'!$CS$5,IF(CI9='Tabla de Aspectos'!$CU$2,24*CJ9/'Tabla de Aspectos'!$CU$5,IF(CI9='Tabla de Aspectos'!$CW$2,24*CJ9/'Tabla de Aspectos'!$CW$5,""))))))))))))))))))))))))))))))))))))))))))))))))))</f>
        <v>0</v>
      </c>
      <c r="CM9" s="3">
        <f t="shared" si="7"/>
        <v>20</v>
      </c>
      <c r="CO9" s="3">
        <f>'Tabla de Aspectos'!D166</f>
        <v>166</v>
      </c>
      <c r="CP9" s="3" t="str">
        <f>'Tabla de Aspectos'!E166</f>
        <v>Plutón</v>
      </c>
      <c r="CQ9" s="3" t="str">
        <f>'Tabla de Aspectos'!F166</f>
        <v>Júpiter</v>
      </c>
      <c r="CR9" s="3" t="str">
        <f>IF('Tabla de Aspectos'!G166='Tabla de Aspectos'!$H$2,'Tabla de Aspectos'!$H$2,IF('Tabla de Aspectos'!I166='Tabla de Aspectos'!$J$2,'Tabla de Aspectos'!$J$2,IF('Tabla de Aspectos'!CY166='Tabla de Aspectos'!$CZ$2,'Tabla de Aspectos'!$CZ$2,IF('Tabla de Aspectos'!K166='Tabla de Aspectos'!$L$2,'Tabla de Aspectos'!$L$2,IF('Tabla de Aspectos'!M166='Tabla de Aspectos'!$N$2,'Tabla de Aspectos'!$N$2,IF('Tabla de Aspectos'!O166='Tabla de Aspectos'!$P$2,'Tabla de Aspectos'!$P$2,IF('Tabla de Aspectos'!Q166='Tabla de Aspectos'!$R$2,'Tabla de Aspectos'!$R$2,IF('Tabla de Aspectos'!S166='Tabla de Aspectos'!$T$2,'Tabla de Aspectos'!$T$2,IF('Tabla de Aspectos'!U166='Tabla de Aspectos'!$V$2,'Tabla de Aspectos'!$V$2,IF('Tabla de Aspectos'!W166='Tabla de Aspectos'!$X$2,'Tabla de Aspectos'!$X$2,IF('Tabla de Aspectos'!Y166='Tabla de Aspectos'!$Z$2,'Tabla de Aspectos'!$Z$2,IF('Tabla de Aspectos'!AA166='Tabla de Aspectos'!$AB$2,'Tabla de Aspectos'!$AB$2,IF('Tabla de Aspectos'!AC166='Tabla de Aspectos'!$AD$2,'Tabla de Aspectos'!$AD$2,IF('Tabla de Aspectos'!AE166='Tabla de Aspectos'!$AF$2,'Tabla de Aspectos'!$AF$2,IF('Tabla de Aspectos'!AG166='Tabla de Aspectos'!$AH$2,'Tabla de Aspectos'!$AH$2,IF('Tabla de Aspectos'!AI166='Tabla de Aspectos'!$AJ$2,'Tabla de Aspectos'!$AJ$2,IF('Tabla de Aspectos'!AK166='Tabla de Aspectos'!$AL$2,'Tabla de Aspectos'!$AL$2,IF('Tabla de Aspectos'!AM166='Tabla de Aspectos'!$AN$2,'Tabla de Aspectos'!$AN$2,IF('Tabla de Aspectos'!AO166='Tabla de Aspectos'!$AP$2,'Tabla de Aspectos'!$AP$2,IF('Tabla de Aspectos'!AQ166='Tabla de Aspectos'!$AR$2,'Tabla de Aspectos'!$AR$2,IF('Tabla de Aspectos'!AS166='Tabla de Aspectos'!$AT$2,'Tabla de Aspectos'!$AT$2,IF('Tabla de Aspectos'!AU166='Tabla de Aspectos'!$AV$2,'Tabla de Aspectos'!$AV$2,IF('Tabla de Aspectos'!AW166='Tabla de Aspectos'!$AX$2,'Tabla de Aspectos'!$AX$2,IF('Tabla de Aspectos'!AY166='Tabla de Aspectos'!$AZ$2,'Tabla de Aspectos'!$AZ$2,IF('Tabla de Aspectos'!BA166='Tabla de Aspectos'!$BB$2,'Tabla de Aspectos'!$BB$2,IF('Tabla de Aspectos'!BC166='Tabla de Aspectos'!$BD$2,'Tabla de Aspectos'!$BD$2,IF('Tabla de Aspectos'!BE166='Tabla de Aspectos'!$BF$2,'Tabla de Aspectos'!$BF$2,IF('Tabla de Aspectos'!BG166='Tabla de Aspectos'!$BH$2,'Tabla de Aspectos'!$BH$2,IF('Tabla de Aspectos'!BI166='Tabla de Aspectos'!$BJ$2,'Tabla de Aspectos'!$BJ$2,IF('Tabla de Aspectos'!BK166='Tabla de Aspectos'!$BL$2,'Tabla de Aspectos'!$BL$2,IF('Tabla de Aspectos'!BM166='Tabla de Aspectos'!$BN$2,'Tabla de Aspectos'!$BN$2,IF('Tabla de Aspectos'!BO166='Tabla de Aspectos'!$BP$2,'Tabla de Aspectos'!$BP$2,IF('Tabla de Aspectos'!BQ166='Tabla de Aspectos'!$BR$2,'Tabla de Aspectos'!$BR$2,IF('Tabla de Aspectos'!BS166='Tabla de Aspectos'!$BT$2,'Tabla de Aspectos'!$BT$2,IF('Tabla de Aspectos'!BU166='Tabla de Aspectos'!$BV$2,'Tabla de Aspectos'!$BV$2,IF('Tabla de Aspectos'!BW166='Tabla de Aspectos'!$BX$2,'Tabla de Aspectos'!$BX$2,IF('Tabla de Aspectos'!BY166='Tabla de Aspectos'!$BZ$2,'Tabla de Aspectos'!$BZ$2,IF('Tabla de Aspectos'!CA166='Tabla de Aspectos'!$CB$2,'Tabla de Aspectos'!$CB$2,IF('Tabla de Aspectos'!CC166='Tabla de Aspectos'!$CD$2,'Tabla de Aspectos'!$CD$2,IF('Tabla de Aspectos'!CE166='Tabla de Aspectos'!$CF$2,'Tabla de Aspectos'!$CF$2,IF('Tabla de Aspectos'!CG166='Tabla de Aspectos'!$CH$2,'Tabla de Aspectos'!$CH$2,IF('Tabla de Aspectos'!CI166='Tabla de Aspectos'!$CJ$2,'Tabla de Aspectos'!$CJ$2,IF('Tabla de Aspectos'!CK166='Tabla de Aspectos'!$CL$2,'Tabla de Aspectos'!$CL$2,IF('Tabla de Aspectos'!CM166='Tabla de Aspectos'!$CN$2,'Tabla de Aspectos'!$CN$2,IF('Tabla de Aspectos'!CO166='Tabla de Aspectos'!$CP$2,'Tabla de Aspectos'!$CP$2,IF('Tabla de Aspectos'!CQ166='Tabla de Aspectos'!$CR$2,'Tabla de Aspectos'!$CR$2,IF('Tabla de Aspectos'!CS166='Tabla de Aspectos'!$CT$2,'Tabla de Aspectos'!$CT$2,IF('Tabla de Aspectos'!CU166='Tabla de Aspectos'!$CV$2,'Tabla de Aspectos'!$CV$2,IF('Tabla de Aspectos'!CW166='Tabla de Aspectos'!$CX$2,'Tabla de Aspectos'!$CX$2,"")))))))))))))))))))))))))))))))))))))))))))))))))</f>
        <v>Conjunción</v>
      </c>
      <c r="CS9" s="5">
        <f>IF(AND('Tabla de Aspectos'!H166&gt;=0,'Tabla de Aspectos'!H166&lt;'Tabla de Aspectos'!$G$5/24),'Tabla de Aspectos'!H166,IF(AND('Tabla de Aspectos'!J166&gt;=0,'Tabla de Aspectos'!J166&lt;'Tabla de Aspectos'!$I$5/24),'Tabla de Aspectos'!J166,IF(AND('Tabla de Aspectos'!CZ166&gt;=0,'Tabla de Aspectos'!CZ166&lt;'Tabla de Aspectos'!$CY$5/24),'Tabla de Aspectos'!CZ166,IF(AND('Tabla de Aspectos'!L166&gt;=0,'Tabla de Aspectos'!L166&lt;'Tabla de Aspectos'!$K$5/24),'Tabla de Aspectos'!L166,IF(AND('Tabla de Aspectos'!N166&gt;=0,'Tabla de Aspectos'!N166&lt;'Tabla de Aspectos'!$M$5/24),'Tabla de Aspectos'!N166,IF(AND('Tabla de Aspectos'!P166&gt;=0,'Tabla de Aspectos'!P166&lt;'Tabla de Aspectos'!$O$5/24),'Tabla de Aspectos'!P166,IF(AND('Tabla de Aspectos'!R166&gt;=0,'Tabla de Aspectos'!R166&lt;'Tabla de Aspectos'!$Q$5/24),'Tabla de Aspectos'!R166,IF(AND('Tabla de Aspectos'!T166&gt;=0,'Tabla de Aspectos'!T166&lt;'Tabla de Aspectos'!$S$5/24),'Tabla de Aspectos'!T166,IF(AND('Tabla de Aspectos'!V166&gt;=0,'Tabla de Aspectos'!V166&lt;'Tabla de Aspectos'!$U$5/24),'Tabla de Aspectos'!V166,IF(AND('Tabla de Aspectos'!X166&gt;=0,'Tabla de Aspectos'!X166&lt;'Tabla de Aspectos'!$W$5/24),'Tabla de Aspectos'!X166,IF(AND('Tabla de Aspectos'!Z166&gt;=0,'Tabla de Aspectos'!Z166&lt;'Tabla de Aspectos'!$Y$5/24),'Tabla de Aspectos'!Z166,IF(AND('Tabla de Aspectos'!AB166&gt;=0,'Tabla de Aspectos'!AB166&lt;'Tabla de Aspectos'!$AA$5/24),'Tabla de Aspectos'!AB166,IF(AND('Tabla de Aspectos'!AD166&gt;=0,'Tabla de Aspectos'!AD166&lt;'Tabla de Aspectos'!$AC$5/24),'Tabla de Aspectos'!AD166,IF(AND('Tabla de Aspectos'!AF166&gt;=0,'Tabla de Aspectos'!AF166&lt;'Tabla de Aspectos'!$AE$5/24),'Tabla de Aspectos'!AF166,IF(AND('Tabla de Aspectos'!AH166&gt;=0,'Tabla de Aspectos'!AH166&lt;'Tabla de Aspectos'!$AG$5/24),'Tabla de Aspectos'!AH166,IF(AND('Tabla de Aspectos'!AJ166&gt;=0,'Tabla de Aspectos'!AJ166&lt;'Tabla de Aspectos'!$AI$5/24),'Tabla de Aspectos'!AJ166,IF(AND('Tabla de Aspectos'!AL166&gt;=0,'Tabla de Aspectos'!AL166&lt;'Tabla de Aspectos'!$AK$5/24),'Tabla de Aspectos'!AL166,IF(AND('Tabla de Aspectos'!AN166&gt;=0,'Tabla de Aspectos'!AN166&lt;'Tabla de Aspectos'!$AM$5/24),'Tabla de Aspectos'!AN166,IF(AND('Tabla de Aspectos'!AP166&gt;=0,'Tabla de Aspectos'!AP166&lt;'Tabla de Aspectos'!$AO$5/24),'Tabla de Aspectos'!AP166,IF(AND('Tabla de Aspectos'!AR166&gt;=0,'Tabla de Aspectos'!AR166&lt;'Tabla de Aspectos'!$AQ$5/24),'Tabla de Aspectos'!AR166,IF(AND('Tabla de Aspectos'!AT166&gt;=0,'Tabla de Aspectos'!AT166&lt;'Tabla de Aspectos'!$AS$5/24),'Tabla de Aspectos'!AT166,IF(AND('Tabla de Aspectos'!AV166&gt;=0,'Tabla de Aspectos'!AV166&lt;'Tabla de Aspectos'!$AU$5/24),'Tabla de Aspectos'!AV166,IF(AND('Tabla de Aspectos'!AX166&gt;=0,'Tabla de Aspectos'!AX166&lt;'Tabla de Aspectos'!$AW$5/24),'Tabla de Aspectos'!AX166,IF(AND('Tabla de Aspectos'!AZ166&gt;=0,'Tabla de Aspectos'!AZ166&lt;'Tabla de Aspectos'!$AY$5/24),'Tabla de Aspectos'!AZ166,IF(AND('Tabla de Aspectos'!BB166&gt;=0,'Tabla de Aspectos'!BB166&lt;'Tabla de Aspectos'!$BA$5/24),'Tabla de Aspectos'!BB166,IF(AND('Tabla de Aspectos'!BD166&gt;=0,'Tabla de Aspectos'!BD166&lt;'Tabla de Aspectos'!$BC$5/24),'Tabla de Aspectos'!BD166,IF(AND('Tabla de Aspectos'!BF166&gt;=0,'Tabla de Aspectos'!BF166&lt;'Tabla de Aspectos'!$BE$5/24),'Tabla de Aspectos'!BF166,IF(AND('Tabla de Aspectos'!BH166&gt;=0,'Tabla de Aspectos'!BH166&lt;'Tabla de Aspectos'!$BG$5/24),'Tabla de Aspectos'!BH166,IF(AND('Tabla de Aspectos'!BJ166&gt;=0,'Tabla de Aspectos'!BJ166&lt;'Tabla de Aspectos'!$BI$5/24),'Tabla de Aspectos'!BJ166,IF(AND('Tabla de Aspectos'!BL166&gt;=0,'Tabla de Aspectos'!BL166&lt;'Tabla de Aspectos'!$BK$5/24),'Tabla de Aspectos'!BL166,IF(AND('Tabla de Aspectos'!BN166&gt;=0,'Tabla de Aspectos'!BN166&lt;'Tabla de Aspectos'!$BM$5/24),'Tabla de Aspectos'!BN166,IF(AND('Tabla de Aspectos'!BP166&gt;=0,'Tabla de Aspectos'!BP166&lt;'Tabla de Aspectos'!$BO$5/24),'Tabla de Aspectos'!BP166,IF(AND('Tabla de Aspectos'!BR166&gt;=0,'Tabla de Aspectos'!BR166&lt;'Tabla de Aspectos'!$BQ$5/24),'Tabla de Aspectos'!BR166,IF(AND('Tabla de Aspectos'!BT166&gt;=0,'Tabla de Aspectos'!BT166&lt;'Tabla de Aspectos'!$BS$5/24),'Tabla de Aspectos'!BT166,IF(AND('Tabla de Aspectos'!BV166&gt;=0,'Tabla de Aspectos'!BV166&lt;'Tabla de Aspectos'!$BU$5/24),'Tabla de Aspectos'!BV166,IF(AND('Tabla de Aspectos'!BX166&gt;=0,'Tabla de Aspectos'!BX166&lt;'Tabla de Aspectos'!$BW$5/24),'Tabla de Aspectos'!BX166,IF(AND('Tabla de Aspectos'!BZ166&gt;=0,'Tabla de Aspectos'!BZ166&lt;'Tabla de Aspectos'!$BY$5/24),'Tabla de Aspectos'!BZ166,IF(AND('Tabla de Aspectos'!CB166&gt;=0,'Tabla de Aspectos'!CB166&lt;'Tabla de Aspectos'!$CA$5/24),'Tabla de Aspectos'!CB166,IF(AND('Tabla de Aspectos'!CD166&gt;=0,'Tabla de Aspectos'!CD166&lt;'Tabla de Aspectos'!$CC$5/24),'Tabla de Aspectos'!CD166,IF(AND('Tabla de Aspectos'!CF166&gt;=0,'Tabla de Aspectos'!CF166&lt;'Tabla de Aspectos'!$CE$5/24),'Tabla de Aspectos'!CF166,IF(AND('Tabla de Aspectos'!CH166&gt;=0,'Tabla de Aspectos'!CH166&lt;'Tabla de Aspectos'!$CG$5/24),'Tabla de Aspectos'!CH166,IF(AND('Tabla de Aspectos'!CJ166&gt;=0,'Tabla de Aspectos'!CJ166&lt;'Tabla de Aspectos'!$CI$5/24),'Tabla de Aspectos'!CJ166,IF(AND('Tabla de Aspectos'!CL166&gt;=0,'Tabla de Aspectos'!CL166&lt;'Tabla de Aspectos'!$CK$5/24),'Tabla de Aspectos'!CL166,IF(AND('Tabla de Aspectos'!CN166&gt;=0,'Tabla de Aspectos'!CN166&lt;'Tabla de Aspectos'!$CM$5/24),'Tabla de Aspectos'!CN166,IF(AND('Tabla de Aspectos'!CP166&gt;=0,'Tabla de Aspectos'!CP166&lt;'Tabla de Aspectos'!$CO$5/24),'Tabla de Aspectos'!CP166,IF(AND('Tabla de Aspectos'!CR166&gt;=0,'Tabla de Aspectos'!CR166&lt;'Tabla de Aspectos'!$CQ$5/24),'Tabla de Aspectos'!CR166,IF(AND('Tabla de Aspectos'!CT166&gt;=0,'Tabla de Aspectos'!CT166&lt;'Tabla de Aspectos'!$CS$5/24),'Tabla de Aspectos'!CT166,IF(AND('Tabla de Aspectos'!CV166&gt;=0,'Tabla de Aspectos'!CV166&lt;'Tabla de Aspectos'!$CU$5/24),'Tabla de Aspectos'!CV166,IF(AND('Tabla de Aspectos'!CX166&gt;=0,'Tabla de Aspectos'!CX166&lt;'Tabla de Aspectos'!$CW$5/24),'Tabla de Aspectos'!CX166,"")))))))))))))))))))))))))))))))))))))))))))))))))</f>
        <v>0</v>
      </c>
      <c r="CT9" s="3" t="str">
        <f>IF(CS9&lt;&gt;"",IF(CR9=13,"(no se puede describir)",IF(CR9="Conjunción","+20",ROUND((31-HLOOKUP(CR9,'Tabla de Aspectos'!$G$2:$DT$7,6,FALSE))/3*2,1))),"")</f>
        <v>+20</v>
      </c>
      <c r="CU9" s="3">
        <f>IF(CR9='Tabla de Aspectos'!$G$2,24*CS9/'Tabla de Aspectos'!$G$5,IF(CR9='Tabla de Aspectos'!$I$2,24*CS9/'Tabla de Aspectos'!$I$5,IF(CR9='Tabla de Aspectos'!$K$2,24*CS9/'Tabla de Aspectos'!$K$5,IF(CR9='Tabla de Aspectos'!$CY$2,24*CS9/'Tabla de Aspectos'!$CY$5,IF(CR9='Tabla de Aspectos'!$M$2,24*CS9/'Tabla de Aspectos'!$M$5,IF(CR9='Tabla de Aspectos'!$M$2,24*CS9/'Tabla de Aspectos'!$M$5,IF(CR9='Tabla de Aspectos'!$O$2,24*CS9/'Tabla de Aspectos'!$O$5,IF(CR9='Tabla de Aspectos'!$Q$2,24*CS9/'Tabla de Aspectos'!$Q$5,IF(CR9='Tabla de Aspectos'!$S$2,24*CS9/'Tabla de Aspectos'!$S$5,IF(CR9='Tabla de Aspectos'!$U$2,24*CS9/'Tabla de Aspectos'!$U$5,IF(CR9='Tabla de Aspectos'!$W$2,24*CS9/'Tabla de Aspectos'!$W$5,IF(CR9='Tabla de Aspectos'!$Y$2,24*CS9/'Tabla de Aspectos'!$Y$5,IF(CR9='Tabla de Aspectos'!$AA$2,24*CS9/'Tabla de Aspectos'!$AA$5,IF(CR9='Tabla de Aspectos'!$AC$2,24*CS9/'Tabla de Aspectos'!$AC$5,IF(CR9='Tabla de Aspectos'!$AE$2,24*CS9/'Tabla de Aspectos'!$AE$5,IF(CR9='Tabla de Aspectos'!$AG$2,24*CS9/'Tabla de Aspectos'!$AG$5,IF(CR9='Tabla de Aspectos'!$AI$2,24*CS9/'Tabla de Aspectos'!$AI$5,IF(CR9='Tabla de Aspectos'!$AK$2,24*CS9/'Tabla de Aspectos'!$AK$5,IF(CR9='Tabla de Aspectos'!$AM$2,24*CS9/'Tabla de Aspectos'!$AM$5,IF(CR9='Tabla de Aspectos'!$AO$2,24*CS9/'Tabla de Aspectos'!$AO$5,IF(CR9='Tabla de Aspectos'!$AQ$2,24*CS9/'Tabla de Aspectos'!$AQ$5,IF(CR9='Tabla de Aspectos'!$AS$2,24*CS9/'Tabla de Aspectos'!$AS$5,IF(CR9='Tabla de Aspectos'!$AU$2,24*CS9/'Tabla de Aspectos'!$AU$5,IF(CR9='Tabla de Aspectos'!$AW$2,24*CS9/'Tabla de Aspectos'!$AW$5,IF(CR9='Tabla de Aspectos'!$AY$2,24*CS9/'Tabla de Aspectos'!$AY$5,IF(CR9='Tabla de Aspectos'!$BA$2,24*CS9/'Tabla de Aspectos'!$BA$5,IF(CR9='Tabla de Aspectos'!$BC$2,24*CS9/'Tabla de Aspectos'!$BC$5,IF(CR9='Tabla de Aspectos'!$BE$2,24*CS9/'Tabla de Aspectos'!$BE$5,IF(CR9='Tabla de Aspectos'!$BG$2,24*CS9/'Tabla de Aspectos'!$BG$5,IF(CR9='Tabla de Aspectos'!$BI$2,24*CS9/'Tabla de Aspectos'!$BI$5,IF(CR9='Tabla de Aspectos'!$BK$2,24*CS9/'Tabla de Aspectos'!$BK$5,IF(CR9='Tabla de Aspectos'!$BM$2,24*CS9/'Tabla de Aspectos'!$BM$5,IF(CR9='Tabla de Aspectos'!$BO$2,24*CS9/'Tabla de Aspectos'!$BO$5,IF(CR9='Tabla de Aspectos'!$BQ$2,24*CS9/'Tabla de Aspectos'!$BQ$5,IF(CR9='Tabla de Aspectos'!$BS$2,24*CS9/'Tabla de Aspectos'!$BS$5,IF(CR9='Tabla de Aspectos'!$BU$2,24*CS9/'Tabla de Aspectos'!$BU$5,IF(CR9='Tabla de Aspectos'!$BW$2,24*CS9/'Tabla de Aspectos'!$BW$5,IF(CR9='Tabla de Aspectos'!$BY$2,24*CS9/'Tabla de Aspectos'!$BY$5,IF(CR9='Tabla de Aspectos'!$CA$2,24*CS9/'Tabla de Aspectos'!$CA$5,IF(CR9='Tabla de Aspectos'!$CC$2,24*CS9/'Tabla de Aspectos'!$CC$5,IF(CR9='Tabla de Aspectos'!$CE$2,24*CS9/'Tabla de Aspectos'!$CE$5,IF(CR9='Tabla de Aspectos'!$CG$2,24*CS9/'Tabla de Aspectos'!$CG$5,IF(CR9='Tabla de Aspectos'!$CI$2,24*CS9/'Tabla de Aspectos'!$CI$5,IF(CR9='Tabla de Aspectos'!$CK$2,24*CS9/'Tabla de Aspectos'!$CK$5,IF(CR9='Tabla de Aspectos'!$CM$2,24*CS9/'Tabla de Aspectos'!$CM$5,IF(CR9='Tabla de Aspectos'!$CO$2,24*CS9/'Tabla de Aspectos'!$CO$5,IF(CR9='Tabla de Aspectos'!$CQ$2,24*CS9/'Tabla de Aspectos'!$CQ$5,IF(CR9='Tabla de Aspectos'!$CS$2,24*CS9/'Tabla de Aspectos'!$CS$5,IF(CR9='Tabla de Aspectos'!$CU$2,24*CS9/'Tabla de Aspectos'!$CU$5,IF(CR9='Tabla de Aspectos'!$CW$2,24*CS9/'Tabla de Aspectos'!$CW$5,""))))))))))))))))))))))))))))))))))))))))))))))))))</f>
        <v>0</v>
      </c>
      <c r="CV9" s="3">
        <f t="shared" si="8"/>
        <v>20</v>
      </c>
      <c r="CX9" s="3">
        <f>'Tabla de Aspectos'!D181</f>
        <v>182</v>
      </c>
      <c r="CY9" s="3" t="str">
        <f>'Tabla de Aspectos'!E181</f>
        <v>Nodo Norte Real</v>
      </c>
      <c r="CZ9" s="3" t="str">
        <f>'Tabla de Aspectos'!F181</f>
        <v>Júpiter</v>
      </c>
      <c r="DA9" s="3" t="str">
        <f>IF('Tabla de Aspectos'!G181='Tabla de Aspectos'!$H$2,'Tabla de Aspectos'!$H$2,IF('Tabla de Aspectos'!I181='Tabla de Aspectos'!$J$2,'Tabla de Aspectos'!$J$2,IF('Tabla de Aspectos'!CY181='Tabla de Aspectos'!$CZ$2,'Tabla de Aspectos'!$CZ$2,IF('Tabla de Aspectos'!K181='Tabla de Aspectos'!$L$2,'Tabla de Aspectos'!$L$2,IF('Tabla de Aspectos'!M181='Tabla de Aspectos'!$N$2,'Tabla de Aspectos'!$N$2,IF('Tabla de Aspectos'!O181='Tabla de Aspectos'!$P$2,'Tabla de Aspectos'!$P$2,IF('Tabla de Aspectos'!Q181='Tabla de Aspectos'!$R$2,'Tabla de Aspectos'!$R$2,IF('Tabla de Aspectos'!S181='Tabla de Aspectos'!$T$2,'Tabla de Aspectos'!$T$2,IF('Tabla de Aspectos'!U181='Tabla de Aspectos'!$V$2,'Tabla de Aspectos'!$V$2,IF('Tabla de Aspectos'!W181='Tabla de Aspectos'!$X$2,'Tabla de Aspectos'!$X$2,IF('Tabla de Aspectos'!Y181='Tabla de Aspectos'!$Z$2,'Tabla de Aspectos'!$Z$2,IF('Tabla de Aspectos'!AA181='Tabla de Aspectos'!$AB$2,'Tabla de Aspectos'!$AB$2,IF('Tabla de Aspectos'!AC181='Tabla de Aspectos'!$AD$2,'Tabla de Aspectos'!$AD$2,IF('Tabla de Aspectos'!AE181='Tabla de Aspectos'!$AF$2,'Tabla de Aspectos'!$AF$2,IF('Tabla de Aspectos'!AG181='Tabla de Aspectos'!$AH$2,'Tabla de Aspectos'!$AH$2,IF('Tabla de Aspectos'!AI181='Tabla de Aspectos'!$AJ$2,'Tabla de Aspectos'!$AJ$2,IF('Tabla de Aspectos'!AK181='Tabla de Aspectos'!$AL$2,'Tabla de Aspectos'!$AL$2,IF('Tabla de Aspectos'!AM181='Tabla de Aspectos'!$AN$2,'Tabla de Aspectos'!$AN$2,IF('Tabla de Aspectos'!AO181='Tabla de Aspectos'!$AP$2,'Tabla de Aspectos'!$AP$2,IF('Tabla de Aspectos'!AQ181='Tabla de Aspectos'!$AR$2,'Tabla de Aspectos'!$AR$2,IF('Tabla de Aspectos'!AS181='Tabla de Aspectos'!$AT$2,'Tabla de Aspectos'!$AT$2,IF('Tabla de Aspectos'!AU181='Tabla de Aspectos'!$AV$2,'Tabla de Aspectos'!$AV$2,IF('Tabla de Aspectos'!AW181='Tabla de Aspectos'!$AX$2,'Tabla de Aspectos'!$AX$2,IF('Tabla de Aspectos'!AY181='Tabla de Aspectos'!$AZ$2,'Tabla de Aspectos'!$AZ$2,IF('Tabla de Aspectos'!BA181='Tabla de Aspectos'!$BB$2,'Tabla de Aspectos'!$BB$2,IF('Tabla de Aspectos'!BC181='Tabla de Aspectos'!$BD$2,'Tabla de Aspectos'!$BD$2,IF('Tabla de Aspectos'!BE181='Tabla de Aspectos'!$BF$2,'Tabla de Aspectos'!$BF$2,IF('Tabla de Aspectos'!BG181='Tabla de Aspectos'!$BH$2,'Tabla de Aspectos'!$BH$2,IF('Tabla de Aspectos'!BI181='Tabla de Aspectos'!$BJ$2,'Tabla de Aspectos'!$BJ$2,IF('Tabla de Aspectos'!BK181='Tabla de Aspectos'!$BL$2,'Tabla de Aspectos'!$BL$2,IF('Tabla de Aspectos'!BM181='Tabla de Aspectos'!$BN$2,'Tabla de Aspectos'!$BN$2,IF('Tabla de Aspectos'!BO181='Tabla de Aspectos'!$BP$2,'Tabla de Aspectos'!$BP$2,IF('Tabla de Aspectos'!BQ181='Tabla de Aspectos'!$BR$2,'Tabla de Aspectos'!$BR$2,IF('Tabla de Aspectos'!BS181='Tabla de Aspectos'!$BT$2,'Tabla de Aspectos'!$BT$2,IF('Tabla de Aspectos'!BU181='Tabla de Aspectos'!$BV$2,'Tabla de Aspectos'!$BV$2,IF('Tabla de Aspectos'!BW181='Tabla de Aspectos'!$BX$2,'Tabla de Aspectos'!$BX$2,IF('Tabla de Aspectos'!BY181='Tabla de Aspectos'!$BZ$2,'Tabla de Aspectos'!$BZ$2,IF('Tabla de Aspectos'!CA181='Tabla de Aspectos'!$CB$2,'Tabla de Aspectos'!$CB$2,IF('Tabla de Aspectos'!CC181='Tabla de Aspectos'!$CD$2,'Tabla de Aspectos'!$CD$2,IF('Tabla de Aspectos'!CE181='Tabla de Aspectos'!$CF$2,'Tabla de Aspectos'!$CF$2,IF('Tabla de Aspectos'!CG181='Tabla de Aspectos'!$CH$2,'Tabla de Aspectos'!$CH$2,IF('Tabla de Aspectos'!CI181='Tabla de Aspectos'!$CJ$2,'Tabla de Aspectos'!$CJ$2,IF('Tabla de Aspectos'!CK181='Tabla de Aspectos'!$CL$2,'Tabla de Aspectos'!$CL$2,IF('Tabla de Aspectos'!CM181='Tabla de Aspectos'!$CN$2,'Tabla de Aspectos'!$CN$2,IF('Tabla de Aspectos'!CO181='Tabla de Aspectos'!$CP$2,'Tabla de Aspectos'!$CP$2,IF('Tabla de Aspectos'!CQ181='Tabla de Aspectos'!$CR$2,'Tabla de Aspectos'!$CR$2,IF('Tabla de Aspectos'!CS181='Tabla de Aspectos'!$CT$2,'Tabla de Aspectos'!$CT$2,IF('Tabla de Aspectos'!CU181='Tabla de Aspectos'!$CV$2,'Tabla de Aspectos'!$CV$2,IF('Tabla de Aspectos'!CW181='Tabla de Aspectos'!$CX$2,'Tabla de Aspectos'!$CX$2,"")))))))))))))))))))))))))))))))))))))))))))))))))</f>
        <v>Conjunción</v>
      </c>
      <c r="DB9" s="5">
        <f>IF(AND('Tabla de Aspectos'!H181&gt;=0,'Tabla de Aspectos'!H181&lt;'Tabla de Aspectos'!$G$5/24),'Tabla de Aspectos'!H181,IF(AND('Tabla de Aspectos'!J181&gt;=0,'Tabla de Aspectos'!J181&lt;'Tabla de Aspectos'!$I$5/24),'Tabla de Aspectos'!J181,IF(AND('Tabla de Aspectos'!CZ181&gt;=0,'Tabla de Aspectos'!CZ181&lt;'Tabla de Aspectos'!$CY$5/24),'Tabla de Aspectos'!CZ181,IF(AND('Tabla de Aspectos'!L181&gt;=0,'Tabla de Aspectos'!L181&lt;'Tabla de Aspectos'!$K$5/24),'Tabla de Aspectos'!L181,IF(AND('Tabla de Aspectos'!N181&gt;=0,'Tabla de Aspectos'!N181&lt;'Tabla de Aspectos'!$M$5/24),'Tabla de Aspectos'!N181,IF(AND('Tabla de Aspectos'!P181&gt;=0,'Tabla de Aspectos'!P181&lt;'Tabla de Aspectos'!$O$5/24),'Tabla de Aspectos'!P181,IF(AND('Tabla de Aspectos'!R181&gt;=0,'Tabla de Aspectos'!R181&lt;'Tabla de Aspectos'!$Q$5/24),'Tabla de Aspectos'!R181,IF(AND('Tabla de Aspectos'!T181&gt;=0,'Tabla de Aspectos'!T181&lt;'Tabla de Aspectos'!$S$5/24),'Tabla de Aspectos'!T181,IF(AND('Tabla de Aspectos'!V181&gt;=0,'Tabla de Aspectos'!V181&lt;'Tabla de Aspectos'!$U$5/24),'Tabla de Aspectos'!V181,IF(AND('Tabla de Aspectos'!X181&gt;=0,'Tabla de Aspectos'!X181&lt;'Tabla de Aspectos'!$W$5/24),'Tabla de Aspectos'!X181,IF(AND('Tabla de Aspectos'!Z181&gt;=0,'Tabla de Aspectos'!Z181&lt;'Tabla de Aspectos'!$Y$5/24),'Tabla de Aspectos'!Z181,IF(AND('Tabla de Aspectos'!AB181&gt;=0,'Tabla de Aspectos'!AB181&lt;'Tabla de Aspectos'!$AA$5/24),'Tabla de Aspectos'!AB181,IF(AND('Tabla de Aspectos'!AD181&gt;=0,'Tabla de Aspectos'!AD181&lt;'Tabla de Aspectos'!$AC$5/24),'Tabla de Aspectos'!AD181,IF(AND('Tabla de Aspectos'!AF181&gt;=0,'Tabla de Aspectos'!AF181&lt;'Tabla de Aspectos'!$AE$5/24),'Tabla de Aspectos'!AF181,IF(AND('Tabla de Aspectos'!AH181&gt;=0,'Tabla de Aspectos'!AH181&lt;'Tabla de Aspectos'!$AG$5/24),'Tabla de Aspectos'!AH181,IF(AND('Tabla de Aspectos'!AJ181&gt;=0,'Tabla de Aspectos'!AJ181&lt;'Tabla de Aspectos'!$AI$5/24),'Tabla de Aspectos'!AJ181,IF(AND('Tabla de Aspectos'!AL181&gt;=0,'Tabla de Aspectos'!AL181&lt;'Tabla de Aspectos'!$AK$5/24),'Tabla de Aspectos'!AL181,IF(AND('Tabla de Aspectos'!AN181&gt;=0,'Tabla de Aspectos'!AN181&lt;'Tabla de Aspectos'!$AM$5/24),'Tabla de Aspectos'!AN181,IF(AND('Tabla de Aspectos'!AP181&gt;=0,'Tabla de Aspectos'!AP181&lt;'Tabla de Aspectos'!$AO$5/24),'Tabla de Aspectos'!AP181,IF(AND('Tabla de Aspectos'!AR181&gt;=0,'Tabla de Aspectos'!AR181&lt;'Tabla de Aspectos'!$AQ$5/24),'Tabla de Aspectos'!AR181,IF(AND('Tabla de Aspectos'!AT181&gt;=0,'Tabla de Aspectos'!AT181&lt;'Tabla de Aspectos'!$AS$5/24),'Tabla de Aspectos'!AT181,IF(AND('Tabla de Aspectos'!AV181&gt;=0,'Tabla de Aspectos'!AV181&lt;'Tabla de Aspectos'!$AU$5/24),'Tabla de Aspectos'!AV181,IF(AND('Tabla de Aspectos'!AX181&gt;=0,'Tabla de Aspectos'!AX181&lt;'Tabla de Aspectos'!$AW$5/24),'Tabla de Aspectos'!AX181,IF(AND('Tabla de Aspectos'!AZ181&gt;=0,'Tabla de Aspectos'!AZ181&lt;'Tabla de Aspectos'!$AY$5/24),'Tabla de Aspectos'!AZ181,IF(AND('Tabla de Aspectos'!BB181&gt;=0,'Tabla de Aspectos'!BB181&lt;'Tabla de Aspectos'!$BA$5/24),'Tabla de Aspectos'!BB181,IF(AND('Tabla de Aspectos'!BD181&gt;=0,'Tabla de Aspectos'!BD181&lt;'Tabla de Aspectos'!$BC$5/24),'Tabla de Aspectos'!BD181,IF(AND('Tabla de Aspectos'!BF181&gt;=0,'Tabla de Aspectos'!BF181&lt;'Tabla de Aspectos'!$BE$5/24),'Tabla de Aspectos'!BF181,IF(AND('Tabla de Aspectos'!BH181&gt;=0,'Tabla de Aspectos'!BH181&lt;'Tabla de Aspectos'!$BG$5/24),'Tabla de Aspectos'!BH181,IF(AND('Tabla de Aspectos'!BJ181&gt;=0,'Tabla de Aspectos'!BJ181&lt;'Tabla de Aspectos'!$BI$5/24),'Tabla de Aspectos'!BJ181,IF(AND('Tabla de Aspectos'!BL181&gt;=0,'Tabla de Aspectos'!BL181&lt;'Tabla de Aspectos'!$BK$5/24),'Tabla de Aspectos'!BL181,IF(AND('Tabla de Aspectos'!BN181&gt;=0,'Tabla de Aspectos'!BN181&lt;'Tabla de Aspectos'!$BM$5/24),'Tabla de Aspectos'!BN181,IF(AND('Tabla de Aspectos'!BP181&gt;=0,'Tabla de Aspectos'!BP181&lt;'Tabla de Aspectos'!$BO$5/24),'Tabla de Aspectos'!BP181,IF(AND('Tabla de Aspectos'!BR181&gt;=0,'Tabla de Aspectos'!BR181&lt;'Tabla de Aspectos'!$BQ$5/24),'Tabla de Aspectos'!BR181,IF(AND('Tabla de Aspectos'!BT181&gt;=0,'Tabla de Aspectos'!BT181&lt;'Tabla de Aspectos'!$BS$5/24),'Tabla de Aspectos'!BT181,IF(AND('Tabla de Aspectos'!BV181&gt;=0,'Tabla de Aspectos'!BV181&lt;'Tabla de Aspectos'!$BU$5/24),'Tabla de Aspectos'!BV181,IF(AND('Tabla de Aspectos'!BX181&gt;=0,'Tabla de Aspectos'!BX181&lt;'Tabla de Aspectos'!$BW$5/24),'Tabla de Aspectos'!BX181,IF(AND('Tabla de Aspectos'!BZ181&gt;=0,'Tabla de Aspectos'!BZ181&lt;'Tabla de Aspectos'!$BY$5/24),'Tabla de Aspectos'!BZ181,IF(AND('Tabla de Aspectos'!CB181&gt;=0,'Tabla de Aspectos'!CB181&lt;'Tabla de Aspectos'!$CA$5/24),'Tabla de Aspectos'!CB181,IF(AND('Tabla de Aspectos'!CD181&gt;=0,'Tabla de Aspectos'!CD181&lt;'Tabla de Aspectos'!$CC$5/24),'Tabla de Aspectos'!CD181,IF(AND('Tabla de Aspectos'!CF181&gt;=0,'Tabla de Aspectos'!CF181&lt;'Tabla de Aspectos'!$CE$5/24),'Tabla de Aspectos'!CF181,IF(AND('Tabla de Aspectos'!CH181&gt;=0,'Tabla de Aspectos'!CH181&lt;'Tabla de Aspectos'!$CG$5/24),'Tabla de Aspectos'!CH181,IF(AND('Tabla de Aspectos'!CJ181&gt;=0,'Tabla de Aspectos'!CJ181&lt;'Tabla de Aspectos'!$CI$5/24),'Tabla de Aspectos'!CJ181,IF(AND('Tabla de Aspectos'!CL181&gt;=0,'Tabla de Aspectos'!CL181&lt;'Tabla de Aspectos'!$CK$5/24),'Tabla de Aspectos'!CL181,IF(AND('Tabla de Aspectos'!CN181&gt;=0,'Tabla de Aspectos'!CN181&lt;'Tabla de Aspectos'!$CM$5/24),'Tabla de Aspectos'!CN181,IF(AND('Tabla de Aspectos'!CP181&gt;=0,'Tabla de Aspectos'!CP181&lt;'Tabla de Aspectos'!$CO$5/24),'Tabla de Aspectos'!CP181,IF(AND('Tabla de Aspectos'!CR181&gt;=0,'Tabla de Aspectos'!CR181&lt;'Tabla de Aspectos'!$CQ$5/24),'Tabla de Aspectos'!CR181,IF(AND('Tabla de Aspectos'!CT181&gt;=0,'Tabla de Aspectos'!CT181&lt;'Tabla de Aspectos'!$CS$5/24),'Tabla de Aspectos'!CT181,IF(AND('Tabla de Aspectos'!CV181&gt;=0,'Tabla de Aspectos'!CV181&lt;'Tabla de Aspectos'!$CU$5/24),'Tabla de Aspectos'!CV181,IF(AND('Tabla de Aspectos'!CX181&gt;=0,'Tabla de Aspectos'!CX181&lt;'Tabla de Aspectos'!$CW$5/24),'Tabla de Aspectos'!CX181,"")))))))))))))))))))))))))))))))))))))))))))))))))</f>
        <v>0</v>
      </c>
      <c r="DC9" s="3" t="str">
        <f>IF(DB9&lt;&gt;"",IF(DA9=13,"(no se puede describir)",IF(DA9="Conjunción","+20",ROUND((31-HLOOKUP(DA9,'Tabla de Aspectos'!$G$2:$DT$7,6,FALSE))/3*2,1))),"")</f>
        <v>+20</v>
      </c>
      <c r="DD9" s="3">
        <f>IF(DA9='Tabla de Aspectos'!$G$2,24*DB9/'Tabla de Aspectos'!$G$5,IF(DA9='Tabla de Aspectos'!$I$2,24*DB9/'Tabla de Aspectos'!$I$5,IF(DA9='Tabla de Aspectos'!$K$2,24*DB9/'Tabla de Aspectos'!$K$5,IF(DA9='Tabla de Aspectos'!$CY$2,24*DB9/'Tabla de Aspectos'!$CY$5,IF(DA9='Tabla de Aspectos'!$M$2,24*DB9/'Tabla de Aspectos'!$M$5,IF(DA9='Tabla de Aspectos'!$M$2,24*DB9/'Tabla de Aspectos'!$M$5,IF(DA9='Tabla de Aspectos'!$O$2,24*DB9/'Tabla de Aspectos'!$O$5,IF(DA9='Tabla de Aspectos'!$Q$2,24*DB9/'Tabla de Aspectos'!$Q$5,IF(DA9='Tabla de Aspectos'!$S$2,24*DB9/'Tabla de Aspectos'!$S$5,IF(DA9='Tabla de Aspectos'!$U$2,24*DB9/'Tabla de Aspectos'!$U$5,IF(DA9='Tabla de Aspectos'!$W$2,24*DB9/'Tabla de Aspectos'!$W$5,IF(DA9='Tabla de Aspectos'!$Y$2,24*DB9/'Tabla de Aspectos'!$Y$5,IF(DA9='Tabla de Aspectos'!$AA$2,24*DB9/'Tabla de Aspectos'!$AA$5,IF(DA9='Tabla de Aspectos'!$AC$2,24*DB9/'Tabla de Aspectos'!$AC$5,IF(DA9='Tabla de Aspectos'!$AE$2,24*DB9/'Tabla de Aspectos'!$AE$5,IF(DA9='Tabla de Aspectos'!$AG$2,24*DB9/'Tabla de Aspectos'!$AG$5,IF(DA9='Tabla de Aspectos'!$AI$2,24*DB9/'Tabla de Aspectos'!$AI$5,IF(DA9='Tabla de Aspectos'!$AK$2,24*DB9/'Tabla de Aspectos'!$AK$5,IF(DA9='Tabla de Aspectos'!$AM$2,24*DB9/'Tabla de Aspectos'!$AM$5,IF(DA9='Tabla de Aspectos'!$AO$2,24*DB9/'Tabla de Aspectos'!$AO$5,IF(DA9='Tabla de Aspectos'!$AQ$2,24*DB9/'Tabla de Aspectos'!$AQ$5,IF(DA9='Tabla de Aspectos'!$AS$2,24*DB9/'Tabla de Aspectos'!$AS$5,IF(DA9='Tabla de Aspectos'!$AU$2,24*DB9/'Tabla de Aspectos'!$AU$5,IF(DA9='Tabla de Aspectos'!$AW$2,24*DB9/'Tabla de Aspectos'!$AW$5,IF(DA9='Tabla de Aspectos'!$AY$2,24*DB9/'Tabla de Aspectos'!$AY$5,IF(DA9='Tabla de Aspectos'!$BA$2,24*DB9/'Tabla de Aspectos'!$BA$5,IF(DA9='Tabla de Aspectos'!$BC$2,24*DB9/'Tabla de Aspectos'!$BC$5,IF(DA9='Tabla de Aspectos'!$BE$2,24*DB9/'Tabla de Aspectos'!$BE$5,IF(DA9='Tabla de Aspectos'!$BG$2,24*DB9/'Tabla de Aspectos'!$BG$5,IF(DA9='Tabla de Aspectos'!$BI$2,24*DB9/'Tabla de Aspectos'!$BI$5,IF(DA9='Tabla de Aspectos'!$BK$2,24*DB9/'Tabla de Aspectos'!$BK$5,IF(DA9='Tabla de Aspectos'!$BM$2,24*DB9/'Tabla de Aspectos'!$BM$5,IF(DA9='Tabla de Aspectos'!$BO$2,24*DB9/'Tabla de Aspectos'!$BO$5,IF(DA9='Tabla de Aspectos'!$BQ$2,24*DB9/'Tabla de Aspectos'!$BQ$5,IF(DA9='Tabla de Aspectos'!$BS$2,24*DB9/'Tabla de Aspectos'!$BS$5,IF(DA9='Tabla de Aspectos'!$BU$2,24*DB9/'Tabla de Aspectos'!$BU$5,IF(DA9='Tabla de Aspectos'!$BW$2,24*DB9/'Tabla de Aspectos'!$BW$5,IF(DA9='Tabla de Aspectos'!$BY$2,24*DB9/'Tabla de Aspectos'!$BY$5,IF(DA9='Tabla de Aspectos'!$CA$2,24*DB9/'Tabla de Aspectos'!$CA$5,IF(DA9='Tabla de Aspectos'!$CC$2,24*DB9/'Tabla de Aspectos'!$CC$5,IF(DA9='Tabla de Aspectos'!$CE$2,24*DB9/'Tabla de Aspectos'!$CE$5,IF(DA9='Tabla de Aspectos'!$CG$2,24*DB9/'Tabla de Aspectos'!$CG$5,IF(DA9='Tabla de Aspectos'!$CI$2,24*DB9/'Tabla de Aspectos'!$CI$5,IF(DA9='Tabla de Aspectos'!$CK$2,24*DB9/'Tabla de Aspectos'!$CK$5,IF(DA9='Tabla de Aspectos'!$CM$2,24*DB9/'Tabla de Aspectos'!$CM$5,IF(DA9='Tabla de Aspectos'!$CO$2,24*DB9/'Tabla de Aspectos'!$CO$5,IF(DA9='Tabla de Aspectos'!$CQ$2,24*DB9/'Tabla de Aspectos'!$CQ$5,IF(DA9='Tabla de Aspectos'!$CS$2,24*DB9/'Tabla de Aspectos'!$CS$5,IF(DA9='Tabla de Aspectos'!$CU$2,24*DB9/'Tabla de Aspectos'!$CU$5,IF(DA9='Tabla de Aspectos'!$CW$2,24*DB9/'Tabla de Aspectos'!$CW$5,""))))))))))))))))))))))))))))))))))))))))))))))))))</f>
        <v>0</v>
      </c>
      <c r="DE9" s="3">
        <f t="shared" si="9"/>
        <v>20</v>
      </c>
      <c r="DG9" s="3">
        <f>'Tabla de Aspectos'!D196</f>
        <v>198</v>
      </c>
      <c r="DH9" s="3" t="str">
        <f>'Tabla de Aspectos'!E196</f>
        <v>Quirón</v>
      </c>
      <c r="DI9" s="3" t="str">
        <f>'Tabla de Aspectos'!F196</f>
        <v>Júpiter</v>
      </c>
      <c r="DJ9" s="3" t="str">
        <f>IF('Tabla de Aspectos'!G196='Tabla de Aspectos'!$H$2,'Tabla de Aspectos'!$H$2,IF('Tabla de Aspectos'!I196='Tabla de Aspectos'!$J$2,'Tabla de Aspectos'!$J$2,IF('Tabla de Aspectos'!CY196='Tabla de Aspectos'!$CZ$2,'Tabla de Aspectos'!$CZ$2,IF('Tabla de Aspectos'!K196='Tabla de Aspectos'!$L$2,'Tabla de Aspectos'!$L$2,IF('Tabla de Aspectos'!M196='Tabla de Aspectos'!$N$2,'Tabla de Aspectos'!$N$2,IF('Tabla de Aspectos'!O196='Tabla de Aspectos'!$P$2,'Tabla de Aspectos'!$P$2,IF('Tabla de Aspectos'!Q196='Tabla de Aspectos'!$R$2,'Tabla de Aspectos'!$R$2,IF('Tabla de Aspectos'!S196='Tabla de Aspectos'!$T$2,'Tabla de Aspectos'!$T$2,IF('Tabla de Aspectos'!U196='Tabla de Aspectos'!$V$2,'Tabla de Aspectos'!$V$2,IF('Tabla de Aspectos'!W196='Tabla de Aspectos'!$X$2,'Tabla de Aspectos'!$X$2,IF('Tabla de Aspectos'!Y196='Tabla de Aspectos'!$Z$2,'Tabla de Aspectos'!$Z$2,IF('Tabla de Aspectos'!AA196='Tabla de Aspectos'!$AB$2,'Tabla de Aspectos'!$AB$2,IF('Tabla de Aspectos'!AC196='Tabla de Aspectos'!$AD$2,'Tabla de Aspectos'!$AD$2,IF('Tabla de Aspectos'!AE196='Tabla de Aspectos'!$AF$2,'Tabla de Aspectos'!$AF$2,IF('Tabla de Aspectos'!AG196='Tabla de Aspectos'!$AH$2,'Tabla de Aspectos'!$AH$2,IF('Tabla de Aspectos'!AI196='Tabla de Aspectos'!$AJ$2,'Tabla de Aspectos'!$AJ$2,IF('Tabla de Aspectos'!AK196='Tabla de Aspectos'!$AL$2,'Tabla de Aspectos'!$AL$2,IF('Tabla de Aspectos'!AM196='Tabla de Aspectos'!$AN$2,'Tabla de Aspectos'!$AN$2,IF('Tabla de Aspectos'!AO196='Tabla de Aspectos'!$AP$2,'Tabla de Aspectos'!$AP$2,IF('Tabla de Aspectos'!AQ196='Tabla de Aspectos'!$AR$2,'Tabla de Aspectos'!$AR$2,IF('Tabla de Aspectos'!AS196='Tabla de Aspectos'!$AT$2,'Tabla de Aspectos'!$AT$2,IF('Tabla de Aspectos'!AU196='Tabla de Aspectos'!$AV$2,'Tabla de Aspectos'!$AV$2,IF('Tabla de Aspectos'!AW196='Tabla de Aspectos'!$AX$2,'Tabla de Aspectos'!$AX$2,IF('Tabla de Aspectos'!AY196='Tabla de Aspectos'!$AZ$2,'Tabla de Aspectos'!$AZ$2,IF('Tabla de Aspectos'!BA196='Tabla de Aspectos'!$BB$2,'Tabla de Aspectos'!$BB$2,IF('Tabla de Aspectos'!BC196='Tabla de Aspectos'!$BD$2,'Tabla de Aspectos'!$BD$2,IF('Tabla de Aspectos'!BE196='Tabla de Aspectos'!$BF$2,'Tabla de Aspectos'!$BF$2,IF('Tabla de Aspectos'!BG196='Tabla de Aspectos'!$BH$2,'Tabla de Aspectos'!$BH$2,IF('Tabla de Aspectos'!BI196='Tabla de Aspectos'!$BJ$2,'Tabla de Aspectos'!$BJ$2,IF('Tabla de Aspectos'!BK196='Tabla de Aspectos'!$BL$2,'Tabla de Aspectos'!$BL$2,IF('Tabla de Aspectos'!BM196='Tabla de Aspectos'!$BN$2,'Tabla de Aspectos'!$BN$2,IF('Tabla de Aspectos'!BO196='Tabla de Aspectos'!$BP$2,'Tabla de Aspectos'!$BP$2,IF('Tabla de Aspectos'!BQ196='Tabla de Aspectos'!$BR$2,'Tabla de Aspectos'!$BR$2,IF('Tabla de Aspectos'!BS196='Tabla de Aspectos'!$BT$2,'Tabla de Aspectos'!$BT$2,IF('Tabla de Aspectos'!BU196='Tabla de Aspectos'!$BV$2,'Tabla de Aspectos'!$BV$2,IF('Tabla de Aspectos'!BW196='Tabla de Aspectos'!$BX$2,'Tabla de Aspectos'!$BX$2,IF('Tabla de Aspectos'!BY196='Tabla de Aspectos'!$BZ$2,'Tabla de Aspectos'!$BZ$2,IF('Tabla de Aspectos'!CA196='Tabla de Aspectos'!$CB$2,'Tabla de Aspectos'!$CB$2,IF('Tabla de Aspectos'!CC196='Tabla de Aspectos'!$CD$2,'Tabla de Aspectos'!$CD$2,IF('Tabla de Aspectos'!CE196='Tabla de Aspectos'!$CF$2,'Tabla de Aspectos'!$CF$2,IF('Tabla de Aspectos'!CG196='Tabla de Aspectos'!$CH$2,'Tabla de Aspectos'!$CH$2,IF('Tabla de Aspectos'!CI196='Tabla de Aspectos'!$CJ$2,'Tabla de Aspectos'!$CJ$2,IF('Tabla de Aspectos'!CK196='Tabla de Aspectos'!$CL$2,'Tabla de Aspectos'!$CL$2,IF('Tabla de Aspectos'!CM196='Tabla de Aspectos'!$CN$2,'Tabla de Aspectos'!$CN$2,IF('Tabla de Aspectos'!CO196='Tabla de Aspectos'!$CP$2,'Tabla de Aspectos'!$CP$2,IF('Tabla de Aspectos'!CQ196='Tabla de Aspectos'!$CR$2,'Tabla de Aspectos'!$CR$2,IF('Tabla de Aspectos'!CS196='Tabla de Aspectos'!$CT$2,'Tabla de Aspectos'!$CT$2,IF('Tabla de Aspectos'!CU196='Tabla de Aspectos'!$CV$2,'Tabla de Aspectos'!$CV$2,IF('Tabla de Aspectos'!CW196='Tabla de Aspectos'!$CX$2,'Tabla de Aspectos'!$CX$2,"")))))))))))))))))))))))))))))))))))))))))))))))))</f>
        <v>Conjunción</v>
      </c>
      <c r="DK9" s="5">
        <f>IF(AND('Tabla de Aspectos'!H196&gt;=0,'Tabla de Aspectos'!H196&lt;'Tabla de Aspectos'!$G$5/24),'Tabla de Aspectos'!H196,IF(AND('Tabla de Aspectos'!J196&gt;=0,'Tabla de Aspectos'!J196&lt;'Tabla de Aspectos'!$I$5/24),'Tabla de Aspectos'!J196,IF(AND('Tabla de Aspectos'!CZ196&gt;=0,'Tabla de Aspectos'!CZ196&lt;'Tabla de Aspectos'!$CY$5/24),'Tabla de Aspectos'!CZ196,IF(AND('Tabla de Aspectos'!L196&gt;=0,'Tabla de Aspectos'!L196&lt;'Tabla de Aspectos'!$K$5/24),'Tabla de Aspectos'!L196,IF(AND('Tabla de Aspectos'!N196&gt;=0,'Tabla de Aspectos'!N196&lt;'Tabla de Aspectos'!$M$5/24),'Tabla de Aspectos'!N196,IF(AND('Tabla de Aspectos'!P196&gt;=0,'Tabla de Aspectos'!P196&lt;'Tabla de Aspectos'!$O$5/24),'Tabla de Aspectos'!P196,IF(AND('Tabla de Aspectos'!R196&gt;=0,'Tabla de Aspectos'!R196&lt;'Tabla de Aspectos'!$Q$5/24),'Tabla de Aspectos'!R196,IF(AND('Tabla de Aspectos'!T196&gt;=0,'Tabla de Aspectos'!T196&lt;'Tabla de Aspectos'!$S$5/24),'Tabla de Aspectos'!T196,IF(AND('Tabla de Aspectos'!V196&gt;=0,'Tabla de Aspectos'!V196&lt;'Tabla de Aspectos'!$U$5/24),'Tabla de Aspectos'!V196,IF(AND('Tabla de Aspectos'!X196&gt;=0,'Tabla de Aspectos'!X196&lt;'Tabla de Aspectos'!$W$5/24),'Tabla de Aspectos'!X196,IF(AND('Tabla de Aspectos'!Z196&gt;=0,'Tabla de Aspectos'!Z196&lt;'Tabla de Aspectos'!$Y$5/24),'Tabla de Aspectos'!Z196,IF(AND('Tabla de Aspectos'!AB196&gt;=0,'Tabla de Aspectos'!AB196&lt;'Tabla de Aspectos'!$AA$5/24),'Tabla de Aspectos'!AB196,IF(AND('Tabla de Aspectos'!AD196&gt;=0,'Tabla de Aspectos'!AD196&lt;'Tabla de Aspectos'!$AC$5/24),'Tabla de Aspectos'!AD196,IF(AND('Tabla de Aspectos'!AF196&gt;=0,'Tabla de Aspectos'!AF196&lt;'Tabla de Aspectos'!$AE$5/24),'Tabla de Aspectos'!AF196,IF(AND('Tabla de Aspectos'!AH196&gt;=0,'Tabla de Aspectos'!AH196&lt;'Tabla de Aspectos'!$AG$5/24),'Tabla de Aspectos'!AH196,IF(AND('Tabla de Aspectos'!AJ196&gt;=0,'Tabla de Aspectos'!AJ196&lt;'Tabla de Aspectos'!$AI$5/24),'Tabla de Aspectos'!AJ196,IF(AND('Tabla de Aspectos'!AL196&gt;=0,'Tabla de Aspectos'!AL196&lt;'Tabla de Aspectos'!$AK$5/24),'Tabla de Aspectos'!AL196,IF(AND('Tabla de Aspectos'!AN196&gt;=0,'Tabla de Aspectos'!AN196&lt;'Tabla de Aspectos'!$AM$5/24),'Tabla de Aspectos'!AN196,IF(AND('Tabla de Aspectos'!AP196&gt;=0,'Tabla de Aspectos'!AP196&lt;'Tabla de Aspectos'!$AO$5/24),'Tabla de Aspectos'!AP196,IF(AND('Tabla de Aspectos'!AR196&gt;=0,'Tabla de Aspectos'!AR196&lt;'Tabla de Aspectos'!$AQ$5/24),'Tabla de Aspectos'!AR196,IF(AND('Tabla de Aspectos'!AT196&gt;=0,'Tabla de Aspectos'!AT196&lt;'Tabla de Aspectos'!$AS$5/24),'Tabla de Aspectos'!AT196,IF(AND('Tabla de Aspectos'!AV196&gt;=0,'Tabla de Aspectos'!AV196&lt;'Tabla de Aspectos'!$AU$5/24),'Tabla de Aspectos'!AV196,IF(AND('Tabla de Aspectos'!AX196&gt;=0,'Tabla de Aspectos'!AX196&lt;'Tabla de Aspectos'!$AW$5/24),'Tabla de Aspectos'!AX196,IF(AND('Tabla de Aspectos'!AZ196&gt;=0,'Tabla de Aspectos'!AZ196&lt;'Tabla de Aspectos'!$AY$5/24),'Tabla de Aspectos'!AZ196,IF(AND('Tabla de Aspectos'!BB196&gt;=0,'Tabla de Aspectos'!BB196&lt;'Tabla de Aspectos'!$BA$5/24),'Tabla de Aspectos'!BB196,IF(AND('Tabla de Aspectos'!BD196&gt;=0,'Tabla de Aspectos'!BD196&lt;'Tabla de Aspectos'!$BC$5/24),'Tabla de Aspectos'!BD196,IF(AND('Tabla de Aspectos'!BF196&gt;=0,'Tabla de Aspectos'!BF196&lt;'Tabla de Aspectos'!$BE$5/24),'Tabla de Aspectos'!BF196,IF(AND('Tabla de Aspectos'!BH196&gt;=0,'Tabla de Aspectos'!BH196&lt;'Tabla de Aspectos'!$BG$5/24),'Tabla de Aspectos'!BH196,IF(AND('Tabla de Aspectos'!BJ196&gt;=0,'Tabla de Aspectos'!BJ196&lt;'Tabla de Aspectos'!$BI$5/24),'Tabla de Aspectos'!BJ196,IF(AND('Tabla de Aspectos'!BL196&gt;=0,'Tabla de Aspectos'!BL196&lt;'Tabla de Aspectos'!$BK$5/24),'Tabla de Aspectos'!BL196,IF(AND('Tabla de Aspectos'!BN196&gt;=0,'Tabla de Aspectos'!BN196&lt;'Tabla de Aspectos'!$BM$5/24),'Tabla de Aspectos'!BN196,IF(AND('Tabla de Aspectos'!BP196&gt;=0,'Tabla de Aspectos'!BP196&lt;'Tabla de Aspectos'!$BO$5/24),'Tabla de Aspectos'!BP196,IF(AND('Tabla de Aspectos'!BR196&gt;=0,'Tabla de Aspectos'!BR196&lt;'Tabla de Aspectos'!$BQ$5/24),'Tabla de Aspectos'!BR196,IF(AND('Tabla de Aspectos'!BT196&gt;=0,'Tabla de Aspectos'!BT196&lt;'Tabla de Aspectos'!$BS$5/24),'Tabla de Aspectos'!BT196,IF(AND('Tabla de Aspectos'!BV196&gt;=0,'Tabla de Aspectos'!BV196&lt;'Tabla de Aspectos'!$BU$5/24),'Tabla de Aspectos'!BV196,IF(AND('Tabla de Aspectos'!BX196&gt;=0,'Tabla de Aspectos'!BX196&lt;'Tabla de Aspectos'!$BW$5/24),'Tabla de Aspectos'!BX196,IF(AND('Tabla de Aspectos'!BZ196&gt;=0,'Tabla de Aspectos'!BZ196&lt;'Tabla de Aspectos'!$BY$5/24),'Tabla de Aspectos'!BZ196,IF(AND('Tabla de Aspectos'!CB196&gt;=0,'Tabla de Aspectos'!CB196&lt;'Tabla de Aspectos'!$CA$5/24),'Tabla de Aspectos'!CB196,IF(AND('Tabla de Aspectos'!CD196&gt;=0,'Tabla de Aspectos'!CD196&lt;'Tabla de Aspectos'!$CC$5/24),'Tabla de Aspectos'!CD196,IF(AND('Tabla de Aspectos'!CF196&gt;=0,'Tabla de Aspectos'!CF196&lt;'Tabla de Aspectos'!$CE$5/24),'Tabla de Aspectos'!CF196,IF(AND('Tabla de Aspectos'!CH196&gt;=0,'Tabla de Aspectos'!CH196&lt;'Tabla de Aspectos'!$CG$5/24),'Tabla de Aspectos'!CH196,IF(AND('Tabla de Aspectos'!CJ196&gt;=0,'Tabla de Aspectos'!CJ196&lt;'Tabla de Aspectos'!$CI$5/24),'Tabla de Aspectos'!CJ196,IF(AND('Tabla de Aspectos'!CL196&gt;=0,'Tabla de Aspectos'!CL196&lt;'Tabla de Aspectos'!$CK$5/24),'Tabla de Aspectos'!CL196,IF(AND('Tabla de Aspectos'!CN196&gt;=0,'Tabla de Aspectos'!CN196&lt;'Tabla de Aspectos'!$CM$5/24),'Tabla de Aspectos'!CN196,IF(AND('Tabla de Aspectos'!CP196&gt;=0,'Tabla de Aspectos'!CP196&lt;'Tabla de Aspectos'!$CO$5/24),'Tabla de Aspectos'!CP196,IF(AND('Tabla de Aspectos'!CR196&gt;=0,'Tabla de Aspectos'!CR196&lt;'Tabla de Aspectos'!$CQ$5/24),'Tabla de Aspectos'!CR196,IF(AND('Tabla de Aspectos'!CT196&gt;=0,'Tabla de Aspectos'!CT196&lt;'Tabla de Aspectos'!$CS$5/24),'Tabla de Aspectos'!CT196,IF(AND('Tabla de Aspectos'!CV196&gt;=0,'Tabla de Aspectos'!CV196&lt;'Tabla de Aspectos'!$CU$5/24),'Tabla de Aspectos'!CV196,IF(AND('Tabla de Aspectos'!CX196&gt;=0,'Tabla de Aspectos'!CX196&lt;'Tabla de Aspectos'!$CW$5/24),'Tabla de Aspectos'!CX196,"")))))))))))))))))))))))))))))))))))))))))))))))))</f>
        <v>0</v>
      </c>
      <c r="DL9" s="3" t="str">
        <f>IF(DK9&lt;&gt;"",IF(DJ9=13,"(no se puede describir)",IF(DJ9="Conjunción","+20",ROUND((31-HLOOKUP(DJ9,'Tabla de Aspectos'!$G$2:$DT$7,6,FALSE))/3*2,1))),"")</f>
        <v>+20</v>
      </c>
      <c r="DM9" s="3">
        <f>IF(DJ9='Tabla de Aspectos'!$G$2,24*DK9/'Tabla de Aspectos'!$G$5,IF(DJ9='Tabla de Aspectos'!$I$2,24*DK9/'Tabla de Aspectos'!$I$5,IF(DJ9='Tabla de Aspectos'!$K$2,24*DK9/'Tabla de Aspectos'!$K$5,IF(DJ9='Tabla de Aspectos'!$CY$2,24*DK9/'Tabla de Aspectos'!$CY$5,IF(DJ9='Tabla de Aspectos'!$M$2,24*DK9/'Tabla de Aspectos'!$M$5,IF(DJ9='Tabla de Aspectos'!$M$2,24*DK9/'Tabla de Aspectos'!$M$5,IF(DJ9='Tabla de Aspectos'!$O$2,24*DK9/'Tabla de Aspectos'!$O$5,IF(DJ9='Tabla de Aspectos'!$Q$2,24*DK9/'Tabla de Aspectos'!$Q$5,IF(DJ9='Tabla de Aspectos'!$S$2,24*DK9/'Tabla de Aspectos'!$S$5,IF(DJ9='Tabla de Aspectos'!$U$2,24*DK9/'Tabla de Aspectos'!$U$5,IF(DJ9='Tabla de Aspectos'!$W$2,24*DK9/'Tabla de Aspectos'!$W$5,IF(DJ9='Tabla de Aspectos'!$Y$2,24*DK9/'Tabla de Aspectos'!$Y$5,IF(DJ9='Tabla de Aspectos'!$AA$2,24*DK9/'Tabla de Aspectos'!$AA$5,IF(DJ9='Tabla de Aspectos'!$AC$2,24*DK9/'Tabla de Aspectos'!$AC$5,IF(DJ9='Tabla de Aspectos'!$AE$2,24*DK9/'Tabla de Aspectos'!$AE$5,IF(DJ9='Tabla de Aspectos'!$AG$2,24*DK9/'Tabla de Aspectos'!$AG$5,IF(DJ9='Tabla de Aspectos'!$AI$2,24*DK9/'Tabla de Aspectos'!$AI$5,IF(DJ9='Tabla de Aspectos'!$AK$2,24*DK9/'Tabla de Aspectos'!$AK$5,IF(DJ9='Tabla de Aspectos'!$AM$2,24*DK9/'Tabla de Aspectos'!$AM$5,IF(DJ9='Tabla de Aspectos'!$AO$2,24*DK9/'Tabla de Aspectos'!$AO$5,IF(DJ9='Tabla de Aspectos'!$AQ$2,24*DK9/'Tabla de Aspectos'!$AQ$5,IF(DJ9='Tabla de Aspectos'!$AS$2,24*DK9/'Tabla de Aspectos'!$AS$5,IF(DJ9='Tabla de Aspectos'!$AU$2,24*DK9/'Tabla de Aspectos'!$AU$5,IF(DJ9='Tabla de Aspectos'!$AW$2,24*DK9/'Tabla de Aspectos'!$AW$5,IF(DJ9='Tabla de Aspectos'!$AY$2,24*DK9/'Tabla de Aspectos'!$AY$5,IF(DJ9='Tabla de Aspectos'!$BA$2,24*DK9/'Tabla de Aspectos'!$BA$5,IF(DJ9='Tabla de Aspectos'!$BC$2,24*DK9/'Tabla de Aspectos'!$BC$5,IF(DJ9='Tabla de Aspectos'!$BE$2,24*DK9/'Tabla de Aspectos'!$BE$5,IF(DJ9='Tabla de Aspectos'!$BG$2,24*DK9/'Tabla de Aspectos'!$BG$5,IF(DJ9='Tabla de Aspectos'!$BI$2,24*DK9/'Tabla de Aspectos'!$BI$5,IF(DJ9='Tabla de Aspectos'!$BK$2,24*DK9/'Tabla de Aspectos'!$BK$5,IF(DJ9='Tabla de Aspectos'!$BM$2,24*DK9/'Tabla de Aspectos'!$BM$5,IF(DJ9='Tabla de Aspectos'!$BO$2,24*DK9/'Tabla de Aspectos'!$BO$5,IF(DJ9='Tabla de Aspectos'!$BQ$2,24*DK9/'Tabla de Aspectos'!$BQ$5,IF(DJ9='Tabla de Aspectos'!$BS$2,24*DK9/'Tabla de Aspectos'!$BS$5,IF(DJ9='Tabla de Aspectos'!$BU$2,24*DK9/'Tabla de Aspectos'!$BU$5,IF(DJ9='Tabla de Aspectos'!$BW$2,24*DK9/'Tabla de Aspectos'!$BW$5,IF(DJ9='Tabla de Aspectos'!$BY$2,24*DK9/'Tabla de Aspectos'!$BY$5,IF(DJ9='Tabla de Aspectos'!$CA$2,24*DK9/'Tabla de Aspectos'!$CA$5,IF(DJ9='Tabla de Aspectos'!$CC$2,24*DK9/'Tabla de Aspectos'!$CC$5,IF(DJ9='Tabla de Aspectos'!$CE$2,24*DK9/'Tabla de Aspectos'!$CE$5,IF(DJ9='Tabla de Aspectos'!$CG$2,24*DK9/'Tabla de Aspectos'!$CG$5,IF(DJ9='Tabla de Aspectos'!$CI$2,24*DK9/'Tabla de Aspectos'!$CI$5,IF(DJ9='Tabla de Aspectos'!$CK$2,24*DK9/'Tabla de Aspectos'!$CK$5,IF(DJ9='Tabla de Aspectos'!$CM$2,24*DK9/'Tabla de Aspectos'!$CM$5,IF(DJ9='Tabla de Aspectos'!$CO$2,24*DK9/'Tabla de Aspectos'!$CO$5,IF(DJ9='Tabla de Aspectos'!$CQ$2,24*DK9/'Tabla de Aspectos'!$CQ$5,IF(DJ9='Tabla de Aspectos'!$CS$2,24*DK9/'Tabla de Aspectos'!$CS$5,IF(DJ9='Tabla de Aspectos'!$CU$2,24*DK9/'Tabla de Aspectos'!$CU$5,IF(DJ9='Tabla de Aspectos'!$CW$2,24*DK9/'Tabla de Aspectos'!$CW$5,""))))))))))))))))))))))))))))))))))))))))))))))))))</f>
        <v>0</v>
      </c>
      <c r="DN9" s="3">
        <f t="shared" si="10"/>
        <v>20</v>
      </c>
      <c r="DP9" s="3">
        <f>'Tabla de Aspectos'!D211</f>
        <v>214</v>
      </c>
      <c r="DQ9" s="3" t="str">
        <f>'Tabla de Aspectos'!E211</f>
        <v>Lilith</v>
      </c>
      <c r="DR9" s="3" t="str">
        <f>'Tabla de Aspectos'!F211</f>
        <v>Júpiter</v>
      </c>
      <c r="DS9" s="3" t="str">
        <f>IF('Tabla de Aspectos'!G211='Tabla de Aspectos'!$H$2,'Tabla de Aspectos'!$H$2,IF('Tabla de Aspectos'!I211='Tabla de Aspectos'!$J$2,'Tabla de Aspectos'!$J$2,IF('Tabla de Aspectos'!CY211='Tabla de Aspectos'!$CZ$2,'Tabla de Aspectos'!$CZ$2,IF('Tabla de Aspectos'!K211='Tabla de Aspectos'!$L$2,'Tabla de Aspectos'!$L$2,IF('Tabla de Aspectos'!M211='Tabla de Aspectos'!$N$2,'Tabla de Aspectos'!$N$2,IF('Tabla de Aspectos'!O211='Tabla de Aspectos'!$P$2,'Tabla de Aspectos'!$P$2,IF('Tabla de Aspectos'!Q211='Tabla de Aspectos'!$R$2,'Tabla de Aspectos'!$R$2,IF('Tabla de Aspectos'!S211='Tabla de Aspectos'!$T$2,'Tabla de Aspectos'!$T$2,IF('Tabla de Aspectos'!U211='Tabla de Aspectos'!$V$2,'Tabla de Aspectos'!$V$2,IF('Tabla de Aspectos'!W211='Tabla de Aspectos'!$X$2,'Tabla de Aspectos'!$X$2,IF('Tabla de Aspectos'!Y211='Tabla de Aspectos'!$Z$2,'Tabla de Aspectos'!$Z$2,IF('Tabla de Aspectos'!AA211='Tabla de Aspectos'!$AB$2,'Tabla de Aspectos'!$AB$2,IF('Tabla de Aspectos'!AC211='Tabla de Aspectos'!$AD$2,'Tabla de Aspectos'!$AD$2,IF('Tabla de Aspectos'!AE211='Tabla de Aspectos'!$AF$2,'Tabla de Aspectos'!$AF$2,IF('Tabla de Aspectos'!AG211='Tabla de Aspectos'!$AH$2,'Tabla de Aspectos'!$AH$2,IF('Tabla de Aspectos'!AI211='Tabla de Aspectos'!$AJ$2,'Tabla de Aspectos'!$AJ$2,IF('Tabla de Aspectos'!AK211='Tabla de Aspectos'!$AL$2,'Tabla de Aspectos'!$AL$2,IF('Tabla de Aspectos'!AM211='Tabla de Aspectos'!$AN$2,'Tabla de Aspectos'!$AN$2,IF('Tabla de Aspectos'!AO211='Tabla de Aspectos'!$AP$2,'Tabla de Aspectos'!$AP$2,IF('Tabla de Aspectos'!AQ211='Tabla de Aspectos'!$AR$2,'Tabla de Aspectos'!$AR$2,IF('Tabla de Aspectos'!AS211='Tabla de Aspectos'!$AT$2,'Tabla de Aspectos'!$AT$2,IF('Tabla de Aspectos'!AU211='Tabla de Aspectos'!$AV$2,'Tabla de Aspectos'!$AV$2,IF('Tabla de Aspectos'!AW211='Tabla de Aspectos'!$AX$2,'Tabla de Aspectos'!$AX$2,IF('Tabla de Aspectos'!AY211='Tabla de Aspectos'!$AZ$2,'Tabla de Aspectos'!$AZ$2,IF('Tabla de Aspectos'!BA211='Tabla de Aspectos'!$BB$2,'Tabla de Aspectos'!$BB$2,IF('Tabla de Aspectos'!BC211='Tabla de Aspectos'!$BD$2,'Tabla de Aspectos'!$BD$2,IF('Tabla de Aspectos'!BE211='Tabla de Aspectos'!$BF$2,'Tabla de Aspectos'!$BF$2,IF('Tabla de Aspectos'!BG211='Tabla de Aspectos'!$BH$2,'Tabla de Aspectos'!$BH$2,IF('Tabla de Aspectos'!BI211='Tabla de Aspectos'!$BJ$2,'Tabla de Aspectos'!$BJ$2,IF('Tabla de Aspectos'!BK211='Tabla de Aspectos'!$BL$2,'Tabla de Aspectos'!$BL$2,IF('Tabla de Aspectos'!BM211='Tabla de Aspectos'!$BN$2,'Tabla de Aspectos'!$BN$2,IF('Tabla de Aspectos'!BO211='Tabla de Aspectos'!$BP$2,'Tabla de Aspectos'!$BP$2,IF('Tabla de Aspectos'!BQ211='Tabla de Aspectos'!$BR$2,'Tabla de Aspectos'!$BR$2,IF('Tabla de Aspectos'!BS211='Tabla de Aspectos'!$BT$2,'Tabla de Aspectos'!$BT$2,IF('Tabla de Aspectos'!BU211='Tabla de Aspectos'!$BV$2,'Tabla de Aspectos'!$BV$2,IF('Tabla de Aspectos'!BW211='Tabla de Aspectos'!$BX$2,'Tabla de Aspectos'!$BX$2,IF('Tabla de Aspectos'!BY211='Tabla de Aspectos'!$BZ$2,'Tabla de Aspectos'!$BZ$2,IF('Tabla de Aspectos'!CA211='Tabla de Aspectos'!$CB$2,'Tabla de Aspectos'!$CB$2,IF('Tabla de Aspectos'!CC211='Tabla de Aspectos'!$CD$2,'Tabla de Aspectos'!$CD$2,IF('Tabla de Aspectos'!CE211='Tabla de Aspectos'!$CF$2,'Tabla de Aspectos'!$CF$2,IF('Tabla de Aspectos'!CG211='Tabla de Aspectos'!$CH$2,'Tabla de Aspectos'!$CH$2,IF('Tabla de Aspectos'!CI211='Tabla de Aspectos'!$CJ$2,'Tabla de Aspectos'!$CJ$2,IF('Tabla de Aspectos'!CK211='Tabla de Aspectos'!$CL$2,'Tabla de Aspectos'!$CL$2,IF('Tabla de Aspectos'!CM211='Tabla de Aspectos'!$CN$2,'Tabla de Aspectos'!$CN$2,IF('Tabla de Aspectos'!CO211='Tabla de Aspectos'!$CP$2,'Tabla de Aspectos'!$CP$2,IF('Tabla de Aspectos'!CQ211='Tabla de Aspectos'!$CR$2,'Tabla de Aspectos'!$CR$2,IF('Tabla de Aspectos'!CS211='Tabla de Aspectos'!$CT$2,'Tabla de Aspectos'!$CT$2,IF('Tabla de Aspectos'!CU211='Tabla de Aspectos'!$CV$2,'Tabla de Aspectos'!$CV$2,IF('Tabla de Aspectos'!CW211='Tabla de Aspectos'!$CX$2,'Tabla de Aspectos'!$CX$2,"")))))))))))))))))))))))))))))))))))))))))))))))))</f>
        <v>Conjunción</v>
      </c>
      <c r="DT9" s="5">
        <f>IF(AND('Tabla de Aspectos'!H211&gt;=0,'Tabla de Aspectos'!H211&lt;'Tabla de Aspectos'!$G$5/24),'Tabla de Aspectos'!H211,IF(AND('Tabla de Aspectos'!J211&gt;=0,'Tabla de Aspectos'!J211&lt;'Tabla de Aspectos'!$I$5/24),'Tabla de Aspectos'!J211,IF(AND('Tabla de Aspectos'!CZ211&gt;=0,'Tabla de Aspectos'!CZ211&lt;'Tabla de Aspectos'!$CY$5/24),'Tabla de Aspectos'!CZ211,IF(AND('Tabla de Aspectos'!L211&gt;=0,'Tabla de Aspectos'!L211&lt;'Tabla de Aspectos'!$K$5/24),'Tabla de Aspectos'!L211,IF(AND('Tabla de Aspectos'!N211&gt;=0,'Tabla de Aspectos'!N211&lt;'Tabla de Aspectos'!$M$5/24),'Tabla de Aspectos'!N211,IF(AND('Tabla de Aspectos'!P211&gt;=0,'Tabla de Aspectos'!P211&lt;'Tabla de Aspectos'!$O$5/24),'Tabla de Aspectos'!P211,IF(AND('Tabla de Aspectos'!R211&gt;=0,'Tabla de Aspectos'!R211&lt;'Tabla de Aspectos'!$Q$5/24),'Tabla de Aspectos'!R211,IF(AND('Tabla de Aspectos'!T211&gt;=0,'Tabla de Aspectos'!T211&lt;'Tabla de Aspectos'!$S$5/24),'Tabla de Aspectos'!T211,IF(AND('Tabla de Aspectos'!V211&gt;=0,'Tabla de Aspectos'!V211&lt;'Tabla de Aspectos'!$U$5/24),'Tabla de Aspectos'!V211,IF(AND('Tabla de Aspectos'!X211&gt;=0,'Tabla de Aspectos'!X211&lt;'Tabla de Aspectos'!$W$5/24),'Tabla de Aspectos'!X211,IF(AND('Tabla de Aspectos'!Z211&gt;=0,'Tabla de Aspectos'!Z211&lt;'Tabla de Aspectos'!$Y$5/24),'Tabla de Aspectos'!Z211,IF(AND('Tabla de Aspectos'!AB211&gt;=0,'Tabla de Aspectos'!AB211&lt;'Tabla de Aspectos'!$AA$5/24),'Tabla de Aspectos'!AB211,IF(AND('Tabla de Aspectos'!AD211&gt;=0,'Tabla de Aspectos'!AD211&lt;'Tabla de Aspectos'!$AC$5/24),'Tabla de Aspectos'!AD211,IF(AND('Tabla de Aspectos'!AF211&gt;=0,'Tabla de Aspectos'!AF211&lt;'Tabla de Aspectos'!$AE$5/24),'Tabla de Aspectos'!AF211,IF(AND('Tabla de Aspectos'!AH211&gt;=0,'Tabla de Aspectos'!AH211&lt;'Tabla de Aspectos'!$AG$5/24),'Tabla de Aspectos'!AH211,IF(AND('Tabla de Aspectos'!AJ211&gt;=0,'Tabla de Aspectos'!AJ211&lt;'Tabla de Aspectos'!$AI$5/24),'Tabla de Aspectos'!AJ211,IF(AND('Tabla de Aspectos'!AL211&gt;=0,'Tabla de Aspectos'!AL211&lt;'Tabla de Aspectos'!$AK$5/24),'Tabla de Aspectos'!AL211,IF(AND('Tabla de Aspectos'!AN211&gt;=0,'Tabla de Aspectos'!AN211&lt;'Tabla de Aspectos'!$AM$5/24),'Tabla de Aspectos'!AN211,IF(AND('Tabla de Aspectos'!AP211&gt;=0,'Tabla de Aspectos'!AP211&lt;'Tabla de Aspectos'!$AO$5/24),'Tabla de Aspectos'!AP211,IF(AND('Tabla de Aspectos'!AR211&gt;=0,'Tabla de Aspectos'!AR211&lt;'Tabla de Aspectos'!$AQ$5/24),'Tabla de Aspectos'!AR211,IF(AND('Tabla de Aspectos'!AT211&gt;=0,'Tabla de Aspectos'!AT211&lt;'Tabla de Aspectos'!$AS$5/24),'Tabla de Aspectos'!AT211,IF(AND('Tabla de Aspectos'!AV211&gt;=0,'Tabla de Aspectos'!AV211&lt;'Tabla de Aspectos'!$AU$5/24),'Tabla de Aspectos'!AV211,IF(AND('Tabla de Aspectos'!AX211&gt;=0,'Tabla de Aspectos'!AX211&lt;'Tabla de Aspectos'!$AW$5/24),'Tabla de Aspectos'!AX211,IF(AND('Tabla de Aspectos'!AZ211&gt;=0,'Tabla de Aspectos'!AZ211&lt;'Tabla de Aspectos'!$AY$5/24),'Tabla de Aspectos'!AZ211,IF(AND('Tabla de Aspectos'!BB211&gt;=0,'Tabla de Aspectos'!BB211&lt;'Tabla de Aspectos'!$BA$5/24),'Tabla de Aspectos'!BB211,IF(AND('Tabla de Aspectos'!BD211&gt;=0,'Tabla de Aspectos'!BD211&lt;'Tabla de Aspectos'!$BC$5/24),'Tabla de Aspectos'!BD211,IF(AND('Tabla de Aspectos'!BF211&gt;=0,'Tabla de Aspectos'!BF211&lt;'Tabla de Aspectos'!$BE$5/24),'Tabla de Aspectos'!BF211,IF(AND('Tabla de Aspectos'!BH211&gt;=0,'Tabla de Aspectos'!BH211&lt;'Tabla de Aspectos'!$BG$5/24),'Tabla de Aspectos'!BH211,IF(AND('Tabla de Aspectos'!BJ211&gt;=0,'Tabla de Aspectos'!BJ211&lt;'Tabla de Aspectos'!$BI$5/24),'Tabla de Aspectos'!BJ211,IF(AND('Tabla de Aspectos'!BL211&gt;=0,'Tabla de Aspectos'!BL211&lt;'Tabla de Aspectos'!$BK$5/24),'Tabla de Aspectos'!BL211,IF(AND('Tabla de Aspectos'!BN211&gt;=0,'Tabla de Aspectos'!BN211&lt;'Tabla de Aspectos'!$BM$5/24),'Tabla de Aspectos'!BN211,IF(AND('Tabla de Aspectos'!BP211&gt;=0,'Tabla de Aspectos'!BP211&lt;'Tabla de Aspectos'!$BO$5/24),'Tabla de Aspectos'!BP211,IF(AND('Tabla de Aspectos'!BR211&gt;=0,'Tabla de Aspectos'!BR211&lt;'Tabla de Aspectos'!$BQ$5/24),'Tabla de Aspectos'!BR211,IF(AND('Tabla de Aspectos'!BT211&gt;=0,'Tabla de Aspectos'!BT211&lt;'Tabla de Aspectos'!$BS$5/24),'Tabla de Aspectos'!BT211,IF(AND('Tabla de Aspectos'!BV211&gt;=0,'Tabla de Aspectos'!BV211&lt;'Tabla de Aspectos'!$BU$5/24),'Tabla de Aspectos'!BV211,IF(AND('Tabla de Aspectos'!BX211&gt;=0,'Tabla de Aspectos'!BX211&lt;'Tabla de Aspectos'!$BW$5/24),'Tabla de Aspectos'!BX211,IF(AND('Tabla de Aspectos'!BZ211&gt;=0,'Tabla de Aspectos'!BZ211&lt;'Tabla de Aspectos'!$BY$5/24),'Tabla de Aspectos'!BZ211,IF(AND('Tabla de Aspectos'!CB211&gt;=0,'Tabla de Aspectos'!CB211&lt;'Tabla de Aspectos'!$CA$5/24),'Tabla de Aspectos'!CB211,IF(AND('Tabla de Aspectos'!CD211&gt;=0,'Tabla de Aspectos'!CD211&lt;'Tabla de Aspectos'!$CC$5/24),'Tabla de Aspectos'!CD211,IF(AND('Tabla de Aspectos'!CF211&gt;=0,'Tabla de Aspectos'!CF211&lt;'Tabla de Aspectos'!$CE$5/24),'Tabla de Aspectos'!CF211,IF(AND('Tabla de Aspectos'!CH211&gt;=0,'Tabla de Aspectos'!CH211&lt;'Tabla de Aspectos'!$CG$5/24),'Tabla de Aspectos'!CH211,IF(AND('Tabla de Aspectos'!CJ211&gt;=0,'Tabla de Aspectos'!CJ211&lt;'Tabla de Aspectos'!$CI$5/24),'Tabla de Aspectos'!CJ211,IF(AND('Tabla de Aspectos'!CL211&gt;=0,'Tabla de Aspectos'!CL211&lt;'Tabla de Aspectos'!$CK$5/24),'Tabla de Aspectos'!CL211,IF(AND('Tabla de Aspectos'!CN211&gt;=0,'Tabla de Aspectos'!CN211&lt;'Tabla de Aspectos'!$CM$5/24),'Tabla de Aspectos'!CN211,IF(AND('Tabla de Aspectos'!CP211&gt;=0,'Tabla de Aspectos'!CP211&lt;'Tabla de Aspectos'!$CO$5/24),'Tabla de Aspectos'!CP211,IF(AND('Tabla de Aspectos'!CR211&gt;=0,'Tabla de Aspectos'!CR211&lt;'Tabla de Aspectos'!$CQ$5/24),'Tabla de Aspectos'!CR211,IF(AND('Tabla de Aspectos'!CT211&gt;=0,'Tabla de Aspectos'!CT211&lt;'Tabla de Aspectos'!$CS$5/24),'Tabla de Aspectos'!CT211,IF(AND('Tabla de Aspectos'!CV211&gt;=0,'Tabla de Aspectos'!CV211&lt;'Tabla de Aspectos'!$CU$5/24),'Tabla de Aspectos'!CV211,IF(AND('Tabla de Aspectos'!CX211&gt;=0,'Tabla de Aspectos'!CX211&lt;'Tabla de Aspectos'!$CW$5/24),'Tabla de Aspectos'!CX211,"")))))))))))))))))))))))))))))))))))))))))))))))))</f>
        <v>0</v>
      </c>
      <c r="DU9" s="3" t="str">
        <f>IF(DT9&lt;&gt;"",IF(DS9=13,"(no se puede describir)",IF(DS9="Conjunción","+20",ROUND((31-HLOOKUP(DS9,'Tabla de Aspectos'!$G$2:$DT$7,6,FALSE))/3*2,1))),"")</f>
        <v>+20</v>
      </c>
      <c r="DV9" s="3">
        <f>IF(DS9='Tabla de Aspectos'!$G$2,24*DT9/'Tabla de Aspectos'!$G$5,IF(DS9='Tabla de Aspectos'!$I$2,24*DT9/'Tabla de Aspectos'!$I$5,IF(DS9='Tabla de Aspectos'!$K$2,24*DT9/'Tabla de Aspectos'!$K$5,IF(DS9='Tabla de Aspectos'!$CY$2,24*DT9/'Tabla de Aspectos'!$CY$5,IF(DS9='Tabla de Aspectos'!$M$2,24*DT9/'Tabla de Aspectos'!$M$5,IF(DS9='Tabla de Aspectos'!$M$2,24*DT9/'Tabla de Aspectos'!$M$5,IF(DS9='Tabla de Aspectos'!$O$2,24*DT9/'Tabla de Aspectos'!$O$5,IF(DS9='Tabla de Aspectos'!$Q$2,24*DT9/'Tabla de Aspectos'!$Q$5,IF(DS9='Tabla de Aspectos'!$S$2,24*DT9/'Tabla de Aspectos'!$S$5,IF(DS9='Tabla de Aspectos'!$U$2,24*DT9/'Tabla de Aspectos'!$U$5,IF(DS9='Tabla de Aspectos'!$W$2,24*DT9/'Tabla de Aspectos'!$W$5,IF(DS9='Tabla de Aspectos'!$Y$2,24*DT9/'Tabla de Aspectos'!$Y$5,IF(DS9='Tabla de Aspectos'!$AA$2,24*DT9/'Tabla de Aspectos'!$AA$5,IF(DS9='Tabla de Aspectos'!$AC$2,24*DT9/'Tabla de Aspectos'!$AC$5,IF(DS9='Tabla de Aspectos'!$AE$2,24*DT9/'Tabla de Aspectos'!$AE$5,IF(DS9='Tabla de Aspectos'!$AG$2,24*DT9/'Tabla de Aspectos'!$AG$5,IF(DS9='Tabla de Aspectos'!$AI$2,24*DT9/'Tabla de Aspectos'!$AI$5,IF(DS9='Tabla de Aspectos'!$AK$2,24*DT9/'Tabla de Aspectos'!$AK$5,IF(DS9='Tabla de Aspectos'!$AM$2,24*DT9/'Tabla de Aspectos'!$AM$5,IF(DS9='Tabla de Aspectos'!$AO$2,24*DT9/'Tabla de Aspectos'!$AO$5,IF(DS9='Tabla de Aspectos'!$AQ$2,24*DT9/'Tabla de Aspectos'!$AQ$5,IF(DS9='Tabla de Aspectos'!$AS$2,24*DT9/'Tabla de Aspectos'!$AS$5,IF(DS9='Tabla de Aspectos'!$AU$2,24*DT9/'Tabla de Aspectos'!$AU$5,IF(DS9='Tabla de Aspectos'!$AW$2,24*DT9/'Tabla de Aspectos'!$AW$5,IF(DS9='Tabla de Aspectos'!$AY$2,24*DT9/'Tabla de Aspectos'!$AY$5,IF(DS9='Tabla de Aspectos'!$BA$2,24*DT9/'Tabla de Aspectos'!$BA$5,IF(DS9='Tabla de Aspectos'!$BC$2,24*DT9/'Tabla de Aspectos'!$BC$5,IF(DS9='Tabla de Aspectos'!$BE$2,24*DT9/'Tabla de Aspectos'!$BE$5,IF(DS9='Tabla de Aspectos'!$BG$2,24*DT9/'Tabla de Aspectos'!$BG$5,IF(DS9='Tabla de Aspectos'!$BI$2,24*DT9/'Tabla de Aspectos'!$BI$5,IF(DS9='Tabla de Aspectos'!$BK$2,24*DT9/'Tabla de Aspectos'!$BK$5,IF(DS9='Tabla de Aspectos'!$BM$2,24*DT9/'Tabla de Aspectos'!$BM$5,IF(DS9='Tabla de Aspectos'!$BO$2,24*DT9/'Tabla de Aspectos'!$BO$5,IF(DS9='Tabla de Aspectos'!$BQ$2,24*DT9/'Tabla de Aspectos'!$BQ$5,IF(DS9='Tabla de Aspectos'!$BS$2,24*DT9/'Tabla de Aspectos'!$BS$5,IF(DS9='Tabla de Aspectos'!$BU$2,24*DT9/'Tabla de Aspectos'!$BU$5,IF(DS9='Tabla de Aspectos'!$BW$2,24*DT9/'Tabla de Aspectos'!$BW$5,IF(DS9='Tabla de Aspectos'!$BY$2,24*DT9/'Tabla de Aspectos'!$BY$5,IF(DS9='Tabla de Aspectos'!$CA$2,24*DT9/'Tabla de Aspectos'!$CA$5,IF(DS9='Tabla de Aspectos'!$CC$2,24*DT9/'Tabla de Aspectos'!$CC$5,IF(DS9='Tabla de Aspectos'!$CE$2,24*DT9/'Tabla de Aspectos'!$CE$5,IF(DS9='Tabla de Aspectos'!$CG$2,24*DT9/'Tabla de Aspectos'!$CG$5,IF(DS9='Tabla de Aspectos'!$CI$2,24*DT9/'Tabla de Aspectos'!$CI$5,IF(DS9='Tabla de Aspectos'!$CK$2,24*DT9/'Tabla de Aspectos'!$CK$5,IF(DS9='Tabla de Aspectos'!$CM$2,24*DT9/'Tabla de Aspectos'!$CM$5,IF(DS9='Tabla de Aspectos'!$CO$2,24*DT9/'Tabla de Aspectos'!$CO$5,IF(DS9='Tabla de Aspectos'!$CQ$2,24*DT9/'Tabla de Aspectos'!$CQ$5,IF(DS9='Tabla de Aspectos'!$CS$2,24*DT9/'Tabla de Aspectos'!$CS$5,IF(DS9='Tabla de Aspectos'!$CU$2,24*DT9/'Tabla de Aspectos'!$CU$5,IF(DS9='Tabla de Aspectos'!$CW$2,24*DT9/'Tabla de Aspectos'!$CW$5,""))))))))))))))))))))))))))))))))))))))))))))))))))</f>
        <v>0</v>
      </c>
      <c r="DW9" s="3">
        <f t="shared" si="11"/>
        <v>20</v>
      </c>
      <c r="DY9" s="3">
        <f>'Tabla de Aspectos'!D226</f>
        <v>230</v>
      </c>
      <c r="DZ9" s="3" t="str">
        <f>'Tabla de Aspectos'!E226</f>
        <v>Vertex</v>
      </c>
      <c r="EA9" s="3" t="str">
        <f>'Tabla de Aspectos'!F226</f>
        <v>Júpiter</v>
      </c>
      <c r="EB9" s="3" t="str">
        <f>IF('Tabla de Aspectos'!G226='Tabla de Aspectos'!$H$2,'Tabla de Aspectos'!$H$2,IF('Tabla de Aspectos'!I226='Tabla de Aspectos'!$J$2,'Tabla de Aspectos'!$J$2,IF('Tabla de Aspectos'!CY226='Tabla de Aspectos'!$CZ$2,'Tabla de Aspectos'!$CZ$2,IF('Tabla de Aspectos'!K226='Tabla de Aspectos'!$L$2,'Tabla de Aspectos'!$L$2,IF('Tabla de Aspectos'!M226='Tabla de Aspectos'!$N$2,'Tabla de Aspectos'!$N$2,IF('Tabla de Aspectos'!O226='Tabla de Aspectos'!$P$2,'Tabla de Aspectos'!$P$2,IF('Tabla de Aspectos'!Q226='Tabla de Aspectos'!$R$2,'Tabla de Aspectos'!$R$2,IF('Tabla de Aspectos'!S226='Tabla de Aspectos'!$T$2,'Tabla de Aspectos'!$T$2,IF('Tabla de Aspectos'!U226='Tabla de Aspectos'!$V$2,'Tabla de Aspectos'!$V$2,IF('Tabla de Aspectos'!W226='Tabla de Aspectos'!$X$2,'Tabla de Aspectos'!$X$2,IF('Tabla de Aspectos'!Y226='Tabla de Aspectos'!$Z$2,'Tabla de Aspectos'!$Z$2,IF('Tabla de Aspectos'!AA226='Tabla de Aspectos'!$AB$2,'Tabla de Aspectos'!$AB$2,IF('Tabla de Aspectos'!AC226='Tabla de Aspectos'!$AD$2,'Tabla de Aspectos'!$AD$2,IF('Tabla de Aspectos'!AE226='Tabla de Aspectos'!$AF$2,'Tabla de Aspectos'!$AF$2,IF('Tabla de Aspectos'!AG226='Tabla de Aspectos'!$AH$2,'Tabla de Aspectos'!$AH$2,IF('Tabla de Aspectos'!AI226='Tabla de Aspectos'!$AJ$2,'Tabla de Aspectos'!$AJ$2,IF('Tabla de Aspectos'!AK226='Tabla de Aspectos'!$AL$2,'Tabla de Aspectos'!$AL$2,IF('Tabla de Aspectos'!AM226='Tabla de Aspectos'!$AN$2,'Tabla de Aspectos'!$AN$2,IF('Tabla de Aspectos'!AO226='Tabla de Aspectos'!$AP$2,'Tabla de Aspectos'!$AP$2,IF('Tabla de Aspectos'!AQ226='Tabla de Aspectos'!$AR$2,'Tabla de Aspectos'!$AR$2,IF('Tabla de Aspectos'!AS226='Tabla de Aspectos'!$AT$2,'Tabla de Aspectos'!$AT$2,IF('Tabla de Aspectos'!AU226='Tabla de Aspectos'!$AV$2,'Tabla de Aspectos'!$AV$2,IF('Tabla de Aspectos'!AW226='Tabla de Aspectos'!$AX$2,'Tabla de Aspectos'!$AX$2,IF('Tabla de Aspectos'!AY226='Tabla de Aspectos'!$AZ$2,'Tabla de Aspectos'!$AZ$2,IF('Tabla de Aspectos'!BA226='Tabla de Aspectos'!$BB$2,'Tabla de Aspectos'!$BB$2,IF('Tabla de Aspectos'!BC226='Tabla de Aspectos'!$BD$2,'Tabla de Aspectos'!$BD$2,IF('Tabla de Aspectos'!BE226='Tabla de Aspectos'!$BF$2,'Tabla de Aspectos'!$BF$2,IF('Tabla de Aspectos'!BG226='Tabla de Aspectos'!$BH$2,'Tabla de Aspectos'!$BH$2,IF('Tabla de Aspectos'!BI226='Tabla de Aspectos'!$BJ$2,'Tabla de Aspectos'!$BJ$2,IF('Tabla de Aspectos'!BK226='Tabla de Aspectos'!$BL$2,'Tabla de Aspectos'!$BL$2,IF('Tabla de Aspectos'!BM226='Tabla de Aspectos'!$BN$2,'Tabla de Aspectos'!$BN$2,IF('Tabla de Aspectos'!BO226='Tabla de Aspectos'!$BP$2,'Tabla de Aspectos'!$BP$2,IF('Tabla de Aspectos'!BQ226='Tabla de Aspectos'!$BR$2,'Tabla de Aspectos'!$BR$2,IF('Tabla de Aspectos'!BS226='Tabla de Aspectos'!$BT$2,'Tabla de Aspectos'!$BT$2,IF('Tabla de Aspectos'!BU226='Tabla de Aspectos'!$BV$2,'Tabla de Aspectos'!$BV$2,IF('Tabla de Aspectos'!BW226='Tabla de Aspectos'!$BX$2,'Tabla de Aspectos'!$BX$2,IF('Tabla de Aspectos'!BY226='Tabla de Aspectos'!$BZ$2,'Tabla de Aspectos'!$BZ$2,IF('Tabla de Aspectos'!CA226='Tabla de Aspectos'!$CB$2,'Tabla de Aspectos'!$CB$2,IF('Tabla de Aspectos'!CC226='Tabla de Aspectos'!$CD$2,'Tabla de Aspectos'!$CD$2,IF('Tabla de Aspectos'!CE226='Tabla de Aspectos'!$CF$2,'Tabla de Aspectos'!$CF$2,IF('Tabla de Aspectos'!CG226='Tabla de Aspectos'!$CH$2,'Tabla de Aspectos'!$CH$2,IF('Tabla de Aspectos'!CI226='Tabla de Aspectos'!$CJ$2,'Tabla de Aspectos'!$CJ$2,IF('Tabla de Aspectos'!CK226='Tabla de Aspectos'!$CL$2,'Tabla de Aspectos'!$CL$2,IF('Tabla de Aspectos'!CM226='Tabla de Aspectos'!$CN$2,'Tabla de Aspectos'!$CN$2,IF('Tabla de Aspectos'!CO226='Tabla de Aspectos'!$CP$2,'Tabla de Aspectos'!$CP$2,IF('Tabla de Aspectos'!CQ226='Tabla de Aspectos'!$CR$2,'Tabla de Aspectos'!$CR$2,IF('Tabla de Aspectos'!CS226='Tabla de Aspectos'!$CT$2,'Tabla de Aspectos'!$CT$2,IF('Tabla de Aspectos'!CU226='Tabla de Aspectos'!$CV$2,'Tabla de Aspectos'!$CV$2,IF('Tabla de Aspectos'!CW226='Tabla de Aspectos'!$CX$2,'Tabla de Aspectos'!$CX$2,"")))))))))))))))))))))))))))))))))))))))))))))))))</f>
        <v>Conjunción</v>
      </c>
      <c r="EC9" s="5">
        <f>IF(AND('Tabla de Aspectos'!H226&gt;=0,'Tabla de Aspectos'!H226&lt;'Tabla de Aspectos'!$G$5/24),'Tabla de Aspectos'!H226,IF(AND('Tabla de Aspectos'!J226&gt;=0,'Tabla de Aspectos'!J226&lt;'Tabla de Aspectos'!$I$5/24),'Tabla de Aspectos'!J226,IF(AND('Tabla de Aspectos'!CZ226&gt;=0,'Tabla de Aspectos'!CZ226&lt;'Tabla de Aspectos'!$CY$5/24),'Tabla de Aspectos'!CZ226,IF(AND('Tabla de Aspectos'!L226&gt;=0,'Tabla de Aspectos'!L226&lt;'Tabla de Aspectos'!$K$5/24),'Tabla de Aspectos'!L226,IF(AND('Tabla de Aspectos'!N226&gt;=0,'Tabla de Aspectos'!N226&lt;'Tabla de Aspectos'!$M$5/24),'Tabla de Aspectos'!N226,IF(AND('Tabla de Aspectos'!P226&gt;=0,'Tabla de Aspectos'!P226&lt;'Tabla de Aspectos'!$O$5/24),'Tabla de Aspectos'!P226,IF(AND('Tabla de Aspectos'!R226&gt;=0,'Tabla de Aspectos'!R226&lt;'Tabla de Aspectos'!$Q$5/24),'Tabla de Aspectos'!R226,IF(AND('Tabla de Aspectos'!T226&gt;=0,'Tabla de Aspectos'!T226&lt;'Tabla de Aspectos'!$S$5/24),'Tabla de Aspectos'!T226,IF(AND('Tabla de Aspectos'!V226&gt;=0,'Tabla de Aspectos'!V226&lt;'Tabla de Aspectos'!$U$5/24),'Tabla de Aspectos'!V226,IF(AND('Tabla de Aspectos'!X226&gt;=0,'Tabla de Aspectos'!X226&lt;'Tabla de Aspectos'!$W$5/24),'Tabla de Aspectos'!X226,IF(AND('Tabla de Aspectos'!Z226&gt;=0,'Tabla de Aspectos'!Z226&lt;'Tabla de Aspectos'!$Y$5/24),'Tabla de Aspectos'!Z226,IF(AND('Tabla de Aspectos'!AB226&gt;=0,'Tabla de Aspectos'!AB226&lt;'Tabla de Aspectos'!$AA$5/24),'Tabla de Aspectos'!AB226,IF(AND('Tabla de Aspectos'!AD226&gt;=0,'Tabla de Aspectos'!AD226&lt;'Tabla de Aspectos'!$AC$5/24),'Tabla de Aspectos'!AD226,IF(AND('Tabla de Aspectos'!AF226&gt;=0,'Tabla de Aspectos'!AF226&lt;'Tabla de Aspectos'!$AE$5/24),'Tabla de Aspectos'!AF226,IF(AND('Tabla de Aspectos'!AH226&gt;=0,'Tabla de Aspectos'!AH226&lt;'Tabla de Aspectos'!$AG$5/24),'Tabla de Aspectos'!AH226,IF(AND('Tabla de Aspectos'!AJ226&gt;=0,'Tabla de Aspectos'!AJ226&lt;'Tabla de Aspectos'!$AI$5/24),'Tabla de Aspectos'!AJ226,IF(AND('Tabla de Aspectos'!AL226&gt;=0,'Tabla de Aspectos'!AL226&lt;'Tabla de Aspectos'!$AK$5/24),'Tabla de Aspectos'!AL226,IF(AND('Tabla de Aspectos'!AN226&gt;=0,'Tabla de Aspectos'!AN226&lt;'Tabla de Aspectos'!$AM$5/24),'Tabla de Aspectos'!AN226,IF(AND('Tabla de Aspectos'!AP226&gt;=0,'Tabla de Aspectos'!AP226&lt;'Tabla de Aspectos'!$AO$5/24),'Tabla de Aspectos'!AP226,IF(AND('Tabla de Aspectos'!AR226&gt;=0,'Tabla de Aspectos'!AR226&lt;'Tabla de Aspectos'!$AQ$5/24),'Tabla de Aspectos'!AR226,IF(AND('Tabla de Aspectos'!AT226&gt;=0,'Tabla de Aspectos'!AT226&lt;'Tabla de Aspectos'!$AS$5/24),'Tabla de Aspectos'!AT226,IF(AND('Tabla de Aspectos'!AV226&gt;=0,'Tabla de Aspectos'!AV226&lt;'Tabla de Aspectos'!$AU$5/24),'Tabla de Aspectos'!AV226,IF(AND('Tabla de Aspectos'!AX226&gt;=0,'Tabla de Aspectos'!AX226&lt;'Tabla de Aspectos'!$AW$5/24),'Tabla de Aspectos'!AX226,IF(AND('Tabla de Aspectos'!AZ226&gt;=0,'Tabla de Aspectos'!AZ226&lt;'Tabla de Aspectos'!$AY$5/24),'Tabla de Aspectos'!AZ226,IF(AND('Tabla de Aspectos'!BB226&gt;=0,'Tabla de Aspectos'!BB226&lt;'Tabla de Aspectos'!$BA$5/24),'Tabla de Aspectos'!BB226,IF(AND('Tabla de Aspectos'!BD226&gt;=0,'Tabla de Aspectos'!BD226&lt;'Tabla de Aspectos'!$BC$5/24),'Tabla de Aspectos'!BD226,IF(AND('Tabla de Aspectos'!BF226&gt;=0,'Tabla de Aspectos'!BF226&lt;'Tabla de Aspectos'!$BE$5/24),'Tabla de Aspectos'!BF226,IF(AND('Tabla de Aspectos'!BH226&gt;=0,'Tabla de Aspectos'!BH226&lt;'Tabla de Aspectos'!$BG$5/24),'Tabla de Aspectos'!BH226,IF(AND('Tabla de Aspectos'!BJ226&gt;=0,'Tabla de Aspectos'!BJ226&lt;'Tabla de Aspectos'!$BI$5/24),'Tabla de Aspectos'!BJ226,IF(AND('Tabla de Aspectos'!BL226&gt;=0,'Tabla de Aspectos'!BL226&lt;'Tabla de Aspectos'!$BK$5/24),'Tabla de Aspectos'!BL226,IF(AND('Tabla de Aspectos'!BN226&gt;=0,'Tabla de Aspectos'!BN226&lt;'Tabla de Aspectos'!$BM$5/24),'Tabla de Aspectos'!BN226,IF(AND('Tabla de Aspectos'!BP226&gt;=0,'Tabla de Aspectos'!BP226&lt;'Tabla de Aspectos'!$BO$5/24),'Tabla de Aspectos'!BP226,IF(AND('Tabla de Aspectos'!BR226&gt;=0,'Tabla de Aspectos'!BR226&lt;'Tabla de Aspectos'!$BQ$5/24),'Tabla de Aspectos'!BR226,IF(AND('Tabla de Aspectos'!BT226&gt;=0,'Tabla de Aspectos'!BT226&lt;'Tabla de Aspectos'!$BS$5/24),'Tabla de Aspectos'!BT226,IF(AND('Tabla de Aspectos'!BV226&gt;=0,'Tabla de Aspectos'!BV226&lt;'Tabla de Aspectos'!$BU$5/24),'Tabla de Aspectos'!BV226,IF(AND('Tabla de Aspectos'!BX226&gt;=0,'Tabla de Aspectos'!BX226&lt;'Tabla de Aspectos'!$BW$5/24),'Tabla de Aspectos'!BX226,IF(AND('Tabla de Aspectos'!BZ226&gt;=0,'Tabla de Aspectos'!BZ226&lt;'Tabla de Aspectos'!$BY$5/24),'Tabla de Aspectos'!BZ226,IF(AND('Tabla de Aspectos'!CB226&gt;=0,'Tabla de Aspectos'!CB226&lt;'Tabla de Aspectos'!$CA$5/24),'Tabla de Aspectos'!CB226,IF(AND('Tabla de Aspectos'!CD226&gt;=0,'Tabla de Aspectos'!CD226&lt;'Tabla de Aspectos'!$CC$5/24),'Tabla de Aspectos'!CD226,IF(AND('Tabla de Aspectos'!CF226&gt;=0,'Tabla de Aspectos'!CF226&lt;'Tabla de Aspectos'!$CE$5/24),'Tabla de Aspectos'!CF226,IF(AND('Tabla de Aspectos'!CH226&gt;=0,'Tabla de Aspectos'!CH226&lt;'Tabla de Aspectos'!$CG$5/24),'Tabla de Aspectos'!CH226,IF(AND('Tabla de Aspectos'!CJ226&gt;=0,'Tabla de Aspectos'!CJ226&lt;'Tabla de Aspectos'!$CI$5/24),'Tabla de Aspectos'!CJ226,IF(AND('Tabla de Aspectos'!CL226&gt;=0,'Tabla de Aspectos'!CL226&lt;'Tabla de Aspectos'!$CK$5/24),'Tabla de Aspectos'!CL226,IF(AND('Tabla de Aspectos'!CN226&gt;=0,'Tabla de Aspectos'!CN226&lt;'Tabla de Aspectos'!$CM$5/24),'Tabla de Aspectos'!CN226,IF(AND('Tabla de Aspectos'!CP226&gt;=0,'Tabla de Aspectos'!CP226&lt;'Tabla de Aspectos'!$CO$5/24),'Tabla de Aspectos'!CP226,IF(AND('Tabla de Aspectos'!CR226&gt;=0,'Tabla de Aspectos'!CR226&lt;'Tabla de Aspectos'!$CQ$5/24),'Tabla de Aspectos'!CR226,IF(AND('Tabla de Aspectos'!CT226&gt;=0,'Tabla de Aspectos'!CT226&lt;'Tabla de Aspectos'!$CS$5/24),'Tabla de Aspectos'!CT226,IF(AND('Tabla de Aspectos'!CV226&gt;=0,'Tabla de Aspectos'!CV226&lt;'Tabla de Aspectos'!$CU$5/24),'Tabla de Aspectos'!CV226,IF(AND('Tabla de Aspectos'!CX226&gt;=0,'Tabla de Aspectos'!CX226&lt;'Tabla de Aspectos'!$CW$5/24),'Tabla de Aspectos'!CX226,"")))))))))))))))))))))))))))))))))))))))))))))))))</f>
        <v>0</v>
      </c>
      <c r="ED9" s="3" t="str">
        <f>IF(EC9&lt;&gt;"",IF(EB9=13,"(no se puede describir)",IF(EB9="Conjunción","+20",ROUND((31-HLOOKUP(EB9,'Tabla de Aspectos'!$G$2:$DT$7,6,FALSE))/3*2,1))),"")</f>
        <v>+20</v>
      </c>
      <c r="EE9" s="3">
        <f>IF(EB9='Tabla de Aspectos'!$G$2,24*EC9/'Tabla de Aspectos'!$G$5,IF(EB9='Tabla de Aspectos'!$I$2,24*EC9/'Tabla de Aspectos'!$I$5,IF(EB9='Tabla de Aspectos'!$K$2,24*EC9/'Tabla de Aspectos'!$K$5,IF(EB9='Tabla de Aspectos'!$CY$2,24*EC9/'Tabla de Aspectos'!$CY$5,IF(EB9='Tabla de Aspectos'!$M$2,24*EC9/'Tabla de Aspectos'!$M$5,IF(EB9='Tabla de Aspectos'!$M$2,24*EC9/'Tabla de Aspectos'!$M$5,IF(EB9='Tabla de Aspectos'!$O$2,24*EC9/'Tabla de Aspectos'!$O$5,IF(EB9='Tabla de Aspectos'!$Q$2,24*EC9/'Tabla de Aspectos'!$Q$5,IF(EB9='Tabla de Aspectos'!$S$2,24*EC9/'Tabla de Aspectos'!$S$5,IF(EB9='Tabla de Aspectos'!$U$2,24*EC9/'Tabla de Aspectos'!$U$5,IF(EB9='Tabla de Aspectos'!$W$2,24*EC9/'Tabla de Aspectos'!$W$5,IF(EB9='Tabla de Aspectos'!$Y$2,24*EC9/'Tabla de Aspectos'!$Y$5,IF(EB9='Tabla de Aspectos'!$AA$2,24*EC9/'Tabla de Aspectos'!$AA$5,IF(EB9='Tabla de Aspectos'!$AC$2,24*EC9/'Tabla de Aspectos'!$AC$5,IF(EB9='Tabla de Aspectos'!$AE$2,24*EC9/'Tabla de Aspectos'!$AE$5,IF(EB9='Tabla de Aspectos'!$AG$2,24*EC9/'Tabla de Aspectos'!$AG$5,IF(EB9='Tabla de Aspectos'!$AI$2,24*EC9/'Tabla de Aspectos'!$AI$5,IF(EB9='Tabla de Aspectos'!$AK$2,24*EC9/'Tabla de Aspectos'!$AK$5,IF(EB9='Tabla de Aspectos'!$AM$2,24*EC9/'Tabla de Aspectos'!$AM$5,IF(EB9='Tabla de Aspectos'!$AO$2,24*EC9/'Tabla de Aspectos'!$AO$5,IF(EB9='Tabla de Aspectos'!$AQ$2,24*EC9/'Tabla de Aspectos'!$AQ$5,IF(EB9='Tabla de Aspectos'!$AS$2,24*EC9/'Tabla de Aspectos'!$AS$5,IF(EB9='Tabla de Aspectos'!$AU$2,24*EC9/'Tabla de Aspectos'!$AU$5,IF(EB9='Tabla de Aspectos'!$AW$2,24*EC9/'Tabla de Aspectos'!$AW$5,IF(EB9='Tabla de Aspectos'!$AY$2,24*EC9/'Tabla de Aspectos'!$AY$5,IF(EB9='Tabla de Aspectos'!$BA$2,24*EC9/'Tabla de Aspectos'!$BA$5,IF(EB9='Tabla de Aspectos'!$BC$2,24*EC9/'Tabla de Aspectos'!$BC$5,IF(EB9='Tabla de Aspectos'!$BE$2,24*EC9/'Tabla de Aspectos'!$BE$5,IF(EB9='Tabla de Aspectos'!$BG$2,24*EC9/'Tabla de Aspectos'!$BG$5,IF(EB9='Tabla de Aspectos'!$BI$2,24*EC9/'Tabla de Aspectos'!$BI$5,IF(EB9='Tabla de Aspectos'!$BK$2,24*EC9/'Tabla de Aspectos'!$BK$5,IF(EB9='Tabla de Aspectos'!$BM$2,24*EC9/'Tabla de Aspectos'!$BM$5,IF(EB9='Tabla de Aspectos'!$BO$2,24*EC9/'Tabla de Aspectos'!$BO$5,IF(EB9='Tabla de Aspectos'!$BQ$2,24*EC9/'Tabla de Aspectos'!$BQ$5,IF(EB9='Tabla de Aspectos'!$BS$2,24*EC9/'Tabla de Aspectos'!$BS$5,IF(EB9='Tabla de Aspectos'!$BU$2,24*EC9/'Tabla de Aspectos'!$BU$5,IF(EB9='Tabla de Aspectos'!$BW$2,24*EC9/'Tabla de Aspectos'!$BW$5,IF(EB9='Tabla de Aspectos'!$BY$2,24*EC9/'Tabla de Aspectos'!$BY$5,IF(EB9='Tabla de Aspectos'!$CA$2,24*EC9/'Tabla de Aspectos'!$CA$5,IF(EB9='Tabla de Aspectos'!$CC$2,24*EC9/'Tabla de Aspectos'!$CC$5,IF(EB9='Tabla de Aspectos'!$CE$2,24*EC9/'Tabla de Aspectos'!$CE$5,IF(EB9='Tabla de Aspectos'!$CG$2,24*EC9/'Tabla de Aspectos'!$CG$5,IF(EB9='Tabla de Aspectos'!$CI$2,24*EC9/'Tabla de Aspectos'!$CI$5,IF(EB9='Tabla de Aspectos'!$CK$2,24*EC9/'Tabla de Aspectos'!$CK$5,IF(EB9='Tabla de Aspectos'!$CM$2,24*EC9/'Tabla de Aspectos'!$CM$5,IF(EB9='Tabla de Aspectos'!$CO$2,24*EC9/'Tabla de Aspectos'!$CO$5,IF(EB9='Tabla de Aspectos'!$CQ$2,24*EC9/'Tabla de Aspectos'!$CQ$5,IF(EB9='Tabla de Aspectos'!$CS$2,24*EC9/'Tabla de Aspectos'!$CS$5,IF(EB9='Tabla de Aspectos'!$CU$2,24*EC9/'Tabla de Aspectos'!$CU$5,IF(EB9='Tabla de Aspectos'!$CW$2,24*EC9/'Tabla de Aspectos'!$CW$5,""))))))))))))))))))))))))))))))))))))))))))))))))))</f>
        <v>0</v>
      </c>
      <c r="EF9" s="3">
        <f t="shared" si="12"/>
        <v>20</v>
      </c>
      <c r="EH9" s="3">
        <f>'Tabla de Aspectos'!D241</f>
        <v>246</v>
      </c>
      <c r="EI9" s="3" t="str">
        <f>'Tabla de Aspectos'!E241</f>
        <v>Ceres</v>
      </c>
      <c r="EJ9" s="3" t="str">
        <f>'Tabla de Aspectos'!F241</f>
        <v>Júpiter</v>
      </c>
      <c r="EK9" s="3" t="str">
        <f>IF('Tabla de Aspectos'!G241='Tabla de Aspectos'!$H$2,'Tabla de Aspectos'!$H$2,IF('Tabla de Aspectos'!I241='Tabla de Aspectos'!$J$2,'Tabla de Aspectos'!$J$2,IF('Tabla de Aspectos'!CY241='Tabla de Aspectos'!$CZ$2,'Tabla de Aspectos'!$CZ$2,IF('Tabla de Aspectos'!K241='Tabla de Aspectos'!$L$2,'Tabla de Aspectos'!$L$2,IF('Tabla de Aspectos'!M241='Tabla de Aspectos'!$N$2,'Tabla de Aspectos'!$N$2,IF('Tabla de Aspectos'!O241='Tabla de Aspectos'!$P$2,'Tabla de Aspectos'!$P$2,IF('Tabla de Aspectos'!Q241='Tabla de Aspectos'!$R$2,'Tabla de Aspectos'!$R$2,IF('Tabla de Aspectos'!S241='Tabla de Aspectos'!$T$2,'Tabla de Aspectos'!$T$2,IF('Tabla de Aspectos'!U241='Tabla de Aspectos'!$V$2,'Tabla de Aspectos'!$V$2,IF('Tabla de Aspectos'!W241='Tabla de Aspectos'!$X$2,'Tabla de Aspectos'!$X$2,IF('Tabla de Aspectos'!Y241='Tabla de Aspectos'!$Z$2,'Tabla de Aspectos'!$Z$2,IF('Tabla de Aspectos'!AA241='Tabla de Aspectos'!$AB$2,'Tabla de Aspectos'!$AB$2,IF('Tabla de Aspectos'!AC241='Tabla de Aspectos'!$AD$2,'Tabla de Aspectos'!$AD$2,IF('Tabla de Aspectos'!AE241='Tabla de Aspectos'!$AF$2,'Tabla de Aspectos'!$AF$2,IF('Tabla de Aspectos'!AG241='Tabla de Aspectos'!$AH$2,'Tabla de Aspectos'!$AH$2,IF('Tabla de Aspectos'!AI241='Tabla de Aspectos'!$AJ$2,'Tabla de Aspectos'!$AJ$2,IF('Tabla de Aspectos'!AK241='Tabla de Aspectos'!$AL$2,'Tabla de Aspectos'!$AL$2,IF('Tabla de Aspectos'!AM241='Tabla de Aspectos'!$AN$2,'Tabla de Aspectos'!$AN$2,IF('Tabla de Aspectos'!AO241='Tabla de Aspectos'!$AP$2,'Tabla de Aspectos'!$AP$2,IF('Tabla de Aspectos'!AQ241='Tabla de Aspectos'!$AR$2,'Tabla de Aspectos'!$AR$2,IF('Tabla de Aspectos'!AS241='Tabla de Aspectos'!$AT$2,'Tabla de Aspectos'!$AT$2,IF('Tabla de Aspectos'!AU241='Tabla de Aspectos'!$AV$2,'Tabla de Aspectos'!$AV$2,IF('Tabla de Aspectos'!AW241='Tabla de Aspectos'!$AX$2,'Tabla de Aspectos'!$AX$2,IF('Tabla de Aspectos'!AY241='Tabla de Aspectos'!$AZ$2,'Tabla de Aspectos'!$AZ$2,IF('Tabla de Aspectos'!BA241='Tabla de Aspectos'!$BB$2,'Tabla de Aspectos'!$BB$2,IF('Tabla de Aspectos'!BC241='Tabla de Aspectos'!$BD$2,'Tabla de Aspectos'!$BD$2,IF('Tabla de Aspectos'!BE241='Tabla de Aspectos'!$BF$2,'Tabla de Aspectos'!$BF$2,IF('Tabla de Aspectos'!BG241='Tabla de Aspectos'!$BH$2,'Tabla de Aspectos'!$BH$2,IF('Tabla de Aspectos'!BI241='Tabla de Aspectos'!$BJ$2,'Tabla de Aspectos'!$BJ$2,IF('Tabla de Aspectos'!BK241='Tabla de Aspectos'!$BL$2,'Tabla de Aspectos'!$BL$2,IF('Tabla de Aspectos'!BM241='Tabla de Aspectos'!$BN$2,'Tabla de Aspectos'!$BN$2,IF('Tabla de Aspectos'!BO241='Tabla de Aspectos'!$BP$2,'Tabla de Aspectos'!$BP$2,IF('Tabla de Aspectos'!BQ241='Tabla de Aspectos'!$BR$2,'Tabla de Aspectos'!$BR$2,IF('Tabla de Aspectos'!BS241='Tabla de Aspectos'!$BT$2,'Tabla de Aspectos'!$BT$2,IF('Tabla de Aspectos'!BU241='Tabla de Aspectos'!$BV$2,'Tabla de Aspectos'!$BV$2,IF('Tabla de Aspectos'!BW241='Tabla de Aspectos'!$BX$2,'Tabla de Aspectos'!$BX$2,IF('Tabla de Aspectos'!BY241='Tabla de Aspectos'!$BZ$2,'Tabla de Aspectos'!$BZ$2,IF('Tabla de Aspectos'!CA241='Tabla de Aspectos'!$CB$2,'Tabla de Aspectos'!$CB$2,IF('Tabla de Aspectos'!CC241='Tabla de Aspectos'!$CD$2,'Tabla de Aspectos'!$CD$2,IF('Tabla de Aspectos'!CE241='Tabla de Aspectos'!$CF$2,'Tabla de Aspectos'!$CF$2,IF('Tabla de Aspectos'!CG241='Tabla de Aspectos'!$CH$2,'Tabla de Aspectos'!$CH$2,IF('Tabla de Aspectos'!CI241='Tabla de Aspectos'!$CJ$2,'Tabla de Aspectos'!$CJ$2,IF('Tabla de Aspectos'!CK241='Tabla de Aspectos'!$CL$2,'Tabla de Aspectos'!$CL$2,IF('Tabla de Aspectos'!CM241='Tabla de Aspectos'!$CN$2,'Tabla de Aspectos'!$CN$2,IF('Tabla de Aspectos'!CO241='Tabla de Aspectos'!$CP$2,'Tabla de Aspectos'!$CP$2,IF('Tabla de Aspectos'!CQ241='Tabla de Aspectos'!$CR$2,'Tabla de Aspectos'!$CR$2,IF('Tabla de Aspectos'!CS241='Tabla de Aspectos'!$CT$2,'Tabla de Aspectos'!$CT$2,IF('Tabla de Aspectos'!CU241='Tabla de Aspectos'!$CV$2,'Tabla de Aspectos'!$CV$2,IF('Tabla de Aspectos'!CW241='Tabla de Aspectos'!$CX$2,'Tabla de Aspectos'!$CX$2,"")))))))))))))))))))))))))))))))))))))))))))))))))</f>
        <v>Conjunción</v>
      </c>
      <c r="EL9" s="5">
        <f>IF(AND('Tabla de Aspectos'!H241&gt;=0,'Tabla de Aspectos'!H241&lt;'Tabla de Aspectos'!$G$5/24),'Tabla de Aspectos'!H241,IF(AND('Tabla de Aspectos'!J241&gt;=0,'Tabla de Aspectos'!J241&lt;'Tabla de Aspectos'!$I$5/24),'Tabla de Aspectos'!J241,IF(AND('Tabla de Aspectos'!CZ241&gt;=0,'Tabla de Aspectos'!CZ241&lt;'Tabla de Aspectos'!$CY$5/24),'Tabla de Aspectos'!CZ241,IF(AND('Tabla de Aspectos'!L241&gt;=0,'Tabla de Aspectos'!L241&lt;'Tabla de Aspectos'!$K$5/24),'Tabla de Aspectos'!L241,IF(AND('Tabla de Aspectos'!N241&gt;=0,'Tabla de Aspectos'!N241&lt;'Tabla de Aspectos'!$M$5/24),'Tabla de Aspectos'!N241,IF(AND('Tabla de Aspectos'!P241&gt;=0,'Tabla de Aspectos'!P241&lt;'Tabla de Aspectos'!$O$5/24),'Tabla de Aspectos'!P241,IF(AND('Tabla de Aspectos'!R241&gt;=0,'Tabla de Aspectos'!R241&lt;'Tabla de Aspectos'!$Q$5/24),'Tabla de Aspectos'!R241,IF(AND('Tabla de Aspectos'!T241&gt;=0,'Tabla de Aspectos'!T241&lt;'Tabla de Aspectos'!$S$5/24),'Tabla de Aspectos'!T241,IF(AND('Tabla de Aspectos'!V241&gt;=0,'Tabla de Aspectos'!V241&lt;'Tabla de Aspectos'!$U$5/24),'Tabla de Aspectos'!V241,IF(AND('Tabla de Aspectos'!X241&gt;=0,'Tabla de Aspectos'!X241&lt;'Tabla de Aspectos'!$W$5/24),'Tabla de Aspectos'!X241,IF(AND('Tabla de Aspectos'!Z241&gt;=0,'Tabla de Aspectos'!Z241&lt;'Tabla de Aspectos'!$Y$5/24),'Tabla de Aspectos'!Z241,IF(AND('Tabla de Aspectos'!AB241&gt;=0,'Tabla de Aspectos'!AB241&lt;'Tabla de Aspectos'!$AA$5/24),'Tabla de Aspectos'!AB241,IF(AND('Tabla de Aspectos'!AD241&gt;=0,'Tabla de Aspectos'!AD241&lt;'Tabla de Aspectos'!$AC$5/24),'Tabla de Aspectos'!AD241,IF(AND('Tabla de Aspectos'!AF241&gt;=0,'Tabla de Aspectos'!AF241&lt;'Tabla de Aspectos'!$AE$5/24),'Tabla de Aspectos'!AF241,IF(AND('Tabla de Aspectos'!AH241&gt;=0,'Tabla de Aspectos'!AH241&lt;'Tabla de Aspectos'!$AG$5/24),'Tabla de Aspectos'!AH241,IF(AND('Tabla de Aspectos'!AJ241&gt;=0,'Tabla de Aspectos'!AJ241&lt;'Tabla de Aspectos'!$AI$5/24),'Tabla de Aspectos'!AJ241,IF(AND('Tabla de Aspectos'!AL241&gt;=0,'Tabla de Aspectos'!AL241&lt;'Tabla de Aspectos'!$AK$5/24),'Tabla de Aspectos'!AL241,IF(AND('Tabla de Aspectos'!AN241&gt;=0,'Tabla de Aspectos'!AN241&lt;'Tabla de Aspectos'!$AM$5/24),'Tabla de Aspectos'!AN241,IF(AND('Tabla de Aspectos'!AP241&gt;=0,'Tabla de Aspectos'!AP241&lt;'Tabla de Aspectos'!$AO$5/24),'Tabla de Aspectos'!AP241,IF(AND('Tabla de Aspectos'!AR241&gt;=0,'Tabla de Aspectos'!AR241&lt;'Tabla de Aspectos'!$AQ$5/24),'Tabla de Aspectos'!AR241,IF(AND('Tabla de Aspectos'!AT241&gt;=0,'Tabla de Aspectos'!AT241&lt;'Tabla de Aspectos'!$AS$5/24),'Tabla de Aspectos'!AT241,IF(AND('Tabla de Aspectos'!AV241&gt;=0,'Tabla de Aspectos'!AV241&lt;'Tabla de Aspectos'!$AU$5/24),'Tabla de Aspectos'!AV241,IF(AND('Tabla de Aspectos'!AX241&gt;=0,'Tabla de Aspectos'!AX241&lt;'Tabla de Aspectos'!$AW$5/24),'Tabla de Aspectos'!AX241,IF(AND('Tabla de Aspectos'!AZ241&gt;=0,'Tabla de Aspectos'!AZ241&lt;'Tabla de Aspectos'!$AY$5/24),'Tabla de Aspectos'!AZ241,IF(AND('Tabla de Aspectos'!BB241&gt;=0,'Tabla de Aspectos'!BB241&lt;'Tabla de Aspectos'!$BA$5/24),'Tabla de Aspectos'!BB241,IF(AND('Tabla de Aspectos'!BD241&gt;=0,'Tabla de Aspectos'!BD241&lt;'Tabla de Aspectos'!$BC$5/24),'Tabla de Aspectos'!BD241,IF(AND('Tabla de Aspectos'!BF241&gt;=0,'Tabla de Aspectos'!BF241&lt;'Tabla de Aspectos'!$BE$5/24),'Tabla de Aspectos'!BF241,IF(AND('Tabla de Aspectos'!BH241&gt;=0,'Tabla de Aspectos'!BH241&lt;'Tabla de Aspectos'!$BG$5/24),'Tabla de Aspectos'!BH241,IF(AND('Tabla de Aspectos'!BJ241&gt;=0,'Tabla de Aspectos'!BJ241&lt;'Tabla de Aspectos'!$BI$5/24),'Tabla de Aspectos'!BJ241,IF(AND('Tabla de Aspectos'!BL241&gt;=0,'Tabla de Aspectos'!BL241&lt;'Tabla de Aspectos'!$BK$5/24),'Tabla de Aspectos'!BL241,IF(AND('Tabla de Aspectos'!BN241&gt;=0,'Tabla de Aspectos'!BN241&lt;'Tabla de Aspectos'!$BM$5/24),'Tabla de Aspectos'!BN241,IF(AND('Tabla de Aspectos'!BP241&gt;=0,'Tabla de Aspectos'!BP241&lt;'Tabla de Aspectos'!$BO$5/24),'Tabla de Aspectos'!BP241,IF(AND('Tabla de Aspectos'!BR241&gt;=0,'Tabla de Aspectos'!BR241&lt;'Tabla de Aspectos'!$BQ$5/24),'Tabla de Aspectos'!BR241,IF(AND('Tabla de Aspectos'!BT241&gt;=0,'Tabla de Aspectos'!BT241&lt;'Tabla de Aspectos'!$BS$5/24),'Tabla de Aspectos'!BT241,IF(AND('Tabla de Aspectos'!BV241&gt;=0,'Tabla de Aspectos'!BV241&lt;'Tabla de Aspectos'!$BU$5/24),'Tabla de Aspectos'!BV241,IF(AND('Tabla de Aspectos'!BX241&gt;=0,'Tabla de Aspectos'!BX241&lt;'Tabla de Aspectos'!$BW$5/24),'Tabla de Aspectos'!BX241,IF(AND('Tabla de Aspectos'!BZ241&gt;=0,'Tabla de Aspectos'!BZ241&lt;'Tabla de Aspectos'!$BY$5/24),'Tabla de Aspectos'!BZ241,IF(AND('Tabla de Aspectos'!CB241&gt;=0,'Tabla de Aspectos'!CB241&lt;'Tabla de Aspectos'!$CA$5/24),'Tabla de Aspectos'!CB241,IF(AND('Tabla de Aspectos'!CD241&gt;=0,'Tabla de Aspectos'!CD241&lt;'Tabla de Aspectos'!$CC$5/24),'Tabla de Aspectos'!CD241,IF(AND('Tabla de Aspectos'!CF241&gt;=0,'Tabla de Aspectos'!CF241&lt;'Tabla de Aspectos'!$CE$5/24),'Tabla de Aspectos'!CF241,IF(AND('Tabla de Aspectos'!CH241&gt;=0,'Tabla de Aspectos'!CH241&lt;'Tabla de Aspectos'!$CG$5/24),'Tabla de Aspectos'!CH241,IF(AND('Tabla de Aspectos'!CJ241&gt;=0,'Tabla de Aspectos'!CJ241&lt;'Tabla de Aspectos'!$CI$5/24),'Tabla de Aspectos'!CJ241,IF(AND('Tabla de Aspectos'!CL241&gt;=0,'Tabla de Aspectos'!CL241&lt;'Tabla de Aspectos'!$CK$5/24),'Tabla de Aspectos'!CL241,IF(AND('Tabla de Aspectos'!CN241&gt;=0,'Tabla de Aspectos'!CN241&lt;'Tabla de Aspectos'!$CM$5/24),'Tabla de Aspectos'!CN241,IF(AND('Tabla de Aspectos'!CP241&gt;=0,'Tabla de Aspectos'!CP241&lt;'Tabla de Aspectos'!$CO$5/24),'Tabla de Aspectos'!CP241,IF(AND('Tabla de Aspectos'!CR241&gt;=0,'Tabla de Aspectos'!CR241&lt;'Tabla de Aspectos'!$CQ$5/24),'Tabla de Aspectos'!CR241,IF(AND('Tabla de Aspectos'!CT241&gt;=0,'Tabla de Aspectos'!CT241&lt;'Tabla de Aspectos'!$CS$5/24),'Tabla de Aspectos'!CT241,IF(AND('Tabla de Aspectos'!CV241&gt;=0,'Tabla de Aspectos'!CV241&lt;'Tabla de Aspectos'!$CU$5/24),'Tabla de Aspectos'!CV241,IF(AND('Tabla de Aspectos'!CX241&gt;=0,'Tabla de Aspectos'!CX241&lt;'Tabla de Aspectos'!$CW$5/24),'Tabla de Aspectos'!CX241,"")))))))))))))))))))))))))))))))))))))))))))))))))</f>
        <v>0</v>
      </c>
      <c r="EM9" s="3" t="str">
        <f>IF(EL9&lt;&gt;"",IF(EK9=13,"(no se puede describir)",IF(EK9="Conjunción","+20",ROUND((31-HLOOKUP(EK9,'Tabla de Aspectos'!$G$2:$DT$7,6,FALSE))/3*2,1))),"")</f>
        <v>+20</v>
      </c>
      <c r="EN9" s="3">
        <f>IF(EK9='Tabla de Aspectos'!$G$2,24*EL9/'Tabla de Aspectos'!$G$5,IF(EK9='Tabla de Aspectos'!$I$2,24*EL9/'Tabla de Aspectos'!$I$5,IF(EK9='Tabla de Aspectos'!$K$2,24*EL9/'Tabla de Aspectos'!$K$5,IF(EK9='Tabla de Aspectos'!$CY$2,24*EL9/'Tabla de Aspectos'!$CY$5,IF(EK9='Tabla de Aspectos'!$M$2,24*EL9/'Tabla de Aspectos'!$M$5,IF(EK9='Tabla de Aspectos'!$M$2,24*EL9/'Tabla de Aspectos'!$M$5,IF(EK9='Tabla de Aspectos'!$O$2,24*EL9/'Tabla de Aspectos'!$O$5,IF(EK9='Tabla de Aspectos'!$Q$2,24*EL9/'Tabla de Aspectos'!$Q$5,IF(EK9='Tabla de Aspectos'!$S$2,24*EL9/'Tabla de Aspectos'!$S$5,IF(EK9='Tabla de Aspectos'!$U$2,24*EL9/'Tabla de Aspectos'!$U$5,IF(EK9='Tabla de Aspectos'!$W$2,24*EL9/'Tabla de Aspectos'!$W$5,IF(EK9='Tabla de Aspectos'!$Y$2,24*EL9/'Tabla de Aspectos'!$Y$5,IF(EK9='Tabla de Aspectos'!$AA$2,24*EL9/'Tabla de Aspectos'!$AA$5,IF(EK9='Tabla de Aspectos'!$AC$2,24*EL9/'Tabla de Aspectos'!$AC$5,IF(EK9='Tabla de Aspectos'!$AE$2,24*EL9/'Tabla de Aspectos'!$AE$5,IF(EK9='Tabla de Aspectos'!$AG$2,24*EL9/'Tabla de Aspectos'!$AG$5,IF(EK9='Tabla de Aspectos'!$AI$2,24*EL9/'Tabla de Aspectos'!$AI$5,IF(EK9='Tabla de Aspectos'!$AK$2,24*EL9/'Tabla de Aspectos'!$AK$5,IF(EK9='Tabla de Aspectos'!$AM$2,24*EL9/'Tabla de Aspectos'!$AM$5,IF(EK9='Tabla de Aspectos'!$AO$2,24*EL9/'Tabla de Aspectos'!$AO$5,IF(EK9='Tabla de Aspectos'!$AQ$2,24*EL9/'Tabla de Aspectos'!$AQ$5,IF(EK9='Tabla de Aspectos'!$AS$2,24*EL9/'Tabla de Aspectos'!$AS$5,IF(EK9='Tabla de Aspectos'!$AU$2,24*EL9/'Tabla de Aspectos'!$AU$5,IF(EK9='Tabla de Aspectos'!$AW$2,24*EL9/'Tabla de Aspectos'!$AW$5,IF(EK9='Tabla de Aspectos'!$AY$2,24*EL9/'Tabla de Aspectos'!$AY$5,IF(EK9='Tabla de Aspectos'!$BA$2,24*EL9/'Tabla de Aspectos'!$BA$5,IF(EK9='Tabla de Aspectos'!$BC$2,24*EL9/'Tabla de Aspectos'!$BC$5,IF(EK9='Tabla de Aspectos'!$BE$2,24*EL9/'Tabla de Aspectos'!$BE$5,IF(EK9='Tabla de Aspectos'!$BG$2,24*EL9/'Tabla de Aspectos'!$BG$5,IF(EK9='Tabla de Aspectos'!$BI$2,24*EL9/'Tabla de Aspectos'!$BI$5,IF(EK9='Tabla de Aspectos'!$BK$2,24*EL9/'Tabla de Aspectos'!$BK$5,IF(EK9='Tabla de Aspectos'!$BM$2,24*EL9/'Tabla de Aspectos'!$BM$5,IF(EK9='Tabla de Aspectos'!$BO$2,24*EL9/'Tabla de Aspectos'!$BO$5,IF(EK9='Tabla de Aspectos'!$BQ$2,24*EL9/'Tabla de Aspectos'!$BQ$5,IF(EK9='Tabla de Aspectos'!$BS$2,24*EL9/'Tabla de Aspectos'!$BS$5,IF(EK9='Tabla de Aspectos'!$BU$2,24*EL9/'Tabla de Aspectos'!$BU$5,IF(EK9='Tabla de Aspectos'!$BW$2,24*EL9/'Tabla de Aspectos'!$BW$5,IF(EK9='Tabla de Aspectos'!$BY$2,24*EL9/'Tabla de Aspectos'!$BY$5,IF(EK9='Tabla de Aspectos'!$CA$2,24*EL9/'Tabla de Aspectos'!$CA$5,IF(EK9='Tabla de Aspectos'!$CC$2,24*EL9/'Tabla de Aspectos'!$CC$5,IF(EK9='Tabla de Aspectos'!$CE$2,24*EL9/'Tabla de Aspectos'!$CE$5,IF(EK9='Tabla de Aspectos'!$CG$2,24*EL9/'Tabla de Aspectos'!$CG$5,IF(EK9='Tabla de Aspectos'!$CI$2,24*EL9/'Tabla de Aspectos'!$CI$5,IF(EK9='Tabla de Aspectos'!$CK$2,24*EL9/'Tabla de Aspectos'!$CK$5,IF(EK9='Tabla de Aspectos'!$CM$2,24*EL9/'Tabla de Aspectos'!$CM$5,IF(EK9='Tabla de Aspectos'!$CO$2,24*EL9/'Tabla de Aspectos'!$CO$5,IF(EK9='Tabla de Aspectos'!$CQ$2,24*EL9/'Tabla de Aspectos'!$CQ$5,IF(EK9='Tabla de Aspectos'!$CS$2,24*EL9/'Tabla de Aspectos'!$CS$5,IF(EK9='Tabla de Aspectos'!$CU$2,24*EL9/'Tabla de Aspectos'!$CU$5,IF(EK9='Tabla de Aspectos'!$CW$2,24*EL9/'Tabla de Aspectos'!$CW$5,""))))))))))))))))))))))))))))))))))))))))))))))))))</f>
        <v>0</v>
      </c>
      <c r="EO9" s="3">
        <f t="shared" si="13"/>
        <v>20</v>
      </c>
      <c r="EQ9" s="3">
        <f>'Tabla de Aspectos'!D256</f>
        <v>262</v>
      </c>
      <c r="ER9" s="3" t="str">
        <f>'Tabla de Aspectos'!E256</f>
        <v>Varuna</v>
      </c>
      <c r="ES9" s="3" t="str">
        <f>'Tabla de Aspectos'!F256</f>
        <v>Júpiter</v>
      </c>
      <c r="ET9" s="3" t="str">
        <f>IF('Tabla de Aspectos'!G256='Tabla de Aspectos'!$H$2,'Tabla de Aspectos'!$H$2,IF('Tabla de Aspectos'!I256='Tabla de Aspectos'!$J$2,'Tabla de Aspectos'!$J$2,IF('Tabla de Aspectos'!CY256='Tabla de Aspectos'!$CZ$2,'Tabla de Aspectos'!$CZ$2,IF('Tabla de Aspectos'!K256='Tabla de Aspectos'!$L$2,'Tabla de Aspectos'!$L$2,IF('Tabla de Aspectos'!M256='Tabla de Aspectos'!$N$2,'Tabla de Aspectos'!$N$2,IF('Tabla de Aspectos'!O256='Tabla de Aspectos'!$P$2,'Tabla de Aspectos'!$P$2,IF('Tabla de Aspectos'!Q256='Tabla de Aspectos'!$R$2,'Tabla de Aspectos'!$R$2,IF('Tabla de Aspectos'!S256='Tabla de Aspectos'!$T$2,'Tabla de Aspectos'!$T$2,IF('Tabla de Aspectos'!U256='Tabla de Aspectos'!$V$2,'Tabla de Aspectos'!$V$2,IF('Tabla de Aspectos'!W256='Tabla de Aspectos'!$X$2,'Tabla de Aspectos'!$X$2,IF('Tabla de Aspectos'!Y256='Tabla de Aspectos'!$Z$2,'Tabla de Aspectos'!$Z$2,IF('Tabla de Aspectos'!AA256='Tabla de Aspectos'!$AB$2,'Tabla de Aspectos'!$AB$2,IF('Tabla de Aspectos'!AC256='Tabla de Aspectos'!$AD$2,'Tabla de Aspectos'!$AD$2,IF('Tabla de Aspectos'!AE256='Tabla de Aspectos'!$AF$2,'Tabla de Aspectos'!$AF$2,IF('Tabla de Aspectos'!AG256='Tabla de Aspectos'!$AH$2,'Tabla de Aspectos'!$AH$2,IF('Tabla de Aspectos'!AI256='Tabla de Aspectos'!$AJ$2,'Tabla de Aspectos'!$AJ$2,IF('Tabla de Aspectos'!AK256='Tabla de Aspectos'!$AL$2,'Tabla de Aspectos'!$AL$2,IF('Tabla de Aspectos'!AM256='Tabla de Aspectos'!$AN$2,'Tabla de Aspectos'!$AN$2,IF('Tabla de Aspectos'!AO256='Tabla de Aspectos'!$AP$2,'Tabla de Aspectos'!$AP$2,IF('Tabla de Aspectos'!AQ256='Tabla de Aspectos'!$AR$2,'Tabla de Aspectos'!$AR$2,IF('Tabla de Aspectos'!AS256='Tabla de Aspectos'!$AT$2,'Tabla de Aspectos'!$AT$2,IF('Tabla de Aspectos'!AU256='Tabla de Aspectos'!$AV$2,'Tabla de Aspectos'!$AV$2,IF('Tabla de Aspectos'!AW256='Tabla de Aspectos'!$AX$2,'Tabla de Aspectos'!$AX$2,IF('Tabla de Aspectos'!AY256='Tabla de Aspectos'!$AZ$2,'Tabla de Aspectos'!$AZ$2,IF('Tabla de Aspectos'!BA256='Tabla de Aspectos'!$BB$2,'Tabla de Aspectos'!$BB$2,IF('Tabla de Aspectos'!BC256='Tabla de Aspectos'!$BD$2,'Tabla de Aspectos'!$BD$2,IF('Tabla de Aspectos'!BE256='Tabla de Aspectos'!$BF$2,'Tabla de Aspectos'!$BF$2,IF('Tabla de Aspectos'!BG256='Tabla de Aspectos'!$BH$2,'Tabla de Aspectos'!$BH$2,IF('Tabla de Aspectos'!BI256='Tabla de Aspectos'!$BJ$2,'Tabla de Aspectos'!$BJ$2,IF('Tabla de Aspectos'!BK256='Tabla de Aspectos'!$BL$2,'Tabla de Aspectos'!$BL$2,IF('Tabla de Aspectos'!BM256='Tabla de Aspectos'!$BN$2,'Tabla de Aspectos'!$BN$2,IF('Tabla de Aspectos'!BO256='Tabla de Aspectos'!$BP$2,'Tabla de Aspectos'!$BP$2,IF('Tabla de Aspectos'!BQ256='Tabla de Aspectos'!$BR$2,'Tabla de Aspectos'!$BR$2,IF('Tabla de Aspectos'!BS256='Tabla de Aspectos'!$BT$2,'Tabla de Aspectos'!$BT$2,IF('Tabla de Aspectos'!BU256='Tabla de Aspectos'!$BV$2,'Tabla de Aspectos'!$BV$2,IF('Tabla de Aspectos'!BW256='Tabla de Aspectos'!$BX$2,'Tabla de Aspectos'!$BX$2,IF('Tabla de Aspectos'!BY256='Tabla de Aspectos'!$BZ$2,'Tabla de Aspectos'!$BZ$2,IF('Tabla de Aspectos'!CA256='Tabla de Aspectos'!$CB$2,'Tabla de Aspectos'!$CB$2,IF('Tabla de Aspectos'!CC256='Tabla de Aspectos'!$CD$2,'Tabla de Aspectos'!$CD$2,IF('Tabla de Aspectos'!CE256='Tabla de Aspectos'!$CF$2,'Tabla de Aspectos'!$CF$2,IF('Tabla de Aspectos'!CG256='Tabla de Aspectos'!$CH$2,'Tabla de Aspectos'!$CH$2,IF('Tabla de Aspectos'!CI256='Tabla de Aspectos'!$CJ$2,'Tabla de Aspectos'!$CJ$2,IF('Tabla de Aspectos'!CK256='Tabla de Aspectos'!$CL$2,'Tabla de Aspectos'!$CL$2,IF('Tabla de Aspectos'!CM256='Tabla de Aspectos'!$CN$2,'Tabla de Aspectos'!$CN$2,IF('Tabla de Aspectos'!CO256='Tabla de Aspectos'!$CP$2,'Tabla de Aspectos'!$CP$2,IF('Tabla de Aspectos'!CQ256='Tabla de Aspectos'!$CR$2,'Tabla de Aspectos'!$CR$2,IF('Tabla de Aspectos'!CS256='Tabla de Aspectos'!$CT$2,'Tabla de Aspectos'!$CT$2,IF('Tabla de Aspectos'!CU256='Tabla de Aspectos'!$CV$2,'Tabla de Aspectos'!$CV$2,IF('Tabla de Aspectos'!CW256='Tabla de Aspectos'!$CX$2,'Tabla de Aspectos'!$CX$2,"")))))))))))))))))))))))))))))))))))))))))))))))))</f>
        <v>Conjunción</v>
      </c>
      <c r="EU9" s="5">
        <f>IF(AND('Tabla de Aspectos'!H256&gt;=0,'Tabla de Aspectos'!H256&lt;'Tabla de Aspectos'!$G$5/24),'Tabla de Aspectos'!H256,IF(AND('Tabla de Aspectos'!J256&gt;=0,'Tabla de Aspectos'!J256&lt;'Tabla de Aspectos'!$I$5/24),'Tabla de Aspectos'!J256,IF(AND('Tabla de Aspectos'!CZ256&gt;=0,'Tabla de Aspectos'!CZ256&lt;'Tabla de Aspectos'!$CY$5/24),'Tabla de Aspectos'!CZ256,IF(AND('Tabla de Aspectos'!L256&gt;=0,'Tabla de Aspectos'!L256&lt;'Tabla de Aspectos'!$K$5/24),'Tabla de Aspectos'!L256,IF(AND('Tabla de Aspectos'!N256&gt;=0,'Tabla de Aspectos'!N256&lt;'Tabla de Aspectos'!$M$5/24),'Tabla de Aspectos'!N256,IF(AND('Tabla de Aspectos'!P256&gt;=0,'Tabla de Aspectos'!P256&lt;'Tabla de Aspectos'!$O$5/24),'Tabla de Aspectos'!P256,IF(AND('Tabla de Aspectos'!R256&gt;=0,'Tabla de Aspectos'!R256&lt;'Tabla de Aspectos'!$Q$5/24),'Tabla de Aspectos'!R256,IF(AND('Tabla de Aspectos'!T256&gt;=0,'Tabla de Aspectos'!T256&lt;'Tabla de Aspectos'!$S$5/24),'Tabla de Aspectos'!T256,IF(AND('Tabla de Aspectos'!V256&gt;=0,'Tabla de Aspectos'!V256&lt;'Tabla de Aspectos'!$U$5/24),'Tabla de Aspectos'!V256,IF(AND('Tabla de Aspectos'!X256&gt;=0,'Tabla de Aspectos'!X256&lt;'Tabla de Aspectos'!$W$5/24),'Tabla de Aspectos'!X256,IF(AND('Tabla de Aspectos'!Z256&gt;=0,'Tabla de Aspectos'!Z256&lt;'Tabla de Aspectos'!$Y$5/24),'Tabla de Aspectos'!Z256,IF(AND('Tabla de Aspectos'!AB256&gt;=0,'Tabla de Aspectos'!AB256&lt;'Tabla de Aspectos'!$AA$5/24),'Tabla de Aspectos'!AB256,IF(AND('Tabla de Aspectos'!AD256&gt;=0,'Tabla de Aspectos'!AD256&lt;'Tabla de Aspectos'!$AC$5/24),'Tabla de Aspectos'!AD256,IF(AND('Tabla de Aspectos'!AF256&gt;=0,'Tabla de Aspectos'!AF256&lt;'Tabla de Aspectos'!$AE$5/24),'Tabla de Aspectos'!AF256,IF(AND('Tabla de Aspectos'!AH256&gt;=0,'Tabla de Aspectos'!AH256&lt;'Tabla de Aspectos'!$AG$5/24),'Tabla de Aspectos'!AH256,IF(AND('Tabla de Aspectos'!AJ256&gt;=0,'Tabla de Aspectos'!AJ256&lt;'Tabla de Aspectos'!$AI$5/24),'Tabla de Aspectos'!AJ256,IF(AND('Tabla de Aspectos'!AL256&gt;=0,'Tabla de Aspectos'!AL256&lt;'Tabla de Aspectos'!$AK$5/24),'Tabla de Aspectos'!AL256,IF(AND('Tabla de Aspectos'!AN256&gt;=0,'Tabla de Aspectos'!AN256&lt;'Tabla de Aspectos'!$AM$5/24),'Tabla de Aspectos'!AN256,IF(AND('Tabla de Aspectos'!AP256&gt;=0,'Tabla de Aspectos'!AP256&lt;'Tabla de Aspectos'!$AO$5/24),'Tabla de Aspectos'!AP256,IF(AND('Tabla de Aspectos'!AR256&gt;=0,'Tabla de Aspectos'!AR256&lt;'Tabla de Aspectos'!$AQ$5/24),'Tabla de Aspectos'!AR256,IF(AND('Tabla de Aspectos'!AT256&gt;=0,'Tabla de Aspectos'!AT256&lt;'Tabla de Aspectos'!$AS$5/24),'Tabla de Aspectos'!AT256,IF(AND('Tabla de Aspectos'!AV256&gt;=0,'Tabla de Aspectos'!AV256&lt;'Tabla de Aspectos'!$AU$5/24),'Tabla de Aspectos'!AV256,IF(AND('Tabla de Aspectos'!AX256&gt;=0,'Tabla de Aspectos'!AX256&lt;'Tabla de Aspectos'!$AW$5/24),'Tabla de Aspectos'!AX256,IF(AND('Tabla de Aspectos'!AZ256&gt;=0,'Tabla de Aspectos'!AZ256&lt;'Tabla de Aspectos'!$AY$5/24),'Tabla de Aspectos'!AZ256,IF(AND('Tabla de Aspectos'!BB256&gt;=0,'Tabla de Aspectos'!BB256&lt;'Tabla de Aspectos'!$BA$5/24),'Tabla de Aspectos'!BB256,IF(AND('Tabla de Aspectos'!BD256&gt;=0,'Tabla de Aspectos'!BD256&lt;'Tabla de Aspectos'!$BC$5/24),'Tabla de Aspectos'!BD256,IF(AND('Tabla de Aspectos'!BF256&gt;=0,'Tabla de Aspectos'!BF256&lt;'Tabla de Aspectos'!$BE$5/24),'Tabla de Aspectos'!BF256,IF(AND('Tabla de Aspectos'!BH256&gt;=0,'Tabla de Aspectos'!BH256&lt;'Tabla de Aspectos'!$BG$5/24),'Tabla de Aspectos'!BH256,IF(AND('Tabla de Aspectos'!BJ256&gt;=0,'Tabla de Aspectos'!BJ256&lt;'Tabla de Aspectos'!$BI$5/24),'Tabla de Aspectos'!BJ256,IF(AND('Tabla de Aspectos'!BL256&gt;=0,'Tabla de Aspectos'!BL256&lt;'Tabla de Aspectos'!$BK$5/24),'Tabla de Aspectos'!BL256,IF(AND('Tabla de Aspectos'!BN256&gt;=0,'Tabla de Aspectos'!BN256&lt;'Tabla de Aspectos'!$BM$5/24),'Tabla de Aspectos'!BN256,IF(AND('Tabla de Aspectos'!BP256&gt;=0,'Tabla de Aspectos'!BP256&lt;'Tabla de Aspectos'!$BO$5/24),'Tabla de Aspectos'!BP256,IF(AND('Tabla de Aspectos'!BR256&gt;=0,'Tabla de Aspectos'!BR256&lt;'Tabla de Aspectos'!$BQ$5/24),'Tabla de Aspectos'!BR256,IF(AND('Tabla de Aspectos'!BT256&gt;=0,'Tabla de Aspectos'!BT256&lt;'Tabla de Aspectos'!$BS$5/24),'Tabla de Aspectos'!BT256,IF(AND('Tabla de Aspectos'!BV256&gt;=0,'Tabla de Aspectos'!BV256&lt;'Tabla de Aspectos'!$BU$5/24),'Tabla de Aspectos'!BV256,IF(AND('Tabla de Aspectos'!BX256&gt;=0,'Tabla de Aspectos'!BX256&lt;'Tabla de Aspectos'!$BW$5/24),'Tabla de Aspectos'!BX256,IF(AND('Tabla de Aspectos'!BZ256&gt;=0,'Tabla de Aspectos'!BZ256&lt;'Tabla de Aspectos'!$BY$5/24),'Tabla de Aspectos'!BZ256,IF(AND('Tabla de Aspectos'!CB256&gt;=0,'Tabla de Aspectos'!CB256&lt;'Tabla de Aspectos'!$CA$5/24),'Tabla de Aspectos'!CB256,IF(AND('Tabla de Aspectos'!CD256&gt;=0,'Tabla de Aspectos'!CD256&lt;'Tabla de Aspectos'!$CC$5/24),'Tabla de Aspectos'!CD256,IF(AND('Tabla de Aspectos'!CF256&gt;=0,'Tabla de Aspectos'!CF256&lt;'Tabla de Aspectos'!$CE$5/24),'Tabla de Aspectos'!CF256,IF(AND('Tabla de Aspectos'!CH256&gt;=0,'Tabla de Aspectos'!CH256&lt;'Tabla de Aspectos'!$CG$5/24),'Tabla de Aspectos'!CH256,IF(AND('Tabla de Aspectos'!CJ256&gt;=0,'Tabla de Aspectos'!CJ256&lt;'Tabla de Aspectos'!$CI$5/24),'Tabla de Aspectos'!CJ256,IF(AND('Tabla de Aspectos'!CL256&gt;=0,'Tabla de Aspectos'!CL256&lt;'Tabla de Aspectos'!$CK$5/24),'Tabla de Aspectos'!CL256,IF(AND('Tabla de Aspectos'!CN256&gt;=0,'Tabla de Aspectos'!CN256&lt;'Tabla de Aspectos'!$CM$5/24),'Tabla de Aspectos'!CN256,IF(AND('Tabla de Aspectos'!CP256&gt;=0,'Tabla de Aspectos'!CP256&lt;'Tabla de Aspectos'!$CO$5/24),'Tabla de Aspectos'!CP256,IF(AND('Tabla de Aspectos'!CR256&gt;=0,'Tabla de Aspectos'!CR256&lt;'Tabla de Aspectos'!$CQ$5/24),'Tabla de Aspectos'!CR256,IF(AND('Tabla de Aspectos'!CT256&gt;=0,'Tabla de Aspectos'!CT256&lt;'Tabla de Aspectos'!$CS$5/24),'Tabla de Aspectos'!CT256,IF(AND('Tabla de Aspectos'!CV256&gt;=0,'Tabla de Aspectos'!CV256&lt;'Tabla de Aspectos'!$CU$5/24),'Tabla de Aspectos'!CV256,IF(AND('Tabla de Aspectos'!CX256&gt;=0,'Tabla de Aspectos'!CX256&lt;'Tabla de Aspectos'!$CW$5/24),'Tabla de Aspectos'!CX256,"")))))))))))))))))))))))))))))))))))))))))))))))))</f>
        <v>0</v>
      </c>
      <c r="EV9" s="3" t="str">
        <f>IF(EU9&lt;&gt;"",IF(ET9=13,"(no se puede describir)",IF(ET9="Conjunción","+20",ROUND((31-HLOOKUP(ET9,'Tabla de Aspectos'!$G$2:$DT$7,6,FALSE))/3*2,1))),"")</f>
        <v>+20</v>
      </c>
      <c r="EW9" s="3">
        <f>IF(ET9='Tabla de Aspectos'!$G$2,24*EU9/'Tabla de Aspectos'!$G$5,IF(ET9='Tabla de Aspectos'!$I$2,24*EU9/'Tabla de Aspectos'!$I$5,IF(ET9='Tabla de Aspectos'!$K$2,24*EU9/'Tabla de Aspectos'!$K$5,IF(ET9='Tabla de Aspectos'!$CY$2,24*EU9/'Tabla de Aspectos'!$CY$5,IF(ET9='Tabla de Aspectos'!$M$2,24*EU9/'Tabla de Aspectos'!$M$5,IF(ET9='Tabla de Aspectos'!$M$2,24*EU9/'Tabla de Aspectos'!$M$5,IF(ET9='Tabla de Aspectos'!$O$2,24*EU9/'Tabla de Aspectos'!$O$5,IF(ET9='Tabla de Aspectos'!$Q$2,24*EU9/'Tabla de Aspectos'!$Q$5,IF(ET9='Tabla de Aspectos'!$S$2,24*EU9/'Tabla de Aspectos'!$S$5,IF(ET9='Tabla de Aspectos'!$U$2,24*EU9/'Tabla de Aspectos'!$U$5,IF(ET9='Tabla de Aspectos'!$W$2,24*EU9/'Tabla de Aspectos'!$W$5,IF(ET9='Tabla de Aspectos'!$Y$2,24*EU9/'Tabla de Aspectos'!$Y$5,IF(ET9='Tabla de Aspectos'!$AA$2,24*EU9/'Tabla de Aspectos'!$AA$5,IF(ET9='Tabla de Aspectos'!$AC$2,24*EU9/'Tabla de Aspectos'!$AC$5,IF(ET9='Tabla de Aspectos'!$AE$2,24*EU9/'Tabla de Aspectos'!$AE$5,IF(ET9='Tabla de Aspectos'!$AG$2,24*EU9/'Tabla de Aspectos'!$AG$5,IF(ET9='Tabla de Aspectos'!$AI$2,24*EU9/'Tabla de Aspectos'!$AI$5,IF(ET9='Tabla de Aspectos'!$AK$2,24*EU9/'Tabla de Aspectos'!$AK$5,IF(ET9='Tabla de Aspectos'!$AM$2,24*EU9/'Tabla de Aspectos'!$AM$5,IF(ET9='Tabla de Aspectos'!$AO$2,24*EU9/'Tabla de Aspectos'!$AO$5,IF(ET9='Tabla de Aspectos'!$AQ$2,24*EU9/'Tabla de Aspectos'!$AQ$5,IF(ET9='Tabla de Aspectos'!$AS$2,24*EU9/'Tabla de Aspectos'!$AS$5,IF(ET9='Tabla de Aspectos'!$AU$2,24*EU9/'Tabla de Aspectos'!$AU$5,IF(ET9='Tabla de Aspectos'!$AW$2,24*EU9/'Tabla de Aspectos'!$AW$5,IF(ET9='Tabla de Aspectos'!$AY$2,24*EU9/'Tabla de Aspectos'!$AY$5,IF(ET9='Tabla de Aspectos'!$BA$2,24*EU9/'Tabla de Aspectos'!$BA$5,IF(ET9='Tabla de Aspectos'!$BC$2,24*EU9/'Tabla de Aspectos'!$BC$5,IF(ET9='Tabla de Aspectos'!$BE$2,24*EU9/'Tabla de Aspectos'!$BE$5,IF(ET9='Tabla de Aspectos'!$BG$2,24*EU9/'Tabla de Aspectos'!$BG$5,IF(ET9='Tabla de Aspectos'!$BI$2,24*EU9/'Tabla de Aspectos'!$BI$5,IF(ET9='Tabla de Aspectos'!$BK$2,24*EU9/'Tabla de Aspectos'!$BK$5,IF(ET9='Tabla de Aspectos'!$BM$2,24*EU9/'Tabla de Aspectos'!$BM$5,IF(ET9='Tabla de Aspectos'!$BO$2,24*EU9/'Tabla de Aspectos'!$BO$5,IF(ET9='Tabla de Aspectos'!$BQ$2,24*EU9/'Tabla de Aspectos'!$BQ$5,IF(ET9='Tabla de Aspectos'!$BS$2,24*EU9/'Tabla de Aspectos'!$BS$5,IF(ET9='Tabla de Aspectos'!$BU$2,24*EU9/'Tabla de Aspectos'!$BU$5,IF(ET9='Tabla de Aspectos'!$BW$2,24*EU9/'Tabla de Aspectos'!$BW$5,IF(ET9='Tabla de Aspectos'!$BY$2,24*EU9/'Tabla de Aspectos'!$BY$5,IF(ET9='Tabla de Aspectos'!$CA$2,24*EU9/'Tabla de Aspectos'!$CA$5,IF(ET9='Tabla de Aspectos'!$CC$2,24*EU9/'Tabla de Aspectos'!$CC$5,IF(ET9='Tabla de Aspectos'!$CE$2,24*EU9/'Tabla de Aspectos'!$CE$5,IF(ET9='Tabla de Aspectos'!$CG$2,24*EU9/'Tabla de Aspectos'!$CG$5,IF(ET9='Tabla de Aspectos'!$CI$2,24*EU9/'Tabla de Aspectos'!$CI$5,IF(ET9='Tabla de Aspectos'!$CK$2,24*EU9/'Tabla de Aspectos'!$CK$5,IF(ET9='Tabla de Aspectos'!$CM$2,24*EU9/'Tabla de Aspectos'!$CM$5,IF(ET9='Tabla de Aspectos'!$CO$2,24*EU9/'Tabla de Aspectos'!$CO$5,IF(ET9='Tabla de Aspectos'!$CQ$2,24*EU9/'Tabla de Aspectos'!$CQ$5,IF(ET9='Tabla de Aspectos'!$CS$2,24*EU9/'Tabla de Aspectos'!$CS$5,IF(ET9='Tabla de Aspectos'!$CU$2,24*EU9/'Tabla de Aspectos'!$CU$5,IF(ET9='Tabla de Aspectos'!$CW$2,24*EU9/'Tabla de Aspectos'!$CW$5,""))))))))))))))))))))))))))))))))))))))))))))))))))</f>
        <v>0</v>
      </c>
      <c r="EX9" s="3">
        <f t="shared" si="14"/>
        <v>20</v>
      </c>
    </row>
    <row r="10" spans="3:154" x14ac:dyDescent="0.3">
      <c r="C10" s="3">
        <f>'Tabla de Aspectos'!D16</f>
        <v>7</v>
      </c>
      <c r="D10" s="3" t="str">
        <f>'Tabla de Aspectos'!E16</f>
        <v>Saturno</v>
      </c>
      <c r="E10" s="3" t="str">
        <f>'Tabla de Aspectos'!F16</f>
        <v>Se requiere llenar las posiciones</v>
      </c>
      <c r="F10" s="3" t="e">
        <f>IF('Tabla de Aspectos'!G16='Tabla de Aspectos'!$H$2,'Tabla de Aspectos'!$H$2,IF('Tabla de Aspectos'!I16='Tabla de Aspectos'!$J$2,'Tabla de Aspectos'!$J$2,IF('Tabla de Aspectos'!K16='Tabla de Aspectos'!$L$2,'Tabla de Aspectos'!$L$2,"")))</f>
        <v>#N/A</v>
      </c>
      <c r="G10" s="5" t="e">
        <f>IF(AND('Tabla de Aspectos'!H16&gt;=0,'Tabla de Aspectos'!H16&lt;'Tabla de Aspectos'!$G$5/24),'Tabla de Aspectos'!H16,IF(AND('Tabla de Aspectos'!J16&gt;=0,'Tabla de Aspectos'!J16&lt;'Tabla de Aspectos'!$I$5/24),'Tabla de Aspectos'!J16,IF(AND('Tabla de Aspectos'!L16&gt;=0,'Tabla de Aspectos'!L16&lt;'Tabla de Aspectos'!$K$5/24),'Tabla de Aspectos'!L16,"")))</f>
        <v>#N/A</v>
      </c>
      <c r="H10" s="3" t="e">
        <f>IF(G10&lt;&gt;"",IF(F10=13,"(no se puede describir)",IF(F10="Conjunción","+20",ROUND((31-HLOOKUP(F10,'Tabla de Aspectos'!$G$2:$DT$7,6,FALSE))/3*2,1))),"")</f>
        <v>#N/A</v>
      </c>
      <c r="I10" s="3" t="e">
        <f>IF(F10='Tabla de Aspectos'!$G$2,24*G10/'Tabla de Aspectos'!$G$5,IF(F10='Tabla de Aspectos'!$I$2,24*G10/'Tabla de Aspectos'!$I$5,IF(F10='Tabla de Aspectos'!$K$2,24*G10/'Tabla de Aspectos'!$K$5,"")))</f>
        <v>#N/A</v>
      </c>
      <c r="J10" s="3" t="e">
        <f t="shared" si="15"/>
        <v>#N/A</v>
      </c>
      <c r="L10" s="3">
        <f>'Tabla de Aspectos'!D32</f>
        <v>24</v>
      </c>
      <c r="M10" s="3" t="str">
        <f>'Tabla de Aspectos'!E32</f>
        <v>Sol</v>
      </c>
      <c r="N10" s="3" t="str">
        <f>'Tabla de Aspectos'!F32</f>
        <v>Urano</v>
      </c>
      <c r="O10" s="3" t="str">
        <f>IF('Tabla de Aspectos'!G32='Tabla de Aspectos'!$H$2,'Tabla de Aspectos'!$H$2,IF('Tabla de Aspectos'!I32='Tabla de Aspectos'!$J$2,'Tabla de Aspectos'!$J$2,IF('Tabla de Aspectos'!CY32='Tabla de Aspectos'!$CZ$2,'Tabla de Aspectos'!$CZ$2,IF('Tabla de Aspectos'!K32='Tabla de Aspectos'!$L$2,'Tabla de Aspectos'!$L$2,IF('Tabla de Aspectos'!M32='Tabla de Aspectos'!$N$2,'Tabla de Aspectos'!$N$2,IF('Tabla de Aspectos'!O32='Tabla de Aspectos'!$P$2,'Tabla de Aspectos'!$P$2,IF('Tabla de Aspectos'!Q32='Tabla de Aspectos'!$R$2,'Tabla de Aspectos'!$R$2,IF('Tabla de Aspectos'!S32='Tabla de Aspectos'!$T$2,'Tabla de Aspectos'!$T$2,IF('Tabla de Aspectos'!U32='Tabla de Aspectos'!$V$2,'Tabla de Aspectos'!$V$2,IF('Tabla de Aspectos'!W32='Tabla de Aspectos'!$X$2,'Tabla de Aspectos'!$X$2,IF('Tabla de Aspectos'!Y32='Tabla de Aspectos'!$Z$2,'Tabla de Aspectos'!$Z$2,IF('Tabla de Aspectos'!AA32='Tabla de Aspectos'!$AB$2,'Tabla de Aspectos'!$AB$2,IF('Tabla de Aspectos'!AC32='Tabla de Aspectos'!$AD$2,'Tabla de Aspectos'!$AD$2,IF('Tabla de Aspectos'!AE32='Tabla de Aspectos'!$AF$2,'Tabla de Aspectos'!$AF$2,IF('Tabla de Aspectos'!AG32='Tabla de Aspectos'!$AH$2,'Tabla de Aspectos'!$AH$2,IF('Tabla de Aspectos'!AI32='Tabla de Aspectos'!$AJ$2,'Tabla de Aspectos'!$AJ$2,IF('Tabla de Aspectos'!AK32='Tabla de Aspectos'!$AL$2,'Tabla de Aspectos'!$AL$2,IF('Tabla de Aspectos'!AM32='Tabla de Aspectos'!$AN$2,'Tabla de Aspectos'!$AN$2,IF('Tabla de Aspectos'!AO32='Tabla de Aspectos'!$AP$2,'Tabla de Aspectos'!$AP$2,IF('Tabla de Aspectos'!AQ32='Tabla de Aspectos'!$AR$2,'Tabla de Aspectos'!$AR$2,IF('Tabla de Aspectos'!AS32='Tabla de Aspectos'!$AT$2,'Tabla de Aspectos'!$AT$2,IF('Tabla de Aspectos'!AU32='Tabla de Aspectos'!$AV$2,'Tabla de Aspectos'!$AV$2,IF('Tabla de Aspectos'!AW32='Tabla de Aspectos'!$AX$2,'Tabla de Aspectos'!$AX$2,IF('Tabla de Aspectos'!AY32='Tabla de Aspectos'!$AZ$2,'Tabla de Aspectos'!$AZ$2,IF('Tabla de Aspectos'!BA32='Tabla de Aspectos'!$BB$2,'Tabla de Aspectos'!$BB$2,IF('Tabla de Aspectos'!BC32='Tabla de Aspectos'!$BD$2,'Tabla de Aspectos'!$BD$2,IF('Tabla de Aspectos'!BE32='Tabla de Aspectos'!$BF$2,'Tabla de Aspectos'!$BF$2,IF('Tabla de Aspectos'!BG32='Tabla de Aspectos'!$BH$2,'Tabla de Aspectos'!$BH$2,IF('Tabla de Aspectos'!BI32='Tabla de Aspectos'!$BJ$2,'Tabla de Aspectos'!$BJ$2,IF('Tabla de Aspectos'!BK32='Tabla de Aspectos'!$BL$2,'Tabla de Aspectos'!$BL$2,IF('Tabla de Aspectos'!BM32='Tabla de Aspectos'!$BN$2,'Tabla de Aspectos'!$BN$2,IF('Tabla de Aspectos'!BO32='Tabla de Aspectos'!$BP$2,'Tabla de Aspectos'!$BP$2,IF('Tabla de Aspectos'!BQ32='Tabla de Aspectos'!$BR$2,'Tabla de Aspectos'!$BR$2,IF('Tabla de Aspectos'!BS32='Tabla de Aspectos'!$BT$2,'Tabla de Aspectos'!$BT$2,IF('Tabla de Aspectos'!BU32='Tabla de Aspectos'!$BV$2,'Tabla de Aspectos'!$BV$2,IF('Tabla de Aspectos'!BW32='Tabla de Aspectos'!$BX$2,'Tabla de Aspectos'!$BX$2,IF('Tabla de Aspectos'!BY32='Tabla de Aspectos'!$BZ$2,'Tabla de Aspectos'!$BZ$2,IF('Tabla de Aspectos'!CA32='Tabla de Aspectos'!$CB$2,'Tabla de Aspectos'!$CB$2,IF('Tabla de Aspectos'!CC32='Tabla de Aspectos'!$CD$2,'Tabla de Aspectos'!$CD$2,IF('Tabla de Aspectos'!CE32='Tabla de Aspectos'!$CF$2,'Tabla de Aspectos'!$CF$2,IF('Tabla de Aspectos'!CG32='Tabla de Aspectos'!$CH$2,'Tabla de Aspectos'!$CH$2,IF('Tabla de Aspectos'!CI32='Tabla de Aspectos'!$CJ$2,'Tabla de Aspectos'!$CJ$2,IF('Tabla de Aspectos'!CK32='Tabla de Aspectos'!$CL$2,'Tabla de Aspectos'!$CL$2,IF('Tabla de Aspectos'!CM32='Tabla de Aspectos'!$CN$2,'Tabla de Aspectos'!$CN$2,IF('Tabla de Aspectos'!CO32='Tabla de Aspectos'!$CP$2,'Tabla de Aspectos'!$CP$2,IF('Tabla de Aspectos'!CQ32='Tabla de Aspectos'!$CR$2,'Tabla de Aspectos'!$CR$2,IF('Tabla de Aspectos'!CS32='Tabla de Aspectos'!$CT$2,'Tabla de Aspectos'!$CT$2,IF('Tabla de Aspectos'!CU32='Tabla de Aspectos'!$CV$2,'Tabla de Aspectos'!$CV$2,IF('Tabla de Aspectos'!CW32='Tabla de Aspectos'!$CX$2,'Tabla de Aspectos'!$CX$2,"")))))))))))))))))))))))))))))))))))))))))))))))))</f>
        <v>Conjunción</v>
      </c>
      <c r="P10" s="5">
        <f>IF(AND('Tabla de Aspectos'!H32&gt;=0,'Tabla de Aspectos'!H32&lt;'Tabla de Aspectos'!$G$5/24),'Tabla de Aspectos'!H32,IF(AND('Tabla de Aspectos'!J32&gt;=0,'Tabla de Aspectos'!J32&lt;'Tabla de Aspectos'!$I$5/24),'Tabla de Aspectos'!J32,IF(AND('Tabla de Aspectos'!CZ32&gt;=0,'Tabla de Aspectos'!CZ32&lt;'Tabla de Aspectos'!$CY$5/24),'Tabla de Aspectos'!CZ32,IF(AND('Tabla de Aspectos'!L32&gt;=0,'Tabla de Aspectos'!L32&lt;'Tabla de Aspectos'!$K$5/24),'Tabla de Aspectos'!L32,IF(AND('Tabla de Aspectos'!N32&gt;=0,'Tabla de Aspectos'!N32&lt;'Tabla de Aspectos'!$M$5/24),'Tabla de Aspectos'!N32,IF(AND('Tabla de Aspectos'!P32&gt;=0,'Tabla de Aspectos'!P32&lt;'Tabla de Aspectos'!$O$5/24),'Tabla de Aspectos'!P32,IF(AND('Tabla de Aspectos'!R32&gt;=0,'Tabla de Aspectos'!R32&lt;'Tabla de Aspectos'!$Q$5/24),'Tabla de Aspectos'!R32,IF(AND('Tabla de Aspectos'!T32&gt;=0,'Tabla de Aspectos'!T32&lt;'Tabla de Aspectos'!$S$5/24),'Tabla de Aspectos'!T32,IF(AND('Tabla de Aspectos'!V32&gt;=0,'Tabla de Aspectos'!V32&lt;'Tabla de Aspectos'!$U$5/24),'Tabla de Aspectos'!V32,IF(AND('Tabla de Aspectos'!X32&gt;=0,'Tabla de Aspectos'!X32&lt;'Tabla de Aspectos'!$W$5/24),'Tabla de Aspectos'!X32,IF(AND('Tabla de Aspectos'!Z32&gt;=0,'Tabla de Aspectos'!Z32&lt;'Tabla de Aspectos'!$Y$5/24),'Tabla de Aspectos'!Z32,IF(AND('Tabla de Aspectos'!AB32&gt;=0,'Tabla de Aspectos'!AB32&lt;'Tabla de Aspectos'!$AA$5/24),'Tabla de Aspectos'!AB32,IF(AND('Tabla de Aspectos'!AD32&gt;=0,'Tabla de Aspectos'!AD32&lt;'Tabla de Aspectos'!$AC$5/24),'Tabla de Aspectos'!AD32,IF(AND('Tabla de Aspectos'!AF32&gt;=0,'Tabla de Aspectos'!AF32&lt;'Tabla de Aspectos'!$AE$5/24),'Tabla de Aspectos'!AF32,IF(AND('Tabla de Aspectos'!AH32&gt;=0,'Tabla de Aspectos'!AH32&lt;'Tabla de Aspectos'!$AG$5/24),'Tabla de Aspectos'!AH32,IF(AND('Tabla de Aspectos'!AJ32&gt;=0,'Tabla de Aspectos'!AJ32&lt;'Tabla de Aspectos'!$AI$5/24),'Tabla de Aspectos'!AJ32,IF(AND('Tabla de Aspectos'!AL32&gt;=0,'Tabla de Aspectos'!AL32&lt;'Tabla de Aspectos'!$AK$5/24),'Tabla de Aspectos'!AL32,IF(AND('Tabla de Aspectos'!AN32&gt;=0,'Tabla de Aspectos'!AN32&lt;'Tabla de Aspectos'!$AM$5/24),'Tabla de Aspectos'!AN32,IF(AND('Tabla de Aspectos'!AP32&gt;=0,'Tabla de Aspectos'!AP32&lt;'Tabla de Aspectos'!$AO$5/24),'Tabla de Aspectos'!AP32,IF(AND('Tabla de Aspectos'!AR32&gt;=0,'Tabla de Aspectos'!AR32&lt;'Tabla de Aspectos'!$AQ$5/24),'Tabla de Aspectos'!AR32,IF(AND('Tabla de Aspectos'!AT32&gt;=0,'Tabla de Aspectos'!AT32&lt;'Tabla de Aspectos'!$AS$5/24),'Tabla de Aspectos'!AT32,IF(AND('Tabla de Aspectos'!AV32&gt;=0,'Tabla de Aspectos'!AV32&lt;'Tabla de Aspectos'!$AU$5/24),'Tabla de Aspectos'!AV32,IF(AND('Tabla de Aspectos'!AX32&gt;=0,'Tabla de Aspectos'!AX32&lt;'Tabla de Aspectos'!$AW$5/24),'Tabla de Aspectos'!AX32,IF(AND('Tabla de Aspectos'!AZ32&gt;=0,'Tabla de Aspectos'!AZ32&lt;'Tabla de Aspectos'!$AY$5/24),'Tabla de Aspectos'!AZ32,IF(AND('Tabla de Aspectos'!BB32&gt;=0,'Tabla de Aspectos'!BB32&lt;'Tabla de Aspectos'!$BA$5/24),'Tabla de Aspectos'!BB32,IF(AND('Tabla de Aspectos'!BD32&gt;=0,'Tabla de Aspectos'!BD32&lt;'Tabla de Aspectos'!$BC$5/24),'Tabla de Aspectos'!BD32,IF(AND('Tabla de Aspectos'!BF32&gt;=0,'Tabla de Aspectos'!BF32&lt;'Tabla de Aspectos'!$BE$5/24),'Tabla de Aspectos'!BF32,IF(AND('Tabla de Aspectos'!BH32&gt;=0,'Tabla de Aspectos'!BH32&lt;'Tabla de Aspectos'!$BG$5/24),'Tabla de Aspectos'!BH32,IF(AND('Tabla de Aspectos'!BJ32&gt;=0,'Tabla de Aspectos'!BJ32&lt;'Tabla de Aspectos'!$BI$5/24),'Tabla de Aspectos'!BJ32,IF(AND('Tabla de Aspectos'!BL32&gt;=0,'Tabla de Aspectos'!BL32&lt;'Tabla de Aspectos'!$BK$5/24),'Tabla de Aspectos'!BL32,IF(AND('Tabla de Aspectos'!BN32&gt;=0,'Tabla de Aspectos'!BN32&lt;'Tabla de Aspectos'!$BM$5/24),'Tabla de Aspectos'!BN32,IF(AND('Tabla de Aspectos'!BP32&gt;=0,'Tabla de Aspectos'!BP32&lt;'Tabla de Aspectos'!$BO$5/24),'Tabla de Aspectos'!BP32,IF(AND('Tabla de Aspectos'!BR32&gt;=0,'Tabla de Aspectos'!BR32&lt;'Tabla de Aspectos'!$BQ$5/24),'Tabla de Aspectos'!BR32,IF(AND('Tabla de Aspectos'!BT32&gt;=0,'Tabla de Aspectos'!BT32&lt;'Tabla de Aspectos'!$BS$5/24),'Tabla de Aspectos'!BT32,IF(AND('Tabla de Aspectos'!BV32&gt;=0,'Tabla de Aspectos'!BV32&lt;'Tabla de Aspectos'!$BU$5/24),'Tabla de Aspectos'!BV32,IF(AND('Tabla de Aspectos'!BX32&gt;=0,'Tabla de Aspectos'!BX32&lt;'Tabla de Aspectos'!$BW$5/24),'Tabla de Aspectos'!BX32,IF(AND('Tabla de Aspectos'!BZ32&gt;=0,'Tabla de Aspectos'!BZ32&lt;'Tabla de Aspectos'!$BY$5/24),'Tabla de Aspectos'!BZ32,IF(AND('Tabla de Aspectos'!CB32&gt;=0,'Tabla de Aspectos'!CB32&lt;'Tabla de Aspectos'!$CA$5/24),'Tabla de Aspectos'!CB32,IF(AND('Tabla de Aspectos'!CD32&gt;=0,'Tabla de Aspectos'!CD32&lt;'Tabla de Aspectos'!$CC$5/24),'Tabla de Aspectos'!CD32,IF(AND('Tabla de Aspectos'!CF32&gt;=0,'Tabla de Aspectos'!CF32&lt;'Tabla de Aspectos'!$CE$5/24),'Tabla de Aspectos'!CF32,IF(AND('Tabla de Aspectos'!CH32&gt;=0,'Tabla de Aspectos'!CH32&lt;'Tabla de Aspectos'!$CG$5/24),'Tabla de Aspectos'!CH32,IF(AND('Tabla de Aspectos'!CJ32&gt;=0,'Tabla de Aspectos'!CJ32&lt;'Tabla de Aspectos'!$CI$5/24),'Tabla de Aspectos'!CJ32,IF(AND('Tabla de Aspectos'!CL32&gt;=0,'Tabla de Aspectos'!CL32&lt;'Tabla de Aspectos'!$CK$5/24),'Tabla de Aspectos'!CL32,IF(AND('Tabla de Aspectos'!CN32&gt;=0,'Tabla de Aspectos'!CN32&lt;'Tabla de Aspectos'!$CM$5/24),'Tabla de Aspectos'!CN32,IF(AND('Tabla de Aspectos'!CP32&gt;=0,'Tabla de Aspectos'!CP32&lt;'Tabla de Aspectos'!$CO$5/24),'Tabla de Aspectos'!CP32,IF(AND('Tabla de Aspectos'!CR32&gt;=0,'Tabla de Aspectos'!CR32&lt;'Tabla de Aspectos'!$CQ$5/24),'Tabla de Aspectos'!CR32,IF(AND('Tabla de Aspectos'!CT32&gt;=0,'Tabla de Aspectos'!CT32&lt;'Tabla de Aspectos'!$CS$5/24),'Tabla de Aspectos'!CT32,IF(AND('Tabla de Aspectos'!CV32&gt;=0,'Tabla de Aspectos'!CV32&lt;'Tabla de Aspectos'!$CU$5/24),'Tabla de Aspectos'!CV32,IF(AND('Tabla de Aspectos'!CX32&gt;=0,'Tabla de Aspectos'!CX32&lt;'Tabla de Aspectos'!$CW$5/24),'Tabla de Aspectos'!CX32,"")))))))))))))))))))))))))))))))))))))))))))))))))</f>
        <v>0</v>
      </c>
      <c r="Q10" s="3" t="str">
        <f>IF(P10&lt;&gt;"",IF(O10=13,"(no se puede describir)",IF(O10="Conjunción","+20",ROUND((31-HLOOKUP(O10,'Tabla de Aspectos'!$G$2:$DT$7,6,FALSE))/3*2,1))),"")</f>
        <v>+20</v>
      </c>
      <c r="R10" s="3">
        <f>IF(O10='Tabla de Aspectos'!$G$2,24*P10/'Tabla de Aspectos'!$G$5,IF(O10='Tabla de Aspectos'!$I$2,24*P10/'Tabla de Aspectos'!$I$5,IF(O10='Tabla de Aspectos'!$K$2,24*P10/'Tabla de Aspectos'!$K$5,IF(O10='Tabla de Aspectos'!$CY$2,24*P10/'Tabla de Aspectos'!$CY$5,IF(O10='Tabla de Aspectos'!$M$2,24*P10/'Tabla de Aspectos'!$M$5,IF(O10='Tabla de Aspectos'!$M$2,24*P10/'Tabla de Aspectos'!$M$5,IF(O10='Tabla de Aspectos'!$O$2,24*P10/'Tabla de Aspectos'!$O$5,IF(O10='Tabla de Aspectos'!$Q$2,24*P10/'Tabla de Aspectos'!$Q$5,IF(O10='Tabla de Aspectos'!$S$2,24*P10/'Tabla de Aspectos'!$S$5,IF(O10='Tabla de Aspectos'!$U$2,24*P10/'Tabla de Aspectos'!$U$5,IF(O10='Tabla de Aspectos'!$W$2,24*P10/'Tabla de Aspectos'!$W$5,IF(O10='Tabla de Aspectos'!$Y$2,24*P10/'Tabla de Aspectos'!$Y$5,IF(O10='Tabla de Aspectos'!$AA$2,24*P10/'Tabla de Aspectos'!$AA$5,IF(O10='Tabla de Aspectos'!$AC$2,24*P10/'Tabla de Aspectos'!$AC$5,IF(O10='Tabla de Aspectos'!$AE$2,24*P10/'Tabla de Aspectos'!$AE$5,IF(O10='Tabla de Aspectos'!$AG$2,24*P10/'Tabla de Aspectos'!$AG$5,IF(O10='Tabla de Aspectos'!$AI$2,24*P10/'Tabla de Aspectos'!$AI$5,IF(O10='Tabla de Aspectos'!$AK$2,24*P10/'Tabla de Aspectos'!$AK$5,IF(O10='Tabla de Aspectos'!$AM$2,24*P10/'Tabla de Aspectos'!$AM$5,IF(O10='Tabla de Aspectos'!$AO$2,24*P10/'Tabla de Aspectos'!$AO$5,IF(O10='Tabla de Aspectos'!$AQ$2,24*P10/'Tabla de Aspectos'!$AQ$5,IF(O10='Tabla de Aspectos'!$AS$2,24*P10/'Tabla de Aspectos'!$AS$5,IF(O10='Tabla de Aspectos'!$AU$2,24*P10/'Tabla de Aspectos'!$AU$5,IF(O10='Tabla de Aspectos'!$AW$2,24*P10/'Tabla de Aspectos'!$AW$5,IF(O10='Tabla de Aspectos'!$AY$2,24*P10/'Tabla de Aspectos'!$AY$5,IF(O10='Tabla de Aspectos'!$BA$2,24*P10/'Tabla de Aspectos'!$BA$5,IF(O10='Tabla de Aspectos'!$BC$2,24*P10/'Tabla de Aspectos'!$BC$5,IF(O10='Tabla de Aspectos'!$BE$2,24*P10/'Tabla de Aspectos'!$BE$5,IF(O10='Tabla de Aspectos'!$BG$2,24*P10/'Tabla de Aspectos'!$BG$5,IF(O10='Tabla de Aspectos'!$BI$2,24*P10/'Tabla de Aspectos'!$BI$5,IF(O10='Tabla de Aspectos'!$BK$2,24*P10/'Tabla de Aspectos'!$BK$5,IF(O10='Tabla de Aspectos'!$BM$2,24*P10/'Tabla de Aspectos'!$BM$5,IF(O10='Tabla de Aspectos'!$BO$2,24*P10/'Tabla de Aspectos'!$BO$5,IF(O10='Tabla de Aspectos'!$BQ$2,24*P10/'Tabla de Aspectos'!$BQ$5,IF(O10='Tabla de Aspectos'!$BS$2,24*P10/'Tabla de Aspectos'!$BS$5,IF(O10='Tabla de Aspectos'!$BU$2,24*P10/'Tabla de Aspectos'!$BU$5,IF(O10='Tabla de Aspectos'!$BW$2,24*P10/'Tabla de Aspectos'!$BW$5,IF(O10='Tabla de Aspectos'!$BY$2,24*P10/'Tabla de Aspectos'!$BY$5,IF(O10='Tabla de Aspectos'!$CA$2,24*P10/'Tabla de Aspectos'!$CA$5,IF(O10='Tabla de Aspectos'!$CC$2,24*P10/'Tabla de Aspectos'!$CC$5,IF(O10='Tabla de Aspectos'!$CE$2,24*P10/'Tabla de Aspectos'!$CE$5,IF(O10='Tabla de Aspectos'!$CG$2,24*P10/'Tabla de Aspectos'!$CG$5,IF(O10='Tabla de Aspectos'!$CI$2,24*P10/'Tabla de Aspectos'!$CI$5,IF(O10='Tabla de Aspectos'!$CK$2,24*P10/'Tabla de Aspectos'!$CK$5,IF(O10='Tabla de Aspectos'!$CM$2,24*P10/'Tabla de Aspectos'!$CM$5,IF(O10='Tabla de Aspectos'!$CO$2,24*P10/'Tabla de Aspectos'!$CO$5,IF(O10='Tabla de Aspectos'!$CQ$2,24*P10/'Tabla de Aspectos'!$CQ$5,IF(O10='Tabla de Aspectos'!$CS$2,24*P10/'Tabla de Aspectos'!$CS$5,IF(O10='Tabla de Aspectos'!$CU$2,24*P10/'Tabla de Aspectos'!$CU$5,IF(O10='Tabla de Aspectos'!$CW$2,24*P10/'Tabla de Aspectos'!$CW$5,""))))))))))))))))))))))))))))))))))))))))))))))))))</f>
        <v>0</v>
      </c>
      <c r="S10" s="3">
        <f t="shared" si="16"/>
        <v>20</v>
      </c>
      <c r="U10" s="3">
        <f>'Tabla de Aspectos'!D47</f>
        <v>40</v>
      </c>
      <c r="V10" s="3" t="str">
        <f>'Tabla de Aspectos'!E47</f>
        <v>Luna</v>
      </c>
      <c r="W10" s="3" t="str">
        <f>'Tabla de Aspectos'!F47</f>
        <v>Urano</v>
      </c>
      <c r="X10" s="3" t="str">
        <f>IF('Tabla de Aspectos'!G47='Tabla de Aspectos'!$H$2,'Tabla de Aspectos'!$H$2,IF('Tabla de Aspectos'!I47='Tabla de Aspectos'!$J$2,'Tabla de Aspectos'!$J$2,IF('Tabla de Aspectos'!CY47='Tabla de Aspectos'!$CZ$2,'Tabla de Aspectos'!$CZ$2,IF('Tabla de Aspectos'!K47='Tabla de Aspectos'!$L$2,'Tabla de Aspectos'!$L$2,IF('Tabla de Aspectos'!M47='Tabla de Aspectos'!$N$2,'Tabla de Aspectos'!$N$2,IF('Tabla de Aspectos'!O47='Tabla de Aspectos'!$P$2,'Tabla de Aspectos'!$P$2,IF('Tabla de Aspectos'!Q47='Tabla de Aspectos'!$R$2,'Tabla de Aspectos'!$R$2,IF('Tabla de Aspectos'!S47='Tabla de Aspectos'!$T$2,'Tabla de Aspectos'!$T$2,IF('Tabla de Aspectos'!U47='Tabla de Aspectos'!$V$2,'Tabla de Aspectos'!$V$2,IF('Tabla de Aspectos'!W47='Tabla de Aspectos'!$X$2,'Tabla de Aspectos'!$X$2,IF('Tabla de Aspectos'!Y47='Tabla de Aspectos'!$Z$2,'Tabla de Aspectos'!$Z$2,IF('Tabla de Aspectos'!AA47='Tabla de Aspectos'!$AB$2,'Tabla de Aspectos'!$AB$2,IF('Tabla de Aspectos'!AC47='Tabla de Aspectos'!$AD$2,'Tabla de Aspectos'!$AD$2,IF('Tabla de Aspectos'!AE47='Tabla de Aspectos'!$AF$2,'Tabla de Aspectos'!$AF$2,IF('Tabla de Aspectos'!AG47='Tabla de Aspectos'!$AH$2,'Tabla de Aspectos'!$AH$2,IF('Tabla de Aspectos'!AI47='Tabla de Aspectos'!$AJ$2,'Tabla de Aspectos'!$AJ$2,IF('Tabla de Aspectos'!AK47='Tabla de Aspectos'!$AL$2,'Tabla de Aspectos'!$AL$2,IF('Tabla de Aspectos'!AM47='Tabla de Aspectos'!$AN$2,'Tabla de Aspectos'!$AN$2,IF('Tabla de Aspectos'!AO47='Tabla de Aspectos'!$AP$2,'Tabla de Aspectos'!$AP$2,IF('Tabla de Aspectos'!AQ47='Tabla de Aspectos'!$AR$2,'Tabla de Aspectos'!$AR$2,IF('Tabla de Aspectos'!AS47='Tabla de Aspectos'!$AT$2,'Tabla de Aspectos'!$AT$2,IF('Tabla de Aspectos'!AU47='Tabla de Aspectos'!$AV$2,'Tabla de Aspectos'!$AV$2,IF('Tabla de Aspectos'!AW47='Tabla de Aspectos'!$AX$2,'Tabla de Aspectos'!$AX$2,IF('Tabla de Aspectos'!AY47='Tabla de Aspectos'!$AZ$2,'Tabla de Aspectos'!$AZ$2,IF('Tabla de Aspectos'!BA47='Tabla de Aspectos'!$BB$2,'Tabla de Aspectos'!$BB$2,IF('Tabla de Aspectos'!BC47='Tabla de Aspectos'!$BD$2,'Tabla de Aspectos'!$BD$2,IF('Tabla de Aspectos'!BE47='Tabla de Aspectos'!$BF$2,'Tabla de Aspectos'!$BF$2,IF('Tabla de Aspectos'!BG47='Tabla de Aspectos'!$BH$2,'Tabla de Aspectos'!$BH$2,IF('Tabla de Aspectos'!BI47='Tabla de Aspectos'!$BJ$2,'Tabla de Aspectos'!$BJ$2,IF('Tabla de Aspectos'!BK47='Tabla de Aspectos'!$BL$2,'Tabla de Aspectos'!$BL$2,IF('Tabla de Aspectos'!BM47='Tabla de Aspectos'!$BN$2,'Tabla de Aspectos'!$BN$2,IF('Tabla de Aspectos'!BO47='Tabla de Aspectos'!$BP$2,'Tabla de Aspectos'!$BP$2,IF('Tabla de Aspectos'!BQ47='Tabla de Aspectos'!$BR$2,'Tabla de Aspectos'!$BR$2,IF('Tabla de Aspectos'!BS47='Tabla de Aspectos'!$BT$2,'Tabla de Aspectos'!$BT$2,IF('Tabla de Aspectos'!BU47='Tabla de Aspectos'!$BV$2,'Tabla de Aspectos'!$BV$2,IF('Tabla de Aspectos'!BW47='Tabla de Aspectos'!$BX$2,'Tabla de Aspectos'!$BX$2,IF('Tabla de Aspectos'!BY47='Tabla de Aspectos'!$BZ$2,'Tabla de Aspectos'!$BZ$2,IF('Tabla de Aspectos'!CA47='Tabla de Aspectos'!$CB$2,'Tabla de Aspectos'!$CB$2,IF('Tabla de Aspectos'!CC47='Tabla de Aspectos'!$CD$2,'Tabla de Aspectos'!$CD$2,IF('Tabla de Aspectos'!CE47='Tabla de Aspectos'!$CF$2,'Tabla de Aspectos'!$CF$2,IF('Tabla de Aspectos'!CG47='Tabla de Aspectos'!$CH$2,'Tabla de Aspectos'!$CH$2,IF('Tabla de Aspectos'!CI47='Tabla de Aspectos'!$CJ$2,'Tabla de Aspectos'!$CJ$2,IF('Tabla de Aspectos'!CK47='Tabla de Aspectos'!$CL$2,'Tabla de Aspectos'!$CL$2,IF('Tabla de Aspectos'!CM47='Tabla de Aspectos'!$CN$2,'Tabla de Aspectos'!$CN$2,IF('Tabla de Aspectos'!CO47='Tabla de Aspectos'!$CP$2,'Tabla de Aspectos'!$CP$2,IF('Tabla de Aspectos'!CQ47='Tabla de Aspectos'!$CR$2,'Tabla de Aspectos'!$CR$2,IF('Tabla de Aspectos'!CS47='Tabla de Aspectos'!$CT$2,'Tabla de Aspectos'!$CT$2,IF('Tabla de Aspectos'!CU47='Tabla de Aspectos'!$CV$2,'Tabla de Aspectos'!$CV$2,IF('Tabla de Aspectos'!CW47='Tabla de Aspectos'!$CX$2,'Tabla de Aspectos'!$CX$2,"")))))))))))))))))))))))))))))))))))))))))))))))))</f>
        <v>Conjunción</v>
      </c>
      <c r="Y10" s="5">
        <f>IF(AND('Tabla de Aspectos'!H47&gt;=0,'Tabla de Aspectos'!H47&lt;'Tabla de Aspectos'!$G$5/24),'Tabla de Aspectos'!H47,IF(AND('Tabla de Aspectos'!J47&gt;=0,'Tabla de Aspectos'!J47&lt;'Tabla de Aspectos'!$I$5/24),'Tabla de Aspectos'!J47,IF(AND('Tabla de Aspectos'!CZ47&gt;=0,'Tabla de Aspectos'!CZ47&lt;'Tabla de Aspectos'!$CY$5/24),'Tabla de Aspectos'!CZ47,IF(AND('Tabla de Aspectos'!L47&gt;=0,'Tabla de Aspectos'!L47&lt;'Tabla de Aspectos'!$K$5/24),'Tabla de Aspectos'!L47,IF(AND('Tabla de Aspectos'!N47&gt;=0,'Tabla de Aspectos'!N47&lt;'Tabla de Aspectos'!$M$5/24),'Tabla de Aspectos'!N47,IF(AND('Tabla de Aspectos'!P47&gt;=0,'Tabla de Aspectos'!P47&lt;'Tabla de Aspectos'!$O$5/24),'Tabla de Aspectos'!P47,IF(AND('Tabla de Aspectos'!R47&gt;=0,'Tabla de Aspectos'!R47&lt;'Tabla de Aspectos'!$Q$5/24),'Tabla de Aspectos'!R47,IF(AND('Tabla de Aspectos'!T47&gt;=0,'Tabla de Aspectos'!T47&lt;'Tabla de Aspectos'!$S$5/24),'Tabla de Aspectos'!T47,IF(AND('Tabla de Aspectos'!V47&gt;=0,'Tabla de Aspectos'!V47&lt;'Tabla de Aspectos'!$U$5/24),'Tabla de Aspectos'!V47,IF(AND('Tabla de Aspectos'!X47&gt;=0,'Tabla de Aspectos'!X47&lt;'Tabla de Aspectos'!$W$5/24),'Tabla de Aspectos'!X47,IF(AND('Tabla de Aspectos'!Z47&gt;=0,'Tabla de Aspectos'!Z47&lt;'Tabla de Aspectos'!$Y$5/24),'Tabla de Aspectos'!Z47,IF(AND('Tabla de Aspectos'!AB47&gt;=0,'Tabla de Aspectos'!AB47&lt;'Tabla de Aspectos'!$AA$5/24),'Tabla de Aspectos'!AB47,IF(AND('Tabla de Aspectos'!AD47&gt;=0,'Tabla de Aspectos'!AD47&lt;'Tabla de Aspectos'!$AC$5/24),'Tabla de Aspectos'!AD47,IF(AND('Tabla de Aspectos'!AF47&gt;=0,'Tabla de Aspectos'!AF47&lt;'Tabla de Aspectos'!$AE$5/24),'Tabla de Aspectos'!AF47,IF(AND('Tabla de Aspectos'!AH47&gt;=0,'Tabla de Aspectos'!AH47&lt;'Tabla de Aspectos'!$AG$5/24),'Tabla de Aspectos'!AH47,IF(AND('Tabla de Aspectos'!AJ47&gt;=0,'Tabla de Aspectos'!AJ47&lt;'Tabla de Aspectos'!$AI$5/24),'Tabla de Aspectos'!AJ47,IF(AND('Tabla de Aspectos'!AL47&gt;=0,'Tabla de Aspectos'!AL47&lt;'Tabla de Aspectos'!$AK$5/24),'Tabla de Aspectos'!AL47,IF(AND('Tabla de Aspectos'!AN47&gt;=0,'Tabla de Aspectos'!AN47&lt;'Tabla de Aspectos'!$AM$5/24),'Tabla de Aspectos'!AN47,IF(AND('Tabla de Aspectos'!AP47&gt;=0,'Tabla de Aspectos'!AP47&lt;'Tabla de Aspectos'!$AO$5/24),'Tabla de Aspectos'!AP47,IF(AND('Tabla de Aspectos'!AR47&gt;=0,'Tabla de Aspectos'!AR47&lt;'Tabla de Aspectos'!$AQ$5/24),'Tabla de Aspectos'!AR47,IF(AND('Tabla de Aspectos'!AT47&gt;=0,'Tabla de Aspectos'!AT47&lt;'Tabla de Aspectos'!$AS$5/24),'Tabla de Aspectos'!AT47,IF(AND('Tabla de Aspectos'!AV47&gt;=0,'Tabla de Aspectos'!AV47&lt;'Tabla de Aspectos'!$AU$5/24),'Tabla de Aspectos'!AV47,IF(AND('Tabla de Aspectos'!AX47&gt;=0,'Tabla de Aspectos'!AX47&lt;'Tabla de Aspectos'!$AW$5/24),'Tabla de Aspectos'!AX47,IF(AND('Tabla de Aspectos'!AZ47&gt;=0,'Tabla de Aspectos'!AZ47&lt;'Tabla de Aspectos'!$AY$5/24),'Tabla de Aspectos'!AZ47,IF(AND('Tabla de Aspectos'!BB47&gt;=0,'Tabla de Aspectos'!BB47&lt;'Tabla de Aspectos'!$BA$5/24),'Tabla de Aspectos'!BB47,IF(AND('Tabla de Aspectos'!BD47&gt;=0,'Tabla de Aspectos'!BD47&lt;'Tabla de Aspectos'!$BC$5/24),'Tabla de Aspectos'!BD47,IF(AND('Tabla de Aspectos'!BF47&gt;=0,'Tabla de Aspectos'!BF47&lt;'Tabla de Aspectos'!$BE$5/24),'Tabla de Aspectos'!BF47,IF(AND('Tabla de Aspectos'!BH47&gt;=0,'Tabla de Aspectos'!BH47&lt;'Tabla de Aspectos'!$BG$5/24),'Tabla de Aspectos'!BH47,IF(AND('Tabla de Aspectos'!BJ47&gt;=0,'Tabla de Aspectos'!BJ47&lt;'Tabla de Aspectos'!$BI$5/24),'Tabla de Aspectos'!BJ47,IF(AND('Tabla de Aspectos'!BL47&gt;=0,'Tabla de Aspectos'!BL47&lt;'Tabla de Aspectos'!$BK$5/24),'Tabla de Aspectos'!BL47,IF(AND('Tabla de Aspectos'!BN47&gt;=0,'Tabla de Aspectos'!BN47&lt;'Tabla de Aspectos'!$BM$5/24),'Tabla de Aspectos'!BN47,IF(AND('Tabla de Aspectos'!BP47&gt;=0,'Tabla de Aspectos'!BP47&lt;'Tabla de Aspectos'!$BO$5/24),'Tabla de Aspectos'!BP47,IF(AND('Tabla de Aspectos'!BR47&gt;=0,'Tabla de Aspectos'!BR47&lt;'Tabla de Aspectos'!$BQ$5/24),'Tabla de Aspectos'!BR47,IF(AND('Tabla de Aspectos'!BT47&gt;=0,'Tabla de Aspectos'!BT47&lt;'Tabla de Aspectos'!$BS$5/24),'Tabla de Aspectos'!BT47,IF(AND('Tabla de Aspectos'!BV47&gt;=0,'Tabla de Aspectos'!BV47&lt;'Tabla de Aspectos'!$BU$5/24),'Tabla de Aspectos'!BV47,IF(AND('Tabla de Aspectos'!BX47&gt;=0,'Tabla de Aspectos'!BX47&lt;'Tabla de Aspectos'!$BW$5/24),'Tabla de Aspectos'!BX47,IF(AND('Tabla de Aspectos'!BZ47&gt;=0,'Tabla de Aspectos'!BZ47&lt;'Tabla de Aspectos'!$BY$5/24),'Tabla de Aspectos'!BZ47,IF(AND('Tabla de Aspectos'!CB47&gt;=0,'Tabla de Aspectos'!CB47&lt;'Tabla de Aspectos'!$CA$5/24),'Tabla de Aspectos'!CB47,IF(AND('Tabla de Aspectos'!CD47&gt;=0,'Tabla de Aspectos'!CD47&lt;'Tabla de Aspectos'!$CC$5/24),'Tabla de Aspectos'!CD47,IF(AND('Tabla de Aspectos'!CF47&gt;=0,'Tabla de Aspectos'!CF47&lt;'Tabla de Aspectos'!$CE$5/24),'Tabla de Aspectos'!CF47,IF(AND('Tabla de Aspectos'!CH47&gt;=0,'Tabla de Aspectos'!CH47&lt;'Tabla de Aspectos'!$CG$5/24),'Tabla de Aspectos'!CH47,IF(AND('Tabla de Aspectos'!CJ47&gt;=0,'Tabla de Aspectos'!CJ47&lt;'Tabla de Aspectos'!$CI$5/24),'Tabla de Aspectos'!CJ47,IF(AND('Tabla de Aspectos'!CL47&gt;=0,'Tabla de Aspectos'!CL47&lt;'Tabla de Aspectos'!$CK$5/24),'Tabla de Aspectos'!CL47,IF(AND('Tabla de Aspectos'!CN47&gt;=0,'Tabla de Aspectos'!CN47&lt;'Tabla de Aspectos'!$CM$5/24),'Tabla de Aspectos'!CN47,IF(AND('Tabla de Aspectos'!CP47&gt;=0,'Tabla de Aspectos'!CP47&lt;'Tabla de Aspectos'!$CO$5/24),'Tabla de Aspectos'!CP47,IF(AND('Tabla de Aspectos'!CR47&gt;=0,'Tabla de Aspectos'!CR47&lt;'Tabla de Aspectos'!$CQ$5/24),'Tabla de Aspectos'!CR47,IF(AND('Tabla de Aspectos'!CT47&gt;=0,'Tabla de Aspectos'!CT47&lt;'Tabla de Aspectos'!$CS$5/24),'Tabla de Aspectos'!CT47,IF(AND('Tabla de Aspectos'!CV47&gt;=0,'Tabla de Aspectos'!CV47&lt;'Tabla de Aspectos'!$CU$5/24),'Tabla de Aspectos'!CV47,IF(AND('Tabla de Aspectos'!CX47&gt;=0,'Tabla de Aspectos'!CX47&lt;'Tabla de Aspectos'!$CW$5/24),'Tabla de Aspectos'!CX47,"")))))))))))))))))))))))))))))))))))))))))))))))))</f>
        <v>0</v>
      </c>
      <c r="Z10" s="3" t="str">
        <f>IF(Y10&lt;&gt;"",IF(X10=13,"(no se puede describir)",IF(X10="Conjunción","+20",ROUND((31-HLOOKUP(X10,'Tabla de Aspectos'!$G$2:$DT$7,6,FALSE))/3*2,1))),"")</f>
        <v>+20</v>
      </c>
      <c r="AA10" s="3">
        <f>IF(X10='Tabla de Aspectos'!$G$2,24*Y10/'Tabla de Aspectos'!$G$5,IF(X10='Tabla de Aspectos'!$I$2,24*Y10/'Tabla de Aspectos'!$I$5,IF(X10='Tabla de Aspectos'!$K$2,24*Y10/'Tabla de Aspectos'!$K$5,IF(X10='Tabla de Aspectos'!$CY$2,24*Y10/'Tabla de Aspectos'!$CY$5,IF(X10='Tabla de Aspectos'!$M$2,24*Y10/'Tabla de Aspectos'!$M$5,IF(X10='Tabla de Aspectos'!$M$2,24*Y10/'Tabla de Aspectos'!$M$5,IF(X10='Tabla de Aspectos'!$O$2,24*Y10/'Tabla de Aspectos'!$O$5,IF(X10='Tabla de Aspectos'!$Q$2,24*Y10/'Tabla de Aspectos'!$Q$5,IF(X10='Tabla de Aspectos'!$S$2,24*Y10/'Tabla de Aspectos'!$S$5,IF(X10='Tabla de Aspectos'!$U$2,24*Y10/'Tabla de Aspectos'!$U$5,IF(X10='Tabla de Aspectos'!$W$2,24*Y10/'Tabla de Aspectos'!$W$5,IF(X10='Tabla de Aspectos'!$Y$2,24*Y10/'Tabla de Aspectos'!$Y$5,IF(X10='Tabla de Aspectos'!$AA$2,24*Y10/'Tabla de Aspectos'!$AA$5,IF(X10='Tabla de Aspectos'!$AC$2,24*Y10/'Tabla de Aspectos'!$AC$5,IF(X10='Tabla de Aspectos'!$AE$2,24*Y10/'Tabla de Aspectos'!$AE$5,IF(X10='Tabla de Aspectos'!$AG$2,24*Y10/'Tabla de Aspectos'!$AG$5,IF(X10='Tabla de Aspectos'!$AI$2,24*Y10/'Tabla de Aspectos'!$AI$5,IF(X10='Tabla de Aspectos'!$AK$2,24*Y10/'Tabla de Aspectos'!$AK$5,IF(X10='Tabla de Aspectos'!$AM$2,24*Y10/'Tabla de Aspectos'!$AM$5,IF(X10='Tabla de Aspectos'!$AO$2,24*Y10/'Tabla de Aspectos'!$AO$5,IF(X10='Tabla de Aspectos'!$AQ$2,24*Y10/'Tabla de Aspectos'!$AQ$5,IF(X10='Tabla de Aspectos'!$AS$2,24*Y10/'Tabla de Aspectos'!$AS$5,IF(X10='Tabla de Aspectos'!$AU$2,24*Y10/'Tabla de Aspectos'!$AU$5,IF(X10='Tabla de Aspectos'!$AW$2,24*Y10/'Tabla de Aspectos'!$AW$5,IF(X10='Tabla de Aspectos'!$AY$2,24*Y10/'Tabla de Aspectos'!$AY$5,IF(X10='Tabla de Aspectos'!$BA$2,24*Y10/'Tabla de Aspectos'!$BA$5,IF(X10='Tabla de Aspectos'!$BC$2,24*Y10/'Tabla de Aspectos'!$BC$5,IF(X10='Tabla de Aspectos'!$BE$2,24*Y10/'Tabla de Aspectos'!$BE$5,IF(X10='Tabla de Aspectos'!$BG$2,24*Y10/'Tabla de Aspectos'!$BG$5,IF(X10='Tabla de Aspectos'!$BI$2,24*Y10/'Tabla de Aspectos'!$BI$5,IF(X10='Tabla de Aspectos'!$BK$2,24*Y10/'Tabla de Aspectos'!$BK$5,IF(X10='Tabla de Aspectos'!$BM$2,24*Y10/'Tabla de Aspectos'!$BM$5,IF(X10='Tabla de Aspectos'!$BO$2,24*Y10/'Tabla de Aspectos'!$BO$5,IF(X10='Tabla de Aspectos'!$BQ$2,24*Y10/'Tabla de Aspectos'!$BQ$5,IF(X10='Tabla de Aspectos'!$BS$2,24*Y10/'Tabla de Aspectos'!$BS$5,IF(X10='Tabla de Aspectos'!$BU$2,24*Y10/'Tabla de Aspectos'!$BU$5,IF(X10='Tabla de Aspectos'!$BW$2,24*Y10/'Tabla de Aspectos'!$BW$5,IF(X10='Tabla de Aspectos'!$BY$2,24*Y10/'Tabla de Aspectos'!$BY$5,IF(X10='Tabla de Aspectos'!$CA$2,24*Y10/'Tabla de Aspectos'!$CA$5,IF(X10='Tabla de Aspectos'!$CC$2,24*Y10/'Tabla de Aspectos'!$CC$5,IF(X10='Tabla de Aspectos'!$CE$2,24*Y10/'Tabla de Aspectos'!$CE$5,IF(X10='Tabla de Aspectos'!$CG$2,24*Y10/'Tabla de Aspectos'!$CG$5,IF(X10='Tabla de Aspectos'!$CI$2,24*Y10/'Tabla de Aspectos'!$CI$5,IF(X10='Tabla de Aspectos'!$CK$2,24*Y10/'Tabla de Aspectos'!$CK$5,IF(X10='Tabla de Aspectos'!$CM$2,24*Y10/'Tabla de Aspectos'!$CM$5,IF(X10='Tabla de Aspectos'!$CO$2,24*Y10/'Tabla de Aspectos'!$CO$5,IF(X10='Tabla de Aspectos'!$CQ$2,24*Y10/'Tabla de Aspectos'!$CQ$5,IF(X10='Tabla de Aspectos'!$CS$2,24*Y10/'Tabla de Aspectos'!$CS$5,IF(X10='Tabla de Aspectos'!$CU$2,24*Y10/'Tabla de Aspectos'!$CU$5,IF(X10='Tabla de Aspectos'!$CW$2,24*Y10/'Tabla de Aspectos'!$CW$5,""))))))))))))))))))))))))))))))))))))))))))))))))))</f>
        <v>0</v>
      </c>
      <c r="AB10" s="3">
        <f t="shared" si="0"/>
        <v>20</v>
      </c>
      <c r="AD10" s="3">
        <f>'Tabla de Aspectos'!D62</f>
        <v>56</v>
      </c>
      <c r="AE10" s="3" t="str">
        <f>'Tabla de Aspectos'!E62</f>
        <v>Mercurio</v>
      </c>
      <c r="AF10" s="3" t="str">
        <f>'Tabla de Aspectos'!F62</f>
        <v>Urano</v>
      </c>
      <c r="AG10" s="3" t="str">
        <f>IF('Tabla de Aspectos'!G62='Tabla de Aspectos'!$H$2,'Tabla de Aspectos'!$H$2,IF('Tabla de Aspectos'!I62='Tabla de Aspectos'!$J$2,'Tabla de Aspectos'!$J$2,IF('Tabla de Aspectos'!CY62='Tabla de Aspectos'!$CZ$2,'Tabla de Aspectos'!$CZ$2,IF('Tabla de Aspectos'!K62='Tabla de Aspectos'!$L$2,'Tabla de Aspectos'!$L$2,IF('Tabla de Aspectos'!M62='Tabla de Aspectos'!$N$2,'Tabla de Aspectos'!$N$2,IF('Tabla de Aspectos'!O62='Tabla de Aspectos'!$P$2,'Tabla de Aspectos'!$P$2,IF('Tabla de Aspectos'!Q62='Tabla de Aspectos'!$R$2,'Tabla de Aspectos'!$R$2,IF('Tabla de Aspectos'!S62='Tabla de Aspectos'!$T$2,'Tabla de Aspectos'!$T$2,IF('Tabla de Aspectos'!U62='Tabla de Aspectos'!$V$2,'Tabla de Aspectos'!$V$2,IF('Tabla de Aspectos'!W62='Tabla de Aspectos'!$X$2,'Tabla de Aspectos'!$X$2,IF('Tabla de Aspectos'!Y62='Tabla de Aspectos'!$Z$2,'Tabla de Aspectos'!$Z$2,IF('Tabla de Aspectos'!AA62='Tabla de Aspectos'!$AB$2,'Tabla de Aspectos'!$AB$2,IF('Tabla de Aspectos'!AC62='Tabla de Aspectos'!$AD$2,'Tabla de Aspectos'!$AD$2,IF('Tabla de Aspectos'!AE62='Tabla de Aspectos'!$AF$2,'Tabla de Aspectos'!$AF$2,IF('Tabla de Aspectos'!AG62='Tabla de Aspectos'!$AH$2,'Tabla de Aspectos'!$AH$2,IF('Tabla de Aspectos'!AI62='Tabla de Aspectos'!$AJ$2,'Tabla de Aspectos'!$AJ$2,IF('Tabla de Aspectos'!AK62='Tabla de Aspectos'!$AL$2,'Tabla de Aspectos'!$AL$2,IF('Tabla de Aspectos'!AM62='Tabla de Aspectos'!$AN$2,'Tabla de Aspectos'!$AN$2,IF('Tabla de Aspectos'!AO62='Tabla de Aspectos'!$AP$2,'Tabla de Aspectos'!$AP$2,IF('Tabla de Aspectos'!AQ62='Tabla de Aspectos'!$AR$2,'Tabla de Aspectos'!$AR$2,IF('Tabla de Aspectos'!AS62='Tabla de Aspectos'!$AT$2,'Tabla de Aspectos'!$AT$2,IF('Tabla de Aspectos'!AU62='Tabla de Aspectos'!$AV$2,'Tabla de Aspectos'!$AV$2,IF('Tabla de Aspectos'!AW62='Tabla de Aspectos'!$AX$2,'Tabla de Aspectos'!$AX$2,IF('Tabla de Aspectos'!AY62='Tabla de Aspectos'!$AZ$2,'Tabla de Aspectos'!$AZ$2,IF('Tabla de Aspectos'!BA62='Tabla de Aspectos'!$BB$2,'Tabla de Aspectos'!$BB$2,IF('Tabla de Aspectos'!BC62='Tabla de Aspectos'!$BD$2,'Tabla de Aspectos'!$BD$2,IF('Tabla de Aspectos'!BE62='Tabla de Aspectos'!$BF$2,'Tabla de Aspectos'!$BF$2,IF('Tabla de Aspectos'!BG62='Tabla de Aspectos'!$BH$2,'Tabla de Aspectos'!$BH$2,IF('Tabla de Aspectos'!BI62='Tabla de Aspectos'!$BJ$2,'Tabla de Aspectos'!$BJ$2,IF('Tabla de Aspectos'!BK62='Tabla de Aspectos'!$BL$2,'Tabla de Aspectos'!$BL$2,IF('Tabla de Aspectos'!BM62='Tabla de Aspectos'!$BN$2,'Tabla de Aspectos'!$BN$2,IF('Tabla de Aspectos'!BO62='Tabla de Aspectos'!$BP$2,'Tabla de Aspectos'!$BP$2,IF('Tabla de Aspectos'!BQ62='Tabla de Aspectos'!$BR$2,'Tabla de Aspectos'!$BR$2,IF('Tabla de Aspectos'!BS62='Tabla de Aspectos'!$BT$2,'Tabla de Aspectos'!$BT$2,IF('Tabla de Aspectos'!BU62='Tabla de Aspectos'!$BV$2,'Tabla de Aspectos'!$BV$2,IF('Tabla de Aspectos'!BW62='Tabla de Aspectos'!$BX$2,'Tabla de Aspectos'!$BX$2,IF('Tabla de Aspectos'!BY62='Tabla de Aspectos'!$BZ$2,'Tabla de Aspectos'!$BZ$2,IF('Tabla de Aspectos'!CA62='Tabla de Aspectos'!$CB$2,'Tabla de Aspectos'!$CB$2,IF('Tabla de Aspectos'!CC62='Tabla de Aspectos'!$CD$2,'Tabla de Aspectos'!$CD$2,IF('Tabla de Aspectos'!CE62='Tabla de Aspectos'!$CF$2,'Tabla de Aspectos'!$CF$2,IF('Tabla de Aspectos'!CG62='Tabla de Aspectos'!$CH$2,'Tabla de Aspectos'!$CH$2,IF('Tabla de Aspectos'!CI62='Tabla de Aspectos'!$CJ$2,'Tabla de Aspectos'!$CJ$2,IF('Tabla de Aspectos'!CK62='Tabla de Aspectos'!$CL$2,'Tabla de Aspectos'!$CL$2,IF('Tabla de Aspectos'!CM62='Tabla de Aspectos'!$CN$2,'Tabla de Aspectos'!$CN$2,IF('Tabla de Aspectos'!CO62='Tabla de Aspectos'!$CP$2,'Tabla de Aspectos'!$CP$2,IF('Tabla de Aspectos'!CQ62='Tabla de Aspectos'!$CR$2,'Tabla de Aspectos'!$CR$2,IF('Tabla de Aspectos'!CS62='Tabla de Aspectos'!$CT$2,'Tabla de Aspectos'!$CT$2,IF('Tabla de Aspectos'!CU62='Tabla de Aspectos'!$CV$2,'Tabla de Aspectos'!$CV$2,IF('Tabla de Aspectos'!CW62='Tabla de Aspectos'!$CX$2,'Tabla de Aspectos'!$CX$2,"")))))))))))))))))))))))))))))))))))))))))))))))))</f>
        <v>Conjunción</v>
      </c>
      <c r="AH10" s="5">
        <f>IF(AND('Tabla de Aspectos'!H62&gt;=0,'Tabla de Aspectos'!H62&lt;'Tabla de Aspectos'!$G$5/24),'Tabla de Aspectos'!H62,IF(AND('Tabla de Aspectos'!J62&gt;=0,'Tabla de Aspectos'!J62&lt;'Tabla de Aspectos'!$I$5/24),'Tabla de Aspectos'!J62,IF(AND('Tabla de Aspectos'!CZ62&gt;=0,'Tabla de Aspectos'!CZ62&lt;'Tabla de Aspectos'!$CY$5/24),'Tabla de Aspectos'!CZ62,IF(AND('Tabla de Aspectos'!L62&gt;=0,'Tabla de Aspectos'!L62&lt;'Tabla de Aspectos'!$K$5/24),'Tabla de Aspectos'!L62,IF(AND('Tabla de Aspectos'!N62&gt;=0,'Tabla de Aspectos'!N62&lt;'Tabla de Aspectos'!$M$5/24),'Tabla de Aspectos'!N62,IF(AND('Tabla de Aspectos'!P62&gt;=0,'Tabla de Aspectos'!P62&lt;'Tabla de Aspectos'!$O$5/24),'Tabla de Aspectos'!P62,IF(AND('Tabla de Aspectos'!R62&gt;=0,'Tabla de Aspectos'!R62&lt;'Tabla de Aspectos'!$Q$5/24),'Tabla de Aspectos'!R62,IF(AND('Tabla de Aspectos'!T62&gt;=0,'Tabla de Aspectos'!T62&lt;'Tabla de Aspectos'!$S$5/24),'Tabla de Aspectos'!T62,IF(AND('Tabla de Aspectos'!V62&gt;=0,'Tabla de Aspectos'!V62&lt;'Tabla de Aspectos'!$U$5/24),'Tabla de Aspectos'!V62,IF(AND('Tabla de Aspectos'!X62&gt;=0,'Tabla de Aspectos'!X62&lt;'Tabla de Aspectos'!$W$5/24),'Tabla de Aspectos'!X62,IF(AND('Tabla de Aspectos'!Z62&gt;=0,'Tabla de Aspectos'!Z62&lt;'Tabla de Aspectos'!$Y$5/24),'Tabla de Aspectos'!Z62,IF(AND('Tabla de Aspectos'!AB62&gt;=0,'Tabla de Aspectos'!AB62&lt;'Tabla de Aspectos'!$AA$5/24),'Tabla de Aspectos'!AB62,IF(AND('Tabla de Aspectos'!AD62&gt;=0,'Tabla de Aspectos'!AD62&lt;'Tabla de Aspectos'!$AC$5/24),'Tabla de Aspectos'!AD62,IF(AND('Tabla de Aspectos'!AF62&gt;=0,'Tabla de Aspectos'!AF62&lt;'Tabla de Aspectos'!$AE$5/24),'Tabla de Aspectos'!AF62,IF(AND('Tabla de Aspectos'!AH62&gt;=0,'Tabla de Aspectos'!AH62&lt;'Tabla de Aspectos'!$AG$5/24),'Tabla de Aspectos'!AH62,IF(AND('Tabla de Aspectos'!AJ62&gt;=0,'Tabla de Aspectos'!AJ62&lt;'Tabla de Aspectos'!$AI$5/24),'Tabla de Aspectos'!AJ62,IF(AND('Tabla de Aspectos'!AL62&gt;=0,'Tabla de Aspectos'!AL62&lt;'Tabla de Aspectos'!$AK$5/24),'Tabla de Aspectos'!AL62,IF(AND('Tabla de Aspectos'!AN62&gt;=0,'Tabla de Aspectos'!AN62&lt;'Tabla de Aspectos'!$AM$5/24),'Tabla de Aspectos'!AN62,IF(AND('Tabla de Aspectos'!AP62&gt;=0,'Tabla de Aspectos'!AP62&lt;'Tabla de Aspectos'!$AO$5/24),'Tabla de Aspectos'!AP62,IF(AND('Tabla de Aspectos'!AR62&gt;=0,'Tabla de Aspectos'!AR62&lt;'Tabla de Aspectos'!$AQ$5/24),'Tabla de Aspectos'!AR62,IF(AND('Tabla de Aspectos'!AT62&gt;=0,'Tabla de Aspectos'!AT62&lt;'Tabla de Aspectos'!$AS$5/24),'Tabla de Aspectos'!AT62,IF(AND('Tabla de Aspectos'!AV62&gt;=0,'Tabla de Aspectos'!AV62&lt;'Tabla de Aspectos'!$AU$5/24),'Tabla de Aspectos'!AV62,IF(AND('Tabla de Aspectos'!AX62&gt;=0,'Tabla de Aspectos'!AX62&lt;'Tabla de Aspectos'!$AW$5/24),'Tabla de Aspectos'!AX62,IF(AND('Tabla de Aspectos'!AZ62&gt;=0,'Tabla de Aspectos'!AZ62&lt;'Tabla de Aspectos'!$AY$5/24),'Tabla de Aspectos'!AZ62,IF(AND('Tabla de Aspectos'!BB62&gt;=0,'Tabla de Aspectos'!BB62&lt;'Tabla de Aspectos'!$BA$5/24),'Tabla de Aspectos'!BB62,IF(AND('Tabla de Aspectos'!BD62&gt;=0,'Tabla de Aspectos'!BD62&lt;'Tabla de Aspectos'!$BC$5/24),'Tabla de Aspectos'!BD62,IF(AND('Tabla de Aspectos'!BF62&gt;=0,'Tabla de Aspectos'!BF62&lt;'Tabla de Aspectos'!$BE$5/24),'Tabla de Aspectos'!BF62,IF(AND('Tabla de Aspectos'!BH62&gt;=0,'Tabla de Aspectos'!BH62&lt;'Tabla de Aspectos'!$BG$5/24),'Tabla de Aspectos'!BH62,IF(AND('Tabla de Aspectos'!BJ62&gt;=0,'Tabla de Aspectos'!BJ62&lt;'Tabla de Aspectos'!$BI$5/24),'Tabla de Aspectos'!BJ62,IF(AND('Tabla de Aspectos'!BL62&gt;=0,'Tabla de Aspectos'!BL62&lt;'Tabla de Aspectos'!$BK$5/24),'Tabla de Aspectos'!BL62,IF(AND('Tabla de Aspectos'!BN62&gt;=0,'Tabla de Aspectos'!BN62&lt;'Tabla de Aspectos'!$BM$5/24),'Tabla de Aspectos'!BN62,IF(AND('Tabla de Aspectos'!BP62&gt;=0,'Tabla de Aspectos'!BP62&lt;'Tabla de Aspectos'!$BO$5/24),'Tabla de Aspectos'!BP62,IF(AND('Tabla de Aspectos'!BR62&gt;=0,'Tabla de Aspectos'!BR62&lt;'Tabla de Aspectos'!$BQ$5/24),'Tabla de Aspectos'!BR62,IF(AND('Tabla de Aspectos'!BT62&gt;=0,'Tabla de Aspectos'!BT62&lt;'Tabla de Aspectos'!$BS$5/24),'Tabla de Aspectos'!BT62,IF(AND('Tabla de Aspectos'!BV62&gt;=0,'Tabla de Aspectos'!BV62&lt;'Tabla de Aspectos'!$BU$5/24),'Tabla de Aspectos'!BV62,IF(AND('Tabla de Aspectos'!BX62&gt;=0,'Tabla de Aspectos'!BX62&lt;'Tabla de Aspectos'!$BW$5/24),'Tabla de Aspectos'!BX62,IF(AND('Tabla de Aspectos'!BZ62&gt;=0,'Tabla de Aspectos'!BZ62&lt;'Tabla de Aspectos'!$BY$5/24),'Tabla de Aspectos'!BZ62,IF(AND('Tabla de Aspectos'!CB62&gt;=0,'Tabla de Aspectos'!CB62&lt;'Tabla de Aspectos'!$CA$5/24),'Tabla de Aspectos'!CB62,IF(AND('Tabla de Aspectos'!CD62&gt;=0,'Tabla de Aspectos'!CD62&lt;'Tabla de Aspectos'!$CC$5/24),'Tabla de Aspectos'!CD62,IF(AND('Tabla de Aspectos'!CF62&gt;=0,'Tabla de Aspectos'!CF62&lt;'Tabla de Aspectos'!$CE$5/24),'Tabla de Aspectos'!CF62,IF(AND('Tabla de Aspectos'!CH62&gt;=0,'Tabla de Aspectos'!CH62&lt;'Tabla de Aspectos'!$CG$5/24),'Tabla de Aspectos'!CH62,IF(AND('Tabla de Aspectos'!CJ62&gt;=0,'Tabla de Aspectos'!CJ62&lt;'Tabla de Aspectos'!$CI$5/24),'Tabla de Aspectos'!CJ62,IF(AND('Tabla de Aspectos'!CL62&gt;=0,'Tabla de Aspectos'!CL62&lt;'Tabla de Aspectos'!$CK$5/24),'Tabla de Aspectos'!CL62,IF(AND('Tabla de Aspectos'!CN62&gt;=0,'Tabla de Aspectos'!CN62&lt;'Tabla de Aspectos'!$CM$5/24),'Tabla de Aspectos'!CN62,IF(AND('Tabla de Aspectos'!CP62&gt;=0,'Tabla de Aspectos'!CP62&lt;'Tabla de Aspectos'!$CO$5/24),'Tabla de Aspectos'!CP62,IF(AND('Tabla de Aspectos'!CR62&gt;=0,'Tabla de Aspectos'!CR62&lt;'Tabla de Aspectos'!$CQ$5/24),'Tabla de Aspectos'!CR62,IF(AND('Tabla de Aspectos'!CT62&gt;=0,'Tabla de Aspectos'!CT62&lt;'Tabla de Aspectos'!$CS$5/24),'Tabla de Aspectos'!CT62,IF(AND('Tabla de Aspectos'!CV62&gt;=0,'Tabla de Aspectos'!CV62&lt;'Tabla de Aspectos'!$CU$5/24),'Tabla de Aspectos'!CV62,IF(AND('Tabla de Aspectos'!CX62&gt;=0,'Tabla de Aspectos'!CX62&lt;'Tabla de Aspectos'!$CW$5/24),'Tabla de Aspectos'!CX62,"")))))))))))))))))))))))))))))))))))))))))))))))))</f>
        <v>0</v>
      </c>
      <c r="AI10" s="3" t="str">
        <f>IF(AH10&lt;&gt;"",IF(AG10=13,"(no se puede describir)",IF(AG10="Conjunción","+20",ROUND((31-HLOOKUP(AG10,'Tabla de Aspectos'!$G$2:$DT$7,6,FALSE))/3*2,1))),"")</f>
        <v>+20</v>
      </c>
      <c r="AJ10" s="3">
        <f>IF(AG10='Tabla de Aspectos'!$G$2,24*AH10/'Tabla de Aspectos'!$G$5,IF(AG10='Tabla de Aspectos'!$I$2,24*AH10/'Tabla de Aspectos'!$I$5,IF(AG10='Tabla de Aspectos'!$K$2,24*AH10/'Tabla de Aspectos'!$K$5,IF(AG10='Tabla de Aspectos'!$CY$2,24*AH10/'Tabla de Aspectos'!$CY$5,IF(AG10='Tabla de Aspectos'!$M$2,24*AH10/'Tabla de Aspectos'!$M$5,IF(AG10='Tabla de Aspectos'!$M$2,24*AH10/'Tabla de Aspectos'!$M$5,IF(AG10='Tabla de Aspectos'!$O$2,24*AH10/'Tabla de Aspectos'!$O$5,IF(AG10='Tabla de Aspectos'!$Q$2,24*AH10/'Tabla de Aspectos'!$Q$5,IF(AG10='Tabla de Aspectos'!$S$2,24*AH10/'Tabla de Aspectos'!$S$5,IF(AG10='Tabla de Aspectos'!$U$2,24*AH10/'Tabla de Aspectos'!$U$5,IF(AG10='Tabla de Aspectos'!$W$2,24*AH10/'Tabla de Aspectos'!$W$5,IF(AG10='Tabla de Aspectos'!$Y$2,24*AH10/'Tabla de Aspectos'!$Y$5,IF(AG10='Tabla de Aspectos'!$AA$2,24*AH10/'Tabla de Aspectos'!$AA$5,IF(AG10='Tabla de Aspectos'!$AC$2,24*AH10/'Tabla de Aspectos'!$AC$5,IF(AG10='Tabla de Aspectos'!$AE$2,24*AH10/'Tabla de Aspectos'!$AE$5,IF(AG10='Tabla de Aspectos'!$AG$2,24*AH10/'Tabla de Aspectos'!$AG$5,IF(AG10='Tabla de Aspectos'!$AI$2,24*AH10/'Tabla de Aspectos'!$AI$5,IF(AG10='Tabla de Aspectos'!$AK$2,24*AH10/'Tabla de Aspectos'!$AK$5,IF(AG10='Tabla de Aspectos'!$AM$2,24*AH10/'Tabla de Aspectos'!$AM$5,IF(AG10='Tabla de Aspectos'!$AO$2,24*AH10/'Tabla de Aspectos'!$AO$5,IF(AG10='Tabla de Aspectos'!$AQ$2,24*AH10/'Tabla de Aspectos'!$AQ$5,IF(AG10='Tabla de Aspectos'!$AS$2,24*AH10/'Tabla de Aspectos'!$AS$5,IF(AG10='Tabla de Aspectos'!$AU$2,24*AH10/'Tabla de Aspectos'!$AU$5,IF(AG10='Tabla de Aspectos'!$AW$2,24*AH10/'Tabla de Aspectos'!$AW$5,IF(AG10='Tabla de Aspectos'!$AY$2,24*AH10/'Tabla de Aspectos'!$AY$5,IF(AG10='Tabla de Aspectos'!$BA$2,24*AH10/'Tabla de Aspectos'!$BA$5,IF(AG10='Tabla de Aspectos'!$BC$2,24*AH10/'Tabla de Aspectos'!$BC$5,IF(AG10='Tabla de Aspectos'!$BE$2,24*AH10/'Tabla de Aspectos'!$BE$5,IF(AG10='Tabla de Aspectos'!$BG$2,24*AH10/'Tabla de Aspectos'!$BG$5,IF(AG10='Tabla de Aspectos'!$BI$2,24*AH10/'Tabla de Aspectos'!$BI$5,IF(AG10='Tabla de Aspectos'!$BK$2,24*AH10/'Tabla de Aspectos'!$BK$5,IF(AG10='Tabla de Aspectos'!$BM$2,24*AH10/'Tabla de Aspectos'!$BM$5,IF(AG10='Tabla de Aspectos'!$BO$2,24*AH10/'Tabla de Aspectos'!$BO$5,IF(AG10='Tabla de Aspectos'!$BQ$2,24*AH10/'Tabla de Aspectos'!$BQ$5,IF(AG10='Tabla de Aspectos'!$BS$2,24*AH10/'Tabla de Aspectos'!$BS$5,IF(AG10='Tabla de Aspectos'!$BU$2,24*AH10/'Tabla de Aspectos'!$BU$5,IF(AG10='Tabla de Aspectos'!$BW$2,24*AH10/'Tabla de Aspectos'!$BW$5,IF(AG10='Tabla de Aspectos'!$BY$2,24*AH10/'Tabla de Aspectos'!$BY$5,IF(AG10='Tabla de Aspectos'!$CA$2,24*AH10/'Tabla de Aspectos'!$CA$5,IF(AG10='Tabla de Aspectos'!$CC$2,24*AH10/'Tabla de Aspectos'!$CC$5,IF(AG10='Tabla de Aspectos'!$CE$2,24*AH10/'Tabla de Aspectos'!$CE$5,IF(AG10='Tabla de Aspectos'!$CG$2,24*AH10/'Tabla de Aspectos'!$CG$5,IF(AG10='Tabla de Aspectos'!$CI$2,24*AH10/'Tabla de Aspectos'!$CI$5,IF(AG10='Tabla de Aspectos'!$CK$2,24*AH10/'Tabla de Aspectos'!$CK$5,IF(AG10='Tabla de Aspectos'!$CM$2,24*AH10/'Tabla de Aspectos'!$CM$5,IF(AG10='Tabla de Aspectos'!$CO$2,24*AH10/'Tabla de Aspectos'!$CO$5,IF(AG10='Tabla de Aspectos'!$CQ$2,24*AH10/'Tabla de Aspectos'!$CQ$5,IF(AG10='Tabla de Aspectos'!$CS$2,24*AH10/'Tabla de Aspectos'!$CS$5,IF(AG10='Tabla de Aspectos'!$CU$2,24*AH10/'Tabla de Aspectos'!$CU$5,IF(AG10='Tabla de Aspectos'!$CW$2,24*AH10/'Tabla de Aspectos'!$CW$5,""))))))))))))))))))))))))))))))))))))))))))))))))))</f>
        <v>0</v>
      </c>
      <c r="AK10" s="3">
        <f t="shared" si="1"/>
        <v>20</v>
      </c>
      <c r="AM10" s="3">
        <f>'Tabla de Aspectos'!D77</f>
        <v>72</v>
      </c>
      <c r="AN10" s="3" t="str">
        <f>'Tabla de Aspectos'!E77</f>
        <v>Venus</v>
      </c>
      <c r="AO10" s="3" t="str">
        <f>'Tabla de Aspectos'!F77</f>
        <v>Urano</v>
      </c>
      <c r="AP10" s="3" t="str">
        <f>IF('Tabla de Aspectos'!G77='Tabla de Aspectos'!$H$2,'Tabla de Aspectos'!$H$2,IF('Tabla de Aspectos'!I77='Tabla de Aspectos'!$J$2,'Tabla de Aspectos'!$J$2,IF('Tabla de Aspectos'!CY77='Tabla de Aspectos'!$CZ$2,'Tabla de Aspectos'!$CZ$2,IF('Tabla de Aspectos'!K77='Tabla de Aspectos'!$L$2,'Tabla de Aspectos'!$L$2,IF('Tabla de Aspectos'!M77='Tabla de Aspectos'!$N$2,'Tabla de Aspectos'!$N$2,IF('Tabla de Aspectos'!O77='Tabla de Aspectos'!$P$2,'Tabla de Aspectos'!$P$2,IF('Tabla de Aspectos'!Q77='Tabla de Aspectos'!$R$2,'Tabla de Aspectos'!$R$2,IF('Tabla de Aspectos'!S77='Tabla de Aspectos'!$T$2,'Tabla de Aspectos'!$T$2,IF('Tabla de Aspectos'!U77='Tabla de Aspectos'!$V$2,'Tabla de Aspectos'!$V$2,IF('Tabla de Aspectos'!W77='Tabla de Aspectos'!$X$2,'Tabla de Aspectos'!$X$2,IF('Tabla de Aspectos'!Y77='Tabla de Aspectos'!$Z$2,'Tabla de Aspectos'!$Z$2,IF('Tabla de Aspectos'!AA77='Tabla de Aspectos'!$AB$2,'Tabla de Aspectos'!$AB$2,IF('Tabla de Aspectos'!AC77='Tabla de Aspectos'!$AD$2,'Tabla de Aspectos'!$AD$2,IF('Tabla de Aspectos'!AE77='Tabla de Aspectos'!$AF$2,'Tabla de Aspectos'!$AF$2,IF('Tabla de Aspectos'!AG77='Tabla de Aspectos'!$AH$2,'Tabla de Aspectos'!$AH$2,IF('Tabla de Aspectos'!AI77='Tabla de Aspectos'!$AJ$2,'Tabla de Aspectos'!$AJ$2,IF('Tabla de Aspectos'!AK77='Tabla de Aspectos'!$AL$2,'Tabla de Aspectos'!$AL$2,IF('Tabla de Aspectos'!AM77='Tabla de Aspectos'!$AN$2,'Tabla de Aspectos'!$AN$2,IF('Tabla de Aspectos'!AO77='Tabla de Aspectos'!$AP$2,'Tabla de Aspectos'!$AP$2,IF('Tabla de Aspectos'!AQ77='Tabla de Aspectos'!$AR$2,'Tabla de Aspectos'!$AR$2,IF('Tabla de Aspectos'!AS77='Tabla de Aspectos'!$AT$2,'Tabla de Aspectos'!$AT$2,IF('Tabla de Aspectos'!AU77='Tabla de Aspectos'!$AV$2,'Tabla de Aspectos'!$AV$2,IF('Tabla de Aspectos'!AW77='Tabla de Aspectos'!$AX$2,'Tabla de Aspectos'!$AX$2,IF('Tabla de Aspectos'!AY77='Tabla de Aspectos'!$AZ$2,'Tabla de Aspectos'!$AZ$2,IF('Tabla de Aspectos'!BA77='Tabla de Aspectos'!$BB$2,'Tabla de Aspectos'!$BB$2,IF('Tabla de Aspectos'!BC77='Tabla de Aspectos'!$BD$2,'Tabla de Aspectos'!$BD$2,IF('Tabla de Aspectos'!BE77='Tabla de Aspectos'!$BF$2,'Tabla de Aspectos'!$BF$2,IF('Tabla de Aspectos'!BG77='Tabla de Aspectos'!$BH$2,'Tabla de Aspectos'!$BH$2,IF('Tabla de Aspectos'!BI77='Tabla de Aspectos'!$BJ$2,'Tabla de Aspectos'!$BJ$2,IF('Tabla de Aspectos'!BK77='Tabla de Aspectos'!$BL$2,'Tabla de Aspectos'!$BL$2,IF('Tabla de Aspectos'!BM77='Tabla de Aspectos'!$BN$2,'Tabla de Aspectos'!$BN$2,IF('Tabla de Aspectos'!BO77='Tabla de Aspectos'!$BP$2,'Tabla de Aspectos'!$BP$2,IF('Tabla de Aspectos'!BQ77='Tabla de Aspectos'!$BR$2,'Tabla de Aspectos'!$BR$2,IF('Tabla de Aspectos'!BS77='Tabla de Aspectos'!$BT$2,'Tabla de Aspectos'!$BT$2,IF('Tabla de Aspectos'!BU77='Tabla de Aspectos'!$BV$2,'Tabla de Aspectos'!$BV$2,IF('Tabla de Aspectos'!BW77='Tabla de Aspectos'!$BX$2,'Tabla de Aspectos'!$BX$2,IF('Tabla de Aspectos'!BY77='Tabla de Aspectos'!$BZ$2,'Tabla de Aspectos'!$BZ$2,IF('Tabla de Aspectos'!CA77='Tabla de Aspectos'!$CB$2,'Tabla de Aspectos'!$CB$2,IF('Tabla de Aspectos'!CC77='Tabla de Aspectos'!$CD$2,'Tabla de Aspectos'!$CD$2,IF('Tabla de Aspectos'!CE77='Tabla de Aspectos'!$CF$2,'Tabla de Aspectos'!$CF$2,IF('Tabla de Aspectos'!CG77='Tabla de Aspectos'!$CH$2,'Tabla de Aspectos'!$CH$2,IF('Tabla de Aspectos'!CI77='Tabla de Aspectos'!$CJ$2,'Tabla de Aspectos'!$CJ$2,IF('Tabla de Aspectos'!CK77='Tabla de Aspectos'!$CL$2,'Tabla de Aspectos'!$CL$2,IF('Tabla de Aspectos'!CM77='Tabla de Aspectos'!$CN$2,'Tabla de Aspectos'!$CN$2,IF('Tabla de Aspectos'!CO77='Tabla de Aspectos'!$CP$2,'Tabla de Aspectos'!$CP$2,IF('Tabla de Aspectos'!CQ77='Tabla de Aspectos'!$CR$2,'Tabla de Aspectos'!$CR$2,IF('Tabla de Aspectos'!CS77='Tabla de Aspectos'!$CT$2,'Tabla de Aspectos'!$CT$2,IF('Tabla de Aspectos'!CU77='Tabla de Aspectos'!$CV$2,'Tabla de Aspectos'!$CV$2,IF('Tabla de Aspectos'!CW77='Tabla de Aspectos'!$CX$2,'Tabla de Aspectos'!$CX$2,"")))))))))))))))))))))))))))))))))))))))))))))))))</f>
        <v>Conjunción</v>
      </c>
      <c r="AQ10" s="5">
        <f>IF(AND('Tabla de Aspectos'!H77&gt;=0,'Tabla de Aspectos'!H77&lt;'Tabla de Aspectos'!$G$5/24),'Tabla de Aspectos'!H77,IF(AND('Tabla de Aspectos'!J77&gt;=0,'Tabla de Aspectos'!J77&lt;'Tabla de Aspectos'!$I$5/24),'Tabla de Aspectos'!J77,IF(AND('Tabla de Aspectos'!CZ77&gt;=0,'Tabla de Aspectos'!CZ77&lt;'Tabla de Aspectos'!$CY$5/24),'Tabla de Aspectos'!CZ77,IF(AND('Tabla de Aspectos'!L77&gt;=0,'Tabla de Aspectos'!L77&lt;'Tabla de Aspectos'!$K$5/24),'Tabla de Aspectos'!L77,IF(AND('Tabla de Aspectos'!N77&gt;=0,'Tabla de Aspectos'!N77&lt;'Tabla de Aspectos'!$M$5/24),'Tabla de Aspectos'!N77,IF(AND('Tabla de Aspectos'!P77&gt;=0,'Tabla de Aspectos'!P77&lt;'Tabla de Aspectos'!$O$5/24),'Tabla de Aspectos'!P77,IF(AND('Tabla de Aspectos'!R77&gt;=0,'Tabla de Aspectos'!R77&lt;'Tabla de Aspectos'!$Q$5/24),'Tabla de Aspectos'!R77,IF(AND('Tabla de Aspectos'!T77&gt;=0,'Tabla de Aspectos'!T77&lt;'Tabla de Aspectos'!$S$5/24),'Tabla de Aspectos'!T77,IF(AND('Tabla de Aspectos'!V77&gt;=0,'Tabla de Aspectos'!V77&lt;'Tabla de Aspectos'!$U$5/24),'Tabla de Aspectos'!V77,IF(AND('Tabla de Aspectos'!X77&gt;=0,'Tabla de Aspectos'!X77&lt;'Tabla de Aspectos'!$W$5/24),'Tabla de Aspectos'!X77,IF(AND('Tabla de Aspectos'!Z77&gt;=0,'Tabla de Aspectos'!Z77&lt;'Tabla de Aspectos'!$Y$5/24),'Tabla de Aspectos'!Z77,IF(AND('Tabla de Aspectos'!AB77&gt;=0,'Tabla de Aspectos'!AB77&lt;'Tabla de Aspectos'!$AA$5/24),'Tabla de Aspectos'!AB77,IF(AND('Tabla de Aspectos'!AD77&gt;=0,'Tabla de Aspectos'!AD77&lt;'Tabla de Aspectos'!$AC$5/24),'Tabla de Aspectos'!AD77,IF(AND('Tabla de Aspectos'!AF77&gt;=0,'Tabla de Aspectos'!AF77&lt;'Tabla de Aspectos'!$AE$5/24),'Tabla de Aspectos'!AF77,IF(AND('Tabla de Aspectos'!AH77&gt;=0,'Tabla de Aspectos'!AH77&lt;'Tabla de Aspectos'!$AG$5/24),'Tabla de Aspectos'!AH77,IF(AND('Tabla de Aspectos'!AJ77&gt;=0,'Tabla de Aspectos'!AJ77&lt;'Tabla de Aspectos'!$AI$5/24),'Tabla de Aspectos'!AJ77,IF(AND('Tabla de Aspectos'!AL77&gt;=0,'Tabla de Aspectos'!AL77&lt;'Tabla de Aspectos'!$AK$5/24),'Tabla de Aspectos'!AL77,IF(AND('Tabla de Aspectos'!AN77&gt;=0,'Tabla de Aspectos'!AN77&lt;'Tabla de Aspectos'!$AM$5/24),'Tabla de Aspectos'!AN77,IF(AND('Tabla de Aspectos'!AP77&gt;=0,'Tabla de Aspectos'!AP77&lt;'Tabla de Aspectos'!$AO$5/24),'Tabla de Aspectos'!AP77,IF(AND('Tabla de Aspectos'!AR77&gt;=0,'Tabla de Aspectos'!AR77&lt;'Tabla de Aspectos'!$AQ$5/24),'Tabla de Aspectos'!AR77,IF(AND('Tabla de Aspectos'!AT77&gt;=0,'Tabla de Aspectos'!AT77&lt;'Tabla de Aspectos'!$AS$5/24),'Tabla de Aspectos'!AT77,IF(AND('Tabla de Aspectos'!AV77&gt;=0,'Tabla de Aspectos'!AV77&lt;'Tabla de Aspectos'!$AU$5/24),'Tabla de Aspectos'!AV77,IF(AND('Tabla de Aspectos'!AX77&gt;=0,'Tabla de Aspectos'!AX77&lt;'Tabla de Aspectos'!$AW$5/24),'Tabla de Aspectos'!AX77,IF(AND('Tabla de Aspectos'!AZ77&gt;=0,'Tabla de Aspectos'!AZ77&lt;'Tabla de Aspectos'!$AY$5/24),'Tabla de Aspectos'!AZ77,IF(AND('Tabla de Aspectos'!BB77&gt;=0,'Tabla de Aspectos'!BB77&lt;'Tabla de Aspectos'!$BA$5/24),'Tabla de Aspectos'!BB77,IF(AND('Tabla de Aspectos'!BD77&gt;=0,'Tabla de Aspectos'!BD77&lt;'Tabla de Aspectos'!$BC$5/24),'Tabla de Aspectos'!BD77,IF(AND('Tabla de Aspectos'!BF77&gt;=0,'Tabla de Aspectos'!BF77&lt;'Tabla de Aspectos'!$BE$5/24),'Tabla de Aspectos'!BF77,IF(AND('Tabla de Aspectos'!BH77&gt;=0,'Tabla de Aspectos'!BH77&lt;'Tabla de Aspectos'!$BG$5/24),'Tabla de Aspectos'!BH77,IF(AND('Tabla de Aspectos'!BJ77&gt;=0,'Tabla de Aspectos'!BJ77&lt;'Tabla de Aspectos'!$BI$5/24),'Tabla de Aspectos'!BJ77,IF(AND('Tabla de Aspectos'!BL77&gt;=0,'Tabla de Aspectos'!BL77&lt;'Tabla de Aspectos'!$BK$5/24),'Tabla de Aspectos'!BL77,IF(AND('Tabla de Aspectos'!BN77&gt;=0,'Tabla de Aspectos'!BN77&lt;'Tabla de Aspectos'!$BM$5/24),'Tabla de Aspectos'!BN77,IF(AND('Tabla de Aspectos'!BP77&gt;=0,'Tabla de Aspectos'!BP77&lt;'Tabla de Aspectos'!$BO$5/24),'Tabla de Aspectos'!BP77,IF(AND('Tabla de Aspectos'!BR77&gt;=0,'Tabla de Aspectos'!BR77&lt;'Tabla de Aspectos'!$BQ$5/24),'Tabla de Aspectos'!BR77,IF(AND('Tabla de Aspectos'!BT77&gt;=0,'Tabla de Aspectos'!BT77&lt;'Tabla de Aspectos'!$BS$5/24),'Tabla de Aspectos'!BT77,IF(AND('Tabla de Aspectos'!BV77&gt;=0,'Tabla de Aspectos'!BV77&lt;'Tabla de Aspectos'!$BU$5/24),'Tabla de Aspectos'!BV77,IF(AND('Tabla de Aspectos'!BX77&gt;=0,'Tabla de Aspectos'!BX77&lt;'Tabla de Aspectos'!$BW$5/24),'Tabla de Aspectos'!BX77,IF(AND('Tabla de Aspectos'!BZ77&gt;=0,'Tabla de Aspectos'!BZ77&lt;'Tabla de Aspectos'!$BY$5/24),'Tabla de Aspectos'!BZ77,IF(AND('Tabla de Aspectos'!CB77&gt;=0,'Tabla de Aspectos'!CB77&lt;'Tabla de Aspectos'!$CA$5/24),'Tabla de Aspectos'!CB77,IF(AND('Tabla de Aspectos'!CD77&gt;=0,'Tabla de Aspectos'!CD77&lt;'Tabla de Aspectos'!$CC$5/24),'Tabla de Aspectos'!CD77,IF(AND('Tabla de Aspectos'!CF77&gt;=0,'Tabla de Aspectos'!CF77&lt;'Tabla de Aspectos'!$CE$5/24),'Tabla de Aspectos'!CF77,IF(AND('Tabla de Aspectos'!CH77&gt;=0,'Tabla de Aspectos'!CH77&lt;'Tabla de Aspectos'!$CG$5/24),'Tabla de Aspectos'!CH77,IF(AND('Tabla de Aspectos'!CJ77&gt;=0,'Tabla de Aspectos'!CJ77&lt;'Tabla de Aspectos'!$CI$5/24),'Tabla de Aspectos'!CJ77,IF(AND('Tabla de Aspectos'!CL77&gt;=0,'Tabla de Aspectos'!CL77&lt;'Tabla de Aspectos'!$CK$5/24),'Tabla de Aspectos'!CL77,IF(AND('Tabla de Aspectos'!CN77&gt;=0,'Tabla de Aspectos'!CN77&lt;'Tabla de Aspectos'!$CM$5/24),'Tabla de Aspectos'!CN77,IF(AND('Tabla de Aspectos'!CP77&gt;=0,'Tabla de Aspectos'!CP77&lt;'Tabla de Aspectos'!$CO$5/24),'Tabla de Aspectos'!CP77,IF(AND('Tabla de Aspectos'!CR77&gt;=0,'Tabla de Aspectos'!CR77&lt;'Tabla de Aspectos'!$CQ$5/24),'Tabla de Aspectos'!CR77,IF(AND('Tabla de Aspectos'!CT77&gt;=0,'Tabla de Aspectos'!CT77&lt;'Tabla de Aspectos'!$CS$5/24),'Tabla de Aspectos'!CT77,IF(AND('Tabla de Aspectos'!CV77&gt;=0,'Tabla de Aspectos'!CV77&lt;'Tabla de Aspectos'!$CU$5/24),'Tabla de Aspectos'!CV77,IF(AND('Tabla de Aspectos'!CX77&gt;=0,'Tabla de Aspectos'!CX77&lt;'Tabla de Aspectos'!$CW$5/24),'Tabla de Aspectos'!CX77,"")))))))))))))))))))))))))))))))))))))))))))))))))</f>
        <v>0</v>
      </c>
      <c r="AR10" s="3" t="str">
        <f>IF(AQ10&lt;&gt;"",IF(AP10=13,"(no se puede describir)",IF(AP10="Conjunción","+20",ROUND((31-HLOOKUP(AP10,'Tabla de Aspectos'!$G$2:$DT$7,6,FALSE))/3*2,1))),"")</f>
        <v>+20</v>
      </c>
      <c r="AS10" s="3">
        <f>IF(AP10='Tabla de Aspectos'!$G$2,24*AQ10/'Tabla de Aspectos'!$G$5,IF(AP10='Tabla de Aspectos'!$I$2,24*AQ10/'Tabla de Aspectos'!$I$5,IF(AP10='Tabla de Aspectos'!$K$2,24*AQ10/'Tabla de Aspectos'!$K$5,IF(AP10='Tabla de Aspectos'!$CY$2,24*AQ10/'Tabla de Aspectos'!$CY$5,IF(AP10='Tabla de Aspectos'!$M$2,24*AQ10/'Tabla de Aspectos'!$M$5,IF(AP10='Tabla de Aspectos'!$M$2,24*AQ10/'Tabla de Aspectos'!$M$5,IF(AP10='Tabla de Aspectos'!$O$2,24*AQ10/'Tabla de Aspectos'!$O$5,IF(AP10='Tabla de Aspectos'!$Q$2,24*AQ10/'Tabla de Aspectos'!$Q$5,IF(AP10='Tabla de Aspectos'!$S$2,24*AQ10/'Tabla de Aspectos'!$S$5,IF(AP10='Tabla de Aspectos'!$U$2,24*AQ10/'Tabla de Aspectos'!$U$5,IF(AP10='Tabla de Aspectos'!$W$2,24*AQ10/'Tabla de Aspectos'!$W$5,IF(AP10='Tabla de Aspectos'!$Y$2,24*AQ10/'Tabla de Aspectos'!$Y$5,IF(AP10='Tabla de Aspectos'!$AA$2,24*AQ10/'Tabla de Aspectos'!$AA$5,IF(AP10='Tabla de Aspectos'!$AC$2,24*AQ10/'Tabla de Aspectos'!$AC$5,IF(AP10='Tabla de Aspectos'!$AE$2,24*AQ10/'Tabla de Aspectos'!$AE$5,IF(AP10='Tabla de Aspectos'!$AG$2,24*AQ10/'Tabla de Aspectos'!$AG$5,IF(AP10='Tabla de Aspectos'!$AI$2,24*AQ10/'Tabla de Aspectos'!$AI$5,IF(AP10='Tabla de Aspectos'!$AK$2,24*AQ10/'Tabla de Aspectos'!$AK$5,IF(AP10='Tabla de Aspectos'!$AM$2,24*AQ10/'Tabla de Aspectos'!$AM$5,IF(AP10='Tabla de Aspectos'!$AO$2,24*AQ10/'Tabla de Aspectos'!$AO$5,IF(AP10='Tabla de Aspectos'!$AQ$2,24*AQ10/'Tabla de Aspectos'!$AQ$5,IF(AP10='Tabla de Aspectos'!$AS$2,24*AQ10/'Tabla de Aspectos'!$AS$5,IF(AP10='Tabla de Aspectos'!$AU$2,24*AQ10/'Tabla de Aspectos'!$AU$5,IF(AP10='Tabla de Aspectos'!$AW$2,24*AQ10/'Tabla de Aspectos'!$AW$5,IF(AP10='Tabla de Aspectos'!$AY$2,24*AQ10/'Tabla de Aspectos'!$AY$5,IF(AP10='Tabla de Aspectos'!$BA$2,24*AQ10/'Tabla de Aspectos'!$BA$5,IF(AP10='Tabla de Aspectos'!$BC$2,24*AQ10/'Tabla de Aspectos'!$BC$5,IF(AP10='Tabla de Aspectos'!$BE$2,24*AQ10/'Tabla de Aspectos'!$BE$5,IF(AP10='Tabla de Aspectos'!$BG$2,24*AQ10/'Tabla de Aspectos'!$BG$5,IF(AP10='Tabla de Aspectos'!$BI$2,24*AQ10/'Tabla de Aspectos'!$BI$5,IF(AP10='Tabla de Aspectos'!$BK$2,24*AQ10/'Tabla de Aspectos'!$BK$5,IF(AP10='Tabla de Aspectos'!$BM$2,24*AQ10/'Tabla de Aspectos'!$BM$5,IF(AP10='Tabla de Aspectos'!$BO$2,24*AQ10/'Tabla de Aspectos'!$BO$5,IF(AP10='Tabla de Aspectos'!$BQ$2,24*AQ10/'Tabla de Aspectos'!$BQ$5,IF(AP10='Tabla de Aspectos'!$BS$2,24*AQ10/'Tabla de Aspectos'!$BS$5,IF(AP10='Tabla de Aspectos'!$BU$2,24*AQ10/'Tabla de Aspectos'!$BU$5,IF(AP10='Tabla de Aspectos'!$BW$2,24*AQ10/'Tabla de Aspectos'!$BW$5,IF(AP10='Tabla de Aspectos'!$BY$2,24*AQ10/'Tabla de Aspectos'!$BY$5,IF(AP10='Tabla de Aspectos'!$CA$2,24*AQ10/'Tabla de Aspectos'!$CA$5,IF(AP10='Tabla de Aspectos'!$CC$2,24*AQ10/'Tabla de Aspectos'!$CC$5,IF(AP10='Tabla de Aspectos'!$CE$2,24*AQ10/'Tabla de Aspectos'!$CE$5,IF(AP10='Tabla de Aspectos'!$CG$2,24*AQ10/'Tabla de Aspectos'!$CG$5,IF(AP10='Tabla de Aspectos'!$CI$2,24*AQ10/'Tabla de Aspectos'!$CI$5,IF(AP10='Tabla de Aspectos'!$CK$2,24*AQ10/'Tabla de Aspectos'!$CK$5,IF(AP10='Tabla de Aspectos'!$CM$2,24*AQ10/'Tabla de Aspectos'!$CM$5,IF(AP10='Tabla de Aspectos'!$CO$2,24*AQ10/'Tabla de Aspectos'!$CO$5,IF(AP10='Tabla de Aspectos'!$CQ$2,24*AQ10/'Tabla de Aspectos'!$CQ$5,IF(AP10='Tabla de Aspectos'!$CS$2,24*AQ10/'Tabla de Aspectos'!$CS$5,IF(AP10='Tabla de Aspectos'!$CU$2,24*AQ10/'Tabla de Aspectos'!$CU$5,IF(AP10='Tabla de Aspectos'!$CW$2,24*AQ10/'Tabla de Aspectos'!$CW$5,""))))))))))))))))))))))))))))))))))))))))))))))))))</f>
        <v>0</v>
      </c>
      <c r="AT10" s="3">
        <f t="shared" si="2"/>
        <v>20</v>
      </c>
      <c r="AV10" s="3">
        <f>'Tabla de Aspectos'!D92</f>
        <v>88</v>
      </c>
      <c r="AW10" s="3" t="str">
        <f>'Tabla de Aspectos'!E92</f>
        <v>Marte</v>
      </c>
      <c r="AX10" s="3" t="str">
        <f>'Tabla de Aspectos'!F92</f>
        <v>Urano</v>
      </c>
      <c r="AY10" s="3" t="str">
        <f>IF('Tabla de Aspectos'!G92='Tabla de Aspectos'!$H$2,'Tabla de Aspectos'!$H$2,IF('Tabla de Aspectos'!I92='Tabla de Aspectos'!$J$2,'Tabla de Aspectos'!$J$2,IF('Tabla de Aspectos'!CY92='Tabla de Aspectos'!$CZ$2,'Tabla de Aspectos'!$CZ$2,IF('Tabla de Aspectos'!K92='Tabla de Aspectos'!$L$2,'Tabla de Aspectos'!$L$2,IF('Tabla de Aspectos'!M92='Tabla de Aspectos'!$N$2,'Tabla de Aspectos'!$N$2,IF('Tabla de Aspectos'!O92='Tabla de Aspectos'!$P$2,'Tabla de Aspectos'!$P$2,IF('Tabla de Aspectos'!Q92='Tabla de Aspectos'!$R$2,'Tabla de Aspectos'!$R$2,IF('Tabla de Aspectos'!S92='Tabla de Aspectos'!$T$2,'Tabla de Aspectos'!$T$2,IF('Tabla de Aspectos'!U92='Tabla de Aspectos'!$V$2,'Tabla de Aspectos'!$V$2,IF('Tabla de Aspectos'!W92='Tabla de Aspectos'!$X$2,'Tabla de Aspectos'!$X$2,IF('Tabla de Aspectos'!Y92='Tabla de Aspectos'!$Z$2,'Tabla de Aspectos'!$Z$2,IF('Tabla de Aspectos'!AA92='Tabla de Aspectos'!$AB$2,'Tabla de Aspectos'!$AB$2,IF('Tabla de Aspectos'!AC92='Tabla de Aspectos'!$AD$2,'Tabla de Aspectos'!$AD$2,IF('Tabla de Aspectos'!AE92='Tabla de Aspectos'!$AF$2,'Tabla de Aspectos'!$AF$2,IF('Tabla de Aspectos'!AG92='Tabla de Aspectos'!$AH$2,'Tabla de Aspectos'!$AH$2,IF('Tabla de Aspectos'!AI92='Tabla de Aspectos'!$AJ$2,'Tabla de Aspectos'!$AJ$2,IF('Tabla de Aspectos'!AK92='Tabla de Aspectos'!$AL$2,'Tabla de Aspectos'!$AL$2,IF('Tabla de Aspectos'!AM92='Tabla de Aspectos'!$AN$2,'Tabla de Aspectos'!$AN$2,IF('Tabla de Aspectos'!AO92='Tabla de Aspectos'!$AP$2,'Tabla de Aspectos'!$AP$2,IF('Tabla de Aspectos'!AQ92='Tabla de Aspectos'!$AR$2,'Tabla de Aspectos'!$AR$2,IF('Tabla de Aspectos'!AS92='Tabla de Aspectos'!$AT$2,'Tabla de Aspectos'!$AT$2,IF('Tabla de Aspectos'!AU92='Tabla de Aspectos'!$AV$2,'Tabla de Aspectos'!$AV$2,IF('Tabla de Aspectos'!AW92='Tabla de Aspectos'!$AX$2,'Tabla de Aspectos'!$AX$2,IF('Tabla de Aspectos'!AY92='Tabla de Aspectos'!$AZ$2,'Tabla de Aspectos'!$AZ$2,IF('Tabla de Aspectos'!BA92='Tabla de Aspectos'!$BB$2,'Tabla de Aspectos'!$BB$2,IF('Tabla de Aspectos'!BC92='Tabla de Aspectos'!$BD$2,'Tabla de Aspectos'!$BD$2,IF('Tabla de Aspectos'!BE92='Tabla de Aspectos'!$BF$2,'Tabla de Aspectos'!$BF$2,IF('Tabla de Aspectos'!BG92='Tabla de Aspectos'!$BH$2,'Tabla de Aspectos'!$BH$2,IF('Tabla de Aspectos'!BI92='Tabla de Aspectos'!$BJ$2,'Tabla de Aspectos'!$BJ$2,IF('Tabla de Aspectos'!BK92='Tabla de Aspectos'!$BL$2,'Tabla de Aspectos'!$BL$2,IF('Tabla de Aspectos'!BM92='Tabla de Aspectos'!$BN$2,'Tabla de Aspectos'!$BN$2,IF('Tabla de Aspectos'!BO92='Tabla de Aspectos'!$BP$2,'Tabla de Aspectos'!$BP$2,IF('Tabla de Aspectos'!BQ92='Tabla de Aspectos'!$BR$2,'Tabla de Aspectos'!$BR$2,IF('Tabla de Aspectos'!BS92='Tabla de Aspectos'!$BT$2,'Tabla de Aspectos'!$BT$2,IF('Tabla de Aspectos'!BU92='Tabla de Aspectos'!$BV$2,'Tabla de Aspectos'!$BV$2,IF('Tabla de Aspectos'!BW92='Tabla de Aspectos'!$BX$2,'Tabla de Aspectos'!$BX$2,IF('Tabla de Aspectos'!BY92='Tabla de Aspectos'!$BZ$2,'Tabla de Aspectos'!$BZ$2,IF('Tabla de Aspectos'!CA92='Tabla de Aspectos'!$CB$2,'Tabla de Aspectos'!$CB$2,IF('Tabla de Aspectos'!CC92='Tabla de Aspectos'!$CD$2,'Tabla de Aspectos'!$CD$2,IF('Tabla de Aspectos'!CE92='Tabla de Aspectos'!$CF$2,'Tabla de Aspectos'!$CF$2,IF('Tabla de Aspectos'!CG92='Tabla de Aspectos'!$CH$2,'Tabla de Aspectos'!$CH$2,IF('Tabla de Aspectos'!CI92='Tabla de Aspectos'!$CJ$2,'Tabla de Aspectos'!$CJ$2,IF('Tabla de Aspectos'!CK92='Tabla de Aspectos'!$CL$2,'Tabla de Aspectos'!$CL$2,IF('Tabla de Aspectos'!CM92='Tabla de Aspectos'!$CN$2,'Tabla de Aspectos'!$CN$2,IF('Tabla de Aspectos'!CO92='Tabla de Aspectos'!$CP$2,'Tabla de Aspectos'!$CP$2,IF('Tabla de Aspectos'!CQ92='Tabla de Aspectos'!$CR$2,'Tabla de Aspectos'!$CR$2,IF('Tabla de Aspectos'!CS92='Tabla de Aspectos'!$CT$2,'Tabla de Aspectos'!$CT$2,IF('Tabla de Aspectos'!CU92='Tabla de Aspectos'!$CV$2,'Tabla de Aspectos'!$CV$2,IF('Tabla de Aspectos'!CW92='Tabla de Aspectos'!$CX$2,'Tabla de Aspectos'!$CX$2,"")))))))))))))))))))))))))))))))))))))))))))))))))</f>
        <v>Conjunción</v>
      </c>
      <c r="AZ10" s="5">
        <f>IF(AND('Tabla de Aspectos'!H92&gt;=0,'Tabla de Aspectos'!H92&lt;'Tabla de Aspectos'!$G$5/24),'Tabla de Aspectos'!H92,IF(AND('Tabla de Aspectos'!J92&gt;=0,'Tabla de Aspectos'!J92&lt;'Tabla de Aspectos'!$I$5/24),'Tabla de Aspectos'!J92,IF(AND('Tabla de Aspectos'!CZ92&gt;=0,'Tabla de Aspectos'!CZ92&lt;'Tabla de Aspectos'!$CY$5/24),'Tabla de Aspectos'!CZ92,IF(AND('Tabla de Aspectos'!L92&gt;=0,'Tabla de Aspectos'!L92&lt;'Tabla de Aspectos'!$K$5/24),'Tabla de Aspectos'!L92,IF(AND('Tabla de Aspectos'!N92&gt;=0,'Tabla de Aspectos'!N92&lt;'Tabla de Aspectos'!$M$5/24),'Tabla de Aspectos'!N92,IF(AND('Tabla de Aspectos'!P92&gt;=0,'Tabla de Aspectos'!P92&lt;'Tabla de Aspectos'!$O$5/24),'Tabla de Aspectos'!P92,IF(AND('Tabla de Aspectos'!R92&gt;=0,'Tabla de Aspectos'!R92&lt;'Tabla de Aspectos'!$Q$5/24),'Tabla de Aspectos'!R92,IF(AND('Tabla de Aspectos'!T92&gt;=0,'Tabla de Aspectos'!T92&lt;'Tabla de Aspectos'!$S$5/24),'Tabla de Aspectos'!T92,IF(AND('Tabla de Aspectos'!V92&gt;=0,'Tabla de Aspectos'!V92&lt;'Tabla de Aspectos'!$U$5/24),'Tabla de Aspectos'!V92,IF(AND('Tabla de Aspectos'!X92&gt;=0,'Tabla de Aspectos'!X92&lt;'Tabla de Aspectos'!$W$5/24),'Tabla de Aspectos'!X92,IF(AND('Tabla de Aspectos'!Z92&gt;=0,'Tabla de Aspectos'!Z92&lt;'Tabla de Aspectos'!$Y$5/24),'Tabla de Aspectos'!Z92,IF(AND('Tabla de Aspectos'!AB92&gt;=0,'Tabla de Aspectos'!AB92&lt;'Tabla de Aspectos'!$AA$5/24),'Tabla de Aspectos'!AB92,IF(AND('Tabla de Aspectos'!AD92&gt;=0,'Tabla de Aspectos'!AD92&lt;'Tabla de Aspectos'!$AC$5/24),'Tabla de Aspectos'!AD92,IF(AND('Tabla de Aspectos'!AF92&gt;=0,'Tabla de Aspectos'!AF92&lt;'Tabla de Aspectos'!$AE$5/24),'Tabla de Aspectos'!AF92,IF(AND('Tabla de Aspectos'!AH92&gt;=0,'Tabla de Aspectos'!AH92&lt;'Tabla de Aspectos'!$AG$5/24),'Tabla de Aspectos'!AH92,IF(AND('Tabla de Aspectos'!AJ92&gt;=0,'Tabla de Aspectos'!AJ92&lt;'Tabla de Aspectos'!$AI$5/24),'Tabla de Aspectos'!AJ92,IF(AND('Tabla de Aspectos'!AL92&gt;=0,'Tabla de Aspectos'!AL92&lt;'Tabla de Aspectos'!$AK$5/24),'Tabla de Aspectos'!AL92,IF(AND('Tabla de Aspectos'!AN92&gt;=0,'Tabla de Aspectos'!AN92&lt;'Tabla de Aspectos'!$AM$5/24),'Tabla de Aspectos'!AN92,IF(AND('Tabla de Aspectos'!AP92&gt;=0,'Tabla de Aspectos'!AP92&lt;'Tabla de Aspectos'!$AO$5/24),'Tabla de Aspectos'!AP92,IF(AND('Tabla de Aspectos'!AR92&gt;=0,'Tabla de Aspectos'!AR92&lt;'Tabla de Aspectos'!$AQ$5/24),'Tabla de Aspectos'!AR92,IF(AND('Tabla de Aspectos'!AT92&gt;=0,'Tabla de Aspectos'!AT92&lt;'Tabla de Aspectos'!$AS$5/24),'Tabla de Aspectos'!AT92,IF(AND('Tabla de Aspectos'!AV92&gt;=0,'Tabla de Aspectos'!AV92&lt;'Tabla de Aspectos'!$AU$5/24),'Tabla de Aspectos'!AV92,IF(AND('Tabla de Aspectos'!AX92&gt;=0,'Tabla de Aspectos'!AX92&lt;'Tabla de Aspectos'!$AW$5/24),'Tabla de Aspectos'!AX92,IF(AND('Tabla de Aspectos'!AZ92&gt;=0,'Tabla de Aspectos'!AZ92&lt;'Tabla de Aspectos'!$AY$5/24),'Tabla de Aspectos'!AZ92,IF(AND('Tabla de Aspectos'!BB92&gt;=0,'Tabla de Aspectos'!BB92&lt;'Tabla de Aspectos'!$BA$5/24),'Tabla de Aspectos'!BB92,IF(AND('Tabla de Aspectos'!BD92&gt;=0,'Tabla de Aspectos'!BD92&lt;'Tabla de Aspectos'!$BC$5/24),'Tabla de Aspectos'!BD92,IF(AND('Tabla de Aspectos'!BF92&gt;=0,'Tabla de Aspectos'!BF92&lt;'Tabla de Aspectos'!$BE$5/24),'Tabla de Aspectos'!BF92,IF(AND('Tabla de Aspectos'!BH92&gt;=0,'Tabla de Aspectos'!BH92&lt;'Tabla de Aspectos'!$BG$5/24),'Tabla de Aspectos'!BH92,IF(AND('Tabla de Aspectos'!BJ92&gt;=0,'Tabla de Aspectos'!BJ92&lt;'Tabla de Aspectos'!$BI$5/24),'Tabla de Aspectos'!BJ92,IF(AND('Tabla de Aspectos'!BL92&gt;=0,'Tabla de Aspectos'!BL92&lt;'Tabla de Aspectos'!$BK$5/24),'Tabla de Aspectos'!BL92,IF(AND('Tabla de Aspectos'!BN92&gt;=0,'Tabla de Aspectos'!BN92&lt;'Tabla de Aspectos'!$BM$5/24),'Tabla de Aspectos'!BN92,IF(AND('Tabla de Aspectos'!BP92&gt;=0,'Tabla de Aspectos'!BP92&lt;'Tabla de Aspectos'!$BO$5/24),'Tabla de Aspectos'!BP92,IF(AND('Tabla de Aspectos'!BR92&gt;=0,'Tabla de Aspectos'!BR92&lt;'Tabla de Aspectos'!$BQ$5/24),'Tabla de Aspectos'!BR92,IF(AND('Tabla de Aspectos'!BT92&gt;=0,'Tabla de Aspectos'!BT92&lt;'Tabla de Aspectos'!$BS$5/24),'Tabla de Aspectos'!BT92,IF(AND('Tabla de Aspectos'!BV92&gt;=0,'Tabla de Aspectos'!BV92&lt;'Tabla de Aspectos'!$BU$5/24),'Tabla de Aspectos'!BV92,IF(AND('Tabla de Aspectos'!BX92&gt;=0,'Tabla de Aspectos'!BX92&lt;'Tabla de Aspectos'!$BW$5/24),'Tabla de Aspectos'!BX92,IF(AND('Tabla de Aspectos'!BZ92&gt;=0,'Tabla de Aspectos'!BZ92&lt;'Tabla de Aspectos'!$BY$5/24),'Tabla de Aspectos'!BZ92,IF(AND('Tabla de Aspectos'!CB92&gt;=0,'Tabla de Aspectos'!CB92&lt;'Tabla de Aspectos'!$CA$5/24),'Tabla de Aspectos'!CB92,IF(AND('Tabla de Aspectos'!CD92&gt;=0,'Tabla de Aspectos'!CD92&lt;'Tabla de Aspectos'!$CC$5/24),'Tabla de Aspectos'!CD92,IF(AND('Tabla de Aspectos'!CF92&gt;=0,'Tabla de Aspectos'!CF92&lt;'Tabla de Aspectos'!$CE$5/24),'Tabla de Aspectos'!CF92,IF(AND('Tabla de Aspectos'!CH92&gt;=0,'Tabla de Aspectos'!CH92&lt;'Tabla de Aspectos'!$CG$5/24),'Tabla de Aspectos'!CH92,IF(AND('Tabla de Aspectos'!CJ92&gt;=0,'Tabla de Aspectos'!CJ92&lt;'Tabla de Aspectos'!$CI$5/24),'Tabla de Aspectos'!CJ92,IF(AND('Tabla de Aspectos'!CL92&gt;=0,'Tabla de Aspectos'!CL92&lt;'Tabla de Aspectos'!$CK$5/24),'Tabla de Aspectos'!CL92,IF(AND('Tabla de Aspectos'!CN92&gt;=0,'Tabla de Aspectos'!CN92&lt;'Tabla de Aspectos'!$CM$5/24),'Tabla de Aspectos'!CN92,IF(AND('Tabla de Aspectos'!CP92&gt;=0,'Tabla de Aspectos'!CP92&lt;'Tabla de Aspectos'!$CO$5/24),'Tabla de Aspectos'!CP92,IF(AND('Tabla de Aspectos'!CR92&gt;=0,'Tabla de Aspectos'!CR92&lt;'Tabla de Aspectos'!$CQ$5/24),'Tabla de Aspectos'!CR92,IF(AND('Tabla de Aspectos'!CT92&gt;=0,'Tabla de Aspectos'!CT92&lt;'Tabla de Aspectos'!$CS$5/24),'Tabla de Aspectos'!CT92,IF(AND('Tabla de Aspectos'!CV92&gt;=0,'Tabla de Aspectos'!CV92&lt;'Tabla de Aspectos'!$CU$5/24),'Tabla de Aspectos'!CV92,IF(AND('Tabla de Aspectos'!CX92&gt;=0,'Tabla de Aspectos'!CX92&lt;'Tabla de Aspectos'!$CW$5/24),'Tabla de Aspectos'!CX92,"")))))))))))))))))))))))))))))))))))))))))))))))))</f>
        <v>0</v>
      </c>
      <c r="BA10" s="3" t="str">
        <f>IF(AZ10&lt;&gt;"",IF(AY10=13,"(no se puede describir)",IF(AY10="Conjunción","+20",ROUND((31-HLOOKUP(AY10,'Tabla de Aspectos'!$G$2:$DT$7,6,FALSE))/3*2,1))),"")</f>
        <v>+20</v>
      </c>
      <c r="BB10" s="3">
        <f>IF(AY10='Tabla de Aspectos'!$G$2,24*AZ10/'Tabla de Aspectos'!$G$5,IF(AY10='Tabla de Aspectos'!$I$2,24*AZ10/'Tabla de Aspectos'!$I$5,IF(AY10='Tabla de Aspectos'!$K$2,24*AZ10/'Tabla de Aspectos'!$K$5,IF(AY10='Tabla de Aspectos'!$CY$2,24*AZ10/'Tabla de Aspectos'!$CY$5,IF(AY10='Tabla de Aspectos'!$M$2,24*AZ10/'Tabla de Aspectos'!$M$5,IF(AY10='Tabla de Aspectos'!$M$2,24*AZ10/'Tabla de Aspectos'!$M$5,IF(AY10='Tabla de Aspectos'!$O$2,24*AZ10/'Tabla de Aspectos'!$O$5,IF(AY10='Tabla de Aspectos'!$Q$2,24*AZ10/'Tabla de Aspectos'!$Q$5,IF(AY10='Tabla de Aspectos'!$S$2,24*AZ10/'Tabla de Aspectos'!$S$5,IF(AY10='Tabla de Aspectos'!$U$2,24*AZ10/'Tabla de Aspectos'!$U$5,IF(AY10='Tabla de Aspectos'!$W$2,24*AZ10/'Tabla de Aspectos'!$W$5,IF(AY10='Tabla de Aspectos'!$Y$2,24*AZ10/'Tabla de Aspectos'!$Y$5,IF(AY10='Tabla de Aspectos'!$AA$2,24*AZ10/'Tabla de Aspectos'!$AA$5,IF(AY10='Tabla de Aspectos'!$AC$2,24*AZ10/'Tabla de Aspectos'!$AC$5,IF(AY10='Tabla de Aspectos'!$AE$2,24*AZ10/'Tabla de Aspectos'!$AE$5,IF(AY10='Tabla de Aspectos'!$AG$2,24*AZ10/'Tabla de Aspectos'!$AG$5,IF(AY10='Tabla de Aspectos'!$AI$2,24*AZ10/'Tabla de Aspectos'!$AI$5,IF(AY10='Tabla de Aspectos'!$AK$2,24*AZ10/'Tabla de Aspectos'!$AK$5,IF(AY10='Tabla de Aspectos'!$AM$2,24*AZ10/'Tabla de Aspectos'!$AM$5,IF(AY10='Tabla de Aspectos'!$AO$2,24*AZ10/'Tabla de Aspectos'!$AO$5,IF(AY10='Tabla de Aspectos'!$AQ$2,24*AZ10/'Tabla de Aspectos'!$AQ$5,IF(AY10='Tabla de Aspectos'!$AS$2,24*AZ10/'Tabla de Aspectos'!$AS$5,IF(AY10='Tabla de Aspectos'!$AU$2,24*AZ10/'Tabla de Aspectos'!$AU$5,IF(AY10='Tabla de Aspectos'!$AW$2,24*AZ10/'Tabla de Aspectos'!$AW$5,IF(AY10='Tabla de Aspectos'!$AY$2,24*AZ10/'Tabla de Aspectos'!$AY$5,IF(AY10='Tabla de Aspectos'!$BA$2,24*AZ10/'Tabla de Aspectos'!$BA$5,IF(AY10='Tabla de Aspectos'!$BC$2,24*AZ10/'Tabla de Aspectos'!$BC$5,IF(AY10='Tabla de Aspectos'!$BE$2,24*AZ10/'Tabla de Aspectos'!$BE$5,IF(AY10='Tabla de Aspectos'!$BG$2,24*AZ10/'Tabla de Aspectos'!$BG$5,IF(AY10='Tabla de Aspectos'!$BI$2,24*AZ10/'Tabla de Aspectos'!$BI$5,IF(AY10='Tabla de Aspectos'!$BK$2,24*AZ10/'Tabla de Aspectos'!$BK$5,IF(AY10='Tabla de Aspectos'!$BM$2,24*AZ10/'Tabla de Aspectos'!$BM$5,IF(AY10='Tabla de Aspectos'!$BO$2,24*AZ10/'Tabla de Aspectos'!$BO$5,IF(AY10='Tabla de Aspectos'!$BQ$2,24*AZ10/'Tabla de Aspectos'!$BQ$5,IF(AY10='Tabla de Aspectos'!$BS$2,24*AZ10/'Tabla de Aspectos'!$BS$5,IF(AY10='Tabla de Aspectos'!$BU$2,24*AZ10/'Tabla de Aspectos'!$BU$5,IF(AY10='Tabla de Aspectos'!$BW$2,24*AZ10/'Tabla de Aspectos'!$BW$5,IF(AY10='Tabla de Aspectos'!$BY$2,24*AZ10/'Tabla de Aspectos'!$BY$5,IF(AY10='Tabla de Aspectos'!$CA$2,24*AZ10/'Tabla de Aspectos'!$CA$5,IF(AY10='Tabla de Aspectos'!$CC$2,24*AZ10/'Tabla de Aspectos'!$CC$5,IF(AY10='Tabla de Aspectos'!$CE$2,24*AZ10/'Tabla de Aspectos'!$CE$5,IF(AY10='Tabla de Aspectos'!$CG$2,24*AZ10/'Tabla de Aspectos'!$CG$5,IF(AY10='Tabla de Aspectos'!$CI$2,24*AZ10/'Tabla de Aspectos'!$CI$5,IF(AY10='Tabla de Aspectos'!$CK$2,24*AZ10/'Tabla de Aspectos'!$CK$5,IF(AY10='Tabla de Aspectos'!$CM$2,24*AZ10/'Tabla de Aspectos'!$CM$5,IF(AY10='Tabla de Aspectos'!$CO$2,24*AZ10/'Tabla de Aspectos'!$CO$5,IF(AY10='Tabla de Aspectos'!$CQ$2,24*AZ10/'Tabla de Aspectos'!$CQ$5,IF(AY10='Tabla de Aspectos'!$CS$2,24*AZ10/'Tabla de Aspectos'!$CS$5,IF(AY10='Tabla de Aspectos'!$CU$2,24*AZ10/'Tabla de Aspectos'!$CU$5,IF(AY10='Tabla de Aspectos'!$CW$2,24*AZ10/'Tabla de Aspectos'!$CW$5,""))))))))))))))))))))))))))))))))))))))))))))))))))</f>
        <v>0</v>
      </c>
      <c r="BC10" s="3">
        <f t="shared" si="3"/>
        <v>20</v>
      </c>
      <c r="BE10" s="3">
        <f>'Tabla de Aspectos'!D107</f>
        <v>104</v>
      </c>
      <c r="BF10" s="3" t="str">
        <f>'Tabla de Aspectos'!E107</f>
        <v>Júpiter</v>
      </c>
      <c r="BG10" s="3" t="str">
        <f>'Tabla de Aspectos'!F107</f>
        <v>Urano</v>
      </c>
      <c r="BH10" s="3" t="str">
        <f>IF('Tabla de Aspectos'!G107='Tabla de Aspectos'!$H$2,'Tabla de Aspectos'!$H$2,IF('Tabla de Aspectos'!I107='Tabla de Aspectos'!$J$2,'Tabla de Aspectos'!$J$2,IF('Tabla de Aspectos'!CY107='Tabla de Aspectos'!$CZ$2,'Tabla de Aspectos'!$CZ$2,IF('Tabla de Aspectos'!K107='Tabla de Aspectos'!$L$2,'Tabla de Aspectos'!$L$2,IF('Tabla de Aspectos'!M107='Tabla de Aspectos'!$N$2,'Tabla de Aspectos'!$N$2,IF('Tabla de Aspectos'!O107='Tabla de Aspectos'!$P$2,'Tabla de Aspectos'!$P$2,IF('Tabla de Aspectos'!Q107='Tabla de Aspectos'!$R$2,'Tabla de Aspectos'!$R$2,IF('Tabla de Aspectos'!S107='Tabla de Aspectos'!$T$2,'Tabla de Aspectos'!$T$2,IF('Tabla de Aspectos'!U107='Tabla de Aspectos'!$V$2,'Tabla de Aspectos'!$V$2,IF('Tabla de Aspectos'!W107='Tabla de Aspectos'!$X$2,'Tabla de Aspectos'!$X$2,IF('Tabla de Aspectos'!Y107='Tabla de Aspectos'!$Z$2,'Tabla de Aspectos'!$Z$2,IF('Tabla de Aspectos'!AA107='Tabla de Aspectos'!$AB$2,'Tabla de Aspectos'!$AB$2,IF('Tabla de Aspectos'!AC107='Tabla de Aspectos'!$AD$2,'Tabla de Aspectos'!$AD$2,IF('Tabla de Aspectos'!AE107='Tabla de Aspectos'!$AF$2,'Tabla de Aspectos'!$AF$2,IF('Tabla de Aspectos'!AG107='Tabla de Aspectos'!$AH$2,'Tabla de Aspectos'!$AH$2,IF('Tabla de Aspectos'!AI107='Tabla de Aspectos'!$AJ$2,'Tabla de Aspectos'!$AJ$2,IF('Tabla de Aspectos'!AK107='Tabla de Aspectos'!$AL$2,'Tabla de Aspectos'!$AL$2,IF('Tabla de Aspectos'!AM107='Tabla de Aspectos'!$AN$2,'Tabla de Aspectos'!$AN$2,IF('Tabla de Aspectos'!AO107='Tabla de Aspectos'!$AP$2,'Tabla de Aspectos'!$AP$2,IF('Tabla de Aspectos'!AQ107='Tabla de Aspectos'!$AR$2,'Tabla de Aspectos'!$AR$2,IF('Tabla de Aspectos'!AS107='Tabla de Aspectos'!$AT$2,'Tabla de Aspectos'!$AT$2,IF('Tabla de Aspectos'!AU107='Tabla de Aspectos'!$AV$2,'Tabla de Aspectos'!$AV$2,IF('Tabla de Aspectos'!AW107='Tabla de Aspectos'!$AX$2,'Tabla de Aspectos'!$AX$2,IF('Tabla de Aspectos'!AY107='Tabla de Aspectos'!$AZ$2,'Tabla de Aspectos'!$AZ$2,IF('Tabla de Aspectos'!BA107='Tabla de Aspectos'!$BB$2,'Tabla de Aspectos'!$BB$2,IF('Tabla de Aspectos'!BC107='Tabla de Aspectos'!$BD$2,'Tabla de Aspectos'!$BD$2,IF('Tabla de Aspectos'!BE107='Tabla de Aspectos'!$BF$2,'Tabla de Aspectos'!$BF$2,IF('Tabla de Aspectos'!BG107='Tabla de Aspectos'!$BH$2,'Tabla de Aspectos'!$BH$2,IF('Tabla de Aspectos'!BI107='Tabla de Aspectos'!$BJ$2,'Tabla de Aspectos'!$BJ$2,IF('Tabla de Aspectos'!BK107='Tabla de Aspectos'!$BL$2,'Tabla de Aspectos'!$BL$2,IF('Tabla de Aspectos'!BM107='Tabla de Aspectos'!$BN$2,'Tabla de Aspectos'!$BN$2,IF('Tabla de Aspectos'!BO107='Tabla de Aspectos'!$BP$2,'Tabla de Aspectos'!$BP$2,IF('Tabla de Aspectos'!BQ107='Tabla de Aspectos'!$BR$2,'Tabla de Aspectos'!$BR$2,IF('Tabla de Aspectos'!BS107='Tabla de Aspectos'!$BT$2,'Tabla de Aspectos'!$BT$2,IF('Tabla de Aspectos'!BU107='Tabla de Aspectos'!$BV$2,'Tabla de Aspectos'!$BV$2,IF('Tabla de Aspectos'!BW107='Tabla de Aspectos'!$BX$2,'Tabla de Aspectos'!$BX$2,IF('Tabla de Aspectos'!BY107='Tabla de Aspectos'!$BZ$2,'Tabla de Aspectos'!$BZ$2,IF('Tabla de Aspectos'!CA107='Tabla de Aspectos'!$CB$2,'Tabla de Aspectos'!$CB$2,IF('Tabla de Aspectos'!CC107='Tabla de Aspectos'!$CD$2,'Tabla de Aspectos'!$CD$2,IF('Tabla de Aspectos'!CE107='Tabla de Aspectos'!$CF$2,'Tabla de Aspectos'!$CF$2,IF('Tabla de Aspectos'!CG107='Tabla de Aspectos'!$CH$2,'Tabla de Aspectos'!$CH$2,IF('Tabla de Aspectos'!CI107='Tabla de Aspectos'!$CJ$2,'Tabla de Aspectos'!$CJ$2,IF('Tabla de Aspectos'!CK107='Tabla de Aspectos'!$CL$2,'Tabla de Aspectos'!$CL$2,IF('Tabla de Aspectos'!CM107='Tabla de Aspectos'!$CN$2,'Tabla de Aspectos'!$CN$2,IF('Tabla de Aspectos'!CO107='Tabla de Aspectos'!$CP$2,'Tabla de Aspectos'!$CP$2,IF('Tabla de Aspectos'!CQ107='Tabla de Aspectos'!$CR$2,'Tabla de Aspectos'!$CR$2,IF('Tabla de Aspectos'!CS107='Tabla de Aspectos'!$CT$2,'Tabla de Aspectos'!$CT$2,IF('Tabla de Aspectos'!CU107='Tabla de Aspectos'!$CV$2,'Tabla de Aspectos'!$CV$2,IF('Tabla de Aspectos'!CW107='Tabla de Aspectos'!$CX$2,'Tabla de Aspectos'!$CX$2,"")))))))))))))))))))))))))))))))))))))))))))))))))</f>
        <v>Conjunción</v>
      </c>
      <c r="BI10" s="5">
        <f>IF(AND('Tabla de Aspectos'!H107&gt;=0,'Tabla de Aspectos'!H107&lt;'Tabla de Aspectos'!$G$5/24),'Tabla de Aspectos'!H107,IF(AND('Tabla de Aspectos'!J107&gt;=0,'Tabla de Aspectos'!J107&lt;'Tabla de Aspectos'!$I$5/24),'Tabla de Aspectos'!J107,IF(AND('Tabla de Aspectos'!CZ107&gt;=0,'Tabla de Aspectos'!CZ107&lt;'Tabla de Aspectos'!$CY$5/24),'Tabla de Aspectos'!CZ107,IF(AND('Tabla de Aspectos'!L107&gt;=0,'Tabla de Aspectos'!L107&lt;'Tabla de Aspectos'!$K$5/24),'Tabla de Aspectos'!L107,IF(AND('Tabla de Aspectos'!N107&gt;=0,'Tabla de Aspectos'!N107&lt;'Tabla de Aspectos'!$M$5/24),'Tabla de Aspectos'!N107,IF(AND('Tabla de Aspectos'!P107&gt;=0,'Tabla de Aspectos'!P107&lt;'Tabla de Aspectos'!$O$5/24),'Tabla de Aspectos'!P107,IF(AND('Tabla de Aspectos'!R107&gt;=0,'Tabla de Aspectos'!R107&lt;'Tabla de Aspectos'!$Q$5/24),'Tabla de Aspectos'!R107,IF(AND('Tabla de Aspectos'!T107&gt;=0,'Tabla de Aspectos'!T107&lt;'Tabla de Aspectos'!$S$5/24),'Tabla de Aspectos'!T107,IF(AND('Tabla de Aspectos'!V107&gt;=0,'Tabla de Aspectos'!V107&lt;'Tabla de Aspectos'!$U$5/24),'Tabla de Aspectos'!V107,IF(AND('Tabla de Aspectos'!X107&gt;=0,'Tabla de Aspectos'!X107&lt;'Tabla de Aspectos'!$W$5/24),'Tabla de Aspectos'!X107,IF(AND('Tabla de Aspectos'!Z107&gt;=0,'Tabla de Aspectos'!Z107&lt;'Tabla de Aspectos'!$Y$5/24),'Tabla de Aspectos'!Z107,IF(AND('Tabla de Aspectos'!AB107&gt;=0,'Tabla de Aspectos'!AB107&lt;'Tabla de Aspectos'!$AA$5/24),'Tabla de Aspectos'!AB107,IF(AND('Tabla de Aspectos'!AD107&gt;=0,'Tabla de Aspectos'!AD107&lt;'Tabla de Aspectos'!$AC$5/24),'Tabla de Aspectos'!AD107,IF(AND('Tabla de Aspectos'!AF107&gt;=0,'Tabla de Aspectos'!AF107&lt;'Tabla de Aspectos'!$AE$5/24),'Tabla de Aspectos'!AF107,IF(AND('Tabla de Aspectos'!AH107&gt;=0,'Tabla de Aspectos'!AH107&lt;'Tabla de Aspectos'!$AG$5/24),'Tabla de Aspectos'!AH107,IF(AND('Tabla de Aspectos'!AJ107&gt;=0,'Tabla de Aspectos'!AJ107&lt;'Tabla de Aspectos'!$AI$5/24),'Tabla de Aspectos'!AJ107,IF(AND('Tabla de Aspectos'!AL107&gt;=0,'Tabla de Aspectos'!AL107&lt;'Tabla de Aspectos'!$AK$5/24),'Tabla de Aspectos'!AL107,IF(AND('Tabla de Aspectos'!AN107&gt;=0,'Tabla de Aspectos'!AN107&lt;'Tabla de Aspectos'!$AM$5/24),'Tabla de Aspectos'!AN107,IF(AND('Tabla de Aspectos'!AP107&gt;=0,'Tabla de Aspectos'!AP107&lt;'Tabla de Aspectos'!$AO$5/24),'Tabla de Aspectos'!AP107,IF(AND('Tabla de Aspectos'!AR107&gt;=0,'Tabla de Aspectos'!AR107&lt;'Tabla de Aspectos'!$AQ$5/24),'Tabla de Aspectos'!AR107,IF(AND('Tabla de Aspectos'!AT107&gt;=0,'Tabla de Aspectos'!AT107&lt;'Tabla de Aspectos'!$AS$5/24),'Tabla de Aspectos'!AT107,IF(AND('Tabla de Aspectos'!AV107&gt;=0,'Tabla de Aspectos'!AV107&lt;'Tabla de Aspectos'!$AU$5/24),'Tabla de Aspectos'!AV107,IF(AND('Tabla de Aspectos'!AX107&gt;=0,'Tabla de Aspectos'!AX107&lt;'Tabla de Aspectos'!$AW$5/24),'Tabla de Aspectos'!AX107,IF(AND('Tabla de Aspectos'!AZ107&gt;=0,'Tabla de Aspectos'!AZ107&lt;'Tabla de Aspectos'!$AY$5/24),'Tabla de Aspectos'!AZ107,IF(AND('Tabla de Aspectos'!BB107&gt;=0,'Tabla de Aspectos'!BB107&lt;'Tabla de Aspectos'!$BA$5/24),'Tabla de Aspectos'!BB107,IF(AND('Tabla de Aspectos'!BD107&gt;=0,'Tabla de Aspectos'!BD107&lt;'Tabla de Aspectos'!$BC$5/24),'Tabla de Aspectos'!BD107,IF(AND('Tabla de Aspectos'!BF107&gt;=0,'Tabla de Aspectos'!BF107&lt;'Tabla de Aspectos'!$BE$5/24),'Tabla de Aspectos'!BF107,IF(AND('Tabla de Aspectos'!BH107&gt;=0,'Tabla de Aspectos'!BH107&lt;'Tabla de Aspectos'!$BG$5/24),'Tabla de Aspectos'!BH107,IF(AND('Tabla de Aspectos'!BJ107&gt;=0,'Tabla de Aspectos'!BJ107&lt;'Tabla de Aspectos'!$BI$5/24),'Tabla de Aspectos'!BJ107,IF(AND('Tabla de Aspectos'!BL107&gt;=0,'Tabla de Aspectos'!BL107&lt;'Tabla de Aspectos'!$BK$5/24),'Tabla de Aspectos'!BL107,IF(AND('Tabla de Aspectos'!BN107&gt;=0,'Tabla de Aspectos'!BN107&lt;'Tabla de Aspectos'!$BM$5/24),'Tabla de Aspectos'!BN107,IF(AND('Tabla de Aspectos'!BP107&gt;=0,'Tabla de Aspectos'!BP107&lt;'Tabla de Aspectos'!$BO$5/24),'Tabla de Aspectos'!BP107,IF(AND('Tabla de Aspectos'!BR107&gt;=0,'Tabla de Aspectos'!BR107&lt;'Tabla de Aspectos'!$BQ$5/24),'Tabla de Aspectos'!BR107,IF(AND('Tabla de Aspectos'!BT107&gt;=0,'Tabla de Aspectos'!BT107&lt;'Tabla de Aspectos'!$BS$5/24),'Tabla de Aspectos'!BT107,IF(AND('Tabla de Aspectos'!BV107&gt;=0,'Tabla de Aspectos'!BV107&lt;'Tabla de Aspectos'!$BU$5/24),'Tabla de Aspectos'!BV107,IF(AND('Tabla de Aspectos'!BX107&gt;=0,'Tabla de Aspectos'!BX107&lt;'Tabla de Aspectos'!$BW$5/24),'Tabla de Aspectos'!BX107,IF(AND('Tabla de Aspectos'!BZ107&gt;=0,'Tabla de Aspectos'!BZ107&lt;'Tabla de Aspectos'!$BY$5/24),'Tabla de Aspectos'!BZ107,IF(AND('Tabla de Aspectos'!CB107&gt;=0,'Tabla de Aspectos'!CB107&lt;'Tabla de Aspectos'!$CA$5/24),'Tabla de Aspectos'!CB107,IF(AND('Tabla de Aspectos'!CD107&gt;=0,'Tabla de Aspectos'!CD107&lt;'Tabla de Aspectos'!$CC$5/24),'Tabla de Aspectos'!CD107,IF(AND('Tabla de Aspectos'!CF107&gt;=0,'Tabla de Aspectos'!CF107&lt;'Tabla de Aspectos'!$CE$5/24),'Tabla de Aspectos'!CF107,IF(AND('Tabla de Aspectos'!CH107&gt;=0,'Tabla de Aspectos'!CH107&lt;'Tabla de Aspectos'!$CG$5/24),'Tabla de Aspectos'!CH107,IF(AND('Tabla de Aspectos'!CJ107&gt;=0,'Tabla de Aspectos'!CJ107&lt;'Tabla de Aspectos'!$CI$5/24),'Tabla de Aspectos'!CJ107,IF(AND('Tabla de Aspectos'!CL107&gt;=0,'Tabla de Aspectos'!CL107&lt;'Tabla de Aspectos'!$CK$5/24),'Tabla de Aspectos'!CL107,IF(AND('Tabla de Aspectos'!CN107&gt;=0,'Tabla de Aspectos'!CN107&lt;'Tabla de Aspectos'!$CM$5/24),'Tabla de Aspectos'!CN107,IF(AND('Tabla de Aspectos'!CP107&gt;=0,'Tabla de Aspectos'!CP107&lt;'Tabla de Aspectos'!$CO$5/24),'Tabla de Aspectos'!CP107,IF(AND('Tabla de Aspectos'!CR107&gt;=0,'Tabla de Aspectos'!CR107&lt;'Tabla de Aspectos'!$CQ$5/24),'Tabla de Aspectos'!CR107,IF(AND('Tabla de Aspectos'!CT107&gt;=0,'Tabla de Aspectos'!CT107&lt;'Tabla de Aspectos'!$CS$5/24),'Tabla de Aspectos'!CT107,IF(AND('Tabla de Aspectos'!CV107&gt;=0,'Tabla de Aspectos'!CV107&lt;'Tabla de Aspectos'!$CU$5/24),'Tabla de Aspectos'!CV107,IF(AND('Tabla de Aspectos'!CX107&gt;=0,'Tabla de Aspectos'!CX107&lt;'Tabla de Aspectos'!$CW$5/24),'Tabla de Aspectos'!CX107,"")))))))))))))))))))))))))))))))))))))))))))))))))</f>
        <v>0</v>
      </c>
      <c r="BJ10" s="3" t="str">
        <f>IF(BI10&lt;&gt;"",IF(BH10=13,"(no se puede describir)",IF(BH10="Conjunción","+20",ROUND((31-HLOOKUP(BH10,'Tabla de Aspectos'!$G$2:$DT$7,6,FALSE))/3*2,1))),"")</f>
        <v>+20</v>
      </c>
      <c r="BK10" s="3">
        <f>IF(BH10='Tabla de Aspectos'!$G$2,24*BI10/'Tabla de Aspectos'!$G$5,IF(BH10='Tabla de Aspectos'!$I$2,24*BI10/'Tabla de Aspectos'!$I$5,IF(BH10='Tabla de Aspectos'!$K$2,24*BI10/'Tabla de Aspectos'!$K$5,IF(BH10='Tabla de Aspectos'!$CY$2,24*BI10/'Tabla de Aspectos'!$CY$5,IF(BH10='Tabla de Aspectos'!$M$2,24*BI10/'Tabla de Aspectos'!$M$5,IF(BH10='Tabla de Aspectos'!$M$2,24*BI10/'Tabla de Aspectos'!$M$5,IF(BH10='Tabla de Aspectos'!$O$2,24*BI10/'Tabla de Aspectos'!$O$5,IF(BH10='Tabla de Aspectos'!$Q$2,24*BI10/'Tabla de Aspectos'!$Q$5,IF(BH10='Tabla de Aspectos'!$S$2,24*BI10/'Tabla de Aspectos'!$S$5,IF(BH10='Tabla de Aspectos'!$U$2,24*BI10/'Tabla de Aspectos'!$U$5,IF(BH10='Tabla de Aspectos'!$W$2,24*BI10/'Tabla de Aspectos'!$W$5,IF(BH10='Tabla de Aspectos'!$Y$2,24*BI10/'Tabla de Aspectos'!$Y$5,IF(BH10='Tabla de Aspectos'!$AA$2,24*BI10/'Tabla de Aspectos'!$AA$5,IF(BH10='Tabla de Aspectos'!$AC$2,24*BI10/'Tabla de Aspectos'!$AC$5,IF(BH10='Tabla de Aspectos'!$AE$2,24*BI10/'Tabla de Aspectos'!$AE$5,IF(BH10='Tabla de Aspectos'!$AG$2,24*BI10/'Tabla de Aspectos'!$AG$5,IF(BH10='Tabla de Aspectos'!$AI$2,24*BI10/'Tabla de Aspectos'!$AI$5,IF(BH10='Tabla de Aspectos'!$AK$2,24*BI10/'Tabla de Aspectos'!$AK$5,IF(BH10='Tabla de Aspectos'!$AM$2,24*BI10/'Tabla de Aspectos'!$AM$5,IF(BH10='Tabla de Aspectos'!$AO$2,24*BI10/'Tabla de Aspectos'!$AO$5,IF(BH10='Tabla de Aspectos'!$AQ$2,24*BI10/'Tabla de Aspectos'!$AQ$5,IF(BH10='Tabla de Aspectos'!$AS$2,24*BI10/'Tabla de Aspectos'!$AS$5,IF(BH10='Tabla de Aspectos'!$AU$2,24*BI10/'Tabla de Aspectos'!$AU$5,IF(BH10='Tabla de Aspectos'!$AW$2,24*BI10/'Tabla de Aspectos'!$AW$5,IF(BH10='Tabla de Aspectos'!$AY$2,24*BI10/'Tabla de Aspectos'!$AY$5,IF(BH10='Tabla de Aspectos'!$BA$2,24*BI10/'Tabla de Aspectos'!$BA$5,IF(BH10='Tabla de Aspectos'!$BC$2,24*BI10/'Tabla de Aspectos'!$BC$5,IF(BH10='Tabla de Aspectos'!$BE$2,24*BI10/'Tabla de Aspectos'!$BE$5,IF(BH10='Tabla de Aspectos'!$BG$2,24*BI10/'Tabla de Aspectos'!$BG$5,IF(BH10='Tabla de Aspectos'!$BI$2,24*BI10/'Tabla de Aspectos'!$BI$5,IF(BH10='Tabla de Aspectos'!$BK$2,24*BI10/'Tabla de Aspectos'!$BK$5,IF(BH10='Tabla de Aspectos'!$BM$2,24*BI10/'Tabla de Aspectos'!$BM$5,IF(BH10='Tabla de Aspectos'!$BO$2,24*BI10/'Tabla de Aspectos'!$BO$5,IF(BH10='Tabla de Aspectos'!$BQ$2,24*BI10/'Tabla de Aspectos'!$BQ$5,IF(BH10='Tabla de Aspectos'!$BS$2,24*BI10/'Tabla de Aspectos'!$BS$5,IF(BH10='Tabla de Aspectos'!$BU$2,24*BI10/'Tabla de Aspectos'!$BU$5,IF(BH10='Tabla de Aspectos'!$BW$2,24*BI10/'Tabla de Aspectos'!$BW$5,IF(BH10='Tabla de Aspectos'!$BY$2,24*BI10/'Tabla de Aspectos'!$BY$5,IF(BH10='Tabla de Aspectos'!$CA$2,24*BI10/'Tabla de Aspectos'!$CA$5,IF(BH10='Tabla de Aspectos'!$CC$2,24*BI10/'Tabla de Aspectos'!$CC$5,IF(BH10='Tabla de Aspectos'!$CE$2,24*BI10/'Tabla de Aspectos'!$CE$5,IF(BH10='Tabla de Aspectos'!$CG$2,24*BI10/'Tabla de Aspectos'!$CG$5,IF(BH10='Tabla de Aspectos'!$CI$2,24*BI10/'Tabla de Aspectos'!$CI$5,IF(BH10='Tabla de Aspectos'!$CK$2,24*BI10/'Tabla de Aspectos'!$CK$5,IF(BH10='Tabla de Aspectos'!$CM$2,24*BI10/'Tabla de Aspectos'!$CM$5,IF(BH10='Tabla de Aspectos'!$CO$2,24*BI10/'Tabla de Aspectos'!$CO$5,IF(BH10='Tabla de Aspectos'!$CQ$2,24*BI10/'Tabla de Aspectos'!$CQ$5,IF(BH10='Tabla de Aspectos'!$CS$2,24*BI10/'Tabla de Aspectos'!$CS$5,IF(BH10='Tabla de Aspectos'!$CU$2,24*BI10/'Tabla de Aspectos'!$CU$5,IF(BH10='Tabla de Aspectos'!$CW$2,24*BI10/'Tabla de Aspectos'!$CW$5,""))))))))))))))))))))))))))))))))))))))))))))))))))</f>
        <v>0</v>
      </c>
      <c r="BL10" s="3">
        <f t="shared" si="4"/>
        <v>20</v>
      </c>
      <c r="BN10" s="3">
        <f>'Tabla de Aspectos'!D122</f>
        <v>120</v>
      </c>
      <c r="BO10" s="3" t="str">
        <f>'Tabla de Aspectos'!E122</f>
        <v>Saturno</v>
      </c>
      <c r="BP10" s="3" t="str">
        <f>'Tabla de Aspectos'!F122</f>
        <v>Urano</v>
      </c>
      <c r="BQ10" s="3" t="str">
        <f>IF('Tabla de Aspectos'!G122='Tabla de Aspectos'!$H$2,'Tabla de Aspectos'!$H$2,IF('Tabla de Aspectos'!I122='Tabla de Aspectos'!$J$2,'Tabla de Aspectos'!$J$2,IF('Tabla de Aspectos'!CY122='Tabla de Aspectos'!$CZ$2,'Tabla de Aspectos'!$CZ$2,IF('Tabla de Aspectos'!K122='Tabla de Aspectos'!$L$2,'Tabla de Aspectos'!$L$2,IF('Tabla de Aspectos'!M122='Tabla de Aspectos'!$N$2,'Tabla de Aspectos'!$N$2,IF('Tabla de Aspectos'!O122='Tabla de Aspectos'!$P$2,'Tabla de Aspectos'!$P$2,IF('Tabla de Aspectos'!Q122='Tabla de Aspectos'!$R$2,'Tabla de Aspectos'!$R$2,IF('Tabla de Aspectos'!S122='Tabla de Aspectos'!$T$2,'Tabla de Aspectos'!$T$2,IF('Tabla de Aspectos'!U122='Tabla de Aspectos'!$V$2,'Tabla de Aspectos'!$V$2,IF('Tabla de Aspectos'!W122='Tabla de Aspectos'!$X$2,'Tabla de Aspectos'!$X$2,IF('Tabla de Aspectos'!Y122='Tabla de Aspectos'!$Z$2,'Tabla de Aspectos'!$Z$2,IF('Tabla de Aspectos'!AA122='Tabla de Aspectos'!$AB$2,'Tabla de Aspectos'!$AB$2,IF('Tabla de Aspectos'!AC122='Tabla de Aspectos'!$AD$2,'Tabla de Aspectos'!$AD$2,IF('Tabla de Aspectos'!AE122='Tabla de Aspectos'!$AF$2,'Tabla de Aspectos'!$AF$2,IF('Tabla de Aspectos'!AG122='Tabla de Aspectos'!$AH$2,'Tabla de Aspectos'!$AH$2,IF('Tabla de Aspectos'!AI122='Tabla de Aspectos'!$AJ$2,'Tabla de Aspectos'!$AJ$2,IF('Tabla de Aspectos'!AK122='Tabla de Aspectos'!$AL$2,'Tabla de Aspectos'!$AL$2,IF('Tabla de Aspectos'!AM122='Tabla de Aspectos'!$AN$2,'Tabla de Aspectos'!$AN$2,IF('Tabla de Aspectos'!AO122='Tabla de Aspectos'!$AP$2,'Tabla de Aspectos'!$AP$2,IF('Tabla de Aspectos'!AQ122='Tabla de Aspectos'!$AR$2,'Tabla de Aspectos'!$AR$2,IF('Tabla de Aspectos'!AS122='Tabla de Aspectos'!$AT$2,'Tabla de Aspectos'!$AT$2,IF('Tabla de Aspectos'!AU122='Tabla de Aspectos'!$AV$2,'Tabla de Aspectos'!$AV$2,IF('Tabla de Aspectos'!AW122='Tabla de Aspectos'!$AX$2,'Tabla de Aspectos'!$AX$2,IF('Tabla de Aspectos'!AY122='Tabla de Aspectos'!$AZ$2,'Tabla de Aspectos'!$AZ$2,IF('Tabla de Aspectos'!BA122='Tabla de Aspectos'!$BB$2,'Tabla de Aspectos'!$BB$2,IF('Tabla de Aspectos'!BC122='Tabla de Aspectos'!$BD$2,'Tabla de Aspectos'!$BD$2,IF('Tabla de Aspectos'!BE122='Tabla de Aspectos'!$BF$2,'Tabla de Aspectos'!$BF$2,IF('Tabla de Aspectos'!BG122='Tabla de Aspectos'!$BH$2,'Tabla de Aspectos'!$BH$2,IF('Tabla de Aspectos'!BI122='Tabla de Aspectos'!$BJ$2,'Tabla de Aspectos'!$BJ$2,IF('Tabla de Aspectos'!BK122='Tabla de Aspectos'!$BL$2,'Tabla de Aspectos'!$BL$2,IF('Tabla de Aspectos'!BM122='Tabla de Aspectos'!$BN$2,'Tabla de Aspectos'!$BN$2,IF('Tabla de Aspectos'!BO122='Tabla de Aspectos'!$BP$2,'Tabla de Aspectos'!$BP$2,IF('Tabla de Aspectos'!BQ122='Tabla de Aspectos'!$BR$2,'Tabla de Aspectos'!$BR$2,IF('Tabla de Aspectos'!BS122='Tabla de Aspectos'!$BT$2,'Tabla de Aspectos'!$BT$2,IF('Tabla de Aspectos'!BU122='Tabla de Aspectos'!$BV$2,'Tabla de Aspectos'!$BV$2,IF('Tabla de Aspectos'!BW122='Tabla de Aspectos'!$BX$2,'Tabla de Aspectos'!$BX$2,IF('Tabla de Aspectos'!BY122='Tabla de Aspectos'!$BZ$2,'Tabla de Aspectos'!$BZ$2,IF('Tabla de Aspectos'!CA122='Tabla de Aspectos'!$CB$2,'Tabla de Aspectos'!$CB$2,IF('Tabla de Aspectos'!CC122='Tabla de Aspectos'!$CD$2,'Tabla de Aspectos'!$CD$2,IF('Tabla de Aspectos'!CE122='Tabla de Aspectos'!$CF$2,'Tabla de Aspectos'!$CF$2,IF('Tabla de Aspectos'!CG122='Tabla de Aspectos'!$CH$2,'Tabla de Aspectos'!$CH$2,IF('Tabla de Aspectos'!CI122='Tabla de Aspectos'!$CJ$2,'Tabla de Aspectos'!$CJ$2,IF('Tabla de Aspectos'!CK122='Tabla de Aspectos'!$CL$2,'Tabla de Aspectos'!$CL$2,IF('Tabla de Aspectos'!CM122='Tabla de Aspectos'!$CN$2,'Tabla de Aspectos'!$CN$2,IF('Tabla de Aspectos'!CO122='Tabla de Aspectos'!$CP$2,'Tabla de Aspectos'!$CP$2,IF('Tabla de Aspectos'!CQ122='Tabla de Aspectos'!$CR$2,'Tabla de Aspectos'!$CR$2,IF('Tabla de Aspectos'!CS122='Tabla de Aspectos'!$CT$2,'Tabla de Aspectos'!$CT$2,IF('Tabla de Aspectos'!CU122='Tabla de Aspectos'!$CV$2,'Tabla de Aspectos'!$CV$2,IF('Tabla de Aspectos'!CW122='Tabla de Aspectos'!$CX$2,'Tabla de Aspectos'!$CX$2,"")))))))))))))))))))))))))))))))))))))))))))))))))</f>
        <v>Conjunción</v>
      </c>
      <c r="BR10" s="5">
        <f>IF(AND('Tabla de Aspectos'!H122&gt;=0,'Tabla de Aspectos'!H122&lt;'Tabla de Aspectos'!$G$5/24),'Tabla de Aspectos'!H122,IF(AND('Tabla de Aspectos'!J122&gt;=0,'Tabla de Aspectos'!J122&lt;'Tabla de Aspectos'!$I$5/24),'Tabla de Aspectos'!J122,IF(AND('Tabla de Aspectos'!CZ122&gt;=0,'Tabla de Aspectos'!CZ122&lt;'Tabla de Aspectos'!$CY$5/24),'Tabla de Aspectos'!CZ122,IF(AND('Tabla de Aspectos'!L122&gt;=0,'Tabla de Aspectos'!L122&lt;'Tabla de Aspectos'!$K$5/24),'Tabla de Aspectos'!L122,IF(AND('Tabla de Aspectos'!N122&gt;=0,'Tabla de Aspectos'!N122&lt;'Tabla de Aspectos'!$M$5/24),'Tabla de Aspectos'!N122,IF(AND('Tabla de Aspectos'!P122&gt;=0,'Tabla de Aspectos'!P122&lt;'Tabla de Aspectos'!$O$5/24),'Tabla de Aspectos'!P122,IF(AND('Tabla de Aspectos'!R122&gt;=0,'Tabla de Aspectos'!R122&lt;'Tabla de Aspectos'!$Q$5/24),'Tabla de Aspectos'!R122,IF(AND('Tabla de Aspectos'!T122&gt;=0,'Tabla de Aspectos'!T122&lt;'Tabla de Aspectos'!$S$5/24),'Tabla de Aspectos'!T122,IF(AND('Tabla de Aspectos'!V122&gt;=0,'Tabla de Aspectos'!V122&lt;'Tabla de Aspectos'!$U$5/24),'Tabla de Aspectos'!V122,IF(AND('Tabla de Aspectos'!X122&gt;=0,'Tabla de Aspectos'!X122&lt;'Tabla de Aspectos'!$W$5/24),'Tabla de Aspectos'!X122,IF(AND('Tabla de Aspectos'!Z122&gt;=0,'Tabla de Aspectos'!Z122&lt;'Tabla de Aspectos'!$Y$5/24),'Tabla de Aspectos'!Z122,IF(AND('Tabla de Aspectos'!AB122&gt;=0,'Tabla de Aspectos'!AB122&lt;'Tabla de Aspectos'!$AA$5/24),'Tabla de Aspectos'!AB122,IF(AND('Tabla de Aspectos'!AD122&gt;=0,'Tabla de Aspectos'!AD122&lt;'Tabla de Aspectos'!$AC$5/24),'Tabla de Aspectos'!AD122,IF(AND('Tabla de Aspectos'!AF122&gt;=0,'Tabla de Aspectos'!AF122&lt;'Tabla de Aspectos'!$AE$5/24),'Tabla de Aspectos'!AF122,IF(AND('Tabla de Aspectos'!AH122&gt;=0,'Tabla de Aspectos'!AH122&lt;'Tabla de Aspectos'!$AG$5/24),'Tabla de Aspectos'!AH122,IF(AND('Tabla de Aspectos'!AJ122&gt;=0,'Tabla de Aspectos'!AJ122&lt;'Tabla de Aspectos'!$AI$5/24),'Tabla de Aspectos'!AJ122,IF(AND('Tabla de Aspectos'!AL122&gt;=0,'Tabla de Aspectos'!AL122&lt;'Tabla de Aspectos'!$AK$5/24),'Tabla de Aspectos'!AL122,IF(AND('Tabla de Aspectos'!AN122&gt;=0,'Tabla de Aspectos'!AN122&lt;'Tabla de Aspectos'!$AM$5/24),'Tabla de Aspectos'!AN122,IF(AND('Tabla de Aspectos'!AP122&gt;=0,'Tabla de Aspectos'!AP122&lt;'Tabla de Aspectos'!$AO$5/24),'Tabla de Aspectos'!AP122,IF(AND('Tabla de Aspectos'!AR122&gt;=0,'Tabla de Aspectos'!AR122&lt;'Tabla de Aspectos'!$AQ$5/24),'Tabla de Aspectos'!AR122,IF(AND('Tabla de Aspectos'!AT122&gt;=0,'Tabla de Aspectos'!AT122&lt;'Tabla de Aspectos'!$AS$5/24),'Tabla de Aspectos'!AT122,IF(AND('Tabla de Aspectos'!AV122&gt;=0,'Tabla de Aspectos'!AV122&lt;'Tabla de Aspectos'!$AU$5/24),'Tabla de Aspectos'!AV122,IF(AND('Tabla de Aspectos'!AX122&gt;=0,'Tabla de Aspectos'!AX122&lt;'Tabla de Aspectos'!$AW$5/24),'Tabla de Aspectos'!AX122,IF(AND('Tabla de Aspectos'!AZ122&gt;=0,'Tabla de Aspectos'!AZ122&lt;'Tabla de Aspectos'!$AY$5/24),'Tabla de Aspectos'!AZ122,IF(AND('Tabla de Aspectos'!BB122&gt;=0,'Tabla de Aspectos'!BB122&lt;'Tabla de Aspectos'!$BA$5/24),'Tabla de Aspectos'!BB122,IF(AND('Tabla de Aspectos'!BD122&gt;=0,'Tabla de Aspectos'!BD122&lt;'Tabla de Aspectos'!$BC$5/24),'Tabla de Aspectos'!BD122,IF(AND('Tabla de Aspectos'!BF122&gt;=0,'Tabla de Aspectos'!BF122&lt;'Tabla de Aspectos'!$BE$5/24),'Tabla de Aspectos'!BF122,IF(AND('Tabla de Aspectos'!BH122&gt;=0,'Tabla de Aspectos'!BH122&lt;'Tabla de Aspectos'!$BG$5/24),'Tabla de Aspectos'!BH122,IF(AND('Tabla de Aspectos'!BJ122&gt;=0,'Tabla de Aspectos'!BJ122&lt;'Tabla de Aspectos'!$BI$5/24),'Tabla de Aspectos'!BJ122,IF(AND('Tabla de Aspectos'!BL122&gt;=0,'Tabla de Aspectos'!BL122&lt;'Tabla de Aspectos'!$BK$5/24),'Tabla de Aspectos'!BL122,IF(AND('Tabla de Aspectos'!BN122&gt;=0,'Tabla de Aspectos'!BN122&lt;'Tabla de Aspectos'!$BM$5/24),'Tabla de Aspectos'!BN122,IF(AND('Tabla de Aspectos'!BP122&gt;=0,'Tabla de Aspectos'!BP122&lt;'Tabla de Aspectos'!$BO$5/24),'Tabla de Aspectos'!BP122,IF(AND('Tabla de Aspectos'!BR122&gt;=0,'Tabla de Aspectos'!BR122&lt;'Tabla de Aspectos'!$BQ$5/24),'Tabla de Aspectos'!BR122,IF(AND('Tabla de Aspectos'!BT122&gt;=0,'Tabla de Aspectos'!BT122&lt;'Tabla de Aspectos'!$BS$5/24),'Tabla de Aspectos'!BT122,IF(AND('Tabla de Aspectos'!BV122&gt;=0,'Tabla de Aspectos'!BV122&lt;'Tabla de Aspectos'!$BU$5/24),'Tabla de Aspectos'!BV122,IF(AND('Tabla de Aspectos'!BX122&gt;=0,'Tabla de Aspectos'!BX122&lt;'Tabla de Aspectos'!$BW$5/24),'Tabla de Aspectos'!BX122,IF(AND('Tabla de Aspectos'!BZ122&gt;=0,'Tabla de Aspectos'!BZ122&lt;'Tabla de Aspectos'!$BY$5/24),'Tabla de Aspectos'!BZ122,IF(AND('Tabla de Aspectos'!CB122&gt;=0,'Tabla de Aspectos'!CB122&lt;'Tabla de Aspectos'!$CA$5/24),'Tabla de Aspectos'!CB122,IF(AND('Tabla de Aspectos'!CD122&gt;=0,'Tabla de Aspectos'!CD122&lt;'Tabla de Aspectos'!$CC$5/24),'Tabla de Aspectos'!CD122,IF(AND('Tabla de Aspectos'!CF122&gt;=0,'Tabla de Aspectos'!CF122&lt;'Tabla de Aspectos'!$CE$5/24),'Tabla de Aspectos'!CF122,IF(AND('Tabla de Aspectos'!CH122&gt;=0,'Tabla de Aspectos'!CH122&lt;'Tabla de Aspectos'!$CG$5/24),'Tabla de Aspectos'!CH122,IF(AND('Tabla de Aspectos'!CJ122&gt;=0,'Tabla de Aspectos'!CJ122&lt;'Tabla de Aspectos'!$CI$5/24),'Tabla de Aspectos'!CJ122,IF(AND('Tabla de Aspectos'!CL122&gt;=0,'Tabla de Aspectos'!CL122&lt;'Tabla de Aspectos'!$CK$5/24),'Tabla de Aspectos'!CL122,IF(AND('Tabla de Aspectos'!CN122&gt;=0,'Tabla de Aspectos'!CN122&lt;'Tabla de Aspectos'!$CM$5/24),'Tabla de Aspectos'!CN122,IF(AND('Tabla de Aspectos'!CP122&gt;=0,'Tabla de Aspectos'!CP122&lt;'Tabla de Aspectos'!$CO$5/24),'Tabla de Aspectos'!CP122,IF(AND('Tabla de Aspectos'!CR122&gt;=0,'Tabla de Aspectos'!CR122&lt;'Tabla de Aspectos'!$CQ$5/24),'Tabla de Aspectos'!CR122,IF(AND('Tabla de Aspectos'!CT122&gt;=0,'Tabla de Aspectos'!CT122&lt;'Tabla de Aspectos'!$CS$5/24),'Tabla de Aspectos'!CT122,IF(AND('Tabla de Aspectos'!CV122&gt;=0,'Tabla de Aspectos'!CV122&lt;'Tabla de Aspectos'!$CU$5/24),'Tabla de Aspectos'!CV122,IF(AND('Tabla de Aspectos'!CX122&gt;=0,'Tabla de Aspectos'!CX122&lt;'Tabla de Aspectos'!$CW$5/24),'Tabla de Aspectos'!CX122,"")))))))))))))))))))))))))))))))))))))))))))))))))</f>
        <v>0</v>
      </c>
      <c r="BS10" s="3" t="str">
        <f>IF(BR10&lt;&gt;"",IF(BQ10=13,"(no se puede describir)",IF(BQ10="Conjunción","+20",ROUND((31-HLOOKUP(BQ10,'Tabla de Aspectos'!$G$2:$DT$7,6,FALSE))/3*2,1))),"")</f>
        <v>+20</v>
      </c>
      <c r="BT10" s="3">
        <f>IF(BQ10='Tabla de Aspectos'!$G$2,24*BR10/'Tabla de Aspectos'!$G$5,IF(BQ10='Tabla de Aspectos'!$I$2,24*BR10/'Tabla de Aspectos'!$I$5,IF(BQ10='Tabla de Aspectos'!$K$2,24*BR10/'Tabla de Aspectos'!$K$5,IF(BQ10='Tabla de Aspectos'!$CY$2,24*BR10/'Tabla de Aspectos'!$CY$5,IF(BQ10='Tabla de Aspectos'!$M$2,24*BR10/'Tabla de Aspectos'!$M$5,IF(BQ10='Tabla de Aspectos'!$M$2,24*BR10/'Tabla de Aspectos'!$M$5,IF(BQ10='Tabla de Aspectos'!$O$2,24*BR10/'Tabla de Aspectos'!$O$5,IF(BQ10='Tabla de Aspectos'!$Q$2,24*BR10/'Tabla de Aspectos'!$Q$5,IF(BQ10='Tabla de Aspectos'!$S$2,24*BR10/'Tabla de Aspectos'!$S$5,IF(BQ10='Tabla de Aspectos'!$U$2,24*BR10/'Tabla de Aspectos'!$U$5,IF(BQ10='Tabla de Aspectos'!$W$2,24*BR10/'Tabla de Aspectos'!$W$5,IF(BQ10='Tabla de Aspectos'!$Y$2,24*BR10/'Tabla de Aspectos'!$Y$5,IF(BQ10='Tabla de Aspectos'!$AA$2,24*BR10/'Tabla de Aspectos'!$AA$5,IF(BQ10='Tabla de Aspectos'!$AC$2,24*BR10/'Tabla de Aspectos'!$AC$5,IF(BQ10='Tabla de Aspectos'!$AE$2,24*BR10/'Tabla de Aspectos'!$AE$5,IF(BQ10='Tabla de Aspectos'!$AG$2,24*BR10/'Tabla de Aspectos'!$AG$5,IF(BQ10='Tabla de Aspectos'!$AI$2,24*BR10/'Tabla de Aspectos'!$AI$5,IF(BQ10='Tabla de Aspectos'!$AK$2,24*BR10/'Tabla de Aspectos'!$AK$5,IF(BQ10='Tabla de Aspectos'!$AM$2,24*BR10/'Tabla de Aspectos'!$AM$5,IF(BQ10='Tabla de Aspectos'!$AO$2,24*BR10/'Tabla de Aspectos'!$AO$5,IF(BQ10='Tabla de Aspectos'!$AQ$2,24*BR10/'Tabla de Aspectos'!$AQ$5,IF(BQ10='Tabla de Aspectos'!$AS$2,24*BR10/'Tabla de Aspectos'!$AS$5,IF(BQ10='Tabla de Aspectos'!$AU$2,24*BR10/'Tabla de Aspectos'!$AU$5,IF(BQ10='Tabla de Aspectos'!$AW$2,24*BR10/'Tabla de Aspectos'!$AW$5,IF(BQ10='Tabla de Aspectos'!$AY$2,24*BR10/'Tabla de Aspectos'!$AY$5,IF(BQ10='Tabla de Aspectos'!$BA$2,24*BR10/'Tabla de Aspectos'!$BA$5,IF(BQ10='Tabla de Aspectos'!$BC$2,24*BR10/'Tabla de Aspectos'!$BC$5,IF(BQ10='Tabla de Aspectos'!$BE$2,24*BR10/'Tabla de Aspectos'!$BE$5,IF(BQ10='Tabla de Aspectos'!$BG$2,24*BR10/'Tabla de Aspectos'!$BG$5,IF(BQ10='Tabla de Aspectos'!$BI$2,24*BR10/'Tabla de Aspectos'!$BI$5,IF(BQ10='Tabla de Aspectos'!$BK$2,24*BR10/'Tabla de Aspectos'!$BK$5,IF(BQ10='Tabla de Aspectos'!$BM$2,24*BR10/'Tabla de Aspectos'!$BM$5,IF(BQ10='Tabla de Aspectos'!$BO$2,24*BR10/'Tabla de Aspectos'!$BO$5,IF(BQ10='Tabla de Aspectos'!$BQ$2,24*BR10/'Tabla de Aspectos'!$BQ$5,IF(BQ10='Tabla de Aspectos'!$BS$2,24*BR10/'Tabla de Aspectos'!$BS$5,IF(BQ10='Tabla de Aspectos'!$BU$2,24*BR10/'Tabla de Aspectos'!$BU$5,IF(BQ10='Tabla de Aspectos'!$BW$2,24*BR10/'Tabla de Aspectos'!$BW$5,IF(BQ10='Tabla de Aspectos'!$BY$2,24*BR10/'Tabla de Aspectos'!$BY$5,IF(BQ10='Tabla de Aspectos'!$CA$2,24*BR10/'Tabla de Aspectos'!$CA$5,IF(BQ10='Tabla de Aspectos'!$CC$2,24*BR10/'Tabla de Aspectos'!$CC$5,IF(BQ10='Tabla de Aspectos'!$CE$2,24*BR10/'Tabla de Aspectos'!$CE$5,IF(BQ10='Tabla de Aspectos'!$CG$2,24*BR10/'Tabla de Aspectos'!$CG$5,IF(BQ10='Tabla de Aspectos'!$CI$2,24*BR10/'Tabla de Aspectos'!$CI$5,IF(BQ10='Tabla de Aspectos'!$CK$2,24*BR10/'Tabla de Aspectos'!$CK$5,IF(BQ10='Tabla de Aspectos'!$CM$2,24*BR10/'Tabla de Aspectos'!$CM$5,IF(BQ10='Tabla de Aspectos'!$CO$2,24*BR10/'Tabla de Aspectos'!$CO$5,IF(BQ10='Tabla de Aspectos'!$CQ$2,24*BR10/'Tabla de Aspectos'!$CQ$5,IF(BQ10='Tabla de Aspectos'!$CS$2,24*BR10/'Tabla de Aspectos'!$CS$5,IF(BQ10='Tabla de Aspectos'!$CU$2,24*BR10/'Tabla de Aspectos'!$CU$5,IF(BQ10='Tabla de Aspectos'!$CW$2,24*BR10/'Tabla de Aspectos'!$CW$5,""))))))))))))))))))))))))))))))))))))))))))))))))))</f>
        <v>0</v>
      </c>
      <c r="BU10" s="3">
        <f t="shared" si="5"/>
        <v>20</v>
      </c>
      <c r="BW10" s="3">
        <f>'Tabla de Aspectos'!D137</f>
        <v>135</v>
      </c>
      <c r="BX10" s="3" t="str">
        <f>'Tabla de Aspectos'!E137</f>
        <v>Urano</v>
      </c>
      <c r="BY10" s="3" t="str">
        <f>'Tabla de Aspectos'!F137</f>
        <v>Saturno</v>
      </c>
      <c r="BZ10" s="3" t="str">
        <f>IF('Tabla de Aspectos'!G137='Tabla de Aspectos'!$H$2,'Tabla de Aspectos'!$H$2,IF('Tabla de Aspectos'!I137='Tabla de Aspectos'!$J$2,'Tabla de Aspectos'!$J$2,IF('Tabla de Aspectos'!CY137='Tabla de Aspectos'!$CZ$2,'Tabla de Aspectos'!$CZ$2,IF('Tabla de Aspectos'!K137='Tabla de Aspectos'!$L$2,'Tabla de Aspectos'!$L$2,IF('Tabla de Aspectos'!M137='Tabla de Aspectos'!$N$2,'Tabla de Aspectos'!$N$2,IF('Tabla de Aspectos'!O137='Tabla de Aspectos'!$P$2,'Tabla de Aspectos'!$P$2,IF('Tabla de Aspectos'!Q137='Tabla de Aspectos'!$R$2,'Tabla de Aspectos'!$R$2,IF('Tabla de Aspectos'!S137='Tabla de Aspectos'!$T$2,'Tabla de Aspectos'!$T$2,IF('Tabla de Aspectos'!U137='Tabla de Aspectos'!$V$2,'Tabla de Aspectos'!$V$2,IF('Tabla de Aspectos'!W137='Tabla de Aspectos'!$X$2,'Tabla de Aspectos'!$X$2,IF('Tabla de Aspectos'!Y137='Tabla de Aspectos'!$Z$2,'Tabla de Aspectos'!$Z$2,IF('Tabla de Aspectos'!AA137='Tabla de Aspectos'!$AB$2,'Tabla de Aspectos'!$AB$2,IF('Tabla de Aspectos'!AC137='Tabla de Aspectos'!$AD$2,'Tabla de Aspectos'!$AD$2,IF('Tabla de Aspectos'!AE137='Tabla de Aspectos'!$AF$2,'Tabla de Aspectos'!$AF$2,IF('Tabla de Aspectos'!AG137='Tabla de Aspectos'!$AH$2,'Tabla de Aspectos'!$AH$2,IF('Tabla de Aspectos'!AI137='Tabla de Aspectos'!$AJ$2,'Tabla de Aspectos'!$AJ$2,IF('Tabla de Aspectos'!AK137='Tabla de Aspectos'!$AL$2,'Tabla de Aspectos'!$AL$2,IF('Tabla de Aspectos'!AM137='Tabla de Aspectos'!$AN$2,'Tabla de Aspectos'!$AN$2,IF('Tabla de Aspectos'!AO137='Tabla de Aspectos'!$AP$2,'Tabla de Aspectos'!$AP$2,IF('Tabla de Aspectos'!AQ137='Tabla de Aspectos'!$AR$2,'Tabla de Aspectos'!$AR$2,IF('Tabla de Aspectos'!AS137='Tabla de Aspectos'!$AT$2,'Tabla de Aspectos'!$AT$2,IF('Tabla de Aspectos'!AU137='Tabla de Aspectos'!$AV$2,'Tabla de Aspectos'!$AV$2,IF('Tabla de Aspectos'!AW137='Tabla de Aspectos'!$AX$2,'Tabla de Aspectos'!$AX$2,IF('Tabla de Aspectos'!AY137='Tabla de Aspectos'!$AZ$2,'Tabla de Aspectos'!$AZ$2,IF('Tabla de Aspectos'!BA137='Tabla de Aspectos'!$BB$2,'Tabla de Aspectos'!$BB$2,IF('Tabla de Aspectos'!BC137='Tabla de Aspectos'!$BD$2,'Tabla de Aspectos'!$BD$2,IF('Tabla de Aspectos'!BE137='Tabla de Aspectos'!$BF$2,'Tabla de Aspectos'!$BF$2,IF('Tabla de Aspectos'!BG137='Tabla de Aspectos'!$BH$2,'Tabla de Aspectos'!$BH$2,IF('Tabla de Aspectos'!BI137='Tabla de Aspectos'!$BJ$2,'Tabla de Aspectos'!$BJ$2,IF('Tabla de Aspectos'!BK137='Tabla de Aspectos'!$BL$2,'Tabla de Aspectos'!$BL$2,IF('Tabla de Aspectos'!BM137='Tabla de Aspectos'!$BN$2,'Tabla de Aspectos'!$BN$2,IF('Tabla de Aspectos'!BO137='Tabla de Aspectos'!$BP$2,'Tabla de Aspectos'!$BP$2,IF('Tabla de Aspectos'!BQ137='Tabla de Aspectos'!$BR$2,'Tabla de Aspectos'!$BR$2,IF('Tabla de Aspectos'!BS137='Tabla de Aspectos'!$BT$2,'Tabla de Aspectos'!$BT$2,IF('Tabla de Aspectos'!BU137='Tabla de Aspectos'!$BV$2,'Tabla de Aspectos'!$BV$2,IF('Tabla de Aspectos'!BW137='Tabla de Aspectos'!$BX$2,'Tabla de Aspectos'!$BX$2,IF('Tabla de Aspectos'!BY137='Tabla de Aspectos'!$BZ$2,'Tabla de Aspectos'!$BZ$2,IF('Tabla de Aspectos'!CA137='Tabla de Aspectos'!$CB$2,'Tabla de Aspectos'!$CB$2,IF('Tabla de Aspectos'!CC137='Tabla de Aspectos'!$CD$2,'Tabla de Aspectos'!$CD$2,IF('Tabla de Aspectos'!CE137='Tabla de Aspectos'!$CF$2,'Tabla de Aspectos'!$CF$2,IF('Tabla de Aspectos'!CG137='Tabla de Aspectos'!$CH$2,'Tabla de Aspectos'!$CH$2,IF('Tabla de Aspectos'!CI137='Tabla de Aspectos'!$CJ$2,'Tabla de Aspectos'!$CJ$2,IF('Tabla de Aspectos'!CK137='Tabla de Aspectos'!$CL$2,'Tabla de Aspectos'!$CL$2,IF('Tabla de Aspectos'!CM137='Tabla de Aspectos'!$CN$2,'Tabla de Aspectos'!$CN$2,IF('Tabla de Aspectos'!CO137='Tabla de Aspectos'!$CP$2,'Tabla de Aspectos'!$CP$2,IF('Tabla de Aspectos'!CQ137='Tabla de Aspectos'!$CR$2,'Tabla de Aspectos'!$CR$2,IF('Tabla de Aspectos'!CS137='Tabla de Aspectos'!$CT$2,'Tabla de Aspectos'!$CT$2,IF('Tabla de Aspectos'!CU137='Tabla de Aspectos'!$CV$2,'Tabla de Aspectos'!$CV$2,IF('Tabla de Aspectos'!CW137='Tabla de Aspectos'!$CX$2,'Tabla de Aspectos'!$CX$2,"")))))))))))))))))))))))))))))))))))))))))))))))))</f>
        <v>Conjunción</v>
      </c>
      <c r="CA10" s="5">
        <f>IF(AND('Tabla de Aspectos'!H137&gt;=0,'Tabla de Aspectos'!H137&lt;'Tabla de Aspectos'!$G$5/24),'Tabla de Aspectos'!H137,IF(AND('Tabla de Aspectos'!J137&gt;=0,'Tabla de Aspectos'!J137&lt;'Tabla de Aspectos'!$I$5/24),'Tabla de Aspectos'!J137,IF(AND('Tabla de Aspectos'!CZ137&gt;=0,'Tabla de Aspectos'!CZ137&lt;'Tabla de Aspectos'!$CY$5/24),'Tabla de Aspectos'!CZ137,IF(AND('Tabla de Aspectos'!L137&gt;=0,'Tabla de Aspectos'!L137&lt;'Tabla de Aspectos'!$K$5/24),'Tabla de Aspectos'!L137,IF(AND('Tabla de Aspectos'!N137&gt;=0,'Tabla de Aspectos'!N137&lt;'Tabla de Aspectos'!$M$5/24),'Tabla de Aspectos'!N137,IF(AND('Tabla de Aspectos'!P137&gt;=0,'Tabla de Aspectos'!P137&lt;'Tabla de Aspectos'!$O$5/24),'Tabla de Aspectos'!P137,IF(AND('Tabla de Aspectos'!R137&gt;=0,'Tabla de Aspectos'!R137&lt;'Tabla de Aspectos'!$Q$5/24),'Tabla de Aspectos'!R137,IF(AND('Tabla de Aspectos'!T137&gt;=0,'Tabla de Aspectos'!T137&lt;'Tabla de Aspectos'!$S$5/24),'Tabla de Aspectos'!T137,IF(AND('Tabla de Aspectos'!V137&gt;=0,'Tabla de Aspectos'!V137&lt;'Tabla de Aspectos'!$U$5/24),'Tabla de Aspectos'!V137,IF(AND('Tabla de Aspectos'!X137&gt;=0,'Tabla de Aspectos'!X137&lt;'Tabla de Aspectos'!$W$5/24),'Tabla de Aspectos'!X137,IF(AND('Tabla de Aspectos'!Z137&gt;=0,'Tabla de Aspectos'!Z137&lt;'Tabla de Aspectos'!$Y$5/24),'Tabla de Aspectos'!Z137,IF(AND('Tabla de Aspectos'!AB137&gt;=0,'Tabla de Aspectos'!AB137&lt;'Tabla de Aspectos'!$AA$5/24),'Tabla de Aspectos'!AB137,IF(AND('Tabla de Aspectos'!AD137&gt;=0,'Tabla de Aspectos'!AD137&lt;'Tabla de Aspectos'!$AC$5/24),'Tabla de Aspectos'!AD137,IF(AND('Tabla de Aspectos'!AF137&gt;=0,'Tabla de Aspectos'!AF137&lt;'Tabla de Aspectos'!$AE$5/24),'Tabla de Aspectos'!AF137,IF(AND('Tabla de Aspectos'!AH137&gt;=0,'Tabla de Aspectos'!AH137&lt;'Tabla de Aspectos'!$AG$5/24),'Tabla de Aspectos'!AH137,IF(AND('Tabla de Aspectos'!AJ137&gt;=0,'Tabla de Aspectos'!AJ137&lt;'Tabla de Aspectos'!$AI$5/24),'Tabla de Aspectos'!AJ137,IF(AND('Tabla de Aspectos'!AL137&gt;=0,'Tabla de Aspectos'!AL137&lt;'Tabla de Aspectos'!$AK$5/24),'Tabla de Aspectos'!AL137,IF(AND('Tabla de Aspectos'!AN137&gt;=0,'Tabla de Aspectos'!AN137&lt;'Tabla de Aspectos'!$AM$5/24),'Tabla de Aspectos'!AN137,IF(AND('Tabla de Aspectos'!AP137&gt;=0,'Tabla de Aspectos'!AP137&lt;'Tabla de Aspectos'!$AO$5/24),'Tabla de Aspectos'!AP137,IF(AND('Tabla de Aspectos'!AR137&gt;=0,'Tabla de Aspectos'!AR137&lt;'Tabla de Aspectos'!$AQ$5/24),'Tabla de Aspectos'!AR137,IF(AND('Tabla de Aspectos'!AT137&gt;=0,'Tabla de Aspectos'!AT137&lt;'Tabla de Aspectos'!$AS$5/24),'Tabla de Aspectos'!AT137,IF(AND('Tabla de Aspectos'!AV137&gt;=0,'Tabla de Aspectos'!AV137&lt;'Tabla de Aspectos'!$AU$5/24),'Tabla de Aspectos'!AV137,IF(AND('Tabla de Aspectos'!AX137&gt;=0,'Tabla de Aspectos'!AX137&lt;'Tabla de Aspectos'!$AW$5/24),'Tabla de Aspectos'!AX137,IF(AND('Tabla de Aspectos'!AZ137&gt;=0,'Tabla de Aspectos'!AZ137&lt;'Tabla de Aspectos'!$AY$5/24),'Tabla de Aspectos'!AZ137,IF(AND('Tabla de Aspectos'!BB137&gt;=0,'Tabla de Aspectos'!BB137&lt;'Tabla de Aspectos'!$BA$5/24),'Tabla de Aspectos'!BB137,IF(AND('Tabla de Aspectos'!BD137&gt;=0,'Tabla de Aspectos'!BD137&lt;'Tabla de Aspectos'!$BC$5/24),'Tabla de Aspectos'!BD137,IF(AND('Tabla de Aspectos'!BF137&gt;=0,'Tabla de Aspectos'!BF137&lt;'Tabla de Aspectos'!$BE$5/24),'Tabla de Aspectos'!BF137,IF(AND('Tabla de Aspectos'!BH137&gt;=0,'Tabla de Aspectos'!BH137&lt;'Tabla de Aspectos'!$BG$5/24),'Tabla de Aspectos'!BH137,IF(AND('Tabla de Aspectos'!BJ137&gt;=0,'Tabla de Aspectos'!BJ137&lt;'Tabla de Aspectos'!$BI$5/24),'Tabla de Aspectos'!BJ137,IF(AND('Tabla de Aspectos'!BL137&gt;=0,'Tabla de Aspectos'!BL137&lt;'Tabla de Aspectos'!$BK$5/24),'Tabla de Aspectos'!BL137,IF(AND('Tabla de Aspectos'!BN137&gt;=0,'Tabla de Aspectos'!BN137&lt;'Tabla de Aspectos'!$BM$5/24),'Tabla de Aspectos'!BN137,IF(AND('Tabla de Aspectos'!BP137&gt;=0,'Tabla de Aspectos'!BP137&lt;'Tabla de Aspectos'!$BO$5/24),'Tabla de Aspectos'!BP137,IF(AND('Tabla de Aspectos'!BR137&gt;=0,'Tabla de Aspectos'!BR137&lt;'Tabla de Aspectos'!$BQ$5/24),'Tabla de Aspectos'!BR137,IF(AND('Tabla de Aspectos'!BT137&gt;=0,'Tabla de Aspectos'!BT137&lt;'Tabla de Aspectos'!$BS$5/24),'Tabla de Aspectos'!BT137,IF(AND('Tabla de Aspectos'!BV137&gt;=0,'Tabla de Aspectos'!BV137&lt;'Tabla de Aspectos'!$BU$5/24),'Tabla de Aspectos'!BV137,IF(AND('Tabla de Aspectos'!BX137&gt;=0,'Tabla de Aspectos'!BX137&lt;'Tabla de Aspectos'!$BW$5/24),'Tabla de Aspectos'!BX137,IF(AND('Tabla de Aspectos'!BZ137&gt;=0,'Tabla de Aspectos'!BZ137&lt;'Tabla de Aspectos'!$BY$5/24),'Tabla de Aspectos'!BZ137,IF(AND('Tabla de Aspectos'!CB137&gt;=0,'Tabla de Aspectos'!CB137&lt;'Tabla de Aspectos'!$CA$5/24),'Tabla de Aspectos'!CB137,IF(AND('Tabla de Aspectos'!CD137&gt;=0,'Tabla de Aspectos'!CD137&lt;'Tabla de Aspectos'!$CC$5/24),'Tabla de Aspectos'!CD137,IF(AND('Tabla de Aspectos'!CF137&gt;=0,'Tabla de Aspectos'!CF137&lt;'Tabla de Aspectos'!$CE$5/24),'Tabla de Aspectos'!CF137,IF(AND('Tabla de Aspectos'!CH137&gt;=0,'Tabla de Aspectos'!CH137&lt;'Tabla de Aspectos'!$CG$5/24),'Tabla de Aspectos'!CH137,IF(AND('Tabla de Aspectos'!CJ137&gt;=0,'Tabla de Aspectos'!CJ137&lt;'Tabla de Aspectos'!$CI$5/24),'Tabla de Aspectos'!CJ137,IF(AND('Tabla de Aspectos'!CL137&gt;=0,'Tabla de Aspectos'!CL137&lt;'Tabla de Aspectos'!$CK$5/24),'Tabla de Aspectos'!CL137,IF(AND('Tabla de Aspectos'!CN137&gt;=0,'Tabla de Aspectos'!CN137&lt;'Tabla de Aspectos'!$CM$5/24),'Tabla de Aspectos'!CN137,IF(AND('Tabla de Aspectos'!CP137&gt;=0,'Tabla de Aspectos'!CP137&lt;'Tabla de Aspectos'!$CO$5/24),'Tabla de Aspectos'!CP137,IF(AND('Tabla de Aspectos'!CR137&gt;=0,'Tabla de Aspectos'!CR137&lt;'Tabla de Aspectos'!$CQ$5/24),'Tabla de Aspectos'!CR137,IF(AND('Tabla de Aspectos'!CT137&gt;=0,'Tabla de Aspectos'!CT137&lt;'Tabla de Aspectos'!$CS$5/24),'Tabla de Aspectos'!CT137,IF(AND('Tabla de Aspectos'!CV137&gt;=0,'Tabla de Aspectos'!CV137&lt;'Tabla de Aspectos'!$CU$5/24),'Tabla de Aspectos'!CV137,IF(AND('Tabla de Aspectos'!CX137&gt;=0,'Tabla de Aspectos'!CX137&lt;'Tabla de Aspectos'!$CW$5/24),'Tabla de Aspectos'!CX137,"")))))))))))))))))))))))))))))))))))))))))))))))))</f>
        <v>0</v>
      </c>
      <c r="CB10" s="3" t="str">
        <f>IF(CA10&lt;&gt;"",IF(BZ10=13,"(no se puede describir)",IF(BZ10="Conjunción","+20",ROUND((31-HLOOKUP(BZ10,'Tabla de Aspectos'!$G$2:$DT$7,6,FALSE))/3*2,1))),"")</f>
        <v>+20</v>
      </c>
      <c r="CC10" s="3">
        <f>IF(BZ10='Tabla de Aspectos'!$G$2,24*CA10/'Tabla de Aspectos'!$G$5,IF(BZ10='Tabla de Aspectos'!$I$2,24*CA10/'Tabla de Aspectos'!$I$5,IF(BZ10='Tabla de Aspectos'!$K$2,24*CA10/'Tabla de Aspectos'!$K$5,IF(BZ10='Tabla de Aspectos'!$CY$2,24*CA10/'Tabla de Aspectos'!$CY$5,IF(BZ10='Tabla de Aspectos'!$M$2,24*CA10/'Tabla de Aspectos'!$M$5,IF(BZ10='Tabla de Aspectos'!$M$2,24*CA10/'Tabla de Aspectos'!$M$5,IF(BZ10='Tabla de Aspectos'!$O$2,24*CA10/'Tabla de Aspectos'!$O$5,IF(BZ10='Tabla de Aspectos'!$Q$2,24*CA10/'Tabla de Aspectos'!$Q$5,IF(BZ10='Tabla de Aspectos'!$S$2,24*CA10/'Tabla de Aspectos'!$S$5,IF(BZ10='Tabla de Aspectos'!$U$2,24*CA10/'Tabla de Aspectos'!$U$5,IF(BZ10='Tabla de Aspectos'!$W$2,24*CA10/'Tabla de Aspectos'!$W$5,IF(BZ10='Tabla de Aspectos'!$Y$2,24*CA10/'Tabla de Aspectos'!$Y$5,IF(BZ10='Tabla de Aspectos'!$AA$2,24*CA10/'Tabla de Aspectos'!$AA$5,IF(BZ10='Tabla de Aspectos'!$AC$2,24*CA10/'Tabla de Aspectos'!$AC$5,IF(BZ10='Tabla de Aspectos'!$AE$2,24*CA10/'Tabla de Aspectos'!$AE$5,IF(BZ10='Tabla de Aspectos'!$AG$2,24*CA10/'Tabla de Aspectos'!$AG$5,IF(BZ10='Tabla de Aspectos'!$AI$2,24*CA10/'Tabla de Aspectos'!$AI$5,IF(BZ10='Tabla de Aspectos'!$AK$2,24*CA10/'Tabla de Aspectos'!$AK$5,IF(BZ10='Tabla de Aspectos'!$AM$2,24*CA10/'Tabla de Aspectos'!$AM$5,IF(BZ10='Tabla de Aspectos'!$AO$2,24*CA10/'Tabla de Aspectos'!$AO$5,IF(BZ10='Tabla de Aspectos'!$AQ$2,24*CA10/'Tabla de Aspectos'!$AQ$5,IF(BZ10='Tabla de Aspectos'!$AS$2,24*CA10/'Tabla de Aspectos'!$AS$5,IF(BZ10='Tabla de Aspectos'!$AU$2,24*CA10/'Tabla de Aspectos'!$AU$5,IF(BZ10='Tabla de Aspectos'!$AW$2,24*CA10/'Tabla de Aspectos'!$AW$5,IF(BZ10='Tabla de Aspectos'!$AY$2,24*CA10/'Tabla de Aspectos'!$AY$5,IF(BZ10='Tabla de Aspectos'!$BA$2,24*CA10/'Tabla de Aspectos'!$BA$5,IF(BZ10='Tabla de Aspectos'!$BC$2,24*CA10/'Tabla de Aspectos'!$BC$5,IF(BZ10='Tabla de Aspectos'!$BE$2,24*CA10/'Tabla de Aspectos'!$BE$5,IF(BZ10='Tabla de Aspectos'!$BG$2,24*CA10/'Tabla de Aspectos'!$BG$5,IF(BZ10='Tabla de Aspectos'!$BI$2,24*CA10/'Tabla de Aspectos'!$BI$5,IF(BZ10='Tabla de Aspectos'!$BK$2,24*CA10/'Tabla de Aspectos'!$BK$5,IF(BZ10='Tabla de Aspectos'!$BM$2,24*CA10/'Tabla de Aspectos'!$BM$5,IF(BZ10='Tabla de Aspectos'!$BO$2,24*CA10/'Tabla de Aspectos'!$BO$5,IF(BZ10='Tabla de Aspectos'!$BQ$2,24*CA10/'Tabla de Aspectos'!$BQ$5,IF(BZ10='Tabla de Aspectos'!$BS$2,24*CA10/'Tabla de Aspectos'!$BS$5,IF(BZ10='Tabla de Aspectos'!$BU$2,24*CA10/'Tabla de Aspectos'!$BU$5,IF(BZ10='Tabla de Aspectos'!$BW$2,24*CA10/'Tabla de Aspectos'!$BW$5,IF(BZ10='Tabla de Aspectos'!$BY$2,24*CA10/'Tabla de Aspectos'!$BY$5,IF(BZ10='Tabla de Aspectos'!$CA$2,24*CA10/'Tabla de Aspectos'!$CA$5,IF(BZ10='Tabla de Aspectos'!$CC$2,24*CA10/'Tabla de Aspectos'!$CC$5,IF(BZ10='Tabla de Aspectos'!$CE$2,24*CA10/'Tabla de Aspectos'!$CE$5,IF(BZ10='Tabla de Aspectos'!$CG$2,24*CA10/'Tabla de Aspectos'!$CG$5,IF(BZ10='Tabla de Aspectos'!$CI$2,24*CA10/'Tabla de Aspectos'!$CI$5,IF(BZ10='Tabla de Aspectos'!$CK$2,24*CA10/'Tabla de Aspectos'!$CK$5,IF(BZ10='Tabla de Aspectos'!$CM$2,24*CA10/'Tabla de Aspectos'!$CM$5,IF(BZ10='Tabla de Aspectos'!$CO$2,24*CA10/'Tabla de Aspectos'!$CO$5,IF(BZ10='Tabla de Aspectos'!$CQ$2,24*CA10/'Tabla de Aspectos'!$CQ$5,IF(BZ10='Tabla de Aspectos'!$CS$2,24*CA10/'Tabla de Aspectos'!$CS$5,IF(BZ10='Tabla de Aspectos'!$CU$2,24*CA10/'Tabla de Aspectos'!$CU$5,IF(BZ10='Tabla de Aspectos'!$CW$2,24*CA10/'Tabla de Aspectos'!$CW$5,""))))))))))))))))))))))))))))))))))))))))))))))))))</f>
        <v>0</v>
      </c>
      <c r="CD10" s="3">
        <f t="shared" si="6"/>
        <v>20</v>
      </c>
      <c r="CF10" s="3">
        <f>'Tabla de Aspectos'!D152</f>
        <v>151</v>
      </c>
      <c r="CG10" s="3" t="str">
        <f>'Tabla de Aspectos'!E152</f>
        <v>Neptuno</v>
      </c>
      <c r="CH10" s="3" t="str">
        <f>'Tabla de Aspectos'!F152</f>
        <v>Saturno</v>
      </c>
      <c r="CI10" s="3" t="str">
        <f>IF('Tabla de Aspectos'!G152='Tabla de Aspectos'!$H$2,'Tabla de Aspectos'!$H$2,IF('Tabla de Aspectos'!I152='Tabla de Aspectos'!$J$2,'Tabla de Aspectos'!$J$2,IF('Tabla de Aspectos'!CY152='Tabla de Aspectos'!$CZ$2,'Tabla de Aspectos'!$CZ$2,IF('Tabla de Aspectos'!K152='Tabla de Aspectos'!$L$2,'Tabla de Aspectos'!$L$2,IF('Tabla de Aspectos'!M152='Tabla de Aspectos'!$N$2,'Tabla de Aspectos'!$N$2,IF('Tabla de Aspectos'!O152='Tabla de Aspectos'!$P$2,'Tabla de Aspectos'!$P$2,IF('Tabla de Aspectos'!Q152='Tabla de Aspectos'!$R$2,'Tabla de Aspectos'!$R$2,IF('Tabla de Aspectos'!S152='Tabla de Aspectos'!$T$2,'Tabla de Aspectos'!$T$2,IF('Tabla de Aspectos'!U152='Tabla de Aspectos'!$V$2,'Tabla de Aspectos'!$V$2,IF('Tabla de Aspectos'!W152='Tabla de Aspectos'!$X$2,'Tabla de Aspectos'!$X$2,IF('Tabla de Aspectos'!Y152='Tabla de Aspectos'!$Z$2,'Tabla de Aspectos'!$Z$2,IF('Tabla de Aspectos'!AA152='Tabla de Aspectos'!$AB$2,'Tabla de Aspectos'!$AB$2,IF('Tabla de Aspectos'!AC152='Tabla de Aspectos'!$AD$2,'Tabla de Aspectos'!$AD$2,IF('Tabla de Aspectos'!AE152='Tabla de Aspectos'!$AF$2,'Tabla de Aspectos'!$AF$2,IF('Tabla de Aspectos'!AG152='Tabla de Aspectos'!$AH$2,'Tabla de Aspectos'!$AH$2,IF('Tabla de Aspectos'!AI152='Tabla de Aspectos'!$AJ$2,'Tabla de Aspectos'!$AJ$2,IF('Tabla de Aspectos'!AK152='Tabla de Aspectos'!$AL$2,'Tabla de Aspectos'!$AL$2,IF('Tabla de Aspectos'!AM152='Tabla de Aspectos'!$AN$2,'Tabla de Aspectos'!$AN$2,IF('Tabla de Aspectos'!AO152='Tabla de Aspectos'!$AP$2,'Tabla de Aspectos'!$AP$2,IF('Tabla de Aspectos'!AQ152='Tabla de Aspectos'!$AR$2,'Tabla de Aspectos'!$AR$2,IF('Tabla de Aspectos'!AS152='Tabla de Aspectos'!$AT$2,'Tabla de Aspectos'!$AT$2,IF('Tabla de Aspectos'!AU152='Tabla de Aspectos'!$AV$2,'Tabla de Aspectos'!$AV$2,IF('Tabla de Aspectos'!AW152='Tabla de Aspectos'!$AX$2,'Tabla de Aspectos'!$AX$2,IF('Tabla de Aspectos'!AY152='Tabla de Aspectos'!$AZ$2,'Tabla de Aspectos'!$AZ$2,IF('Tabla de Aspectos'!BA152='Tabla de Aspectos'!$BB$2,'Tabla de Aspectos'!$BB$2,IF('Tabla de Aspectos'!BC152='Tabla de Aspectos'!$BD$2,'Tabla de Aspectos'!$BD$2,IF('Tabla de Aspectos'!BE152='Tabla de Aspectos'!$BF$2,'Tabla de Aspectos'!$BF$2,IF('Tabla de Aspectos'!BG152='Tabla de Aspectos'!$BH$2,'Tabla de Aspectos'!$BH$2,IF('Tabla de Aspectos'!BI152='Tabla de Aspectos'!$BJ$2,'Tabla de Aspectos'!$BJ$2,IF('Tabla de Aspectos'!BK152='Tabla de Aspectos'!$BL$2,'Tabla de Aspectos'!$BL$2,IF('Tabla de Aspectos'!BM152='Tabla de Aspectos'!$BN$2,'Tabla de Aspectos'!$BN$2,IF('Tabla de Aspectos'!BO152='Tabla de Aspectos'!$BP$2,'Tabla de Aspectos'!$BP$2,IF('Tabla de Aspectos'!BQ152='Tabla de Aspectos'!$BR$2,'Tabla de Aspectos'!$BR$2,IF('Tabla de Aspectos'!BS152='Tabla de Aspectos'!$BT$2,'Tabla de Aspectos'!$BT$2,IF('Tabla de Aspectos'!BU152='Tabla de Aspectos'!$BV$2,'Tabla de Aspectos'!$BV$2,IF('Tabla de Aspectos'!BW152='Tabla de Aspectos'!$BX$2,'Tabla de Aspectos'!$BX$2,IF('Tabla de Aspectos'!BY152='Tabla de Aspectos'!$BZ$2,'Tabla de Aspectos'!$BZ$2,IF('Tabla de Aspectos'!CA152='Tabla de Aspectos'!$CB$2,'Tabla de Aspectos'!$CB$2,IF('Tabla de Aspectos'!CC152='Tabla de Aspectos'!$CD$2,'Tabla de Aspectos'!$CD$2,IF('Tabla de Aspectos'!CE152='Tabla de Aspectos'!$CF$2,'Tabla de Aspectos'!$CF$2,IF('Tabla de Aspectos'!CG152='Tabla de Aspectos'!$CH$2,'Tabla de Aspectos'!$CH$2,IF('Tabla de Aspectos'!CI152='Tabla de Aspectos'!$CJ$2,'Tabla de Aspectos'!$CJ$2,IF('Tabla de Aspectos'!CK152='Tabla de Aspectos'!$CL$2,'Tabla de Aspectos'!$CL$2,IF('Tabla de Aspectos'!CM152='Tabla de Aspectos'!$CN$2,'Tabla de Aspectos'!$CN$2,IF('Tabla de Aspectos'!CO152='Tabla de Aspectos'!$CP$2,'Tabla de Aspectos'!$CP$2,IF('Tabla de Aspectos'!CQ152='Tabla de Aspectos'!$CR$2,'Tabla de Aspectos'!$CR$2,IF('Tabla de Aspectos'!CS152='Tabla de Aspectos'!$CT$2,'Tabla de Aspectos'!$CT$2,IF('Tabla de Aspectos'!CU152='Tabla de Aspectos'!$CV$2,'Tabla de Aspectos'!$CV$2,IF('Tabla de Aspectos'!CW152='Tabla de Aspectos'!$CX$2,'Tabla de Aspectos'!$CX$2,"")))))))))))))))))))))))))))))))))))))))))))))))))</f>
        <v>Conjunción</v>
      </c>
      <c r="CJ10" s="5">
        <f>IF(AND('Tabla de Aspectos'!H152&gt;=0,'Tabla de Aspectos'!H152&lt;'Tabla de Aspectos'!$G$5/24),'Tabla de Aspectos'!H152,IF(AND('Tabla de Aspectos'!J152&gt;=0,'Tabla de Aspectos'!J152&lt;'Tabla de Aspectos'!$I$5/24),'Tabla de Aspectos'!J152,IF(AND('Tabla de Aspectos'!CZ152&gt;=0,'Tabla de Aspectos'!CZ152&lt;'Tabla de Aspectos'!$CY$5/24),'Tabla de Aspectos'!CZ152,IF(AND('Tabla de Aspectos'!L152&gt;=0,'Tabla de Aspectos'!L152&lt;'Tabla de Aspectos'!$K$5/24),'Tabla de Aspectos'!L152,IF(AND('Tabla de Aspectos'!N152&gt;=0,'Tabla de Aspectos'!N152&lt;'Tabla de Aspectos'!$M$5/24),'Tabla de Aspectos'!N152,IF(AND('Tabla de Aspectos'!P152&gt;=0,'Tabla de Aspectos'!P152&lt;'Tabla de Aspectos'!$O$5/24),'Tabla de Aspectos'!P152,IF(AND('Tabla de Aspectos'!R152&gt;=0,'Tabla de Aspectos'!R152&lt;'Tabla de Aspectos'!$Q$5/24),'Tabla de Aspectos'!R152,IF(AND('Tabla de Aspectos'!T152&gt;=0,'Tabla de Aspectos'!T152&lt;'Tabla de Aspectos'!$S$5/24),'Tabla de Aspectos'!T152,IF(AND('Tabla de Aspectos'!V152&gt;=0,'Tabla de Aspectos'!V152&lt;'Tabla de Aspectos'!$U$5/24),'Tabla de Aspectos'!V152,IF(AND('Tabla de Aspectos'!X152&gt;=0,'Tabla de Aspectos'!X152&lt;'Tabla de Aspectos'!$W$5/24),'Tabla de Aspectos'!X152,IF(AND('Tabla de Aspectos'!Z152&gt;=0,'Tabla de Aspectos'!Z152&lt;'Tabla de Aspectos'!$Y$5/24),'Tabla de Aspectos'!Z152,IF(AND('Tabla de Aspectos'!AB152&gt;=0,'Tabla de Aspectos'!AB152&lt;'Tabla de Aspectos'!$AA$5/24),'Tabla de Aspectos'!AB152,IF(AND('Tabla de Aspectos'!AD152&gt;=0,'Tabla de Aspectos'!AD152&lt;'Tabla de Aspectos'!$AC$5/24),'Tabla de Aspectos'!AD152,IF(AND('Tabla de Aspectos'!AF152&gt;=0,'Tabla de Aspectos'!AF152&lt;'Tabla de Aspectos'!$AE$5/24),'Tabla de Aspectos'!AF152,IF(AND('Tabla de Aspectos'!AH152&gt;=0,'Tabla de Aspectos'!AH152&lt;'Tabla de Aspectos'!$AG$5/24),'Tabla de Aspectos'!AH152,IF(AND('Tabla de Aspectos'!AJ152&gt;=0,'Tabla de Aspectos'!AJ152&lt;'Tabla de Aspectos'!$AI$5/24),'Tabla de Aspectos'!AJ152,IF(AND('Tabla de Aspectos'!AL152&gt;=0,'Tabla de Aspectos'!AL152&lt;'Tabla de Aspectos'!$AK$5/24),'Tabla de Aspectos'!AL152,IF(AND('Tabla de Aspectos'!AN152&gt;=0,'Tabla de Aspectos'!AN152&lt;'Tabla de Aspectos'!$AM$5/24),'Tabla de Aspectos'!AN152,IF(AND('Tabla de Aspectos'!AP152&gt;=0,'Tabla de Aspectos'!AP152&lt;'Tabla de Aspectos'!$AO$5/24),'Tabla de Aspectos'!AP152,IF(AND('Tabla de Aspectos'!AR152&gt;=0,'Tabla de Aspectos'!AR152&lt;'Tabla de Aspectos'!$AQ$5/24),'Tabla de Aspectos'!AR152,IF(AND('Tabla de Aspectos'!AT152&gt;=0,'Tabla de Aspectos'!AT152&lt;'Tabla de Aspectos'!$AS$5/24),'Tabla de Aspectos'!AT152,IF(AND('Tabla de Aspectos'!AV152&gt;=0,'Tabla de Aspectos'!AV152&lt;'Tabla de Aspectos'!$AU$5/24),'Tabla de Aspectos'!AV152,IF(AND('Tabla de Aspectos'!AX152&gt;=0,'Tabla de Aspectos'!AX152&lt;'Tabla de Aspectos'!$AW$5/24),'Tabla de Aspectos'!AX152,IF(AND('Tabla de Aspectos'!AZ152&gt;=0,'Tabla de Aspectos'!AZ152&lt;'Tabla de Aspectos'!$AY$5/24),'Tabla de Aspectos'!AZ152,IF(AND('Tabla de Aspectos'!BB152&gt;=0,'Tabla de Aspectos'!BB152&lt;'Tabla de Aspectos'!$BA$5/24),'Tabla de Aspectos'!BB152,IF(AND('Tabla de Aspectos'!BD152&gt;=0,'Tabla de Aspectos'!BD152&lt;'Tabla de Aspectos'!$BC$5/24),'Tabla de Aspectos'!BD152,IF(AND('Tabla de Aspectos'!BF152&gt;=0,'Tabla de Aspectos'!BF152&lt;'Tabla de Aspectos'!$BE$5/24),'Tabla de Aspectos'!BF152,IF(AND('Tabla de Aspectos'!BH152&gt;=0,'Tabla de Aspectos'!BH152&lt;'Tabla de Aspectos'!$BG$5/24),'Tabla de Aspectos'!BH152,IF(AND('Tabla de Aspectos'!BJ152&gt;=0,'Tabla de Aspectos'!BJ152&lt;'Tabla de Aspectos'!$BI$5/24),'Tabla de Aspectos'!BJ152,IF(AND('Tabla de Aspectos'!BL152&gt;=0,'Tabla de Aspectos'!BL152&lt;'Tabla de Aspectos'!$BK$5/24),'Tabla de Aspectos'!BL152,IF(AND('Tabla de Aspectos'!BN152&gt;=0,'Tabla de Aspectos'!BN152&lt;'Tabla de Aspectos'!$BM$5/24),'Tabla de Aspectos'!BN152,IF(AND('Tabla de Aspectos'!BP152&gt;=0,'Tabla de Aspectos'!BP152&lt;'Tabla de Aspectos'!$BO$5/24),'Tabla de Aspectos'!BP152,IF(AND('Tabla de Aspectos'!BR152&gt;=0,'Tabla de Aspectos'!BR152&lt;'Tabla de Aspectos'!$BQ$5/24),'Tabla de Aspectos'!BR152,IF(AND('Tabla de Aspectos'!BT152&gt;=0,'Tabla de Aspectos'!BT152&lt;'Tabla de Aspectos'!$BS$5/24),'Tabla de Aspectos'!BT152,IF(AND('Tabla de Aspectos'!BV152&gt;=0,'Tabla de Aspectos'!BV152&lt;'Tabla de Aspectos'!$BU$5/24),'Tabla de Aspectos'!BV152,IF(AND('Tabla de Aspectos'!BX152&gt;=0,'Tabla de Aspectos'!BX152&lt;'Tabla de Aspectos'!$BW$5/24),'Tabla de Aspectos'!BX152,IF(AND('Tabla de Aspectos'!BZ152&gt;=0,'Tabla de Aspectos'!BZ152&lt;'Tabla de Aspectos'!$BY$5/24),'Tabla de Aspectos'!BZ152,IF(AND('Tabla de Aspectos'!CB152&gt;=0,'Tabla de Aspectos'!CB152&lt;'Tabla de Aspectos'!$CA$5/24),'Tabla de Aspectos'!CB152,IF(AND('Tabla de Aspectos'!CD152&gt;=0,'Tabla de Aspectos'!CD152&lt;'Tabla de Aspectos'!$CC$5/24),'Tabla de Aspectos'!CD152,IF(AND('Tabla de Aspectos'!CF152&gt;=0,'Tabla de Aspectos'!CF152&lt;'Tabla de Aspectos'!$CE$5/24),'Tabla de Aspectos'!CF152,IF(AND('Tabla de Aspectos'!CH152&gt;=0,'Tabla de Aspectos'!CH152&lt;'Tabla de Aspectos'!$CG$5/24),'Tabla de Aspectos'!CH152,IF(AND('Tabla de Aspectos'!CJ152&gt;=0,'Tabla de Aspectos'!CJ152&lt;'Tabla de Aspectos'!$CI$5/24),'Tabla de Aspectos'!CJ152,IF(AND('Tabla de Aspectos'!CL152&gt;=0,'Tabla de Aspectos'!CL152&lt;'Tabla de Aspectos'!$CK$5/24),'Tabla de Aspectos'!CL152,IF(AND('Tabla de Aspectos'!CN152&gt;=0,'Tabla de Aspectos'!CN152&lt;'Tabla de Aspectos'!$CM$5/24),'Tabla de Aspectos'!CN152,IF(AND('Tabla de Aspectos'!CP152&gt;=0,'Tabla de Aspectos'!CP152&lt;'Tabla de Aspectos'!$CO$5/24),'Tabla de Aspectos'!CP152,IF(AND('Tabla de Aspectos'!CR152&gt;=0,'Tabla de Aspectos'!CR152&lt;'Tabla de Aspectos'!$CQ$5/24),'Tabla de Aspectos'!CR152,IF(AND('Tabla de Aspectos'!CT152&gt;=0,'Tabla de Aspectos'!CT152&lt;'Tabla de Aspectos'!$CS$5/24),'Tabla de Aspectos'!CT152,IF(AND('Tabla de Aspectos'!CV152&gt;=0,'Tabla de Aspectos'!CV152&lt;'Tabla de Aspectos'!$CU$5/24),'Tabla de Aspectos'!CV152,IF(AND('Tabla de Aspectos'!CX152&gt;=0,'Tabla de Aspectos'!CX152&lt;'Tabla de Aspectos'!$CW$5/24),'Tabla de Aspectos'!CX152,"")))))))))))))))))))))))))))))))))))))))))))))))))</f>
        <v>0</v>
      </c>
      <c r="CK10" s="3" t="str">
        <f>IF(CJ10&lt;&gt;"",IF(CI10=13,"(no se puede describir)",IF(CI10="Conjunción","+20",ROUND((31-HLOOKUP(CI10,'Tabla de Aspectos'!$G$2:$DT$7,6,FALSE))/3*2,1))),"")</f>
        <v>+20</v>
      </c>
      <c r="CL10" s="3">
        <f>IF(CI10='Tabla de Aspectos'!$G$2,24*CJ10/'Tabla de Aspectos'!$G$5,IF(CI10='Tabla de Aspectos'!$I$2,24*CJ10/'Tabla de Aspectos'!$I$5,IF(CI10='Tabla de Aspectos'!$K$2,24*CJ10/'Tabla de Aspectos'!$K$5,IF(CI10='Tabla de Aspectos'!$CY$2,24*CJ10/'Tabla de Aspectos'!$CY$5,IF(CI10='Tabla de Aspectos'!$M$2,24*CJ10/'Tabla de Aspectos'!$M$5,IF(CI10='Tabla de Aspectos'!$M$2,24*CJ10/'Tabla de Aspectos'!$M$5,IF(CI10='Tabla de Aspectos'!$O$2,24*CJ10/'Tabla de Aspectos'!$O$5,IF(CI10='Tabla de Aspectos'!$Q$2,24*CJ10/'Tabla de Aspectos'!$Q$5,IF(CI10='Tabla de Aspectos'!$S$2,24*CJ10/'Tabla de Aspectos'!$S$5,IF(CI10='Tabla de Aspectos'!$U$2,24*CJ10/'Tabla de Aspectos'!$U$5,IF(CI10='Tabla de Aspectos'!$W$2,24*CJ10/'Tabla de Aspectos'!$W$5,IF(CI10='Tabla de Aspectos'!$Y$2,24*CJ10/'Tabla de Aspectos'!$Y$5,IF(CI10='Tabla de Aspectos'!$AA$2,24*CJ10/'Tabla de Aspectos'!$AA$5,IF(CI10='Tabla de Aspectos'!$AC$2,24*CJ10/'Tabla de Aspectos'!$AC$5,IF(CI10='Tabla de Aspectos'!$AE$2,24*CJ10/'Tabla de Aspectos'!$AE$5,IF(CI10='Tabla de Aspectos'!$AG$2,24*CJ10/'Tabla de Aspectos'!$AG$5,IF(CI10='Tabla de Aspectos'!$AI$2,24*CJ10/'Tabla de Aspectos'!$AI$5,IF(CI10='Tabla de Aspectos'!$AK$2,24*CJ10/'Tabla de Aspectos'!$AK$5,IF(CI10='Tabla de Aspectos'!$AM$2,24*CJ10/'Tabla de Aspectos'!$AM$5,IF(CI10='Tabla de Aspectos'!$AO$2,24*CJ10/'Tabla de Aspectos'!$AO$5,IF(CI10='Tabla de Aspectos'!$AQ$2,24*CJ10/'Tabla de Aspectos'!$AQ$5,IF(CI10='Tabla de Aspectos'!$AS$2,24*CJ10/'Tabla de Aspectos'!$AS$5,IF(CI10='Tabla de Aspectos'!$AU$2,24*CJ10/'Tabla de Aspectos'!$AU$5,IF(CI10='Tabla de Aspectos'!$AW$2,24*CJ10/'Tabla de Aspectos'!$AW$5,IF(CI10='Tabla de Aspectos'!$AY$2,24*CJ10/'Tabla de Aspectos'!$AY$5,IF(CI10='Tabla de Aspectos'!$BA$2,24*CJ10/'Tabla de Aspectos'!$BA$5,IF(CI10='Tabla de Aspectos'!$BC$2,24*CJ10/'Tabla de Aspectos'!$BC$5,IF(CI10='Tabla de Aspectos'!$BE$2,24*CJ10/'Tabla de Aspectos'!$BE$5,IF(CI10='Tabla de Aspectos'!$BG$2,24*CJ10/'Tabla de Aspectos'!$BG$5,IF(CI10='Tabla de Aspectos'!$BI$2,24*CJ10/'Tabla de Aspectos'!$BI$5,IF(CI10='Tabla de Aspectos'!$BK$2,24*CJ10/'Tabla de Aspectos'!$BK$5,IF(CI10='Tabla de Aspectos'!$BM$2,24*CJ10/'Tabla de Aspectos'!$BM$5,IF(CI10='Tabla de Aspectos'!$BO$2,24*CJ10/'Tabla de Aspectos'!$BO$5,IF(CI10='Tabla de Aspectos'!$BQ$2,24*CJ10/'Tabla de Aspectos'!$BQ$5,IF(CI10='Tabla de Aspectos'!$BS$2,24*CJ10/'Tabla de Aspectos'!$BS$5,IF(CI10='Tabla de Aspectos'!$BU$2,24*CJ10/'Tabla de Aspectos'!$BU$5,IF(CI10='Tabla de Aspectos'!$BW$2,24*CJ10/'Tabla de Aspectos'!$BW$5,IF(CI10='Tabla de Aspectos'!$BY$2,24*CJ10/'Tabla de Aspectos'!$BY$5,IF(CI10='Tabla de Aspectos'!$CA$2,24*CJ10/'Tabla de Aspectos'!$CA$5,IF(CI10='Tabla de Aspectos'!$CC$2,24*CJ10/'Tabla de Aspectos'!$CC$5,IF(CI10='Tabla de Aspectos'!$CE$2,24*CJ10/'Tabla de Aspectos'!$CE$5,IF(CI10='Tabla de Aspectos'!$CG$2,24*CJ10/'Tabla de Aspectos'!$CG$5,IF(CI10='Tabla de Aspectos'!$CI$2,24*CJ10/'Tabla de Aspectos'!$CI$5,IF(CI10='Tabla de Aspectos'!$CK$2,24*CJ10/'Tabla de Aspectos'!$CK$5,IF(CI10='Tabla de Aspectos'!$CM$2,24*CJ10/'Tabla de Aspectos'!$CM$5,IF(CI10='Tabla de Aspectos'!$CO$2,24*CJ10/'Tabla de Aspectos'!$CO$5,IF(CI10='Tabla de Aspectos'!$CQ$2,24*CJ10/'Tabla de Aspectos'!$CQ$5,IF(CI10='Tabla de Aspectos'!$CS$2,24*CJ10/'Tabla de Aspectos'!$CS$5,IF(CI10='Tabla de Aspectos'!$CU$2,24*CJ10/'Tabla de Aspectos'!$CU$5,IF(CI10='Tabla de Aspectos'!$CW$2,24*CJ10/'Tabla de Aspectos'!$CW$5,""))))))))))))))))))))))))))))))))))))))))))))))))))</f>
        <v>0</v>
      </c>
      <c r="CM10" s="3">
        <f t="shared" si="7"/>
        <v>20</v>
      </c>
      <c r="CO10" s="3">
        <f>'Tabla de Aspectos'!D167</f>
        <v>167</v>
      </c>
      <c r="CP10" s="3" t="str">
        <f>'Tabla de Aspectos'!E167</f>
        <v>Plutón</v>
      </c>
      <c r="CQ10" s="3" t="str">
        <f>'Tabla de Aspectos'!F167</f>
        <v>Saturno</v>
      </c>
      <c r="CR10" s="3" t="str">
        <f>IF('Tabla de Aspectos'!G167='Tabla de Aspectos'!$H$2,'Tabla de Aspectos'!$H$2,IF('Tabla de Aspectos'!I167='Tabla de Aspectos'!$J$2,'Tabla de Aspectos'!$J$2,IF('Tabla de Aspectos'!CY167='Tabla de Aspectos'!$CZ$2,'Tabla de Aspectos'!$CZ$2,IF('Tabla de Aspectos'!K167='Tabla de Aspectos'!$L$2,'Tabla de Aspectos'!$L$2,IF('Tabla de Aspectos'!M167='Tabla de Aspectos'!$N$2,'Tabla de Aspectos'!$N$2,IF('Tabla de Aspectos'!O167='Tabla de Aspectos'!$P$2,'Tabla de Aspectos'!$P$2,IF('Tabla de Aspectos'!Q167='Tabla de Aspectos'!$R$2,'Tabla de Aspectos'!$R$2,IF('Tabla de Aspectos'!S167='Tabla de Aspectos'!$T$2,'Tabla de Aspectos'!$T$2,IF('Tabla de Aspectos'!U167='Tabla de Aspectos'!$V$2,'Tabla de Aspectos'!$V$2,IF('Tabla de Aspectos'!W167='Tabla de Aspectos'!$X$2,'Tabla de Aspectos'!$X$2,IF('Tabla de Aspectos'!Y167='Tabla de Aspectos'!$Z$2,'Tabla de Aspectos'!$Z$2,IF('Tabla de Aspectos'!AA167='Tabla de Aspectos'!$AB$2,'Tabla de Aspectos'!$AB$2,IF('Tabla de Aspectos'!AC167='Tabla de Aspectos'!$AD$2,'Tabla de Aspectos'!$AD$2,IF('Tabla de Aspectos'!AE167='Tabla de Aspectos'!$AF$2,'Tabla de Aspectos'!$AF$2,IF('Tabla de Aspectos'!AG167='Tabla de Aspectos'!$AH$2,'Tabla de Aspectos'!$AH$2,IF('Tabla de Aspectos'!AI167='Tabla de Aspectos'!$AJ$2,'Tabla de Aspectos'!$AJ$2,IF('Tabla de Aspectos'!AK167='Tabla de Aspectos'!$AL$2,'Tabla de Aspectos'!$AL$2,IF('Tabla de Aspectos'!AM167='Tabla de Aspectos'!$AN$2,'Tabla de Aspectos'!$AN$2,IF('Tabla de Aspectos'!AO167='Tabla de Aspectos'!$AP$2,'Tabla de Aspectos'!$AP$2,IF('Tabla de Aspectos'!AQ167='Tabla de Aspectos'!$AR$2,'Tabla de Aspectos'!$AR$2,IF('Tabla de Aspectos'!AS167='Tabla de Aspectos'!$AT$2,'Tabla de Aspectos'!$AT$2,IF('Tabla de Aspectos'!AU167='Tabla de Aspectos'!$AV$2,'Tabla de Aspectos'!$AV$2,IF('Tabla de Aspectos'!AW167='Tabla de Aspectos'!$AX$2,'Tabla de Aspectos'!$AX$2,IF('Tabla de Aspectos'!AY167='Tabla de Aspectos'!$AZ$2,'Tabla de Aspectos'!$AZ$2,IF('Tabla de Aspectos'!BA167='Tabla de Aspectos'!$BB$2,'Tabla de Aspectos'!$BB$2,IF('Tabla de Aspectos'!BC167='Tabla de Aspectos'!$BD$2,'Tabla de Aspectos'!$BD$2,IF('Tabla de Aspectos'!BE167='Tabla de Aspectos'!$BF$2,'Tabla de Aspectos'!$BF$2,IF('Tabla de Aspectos'!BG167='Tabla de Aspectos'!$BH$2,'Tabla de Aspectos'!$BH$2,IF('Tabla de Aspectos'!BI167='Tabla de Aspectos'!$BJ$2,'Tabla de Aspectos'!$BJ$2,IF('Tabla de Aspectos'!BK167='Tabla de Aspectos'!$BL$2,'Tabla de Aspectos'!$BL$2,IF('Tabla de Aspectos'!BM167='Tabla de Aspectos'!$BN$2,'Tabla de Aspectos'!$BN$2,IF('Tabla de Aspectos'!BO167='Tabla de Aspectos'!$BP$2,'Tabla de Aspectos'!$BP$2,IF('Tabla de Aspectos'!BQ167='Tabla de Aspectos'!$BR$2,'Tabla de Aspectos'!$BR$2,IF('Tabla de Aspectos'!BS167='Tabla de Aspectos'!$BT$2,'Tabla de Aspectos'!$BT$2,IF('Tabla de Aspectos'!BU167='Tabla de Aspectos'!$BV$2,'Tabla de Aspectos'!$BV$2,IF('Tabla de Aspectos'!BW167='Tabla de Aspectos'!$BX$2,'Tabla de Aspectos'!$BX$2,IF('Tabla de Aspectos'!BY167='Tabla de Aspectos'!$BZ$2,'Tabla de Aspectos'!$BZ$2,IF('Tabla de Aspectos'!CA167='Tabla de Aspectos'!$CB$2,'Tabla de Aspectos'!$CB$2,IF('Tabla de Aspectos'!CC167='Tabla de Aspectos'!$CD$2,'Tabla de Aspectos'!$CD$2,IF('Tabla de Aspectos'!CE167='Tabla de Aspectos'!$CF$2,'Tabla de Aspectos'!$CF$2,IF('Tabla de Aspectos'!CG167='Tabla de Aspectos'!$CH$2,'Tabla de Aspectos'!$CH$2,IF('Tabla de Aspectos'!CI167='Tabla de Aspectos'!$CJ$2,'Tabla de Aspectos'!$CJ$2,IF('Tabla de Aspectos'!CK167='Tabla de Aspectos'!$CL$2,'Tabla de Aspectos'!$CL$2,IF('Tabla de Aspectos'!CM167='Tabla de Aspectos'!$CN$2,'Tabla de Aspectos'!$CN$2,IF('Tabla de Aspectos'!CO167='Tabla de Aspectos'!$CP$2,'Tabla de Aspectos'!$CP$2,IF('Tabla de Aspectos'!CQ167='Tabla de Aspectos'!$CR$2,'Tabla de Aspectos'!$CR$2,IF('Tabla de Aspectos'!CS167='Tabla de Aspectos'!$CT$2,'Tabla de Aspectos'!$CT$2,IF('Tabla de Aspectos'!CU167='Tabla de Aspectos'!$CV$2,'Tabla de Aspectos'!$CV$2,IF('Tabla de Aspectos'!CW167='Tabla de Aspectos'!$CX$2,'Tabla de Aspectos'!$CX$2,"")))))))))))))))))))))))))))))))))))))))))))))))))</f>
        <v>Conjunción</v>
      </c>
      <c r="CS10" s="5">
        <f>IF(AND('Tabla de Aspectos'!H167&gt;=0,'Tabla de Aspectos'!H167&lt;'Tabla de Aspectos'!$G$5/24),'Tabla de Aspectos'!H167,IF(AND('Tabla de Aspectos'!J167&gt;=0,'Tabla de Aspectos'!J167&lt;'Tabla de Aspectos'!$I$5/24),'Tabla de Aspectos'!J167,IF(AND('Tabla de Aspectos'!CZ167&gt;=0,'Tabla de Aspectos'!CZ167&lt;'Tabla de Aspectos'!$CY$5/24),'Tabla de Aspectos'!CZ167,IF(AND('Tabla de Aspectos'!L167&gt;=0,'Tabla de Aspectos'!L167&lt;'Tabla de Aspectos'!$K$5/24),'Tabla de Aspectos'!L167,IF(AND('Tabla de Aspectos'!N167&gt;=0,'Tabla de Aspectos'!N167&lt;'Tabla de Aspectos'!$M$5/24),'Tabla de Aspectos'!N167,IF(AND('Tabla de Aspectos'!P167&gt;=0,'Tabla de Aspectos'!P167&lt;'Tabla de Aspectos'!$O$5/24),'Tabla de Aspectos'!P167,IF(AND('Tabla de Aspectos'!R167&gt;=0,'Tabla de Aspectos'!R167&lt;'Tabla de Aspectos'!$Q$5/24),'Tabla de Aspectos'!R167,IF(AND('Tabla de Aspectos'!T167&gt;=0,'Tabla de Aspectos'!T167&lt;'Tabla de Aspectos'!$S$5/24),'Tabla de Aspectos'!T167,IF(AND('Tabla de Aspectos'!V167&gt;=0,'Tabla de Aspectos'!V167&lt;'Tabla de Aspectos'!$U$5/24),'Tabla de Aspectos'!V167,IF(AND('Tabla de Aspectos'!X167&gt;=0,'Tabla de Aspectos'!X167&lt;'Tabla de Aspectos'!$W$5/24),'Tabla de Aspectos'!X167,IF(AND('Tabla de Aspectos'!Z167&gt;=0,'Tabla de Aspectos'!Z167&lt;'Tabla de Aspectos'!$Y$5/24),'Tabla de Aspectos'!Z167,IF(AND('Tabla de Aspectos'!AB167&gt;=0,'Tabla de Aspectos'!AB167&lt;'Tabla de Aspectos'!$AA$5/24),'Tabla de Aspectos'!AB167,IF(AND('Tabla de Aspectos'!AD167&gt;=0,'Tabla de Aspectos'!AD167&lt;'Tabla de Aspectos'!$AC$5/24),'Tabla de Aspectos'!AD167,IF(AND('Tabla de Aspectos'!AF167&gt;=0,'Tabla de Aspectos'!AF167&lt;'Tabla de Aspectos'!$AE$5/24),'Tabla de Aspectos'!AF167,IF(AND('Tabla de Aspectos'!AH167&gt;=0,'Tabla de Aspectos'!AH167&lt;'Tabla de Aspectos'!$AG$5/24),'Tabla de Aspectos'!AH167,IF(AND('Tabla de Aspectos'!AJ167&gt;=0,'Tabla de Aspectos'!AJ167&lt;'Tabla de Aspectos'!$AI$5/24),'Tabla de Aspectos'!AJ167,IF(AND('Tabla de Aspectos'!AL167&gt;=0,'Tabla de Aspectos'!AL167&lt;'Tabla de Aspectos'!$AK$5/24),'Tabla de Aspectos'!AL167,IF(AND('Tabla de Aspectos'!AN167&gt;=0,'Tabla de Aspectos'!AN167&lt;'Tabla de Aspectos'!$AM$5/24),'Tabla de Aspectos'!AN167,IF(AND('Tabla de Aspectos'!AP167&gt;=0,'Tabla de Aspectos'!AP167&lt;'Tabla de Aspectos'!$AO$5/24),'Tabla de Aspectos'!AP167,IF(AND('Tabla de Aspectos'!AR167&gt;=0,'Tabla de Aspectos'!AR167&lt;'Tabla de Aspectos'!$AQ$5/24),'Tabla de Aspectos'!AR167,IF(AND('Tabla de Aspectos'!AT167&gt;=0,'Tabla de Aspectos'!AT167&lt;'Tabla de Aspectos'!$AS$5/24),'Tabla de Aspectos'!AT167,IF(AND('Tabla de Aspectos'!AV167&gt;=0,'Tabla de Aspectos'!AV167&lt;'Tabla de Aspectos'!$AU$5/24),'Tabla de Aspectos'!AV167,IF(AND('Tabla de Aspectos'!AX167&gt;=0,'Tabla de Aspectos'!AX167&lt;'Tabla de Aspectos'!$AW$5/24),'Tabla de Aspectos'!AX167,IF(AND('Tabla de Aspectos'!AZ167&gt;=0,'Tabla de Aspectos'!AZ167&lt;'Tabla de Aspectos'!$AY$5/24),'Tabla de Aspectos'!AZ167,IF(AND('Tabla de Aspectos'!BB167&gt;=0,'Tabla de Aspectos'!BB167&lt;'Tabla de Aspectos'!$BA$5/24),'Tabla de Aspectos'!BB167,IF(AND('Tabla de Aspectos'!BD167&gt;=0,'Tabla de Aspectos'!BD167&lt;'Tabla de Aspectos'!$BC$5/24),'Tabla de Aspectos'!BD167,IF(AND('Tabla de Aspectos'!BF167&gt;=0,'Tabla de Aspectos'!BF167&lt;'Tabla de Aspectos'!$BE$5/24),'Tabla de Aspectos'!BF167,IF(AND('Tabla de Aspectos'!BH167&gt;=0,'Tabla de Aspectos'!BH167&lt;'Tabla de Aspectos'!$BG$5/24),'Tabla de Aspectos'!BH167,IF(AND('Tabla de Aspectos'!BJ167&gt;=0,'Tabla de Aspectos'!BJ167&lt;'Tabla de Aspectos'!$BI$5/24),'Tabla de Aspectos'!BJ167,IF(AND('Tabla de Aspectos'!BL167&gt;=0,'Tabla de Aspectos'!BL167&lt;'Tabla de Aspectos'!$BK$5/24),'Tabla de Aspectos'!BL167,IF(AND('Tabla de Aspectos'!BN167&gt;=0,'Tabla de Aspectos'!BN167&lt;'Tabla de Aspectos'!$BM$5/24),'Tabla de Aspectos'!BN167,IF(AND('Tabla de Aspectos'!BP167&gt;=0,'Tabla de Aspectos'!BP167&lt;'Tabla de Aspectos'!$BO$5/24),'Tabla de Aspectos'!BP167,IF(AND('Tabla de Aspectos'!BR167&gt;=0,'Tabla de Aspectos'!BR167&lt;'Tabla de Aspectos'!$BQ$5/24),'Tabla de Aspectos'!BR167,IF(AND('Tabla de Aspectos'!BT167&gt;=0,'Tabla de Aspectos'!BT167&lt;'Tabla de Aspectos'!$BS$5/24),'Tabla de Aspectos'!BT167,IF(AND('Tabla de Aspectos'!BV167&gt;=0,'Tabla de Aspectos'!BV167&lt;'Tabla de Aspectos'!$BU$5/24),'Tabla de Aspectos'!BV167,IF(AND('Tabla de Aspectos'!BX167&gt;=0,'Tabla de Aspectos'!BX167&lt;'Tabla de Aspectos'!$BW$5/24),'Tabla de Aspectos'!BX167,IF(AND('Tabla de Aspectos'!BZ167&gt;=0,'Tabla de Aspectos'!BZ167&lt;'Tabla de Aspectos'!$BY$5/24),'Tabla de Aspectos'!BZ167,IF(AND('Tabla de Aspectos'!CB167&gt;=0,'Tabla de Aspectos'!CB167&lt;'Tabla de Aspectos'!$CA$5/24),'Tabla de Aspectos'!CB167,IF(AND('Tabla de Aspectos'!CD167&gt;=0,'Tabla de Aspectos'!CD167&lt;'Tabla de Aspectos'!$CC$5/24),'Tabla de Aspectos'!CD167,IF(AND('Tabla de Aspectos'!CF167&gt;=0,'Tabla de Aspectos'!CF167&lt;'Tabla de Aspectos'!$CE$5/24),'Tabla de Aspectos'!CF167,IF(AND('Tabla de Aspectos'!CH167&gt;=0,'Tabla de Aspectos'!CH167&lt;'Tabla de Aspectos'!$CG$5/24),'Tabla de Aspectos'!CH167,IF(AND('Tabla de Aspectos'!CJ167&gt;=0,'Tabla de Aspectos'!CJ167&lt;'Tabla de Aspectos'!$CI$5/24),'Tabla de Aspectos'!CJ167,IF(AND('Tabla de Aspectos'!CL167&gt;=0,'Tabla de Aspectos'!CL167&lt;'Tabla de Aspectos'!$CK$5/24),'Tabla de Aspectos'!CL167,IF(AND('Tabla de Aspectos'!CN167&gt;=0,'Tabla de Aspectos'!CN167&lt;'Tabla de Aspectos'!$CM$5/24),'Tabla de Aspectos'!CN167,IF(AND('Tabla de Aspectos'!CP167&gt;=0,'Tabla de Aspectos'!CP167&lt;'Tabla de Aspectos'!$CO$5/24),'Tabla de Aspectos'!CP167,IF(AND('Tabla de Aspectos'!CR167&gt;=0,'Tabla de Aspectos'!CR167&lt;'Tabla de Aspectos'!$CQ$5/24),'Tabla de Aspectos'!CR167,IF(AND('Tabla de Aspectos'!CT167&gt;=0,'Tabla de Aspectos'!CT167&lt;'Tabla de Aspectos'!$CS$5/24),'Tabla de Aspectos'!CT167,IF(AND('Tabla de Aspectos'!CV167&gt;=0,'Tabla de Aspectos'!CV167&lt;'Tabla de Aspectos'!$CU$5/24),'Tabla de Aspectos'!CV167,IF(AND('Tabla de Aspectos'!CX167&gt;=0,'Tabla de Aspectos'!CX167&lt;'Tabla de Aspectos'!$CW$5/24),'Tabla de Aspectos'!CX167,"")))))))))))))))))))))))))))))))))))))))))))))))))</f>
        <v>0</v>
      </c>
      <c r="CT10" s="3" t="str">
        <f>IF(CS10&lt;&gt;"",IF(CR10=13,"(no se puede describir)",IF(CR10="Conjunción","+20",ROUND((31-HLOOKUP(CR10,'Tabla de Aspectos'!$G$2:$DT$7,6,FALSE))/3*2,1))),"")</f>
        <v>+20</v>
      </c>
      <c r="CU10" s="3">
        <f>IF(CR10='Tabla de Aspectos'!$G$2,24*CS10/'Tabla de Aspectos'!$G$5,IF(CR10='Tabla de Aspectos'!$I$2,24*CS10/'Tabla de Aspectos'!$I$5,IF(CR10='Tabla de Aspectos'!$K$2,24*CS10/'Tabla de Aspectos'!$K$5,IF(CR10='Tabla de Aspectos'!$CY$2,24*CS10/'Tabla de Aspectos'!$CY$5,IF(CR10='Tabla de Aspectos'!$M$2,24*CS10/'Tabla de Aspectos'!$M$5,IF(CR10='Tabla de Aspectos'!$M$2,24*CS10/'Tabla de Aspectos'!$M$5,IF(CR10='Tabla de Aspectos'!$O$2,24*CS10/'Tabla de Aspectos'!$O$5,IF(CR10='Tabla de Aspectos'!$Q$2,24*CS10/'Tabla de Aspectos'!$Q$5,IF(CR10='Tabla de Aspectos'!$S$2,24*CS10/'Tabla de Aspectos'!$S$5,IF(CR10='Tabla de Aspectos'!$U$2,24*CS10/'Tabla de Aspectos'!$U$5,IF(CR10='Tabla de Aspectos'!$W$2,24*CS10/'Tabla de Aspectos'!$W$5,IF(CR10='Tabla de Aspectos'!$Y$2,24*CS10/'Tabla de Aspectos'!$Y$5,IF(CR10='Tabla de Aspectos'!$AA$2,24*CS10/'Tabla de Aspectos'!$AA$5,IF(CR10='Tabla de Aspectos'!$AC$2,24*CS10/'Tabla de Aspectos'!$AC$5,IF(CR10='Tabla de Aspectos'!$AE$2,24*CS10/'Tabla de Aspectos'!$AE$5,IF(CR10='Tabla de Aspectos'!$AG$2,24*CS10/'Tabla de Aspectos'!$AG$5,IF(CR10='Tabla de Aspectos'!$AI$2,24*CS10/'Tabla de Aspectos'!$AI$5,IF(CR10='Tabla de Aspectos'!$AK$2,24*CS10/'Tabla de Aspectos'!$AK$5,IF(CR10='Tabla de Aspectos'!$AM$2,24*CS10/'Tabla de Aspectos'!$AM$5,IF(CR10='Tabla de Aspectos'!$AO$2,24*CS10/'Tabla de Aspectos'!$AO$5,IF(CR10='Tabla de Aspectos'!$AQ$2,24*CS10/'Tabla de Aspectos'!$AQ$5,IF(CR10='Tabla de Aspectos'!$AS$2,24*CS10/'Tabla de Aspectos'!$AS$5,IF(CR10='Tabla de Aspectos'!$AU$2,24*CS10/'Tabla de Aspectos'!$AU$5,IF(CR10='Tabla de Aspectos'!$AW$2,24*CS10/'Tabla de Aspectos'!$AW$5,IF(CR10='Tabla de Aspectos'!$AY$2,24*CS10/'Tabla de Aspectos'!$AY$5,IF(CR10='Tabla de Aspectos'!$BA$2,24*CS10/'Tabla de Aspectos'!$BA$5,IF(CR10='Tabla de Aspectos'!$BC$2,24*CS10/'Tabla de Aspectos'!$BC$5,IF(CR10='Tabla de Aspectos'!$BE$2,24*CS10/'Tabla de Aspectos'!$BE$5,IF(CR10='Tabla de Aspectos'!$BG$2,24*CS10/'Tabla de Aspectos'!$BG$5,IF(CR10='Tabla de Aspectos'!$BI$2,24*CS10/'Tabla de Aspectos'!$BI$5,IF(CR10='Tabla de Aspectos'!$BK$2,24*CS10/'Tabla de Aspectos'!$BK$5,IF(CR10='Tabla de Aspectos'!$BM$2,24*CS10/'Tabla de Aspectos'!$BM$5,IF(CR10='Tabla de Aspectos'!$BO$2,24*CS10/'Tabla de Aspectos'!$BO$5,IF(CR10='Tabla de Aspectos'!$BQ$2,24*CS10/'Tabla de Aspectos'!$BQ$5,IF(CR10='Tabla de Aspectos'!$BS$2,24*CS10/'Tabla de Aspectos'!$BS$5,IF(CR10='Tabla de Aspectos'!$BU$2,24*CS10/'Tabla de Aspectos'!$BU$5,IF(CR10='Tabla de Aspectos'!$BW$2,24*CS10/'Tabla de Aspectos'!$BW$5,IF(CR10='Tabla de Aspectos'!$BY$2,24*CS10/'Tabla de Aspectos'!$BY$5,IF(CR10='Tabla de Aspectos'!$CA$2,24*CS10/'Tabla de Aspectos'!$CA$5,IF(CR10='Tabla de Aspectos'!$CC$2,24*CS10/'Tabla de Aspectos'!$CC$5,IF(CR10='Tabla de Aspectos'!$CE$2,24*CS10/'Tabla de Aspectos'!$CE$5,IF(CR10='Tabla de Aspectos'!$CG$2,24*CS10/'Tabla de Aspectos'!$CG$5,IF(CR10='Tabla de Aspectos'!$CI$2,24*CS10/'Tabla de Aspectos'!$CI$5,IF(CR10='Tabla de Aspectos'!$CK$2,24*CS10/'Tabla de Aspectos'!$CK$5,IF(CR10='Tabla de Aspectos'!$CM$2,24*CS10/'Tabla de Aspectos'!$CM$5,IF(CR10='Tabla de Aspectos'!$CO$2,24*CS10/'Tabla de Aspectos'!$CO$5,IF(CR10='Tabla de Aspectos'!$CQ$2,24*CS10/'Tabla de Aspectos'!$CQ$5,IF(CR10='Tabla de Aspectos'!$CS$2,24*CS10/'Tabla de Aspectos'!$CS$5,IF(CR10='Tabla de Aspectos'!$CU$2,24*CS10/'Tabla de Aspectos'!$CU$5,IF(CR10='Tabla de Aspectos'!$CW$2,24*CS10/'Tabla de Aspectos'!$CW$5,""))))))))))))))))))))))))))))))))))))))))))))))))))</f>
        <v>0</v>
      </c>
      <c r="CV10" s="3">
        <f t="shared" si="8"/>
        <v>20</v>
      </c>
      <c r="CX10" s="3">
        <f>'Tabla de Aspectos'!D182</f>
        <v>183</v>
      </c>
      <c r="CY10" s="3" t="str">
        <f>'Tabla de Aspectos'!E182</f>
        <v>Nodo Norte Real</v>
      </c>
      <c r="CZ10" s="3" t="str">
        <f>'Tabla de Aspectos'!F182</f>
        <v>Saturno</v>
      </c>
      <c r="DA10" s="3" t="str">
        <f>IF('Tabla de Aspectos'!G182='Tabla de Aspectos'!$H$2,'Tabla de Aspectos'!$H$2,IF('Tabla de Aspectos'!I182='Tabla de Aspectos'!$J$2,'Tabla de Aspectos'!$J$2,IF('Tabla de Aspectos'!CY182='Tabla de Aspectos'!$CZ$2,'Tabla de Aspectos'!$CZ$2,IF('Tabla de Aspectos'!K182='Tabla de Aspectos'!$L$2,'Tabla de Aspectos'!$L$2,IF('Tabla de Aspectos'!M182='Tabla de Aspectos'!$N$2,'Tabla de Aspectos'!$N$2,IF('Tabla de Aspectos'!O182='Tabla de Aspectos'!$P$2,'Tabla de Aspectos'!$P$2,IF('Tabla de Aspectos'!Q182='Tabla de Aspectos'!$R$2,'Tabla de Aspectos'!$R$2,IF('Tabla de Aspectos'!S182='Tabla de Aspectos'!$T$2,'Tabla de Aspectos'!$T$2,IF('Tabla de Aspectos'!U182='Tabla de Aspectos'!$V$2,'Tabla de Aspectos'!$V$2,IF('Tabla de Aspectos'!W182='Tabla de Aspectos'!$X$2,'Tabla de Aspectos'!$X$2,IF('Tabla de Aspectos'!Y182='Tabla de Aspectos'!$Z$2,'Tabla de Aspectos'!$Z$2,IF('Tabla de Aspectos'!AA182='Tabla de Aspectos'!$AB$2,'Tabla de Aspectos'!$AB$2,IF('Tabla de Aspectos'!AC182='Tabla de Aspectos'!$AD$2,'Tabla de Aspectos'!$AD$2,IF('Tabla de Aspectos'!AE182='Tabla de Aspectos'!$AF$2,'Tabla de Aspectos'!$AF$2,IF('Tabla de Aspectos'!AG182='Tabla de Aspectos'!$AH$2,'Tabla de Aspectos'!$AH$2,IF('Tabla de Aspectos'!AI182='Tabla de Aspectos'!$AJ$2,'Tabla de Aspectos'!$AJ$2,IF('Tabla de Aspectos'!AK182='Tabla de Aspectos'!$AL$2,'Tabla de Aspectos'!$AL$2,IF('Tabla de Aspectos'!AM182='Tabla de Aspectos'!$AN$2,'Tabla de Aspectos'!$AN$2,IF('Tabla de Aspectos'!AO182='Tabla de Aspectos'!$AP$2,'Tabla de Aspectos'!$AP$2,IF('Tabla de Aspectos'!AQ182='Tabla de Aspectos'!$AR$2,'Tabla de Aspectos'!$AR$2,IF('Tabla de Aspectos'!AS182='Tabla de Aspectos'!$AT$2,'Tabla de Aspectos'!$AT$2,IF('Tabla de Aspectos'!AU182='Tabla de Aspectos'!$AV$2,'Tabla de Aspectos'!$AV$2,IF('Tabla de Aspectos'!AW182='Tabla de Aspectos'!$AX$2,'Tabla de Aspectos'!$AX$2,IF('Tabla de Aspectos'!AY182='Tabla de Aspectos'!$AZ$2,'Tabla de Aspectos'!$AZ$2,IF('Tabla de Aspectos'!BA182='Tabla de Aspectos'!$BB$2,'Tabla de Aspectos'!$BB$2,IF('Tabla de Aspectos'!BC182='Tabla de Aspectos'!$BD$2,'Tabla de Aspectos'!$BD$2,IF('Tabla de Aspectos'!BE182='Tabla de Aspectos'!$BF$2,'Tabla de Aspectos'!$BF$2,IF('Tabla de Aspectos'!BG182='Tabla de Aspectos'!$BH$2,'Tabla de Aspectos'!$BH$2,IF('Tabla de Aspectos'!BI182='Tabla de Aspectos'!$BJ$2,'Tabla de Aspectos'!$BJ$2,IF('Tabla de Aspectos'!BK182='Tabla de Aspectos'!$BL$2,'Tabla de Aspectos'!$BL$2,IF('Tabla de Aspectos'!BM182='Tabla de Aspectos'!$BN$2,'Tabla de Aspectos'!$BN$2,IF('Tabla de Aspectos'!BO182='Tabla de Aspectos'!$BP$2,'Tabla de Aspectos'!$BP$2,IF('Tabla de Aspectos'!BQ182='Tabla de Aspectos'!$BR$2,'Tabla de Aspectos'!$BR$2,IF('Tabla de Aspectos'!BS182='Tabla de Aspectos'!$BT$2,'Tabla de Aspectos'!$BT$2,IF('Tabla de Aspectos'!BU182='Tabla de Aspectos'!$BV$2,'Tabla de Aspectos'!$BV$2,IF('Tabla de Aspectos'!BW182='Tabla de Aspectos'!$BX$2,'Tabla de Aspectos'!$BX$2,IF('Tabla de Aspectos'!BY182='Tabla de Aspectos'!$BZ$2,'Tabla de Aspectos'!$BZ$2,IF('Tabla de Aspectos'!CA182='Tabla de Aspectos'!$CB$2,'Tabla de Aspectos'!$CB$2,IF('Tabla de Aspectos'!CC182='Tabla de Aspectos'!$CD$2,'Tabla de Aspectos'!$CD$2,IF('Tabla de Aspectos'!CE182='Tabla de Aspectos'!$CF$2,'Tabla de Aspectos'!$CF$2,IF('Tabla de Aspectos'!CG182='Tabla de Aspectos'!$CH$2,'Tabla de Aspectos'!$CH$2,IF('Tabla de Aspectos'!CI182='Tabla de Aspectos'!$CJ$2,'Tabla de Aspectos'!$CJ$2,IF('Tabla de Aspectos'!CK182='Tabla de Aspectos'!$CL$2,'Tabla de Aspectos'!$CL$2,IF('Tabla de Aspectos'!CM182='Tabla de Aspectos'!$CN$2,'Tabla de Aspectos'!$CN$2,IF('Tabla de Aspectos'!CO182='Tabla de Aspectos'!$CP$2,'Tabla de Aspectos'!$CP$2,IF('Tabla de Aspectos'!CQ182='Tabla de Aspectos'!$CR$2,'Tabla de Aspectos'!$CR$2,IF('Tabla de Aspectos'!CS182='Tabla de Aspectos'!$CT$2,'Tabla de Aspectos'!$CT$2,IF('Tabla de Aspectos'!CU182='Tabla de Aspectos'!$CV$2,'Tabla de Aspectos'!$CV$2,IF('Tabla de Aspectos'!CW182='Tabla de Aspectos'!$CX$2,'Tabla de Aspectos'!$CX$2,"")))))))))))))))))))))))))))))))))))))))))))))))))</f>
        <v>Conjunción</v>
      </c>
      <c r="DB10" s="5">
        <f>IF(AND('Tabla de Aspectos'!H182&gt;=0,'Tabla de Aspectos'!H182&lt;'Tabla de Aspectos'!$G$5/24),'Tabla de Aspectos'!H182,IF(AND('Tabla de Aspectos'!J182&gt;=0,'Tabla de Aspectos'!J182&lt;'Tabla de Aspectos'!$I$5/24),'Tabla de Aspectos'!J182,IF(AND('Tabla de Aspectos'!CZ182&gt;=0,'Tabla de Aspectos'!CZ182&lt;'Tabla de Aspectos'!$CY$5/24),'Tabla de Aspectos'!CZ182,IF(AND('Tabla de Aspectos'!L182&gt;=0,'Tabla de Aspectos'!L182&lt;'Tabla de Aspectos'!$K$5/24),'Tabla de Aspectos'!L182,IF(AND('Tabla de Aspectos'!N182&gt;=0,'Tabla de Aspectos'!N182&lt;'Tabla de Aspectos'!$M$5/24),'Tabla de Aspectos'!N182,IF(AND('Tabla de Aspectos'!P182&gt;=0,'Tabla de Aspectos'!P182&lt;'Tabla de Aspectos'!$O$5/24),'Tabla de Aspectos'!P182,IF(AND('Tabla de Aspectos'!R182&gt;=0,'Tabla de Aspectos'!R182&lt;'Tabla de Aspectos'!$Q$5/24),'Tabla de Aspectos'!R182,IF(AND('Tabla de Aspectos'!T182&gt;=0,'Tabla de Aspectos'!T182&lt;'Tabla de Aspectos'!$S$5/24),'Tabla de Aspectos'!T182,IF(AND('Tabla de Aspectos'!V182&gt;=0,'Tabla de Aspectos'!V182&lt;'Tabla de Aspectos'!$U$5/24),'Tabla de Aspectos'!V182,IF(AND('Tabla de Aspectos'!X182&gt;=0,'Tabla de Aspectos'!X182&lt;'Tabla de Aspectos'!$W$5/24),'Tabla de Aspectos'!X182,IF(AND('Tabla de Aspectos'!Z182&gt;=0,'Tabla de Aspectos'!Z182&lt;'Tabla de Aspectos'!$Y$5/24),'Tabla de Aspectos'!Z182,IF(AND('Tabla de Aspectos'!AB182&gt;=0,'Tabla de Aspectos'!AB182&lt;'Tabla de Aspectos'!$AA$5/24),'Tabla de Aspectos'!AB182,IF(AND('Tabla de Aspectos'!AD182&gt;=0,'Tabla de Aspectos'!AD182&lt;'Tabla de Aspectos'!$AC$5/24),'Tabla de Aspectos'!AD182,IF(AND('Tabla de Aspectos'!AF182&gt;=0,'Tabla de Aspectos'!AF182&lt;'Tabla de Aspectos'!$AE$5/24),'Tabla de Aspectos'!AF182,IF(AND('Tabla de Aspectos'!AH182&gt;=0,'Tabla de Aspectos'!AH182&lt;'Tabla de Aspectos'!$AG$5/24),'Tabla de Aspectos'!AH182,IF(AND('Tabla de Aspectos'!AJ182&gt;=0,'Tabla de Aspectos'!AJ182&lt;'Tabla de Aspectos'!$AI$5/24),'Tabla de Aspectos'!AJ182,IF(AND('Tabla de Aspectos'!AL182&gt;=0,'Tabla de Aspectos'!AL182&lt;'Tabla de Aspectos'!$AK$5/24),'Tabla de Aspectos'!AL182,IF(AND('Tabla de Aspectos'!AN182&gt;=0,'Tabla de Aspectos'!AN182&lt;'Tabla de Aspectos'!$AM$5/24),'Tabla de Aspectos'!AN182,IF(AND('Tabla de Aspectos'!AP182&gt;=0,'Tabla de Aspectos'!AP182&lt;'Tabla de Aspectos'!$AO$5/24),'Tabla de Aspectos'!AP182,IF(AND('Tabla de Aspectos'!AR182&gt;=0,'Tabla de Aspectos'!AR182&lt;'Tabla de Aspectos'!$AQ$5/24),'Tabla de Aspectos'!AR182,IF(AND('Tabla de Aspectos'!AT182&gt;=0,'Tabla de Aspectos'!AT182&lt;'Tabla de Aspectos'!$AS$5/24),'Tabla de Aspectos'!AT182,IF(AND('Tabla de Aspectos'!AV182&gt;=0,'Tabla de Aspectos'!AV182&lt;'Tabla de Aspectos'!$AU$5/24),'Tabla de Aspectos'!AV182,IF(AND('Tabla de Aspectos'!AX182&gt;=0,'Tabla de Aspectos'!AX182&lt;'Tabla de Aspectos'!$AW$5/24),'Tabla de Aspectos'!AX182,IF(AND('Tabla de Aspectos'!AZ182&gt;=0,'Tabla de Aspectos'!AZ182&lt;'Tabla de Aspectos'!$AY$5/24),'Tabla de Aspectos'!AZ182,IF(AND('Tabla de Aspectos'!BB182&gt;=0,'Tabla de Aspectos'!BB182&lt;'Tabla de Aspectos'!$BA$5/24),'Tabla de Aspectos'!BB182,IF(AND('Tabla de Aspectos'!BD182&gt;=0,'Tabla de Aspectos'!BD182&lt;'Tabla de Aspectos'!$BC$5/24),'Tabla de Aspectos'!BD182,IF(AND('Tabla de Aspectos'!BF182&gt;=0,'Tabla de Aspectos'!BF182&lt;'Tabla de Aspectos'!$BE$5/24),'Tabla de Aspectos'!BF182,IF(AND('Tabla de Aspectos'!BH182&gt;=0,'Tabla de Aspectos'!BH182&lt;'Tabla de Aspectos'!$BG$5/24),'Tabla de Aspectos'!BH182,IF(AND('Tabla de Aspectos'!BJ182&gt;=0,'Tabla de Aspectos'!BJ182&lt;'Tabla de Aspectos'!$BI$5/24),'Tabla de Aspectos'!BJ182,IF(AND('Tabla de Aspectos'!BL182&gt;=0,'Tabla de Aspectos'!BL182&lt;'Tabla de Aspectos'!$BK$5/24),'Tabla de Aspectos'!BL182,IF(AND('Tabla de Aspectos'!BN182&gt;=0,'Tabla de Aspectos'!BN182&lt;'Tabla de Aspectos'!$BM$5/24),'Tabla de Aspectos'!BN182,IF(AND('Tabla de Aspectos'!BP182&gt;=0,'Tabla de Aspectos'!BP182&lt;'Tabla de Aspectos'!$BO$5/24),'Tabla de Aspectos'!BP182,IF(AND('Tabla de Aspectos'!BR182&gt;=0,'Tabla de Aspectos'!BR182&lt;'Tabla de Aspectos'!$BQ$5/24),'Tabla de Aspectos'!BR182,IF(AND('Tabla de Aspectos'!BT182&gt;=0,'Tabla de Aspectos'!BT182&lt;'Tabla de Aspectos'!$BS$5/24),'Tabla de Aspectos'!BT182,IF(AND('Tabla de Aspectos'!BV182&gt;=0,'Tabla de Aspectos'!BV182&lt;'Tabla de Aspectos'!$BU$5/24),'Tabla de Aspectos'!BV182,IF(AND('Tabla de Aspectos'!BX182&gt;=0,'Tabla de Aspectos'!BX182&lt;'Tabla de Aspectos'!$BW$5/24),'Tabla de Aspectos'!BX182,IF(AND('Tabla de Aspectos'!BZ182&gt;=0,'Tabla de Aspectos'!BZ182&lt;'Tabla de Aspectos'!$BY$5/24),'Tabla de Aspectos'!BZ182,IF(AND('Tabla de Aspectos'!CB182&gt;=0,'Tabla de Aspectos'!CB182&lt;'Tabla de Aspectos'!$CA$5/24),'Tabla de Aspectos'!CB182,IF(AND('Tabla de Aspectos'!CD182&gt;=0,'Tabla de Aspectos'!CD182&lt;'Tabla de Aspectos'!$CC$5/24),'Tabla de Aspectos'!CD182,IF(AND('Tabla de Aspectos'!CF182&gt;=0,'Tabla de Aspectos'!CF182&lt;'Tabla de Aspectos'!$CE$5/24),'Tabla de Aspectos'!CF182,IF(AND('Tabla de Aspectos'!CH182&gt;=0,'Tabla de Aspectos'!CH182&lt;'Tabla de Aspectos'!$CG$5/24),'Tabla de Aspectos'!CH182,IF(AND('Tabla de Aspectos'!CJ182&gt;=0,'Tabla de Aspectos'!CJ182&lt;'Tabla de Aspectos'!$CI$5/24),'Tabla de Aspectos'!CJ182,IF(AND('Tabla de Aspectos'!CL182&gt;=0,'Tabla de Aspectos'!CL182&lt;'Tabla de Aspectos'!$CK$5/24),'Tabla de Aspectos'!CL182,IF(AND('Tabla de Aspectos'!CN182&gt;=0,'Tabla de Aspectos'!CN182&lt;'Tabla de Aspectos'!$CM$5/24),'Tabla de Aspectos'!CN182,IF(AND('Tabla de Aspectos'!CP182&gt;=0,'Tabla de Aspectos'!CP182&lt;'Tabla de Aspectos'!$CO$5/24),'Tabla de Aspectos'!CP182,IF(AND('Tabla de Aspectos'!CR182&gt;=0,'Tabla de Aspectos'!CR182&lt;'Tabla de Aspectos'!$CQ$5/24),'Tabla de Aspectos'!CR182,IF(AND('Tabla de Aspectos'!CT182&gt;=0,'Tabla de Aspectos'!CT182&lt;'Tabla de Aspectos'!$CS$5/24),'Tabla de Aspectos'!CT182,IF(AND('Tabla de Aspectos'!CV182&gt;=0,'Tabla de Aspectos'!CV182&lt;'Tabla de Aspectos'!$CU$5/24),'Tabla de Aspectos'!CV182,IF(AND('Tabla de Aspectos'!CX182&gt;=0,'Tabla de Aspectos'!CX182&lt;'Tabla de Aspectos'!$CW$5/24),'Tabla de Aspectos'!CX182,"")))))))))))))))))))))))))))))))))))))))))))))))))</f>
        <v>0</v>
      </c>
      <c r="DC10" s="3" t="str">
        <f>IF(DB10&lt;&gt;"",IF(DA10=13,"(no se puede describir)",IF(DA10="Conjunción","+20",ROUND((31-HLOOKUP(DA10,'Tabla de Aspectos'!$G$2:$DT$7,6,FALSE))/3*2,1))),"")</f>
        <v>+20</v>
      </c>
      <c r="DD10" s="3">
        <f>IF(DA10='Tabla de Aspectos'!$G$2,24*DB10/'Tabla de Aspectos'!$G$5,IF(DA10='Tabla de Aspectos'!$I$2,24*DB10/'Tabla de Aspectos'!$I$5,IF(DA10='Tabla de Aspectos'!$K$2,24*DB10/'Tabla de Aspectos'!$K$5,IF(DA10='Tabla de Aspectos'!$CY$2,24*DB10/'Tabla de Aspectos'!$CY$5,IF(DA10='Tabla de Aspectos'!$M$2,24*DB10/'Tabla de Aspectos'!$M$5,IF(DA10='Tabla de Aspectos'!$M$2,24*DB10/'Tabla de Aspectos'!$M$5,IF(DA10='Tabla de Aspectos'!$O$2,24*DB10/'Tabla de Aspectos'!$O$5,IF(DA10='Tabla de Aspectos'!$Q$2,24*DB10/'Tabla de Aspectos'!$Q$5,IF(DA10='Tabla de Aspectos'!$S$2,24*DB10/'Tabla de Aspectos'!$S$5,IF(DA10='Tabla de Aspectos'!$U$2,24*DB10/'Tabla de Aspectos'!$U$5,IF(DA10='Tabla de Aspectos'!$W$2,24*DB10/'Tabla de Aspectos'!$W$5,IF(DA10='Tabla de Aspectos'!$Y$2,24*DB10/'Tabla de Aspectos'!$Y$5,IF(DA10='Tabla de Aspectos'!$AA$2,24*DB10/'Tabla de Aspectos'!$AA$5,IF(DA10='Tabla de Aspectos'!$AC$2,24*DB10/'Tabla de Aspectos'!$AC$5,IF(DA10='Tabla de Aspectos'!$AE$2,24*DB10/'Tabla de Aspectos'!$AE$5,IF(DA10='Tabla de Aspectos'!$AG$2,24*DB10/'Tabla de Aspectos'!$AG$5,IF(DA10='Tabla de Aspectos'!$AI$2,24*DB10/'Tabla de Aspectos'!$AI$5,IF(DA10='Tabla de Aspectos'!$AK$2,24*DB10/'Tabla de Aspectos'!$AK$5,IF(DA10='Tabla de Aspectos'!$AM$2,24*DB10/'Tabla de Aspectos'!$AM$5,IF(DA10='Tabla de Aspectos'!$AO$2,24*DB10/'Tabla de Aspectos'!$AO$5,IF(DA10='Tabla de Aspectos'!$AQ$2,24*DB10/'Tabla de Aspectos'!$AQ$5,IF(DA10='Tabla de Aspectos'!$AS$2,24*DB10/'Tabla de Aspectos'!$AS$5,IF(DA10='Tabla de Aspectos'!$AU$2,24*DB10/'Tabla de Aspectos'!$AU$5,IF(DA10='Tabla de Aspectos'!$AW$2,24*DB10/'Tabla de Aspectos'!$AW$5,IF(DA10='Tabla de Aspectos'!$AY$2,24*DB10/'Tabla de Aspectos'!$AY$5,IF(DA10='Tabla de Aspectos'!$BA$2,24*DB10/'Tabla de Aspectos'!$BA$5,IF(DA10='Tabla de Aspectos'!$BC$2,24*DB10/'Tabla de Aspectos'!$BC$5,IF(DA10='Tabla de Aspectos'!$BE$2,24*DB10/'Tabla de Aspectos'!$BE$5,IF(DA10='Tabla de Aspectos'!$BG$2,24*DB10/'Tabla de Aspectos'!$BG$5,IF(DA10='Tabla de Aspectos'!$BI$2,24*DB10/'Tabla de Aspectos'!$BI$5,IF(DA10='Tabla de Aspectos'!$BK$2,24*DB10/'Tabla de Aspectos'!$BK$5,IF(DA10='Tabla de Aspectos'!$BM$2,24*DB10/'Tabla de Aspectos'!$BM$5,IF(DA10='Tabla de Aspectos'!$BO$2,24*DB10/'Tabla de Aspectos'!$BO$5,IF(DA10='Tabla de Aspectos'!$BQ$2,24*DB10/'Tabla de Aspectos'!$BQ$5,IF(DA10='Tabla de Aspectos'!$BS$2,24*DB10/'Tabla de Aspectos'!$BS$5,IF(DA10='Tabla de Aspectos'!$BU$2,24*DB10/'Tabla de Aspectos'!$BU$5,IF(DA10='Tabla de Aspectos'!$BW$2,24*DB10/'Tabla de Aspectos'!$BW$5,IF(DA10='Tabla de Aspectos'!$BY$2,24*DB10/'Tabla de Aspectos'!$BY$5,IF(DA10='Tabla de Aspectos'!$CA$2,24*DB10/'Tabla de Aspectos'!$CA$5,IF(DA10='Tabla de Aspectos'!$CC$2,24*DB10/'Tabla de Aspectos'!$CC$5,IF(DA10='Tabla de Aspectos'!$CE$2,24*DB10/'Tabla de Aspectos'!$CE$5,IF(DA10='Tabla de Aspectos'!$CG$2,24*DB10/'Tabla de Aspectos'!$CG$5,IF(DA10='Tabla de Aspectos'!$CI$2,24*DB10/'Tabla de Aspectos'!$CI$5,IF(DA10='Tabla de Aspectos'!$CK$2,24*DB10/'Tabla de Aspectos'!$CK$5,IF(DA10='Tabla de Aspectos'!$CM$2,24*DB10/'Tabla de Aspectos'!$CM$5,IF(DA10='Tabla de Aspectos'!$CO$2,24*DB10/'Tabla de Aspectos'!$CO$5,IF(DA10='Tabla de Aspectos'!$CQ$2,24*DB10/'Tabla de Aspectos'!$CQ$5,IF(DA10='Tabla de Aspectos'!$CS$2,24*DB10/'Tabla de Aspectos'!$CS$5,IF(DA10='Tabla de Aspectos'!$CU$2,24*DB10/'Tabla de Aspectos'!$CU$5,IF(DA10='Tabla de Aspectos'!$CW$2,24*DB10/'Tabla de Aspectos'!$CW$5,""))))))))))))))))))))))))))))))))))))))))))))))))))</f>
        <v>0</v>
      </c>
      <c r="DE10" s="3">
        <f t="shared" si="9"/>
        <v>20</v>
      </c>
      <c r="DG10" s="3">
        <f>'Tabla de Aspectos'!D197</f>
        <v>199</v>
      </c>
      <c r="DH10" s="3" t="str">
        <f>'Tabla de Aspectos'!E197</f>
        <v>Quirón</v>
      </c>
      <c r="DI10" s="3" t="str">
        <f>'Tabla de Aspectos'!F197</f>
        <v>Saturno</v>
      </c>
      <c r="DJ10" s="3" t="str">
        <f>IF('Tabla de Aspectos'!G197='Tabla de Aspectos'!$H$2,'Tabla de Aspectos'!$H$2,IF('Tabla de Aspectos'!I197='Tabla de Aspectos'!$J$2,'Tabla de Aspectos'!$J$2,IF('Tabla de Aspectos'!CY197='Tabla de Aspectos'!$CZ$2,'Tabla de Aspectos'!$CZ$2,IF('Tabla de Aspectos'!K197='Tabla de Aspectos'!$L$2,'Tabla de Aspectos'!$L$2,IF('Tabla de Aspectos'!M197='Tabla de Aspectos'!$N$2,'Tabla de Aspectos'!$N$2,IF('Tabla de Aspectos'!O197='Tabla de Aspectos'!$P$2,'Tabla de Aspectos'!$P$2,IF('Tabla de Aspectos'!Q197='Tabla de Aspectos'!$R$2,'Tabla de Aspectos'!$R$2,IF('Tabla de Aspectos'!S197='Tabla de Aspectos'!$T$2,'Tabla de Aspectos'!$T$2,IF('Tabla de Aspectos'!U197='Tabla de Aspectos'!$V$2,'Tabla de Aspectos'!$V$2,IF('Tabla de Aspectos'!W197='Tabla de Aspectos'!$X$2,'Tabla de Aspectos'!$X$2,IF('Tabla de Aspectos'!Y197='Tabla de Aspectos'!$Z$2,'Tabla de Aspectos'!$Z$2,IF('Tabla de Aspectos'!AA197='Tabla de Aspectos'!$AB$2,'Tabla de Aspectos'!$AB$2,IF('Tabla de Aspectos'!AC197='Tabla de Aspectos'!$AD$2,'Tabla de Aspectos'!$AD$2,IF('Tabla de Aspectos'!AE197='Tabla de Aspectos'!$AF$2,'Tabla de Aspectos'!$AF$2,IF('Tabla de Aspectos'!AG197='Tabla de Aspectos'!$AH$2,'Tabla de Aspectos'!$AH$2,IF('Tabla de Aspectos'!AI197='Tabla de Aspectos'!$AJ$2,'Tabla de Aspectos'!$AJ$2,IF('Tabla de Aspectos'!AK197='Tabla de Aspectos'!$AL$2,'Tabla de Aspectos'!$AL$2,IF('Tabla de Aspectos'!AM197='Tabla de Aspectos'!$AN$2,'Tabla de Aspectos'!$AN$2,IF('Tabla de Aspectos'!AO197='Tabla de Aspectos'!$AP$2,'Tabla de Aspectos'!$AP$2,IF('Tabla de Aspectos'!AQ197='Tabla de Aspectos'!$AR$2,'Tabla de Aspectos'!$AR$2,IF('Tabla de Aspectos'!AS197='Tabla de Aspectos'!$AT$2,'Tabla de Aspectos'!$AT$2,IF('Tabla de Aspectos'!AU197='Tabla de Aspectos'!$AV$2,'Tabla de Aspectos'!$AV$2,IF('Tabla de Aspectos'!AW197='Tabla de Aspectos'!$AX$2,'Tabla de Aspectos'!$AX$2,IF('Tabla de Aspectos'!AY197='Tabla de Aspectos'!$AZ$2,'Tabla de Aspectos'!$AZ$2,IF('Tabla de Aspectos'!BA197='Tabla de Aspectos'!$BB$2,'Tabla de Aspectos'!$BB$2,IF('Tabla de Aspectos'!BC197='Tabla de Aspectos'!$BD$2,'Tabla de Aspectos'!$BD$2,IF('Tabla de Aspectos'!BE197='Tabla de Aspectos'!$BF$2,'Tabla de Aspectos'!$BF$2,IF('Tabla de Aspectos'!BG197='Tabla de Aspectos'!$BH$2,'Tabla de Aspectos'!$BH$2,IF('Tabla de Aspectos'!BI197='Tabla de Aspectos'!$BJ$2,'Tabla de Aspectos'!$BJ$2,IF('Tabla de Aspectos'!BK197='Tabla de Aspectos'!$BL$2,'Tabla de Aspectos'!$BL$2,IF('Tabla de Aspectos'!BM197='Tabla de Aspectos'!$BN$2,'Tabla de Aspectos'!$BN$2,IF('Tabla de Aspectos'!BO197='Tabla de Aspectos'!$BP$2,'Tabla de Aspectos'!$BP$2,IF('Tabla de Aspectos'!BQ197='Tabla de Aspectos'!$BR$2,'Tabla de Aspectos'!$BR$2,IF('Tabla de Aspectos'!BS197='Tabla de Aspectos'!$BT$2,'Tabla de Aspectos'!$BT$2,IF('Tabla de Aspectos'!BU197='Tabla de Aspectos'!$BV$2,'Tabla de Aspectos'!$BV$2,IF('Tabla de Aspectos'!BW197='Tabla de Aspectos'!$BX$2,'Tabla de Aspectos'!$BX$2,IF('Tabla de Aspectos'!BY197='Tabla de Aspectos'!$BZ$2,'Tabla de Aspectos'!$BZ$2,IF('Tabla de Aspectos'!CA197='Tabla de Aspectos'!$CB$2,'Tabla de Aspectos'!$CB$2,IF('Tabla de Aspectos'!CC197='Tabla de Aspectos'!$CD$2,'Tabla de Aspectos'!$CD$2,IF('Tabla de Aspectos'!CE197='Tabla de Aspectos'!$CF$2,'Tabla de Aspectos'!$CF$2,IF('Tabla de Aspectos'!CG197='Tabla de Aspectos'!$CH$2,'Tabla de Aspectos'!$CH$2,IF('Tabla de Aspectos'!CI197='Tabla de Aspectos'!$CJ$2,'Tabla de Aspectos'!$CJ$2,IF('Tabla de Aspectos'!CK197='Tabla de Aspectos'!$CL$2,'Tabla de Aspectos'!$CL$2,IF('Tabla de Aspectos'!CM197='Tabla de Aspectos'!$CN$2,'Tabla de Aspectos'!$CN$2,IF('Tabla de Aspectos'!CO197='Tabla de Aspectos'!$CP$2,'Tabla de Aspectos'!$CP$2,IF('Tabla de Aspectos'!CQ197='Tabla de Aspectos'!$CR$2,'Tabla de Aspectos'!$CR$2,IF('Tabla de Aspectos'!CS197='Tabla de Aspectos'!$CT$2,'Tabla de Aspectos'!$CT$2,IF('Tabla de Aspectos'!CU197='Tabla de Aspectos'!$CV$2,'Tabla de Aspectos'!$CV$2,IF('Tabla de Aspectos'!CW197='Tabla de Aspectos'!$CX$2,'Tabla de Aspectos'!$CX$2,"")))))))))))))))))))))))))))))))))))))))))))))))))</f>
        <v>Conjunción</v>
      </c>
      <c r="DK10" s="5">
        <f>IF(AND('Tabla de Aspectos'!H197&gt;=0,'Tabla de Aspectos'!H197&lt;'Tabla de Aspectos'!$G$5/24),'Tabla de Aspectos'!H197,IF(AND('Tabla de Aspectos'!J197&gt;=0,'Tabla de Aspectos'!J197&lt;'Tabla de Aspectos'!$I$5/24),'Tabla de Aspectos'!J197,IF(AND('Tabla de Aspectos'!CZ197&gt;=0,'Tabla de Aspectos'!CZ197&lt;'Tabla de Aspectos'!$CY$5/24),'Tabla de Aspectos'!CZ197,IF(AND('Tabla de Aspectos'!L197&gt;=0,'Tabla de Aspectos'!L197&lt;'Tabla de Aspectos'!$K$5/24),'Tabla de Aspectos'!L197,IF(AND('Tabla de Aspectos'!N197&gt;=0,'Tabla de Aspectos'!N197&lt;'Tabla de Aspectos'!$M$5/24),'Tabla de Aspectos'!N197,IF(AND('Tabla de Aspectos'!P197&gt;=0,'Tabla de Aspectos'!P197&lt;'Tabla de Aspectos'!$O$5/24),'Tabla de Aspectos'!P197,IF(AND('Tabla de Aspectos'!R197&gt;=0,'Tabla de Aspectos'!R197&lt;'Tabla de Aspectos'!$Q$5/24),'Tabla de Aspectos'!R197,IF(AND('Tabla de Aspectos'!T197&gt;=0,'Tabla de Aspectos'!T197&lt;'Tabla de Aspectos'!$S$5/24),'Tabla de Aspectos'!T197,IF(AND('Tabla de Aspectos'!V197&gt;=0,'Tabla de Aspectos'!V197&lt;'Tabla de Aspectos'!$U$5/24),'Tabla de Aspectos'!V197,IF(AND('Tabla de Aspectos'!X197&gt;=0,'Tabla de Aspectos'!X197&lt;'Tabla de Aspectos'!$W$5/24),'Tabla de Aspectos'!X197,IF(AND('Tabla de Aspectos'!Z197&gt;=0,'Tabla de Aspectos'!Z197&lt;'Tabla de Aspectos'!$Y$5/24),'Tabla de Aspectos'!Z197,IF(AND('Tabla de Aspectos'!AB197&gt;=0,'Tabla de Aspectos'!AB197&lt;'Tabla de Aspectos'!$AA$5/24),'Tabla de Aspectos'!AB197,IF(AND('Tabla de Aspectos'!AD197&gt;=0,'Tabla de Aspectos'!AD197&lt;'Tabla de Aspectos'!$AC$5/24),'Tabla de Aspectos'!AD197,IF(AND('Tabla de Aspectos'!AF197&gt;=0,'Tabla de Aspectos'!AF197&lt;'Tabla de Aspectos'!$AE$5/24),'Tabla de Aspectos'!AF197,IF(AND('Tabla de Aspectos'!AH197&gt;=0,'Tabla de Aspectos'!AH197&lt;'Tabla de Aspectos'!$AG$5/24),'Tabla de Aspectos'!AH197,IF(AND('Tabla de Aspectos'!AJ197&gt;=0,'Tabla de Aspectos'!AJ197&lt;'Tabla de Aspectos'!$AI$5/24),'Tabla de Aspectos'!AJ197,IF(AND('Tabla de Aspectos'!AL197&gt;=0,'Tabla de Aspectos'!AL197&lt;'Tabla de Aspectos'!$AK$5/24),'Tabla de Aspectos'!AL197,IF(AND('Tabla de Aspectos'!AN197&gt;=0,'Tabla de Aspectos'!AN197&lt;'Tabla de Aspectos'!$AM$5/24),'Tabla de Aspectos'!AN197,IF(AND('Tabla de Aspectos'!AP197&gt;=0,'Tabla de Aspectos'!AP197&lt;'Tabla de Aspectos'!$AO$5/24),'Tabla de Aspectos'!AP197,IF(AND('Tabla de Aspectos'!AR197&gt;=0,'Tabla de Aspectos'!AR197&lt;'Tabla de Aspectos'!$AQ$5/24),'Tabla de Aspectos'!AR197,IF(AND('Tabla de Aspectos'!AT197&gt;=0,'Tabla de Aspectos'!AT197&lt;'Tabla de Aspectos'!$AS$5/24),'Tabla de Aspectos'!AT197,IF(AND('Tabla de Aspectos'!AV197&gt;=0,'Tabla de Aspectos'!AV197&lt;'Tabla de Aspectos'!$AU$5/24),'Tabla de Aspectos'!AV197,IF(AND('Tabla de Aspectos'!AX197&gt;=0,'Tabla de Aspectos'!AX197&lt;'Tabla de Aspectos'!$AW$5/24),'Tabla de Aspectos'!AX197,IF(AND('Tabla de Aspectos'!AZ197&gt;=0,'Tabla de Aspectos'!AZ197&lt;'Tabla de Aspectos'!$AY$5/24),'Tabla de Aspectos'!AZ197,IF(AND('Tabla de Aspectos'!BB197&gt;=0,'Tabla de Aspectos'!BB197&lt;'Tabla de Aspectos'!$BA$5/24),'Tabla de Aspectos'!BB197,IF(AND('Tabla de Aspectos'!BD197&gt;=0,'Tabla de Aspectos'!BD197&lt;'Tabla de Aspectos'!$BC$5/24),'Tabla de Aspectos'!BD197,IF(AND('Tabla de Aspectos'!BF197&gt;=0,'Tabla de Aspectos'!BF197&lt;'Tabla de Aspectos'!$BE$5/24),'Tabla de Aspectos'!BF197,IF(AND('Tabla de Aspectos'!BH197&gt;=0,'Tabla de Aspectos'!BH197&lt;'Tabla de Aspectos'!$BG$5/24),'Tabla de Aspectos'!BH197,IF(AND('Tabla de Aspectos'!BJ197&gt;=0,'Tabla de Aspectos'!BJ197&lt;'Tabla de Aspectos'!$BI$5/24),'Tabla de Aspectos'!BJ197,IF(AND('Tabla de Aspectos'!BL197&gt;=0,'Tabla de Aspectos'!BL197&lt;'Tabla de Aspectos'!$BK$5/24),'Tabla de Aspectos'!BL197,IF(AND('Tabla de Aspectos'!BN197&gt;=0,'Tabla de Aspectos'!BN197&lt;'Tabla de Aspectos'!$BM$5/24),'Tabla de Aspectos'!BN197,IF(AND('Tabla de Aspectos'!BP197&gt;=0,'Tabla de Aspectos'!BP197&lt;'Tabla de Aspectos'!$BO$5/24),'Tabla de Aspectos'!BP197,IF(AND('Tabla de Aspectos'!BR197&gt;=0,'Tabla de Aspectos'!BR197&lt;'Tabla de Aspectos'!$BQ$5/24),'Tabla de Aspectos'!BR197,IF(AND('Tabla de Aspectos'!BT197&gt;=0,'Tabla de Aspectos'!BT197&lt;'Tabla de Aspectos'!$BS$5/24),'Tabla de Aspectos'!BT197,IF(AND('Tabla de Aspectos'!BV197&gt;=0,'Tabla de Aspectos'!BV197&lt;'Tabla de Aspectos'!$BU$5/24),'Tabla de Aspectos'!BV197,IF(AND('Tabla de Aspectos'!BX197&gt;=0,'Tabla de Aspectos'!BX197&lt;'Tabla de Aspectos'!$BW$5/24),'Tabla de Aspectos'!BX197,IF(AND('Tabla de Aspectos'!BZ197&gt;=0,'Tabla de Aspectos'!BZ197&lt;'Tabla de Aspectos'!$BY$5/24),'Tabla de Aspectos'!BZ197,IF(AND('Tabla de Aspectos'!CB197&gt;=0,'Tabla de Aspectos'!CB197&lt;'Tabla de Aspectos'!$CA$5/24),'Tabla de Aspectos'!CB197,IF(AND('Tabla de Aspectos'!CD197&gt;=0,'Tabla de Aspectos'!CD197&lt;'Tabla de Aspectos'!$CC$5/24),'Tabla de Aspectos'!CD197,IF(AND('Tabla de Aspectos'!CF197&gt;=0,'Tabla de Aspectos'!CF197&lt;'Tabla de Aspectos'!$CE$5/24),'Tabla de Aspectos'!CF197,IF(AND('Tabla de Aspectos'!CH197&gt;=0,'Tabla de Aspectos'!CH197&lt;'Tabla de Aspectos'!$CG$5/24),'Tabla de Aspectos'!CH197,IF(AND('Tabla de Aspectos'!CJ197&gt;=0,'Tabla de Aspectos'!CJ197&lt;'Tabla de Aspectos'!$CI$5/24),'Tabla de Aspectos'!CJ197,IF(AND('Tabla de Aspectos'!CL197&gt;=0,'Tabla de Aspectos'!CL197&lt;'Tabla de Aspectos'!$CK$5/24),'Tabla de Aspectos'!CL197,IF(AND('Tabla de Aspectos'!CN197&gt;=0,'Tabla de Aspectos'!CN197&lt;'Tabla de Aspectos'!$CM$5/24),'Tabla de Aspectos'!CN197,IF(AND('Tabla de Aspectos'!CP197&gt;=0,'Tabla de Aspectos'!CP197&lt;'Tabla de Aspectos'!$CO$5/24),'Tabla de Aspectos'!CP197,IF(AND('Tabla de Aspectos'!CR197&gt;=0,'Tabla de Aspectos'!CR197&lt;'Tabla de Aspectos'!$CQ$5/24),'Tabla de Aspectos'!CR197,IF(AND('Tabla de Aspectos'!CT197&gt;=0,'Tabla de Aspectos'!CT197&lt;'Tabla de Aspectos'!$CS$5/24),'Tabla de Aspectos'!CT197,IF(AND('Tabla de Aspectos'!CV197&gt;=0,'Tabla de Aspectos'!CV197&lt;'Tabla de Aspectos'!$CU$5/24),'Tabla de Aspectos'!CV197,IF(AND('Tabla de Aspectos'!CX197&gt;=0,'Tabla de Aspectos'!CX197&lt;'Tabla de Aspectos'!$CW$5/24),'Tabla de Aspectos'!CX197,"")))))))))))))))))))))))))))))))))))))))))))))))))</f>
        <v>0</v>
      </c>
      <c r="DL10" s="3" t="str">
        <f>IF(DK10&lt;&gt;"",IF(DJ10=13,"(no se puede describir)",IF(DJ10="Conjunción","+20",ROUND((31-HLOOKUP(DJ10,'Tabla de Aspectos'!$G$2:$DT$7,6,FALSE))/3*2,1))),"")</f>
        <v>+20</v>
      </c>
      <c r="DM10" s="3">
        <f>IF(DJ10='Tabla de Aspectos'!$G$2,24*DK10/'Tabla de Aspectos'!$G$5,IF(DJ10='Tabla de Aspectos'!$I$2,24*DK10/'Tabla de Aspectos'!$I$5,IF(DJ10='Tabla de Aspectos'!$K$2,24*DK10/'Tabla de Aspectos'!$K$5,IF(DJ10='Tabla de Aspectos'!$CY$2,24*DK10/'Tabla de Aspectos'!$CY$5,IF(DJ10='Tabla de Aspectos'!$M$2,24*DK10/'Tabla de Aspectos'!$M$5,IF(DJ10='Tabla de Aspectos'!$M$2,24*DK10/'Tabla de Aspectos'!$M$5,IF(DJ10='Tabla de Aspectos'!$O$2,24*DK10/'Tabla de Aspectos'!$O$5,IF(DJ10='Tabla de Aspectos'!$Q$2,24*DK10/'Tabla de Aspectos'!$Q$5,IF(DJ10='Tabla de Aspectos'!$S$2,24*DK10/'Tabla de Aspectos'!$S$5,IF(DJ10='Tabla de Aspectos'!$U$2,24*DK10/'Tabla de Aspectos'!$U$5,IF(DJ10='Tabla de Aspectos'!$W$2,24*DK10/'Tabla de Aspectos'!$W$5,IF(DJ10='Tabla de Aspectos'!$Y$2,24*DK10/'Tabla de Aspectos'!$Y$5,IF(DJ10='Tabla de Aspectos'!$AA$2,24*DK10/'Tabla de Aspectos'!$AA$5,IF(DJ10='Tabla de Aspectos'!$AC$2,24*DK10/'Tabla de Aspectos'!$AC$5,IF(DJ10='Tabla de Aspectos'!$AE$2,24*DK10/'Tabla de Aspectos'!$AE$5,IF(DJ10='Tabla de Aspectos'!$AG$2,24*DK10/'Tabla de Aspectos'!$AG$5,IF(DJ10='Tabla de Aspectos'!$AI$2,24*DK10/'Tabla de Aspectos'!$AI$5,IF(DJ10='Tabla de Aspectos'!$AK$2,24*DK10/'Tabla de Aspectos'!$AK$5,IF(DJ10='Tabla de Aspectos'!$AM$2,24*DK10/'Tabla de Aspectos'!$AM$5,IF(DJ10='Tabla de Aspectos'!$AO$2,24*DK10/'Tabla de Aspectos'!$AO$5,IF(DJ10='Tabla de Aspectos'!$AQ$2,24*DK10/'Tabla de Aspectos'!$AQ$5,IF(DJ10='Tabla de Aspectos'!$AS$2,24*DK10/'Tabla de Aspectos'!$AS$5,IF(DJ10='Tabla de Aspectos'!$AU$2,24*DK10/'Tabla de Aspectos'!$AU$5,IF(DJ10='Tabla de Aspectos'!$AW$2,24*DK10/'Tabla de Aspectos'!$AW$5,IF(DJ10='Tabla de Aspectos'!$AY$2,24*DK10/'Tabla de Aspectos'!$AY$5,IF(DJ10='Tabla de Aspectos'!$BA$2,24*DK10/'Tabla de Aspectos'!$BA$5,IF(DJ10='Tabla de Aspectos'!$BC$2,24*DK10/'Tabla de Aspectos'!$BC$5,IF(DJ10='Tabla de Aspectos'!$BE$2,24*DK10/'Tabla de Aspectos'!$BE$5,IF(DJ10='Tabla de Aspectos'!$BG$2,24*DK10/'Tabla de Aspectos'!$BG$5,IF(DJ10='Tabla de Aspectos'!$BI$2,24*DK10/'Tabla de Aspectos'!$BI$5,IF(DJ10='Tabla de Aspectos'!$BK$2,24*DK10/'Tabla de Aspectos'!$BK$5,IF(DJ10='Tabla de Aspectos'!$BM$2,24*DK10/'Tabla de Aspectos'!$BM$5,IF(DJ10='Tabla de Aspectos'!$BO$2,24*DK10/'Tabla de Aspectos'!$BO$5,IF(DJ10='Tabla de Aspectos'!$BQ$2,24*DK10/'Tabla de Aspectos'!$BQ$5,IF(DJ10='Tabla de Aspectos'!$BS$2,24*DK10/'Tabla de Aspectos'!$BS$5,IF(DJ10='Tabla de Aspectos'!$BU$2,24*DK10/'Tabla de Aspectos'!$BU$5,IF(DJ10='Tabla de Aspectos'!$BW$2,24*DK10/'Tabla de Aspectos'!$BW$5,IF(DJ10='Tabla de Aspectos'!$BY$2,24*DK10/'Tabla de Aspectos'!$BY$5,IF(DJ10='Tabla de Aspectos'!$CA$2,24*DK10/'Tabla de Aspectos'!$CA$5,IF(DJ10='Tabla de Aspectos'!$CC$2,24*DK10/'Tabla de Aspectos'!$CC$5,IF(DJ10='Tabla de Aspectos'!$CE$2,24*DK10/'Tabla de Aspectos'!$CE$5,IF(DJ10='Tabla de Aspectos'!$CG$2,24*DK10/'Tabla de Aspectos'!$CG$5,IF(DJ10='Tabla de Aspectos'!$CI$2,24*DK10/'Tabla de Aspectos'!$CI$5,IF(DJ10='Tabla de Aspectos'!$CK$2,24*DK10/'Tabla de Aspectos'!$CK$5,IF(DJ10='Tabla de Aspectos'!$CM$2,24*DK10/'Tabla de Aspectos'!$CM$5,IF(DJ10='Tabla de Aspectos'!$CO$2,24*DK10/'Tabla de Aspectos'!$CO$5,IF(DJ10='Tabla de Aspectos'!$CQ$2,24*DK10/'Tabla de Aspectos'!$CQ$5,IF(DJ10='Tabla de Aspectos'!$CS$2,24*DK10/'Tabla de Aspectos'!$CS$5,IF(DJ10='Tabla de Aspectos'!$CU$2,24*DK10/'Tabla de Aspectos'!$CU$5,IF(DJ10='Tabla de Aspectos'!$CW$2,24*DK10/'Tabla de Aspectos'!$CW$5,""))))))))))))))))))))))))))))))))))))))))))))))))))</f>
        <v>0</v>
      </c>
      <c r="DN10" s="3">
        <f t="shared" si="10"/>
        <v>20</v>
      </c>
      <c r="DP10" s="3">
        <f>'Tabla de Aspectos'!D212</f>
        <v>215</v>
      </c>
      <c r="DQ10" s="3" t="str">
        <f>'Tabla de Aspectos'!E212</f>
        <v>Lilith</v>
      </c>
      <c r="DR10" s="3" t="str">
        <f>'Tabla de Aspectos'!F212</f>
        <v>Saturno</v>
      </c>
      <c r="DS10" s="3" t="str">
        <f>IF('Tabla de Aspectos'!G212='Tabla de Aspectos'!$H$2,'Tabla de Aspectos'!$H$2,IF('Tabla de Aspectos'!I212='Tabla de Aspectos'!$J$2,'Tabla de Aspectos'!$J$2,IF('Tabla de Aspectos'!CY212='Tabla de Aspectos'!$CZ$2,'Tabla de Aspectos'!$CZ$2,IF('Tabla de Aspectos'!K212='Tabla de Aspectos'!$L$2,'Tabla de Aspectos'!$L$2,IF('Tabla de Aspectos'!M212='Tabla de Aspectos'!$N$2,'Tabla de Aspectos'!$N$2,IF('Tabla de Aspectos'!O212='Tabla de Aspectos'!$P$2,'Tabla de Aspectos'!$P$2,IF('Tabla de Aspectos'!Q212='Tabla de Aspectos'!$R$2,'Tabla de Aspectos'!$R$2,IF('Tabla de Aspectos'!S212='Tabla de Aspectos'!$T$2,'Tabla de Aspectos'!$T$2,IF('Tabla de Aspectos'!U212='Tabla de Aspectos'!$V$2,'Tabla de Aspectos'!$V$2,IF('Tabla de Aspectos'!W212='Tabla de Aspectos'!$X$2,'Tabla de Aspectos'!$X$2,IF('Tabla de Aspectos'!Y212='Tabla de Aspectos'!$Z$2,'Tabla de Aspectos'!$Z$2,IF('Tabla de Aspectos'!AA212='Tabla de Aspectos'!$AB$2,'Tabla de Aspectos'!$AB$2,IF('Tabla de Aspectos'!AC212='Tabla de Aspectos'!$AD$2,'Tabla de Aspectos'!$AD$2,IF('Tabla de Aspectos'!AE212='Tabla de Aspectos'!$AF$2,'Tabla de Aspectos'!$AF$2,IF('Tabla de Aspectos'!AG212='Tabla de Aspectos'!$AH$2,'Tabla de Aspectos'!$AH$2,IF('Tabla de Aspectos'!AI212='Tabla de Aspectos'!$AJ$2,'Tabla de Aspectos'!$AJ$2,IF('Tabla de Aspectos'!AK212='Tabla de Aspectos'!$AL$2,'Tabla de Aspectos'!$AL$2,IF('Tabla de Aspectos'!AM212='Tabla de Aspectos'!$AN$2,'Tabla de Aspectos'!$AN$2,IF('Tabla de Aspectos'!AO212='Tabla de Aspectos'!$AP$2,'Tabla de Aspectos'!$AP$2,IF('Tabla de Aspectos'!AQ212='Tabla de Aspectos'!$AR$2,'Tabla de Aspectos'!$AR$2,IF('Tabla de Aspectos'!AS212='Tabla de Aspectos'!$AT$2,'Tabla de Aspectos'!$AT$2,IF('Tabla de Aspectos'!AU212='Tabla de Aspectos'!$AV$2,'Tabla de Aspectos'!$AV$2,IF('Tabla de Aspectos'!AW212='Tabla de Aspectos'!$AX$2,'Tabla de Aspectos'!$AX$2,IF('Tabla de Aspectos'!AY212='Tabla de Aspectos'!$AZ$2,'Tabla de Aspectos'!$AZ$2,IF('Tabla de Aspectos'!BA212='Tabla de Aspectos'!$BB$2,'Tabla de Aspectos'!$BB$2,IF('Tabla de Aspectos'!BC212='Tabla de Aspectos'!$BD$2,'Tabla de Aspectos'!$BD$2,IF('Tabla de Aspectos'!BE212='Tabla de Aspectos'!$BF$2,'Tabla de Aspectos'!$BF$2,IF('Tabla de Aspectos'!BG212='Tabla de Aspectos'!$BH$2,'Tabla de Aspectos'!$BH$2,IF('Tabla de Aspectos'!BI212='Tabla de Aspectos'!$BJ$2,'Tabla de Aspectos'!$BJ$2,IF('Tabla de Aspectos'!BK212='Tabla de Aspectos'!$BL$2,'Tabla de Aspectos'!$BL$2,IF('Tabla de Aspectos'!BM212='Tabla de Aspectos'!$BN$2,'Tabla de Aspectos'!$BN$2,IF('Tabla de Aspectos'!BO212='Tabla de Aspectos'!$BP$2,'Tabla de Aspectos'!$BP$2,IF('Tabla de Aspectos'!BQ212='Tabla de Aspectos'!$BR$2,'Tabla de Aspectos'!$BR$2,IF('Tabla de Aspectos'!BS212='Tabla de Aspectos'!$BT$2,'Tabla de Aspectos'!$BT$2,IF('Tabla de Aspectos'!BU212='Tabla de Aspectos'!$BV$2,'Tabla de Aspectos'!$BV$2,IF('Tabla de Aspectos'!BW212='Tabla de Aspectos'!$BX$2,'Tabla de Aspectos'!$BX$2,IF('Tabla de Aspectos'!BY212='Tabla de Aspectos'!$BZ$2,'Tabla de Aspectos'!$BZ$2,IF('Tabla de Aspectos'!CA212='Tabla de Aspectos'!$CB$2,'Tabla de Aspectos'!$CB$2,IF('Tabla de Aspectos'!CC212='Tabla de Aspectos'!$CD$2,'Tabla de Aspectos'!$CD$2,IF('Tabla de Aspectos'!CE212='Tabla de Aspectos'!$CF$2,'Tabla de Aspectos'!$CF$2,IF('Tabla de Aspectos'!CG212='Tabla de Aspectos'!$CH$2,'Tabla de Aspectos'!$CH$2,IF('Tabla de Aspectos'!CI212='Tabla de Aspectos'!$CJ$2,'Tabla de Aspectos'!$CJ$2,IF('Tabla de Aspectos'!CK212='Tabla de Aspectos'!$CL$2,'Tabla de Aspectos'!$CL$2,IF('Tabla de Aspectos'!CM212='Tabla de Aspectos'!$CN$2,'Tabla de Aspectos'!$CN$2,IF('Tabla de Aspectos'!CO212='Tabla de Aspectos'!$CP$2,'Tabla de Aspectos'!$CP$2,IF('Tabla de Aspectos'!CQ212='Tabla de Aspectos'!$CR$2,'Tabla de Aspectos'!$CR$2,IF('Tabla de Aspectos'!CS212='Tabla de Aspectos'!$CT$2,'Tabla de Aspectos'!$CT$2,IF('Tabla de Aspectos'!CU212='Tabla de Aspectos'!$CV$2,'Tabla de Aspectos'!$CV$2,IF('Tabla de Aspectos'!CW212='Tabla de Aspectos'!$CX$2,'Tabla de Aspectos'!$CX$2,"")))))))))))))))))))))))))))))))))))))))))))))))))</f>
        <v>Conjunción</v>
      </c>
      <c r="DT10" s="5">
        <f>IF(AND('Tabla de Aspectos'!H212&gt;=0,'Tabla de Aspectos'!H212&lt;'Tabla de Aspectos'!$G$5/24),'Tabla de Aspectos'!H212,IF(AND('Tabla de Aspectos'!J212&gt;=0,'Tabla de Aspectos'!J212&lt;'Tabla de Aspectos'!$I$5/24),'Tabla de Aspectos'!J212,IF(AND('Tabla de Aspectos'!CZ212&gt;=0,'Tabla de Aspectos'!CZ212&lt;'Tabla de Aspectos'!$CY$5/24),'Tabla de Aspectos'!CZ212,IF(AND('Tabla de Aspectos'!L212&gt;=0,'Tabla de Aspectos'!L212&lt;'Tabla de Aspectos'!$K$5/24),'Tabla de Aspectos'!L212,IF(AND('Tabla de Aspectos'!N212&gt;=0,'Tabla de Aspectos'!N212&lt;'Tabla de Aspectos'!$M$5/24),'Tabla de Aspectos'!N212,IF(AND('Tabla de Aspectos'!P212&gt;=0,'Tabla de Aspectos'!P212&lt;'Tabla de Aspectos'!$O$5/24),'Tabla de Aspectos'!P212,IF(AND('Tabla de Aspectos'!R212&gt;=0,'Tabla de Aspectos'!R212&lt;'Tabla de Aspectos'!$Q$5/24),'Tabla de Aspectos'!R212,IF(AND('Tabla de Aspectos'!T212&gt;=0,'Tabla de Aspectos'!T212&lt;'Tabla de Aspectos'!$S$5/24),'Tabla de Aspectos'!T212,IF(AND('Tabla de Aspectos'!V212&gt;=0,'Tabla de Aspectos'!V212&lt;'Tabla de Aspectos'!$U$5/24),'Tabla de Aspectos'!V212,IF(AND('Tabla de Aspectos'!X212&gt;=0,'Tabla de Aspectos'!X212&lt;'Tabla de Aspectos'!$W$5/24),'Tabla de Aspectos'!X212,IF(AND('Tabla de Aspectos'!Z212&gt;=0,'Tabla de Aspectos'!Z212&lt;'Tabla de Aspectos'!$Y$5/24),'Tabla de Aspectos'!Z212,IF(AND('Tabla de Aspectos'!AB212&gt;=0,'Tabla de Aspectos'!AB212&lt;'Tabla de Aspectos'!$AA$5/24),'Tabla de Aspectos'!AB212,IF(AND('Tabla de Aspectos'!AD212&gt;=0,'Tabla de Aspectos'!AD212&lt;'Tabla de Aspectos'!$AC$5/24),'Tabla de Aspectos'!AD212,IF(AND('Tabla de Aspectos'!AF212&gt;=0,'Tabla de Aspectos'!AF212&lt;'Tabla de Aspectos'!$AE$5/24),'Tabla de Aspectos'!AF212,IF(AND('Tabla de Aspectos'!AH212&gt;=0,'Tabla de Aspectos'!AH212&lt;'Tabla de Aspectos'!$AG$5/24),'Tabla de Aspectos'!AH212,IF(AND('Tabla de Aspectos'!AJ212&gt;=0,'Tabla de Aspectos'!AJ212&lt;'Tabla de Aspectos'!$AI$5/24),'Tabla de Aspectos'!AJ212,IF(AND('Tabla de Aspectos'!AL212&gt;=0,'Tabla de Aspectos'!AL212&lt;'Tabla de Aspectos'!$AK$5/24),'Tabla de Aspectos'!AL212,IF(AND('Tabla de Aspectos'!AN212&gt;=0,'Tabla de Aspectos'!AN212&lt;'Tabla de Aspectos'!$AM$5/24),'Tabla de Aspectos'!AN212,IF(AND('Tabla de Aspectos'!AP212&gt;=0,'Tabla de Aspectos'!AP212&lt;'Tabla de Aspectos'!$AO$5/24),'Tabla de Aspectos'!AP212,IF(AND('Tabla de Aspectos'!AR212&gt;=0,'Tabla de Aspectos'!AR212&lt;'Tabla de Aspectos'!$AQ$5/24),'Tabla de Aspectos'!AR212,IF(AND('Tabla de Aspectos'!AT212&gt;=0,'Tabla de Aspectos'!AT212&lt;'Tabla de Aspectos'!$AS$5/24),'Tabla de Aspectos'!AT212,IF(AND('Tabla de Aspectos'!AV212&gt;=0,'Tabla de Aspectos'!AV212&lt;'Tabla de Aspectos'!$AU$5/24),'Tabla de Aspectos'!AV212,IF(AND('Tabla de Aspectos'!AX212&gt;=0,'Tabla de Aspectos'!AX212&lt;'Tabla de Aspectos'!$AW$5/24),'Tabla de Aspectos'!AX212,IF(AND('Tabla de Aspectos'!AZ212&gt;=0,'Tabla de Aspectos'!AZ212&lt;'Tabla de Aspectos'!$AY$5/24),'Tabla de Aspectos'!AZ212,IF(AND('Tabla de Aspectos'!BB212&gt;=0,'Tabla de Aspectos'!BB212&lt;'Tabla de Aspectos'!$BA$5/24),'Tabla de Aspectos'!BB212,IF(AND('Tabla de Aspectos'!BD212&gt;=0,'Tabla de Aspectos'!BD212&lt;'Tabla de Aspectos'!$BC$5/24),'Tabla de Aspectos'!BD212,IF(AND('Tabla de Aspectos'!BF212&gt;=0,'Tabla de Aspectos'!BF212&lt;'Tabla de Aspectos'!$BE$5/24),'Tabla de Aspectos'!BF212,IF(AND('Tabla de Aspectos'!BH212&gt;=0,'Tabla de Aspectos'!BH212&lt;'Tabla de Aspectos'!$BG$5/24),'Tabla de Aspectos'!BH212,IF(AND('Tabla de Aspectos'!BJ212&gt;=0,'Tabla de Aspectos'!BJ212&lt;'Tabla de Aspectos'!$BI$5/24),'Tabla de Aspectos'!BJ212,IF(AND('Tabla de Aspectos'!BL212&gt;=0,'Tabla de Aspectos'!BL212&lt;'Tabla de Aspectos'!$BK$5/24),'Tabla de Aspectos'!BL212,IF(AND('Tabla de Aspectos'!BN212&gt;=0,'Tabla de Aspectos'!BN212&lt;'Tabla de Aspectos'!$BM$5/24),'Tabla de Aspectos'!BN212,IF(AND('Tabla de Aspectos'!BP212&gt;=0,'Tabla de Aspectos'!BP212&lt;'Tabla de Aspectos'!$BO$5/24),'Tabla de Aspectos'!BP212,IF(AND('Tabla de Aspectos'!BR212&gt;=0,'Tabla de Aspectos'!BR212&lt;'Tabla de Aspectos'!$BQ$5/24),'Tabla de Aspectos'!BR212,IF(AND('Tabla de Aspectos'!BT212&gt;=0,'Tabla de Aspectos'!BT212&lt;'Tabla de Aspectos'!$BS$5/24),'Tabla de Aspectos'!BT212,IF(AND('Tabla de Aspectos'!BV212&gt;=0,'Tabla de Aspectos'!BV212&lt;'Tabla de Aspectos'!$BU$5/24),'Tabla de Aspectos'!BV212,IF(AND('Tabla de Aspectos'!BX212&gt;=0,'Tabla de Aspectos'!BX212&lt;'Tabla de Aspectos'!$BW$5/24),'Tabla de Aspectos'!BX212,IF(AND('Tabla de Aspectos'!BZ212&gt;=0,'Tabla de Aspectos'!BZ212&lt;'Tabla de Aspectos'!$BY$5/24),'Tabla de Aspectos'!BZ212,IF(AND('Tabla de Aspectos'!CB212&gt;=0,'Tabla de Aspectos'!CB212&lt;'Tabla de Aspectos'!$CA$5/24),'Tabla de Aspectos'!CB212,IF(AND('Tabla de Aspectos'!CD212&gt;=0,'Tabla de Aspectos'!CD212&lt;'Tabla de Aspectos'!$CC$5/24),'Tabla de Aspectos'!CD212,IF(AND('Tabla de Aspectos'!CF212&gt;=0,'Tabla de Aspectos'!CF212&lt;'Tabla de Aspectos'!$CE$5/24),'Tabla de Aspectos'!CF212,IF(AND('Tabla de Aspectos'!CH212&gt;=0,'Tabla de Aspectos'!CH212&lt;'Tabla de Aspectos'!$CG$5/24),'Tabla de Aspectos'!CH212,IF(AND('Tabla de Aspectos'!CJ212&gt;=0,'Tabla de Aspectos'!CJ212&lt;'Tabla de Aspectos'!$CI$5/24),'Tabla de Aspectos'!CJ212,IF(AND('Tabla de Aspectos'!CL212&gt;=0,'Tabla de Aspectos'!CL212&lt;'Tabla de Aspectos'!$CK$5/24),'Tabla de Aspectos'!CL212,IF(AND('Tabla de Aspectos'!CN212&gt;=0,'Tabla de Aspectos'!CN212&lt;'Tabla de Aspectos'!$CM$5/24),'Tabla de Aspectos'!CN212,IF(AND('Tabla de Aspectos'!CP212&gt;=0,'Tabla de Aspectos'!CP212&lt;'Tabla de Aspectos'!$CO$5/24),'Tabla de Aspectos'!CP212,IF(AND('Tabla de Aspectos'!CR212&gt;=0,'Tabla de Aspectos'!CR212&lt;'Tabla de Aspectos'!$CQ$5/24),'Tabla de Aspectos'!CR212,IF(AND('Tabla de Aspectos'!CT212&gt;=0,'Tabla de Aspectos'!CT212&lt;'Tabla de Aspectos'!$CS$5/24),'Tabla de Aspectos'!CT212,IF(AND('Tabla de Aspectos'!CV212&gt;=0,'Tabla de Aspectos'!CV212&lt;'Tabla de Aspectos'!$CU$5/24),'Tabla de Aspectos'!CV212,IF(AND('Tabla de Aspectos'!CX212&gt;=0,'Tabla de Aspectos'!CX212&lt;'Tabla de Aspectos'!$CW$5/24),'Tabla de Aspectos'!CX212,"")))))))))))))))))))))))))))))))))))))))))))))))))</f>
        <v>0</v>
      </c>
      <c r="DU10" s="3" t="str">
        <f>IF(DT10&lt;&gt;"",IF(DS10=13,"(no se puede describir)",IF(DS10="Conjunción","+20",ROUND((31-HLOOKUP(DS10,'Tabla de Aspectos'!$G$2:$DT$7,6,FALSE))/3*2,1))),"")</f>
        <v>+20</v>
      </c>
      <c r="DV10" s="3">
        <f>IF(DS10='Tabla de Aspectos'!$G$2,24*DT10/'Tabla de Aspectos'!$G$5,IF(DS10='Tabla de Aspectos'!$I$2,24*DT10/'Tabla de Aspectos'!$I$5,IF(DS10='Tabla de Aspectos'!$K$2,24*DT10/'Tabla de Aspectos'!$K$5,IF(DS10='Tabla de Aspectos'!$CY$2,24*DT10/'Tabla de Aspectos'!$CY$5,IF(DS10='Tabla de Aspectos'!$M$2,24*DT10/'Tabla de Aspectos'!$M$5,IF(DS10='Tabla de Aspectos'!$M$2,24*DT10/'Tabla de Aspectos'!$M$5,IF(DS10='Tabla de Aspectos'!$O$2,24*DT10/'Tabla de Aspectos'!$O$5,IF(DS10='Tabla de Aspectos'!$Q$2,24*DT10/'Tabla de Aspectos'!$Q$5,IF(DS10='Tabla de Aspectos'!$S$2,24*DT10/'Tabla de Aspectos'!$S$5,IF(DS10='Tabla de Aspectos'!$U$2,24*DT10/'Tabla de Aspectos'!$U$5,IF(DS10='Tabla de Aspectos'!$W$2,24*DT10/'Tabla de Aspectos'!$W$5,IF(DS10='Tabla de Aspectos'!$Y$2,24*DT10/'Tabla de Aspectos'!$Y$5,IF(DS10='Tabla de Aspectos'!$AA$2,24*DT10/'Tabla de Aspectos'!$AA$5,IF(DS10='Tabla de Aspectos'!$AC$2,24*DT10/'Tabla de Aspectos'!$AC$5,IF(DS10='Tabla de Aspectos'!$AE$2,24*DT10/'Tabla de Aspectos'!$AE$5,IF(DS10='Tabla de Aspectos'!$AG$2,24*DT10/'Tabla de Aspectos'!$AG$5,IF(DS10='Tabla de Aspectos'!$AI$2,24*DT10/'Tabla de Aspectos'!$AI$5,IF(DS10='Tabla de Aspectos'!$AK$2,24*DT10/'Tabla de Aspectos'!$AK$5,IF(DS10='Tabla de Aspectos'!$AM$2,24*DT10/'Tabla de Aspectos'!$AM$5,IF(DS10='Tabla de Aspectos'!$AO$2,24*DT10/'Tabla de Aspectos'!$AO$5,IF(DS10='Tabla de Aspectos'!$AQ$2,24*DT10/'Tabla de Aspectos'!$AQ$5,IF(DS10='Tabla de Aspectos'!$AS$2,24*DT10/'Tabla de Aspectos'!$AS$5,IF(DS10='Tabla de Aspectos'!$AU$2,24*DT10/'Tabla de Aspectos'!$AU$5,IF(DS10='Tabla de Aspectos'!$AW$2,24*DT10/'Tabla de Aspectos'!$AW$5,IF(DS10='Tabla de Aspectos'!$AY$2,24*DT10/'Tabla de Aspectos'!$AY$5,IF(DS10='Tabla de Aspectos'!$BA$2,24*DT10/'Tabla de Aspectos'!$BA$5,IF(DS10='Tabla de Aspectos'!$BC$2,24*DT10/'Tabla de Aspectos'!$BC$5,IF(DS10='Tabla de Aspectos'!$BE$2,24*DT10/'Tabla de Aspectos'!$BE$5,IF(DS10='Tabla de Aspectos'!$BG$2,24*DT10/'Tabla de Aspectos'!$BG$5,IF(DS10='Tabla de Aspectos'!$BI$2,24*DT10/'Tabla de Aspectos'!$BI$5,IF(DS10='Tabla de Aspectos'!$BK$2,24*DT10/'Tabla de Aspectos'!$BK$5,IF(DS10='Tabla de Aspectos'!$BM$2,24*DT10/'Tabla de Aspectos'!$BM$5,IF(DS10='Tabla de Aspectos'!$BO$2,24*DT10/'Tabla de Aspectos'!$BO$5,IF(DS10='Tabla de Aspectos'!$BQ$2,24*DT10/'Tabla de Aspectos'!$BQ$5,IF(DS10='Tabla de Aspectos'!$BS$2,24*DT10/'Tabla de Aspectos'!$BS$5,IF(DS10='Tabla de Aspectos'!$BU$2,24*DT10/'Tabla de Aspectos'!$BU$5,IF(DS10='Tabla de Aspectos'!$BW$2,24*DT10/'Tabla de Aspectos'!$BW$5,IF(DS10='Tabla de Aspectos'!$BY$2,24*DT10/'Tabla de Aspectos'!$BY$5,IF(DS10='Tabla de Aspectos'!$CA$2,24*DT10/'Tabla de Aspectos'!$CA$5,IF(DS10='Tabla de Aspectos'!$CC$2,24*DT10/'Tabla de Aspectos'!$CC$5,IF(DS10='Tabla de Aspectos'!$CE$2,24*DT10/'Tabla de Aspectos'!$CE$5,IF(DS10='Tabla de Aspectos'!$CG$2,24*DT10/'Tabla de Aspectos'!$CG$5,IF(DS10='Tabla de Aspectos'!$CI$2,24*DT10/'Tabla de Aspectos'!$CI$5,IF(DS10='Tabla de Aspectos'!$CK$2,24*DT10/'Tabla de Aspectos'!$CK$5,IF(DS10='Tabla de Aspectos'!$CM$2,24*DT10/'Tabla de Aspectos'!$CM$5,IF(DS10='Tabla de Aspectos'!$CO$2,24*DT10/'Tabla de Aspectos'!$CO$5,IF(DS10='Tabla de Aspectos'!$CQ$2,24*DT10/'Tabla de Aspectos'!$CQ$5,IF(DS10='Tabla de Aspectos'!$CS$2,24*DT10/'Tabla de Aspectos'!$CS$5,IF(DS10='Tabla de Aspectos'!$CU$2,24*DT10/'Tabla de Aspectos'!$CU$5,IF(DS10='Tabla de Aspectos'!$CW$2,24*DT10/'Tabla de Aspectos'!$CW$5,""))))))))))))))))))))))))))))))))))))))))))))))))))</f>
        <v>0</v>
      </c>
      <c r="DW10" s="3">
        <f t="shared" si="11"/>
        <v>20</v>
      </c>
      <c r="DY10" s="3">
        <f>'Tabla de Aspectos'!D227</f>
        <v>231</v>
      </c>
      <c r="DZ10" s="3" t="str">
        <f>'Tabla de Aspectos'!E227</f>
        <v>Vertex</v>
      </c>
      <c r="EA10" s="3" t="str">
        <f>'Tabla de Aspectos'!F227</f>
        <v>Saturno</v>
      </c>
      <c r="EB10" s="3" t="str">
        <f>IF('Tabla de Aspectos'!G227='Tabla de Aspectos'!$H$2,'Tabla de Aspectos'!$H$2,IF('Tabla de Aspectos'!I227='Tabla de Aspectos'!$J$2,'Tabla de Aspectos'!$J$2,IF('Tabla de Aspectos'!CY227='Tabla de Aspectos'!$CZ$2,'Tabla de Aspectos'!$CZ$2,IF('Tabla de Aspectos'!K227='Tabla de Aspectos'!$L$2,'Tabla de Aspectos'!$L$2,IF('Tabla de Aspectos'!M227='Tabla de Aspectos'!$N$2,'Tabla de Aspectos'!$N$2,IF('Tabla de Aspectos'!O227='Tabla de Aspectos'!$P$2,'Tabla de Aspectos'!$P$2,IF('Tabla de Aspectos'!Q227='Tabla de Aspectos'!$R$2,'Tabla de Aspectos'!$R$2,IF('Tabla de Aspectos'!S227='Tabla de Aspectos'!$T$2,'Tabla de Aspectos'!$T$2,IF('Tabla de Aspectos'!U227='Tabla de Aspectos'!$V$2,'Tabla de Aspectos'!$V$2,IF('Tabla de Aspectos'!W227='Tabla de Aspectos'!$X$2,'Tabla de Aspectos'!$X$2,IF('Tabla de Aspectos'!Y227='Tabla de Aspectos'!$Z$2,'Tabla de Aspectos'!$Z$2,IF('Tabla de Aspectos'!AA227='Tabla de Aspectos'!$AB$2,'Tabla de Aspectos'!$AB$2,IF('Tabla de Aspectos'!AC227='Tabla de Aspectos'!$AD$2,'Tabla de Aspectos'!$AD$2,IF('Tabla de Aspectos'!AE227='Tabla de Aspectos'!$AF$2,'Tabla de Aspectos'!$AF$2,IF('Tabla de Aspectos'!AG227='Tabla de Aspectos'!$AH$2,'Tabla de Aspectos'!$AH$2,IF('Tabla de Aspectos'!AI227='Tabla de Aspectos'!$AJ$2,'Tabla de Aspectos'!$AJ$2,IF('Tabla de Aspectos'!AK227='Tabla de Aspectos'!$AL$2,'Tabla de Aspectos'!$AL$2,IF('Tabla de Aspectos'!AM227='Tabla de Aspectos'!$AN$2,'Tabla de Aspectos'!$AN$2,IF('Tabla de Aspectos'!AO227='Tabla de Aspectos'!$AP$2,'Tabla de Aspectos'!$AP$2,IF('Tabla de Aspectos'!AQ227='Tabla de Aspectos'!$AR$2,'Tabla de Aspectos'!$AR$2,IF('Tabla de Aspectos'!AS227='Tabla de Aspectos'!$AT$2,'Tabla de Aspectos'!$AT$2,IF('Tabla de Aspectos'!AU227='Tabla de Aspectos'!$AV$2,'Tabla de Aspectos'!$AV$2,IF('Tabla de Aspectos'!AW227='Tabla de Aspectos'!$AX$2,'Tabla de Aspectos'!$AX$2,IF('Tabla de Aspectos'!AY227='Tabla de Aspectos'!$AZ$2,'Tabla de Aspectos'!$AZ$2,IF('Tabla de Aspectos'!BA227='Tabla de Aspectos'!$BB$2,'Tabla de Aspectos'!$BB$2,IF('Tabla de Aspectos'!BC227='Tabla de Aspectos'!$BD$2,'Tabla de Aspectos'!$BD$2,IF('Tabla de Aspectos'!BE227='Tabla de Aspectos'!$BF$2,'Tabla de Aspectos'!$BF$2,IF('Tabla de Aspectos'!BG227='Tabla de Aspectos'!$BH$2,'Tabla de Aspectos'!$BH$2,IF('Tabla de Aspectos'!BI227='Tabla de Aspectos'!$BJ$2,'Tabla de Aspectos'!$BJ$2,IF('Tabla de Aspectos'!BK227='Tabla de Aspectos'!$BL$2,'Tabla de Aspectos'!$BL$2,IF('Tabla de Aspectos'!BM227='Tabla de Aspectos'!$BN$2,'Tabla de Aspectos'!$BN$2,IF('Tabla de Aspectos'!BO227='Tabla de Aspectos'!$BP$2,'Tabla de Aspectos'!$BP$2,IF('Tabla de Aspectos'!BQ227='Tabla de Aspectos'!$BR$2,'Tabla de Aspectos'!$BR$2,IF('Tabla de Aspectos'!BS227='Tabla de Aspectos'!$BT$2,'Tabla de Aspectos'!$BT$2,IF('Tabla de Aspectos'!BU227='Tabla de Aspectos'!$BV$2,'Tabla de Aspectos'!$BV$2,IF('Tabla de Aspectos'!BW227='Tabla de Aspectos'!$BX$2,'Tabla de Aspectos'!$BX$2,IF('Tabla de Aspectos'!BY227='Tabla de Aspectos'!$BZ$2,'Tabla de Aspectos'!$BZ$2,IF('Tabla de Aspectos'!CA227='Tabla de Aspectos'!$CB$2,'Tabla de Aspectos'!$CB$2,IF('Tabla de Aspectos'!CC227='Tabla de Aspectos'!$CD$2,'Tabla de Aspectos'!$CD$2,IF('Tabla de Aspectos'!CE227='Tabla de Aspectos'!$CF$2,'Tabla de Aspectos'!$CF$2,IF('Tabla de Aspectos'!CG227='Tabla de Aspectos'!$CH$2,'Tabla de Aspectos'!$CH$2,IF('Tabla de Aspectos'!CI227='Tabla de Aspectos'!$CJ$2,'Tabla de Aspectos'!$CJ$2,IF('Tabla de Aspectos'!CK227='Tabla de Aspectos'!$CL$2,'Tabla de Aspectos'!$CL$2,IF('Tabla de Aspectos'!CM227='Tabla de Aspectos'!$CN$2,'Tabla de Aspectos'!$CN$2,IF('Tabla de Aspectos'!CO227='Tabla de Aspectos'!$CP$2,'Tabla de Aspectos'!$CP$2,IF('Tabla de Aspectos'!CQ227='Tabla de Aspectos'!$CR$2,'Tabla de Aspectos'!$CR$2,IF('Tabla de Aspectos'!CS227='Tabla de Aspectos'!$CT$2,'Tabla de Aspectos'!$CT$2,IF('Tabla de Aspectos'!CU227='Tabla de Aspectos'!$CV$2,'Tabla de Aspectos'!$CV$2,IF('Tabla de Aspectos'!CW227='Tabla de Aspectos'!$CX$2,'Tabla de Aspectos'!$CX$2,"")))))))))))))))))))))))))))))))))))))))))))))))))</f>
        <v>Conjunción</v>
      </c>
      <c r="EC10" s="5">
        <f>IF(AND('Tabla de Aspectos'!H227&gt;=0,'Tabla de Aspectos'!H227&lt;'Tabla de Aspectos'!$G$5/24),'Tabla de Aspectos'!H227,IF(AND('Tabla de Aspectos'!J227&gt;=0,'Tabla de Aspectos'!J227&lt;'Tabla de Aspectos'!$I$5/24),'Tabla de Aspectos'!J227,IF(AND('Tabla de Aspectos'!CZ227&gt;=0,'Tabla de Aspectos'!CZ227&lt;'Tabla de Aspectos'!$CY$5/24),'Tabla de Aspectos'!CZ227,IF(AND('Tabla de Aspectos'!L227&gt;=0,'Tabla de Aspectos'!L227&lt;'Tabla de Aspectos'!$K$5/24),'Tabla de Aspectos'!L227,IF(AND('Tabla de Aspectos'!N227&gt;=0,'Tabla de Aspectos'!N227&lt;'Tabla de Aspectos'!$M$5/24),'Tabla de Aspectos'!N227,IF(AND('Tabla de Aspectos'!P227&gt;=0,'Tabla de Aspectos'!P227&lt;'Tabla de Aspectos'!$O$5/24),'Tabla de Aspectos'!P227,IF(AND('Tabla de Aspectos'!R227&gt;=0,'Tabla de Aspectos'!R227&lt;'Tabla de Aspectos'!$Q$5/24),'Tabla de Aspectos'!R227,IF(AND('Tabla de Aspectos'!T227&gt;=0,'Tabla de Aspectos'!T227&lt;'Tabla de Aspectos'!$S$5/24),'Tabla de Aspectos'!T227,IF(AND('Tabla de Aspectos'!V227&gt;=0,'Tabla de Aspectos'!V227&lt;'Tabla de Aspectos'!$U$5/24),'Tabla de Aspectos'!V227,IF(AND('Tabla de Aspectos'!X227&gt;=0,'Tabla de Aspectos'!X227&lt;'Tabla de Aspectos'!$W$5/24),'Tabla de Aspectos'!X227,IF(AND('Tabla de Aspectos'!Z227&gt;=0,'Tabla de Aspectos'!Z227&lt;'Tabla de Aspectos'!$Y$5/24),'Tabla de Aspectos'!Z227,IF(AND('Tabla de Aspectos'!AB227&gt;=0,'Tabla de Aspectos'!AB227&lt;'Tabla de Aspectos'!$AA$5/24),'Tabla de Aspectos'!AB227,IF(AND('Tabla de Aspectos'!AD227&gt;=0,'Tabla de Aspectos'!AD227&lt;'Tabla de Aspectos'!$AC$5/24),'Tabla de Aspectos'!AD227,IF(AND('Tabla de Aspectos'!AF227&gt;=0,'Tabla de Aspectos'!AF227&lt;'Tabla de Aspectos'!$AE$5/24),'Tabla de Aspectos'!AF227,IF(AND('Tabla de Aspectos'!AH227&gt;=0,'Tabla de Aspectos'!AH227&lt;'Tabla de Aspectos'!$AG$5/24),'Tabla de Aspectos'!AH227,IF(AND('Tabla de Aspectos'!AJ227&gt;=0,'Tabla de Aspectos'!AJ227&lt;'Tabla de Aspectos'!$AI$5/24),'Tabla de Aspectos'!AJ227,IF(AND('Tabla de Aspectos'!AL227&gt;=0,'Tabla de Aspectos'!AL227&lt;'Tabla de Aspectos'!$AK$5/24),'Tabla de Aspectos'!AL227,IF(AND('Tabla de Aspectos'!AN227&gt;=0,'Tabla de Aspectos'!AN227&lt;'Tabla de Aspectos'!$AM$5/24),'Tabla de Aspectos'!AN227,IF(AND('Tabla de Aspectos'!AP227&gt;=0,'Tabla de Aspectos'!AP227&lt;'Tabla de Aspectos'!$AO$5/24),'Tabla de Aspectos'!AP227,IF(AND('Tabla de Aspectos'!AR227&gt;=0,'Tabla de Aspectos'!AR227&lt;'Tabla de Aspectos'!$AQ$5/24),'Tabla de Aspectos'!AR227,IF(AND('Tabla de Aspectos'!AT227&gt;=0,'Tabla de Aspectos'!AT227&lt;'Tabla de Aspectos'!$AS$5/24),'Tabla de Aspectos'!AT227,IF(AND('Tabla de Aspectos'!AV227&gt;=0,'Tabla de Aspectos'!AV227&lt;'Tabla de Aspectos'!$AU$5/24),'Tabla de Aspectos'!AV227,IF(AND('Tabla de Aspectos'!AX227&gt;=0,'Tabla de Aspectos'!AX227&lt;'Tabla de Aspectos'!$AW$5/24),'Tabla de Aspectos'!AX227,IF(AND('Tabla de Aspectos'!AZ227&gt;=0,'Tabla de Aspectos'!AZ227&lt;'Tabla de Aspectos'!$AY$5/24),'Tabla de Aspectos'!AZ227,IF(AND('Tabla de Aspectos'!BB227&gt;=0,'Tabla de Aspectos'!BB227&lt;'Tabla de Aspectos'!$BA$5/24),'Tabla de Aspectos'!BB227,IF(AND('Tabla de Aspectos'!BD227&gt;=0,'Tabla de Aspectos'!BD227&lt;'Tabla de Aspectos'!$BC$5/24),'Tabla de Aspectos'!BD227,IF(AND('Tabla de Aspectos'!BF227&gt;=0,'Tabla de Aspectos'!BF227&lt;'Tabla de Aspectos'!$BE$5/24),'Tabla de Aspectos'!BF227,IF(AND('Tabla de Aspectos'!BH227&gt;=0,'Tabla de Aspectos'!BH227&lt;'Tabla de Aspectos'!$BG$5/24),'Tabla de Aspectos'!BH227,IF(AND('Tabla de Aspectos'!BJ227&gt;=0,'Tabla de Aspectos'!BJ227&lt;'Tabla de Aspectos'!$BI$5/24),'Tabla de Aspectos'!BJ227,IF(AND('Tabla de Aspectos'!BL227&gt;=0,'Tabla de Aspectos'!BL227&lt;'Tabla de Aspectos'!$BK$5/24),'Tabla de Aspectos'!BL227,IF(AND('Tabla de Aspectos'!BN227&gt;=0,'Tabla de Aspectos'!BN227&lt;'Tabla de Aspectos'!$BM$5/24),'Tabla de Aspectos'!BN227,IF(AND('Tabla de Aspectos'!BP227&gt;=0,'Tabla de Aspectos'!BP227&lt;'Tabla de Aspectos'!$BO$5/24),'Tabla de Aspectos'!BP227,IF(AND('Tabla de Aspectos'!BR227&gt;=0,'Tabla de Aspectos'!BR227&lt;'Tabla de Aspectos'!$BQ$5/24),'Tabla de Aspectos'!BR227,IF(AND('Tabla de Aspectos'!BT227&gt;=0,'Tabla de Aspectos'!BT227&lt;'Tabla de Aspectos'!$BS$5/24),'Tabla de Aspectos'!BT227,IF(AND('Tabla de Aspectos'!BV227&gt;=0,'Tabla de Aspectos'!BV227&lt;'Tabla de Aspectos'!$BU$5/24),'Tabla de Aspectos'!BV227,IF(AND('Tabla de Aspectos'!BX227&gt;=0,'Tabla de Aspectos'!BX227&lt;'Tabla de Aspectos'!$BW$5/24),'Tabla de Aspectos'!BX227,IF(AND('Tabla de Aspectos'!BZ227&gt;=0,'Tabla de Aspectos'!BZ227&lt;'Tabla de Aspectos'!$BY$5/24),'Tabla de Aspectos'!BZ227,IF(AND('Tabla de Aspectos'!CB227&gt;=0,'Tabla de Aspectos'!CB227&lt;'Tabla de Aspectos'!$CA$5/24),'Tabla de Aspectos'!CB227,IF(AND('Tabla de Aspectos'!CD227&gt;=0,'Tabla de Aspectos'!CD227&lt;'Tabla de Aspectos'!$CC$5/24),'Tabla de Aspectos'!CD227,IF(AND('Tabla de Aspectos'!CF227&gt;=0,'Tabla de Aspectos'!CF227&lt;'Tabla de Aspectos'!$CE$5/24),'Tabla de Aspectos'!CF227,IF(AND('Tabla de Aspectos'!CH227&gt;=0,'Tabla de Aspectos'!CH227&lt;'Tabla de Aspectos'!$CG$5/24),'Tabla de Aspectos'!CH227,IF(AND('Tabla de Aspectos'!CJ227&gt;=0,'Tabla de Aspectos'!CJ227&lt;'Tabla de Aspectos'!$CI$5/24),'Tabla de Aspectos'!CJ227,IF(AND('Tabla de Aspectos'!CL227&gt;=0,'Tabla de Aspectos'!CL227&lt;'Tabla de Aspectos'!$CK$5/24),'Tabla de Aspectos'!CL227,IF(AND('Tabla de Aspectos'!CN227&gt;=0,'Tabla de Aspectos'!CN227&lt;'Tabla de Aspectos'!$CM$5/24),'Tabla de Aspectos'!CN227,IF(AND('Tabla de Aspectos'!CP227&gt;=0,'Tabla de Aspectos'!CP227&lt;'Tabla de Aspectos'!$CO$5/24),'Tabla de Aspectos'!CP227,IF(AND('Tabla de Aspectos'!CR227&gt;=0,'Tabla de Aspectos'!CR227&lt;'Tabla de Aspectos'!$CQ$5/24),'Tabla de Aspectos'!CR227,IF(AND('Tabla de Aspectos'!CT227&gt;=0,'Tabla de Aspectos'!CT227&lt;'Tabla de Aspectos'!$CS$5/24),'Tabla de Aspectos'!CT227,IF(AND('Tabla de Aspectos'!CV227&gt;=0,'Tabla de Aspectos'!CV227&lt;'Tabla de Aspectos'!$CU$5/24),'Tabla de Aspectos'!CV227,IF(AND('Tabla de Aspectos'!CX227&gt;=0,'Tabla de Aspectos'!CX227&lt;'Tabla de Aspectos'!$CW$5/24),'Tabla de Aspectos'!CX227,"")))))))))))))))))))))))))))))))))))))))))))))))))</f>
        <v>0</v>
      </c>
      <c r="ED10" s="3" t="str">
        <f>IF(EC10&lt;&gt;"",IF(EB10=13,"(no se puede describir)",IF(EB10="Conjunción","+20",ROUND((31-HLOOKUP(EB10,'Tabla de Aspectos'!$G$2:$DT$7,6,FALSE))/3*2,1))),"")</f>
        <v>+20</v>
      </c>
      <c r="EE10" s="3">
        <f>IF(EB10='Tabla de Aspectos'!$G$2,24*EC10/'Tabla de Aspectos'!$G$5,IF(EB10='Tabla de Aspectos'!$I$2,24*EC10/'Tabla de Aspectos'!$I$5,IF(EB10='Tabla de Aspectos'!$K$2,24*EC10/'Tabla de Aspectos'!$K$5,IF(EB10='Tabla de Aspectos'!$CY$2,24*EC10/'Tabla de Aspectos'!$CY$5,IF(EB10='Tabla de Aspectos'!$M$2,24*EC10/'Tabla de Aspectos'!$M$5,IF(EB10='Tabla de Aspectos'!$M$2,24*EC10/'Tabla de Aspectos'!$M$5,IF(EB10='Tabla de Aspectos'!$O$2,24*EC10/'Tabla de Aspectos'!$O$5,IF(EB10='Tabla de Aspectos'!$Q$2,24*EC10/'Tabla de Aspectos'!$Q$5,IF(EB10='Tabla de Aspectos'!$S$2,24*EC10/'Tabla de Aspectos'!$S$5,IF(EB10='Tabla de Aspectos'!$U$2,24*EC10/'Tabla de Aspectos'!$U$5,IF(EB10='Tabla de Aspectos'!$W$2,24*EC10/'Tabla de Aspectos'!$W$5,IF(EB10='Tabla de Aspectos'!$Y$2,24*EC10/'Tabla de Aspectos'!$Y$5,IF(EB10='Tabla de Aspectos'!$AA$2,24*EC10/'Tabla de Aspectos'!$AA$5,IF(EB10='Tabla de Aspectos'!$AC$2,24*EC10/'Tabla de Aspectos'!$AC$5,IF(EB10='Tabla de Aspectos'!$AE$2,24*EC10/'Tabla de Aspectos'!$AE$5,IF(EB10='Tabla de Aspectos'!$AG$2,24*EC10/'Tabla de Aspectos'!$AG$5,IF(EB10='Tabla de Aspectos'!$AI$2,24*EC10/'Tabla de Aspectos'!$AI$5,IF(EB10='Tabla de Aspectos'!$AK$2,24*EC10/'Tabla de Aspectos'!$AK$5,IF(EB10='Tabla de Aspectos'!$AM$2,24*EC10/'Tabla de Aspectos'!$AM$5,IF(EB10='Tabla de Aspectos'!$AO$2,24*EC10/'Tabla de Aspectos'!$AO$5,IF(EB10='Tabla de Aspectos'!$AQ$2,24*EC10/'Tabla de Aspectos'!$AQ$5,IF(EB10='Tabla de Aspectos'!$AS$2,24*EC10/'Tabla de Aspectos'!$AS$5,IF(EB10='Tabla de Aspectos'!$AU$2,24*EC10/'Tabla de Aspectos'!$AU$5,IF(EB10='Tabla de Aspectos'!$AW$2,24*EC10/'Tabla de Aspectos'!$AW$5,IF(EB10='Tabla de Aspectos'!$AY$2,24*EC10/'Tabla de Aspectos'!$AY$5,IF(EB10='Tabla de Aspectos'!$BA$2,24*EC10/'Tabla de Aspectos'!$BA$5,IF(EB10='Tabla de Aspectos'!$BC$2,24*EC10/'Tabla de Aspectos'!$BC$5,IF(EB10='Tabla de Aspectos'!$BE$2,24*EC10/'Tabla de Aspectos'!$BE$5,IF(EB10='Tabla de Aspectos'!$BG$2,24*EC10/'Tabla de Aspectos'!$BG$5,IF(EB10='Tabla de Aspectos'!$BI$2,24*EC10/'Tabla de Aspectos'!$BI$5,IF(EB10='Tabla de Aspectos'!$BK$2,24*EC10/'Tabla de Aspectos'!$BK$5,IF(EB10='Tabla de Aspectos'!$BM$2,24*EC10/'Tabla de Aspectos'!$BM$5,IF(EB10='Tabla de Aspectos'!$BO$2,24*EC10/'Tabla de Aspectos'!$BO$5,IF(EB10='Tabla de Aspectos'!$BQ$2,24*EC10/'Tabla de Aspectos'!$BQ$5,IF(EB10='Tabla de Aspectos'!$BS$2,24*EC10/'Tabla de Aspectos'!$BS$5,IF(EB10='Tabla de Aspectos'!$BU$2,24*EC10/'Tabla de Aspectos'!$BU$5,IF(EB10='Tabla de Aspectos'!$BW$2,24*EC10/'Tabla de Aspectos'!$BW$5,IF(EB10='Tabla de Aspectos'!$BY$2,24*EC10/'Tabla de Aspectos'!$BY$5,IF(EB10='Tabla de Aspectos'!$CA$2,24*EC10/'Tabla de Aspectos'!$CA$5,IF(EB10='Tabla de Aspectos'!$CC$2,24*EC10/'Tabla de Aspectos'!$CC$5,IF(EB10='Tabla de Aspectos'!$CE$2,24*EC10/'Tabla de Aspectos'!$CE$5,IF(EB10='Tabla de Aspectos'!$CG$2,24*EC10/'Tabla de Aspectos'!$CG$5,IF(EB10='Tabla de Aspectos'!$CI$2,24*EC10/'Tabla de Aspectos'!$CI$5,IF(EB10='Tabla de Aspectos'!$CK$2,24*EC10/'Tabla de Aspectos'!$CK$5,IF(EB10='Tabla de Aspectos'!$CM$2,24*EC10/'Tabla de Aspectos'!$CM$5,IF(EB10='Tabla de Aspectos'!$CO$2,24*EC10/'Tabla de Aspectos'!$CO$5,IF(EB10='Tabla de Aspectos'!$CQ$2,24*EC10/'Tabla de Aspectos'!$CQ$5,IF(EB10='Tabla de Aspectos'!$CS$2,24*EC10/'Tabla de Aspectos'!$CS$5,IF(EB10='Tabla de Aspectos'!$CU$2,24*EC10/'Tabla de Aspectos'!$CU$5,IF(EB10='Tabla de Aspectos'!$CW$2,24*EC10/'Tabla de Aspectos'!$CW$5,""))))))))))))))))))))))))))))))))))))))))))))))))))</f>
        <v>0</v>
      </c>
      <c r="EF10" s="3">
        <f t="shared" si="12"/>
        <v>20</v>
      </c>
      <c r="EH10" s="3">
        <f>'Tabla de Aspectos'!D242</f>
        <v>247</v>
      </c>
      <c r="EI10" s="3" t="str">
        <f>'Tabla de Aspectos'!E242</f>
        <v>Ceres</v>
      </c>
      <c r="EJ10" s="3" t="str">
        <f>'Tabla de Aspectos'!F242</f>
        <v>Saturno</v>
      </c>
      <c r="EK10" s="3" t="str">
        <f>IF('Tabla de Aspectos'!G242='Tabla de Aspectos'!$H$2,'Tabla de Aspectos'!$H$2,IF('Tabla de Aspectos'!I242='Tabla de Aspectos'!$J$2,'Tabla de Aspectos'!$J$2,IF('Tabla de Aspectos'!CY242='Tabla de Aspectos'!$CZ$2,'Tabla de Aspectos'!$CZ$2,IF('Tabla de Aspectos'!K242='Tabla de Aspectos'!$L$2,'Tabla de Aspectos'!$L$2,IF('Tabla de Aspectos'!M242='Tabla de Aspectos'!$N$2,'Tabla de Aspectos'!$N$2,IF('Tabla de Aspectos'!O242='Tabla de Aspectos'!$P$2,'Tabla de Aspectos'!$P$2,IF('Tabla de Aspectos'!Q242='Tabla de Aspectos'!$R$2,'Tabla de Aspectos'!$R$2,IF('Tabla de Aspectos'!S242='Tabla de Aspectos'!$T$2,'Tabla de Aspectos'!$T$2,IF('Tabla de Aspectos'!U242='Tabla de Aspectos'!$V$2,'Tabla de Aspectos'!$V$2,IF('Tabla de Aspectos'!W242='Tabla de Aspectos'!$X$2,'Tabla de Aspectos'!$X$2,IF('Tabla de Aspectos'!Y242='Tabla de Aspectos'!$Z$2,'Tabla de Aspectos'!$Z$2,IF('Tabla de Aspectos'!AA242='Tabla de Aspectos'!$AB$2,'Tabla de Aspectos'!$AB$2,IF('Tabla de Aspectos'!AC242='Tabla de Aspectos'!$AD$2,'Tabla de Aspectos'!$AD$2,IF('Tabla de Aspectos'!AE242='Tabla de Aspectos'!$AF$2,'Tabla de Aspectos'!$AF$2,IF('Tabla de Aspectos'!AG242='Tabla de Aspectos'!$AH$2,'Tabla de Aspectos'!$AH$2,IF('Tabla de Aspectos'!AI242='Tabla de Aspectos'!$AJ$2,'Tabla de Aspectos'!$AJ$2,IF('Tabla de Aspectos'!AK242='Tabla de Aspectos'!$AL$2,'Tabla de Aspectos'!$AL$2,IF('Tabla de Aspectos'!AM242='Tabla de Aspectos'!$AN$2,'Tabla de Aspectos'!$AN$2,IF('Tabla de Aspectos'!AO242='Tabla de Aspectos'!$AP$2,'Tabla de Aspectos'!$AP$2,IF('Tabla de Aspectos'!AQ242='Tabla de Aspectos'!$AR$2,'Tabla de Aspectos'!$AR$2,IF('Tabla de Aspectos'!AS242='Tabla de Aspectos'!$AT$2,'Tabla de Aspectos'!$AT$2,IF('Tabla de Aspectos'!AU242='Tabla de Aspectos'!$AV$2,'Tabla de Aspectos'!$AV$2,IF('Tabla de Aspectos'!AW242='Tabla de Aspectos'!$AX$2,'Tabla de Aspectos'!$AX$2,IF('Tabla de Aspectos'!AY242='Tabla de Aspectos'!$AZ$2,'Tabla de Aspectos'!$AZ$2,IF('Tabla de Aspectos'!BA242='Tabla de Aspectos'!$BB$2,'Tabla de Aspectos'!$BB$2,IF('Tabla de Aspectos'!BC242='Tabla de Aspectos'!$BD$2,'Tabla de Aspectos'!$BD$2,IF('Tabla de Aspectos'!BE242='Tabla de Aspectos'!$BF$2,'Tabla de Aspectos'!$BF$2,IF('Tabla de Aspectos'!BG242='Tabla de Aspectos'!$BH$2,'Tabla de Aspectos'!$BH$2,IF('Tabla de Aspectos'!BI242='Tabla de Aspectos'!$BJ$2,'Tabla de Aspectos'!$BJ$2,IF('Tabla de Aspectos'!BK242='Tabla de Aspectos'!$BL$2,'Tabla de Aspectos'!$BL$2,IF('Tabla de Aspectos'!BM242='Tabla de Aspectos'!$BN$2,'Tabla de Aspectos'!$BN$2,IF('Tabla de Aspectos'!BO242='Tabla de Aspectos'!$BP$2,'Tabla de Aspectos'!$BP$2,IF('Tabla de Aspectos'!BQ242='Tabla de Aspectos'!$BR$2,'Tabla de Aspectos'!$BR$2,IF('Tabla de Aspectos'!BS242='Tabla de Aspectos'!$BT$2,'Tabla de Aspectos'!$BT$2,IF('Tabla de Aspectos'!BU242='Tabla de Aspectos'!$BV$2,'Tabla de Aspectos'!$BV$2,IF('Tabla de Aspectos'!BW242='Tabla de Aspectos'!$BX$2,'Tabla de Aspectos'!$BX$2,IF('Tabla de Aspectos'!BY242='Tabla de Aspectos'!$BZ$2,'Tabla de Aspectos'!$BZ$2,IF('Tabla de Aspectos'!CA242='Tabla de Aspectos'!$CB$2,'Tabla de Aspectos'!$CB$2,IF('Tabla de Aspectos'!CC242='Tabla de Aspectos'!$CD$2,'Tabla de Aspectos'!$CD$2,IF('Tabla de Aspectos'!CE242='Tabla de Aspectos'!$CF$2,'Tabla de Aspectos'!$CF$2,IF('Tabla de Aspectos'!CG242='Tabla de Aspectos'!$CH$2,'Tabla de Aspectos'!$CH$2,IF('Tabla de Aspectos'!CI242='Tabla de Aspectos'!$CJ$2,'Tabla de Aspectos'!$CJ$2,IF('Tabla de Aspectos'!CK242='Tabla de Aspectos'!$CL$2,'Tabla de Aspectos'!$CL$2,IF('Tabla de Aspectos'!CM242='Tabla de Aspectos'!$CN$2,'Tabla de Aspectos'!$CN$2,IF('Tabla de Aspectos'!CO242='Tabla de Aspectos'!$CP$2,'Tabla de Aspectos'!$CP$2,IF('Tabla de Aspectos'!CQ242='Tabla de Aspectos'!$CR$2,'Tabla de Aspectos'!$CR$2,IF('Tabla de Aspectos'!CS242='Tabla de Aspectos'!$CT$2,'Tabla de Aspectos'!$CT$2,IF('Tabla de Aspectos'!CU242='Tabla de Aspectos'!$CV$2,'Tabla de Aspectos'!$CV$2,IF('Tabla de Aspectos'!CW242='Tabla de Aspectos'!$CX$2,'Tabla de Aspectos'!$CX$2,"")))))))))))))))))))))))))))))))))))))))))))))))))</f>
        <v>Conjunción</v>
      </c>
      <c r="EL10" s="5">
        <f>IF(AND('Tabla de Aspectos'!H242&gt;=0,'Tabla de Aspectos'!H242&lt;'Tabla de Aspectos'!$G$5/24),'Tabla de Aspectos'!H242,IF(AND('Tabla de Aspectos'!J242&gt;=0,'Tabla de Aspectos'!J242&lt;'Tabla de Aspectos'!$I$5/24),'Tabla de Aspectos'!J242,IF(AND('Tabla de Aspectos'!CZ242&gt;=0,'Tabla de Aspectos'!CZ242&lt;'Tabla de Aspectos'!$CY$5/24),'Tabla de Aspectos'!CZ242,IF(AND('Tabla de Aspectos'!L242&gt;=0,'Tabla de Aspectos'!L242&lt;'Tabla de Aspectos'!$K$5/24),'Tabla de Aspectos'!L242,IF(AND('Tabla de Aspectos'!N242&gt;=0,'Tabla de Aspectos'!N242&lt;'Tabla de Aspectos'!$M$5/24),'Tabla de Aspectos'!N242,IF(AND('Tabla de Aspectos'!P242&gt;=0,'Tabla de Aspectos'!P242&lt;'Tabla de Aspectos'!$O$5/24),'Tabla de Aspectos'!P242,IF(AND('Tabla de Aspectos'!R242&gt;=0,'Tabla de Aspectos'!R242&lt;'Tabla de Aspectos'!$Q$5/24),'Tabla de Aspectos'!R242,IF(AND('Tabla de Aspectos'!T242&gt;=0,'Tabla de Aspectos'!T242&lt;'Tabla de Aspectos'!$S$5/24),'Tabla de Aspectos'!T242,IF(AND('Tabla de Aspectos'!V242&gt;=0,'Tabla de Aspectos'!V242&lt;'Tabla de Aspectos'!$U$5/24),'Tabla de Aspectos'!V242,IF(AND('Tabla de Aspectos'!X242&gt;=0,'Tabla de Aspectos'!X242&lt;'Tabla de Aspectos'!$W$5/24),'Tabla de Aspectos'!X242,IF(AND('Tabla de Aspectos'!Z242&gt;=0,'Tabla de Aspectos'!Z242&lt;'Tabla de Aspectos'!$Y$5/24),'Tabla de Aspectos'!Z242,IF(AND('Tabla de Aspectos'!AB242&gt;=0,'Tabla de Aspectos'!AB242&lt;'Tabla de Aspectos'!$AA$5/24),'Tabla de Aspectos'!AB242,IF(AND('Tabla de Aspectos'!AD242&gt;=0,'Tabla de Aspectos'!AD242&lt;'Tabla de Aspectos'!$AC$5/24),'Tabla de Aspectos'!AD242,IF(AND('Tabla de Aspectos'!AF242&gt;=0,'Tabla de Aspectos'!AF242&lt;'Tabla de Aspectos'!$AE$5/24),'Tabla de Aspectos'!AF242,IF(AND('Tabla de Aspectos'!AH242&gt;=0,'Tabla de Aspectos'!AH242&lt;'Tabla de Aspectos'!$AG$5/24),'Tabla de Aspectos'!AH242,IF(AND('Tabla de Aspectos'!AJ242&gt;=0,'Tabla de Aspectos'!AJ242&lt;'Tabla de Aspectos'!$AI$5/24),'Tabla de Aspectos'!AJ242,IF(AND('Tabla de Aspectos'!AL242&gt;=0,'Tabla de Aspectos'!AL242&lt;'Tabla de Aspectos'!$AK$5/24),'Tabla de Aspectos'!AL242,IF(AND('Tabla de Aspectos'!AN242&gt;=0,'Tabla de Aspectos'!AN242&lt;'Tabla de Aspectos'!$AM$5/24),'Tabla de Aspectos'!AN242,IF(AND('Tabla de Aspectos'!AP242&gt;=0,'Tabla de Aspectos'!AP242&lt;'Tabla de Aspectos'!$AO$5/24),'Tabla de Aspectos'!AP242,IF(AND('Tabla de Aspectos'!AR242&gt;=0,'Tabla de Aspectos'!AR242&lt;'Tabla de Aspectos'!$AQ$5/24),'Tabla de Aspectos'!AR242,IF(AND('Tabla de Aspectos'!AT242&gt;=0,'Tabla de Aspectos'!AT242&lt;'Tabla de Aspectos'!$AS$5/24),'Tabla de Aspectos'!AT242,IF(AND('Tabla de Aspectos'!AV242&gt;=0,'Tabla de Aspectos'!AV242&lt;'Tabla de Aspectos'!$AU$5/24),'Tabla de Aspectos'!AV242,IF(AND('Tabla de Aspectos'!AX242&gt;=0,'Tabla de Aspectos'!AX242&lt;'Tabla de Aspectos'!$AW$5/24),'Tabla de Aspectos'!AX242,IF(AND('Tabla de Aspectos'!AZ242&gt;=0,'Tabla de Aspectos'!AZ242&lt;'Tabla de Aspectos'!$AY$5/24),'Tabla de Aspectos'!AZ242,IF(AND('Tabla de Aspectos'!BB242&gt;=0,'Tabla de Aspectos'!BB242&lt;'Tabla de Aspectos'!$BA$5/24),'Tabla de Aspectos'!BB242,IF(AND('Tabla de Aspectos'!BD242&gt;=0,'Tabla de Aspectos'!BD242&lt;'Tabla de Aspectos'!$BC$5/24),'Tabla de Aspectos'!BD242,IF(AND('Tabla de Aspectos'!BF242&gt;=0,'Tabla de Aspectos'!BF242&lt;'Tabla de Aspectos'!$BE$5/24),'Tabla de Aspectos'!BF242,IF(AND('Tabla de Aspectos'!BH242&gt;=0,'Tabla de Aspectos'!BH242&lt;'Tabla de Aspectos'!$BG$5/24),'Tabla de Aspectos'!BH242,IF(AND('Tabla de Aspectos'!BJ242&gt;=0,'Tabla de Aspectos'!BJ242&lt;'Tabla de Aspectos'!$BI$5/24),'Tabla de Aspectos'!BJ242,IF(AND('Tabla de Aspectos'!BL242&gt;=0,'Tabla de Aspectos'!BL242&lt;'Tabla de Aspectos'!$BK$5/24),'Tabla de Aspectos'!BL242,IF(AND('Tabla de Aspectos'!BN242&gt;=0,'Tabla de Aspectos'!BN242&lt;'Tabla de Aspectos'!$BM$5/24),'Tabla de Aspectos'!BN242,IF(AND('Tabla de Aspectos'!BP242&gt;=0,'Tabla de Aspectos'!BP242&lt;'Tabla de Aspectos'!$BO$5/24),'Tabla de Aspectos'!BP242,IF(AND('Tabla de Aspectos'!BR242&gt;=0,'Tabla de Aspectos'!BR242&lt;'Tabla de Aspectos'!$BQ$5/24),'Tabla de Aspectos'!BR242,IF(AND('Tabla de Aspectos'!BT242&gt;=0,'Tabla de Aspectos'!BT242&lt;'Tabla de Aspectos'!$BS$5/24),'Tabla de Aspectos'!BT242,IF(AND('Tabla de Aspectos'!BV242&gt;=0,'Tabla de Aspectos'!BV242&lt;'Tabla de Aspectos'!$BU$5/24),'Tabla de Aspectos'!BV242,IF(AND('Tabla de Aspectos'!BX242&gt;=0,'Tabla de Aspectos'!BX242&lt;'Tabla de Aspectos'!$BW$5/24),'Tabla de Aspectos'!BX242,IF(AND('Tabla de Aspectos'!BZ242&gt;=0,'Tabla de Aspectos'!BZ242&lt;'Tabla de Aspectos'!$BY$5/24),'Tabla de Aspectos'!BZ242,IF(AND('Tabla de Aspectos'!CB242&gt;=0,'Tabla de Aspectos'!CB242&lt;'Tabla de Aspectos'!$CA$5/24),'Tabla de Aspectos'!CB242,IF(AND('Tabla de Aspectos'!CD242&gt;=0,'Tabla de Aspectos'!CD242&lt;'Tabla de Aspectos'!$CC$5/24),'Tabla de Aspectos'!CD242,IF(AND('Tabla de Aspectos'!CF242&gt;=0,'Tabla de Aspectos'!CF242&lt;'Tabla de Aspectos'!$CE$5/24),'Tabla de Aspectos'!CF242,IF(AND('Tabla de Aspectos'!CH242&gt;=0,'Tabla de Aspectos'!CH242&lt;'Tabla de Aspectos'!$CG$5/24),'Tabla de Aspectos'!CH242,IF(AND('Tabla de Aspectos'!CJ242&gt;=0,'Tabla de Aspectos'!CJ242&lt;'Tabla de Aspectos'!$CI$5/24),'Tabla de Aspectos'!CJ242,IF(AND('Tabla de Aspectos'!CL242&gt;=0,'Tabla de Aspectos'!CL242&lt;'Tabla de Aspectos'!$CK$5/24),'Tabla de Aspectos'!CL242,IF(AND('Tabla de Aspectos'!CN242&gt;=0,'Tabla de Aspectos'!CN242&lt;'Tabla de Aspectos'!$CM$5/24),'Tabla de Aspectos'!CN242,IF(AND('Tabla de Aspectos'!CP242&gt;=0,'Tabla de Aspectos'!CP242&lt;'Tabla de Aspectos'!$CO$5/24),'Tabla de Aspectos'!CP242,IF(AND('Tabla de Aspectos'!CR242&gt;=0,'Tabla de Aspectos'!CR242&lt;'Tabla de Aspectos'!$CQ$5/24),'Tabla de Aspectos'!CR242,IF(AND('Tabla de Aspectos'!CT242&gt;=0,'Tabla de Aspectos'!CT242&lt;'Tabla de Aspectos'!$CS$5/24),'Tabla de Aspectos'!CT242,IF(AND('Tabla de Aspectos'!CV242&gt;=0,'Tabla de Aspectos'!CV242&lt;'Tabla de Aspectos'!$CU$5/24),'Tabla de Aspectos'!CV242,IF(AND('Tabla de Aspectos'!CX242&gt;=0,'Tabla de Aspectos'!CX242&lt;'Tabla de Aspectos'!$CW$5/24),'Tabla de Aspectos'!CX242,"")))))))))))))))))))))))))))))))))))))))))))))))))</f>
        <v>0</v>
      </c>
      <c r="EM10" s="3" t="str">
        <f>IF(EL10&lt;&gt;"",IF(EK10=13,"(no se puede describir)",IF(EK10="Conjunción","+20",ROUND((31-HLOOKUP(EK10,'Tabla de Aspectos'!$G$2:$DT$7,6,FALSE))/3*2,1))),"")</f>
        <v>+20</v>
      </c>
      <c r="EN10" s="3">
        <f>IF(EK10='Tabla de Aspectos'!$G$2,24*EL10/'Tabla de Aspectos'!$G$5,IF(EK10='Tabla de Aspectos'!$I$2,24*EL10/'Tabla de Aspectos'!$I$5,IF(EK10='Tabla de Aspectos'!$K$2,24*EL10/'Tabla de Aspectos'!$K$5,IF(EK10='Tabla de Aspectos'!$CY$2,24*EL10/'Tabla de Aspectos'!$CY$5,IF(EK10='Tabla de Aspectos'!$M$2,24*EL10/'Tabla de Aspectos'!$M$5,IF(EK10='Tabla de Aspectos'!$M$2,24*EL10/'Tabla de Aspectos'!$M$5,IF(EK10='Tabla de Aspectos'!$O$2,24*EL10/'Tabla de Aspectos'!$O$5,IF(EK10='Tabla de Aspectos'!$Q$2,24*EL10/'Tabla de Aspectos'!$Q$5,IF(EK10='Tabla de Aspectos'!$S$2,24*EL10/'Tabla de Aspectos'!$S$5,IF(EK10='Tabla de Aspectos'!$U$2,24*EL10/'Tabla de Aspectos'!$U$5,IF(EK10='Tabla de Aspectos'!$W$2,24*EL10/'Tabla de Aspectos'!$W$5,IF(EK10='Tabla de Aspectos'!$Y$2,24*EL10/'Tabla de Aspectos'!$Y$5,IF(EK10='Tabla de Aspectos'!$AA$2,24*EL10/'Tabla de Aspectos'!$AA$5,IF(EK10='Tabla de Aspectos'!$AC$2,24*EL10/'Tabla de Aspectos'!$AC$5,IF(EK10='Tabla de Aspectos'!$AE$2,24*EL10/'Tabla de Aspectos'!$AE$5,IF(EK10='Tabla de Aspectos'!$AG$2,24*EL10/'Tabla de Aspectos'!$AG$5,IF(EK10='Tabla de Aspectos'!$AI$2,24*EL10/'Tabla de Aspectos'!$AI$5,IF(EK10='Tabla de Aspectos'!$AK$2,24*EL10/'Tabla de Aspectos'!$AK$5,IF(EK10='Tabla de Aspectos'!$AM$2,24*EL10/'Tabla de Aspectos'!$AM$5,IF(EK10='Tabla de Aspectos'!$AO$2,24*EL10/'Tabla de Aspectos'!$AO$5,IF(EK10='Tabla de Aspectos'!$AQ$2,24*EL10/'Tabla de Aspectos'!$AQ$5,IF(EK10='Tabla de Aspectos'!$AS$2,24*EL10/'Tabla de Aspectos'!$AS$5,IF(EK10='Tabla de Aspectos'!$AU$2,24*EL10/'Tabla de Aspectos'!$AU$5,IF(EK10='Tabla de Aspectos'!$AW$2,24*EL10/'Tabla de Aspectos'!$AW$5,IF(EK10='Tabla de Aspectos'!$AY$2,24*EL10/'Tabla de Aspectos'!$AY$5,IF(EK10='Tabla de Aspectos'!$BA$2,24*EL10/'Tabla de Aspectos'!$BA$5,IF(EK10='Tabla de Aspectos'!$BC$2,24*EL10/'Tabla de Aspectos'!$BC$5,IF(EK10='Tabla de Aspectos'!$BE$2,24*EL10/'Tabla de Aspectos'!$BE$5,IF(EK10='Tabla de Aspectos'!$BG$2,24*EL10/'Tabla de Aspectos'!$BG$5,IF(EK10='Tabla de Aspectos'!$BI$2,24*EL10/'Tabla de Aspectos'!$BI$5,IF(EK10='Tabla de Aspectos'!$BK$2,24*EL10/'Tabla de Aspectos'!$BK$5,IF(EK10='Tabla de Aspectos'!$BM$2,24*EL10/'Tabla de Aspectos'!$BM$5,IF(EK10='Tabla de Aspectos'!$BO$2,24*EL10/'Tabla de Aspectos'!$BO$5,IF(EK10='Tabla de Aspectos'!$BQ$2,24*EL10/'Tabla de Aspectos'!$BQ$5,IF(EK10='Tabla de Aspectos'!$BS$2,24*EL10/'Tabla de Aspectos'!$BS$5,IF(EK10='Tabla de Aspectos'!$BU$2,24*EL10/'Tabla de Aspectos'!$BU$5,IF(EK10='Tabla de Aspectos'!$BW$2,24*EL10/'Tabla de Aspectos'!$BW$5,IF(EK10='Tabla de Aspectos'!$BY$2,24*EL10/'Tabla de Aspectos'!$BY$5,IF(EK10='Tabla de Aspectos'!$CA$2,24*EL10/'Tabla de Aspectos'!$CA$5,IF(EK10='Tabla de Aspectos'!$CC$2,24*EL10/'Tabla de Aspectos'!$CC$5,IF(EK10='Tabla de Aspectos'!$CE$2,24*EL10/'Tabla de Aspectos'!$CE$5,IF(EK10='Tabla de Aspectos'!$CG$2,24*EL10/'Tabla de Aspectos'!$CG$5,IF(EK10='Tabla de Aspectos'!$CI$2,24*EL10/'Tabla de Aspectos'!$CI$5,IF(EK10='Tabla de Aspectos'!$CK$2,24*EL10/'Tabla de Aspectos'!$CK$5,IF(EK10='Tabla de Aspectos'!$CM$2,24*EL10/'Tabla de Aspectos'!$CM$5,IF(EK10='Tabla de Aspectos'!$CO$2,24*EL10/'Tabla de Aspectos'!$CO$5,IF(EK10='Tabla de Aspectos'!$CQ$2,24*EL10/'Tabla de Aspectos'!$CQ$5,IF(EK10='Tabla de Aspectos'!$CS$2,24*EL10/'Tabla de Aspectos'!$CS$5,IF(EK10='Tabla de Aspectos'!$CU$2,24*EL10/'Tabla de Aspectos'!$CU$5,IF(EK10='Tabla de Aspectos'!$CW$2,24*EL10/'Tabla de Aspectos'!$CW$5,""))))))))))))))))))))))))))))))))))))))))))))))))))</f>
        <v>0</v>
      </c>
      <c r="EO10" s="3">
        <f t="shared" si="13"/>
        <v>20</v>
      </c>
      <c r="EQ10" s="3">
        <f>'Tabla de Aspectos'!D257</f>
        <v>263</v>
      </c>
      <c r="ER10" s="3" t="str">
        <f>'Tabla de Aspectos'!E257</f>
        <v>Varuna</v>
      </c>
      <c r="ES10" s="3" t="str">
        <f>'Tabla de Aspectos'!F257</f>
        <v>Saturno</v>
      </c>
      <c r="ET10" s="3" t="str">
        <f>IF('Tabla de Aspectos'!G257='Tabla de Aspectos'!$H$2,'Tabla de Aspectos'!$H$2,IF('Tabla de Aspectos'!I257='Tabla de Aspectos'!$J$2,'Tabla de Aspectos'!$J$2,IF('Tabla de Aspectos'!CY257='Tabla de Aspectos'!$CZ$2,'Tabla de Aspectos'!$CZ$2,IF('Tabla de Aspectos'!K257='Tabla de Aspectos'!$L$2,'Tabla de Aspectos'!$L$2,IF('Tabla de Aspectos'!M257='Tabla de Aspectos'!$N$2,'Tabla de Aspectos'!$N$2,IF('Tabla de Aspectos'!O257='Tabla de Aspectos'!$P$2,'Tabla de Aspectos'!$P$2,IF('Tabla de Aspectos'!Q257='Tabla de Aspectos'!$R$2,'Tabla de Aspectos'!$R$2,IF('Tabla de Aspectos'!S257='Tabla de Aspectos'!$T$2,'Tabla de Aspectos'!$T$2,IF('Tabla de Aspectos'!U257='Tabla de Aspectos'!$V$2,'Tabla de Aspectos'!$V$2,IF('Tabla de Aspectos'!W257='Tabla de Aspectos'!$X$2,'Tabla de Aspectos'!$X$2,IF('Tabla de Aspectos'!Y257='Tabla de Aspectos'!$Z$2,'Tabla de Aspectos'!$Z$2,IF('Tabla de Aspectos'!AA257='Tabla de Aspectos'!$AB$2,'Tabla de Aspectos'!$AB$2,IF('Tabla de Aspectos'!AC257='Tabla de Aspectos'!$AD$2,'Tabla de Aspectos'!$AD$2,IF('Tabla de Aspectos'!AE257='Tabla de Aspectos'!$AF$2,'Tabla de Aspectos'!$AF$2,IF('Tabla de Aspectos'!AG257='Tabla de Aspectos'!$AH$2,'Tabla de Aspectos'!$AH$2,IF('Tabla de Aspectos'!AI257='Tabla de Aspectos'!$AJ$2,'Tabla de Aspectos'!$AJ$2,IF('Tabla de Aspectos'!AK257='Tabla de Aspectos'!$AL$2,'Tabla de Aspectos'!$AL$2,IF('Tabla de Aspectos'!AM257='Tabla de Aspectos'!$AN$2,'Tabla de Aspectos'!$AN$2,IF('Tabla de Aspectos'!AO257='Tabla de Aspectos'!$AP$2,'Tabla de Aspectos'!$AP$2,IF('Tabla de Aspectos'!AQ257='Tabla de Aspectos'!$AR$2,'Tabla de Aspectos'!$AR$2,IF('Tabla de Aspectos'!AS257='Tabla de Aspectos'!$AT$2,'Tabla de Aspectos'!$AT$2,IF('Tabla de Aspectos'!AU257='Tabla de Aspectos'!$AV$2,'Tabla de Aspectos'!$AV$2,IF('Tabla de Aspectos'!AW257='Tabla de Aspectos'!$AX$2,'Tabla de Aspectos'!$AX$2,IF('Tabla de Aspectos'!AY257='Tabla de Aspectos'!$AZ$2,'Tabla de Aspectos'!$AZ$2,IF('Tabla de Aspectos'!BA257='Tabla de Aspectos'!$BB$2,'Tabla de Aspectos'!$BB$2,IF('Tabla de Aspectos'!BC257='Tabla de Aspectos'!$BD$2,'Tabla de Aspectos'!$BD$2,IF('Tabla de Aspectos'!BE257='Tabla de Aspectos'!$BF$2,'Tabla de Aspectos'!$BF$2,IF('Tabla de Aspectos'!BG257='Tabla de Aspectos'!$BH$2,'Tabla de Aspectos'!$BH$2,IF('Tabla de Aspectos'!BI257='Tabla de Aspectos'!$BJ$2,'Tabla de Aspectos'!$BJ$2,IF('Tabla de Aspectos'!BK257='Tabla de Aspectos'!$BL$2,'Tabla de Aspectos'!$BL$2,IF('Tabla de Aspectos'!BM257='Tabla de Aspectos'!$BN$2,'Tabla de Aspectos'!$BN$2,IF('Tabla de Aspectos'!BO257='Tabla de Aspectos'!$BP$2,'Tabla de Aspectos'!$BP$2,IF('Tabla de Aspectos'!BQ257='Tabla de Aspectos'!$BR$2,'Tabla de Aspectos'!$BR$2,IF('Tabla de Aspectos'!BS257='Tabla de Aspectos'!$BT$2,'Tabla de Aspectos'!$BT$2,IF('Tabla de Aspectos'!BU257='Tabla de Aspectos'!$BV$2,'Tabla de Aspectos'!$BV$2,IF('Tabla de Aspectos'!BW257='Tabla de Aspectos'!$BX$2,'Tabla de Aspectos'!$BX$2,IF('Tabla de Aspectos'!BY257='Tabla de Aspectos'!$BZ$2,'Tabla de Aspectos'!$BZ$2,IF('Tabla de Aspectos'!CA257='Tabla de Aspectos'!$CB$2,'Tabla de Aspectos'!$CB$2,IF('Tabla de Aspectos'!CC257='Tabla de Aspectos'!$CD$2,'Tabla de Aspectos'!$CD$2,IF('Tabla de Aspectos'!CE257='Tabla de Aspectos'!$CF$2,'Tabla de Aspectos'!$CF$2,IF('Tabla de Aspectos'!CG257='Tabla de Aspectos'!$CH$2,'Tabla de Aspectos'!$CH$2,IF('Tabla de Aspectos'!CI257='Tabla de Aspectos'!$CJ$2,'Tabla de Aspectos'!$CJ$2,IF('Tabla de Aspectos'!CK257='Tabla de Aspectos'!$CL$2,'Tabla de Aspectos'!$CL$2,IF('Tabla de Aspectos'!CM257='Tabla de Aspectos'!$CN$2,'Tabla de Aspectos'!$CN$2,IF('Tabla de Aspectos'!CO257='Tabla de Aspectos'!$CP$2,'Tabla de Aspectos'!$CP$2,IF('Tabla de Aspectos'!CQ257='Tabla de Aspectos'!$CR$2,'Tabla de Aspectos'!$CR$2,IF('Tabla de Aspectos'!CS257='Tabla de Aspectos'!$CT$2,'Tabla de Aspectos'!$CT$2,IF('Tabla de Aspectos'!CU257='Tabla de Aspectos'!$CV$2,'Tabla de Aspectos'!$CV$2,IF('Tabla de Aspectos'!CW257='Tabla de Aspectos'!$CX$2,'Tabla de Aspectos'!$CX$2,"")))))))))))))))))))))))))))))))))))))))))))))))))</f>
        <v>Conjunción</v>
      </c>
      <c r="EU10" s="5">
        <f>IF(AND('Tabla de Aspectos'!H257&gt;=0,'Tabla de Aspectos'!H257&lt;'Tabla de Aspectos'!$G$5/24),'Tabla de Aspectos'!H257,IF(AND('Tabla de Aspectos'!J257&gt;=0,'Tabla de Aspectos'!J257&lt;'Tabla de Aspectos'!$I$5/24),'Tabla de Aspectos'!J257,IF(AND('Tabla de Aspectos'!CZ257&gt;=0,'Tabla de Aspectos'!CZ257&lt;'Tabla de Aspectos'!$CY$5/24),'Tabla de Aspectos'!CZ257,IF(AND('Tabla de Aspectos'!L257&gt;=0,'Tabla de Aspectos'!L257&lt;'Tabla de Aspectos'!$K$5/24),'Tabla de Aspectos'!L257,IF(AND('Tabla de Aspectos'!N257&gt;=0,'Tabla de Aspectos'!N257&lt;'Tabla de Aspectos'!$M$5/24),'Tabla de Aspectos'!N257,IF(AND('Tabla de Aspectos'!P257&gt;=0,'Tabla de Aspectos'!P257&lt;'Tabla de Aspectos'!$O$5/24),'Tabla de Aspectos'!P257,IF(AND('Tabla de Aspectos'!R257&gt;=0,'Tabla de Aspectos'!R257&lt;'Tabla de Aspectos'!$Q$5/24),'Tabla de Aspectos'!R257,IF(AND('Tabla de Aspectos'!T257&gt;=0,'Tabla de Aspectos'!T257&lt;'Tabla de Aspectos'!$S$5/24),'Tabla de Aspectos'!T257,IF(AND('Tabla de Aspectos'!V257&gt;=0,'Tabla de Aspectos'!V257&lt;'Tabla de Aspectos'!$U$5/24),'Tabla de Aspectos'!V257,IF(AND('Tabla de Aspectos'!X257&gt;=0,'Tabla de Aspectos'!X257&lt;'Tabla de Aspectos'!$W$5/24),'Tabla de Aspectos'!X257,IF(AND('Tabla de Aspectos'!Z257&gt;=0,'Tabla de Aspectos'!Z257&lt;'Tabla de Aspectos'!$Y$5/24),'Tabla de Aspectos'!Z257,IF(AND('Tabla de Aspectos'!AB257&gt;=0,'Tabla de Aspectos'!AB257&lt;'Tabla de Aspectos'!$AA$5/24),'Tabla de Aspectos'!AB257,IF(AND('Tabla de Aspectos'!AD257&gt;=0,'Tabla de Aspectos'!AD257&lt;'Tabla de Aspectos'!$AC$5/24),'Tabla de Aspectos'!AD257,IF(AND('Tabla de Aspectos'!AF257&gt;=0,'Tabla de Aspectos'!AF257&lt;'Tabla de Aspectos'!$AE$5/24),'Tabla de Aspectos'!AF257,IF(AND('Tabla de Aspectos'!AH257&gt;=0,'Tabla de Aspectos'!AH257&lt;'Tabla de Aspectos'!$AG$5/24),'Tabla de Aspectos'!AH257,IF(AND('Tabla de Aspectos'!AJ257&gt;=0,'Tabla de Aspectos'!AJ257&lt;'Tabla de Aspectos'!$AI$5/24),'Tabla de Aspectos'!AJ257,IF(AND('Tabla de Aspectos'!AL257&gt;=0,'Tabla de Aspectos'!AL257&lt;'Tabla de Aspectos'!$AK$5/24),'Tabla de Aspectos'!AL257,IF(AND('Tabla de Aspectos'!AN257&gt;=0,'Tabla de Aspectos'!AN257&lt;'Tabla de Aspectos'!$AM$5/24),'Tabla de Aspectos'!AN257,IF(AND('Tabla de Aspectos'!AP257&gt;=0,'Tabla de Aspectos'!AP257&lt;'Tabla de Aspectos'!$AO$5/24),'Tabla de Aspectos'!AP257,IF(AND('Tabla de Aspectos'!AR257&gt;=0,'Tabla de Aspectos'!AR257&lt;'Tabla de Aspectos'!$AQ$5/24),'Tabla de Aspectos'!AR257,IF(AND('Tabla de Aspectos'!AT257&gt;=0,'Tabla de Aspectos'!AT257&lt;'Tabla de Aspectos'!$AS$5/24),'Tabla de Aspectos'!AT257,IF(AND('Tabla de Aspectos'!AV257&gt;=0,'Tabla de Aspectos'!AV257&lt;'Tabla de Aspectos'!$AU$5/24),'Tabla de Aspectos'!AV257,IF(AND('Tabla de Aspectos'!AX257&gt;=0,'Tabla de Aspectos'!AX257&lt;'Tabla de Aspectos'!$AW$5/24),'Tabla de Aspectos'!AX257,IF(AND('Tabla de Aspectos'!AZ257&gt;=0,'Tabla de Aspectos'!AZ257&lt;'Tabla de Aspectos'!$AY$5/24),'Tabla de Aspectos'!AZ257,IF(AND('Tabla de Aspectos'!BB257&gt;=0,'Tabla de Aspectos'!BB257&lt;'Tabla de Aspectos'!$BA$5/24),'Tabla de Aspectos'!BB257,IF(AND('Tabla de Aspectos'!BD257&gt;=0,'Tabla de Aspectos'!BD257&lt;'Tabla de Aspectos'!$BC$5/24),'Tabla de Aspectos'!BD257,IF(AND('Tabla de Aspectos'!BF257&gt;=0,'Tabla de Aspectos'!BF257&lt;'Tabla de Aspectos'!$BE$5/24),'Tabla de Aspectos'!BF257,IF(AND('Tabla de Aspectos'!BH257&gt;=0,'Tabla de Aspectos'!BH257&lt;'Tabla de Aspectos'!$BG$5/24),'Tabla de Aspectos'!BH257,IF(AND('Tabla de Aspectos'!BJ257&gt;=0,'Tabla de Aspectos'!BJ257&lt;'Tabla de Aspectos'!$BI$5/24),'Tabla de Aspectos'!BJ257,IF(AND('Tabla de Aspectos'!BL257&gt;=0,'Tabla de Aspectos'!BL257&lt;'Tabla de Aspectos'!$BK$5/24),'Tabla de Aspectos'!BL257,IF(AND('Tabla de Aspectos'!BN257&gt;=0,'Tabla de Aspectos'!BN257&lt;'Tabla de Aspectos'!$BM$5/24),'Tabla de Aspectos'!BN257,IF(AND('Tabla de Aspectos'!BP257&gt;=0,'Tabla de Aspectos'!BP257&lt;'Tabla de Aspectos'!$BO$5/24),'Tabla de Aspectos'!BP257,IF(AND('Tabla de Aspectos'!BR257&gt;=0,'Tabla de Aspectos'!BR257&lt;'Tabla de Aspectos'!$BQ$5/24),'Tabla de Aspectos'!BR257,IF(AND('Tabla de Aspectos'!BT257&gt;=0,'Tabla de Aspectos'!BT257&lt;'Tabla de Aspectos'!$BS$5/24),'Tabla de Aspectos'!BT257,IF(AND('Tabla de Aspectos'!BV257&gt;=0,'Tabla de Aspectos'!BV257&lt;'Tabla de Aspectos'!$BU$5/24),'Tabla de Aspectos'!BV257,IF(AND('Tabla de Aspectos'!BX257&gt;=0,'Tabla de Aspectos'!BX257&lt;'Tabla de Aspectos'!$BW$5/24),'Tabla de Aspectos'!BX257,IF(AND('Tabla de Aspectos'!BZ257&gt;=0,'Tabla de Aspectos'!BZ257&lt;'Tabla de Aspectos'!$BY$5/24),'Tabla de Aspectos'!BZ257,IF(AND('Tabla de Aspectos'!CB257&gt;=0,'Tabla de Aspectos'!CB257&lt;'Tabla de Aspectos'!$CA$5/24),'Tabla de Aspectos'!CB257,IF(AND('Tabla de Aspectos'!CD257&gt;=0,'Tabla de Aspectos'!CD257&lt;'Tabla de Aspectos'!$CC$5/24),'Tabla de Aspectos'!CD257,IF(AND('Tabla de Aspectos'!CF257&gt;=0,'Tabla de Aspectos'!CF257&lt;'Tabla de Aspectos'!$CE$5/24),'Tabla de Aspectos'!CF257,IF(AND('Tabla de Aspectos'!CH257&gt;=0,'Tabla de Aspectos'!CH257&lt;'Tabla de Aspectos'!$CG$5/24),'Tabla de Aspectos'!CH257,IF(AND('Tabla de Aspectos'!CJ257&gt;=0,'Tabla de Aspectos'!CJ257&lt;'Tabla de Aspectos'!$CI$5/24),'Tabla de Aspectos'!CJ257,IF(AND('Tabla de Aspectos'!CL257&gt;=0,'Tabla de Aspectos'!CL257&lt;'Tabla de Aspectos'!$CK$5/24),'Tabla de Aspectos'!CL257,IF(AND('Tabla de Aspectos'!CN257&gt;=0,'Tabla de Aspectos'!CN257&lt;'Tabla de Aspectos'!$CM$5/24),'Tabla de Aspectos'!CN257,IF(AND('Tabla de Aspectos'!CP257&gt;=0,'Tabla de Aspectos'!CP257&lt;'Tabla de Aspectos'!$CO$5/24),'Tabla de Aspectos'!CP257,IF(AND('Tabla de Aspectos'!CR257&gt;=0,'Tabla de Aspectos'!CR257&lt;'Tabla de Aspectos'!$CQ$5/24),'Tabla de Aspectos'!CR257,IF(AND('Tabla de Aspectos'!CT257&gt;=0,'Tabla de Aspectos'!CT257&lt;'Tabla de Aspectos'!$CS$5/24),'Tabla de Aspectos'!CT257,IF(AND('Tabla de Aspectos'!CV257&gt;=0,'Tabla de Aspectos'!CV257&lt;'Tabla de Aspectos'!$CU$5/24),'Tabla de Aspectos'!CV257,IF(AND('Tabla de Aspectos'!CX257&gt;=0,'Tabla de Aspectos'!CX257&lt;'Tabla de Aspectos'!$CW$5/24),'Tabla de Aspectos'!CX257,"")))))))))))))))))))))))))))))))))))))))))))))))))</f>
        <v>0</v>
      </c>
      <c r="EV10" s="3" t="str">
        <f>IF(EU10&lt;&gt;"",IF(ET10=13,"(no se puede describir)",IF(ET10="Conjunción","+20",ROUND((31-HLOOKUP(ET10,'Tabla de Aspectos'!$G$2:$DT$7,6,FALSE))/3*2,1))),"")</f>
        <v>+20</v>
      </c>
      <c r="EW10" s="3">
        <f>IF(ET10='Tabla de Aspectos'!$G$2,24*EU10/'Tabla de Aspectos'!$G$5,IF(ET10='Tabla de Aspectos'!$I$2,24*EU10/'Tabla de Aspectos'!$I$5,IF(ET10='Tabla de Aspectos'!$K$2,24*EU10/'Tabla de Aspectos'!$K$5,IF(ET10='Tabla de Aspectos'!$CY$2,24*EU10/'Tabla de Aspectos'!$CY$5,IF(ET10='Tabla de Aspectos'!$M$2,24*EU10/'Tabla de Aspectos'!$M$5,IF(ET10='Tabla de Aspectos'!$M$2,24*EU10/'Tabla de Aspectos'!$M$5,IF(ET10='Tabla de Aspectos'!$O$2,24*EU10/'Tabla de Aspectos'!$O$5,IF(ET10='Tabla de Aspectos'!$Q$2,24*EU10/'Tabla de Aspectos'!$Q$5,IF(ET10='Tabla de Aspectos'!$S$2,24*EU10/'Tabla de Aspectos'!$S$5,IF(ET10='Tabla de Aspectos'!$U$2,24*EU10/'Tabla de Aspectos'!$U$5,IF(ET10='Tabla de Aspectos'!$W$2,24*EU10/'Tabla de Aspectos'!$W$5,IF(ET10='Tabla de Aspectos'!$Y$2,24*EU10/'Tabla de Aspectos'!$Y$5,IF(ET10='Tabla de Aspectos'!$AA$2,24*EU10/'Tabla de Aspectos'!$AA$5,IF(ET10='Tabla de Aspectos'!$AC$2,24*EU10/'Tabla de Aspectos'!$AC$5,IF(ET10='Tabla de Aspectos'!$AE$2,24*EU10/'Tabla de Aspectos'!$AE$5,IF(ET10='Tabla de Aspectos'!$AG$2,24*EU10/'Tabla de Aspectos'!$AG$5,IF(ET10='Tabla de Aspectos'!$AI$2,24*EU10/'Tabla de Aspectos'!$AI$5,IF(ET10='Tabla de Aspectos'!$AK$2,24*EU10/'Tabla de Aspectos'!$AK$5,IF(ET10='Tabla de Aspectos'!$AM$2,24*EU10/'Tabla de Aspectos'!$AM$5,IF(ET10='Tabla de Aspectos'!$AO$2,24*EU10/'Tabla de Aspectos'!$AO$5,IF(ET10='Tabla de Aspectos'!$AQ$2,24*EU10/'Tabla de Aspectos'!$AQ$5,IF(ET10='Tabla de Aspectos'!$AS$2,24*EU10/'Tabla de Aspectos'!$AS$5,IF(ET10='Tabla de Aspectos'!$AU$2,24*EU10/'Tabla de Aspectos'!$AU$5,IF(ET10='Tabla de Aspectos'!$AW$2,24*EU10/'Tabla de Aspectos'!$AW$5,IF(ET10='Tabla de Aspectos'!$AY$2,24*EU10/'Tabla de Aspectos'!$AY$5,IF(ET10='Tabla de Aspectos'!$BA$2,24*EU10/'Tabla de Aspectos'!$BA$5,IF(ET10='Tabla de Aspectos'!$BC$2,24*EU10/'Tabla de Aspectos'!$BC$5,IF(ET10='Tabla de Aspectos'!$BE$2,24*EU10/'Tabla de Aspectos'!$BE$5,IF(ET10='Tabla de Aspectos'!$BG$2,24*EU10/'Tabla de Aspectos'!$BG$5,IF(ET10='Tabla de Aspectos'!$BI$2,24*EU10/'Tabla de Aspectos'!$BI$5,IF(ET10='Tabla de Aspectos'!$BK$2,24*EU10/'Tabla de Aspectos'!$BK$5,IF(ET10='Tabla de Aspectos'!$BM$2,24*EU10/'Tabla de Aspectos'!$BM$5,IF(ET10='Tabla de Aspectos'!$BO$2,24*EU10/'Tabla de Aspectos'!$BO$5,IF(ET10='Tabla de Aspectos'!$BQ$2,24*EU10/'Tabla de Aspectos'!$BQ$5,IF(ET10='Tabla de Aspectos'!$BS$2,24*EU10/'Tabla de Aspectos'!$BS$5,IF(ET10='Tabla de Aspectos'!$BU$2,24*EU10/'Tabla de Aspectos'!$BU$5,IF(ET10='Tabla de Aspectos'!$BW$2,24*EU10/'Tabla de Aspectos'!$BW$5,IF(ET10='Tabla de Aspectos'!$BY$2,24*EU10/'Tabla de Aspectos'!$BY$5,IF(ET10='Tabla de Aspectos'!$CA$2,24*EU10/'Tabla de Aspectos'!$CA$5,IF(ET10='Tabla de Aspectos'!$CC$2,24*EU10/'Tabla de Aspectos'!$CC$5,IF(ET10='Tabla de Aspectos'!$CE$2,24*EU10/'Tabla de Aspectos'!$CE$5,IF(ET10='Tabla de Aspectos'!$CG$2,24*EU10/'Tabla de Aspectos'!$CG$5,IF(ET10='Tabla de Aspectos'!$CI$2,24*EU10/'Tabla de Aspectos'!$CI$5,IF(ET10='Tabla de Aspectos'!$CK$2,24*EU10/'Tabla de Aspectos'!$CK$5,IF(ET10='Tabla de Aspectos'!$CM$2,24*EU10/'Tabla de Aspectos'!$CM$5,IF(ET10='Tabla de Aspectos'!$CO$2,24*EU10/'Tabla de Aspectos'!$CO$5,IF(ET10='Tabla de Aspectos'!$CQ$2,24*EU10/'Tabla de Aspectos'!$CQ$5,IF(ET10='Tabla de Aspectos'!$CS$2,24*EU10/'Tabla de Aspectos'!$CS$5,IF(ET10='Tabla de Aspectos'!$CU$2,24*EU10/'Tabla de Aspectos'!$CU$5,IF(ET10='Tabla de Aspectos'!$CW$2,24*EU10/'Tabla de Aspectos'!$CW$5,""))))))))))))))))))))))))))))))))))))))))))))))))))</f>
        <v>0</v>
      </c>
      <c r="EX10" s="3">
        <f t="shared" si="14"/>
        <v>20</v>
      </c>
    </row>
    <row r="11" spans="3:154" x14ac:dyDescent="0.3">
      <c r="C11" s="3">
        <f>'Tabla de Aspectos'!D17</f>
        <v>8</v>
      </c>
      <c r="D11" s="3" t="str">
        <f>'Tabla de Aspectos'!E17</f>
        <v>Urano</v>
      </c>
      <c r="E11" s="3" t="str">
        <f>'Tabla de Aspectos'!F17</f>
        <v>Se requiere llenar las posiciones</v>
      </c>
      <c r="F11" s="3" t="e">
        <f>IF('Tabla de Aspectos'!G17='Tabla de Aspectos'!$H$2,'Tabla de Aspectos'!$H$2,IF('Tabla de Aspectos'!I17='Tabla de Aspectos'!$J$2,'Tabla de Aspectos'!$J$2,IF('Tabla de Aspectos'!K17='Tabla de Aspectos'!$L$2,'Tabla de Aspectos'!$L$2,"")))</f>
        <v>#N/A</v>
      </c>
      <c r="G11" s="5" t="e">
        <f>IF(AND('Tabla de Aspectos'!H17&gt;=0,'Tabla de Aspectos'!H17&lt;'Tabla de Aspectos'!$G$5/24),'Tabla de Aspectos'!H17,IF(AND('Tabla de Aspectos'!J17&gt;=0,'Tabla de Aspectos'!J17&lt;'Tabla de Aspectos'!$I$5/24),'Tabla de Aspectos'!J17,IF(AND('Tabla de Aspectos'!L17&gt;=0,'Tabla de Aspectos'!L17&lt;'Tabla de Aspectos'!$K$5/24),'Tabla de Aspectos'!L17,"")))</f>
        <v>#N/A</v>
      </c>
      <c r="H11" s="3" t="e">
        <f>IF(G11&lt;&gt;"",IF(F11=13,"(no se puede describir)",IF(F11="Conjunción","+20",ROUND((31-HLOOKUP(F11,'Tabla de Aspectos'!$G$2:$DT$7,6,FALSE))/3*2,1))),"")</f>
        <v>#N/A</v>
      </c>
      <c r="I11" s="3" t="e">
        <f>IF(F11='Tabla de Aspectos'!$G$2,24*G11/'Tabla de Aspectos'!$G$5,IF(F11='Tabla de Aspectos'!$I$2,24*G11/'Tabla de Aspectos'!$I$5,IF(F11='Tabla de Aspectos'!$K$2,24*G11/'Tabla de Aspectos'!$K$5,"")))</f>
        <v>#N/A</v>
      </c>
      <c r="J11" s="3" t="e">
        <f t="shared" si="15"/>
        <v>#N/A</v>
      </c>
      <c r="L11" s="3">
        <f>'Tabla de Aspectos'!D33</f>
        <v>25</v>
      </c>
      <c r="M11" s="3" t="str">
        <f>'Tabla de Aspectos'!E33</f>
        <v>Sol</v>
      </c>
      <c r="N11" s="3" t="str">
        <f>'Tabla de Aspectos'!F33</f>
        <v>Neptuno</v>
      </c>
      <c r="O11" s="3" t="str">
        <f>IF('Tabla de Aspectos'!G33='Tabla de Aspectos'!$H$2,'Tabla de Aspectos'!$H$2,IF('Tabla de Aspectos'!I33='Tabla de Aspectos'!$J$2,'Tabla de Aspectos'!$J$2,IF('Tabla de Aspectos'!CY33='Tabla de Aspectos'!$CZ$2,'Tabla de Aspectos'!$CZ$2,IF('Tabla de Aspectos'!K33='Tabla de Aspectos'!$L$2,'Tabla de Aspectos'!$L$2,IF('Tabla de Aspectos'!M33='Tabla de Aspectos'!$N$2,'Tabla de Aspectos'!$N$2,IF('Tabla de Aspectos'!O33='Tabla de Aspectos'!$P$2,'Tabla de Aspectos'!$P$2,IF('Tabla de Aspectos'!Q33='Tabla de Aspectos'!$R$2,'Tabla de Aspectos'!$R$2,IF('Tabla de Aspectos'!S33='Tabla de Aspectos'!$T$2,'Tabla de Aspectos'!$T$2,IF('Tabla de Aspectos'!U33='Tabla de Aspectos'!$V$2,'Tabla de Aspectos'!$V$2,IF('Tabla de Aspectos'!W33='Tabla de Aspectos'!$X$2,'Tabla de Aspectos'!$X$2,IF('Tabla de Aspectos'!Y33='Tabla de Aspectos'!$Z$2,'Tabla de Aspectos'!$Z$2,IF('Tabla de Aspectos'!AA33='Tabla de Aspectos'!$AB$2,'Tabla de Aspectos'!$AB$2,IF('Tabla de Aspectos'!AC33='Tabla de Aspectos'!$AD$2,'Tabla de Aspectos'!$AD$2,IF('Tabla de Aspectos'!AE33='Tabla de Aspectos'!$AF$2,'Tabla de Aspectos'!$AF$2,IF('Tabla de Aspectos'!AG33='Tabla de Aspectos'!$AH$2,'Tabla de Aspectos'!$AH$2,IF('Tabla de Aspectos'!AI33='Tabla de Aspectos'!$AJ$2,'Tabla de Aspectos'!$AJ$2,IF('Tabla de Aspectos'!AK33='Tabla de Aspectos'!$AL$2,'Tabla de Aspectos'!$AL$2,IF('Tabla de Aspectos'!AM33='Tabla de Aspectos'!$AN$2,'Tabla de Aspectos'!$AN$2,IF('Tabla de Aspectos'!AO33='Tabla de Aspectos'!$AP$2,'Tabla de Aspectos'!$AP$2,IF('Tabla de Aspectos'!AQ33='Tabla de Aspectos'!$AR$2,'Tabla de Aspectos'!$AR$2,IF('Tabla de Aspectos'!AS33='Tabla de Aspectos'!$AT$2,'Tabla de Aspectos'!$AT$2,IF('Tabla de Aspectos'!AU33='Tabla de Aspectos'!$AV$2,'Tabla de Aspectos'!$AV$2,IF('Tabla de Aspectos'!AW33='Tabla de Aspectos'!$AX$2,'Tabla de Aspectos'!$AX$2,IF('Tabla de Aspectos'!AY33='Tabla de Aspectos'!$AZ$2,'Tabla de Aspectos'!$AZ$2,IF('Tabla de Aspectos'!BA33='Tabla de Aspectos'!$BB$2,'Tabla de Aspectos'!$BB$2,IF('Tabla de Aspectos'!BC33='Tabla de Aspectos'!$BD$2,'Tabla de Aspectos'!$BD$2,IF('Tabla de Aspectos'!BE33='Tabla de Aspectos'!$BF$2,'Tabla de Aspectos'!$BF$2,IF('Tabla de Aspectos'!BG33='Tabla de Aspectos'!$BH$2,'Tabla de Aspectos'!$BH$2,IF('Tabla de Aspectos'!BI33='Tabla de Aspectos'!$BJ$2,'Tabla de Aspectos'!$BJ$2,IF('Tabla de Aspectos'!BK33='Tabla de Aspectos'!$BL$2,'Tabla de Aspectos'!$BL$2,IF('Tabla de Aspectos'!BM33='Tabla de Aspectos'!$BN$2,'Tabla de Aspectos'!$BN$2,IF('Tabla de Aspectos'!BO33='Tabla de Aspectos'!$BP$2,'Tabla de Aspectos'!$BP$2,IF('Tabla de Aspectos'!BQ33='Tabla de Aspectos'!$BR$2,'Tabla de Aspectos'!$BR$2,IF('Tabla de Aspectos'!BS33='Tabla de Aspectos'!$BT$2,'Tabla de Aspectos'!$BT$2,IF('Tabla de Aspectos'!BU33='Tabla de Aspectos'!$BV$2,'Tabla de Aspectos'!$BV$2,IF('Tabla de Aspectos'!BW33='Tabla de Aspectos'!$BX$2,'Tabla de Aspectos'!$BX$2,IF('Tabla de Aspectos'!BY33='Tabla de Aspectos'!$BZ$2,'Tabla de Aspectos'!$BZ$2,IF('Tabla de Aspectos'!CA33='Tabla de Aspectos'!$CB$2,'Tabla de Aspectos'!$CB$2,IF('Tabla de Aspectos'!CC33='Tabla de Aspectos'!$CD$2,'Tabla de Aspectos'!$CD$2,IF('Tabla de Aspectos'!CE33='Tabla de Aspectos'!$CF$2,'Tabla de Aspectos'!$CF$2,IF('Tabla de Aspectos'!CG33='Tabla de Aspectos'!$CH$2,'Tabla de Aspectos'!$CH$2,IF('Tabla de Aspectos'!CI33='Tabla de Aspectos'!$CJ$2,'Tabla de Aspectos'!$CJ$2,IF('Tabla de Aspectos'!CK33='Tabla de Aspectos'!$CL$2,'Tabla de Aspectos'!$CL$2,IF('Tabla de Aspectos'!CM33='Tabla de Aspectos'!$CN$2,'Tabla de Aspectos'!$CN$2,IF('Tabla de Aspectos'!CO33='Tabla de Aspectos'!$CP$2,'Tabla de Aspectos'!$CP$2,IF('Tabla de Aspectos'!CQ33='Tabla de Aspectos'!$CR$2,'Tabla de Aspectos'!$CR$2,IF('Tabla de Aspectos'!CS33='Tabla de Aspectos'!$CT$2,'Tabla de Aspectos'!$CT$2,IF('Tabla de Aspectos'!CU33='Tabla de Aspectos'!$CV$2,'Tabla de Aspectos'!$CV$2,IF('Tabla de Aspectos'!CW33='Tabla de Aspectos'!$CX$2,'Tabla de Aspectos'!$CX$2,"")))))))))))))))))))))))))))))))))))))))))))))))))</f>
        <v>Conjunción</v>
      </c>
      <c r="P11" s="5">
        <f>IF(AND('Tabla de Aspectos'!H33&gt;=0,'Tabla de Aspectos'!H33&lt;'Tabla de Aspectos'!$G$5/24),'Tabla de Aspectos'!H33,IF(AND('Tabla de Aspectos'!J33&gt;=0,'Tabla de Aspectos'!J33&lt;'Tabla de Aspectos'!$I$5/24),'Tabla de Aspectos'!J33,IF(AND('Tabla de Aspectos'!CZ33&gt;=0,'Tabla de Aspectos'!CZ33&lt;'Tabla de Aspectos'!$CY$5/24),'Tabla de Aspectos'!CZ33,IF(AND('Tabla de Aspectos'!L33&gt;=0,'Tabla de Aspectos'!L33&lt;'Tabla de Aspectos'!$K$5/24),'Tabla de Aspectos'!L33,IF(AND('Tabla de Aspectos'!N33&gt;=0,'Tabla de Aspectos'!N33&lt;'Tabla de Aspectos'!$M$5/24),'Tabla de Aspectos'!N33,IF(AND('Tabla de Aspectos'!P33&gt;=0,'Tabla de Aspectos'!P33&lt;'Tabla de Aspectos'!$O$5/24),'Tabla de Aspectos'!P33,IF(AND('Tabla de Aspectos'!R33&gt;=0,'Tabla de Aspectos'!R33&lt;'Tabla de Aspectos'!$Q$5/24),'Tabla de Aspectos'!R33,IF(AND('Tabla de Aspectos'!T33&gt;=0,'Tabla de Aspectos'!T33&lt;'Tabla de Aspectos'!$S$5/24),'Tabla de Aspectos'!T33,IF(AND('Tabla de Aspectos'!V33&gt;=0,'Tabla de Aspectos'!V33&lt;'Tabla de Aspectos'!$U$5/24),'Tabla de Aspectos'!V33,IF(AND('Tabla de Aspectos'!X33&gt;=0,'Tabla de Aspectos'!X33&lt;'Tabla de Aspectos'!$W$5/24),'Tabla de Aspectos'!X33,IF(AND('Tabla de Aspectos'!Z33&gt;=0,'Tabla de Aspectos'!Z33&lt;'Tabla de Aspectos'!$Y$5/24),'Tabla de Aspectos'!Z33,IF(AND('Tabla de Aspectos'!AB33&gt;=0,'Tabla de Aspectos'!AB33&lt;'Tabla de Aspectos'!$AA$5/24),'Tabla de Aspectos'!AB33,IF(AND('Tabla de Aspectos'!AD33&gt;=0,'Tabla de Aspectos'!AD33&lt;'Tabla de Aspectos'!$AC$5/24),'Tabla de Aspectos'!AD33,IF(AND('Tabla de Aspectos'!AF33&gt;=0,'Tabla de Aspectos'!AF33&lt;'Tabla de Aspectos'!$AE$5/24),'Tabla de Aspectos'!AF33,IF(AND('Tabla de Aspectos'!AH33&gt;=0,'Tabla de Aspectos'!AH33&lt;'Tabla de Aspectos'!$AG$5/24),'Tabla de Aspectos'!AH33,IF(AND('Tabla de Aspectos'!AJ33&gt;=0,'Tabla de Aspectos'!AJ33&lt;'Tabla de Aspectos'!$AI$5/24),'Tabla de Aspectos'!AJ33,IF(AND('Tabla de Aspectos'!AL33&gt;=0,'Tabla de Aspectos'!AL33&lt;'Tabla de Aspectos'!$AK$5/24),'Tabla de Aspectos'!AL33,IF(AND('Tabla de Aspectos'!AN33&gt;=0,'Tabla de Aspectos'!AN33&lt;'Tabla de Aspectos'!$AM$5/24),'Tabla de Aspectos'!AN33,IF(AND('Tabla de Aspectos'!AP33&gt;=0,'Tabla de Aspectos'!AP33&lt;'Tabla de Aspectos'!$AO$5/24),'Tabla de Aspectos'!AP33,IF(AND('Tabla de Aspectos'!AR33&gt;=0,'Tabla de Aspectos'!AR33&lt;'Tabla de Aspectos'!$AQ$5/24),'Tabla de Aspectos'!AR33,IF(AND('Tabla de Aspectos'!AT33&gt;=0,'Tabla de Aspectos'!AT33&lt;'Tabla de Aspectos'!$AS$5/24),'Tabla de Aspectos'!AT33,IF(AND('Tabla de Aspectos'!AV33&gt;=0,'Tabla de Aspectos'!AV33&lt;'Tabla de Aspectos'!$AU$5/24),'Tabla de Aspectos'!AV33,IF(AND('Tabla de Aspectos'!AX33&gt;=0,'Tabla de Aspectos'!AX33&lt;'Tabla de Aspectos'!$AW$5/24),'Tabla de Aspectos'!AX33,IF(AND('Tabla de Aspectos'!AZ33&gt;=0,'Tabla de Aspectos'!AZ33&lt;'Tabla de Aspectos'!$AY$5/24),'Tabla de Aspectos'!AZ33,IF(AND('Tabla de Aspectos'!BB33&gt;=0,'Tabla de Aspectos'!BB33&lt;'Tabla de Aspectos'!$BA$5/24),'Tabla de Aspectos'!BB33,IF(AND('Tabla de Aspectos'!BD33&gt;=0,'Tabla de Aspectos'!BD33&lt;'Tabla de Aspectos'!$BC$5/24),'Tabla de Aspectos'!BD33,IF(AND('Tabla de Aspectos'!BF33&gt;=0,'Tabla de Aspectos'!BF33&lt;'Tabla de Aspectos'!$BE$5/24),'Tabla de Aspectos'!BF33,IF(AND('Tabla de Aspectos'!BH33&gt;=0,'Tabla de Aspectos'!BH33&lt;'Tabla de Aspectos'!$BG$5/24),'Tabla de Aspectos'!BH33,IF(AND('Tabla de Aspectos'!BJ33&gt;=0,'Tabla de Aspectos'!BJ33&lt;'Tabla de Aspectos'!$BI$5/24),'Tabla de Aspectos'!BJ33,IF(AND('Tabla de Aspectos'!BL33&gt;=0,'Tabla de Aspectos'!BL33&lt;'Tabla de Aspectos'!$BK$5/24),'Tabla de Aspectos'!BL33,IF(AND('Tabla de Aspectos'!BN33&gt;=0,'Tabla de Aspectos'!BN33&lt;'Tabla de Aspectos'!$BM$5/24),'Tabla de Aspectos'!BN33,IF(AND('Tabla de Aspectos'!BP33&gt;=0,'Tabla de Aspectos'!BP33&lt;'Tabla de Aspectos'!$BO$5/24),'Tabla de Aspectos'!BP33,IF(AND('Tabla de Aspectos'!BR33&gt;=0,'Tabla de Aspectos'!BR33&lt;'Tabla de Aspectos'!$BQ$5/24),'Tabla de Aspectos'!BR33,IF(AND('Tabla de Aspectos'!BT33&gt;=0,'Tabla de Aspectos'!BT33&lt;'Tabla de Aspectos'!$BS$5/24),'Tabla de Aspectos'!BT33,IF(AND('Tabla de Aspectos'!BV33&gt;=0,'Tabla de Aspectos'!BV33&lt;'Tabla de Aspectos'!$BU$5/24),'Tabla de Aspectos'!BV33,IF(AND('Tabla de Aspectos'!BX33&gt;=0,'Tabla de Aspectos'!BX33&lt;'Tabla de Aspectos'!$BW$5/24),'Tabla de Aspectos'!BX33,IF(AND('Tabla de Aspectos'!BZ33&gt;=0,'Tabla de Aspectos'!BZ33&lt;'Tabla de Aspectos'!$BY$5/24),'Tabla de Aspectos'!BZ33,IF(AND('Tabla de Aspectos'!CB33&gt;=0,'Tabla de Aspectos'!CB33&lt;'Tabla de Aspectos'!$CA$5/24),'Tabla de Aspectos'!CB33,IF(AND('Tabla de Aspectos'!CD33&gt;=0,'Tabla de Aspectos'!CD33&lt;'Tabla de Aspectos'!$CC$5/24),'Tabla de Aspectos'!CD33,IF(AND('Tabla de Aspectos'!CF33&gt;=0,'Tabla de Aspectos'!CF33&lt;'Tabla de Aspectos'!$CE$5/24),'Tabla de Aspectos'!CF33,IF(AND('Tabla de Aspectos'!CH33&gt;=0,'Tabla de Aspectos'!CH33&lt;'Tabla de Aspectos'!$CG$5/24),'Tabla de Aspectos'!CH33,IF(AND('Tabla de Aspectos'!CJ33&gt;=0,'Tabla de Aspectos'!CJ33&lt;'Tabla de Aspectos'!$CI$5/24),'Tabla de Aspectos'!CJ33,IF(AND('Tabla de Aspectos'!CL33&gt;=0,'Tabla de Aspectos'!CL33&lt;'Tabla de Aspectos'!$CK$5/24),'Tabla de Aspectos'!CL33,IF(AND('Tabla de Aspectos'!CN33&gt;=0,'Tabla de Aspectos'!CN33&lt;'Tabla de Aspectos'!$CM$5/24),'Tabla de Aspectos'!CN33,IF(AND('Tabla de Aspectos'!CP33&gt;=0,'Tabla de Aspectos'!CP33&lt;'Tabla de Aspectos'!$CO$5/24),'Tabla de Aspectos'!CP33,IF(AND('Tabla de Aspectos'!CR33&gt;=0,'Tabla de Aspectos'!CR33&lt;'Tabla de Aspectos'!$CQ$5/24),'Tabla de Aspectos'!CR33,IF(AND('Tabla de Aspectos'!CT33&gt;=0,'Tabla de Aspectos'!CT33&lt;'Tabla de Aspectos'!$CS$5/24),'Tabla de Aspectos'!CT33,IF(AND('Tabla de Aspectos'!CV33&gt;=0,'Tabla de Aspectos'!CV33&lt;'Tabla de Aspectos'!$CU$5/24),'Tabla de Aspectos'!CV33,IF(AND('Tabla de Aspectos'!CX33&gt;=0,'Tabla de Aspectos'!CX33&lt;'Tabla de Aspectos'!$CW$5/24),'Tabla de Aspectos'!CX33,"")))))))))))))))))))))))))))))))))))))))))))))))))</f>
        <v>0</v>
      </c>
      <c r="Q11" s="3" t="str">
        <f>IF(P11&lt;&gt;"",IF(O11=13,"(no se puede describir)",IF(O11="Conjunción","+20",ROUND((31-HLOOKUP(O11,'Tabla de Aspectos'!$G$2:$DT$7,6,FALSE))/3*2,1))),"")</f>
        <v>+20</v>
      </c>
      <c r="R11" s="3">
        <f>IF(O11='Tabla de Aspectos'!$G$2,24*P11/'Tabla de Aspectos'!$G$5,IF(O11='Tabla de Aspectos'!$I$2,24*P11/'Tabla de Aspectos'!$I$5,IF(O11='Tabla de Aspectos'!$K$2,24*P11/'Tabla de Aspectos'!$K$5,IF(O11='Tabla de Aspectos'!$CY$2,24*P11/'Tabla de Aspectos'!$CY$5,IF(O11='Tabla de Aspectos'!$M$2,24*P11/'Tabla de Aspectos'!$M$5,IF(O11='Tabla de Aspectos'!$M$2,24*P11/'Tabla de Aspectos'!$M$5,IF(O11='Tabla de Aspectos'!$O$2,24*P11/'Tabla de Aspectos'!$O$5,IF(O11='Tabla de Aspectos'!$Q$2,24*P11/'Tabla de Aspectos'!$Q$5,IF(O11='Tabla de Aspectos'!$S$2,24*P11/'Tabla de Aspectos'!$S$5,IF(O11='Tabla de Aspectos'!$U$2,24*P11/'Tabla de Aspectos'!$U$5,IF(O11='Tabla de Aspectos'!$W$2,24*P11/'Tabla de Aspectos'!$W$5,IF(O11='Tabla de Aspectos'!$Y$2,24*P11/'Tabla de Aspectos'!$Y$5,IF(O11='Tabla de Aspectos'!$AA$2,24*P11/'Tabla de Aspectos'!$AA$5,IF(O11='Tabla de Aspectos'!$AC$2,24*P11/'Tabla de Aspectos'!$AC$5,IF(O11='Tabla de Aspectos'!$AE$2,24*P11/'Tabla de Aspectos'!$AE$5,IF(O11='Tabla de Aspectos'!$AG$2,24*P11/'Tabla de Aspectos'!$AG$5,IF(O11='Tabla de Aspectos'!$AI$2,24*P11/'Tabla de Aspectos'!$AI$5,IF(O11='Tabla de Aspectos'!$AK$2,24*P11/'Tabla de Aspectos'!$AK$5,IF(O11='Tabla de Aspectos'!$AM$2,24*P11/'Tabla de Aspectos'!$AM$5,IF(O11='Tabla de Aspectos'!$AO$2,24*P11/'Tabla de Aspectos'!$AO$5,IF(O11='Tabla de Aspectos'!$AQ$2,24*P11/'Tabla de Aspectos'!$AQ$5,IF(O11='Tabla de Aspectos'!$AS$2,24*P11/'Tabla de Aspectos'!$AS$5,IF(O11='Tabla de Aspectos'!$AU$2,24*P11/'Tabla de Aspectos'!$AU$5,IF(O11='Tabla de Aspectos'!$AW$2,24*P11/'Tabla de Aspectos'!$AW$5,IF(O11='Tabla de Aspectos'!$AY$2,24*P11/'Tabla de Aspectos'!$AY$5,IF(O11='Tabla de Aspectos'!$BA$2,24*P11/'Tabla de Aspectos'!$BA$5,IF(O11='Tabla de Aspectos'!$BC$2,24*P11/'Tabla de Aspectos'!$BC$5,IF(O11='Tabla de Aspectos'!$BE$2,24*P11/'Tabla de Aspectos'!$BE$5,IF(O11='Tabla de Aspectos'!$BG$2,24*P11/'Tabla de Aspectos'!$BG$5,IF(O11='Tabla de Aspectos'!$BI$2,24*P11/'Tabla de Aspectos'!$BI$5,IF(O11='Tabla de Aspectos'!$BK$2,24*P11/'Tabla de Aspectos'!$BK$5,IF(O11='Tabla de Aspectos'!$BM$2,24*P11/'Tabla de Aspectos'!$BM$5,IF(O11='Tabla de Aspectos'!$BO$2,24*P11/'Tabla de Aspectos'!$BO$5,IF(O11='Tabla de Aspectos'!$BQ$2,24*P11/'Tabla de Aspectos'!$BQ$5,IF(O11='Tabla de Aspectos'!$BS$2,24*P11/'Tabla de Aspectos'!$BS$5,IF(O11='Tabla de Aspectos'!$BU$2,24*P11/'Tabla de Aspectos'!$BU$5,IF(O11='Tabla de Aspectos'!$BW$2,24*P11/'Tabla de Aspectos'!$BW$5,IF(O11='Tabla de Aspectos'!$BY$2,24*P11/'Tabla de Aspectos'!$BY$5,IF(O11='Tabla de Aspectos'!$CA$2,24*P11/'Tabla de Aspectos'!$CA$5,IF(O11='Tabla de Aspectos'!$CC$2,24*P11/'Tabla de Aspectos'!$CC$5,IF(O11='Tabla de Aspectos'!$CE$2,24*P11/'Tabla de Aspectos'!$CE$5,IF(O11='Tabla de Aspectos'!$CG$2,24*P11/'Tabla de Aspectos'!$CG$5,IF(O11='Tabla de Aspectos'!$CI$2,24*P11/'Tabla de Aspectos'!$CI$5,IF(O11='Tabla de Aspectos'!$CK$2,24*P11/'Tabla de Aspectos'!$CK$5,IF(O11='Tabla de Aspectos'!$CM$2,24*P11/'Tabla de Aspectos'!$CM$5,IF(O11='Tabla de Aspectos'!$CO$2,24*P11/'Tabla de Aspectos'!$CO$5,IF(O11='Tabla de Aspectos'!$CQ$2,24*P11/'Tabla de Aspectos'!$CQ$5,IF(O11='Tabla de Aspectos'!$CS$2,24*P11/'Tabla de Aspectos'!$CS$5,IF(O11='Tabla de Aspectos'!$CU$2,24*P11/'Tabla de Aspectos'!$CU$5,IF(O11='Tabla de Aspectos'!$CW$2,24*P11/'Tabla de Aspectos'!$CW$5,""))))))))))))))))))))))))))))))))))))))))))))))))))</f>
        <v>0</v>
      </c>
      <c r="S11" s="3">
        <f t="shared" si="16"/>
        <v>20</v>
      </c>
      <c r="U11" s="3">
        <f>'Tabla de Aspectos'!D48</f>
        <v>41</v>
      </c>
      <c r="V11" s="3" t="str">
        <f>'Tabla de Aspectos'!E48</f>
        <v>Luna</v>
      </c>
      <c r="W11" s="3" t="str">
        <f>'Tabla de Aspectos'!F48</f>
        <v>Neptuno</v>
      </c>
      <c r="X11" s="3" t="str">
        <f>IF('Tabla de Aspectos'!G48='Tabla de Aspectos'!$H$2,'Tabla de Aspectos'!$H$2,IF('Tabla de Aspectos'!I48='Tabla de Aspectos'!$J$2,'Tabla de Aspectos'!$J$2,IF('Tabla de Aspectos'!CY48='Tabla de Aspectos'!$CZ$2,'Tabla de Aspectos'!$CZ$2,IF('Tabla de Aspectos'!K48='Tabla de Aspectos'!$L$2,'Tabla de Aspectos'!$L$2,IF('Tabla de Aspectos'!M48='Tabla de Aspectos'!$N$2,'Tabla de Aspectos'!$N$2,IF('Tabla de Aspectos'!O48='Tabla de Aspectos'!$P$2,'Tabla de Aspectos'!$P$2,IF('Tabla de Aspectos'!Q48='Tabla de Aspectos'!$R$2,'Tabla de Aspectos'!$R$2,IF('Tabla de Aspectos'!S48='Tabla de Aspectos'!$T$2,'Tabla de Aspectos'!$T$2,IF('Tabla de Aspectos'!U48='Tabla de Aspectos'!$V$2,'Tabla de Aspectos'!$V$2,IF('Tabla de Aspectos'!W48='Tabla de Aspectos'!$X$2,'Tabla de Aspectos'!$X$2,IF('Tabla de Aspectos'!Y48='Tabla de Aspectos'!$Z$2,'Tabla de Aspectos'!$Z$2,IF('Tabla de Aspectos'!AA48='Tabla de Aspectos'!$AB$2,'Tabla de Aspectos'!$AB$2,IF('Tabla de Aspectos'!AC48='Tabla de Aspectos'!$AD$2,'Tabla de Aspectos'!$AD$2,IF('Tabla de Aspectos'!AE48='Tabla de Aspectos'!$AF$2,'Tabla de Aspectos'!$AF$2,IF('Tabla de Aspectos'!AG48='Tabla de Aspectos'!$AH$2,'Tabla de Aspectos'!$AH$2,IF('Tabla de Aspectos'!AI48='Tabla de Aspectos'!$AJ$2,'Tabla de Aspectos'!$AJ$2,IF('Tabla de Aspectos'!AK48='Tabla de Aspectos'!$AL$2,'Tabla de Aspectos'!$AL$2,IF('Tabla de Aspectos'!AM48='Tabla de Aspectos'!$AN$2,'Tabla de Aspectos'!$AN$2,IF('Tabla de Aspectos'!AO48='Tabla de Aspectos'!$AP$2,'Tabla de Aspectos'!$AP$2,IF('Tabla de Aspectos'!AQ48='Tabla de Aspectos'!$AR$2,'Tabla de Aspectos'!$AR$2,IF('Tabla de Aspectos'!AS48='Tabla de Aspectos'!$AT$2,'Tabla de Aspectos'!$AT$2,IF('Tabla de Aspectos'!AU48='Tabla de Aspectos'!$AV$2,'Tabla de Aspectos'!$AV$2,IF('Tabla de Aspectos'!AW48='Tabla de Aspectos'!$AX$2,'Tabla de Aspectos'!$AX$2,IF('Tabla de Aspectos'!AY48='Tabla de Aspectos'!$AZ$2,'Tabla de Aspectos'!$AZ$2,IF('Tabla de Aspectos'!BA48='Tabla de Aspectos'!$BB$2,'Tabla de Aspectos'!$BB$2,IF('Tabla de Aspectos'!BC48='Tabla de Aspectos'!$BD$2,'Tabla de Aspectos'!$BD$2,IF('Tabla de Aspectos'!BE48='Tabla de Aspectos'!$BF$2,'Tabla de Aspectos'!$BF$2,IF('Tabla de Aspectos'!BG48='Tabla de Aspectos'!$BH$2,'Tabla de Aspectos'!$BH$2,IF('Tabla de Aspectos'!BI48='Tabla de Aspectos'!$BJ$2,'Tabla de Aspectos'!$BJ$2,IF('Tabla de Aspectos'!BK48='Tabla de Aspectos'!$BL$2,'Tabla de Aspectos'!$BL$2,IF('Tabla de Aspectos'!BM48='Tabla de Aspectos'!$BN$2,'Tabla de Aspectos'!$BN$2,IF('Tabla de Aspectos'!BO48='Tabla de Aspectos'!$BP$2,'Tabla de Aspectos'!$BP$2,IF('Tabla de Aspectos'!BQ48='Tabla de Aspectos'!$BR$2,'Tabla de Aspectos'!$BR$2,IF('Tabla de Aspectos'!BS48='Tabla de Aspectos'!$BT$2,'Tabla de Aspectos'!$BT$2,IF('Tabla de Aspectos'!BU48='Tabla de Aspectos'!$BV$2,'Tabla de Aspectos'!$BV$2,IF('Tabla de Aspectos'!BW48='Tabla de Aspectos'!$BX$2,'Tabla de Aspectos'!$BX$2,IF('Tabla de Aspectos'!BY48='Tabla de Aspectos'!$BZ$2,'Tabla de Aspectos'!$BZ$2,IF('Tabla de Aspectos'!CA48='Tabla de Aspectos'!$CB$2,'Tabla de Aspectos'!$CB$2,IF('Tabla de Aspectos'!CC48='Tabla de Aspectos'!$CD$2,'Tabla de Aspectos'!$CD$2,IF('Tabla de Aspectos'!CE48='Tabla de Aspectos'!$CF$2,'Tabla de Aspectos'!$CF$2,IF('Tabla de Aspectos'!CG48='Tabla de Aspectos'!$CH$2,'Tabla de Aspectos'!$CH$2,IF('Tabla de Aspectos'!CI48='Tabla de Aspectos'!$CJ$2,'Tabla de Aspectos'!$CJ$2,IF('Tabla de Aspectos'!CK48='Tabla de Aspectos'!$CL$2,'Tabla de Aspectos'!$CL$2,IF('Tabla de Aspectos'!CM48='Tabla de Aspectos'!$CN$2,'Tabla de Aspectos'!$CN$2,IF('Tabla de Aspectos'!CO48='Tabla de Aspectos'!$CP$2,'Tabla de Aspectos'!$CP$2,IF('Tabla de Aspectos'!CQ48='Tabla de Aspectos'!$CR$2,'Tabla de Aspectos'!$CR$2,IF('Tabla de Aspectos'!CS48='Tabla de Aspectos'!$CT$2,'Tabla de Aspectos'!$CT$2,IF('Tabla de Aspectos'!CU48='Tabla de Aspectos'!$CV$2,'Tabla de Aspectos'!$CV$2,IF('Tabla de Aspectos'!CW48='Tabla de Aspectos'!$CX$2,'Tabla de Aspectos'!$CX$2,"")))))))))))))))))))))))))))))))))))))))))))))))))</f>
        <v>Conjunción</v>
      </c>
      <c r="Y11" s="5">
        <f>IF(AND('Tabla de Aspectos'!H48&gt;=0,'Tabla de Aspectos'!H48&lt;'Tabla de Aspectos'!$G$5/24),'Tabla de Aspectos'!H48,IF(AND('Tabla de Aspectos'!J48&gt;=0,'Tabla de Aspectos'!J48&lt;'Tabla de Aspectos'!$I$5/24),'Tabla de Aspectos'!J48,IF(AND('Tabla de Aspectos'!CZ48&gt;=0,'Tabla de Aspectos'!CZ48&lt;'Tabla de Aspectos'!$CY$5/24),'Tabla de Aspectos'!CZ48,IF(AND('Tabla de Aspectos'!L48&gt;=0,'Tabla de Aspectos'!L48&lt;'Tabla de Aspectos'!$K$5/24),'Tabla de Aspectos'!L48,IF(AND('Tabla de Aspectos'!N48&gt;=0,'Tabla de Aspectos'!N48&lt;'Tabla de Aspectos'!$M$5/24),'Tabla de Aspectos'!N48,IF(AND('Tabla de Aspectos'!P48&gt;=0,'Tabla de Aspectos'!P48&lt;'Tabla de Aspectos'!$O$5/24),'Tabla de Aspectos'!P48,IF(AND('Tabla de Aspectos'!R48&gt;=0,'Tabla de Aspectos'!R48&lt;'Tabla de Aspectos'!$Q$5/24),'Tabla de Aspectos'!R48,IF(AND('Tabla de Aspectos'!T48&gt;=0,'Tabla de Aspectos'!T48&lt;'Tabla de Aspectos'!$S$5/24),'Tabla de Aspectos'!T48,IF(AND('Tabla de Aspectos'!V48&gt;=0,'Tabla de Aspectos'!V48&lt;'Tabla de Aspectos'!$U$5/24),'Tabla de Aspectos'!V48,IF(AND('Tabla de Aspectos'!X48&gt;=0,'Tabla de Aspectos'!X48&lt;'Tabla de Aspectos'!$W$5/24),'Tabla de Aspectos'!X48,IF(AND('Tabla de Aspectos'!Z48&gt;=0,'Tabla de Aspectos'!Z48&lt;'Tabla de Aspectos'!$Y$5/24),'Tabla de Aspectos'!Z48,IF(AND('Tabla de Aspectos'!AB48&gt;=0,'Tabla de Aspectos'!AB48&lt;'Tabla de Aspectos'!$AA$5/24),'Tabla de Aspectos'!AB48,IF(AND('Tabla de Aspectos'!AD48&gt;=0,'Tabla de Aspectos'!AD48&lt;'Tabla de Aspectos'!$AC$5/24),'Tabla de Aspectos'!AD48,IF(AND('Tabla de Aspectos'!AF48&gt;=0,'Tabla de Aspectos'!AF48&lt;'Tabla de Aspectos'!$AE$5/24),'Tabla de Aspectos'!AF48,IF(AND('Tabla de Aspectos'!AH48&gt;=0,'Tabla de Aspectos'!AH48&lt;'Tabla de Aspectos'!$AG$5/24),'Tabla de Aspectos'!AH48,IF(AND('Tabla de Aspectos'!AJ48&gt;=0,'Tabla de Aspectos'!AJ48&lt;'Tabla de Aspectos'!$AI$5/24),'Tabla de Aspectos'!AJ48,IF(AND('Tabla de Aspectos'!AL48&gt;=0,'Tabla de Aspectos'!AL48&lt;'Tabla de Aspectos'!$AK$5/24),'Tabla de Aspectos'!AL48,IF(AND('Tabla de Aspectos'!AN48&gt;=0,'Tabla de Aspectos'!AN48&lt;'Tabla de Aspectos'!$AM$5/24),'Tabla de Aspectos'!AN48,IF(AND('Tabla de Aspectos'!AP48&gt;=0,'Tabla de Aspectos'!AP48&lt;'Tabla de Aspectos'!$AO$5/24),'Tabla de Aspectos'!AP48,IF(AND('Tabla de Aspectos'!AR48&gt;=0,'Tabla de Aspectos'!AR48&lt;'Tabla de Aspectos'!$AQ$5/24),'Tabla de Aspectos'!AR48,IF(AND('Tabla de Aspectos'!AT48&gt;=0,'Tabla de Aspectos'!AT48&lt;'Tabla de Aspectos'!$AS$5/24),'Tabla de Aspectos'!AT48,IF(AND('Tabla de Aspectos'!AV48&gt;=0,'Tabla de Aspectos'!AV48&lt;'Tabla de Aspectos'!$AU$5/24),'Tabla de Aspectos'!AV48,IF(AND('Tabla de Aspectos'!AX48&gt;=0,'Tabla de Aspectos'!AX48&lt;'Tabla de Aspectos'!$AW$5/24),'Tabla de Aspectos'!AX48,IF(AND('Tabla de Aspectos'!AZ48&gt;=0,'Tabla de Aspectos'!AZ48&lt;'Tabla de Aspectos'!$AY$5/24),'Tabla de Aspectos'!AZ48,IF(AND('Tabla de Aspectos'!BB48&gt;=0,'Tabla de Aspectos'!BB48&lt;'Tabla de Aspectos'!$BA$5/24),'Tabla de Aspectos'!BB48,IF(AND('Tabla de Aspectos'!BD48&gt;=0,'Tabla de Aspectos'!BD48&lt;'Tabla de Aspectos'!$BC$5/24),'Tabla de Aspectos'!BD48,IF(AND('Tabla de Aspectos'!BF48&gt;=0,'Tabla de Aspectos'!BF48&lt;'Tabla de Aspectos'!$BE$5/24),'Tabla de Aspectos'!BF48,IF(AND('Tabla de Aspectos'!BH48&gt;=0,'Tabla de Aspectos'!BH48&lt;'Tabla de Aspectos'!$BG$5/24),'Tabla de Aspectos'!BH48,IF(AND('Tabla de Aspectos'!BJ48&gt;=0,'Tabla de Aspectos'!BJ48&lt;'Tabla de Aspectos'!$BI$5/24),'Tabla de Aspectos'!BJ48,IF(AND('Tabla de Aspectos'!BL48&gt;=0,'Tabla de Aspectos'!BL48&lt;'Tabla de Aspectos'!$BK$5/24),'Tabla de Aspectos'!BL48,IF(AND('Tabla de Aspectos'!BN48&gt;=0,'Tabla de Aspectos'!BN48&lt;'Tabla de Aspectos'!$BM$5/24),'Tabla de Aspectos'!BN48,IF(AND('Tabla de Aspectos'!BP48&gt;=0,'Tabla de Aspectos'!BP48&lt;'Tabla de Aspectos'!$BO$5/24),'Tabla de Aspectos'!BP48,IF(AND('Tabla de Aspectos'!BR48&gt;=0,'Tabla de Aspectos'!BR48&lt;'Tabla de Aspectos'!$BQ$5/24),'Tabla de Aspectos'!BR48,IF(AND('Tabla de Aspectos'!BT48&gt;=0,'Tabla de Aspectos'!BT48&lt;'Tabla de Aspectos'!$BS$5/24),'Tabla de Aspectos'!BT48,IF(AND('Tabla de Aspectos'!BV48&gt;=0,'Tabla de Aspectos'!BV48&lt;'Tabla de Aspectos'!$BU$5/24),'Tabla de Aspectos'!BV48,IF(AND('Tabla de Aspectos'!BX48&gt;=0,'Tabla de Aspectos'!BX48&lt;'Tabla de Aspectos'!$BW$5/24),'Tabla de Aspectos'!BX48,IF(AND('Tabla de Aspectos'!BZ48&gt;=0,'Tabla de Aspectos'!BZ48&lt;'Tabla de Aspectos'!$BY$5/24),'Tabla de Aspectos'!BZ48,IF(AND('Tabla de Aspectos'!CB48&gt;=0,'Tabla de Aspectos'!CB48&lt;'Tabla de Aspectos'!$CA$5/24),'Tabla de Aspectos'!CB48,IF(AND('Tabla de Aspectos'!CD48&gt;=0,'Tabla de Aspectos'!CD48&lt;'Tabla de Aspectos'!$CC$5/24),'Tabla de Aspectos'!CD48,IF(AND('Tabla de Aspectos'!CF48&gt;=0,'Tabla de Aspectos'!CF48&lt;'Tabla de Aspectos'!$CE$5/24),'Tabla de Aspectos'!CF48,IF(AND('Tabla de Aspectos'!CH48&gt;=0,'Tabla de Aspectos'!CH48&lt;'Tabla de Aspectos'!$CG$5/24),'Tabla de Aspectos'!CH48,IF(AND('Tabla de Aspectos'!CJ48&gt;=0,'Tabla de Aspectos'!CJ48&lt;'Tabla de Aspectos'!$CI$5/24),'Tabla de Aspectos'!CJ48,IF(AND('Tabla de Aspectos'!CL48&gt;=0,'Tabla de Aspectos'!CL48&lt;'Tabla de Aspectos'!$CK$5/24),'Tabla de Aspectos'!CL48,IF(AND('Tabla de Aspectos'!CN48&gt;=0,'Tabla de Aspectos'!CN48&lt;'Tabla de Aspectos'!$CM$5/24),'Tabla de Aspectos'!CN48,IF(AND('Tabla de Aspectos'!CP48&gt;=0,'Tabla de Aspectos'!CP48&lt;'Tabla de Aspectos'!$CO$5/24),'Tabla de Aspectos'!CP48,IF(AND('Tabla de Aspectos'!CR48&gt;=0,'Tabla de Aspectos'!CR48&lt;'Tabla de Aspectos'!$CQ$5/24),'Tabla de Aspectos'!CR48,IF(AND('Tabla de Aspectos'!CT48&gt;=0,'Tabla de Aspectos'!CT48&lt;'Tabla de Aspectos'!$CS$5/24),'Tabla de Aspectos'!CT48,IF(AND('Tabla de Aspectos'!CV48&gt;=0,'Tabla de Aspectos'!CV48&lt;'Tabla de Aspectos'!$CU$5/24),'Tabla de Aspectos'!CV48,IF(AND('Tabla de Aspectos'!CX48&gt;=0,'Tabla de Aspectos'!CX48&lt;'Tabla de Aspectos'!$CW$5/24),'Tabla de Aspectos'!CX48,"")))))))))))))))))))))))))))))))))))))))))))))))))</f>
        <v>0</v>
      </c>
      <c r="Z11" s="3" t="str">
        <f>IF(Y11&lt;&gt;"",IF(X11=13,"(no se puede describir)",IF(X11="Conjunción","+20",ROUND((31-HLOOKUP(X11,'Tabla de Aspectos'!$G$2:$DT$7,6,FALSE))/3*2,1))),"")</f>
        <v>+20</v>
      </c>
      <c r="AA11" s="3">
        <f>IF(X11='Tabla de Aspectos'!$G$2,24*Y11/'Tabla de Aspectos'!$G$5,IF(X11='Tabla de Aspectos'!$I$2,24*Y11/'Tabla de Aspectos'!$I$5,IF(X11='Tabla de Aspectos'!$K$2,24*Y11/'Tabla de Aspectos'!$K$5,IF(X11='Tabla de Aspectos'!$CY$2,24*Y11/'Tabla de Aspectos'!$CY$5,IF(X11='Tabla de Aspectos'!$M$2,24*Y11/'Tabla de Aspectos'!$M$5,IF(X11='Tabla de Aspectos'!$M$2,24*Y11/'Tabla de Aspectos'!$M$5,IF(X11='Tabla de Aspectos'!$O$2,24*Y11/'Tabla de Aspectos'!$O$5,IF(X11='Tabla de Aspectos'!$Q$2,24*Y11/'Tabla de Aspectos'!$Q$5,IF(X11='Tabla de Aspectos'!$S$2,24*Y11/'Tabla de Aspectos'!$S$5,IF(X11='Tabla de Aspectos'!$U$2,24*Y11/'Tabla de Aspectos'!$U$5,IF(X11='Tabla de Aspectos'!$W$2,24*Y11/'Tabla de Aspectos'!$W$5,IF(X11='Tabla de Aspectos'!$Y$2,24*Y11/'Tabla de Aspectos'!$Y$5,IF(X11='Tabla de Aspectos'!$AA$2,24*Y11/'Tabla de Aspectos'!$AA$5,IF(X11='Tabla de Aspectos'!$AC$2,24*Y11/'Tabla de Aspectos'!$AC$5,IF(X11='Tabla de Aspectos'!$AE$2,24*Y11/'Tabla de Aspectos'!$AE$5,IF(X11='Tabla de Aspectos'!$AG$2,24*Y11/'Tabla de Aspectos'!$AG$5,IF(X11='Tabla de Aspectos'!$AI$2,24*Y11/'Tabla de Aspectos'!$AI$5,IF(X11='Tabla de Aspectos'!$AK$2,24*Y11/'Tabla de Aspectos'!$AK$5,IF(X11='Tabla de Aspectos'!$AM$2,24*Y11/'Tabla de Aspectos'!$AM$5,IF(X11='Tabla de Aspectos'!$AO$2,24*Y11/'Tabla de Aspectos'!$AO$5,IF(X11='Tabla de Aspectos'!$AQ$2,24*Y11/'Tabla de Aspectos'!$AQ$5,IF(X11='Tabla de Aspectos'!$AS$2,24*Y11/'Tabla de Aspectos'!$AS$5,IF(X11='Tabla de Aspectos'!$AU$2,24*Y11/'Tabla de Aspectos'!$AU$5,IF(X11='Tabla de Aspectos'!$AW$2,24*Y11/'Tabla de Aspectos'!$AW$5,IF(X11='Tabla de Aspectos'!$AY$2,24*Y11/'Tabla de Aspectos'!$AY$5,IF(X11='Tabla de Aspectos'!$BA$2,24*Y11/'Tabla de Aspectos'!$BA$5,IF(X11='Tabla de Aspectos'!$BC$2,24*Y11/'Tabla de Aspectos'!$BC$5,IF(X11='Tabla de Aspectos'!$BE$2,24*Y11/'Tabla de Aspectos'!$BE$5,IF(X11='Tabla de Aspectos'!$BG$2,24*Y11/'Tabla de Aspectos'!$BG$5,IF(X11='Tabla de Aspectos'!$BI$2,24*Y11/'Tabla de Aspectos'!$BI$5,IF(X11='Tabla de Aspectos'!$BK$2,24*Y11/'Tabla de Aspectos'!$BK$5,IF(X11='Tabla de Aspectos'!$BM$2,24*Y11/'Tabla de Aspectos'!$BM$5,IF(X11='Tabla de Aspectos'!$BO$2,24*Y11/'Tabla de Aspectos'!$BO$5,IF(X11='Tabla de Aspectos'!$BQ$2,24*Y11/'Tabla de Aspectos'!$BQ$5,IF(X11='Tabla de Aspectos'!$BS$2,24*Y11/'Tabla de Aspectos'!$BS$5,IF(X11='Tabla de Aspectos'!$BU$2,24*Y11/'Tabla de Aspectos'!$BU$5,IF(X11='Tabla de Aspectos'!$BW$2,24*Y11/'Tabla de Aspectos'!$BW$5,IF(X11='Tabla de Aspectos'!$BY$2,24*Y11/'Tabla de Aspectos'!$BY$5,IF(X11='Tabla de Aspectos'!$CA$2,24*Y11/'Tabla de Aspectos'!$CA$5,IF(X11='Tabla de Aspectos'!$CC$2,24*Y11/'Tabla de Aspectos'!$CC$5,IF(X11='Tabla de Aspectos'!$CE$2,24*Y11/'Tabla de Aspectos'!$CE$5,IF(X11='Tabla de Aspectos'!$CG$2,24*Y11/'Tabla de Aspectos'!$CG$5,IF(X11='Tabla de Aspectos'!$CI$2,24*Y11/'Tabla de Aspectos'!$CI$5,IF(X11='Tabla de Aspectos'!$CK$2,24*Y11/'Tabla de Aspectos'!$CK$5,IF(X11='Tabla de Aspectos'!$CM$2,24*Y11/'Tabla de Aspectos'!$CM$5,IF(X11='Tabla de Aspectos'!$CO$2,24*Y11/'Tabla de Aspectos'!$CO$5,IF(X11='Tabla de Aspectos'!$CQ$2,24*Y11/'Tabla de Aspectos'!$CQ$5,IF(X11='Tabla de Aspectos'!$CS$2,24*Y11/'Tabla de Aspectos'!$CS$5,IF(X11='Tabla de Aspectos'!$CU$2,24*Y11/'Tabla de Aspectos'!$CU$5,IF(X11='Tabla de Aspectos'!$CW$2,24*Y11/'Tabla de Aspectos'!$CW$5,""))))))))))))))))))))))))))))))))))))))))))))))))))</f>
        <v>0</v>
      </c>
      <c r="AB11" s="3">
        <f t="shared" si="0"/>
        <v>20</v>
      </c>
      <c r="AD11" s="3">
        <f>'Tabla de Aspectos'!D63</f>
        <v>57</v>
      </c>
      <c r="AE11" s="3" t="str">
        <f>'Tabla de Aspectos'!E63</f>
        <v>Mercurio</v>
      </c>
      <c r="AF11" s="3" t="str">
        <f>'Tabla de Aspectos'!F63</f>
        <v>Neptuno</v>
      </c>
      <c r="AG11" s="3" t="str">
        <f>IF('Tabla de Aspectos'!G63='Tabla de Aspectos'!$H$2,'Tabla de Aspectos'!$H$2,IF('Tabla de Aspectos'!I63='Tabla de Aspectos'!$J$2,'Tabla de Aspectos'!$J$2,IF('Tabla de Aspectos'!CY63='Tabla de Aspectos'!$CZ$2,'Tabla de Aspectos'!$CZ$2,IF('Tabla de Aspectos'!K63='Tabla de Aspectos'!$L$2,'Tabla de Aspectos'!$L$2,IF('Tabla de Aspectos'!M63='Tabla de Aspectos'!$N$2,'Tabla de Aspectos'!$N$2,IF('Tabla de Aspectos'!O63='Tabla de Aspectos'!$P$2,'Tabla de Aspectos'!$P$2,IF('Tabla de Aspectos'!Q63='Tabla de Aspectos'!$R$2,'Tabla de Aspectos'!$R$2,IF('Tabla de Aspectos'!S63='Tabla de Aspectos'!$T$2,'Tabla de Aspectos'!$T$2,IF('Tabla de Aspectos'!U63='Tabla de Aspectos'!$V$2,'Tabla de Aspectos'!$V$2,IF('Tabla de Aspectos'!W63='Tabla de Aspectos'!$X$2,'Tabla de Aspectos'!$X$2,IF('Tabla de Aspectos'!Y63='Tabla de Aspectos'!$Z$2,'Tabla de Aspectos'!$Z$2,IF('Tabla de Aspectos'!AA63='Tabla de Aspectos'!$AB$2,'Tabla de Aspectos'!$AB$2,IF('Tabla de Aspectos'!AC63='Tabla de Aspectos'!$AD$2,'Tabla de Aspectos'!$AD$2,IF('Tabla de Aspectos'!AE63='Tabla de Aspectos'!$AF$2,'Tabla de Aspectos'!$AF$2,IF('Tabla de Aspectos'!AG63='Tabla de Aspectos'!$AH$2,'Tabla de Aspectos'!$AH$2,IF('Tabla de Aspectos'!AI63='Tabla de Aspectos'!$AJ$2,'Tabla de Aspectos'!$AJ$2,IF('Tabla de Aspectos'!AK63='Tabla de Aspectos'!$AL$2,'Tabla de Aspectos'!$AL$2,IF('Tabla de Aspectos'!AM63='Tabla de Aspectos'!$AN$2,'Tabla de Aspectos'!$AN$2,IF('Tabla de Aspectos'!AO63='Tabla de Aspectos'!$AP$2,'Tabla de Aspectos'!$AP$2,IF('Tabla de Aspectos'!AQ63='Tabla de Aspectos'!$AR$2,'Tabla de Aspectos'!$AR$2,IF('Tabla de Aspectos'!AS63='Tabla de Aspectos'!$AT$2,'Tabla de Aspectos'!$AT$2,IF('Tabla de Aspectos'!AU63='Tabla de Aspectos'!$AV$2,'Tabla de Aspectos'!$AV$2,IF('Tabla de Aspectos'!AW63='Tabla de Aspectos'!$AX$2,'Tabla de Aspectos'!$AX$2,IF('Tabla de Aspectos'!AY63='Tabla de Aspectos'!$AZ$2,'Tabla de Aspectos'!$AZ$2,IF('Tabla de Aspectos'!BA63='Tabla de Aspectos'!$BB$2,'Tabla de Aspectos'!$BB$2,IF('Tabla de Aspectos'!BC63='Tabla de Aspectos'!$BD$2,'Tabla de Aspectos'!$BD$2,IF('Tabla de Aspectos'!BE63='Tabla de Aspectos'!$BF$2,'Tabla de Aspectos'!$BF$2,IF('Tabla de Aspectos'!BG63='Tabla de Aspectos'!$BH$2,'Tabla de Aspectos'!$BH$2,IF('Tabla de Aspectos'!BI63='Tabla de Aspectos'!$BJ$2,'Tabla de Aspectos'!$BJ$2,IF('Tabla de Aspectos'!BK63='Tabla de Aspectos'!$BL$2,'Tabla de Aspectos'!$BL$2,IF('Tabla de Aspectos'!BM63='Tabla de Aspectos'!$BN$2,'Tabla de Aspectos'!$BN$2,IF('Tabla de Aspectos'!BO63='Tabla de Aspectos'!$BP$2,'Tabla de Aspectos'!$BP$2,IF('Tabla de Aspectos'!BQ63='Tabla de Aspectos'!$BR$2,'Tabla de Aspectos'!$BR$2,IF('Tabla de Aspectos'!BS63='Tabla de Aspectos'!$BT$2,'Tabla de Aspectos'!$BT$2,IF('Tabla de Aspectos'!BU63='Tabla de Aspectos'!$BV$2,'Tabla de Aspectos'!$BV$2,IF('Tabla de Aspectos'!BW63='Tabla de Aspectos'!$BX$2,'Tabla de Aspectos'!$BX$2,IF('Tabla de Aspectos'!BY63='Tabla de Aspectos'!$BZ$2,'Tabla de Aspectos'!$BZ$2,IF('Tabla de Aspectos'!CA63='Tabla de Aspectos'!$CB$2,'Tabla de Aspectos'!$CB$2,IF('Tabla de Aspectos'!CC63='Tabla de Aspectos'!$CD$2,'Tabla de Aspectos'!$CD$2,IF('Tabla de Aspectos'!CE63='Tabla de Aspectos'!$CF$2,'Tabla de Aspectos'!$CF$2,IF('Tabla de Aspectos'!CG63='Tabla de Aspectos'!$CH$2,'Tabla de Aspectos'!$CH$2,IF('Tabla de Aspectos'!CI63='Tabla de Aspectos'!$CJ$2,'Tabla de Aspectos'!$CJ$2,IF('Tabla de Aspectos'!CK63='Tabla de Aspectos'!$CL$2,'Tabla de Aspectos'!$CL$2,IF('Tabla de Aspectos'!CM63='Tabla de Aspectos'!$CN$2,'Tabla de Aspectos'!$CN$2,IF('Tabla de Aspectos'!CO63='Tabla de Aspectos'!$CP$2,'Tabla de Aspectos'!$CP$2,IF('Tabla de Aspectos'!CQ63='Tabla de Aspectos'!$CR$2,'Tabla de Aspectos'!$CR$2,IF('Tabla de Aspectos'!CS63='Tabla de Aspectos'!$CT$2,'Tabla de Aspectos'!$CT$2,IF('Tabla de Aspectos'!CU63='Tabla de Aspectos'!$CV$2,'Tabla de Aspectos'!$CV$2,IF('Tabla de Aspectos'!CW63='Tabla de Aspectos'!$CX$2,'Tabla de Aspectos'!$CX$2,"")))))))))))))))))))))))))))))))))))))))))))))))))</f>
        <v>Conjunción</v>
      </c>
      <c r="AH11" s="5">
        <f>IF(AND('Tabla de Aspectos'!H63&gt;=0,'Tabla de Aspectos'!H63&lt;'Tabla de Aspectos'!$G$5/24),'Tabla de Aspectos'!H63,IF(AND('Tabla de Aspectos'!J63&gt;=0,'Tabla de Aspectos'!J63&lt;'Tabla de Aspectos'!$I$5/24),'Tabla de Aspectos'!J63,IF(AND('Tabla de Aspectos'!CZ63&gt;=0,'Tabla de Aspectos'!CZ63&lt;'Tabla de Aspectos'!$CY$5/24),'Tabla de Aspectos'!CZ63,IF(AND('Tabla de Aspectos'!L63&gt;=0,'Tabla de Aspectos'!L63&lt;'Tabla de Aspectos'!$K$5/24),'Tabla de Aspectos'!L63,IF(AND('Tabla de Aspectos'!N63&gt;=0,'Tabla de Aspectos'!N63&lt;'Tabla de Aspectos'!$M$5/24),'Tabla de Aspectos'!N63,IF(AND('Tabla de Aspectos'!P63&gt;=0,'Tabla de Aspectos'!P63&lt;'Tabla de Aspectos'!$O$5/24),'Tabla de Aspectos'!P63,IF(AND('Tabla de Aspectos'!R63&gt;=0,'Tabla de Aspectos'!R63&lt;'Tabla de Aspectos'!$Q$5/24),'Tabla de Aspectos'!R63,IF(AND('Tabla de Aspectos'!T63&gt;=0,'Tabla de Aspectos'!T63&lt;'Tabla de Aspectos'!$S$5/24),'Tabla de Aspectos'!T63,IF(AND('Tabla de Aspectos'!V63&gt;=0,'Tabla de Aspectos'!V63&lt;'Tabla de Aspectos'!$U$5/24),'Tabla de Aspectos'!V63,IF(AND('Tabla de Aspectos'!X63&gt;=0,'Tabla de Aspectos'!X63&lt;'Tabla de Aspectos'!$W$5/24),'Tabla de Aspectos'!X63,IF(AND('Tabla de Aspectos'!Z63&gt;=0,'Tabla de Aspectos'!Z63&lt;'Tabla de Aspectos'!$Y$5/24),'Tabla de Aspectos'!Z63,IF(AND('Tabla de Aspectos'!AB63&gt;=0,'Tabla de Aspectos'!AB63&lt;'Tabla de Aspectos'!$AA$5/24),'Tabla de Aspectos'!AB63,IF(AND('Tabla de Aspectos'!AD63&gt;=0,'Tabla de Aspectos'!AD63&lt;'Tabla de Aspectos'!$AC$5/24),'Tabla de Aspectos'!AD63,IF(AND('Tabla de Aspectos'!AF63&gt;=0,'Tabla de Aspectos'!AF63&lt;'Tabla de Aspectos'!$AE$5/24),'Tabla de Aspectos'!AF63,IF(AND('Tabla de Aspectos'!AH63&gt;=0,'Tabla de Aspectos'!AH63&lt;'Tabla de Aspectos'!$AG$5/24),'Tabla de Aspectos'!AH63,IF(AND('Tabla de Aspectos'!AJ63&gt;=0,'Tabla de Aspectos'!AJ63&lt;'Tabla de Aspectos'!$AI$5/24),'Tabla de Aspectos'!AJ63,IF(AND('Tabla de Aspectos'!AL63&gt;=0,'Tabla de Aspectos'!AL63&lt;'Tabla de Aspectos'!$AK$5/24),'Tabla de Aspectos'!AL63,IF(AND('Tabla de Aspectos'!AN63&gt;=0,'Tabla de Aspectos'!AN63&lt;'Tabla de Aspectos'!$AM$5/24),'Tabla de Aspectos'!AN63,IF(AND('Tabla de Aspectos'!AP63&gt;=0,'Tabla de Aspectos'!AP63&lt;'Tabla de Aspectos'!$AO$5/24),'Tabla de Aspectos'!AP63,IF(AND('Tabla de Aspectos'!AR63&gt;=0,'Tabla de Aspectos'!AR63&lt;'Tabla de Aspectos'!$AQ$5/24),'Tabla de Aspectos'!AR63,IF(AND('Tabla de Aspectos'!AT63&gt;=0,'Tabla de Aspectos'!AT63&lt;'Tabla de Aspectos'!$AS$5/24),'Tabla de Aspectos'!AT63,IF(AND('Tabla de Aspectos'!AV63&gt;=0,'Tabla de Aspectos'!AV63&lt;'Tabla de Aspectos'!$AU$5/24),'Tabla de Aspectos'!AV63,IF(AND('Tabla de Aspectos'!AX63&gt;=0,'Tabla de Aspectos'!AX63&lt;'Tabla de Aspectos'!$AW$5/24),'Tabla de Aspectos'!AX63,IF(AND('Tabla de Aspectos'!AZ63&gt;=0,'Tabla de Aspectos'!AZ63&lt;'Tabla de Aspectos'!$AY$5/24),'Tabla de Aspectos'!AZ63,IF(AND('Tabla de Aspectos'!BB63&gt;=0,'Tabla de Aspectos'!BB63&lt;'Tabla de Aspectos'!$BA$5/24),'Tabla de Aspectos'!BB63,IF(AND('Tabla de Aspectos'!BD63&gt;=0,'Tabla de Aspectos'!BD63&lt;'Tabla de Aspectos'!$BC$5/24),'Tabla de Aspectos'!BD63,IF(AND('Tabla de Aspectos'!BF63&gt;=0,'Tabla de Aspectos'!BF63&lt;'Tabla de Aspectos'!$BE$5/24),'Tabla de Aspectos'!BF63,IF(AND('Tabla de Aspectos'!BH63&gt;=0,'Tabla de Aspectos'!BH63&lt;'Tabla de Aspectos'!$BG$5/24),'Tabla de Aspectos'!BH63,IF(AND('Tabla de Aspectos'!BJ63&gt;=0,'Tabla de Aspectos'!BJ63&lt;'Tabla de Aspectos'!$BI$5/24),'Tabla de Aspectos'!BJ63,IF(AND('Tabla de Aspectos'!BL63&gt;=0,'Tabla de Aspectos'!BL63&lt;'Tabla de Aspectos'!$BK$5/24),'Tabla de Aspectos'!BL63,IF(AND('Tabla de Aspectos'!BN63&gt;=0,'Tabla de Aspectos'!BN63&lt;'Tabla de Aspectos'!$BM$5/24),'Tabla de Aspectos'!BN63,IF(AND('Tabla de Aspectos'!BP63&gt;=0,'Tabla de Aspectos'!BP63&lt;'Tabla de Aspectos'!$BO$5/24),'Tabla de Aspectos'!BP63,IF(AND('Tabla de Aspectos'!BR63&gt;=0,'Tabla de Aspectos'!BR63&lt;'Tabla de Aspectos'!$BQ$5/24),'Tabla de Aspectos'!BR63,IF(AND('Tabla de Aspectos'!BT63&gt;=0,'Tabla de Aspectos'!BT63&lt;'Tabla de Aspectos'!$BS$5/24),'Tabla de Aspectos'!BT63,IF(AND('Tabla de Aspectos'!BV63&gt;=0,'Tabla de Aspectos'!BV63&lt;'Tabla de Aspectos'!$BU$5/24),'Tabla de Aspectos'!BV63,IF(AND('Tabla de Aspectos'!BX63&gt;=0,'Tabla de Aspectos'!BX63&lt;'Tabla de Aspectos'!$BW$5/24),'Tabla de Aspectos'!BX63,IF(AND('Tabla de Aspectos'!BZ63&gt;=0,'Tabla de Aspectos'!BZ63&lt;'Tabla de Aspectos'!$BY$5/24),'Tabla de Aspectos'!BZ63,IF(AND('Tabla de Aspectos'!CB63&gt;=0,'Tabla de Aspectos'!CB63&lt;'Tabla de Aspectos'!$CA$5/24),'Tabla de Aspectos'!CB63,IF(AND('Tabla de Aspectos'!CD63&gt;=0,'Tabla de Aspectos'!CD63&lt;'Tabla de Aspectos'!$CC$5/24),'Tabla de Aspectos'!CD63,IF(AND('Tabla de Aspectos'!CF63&gt;=0,'Tabla de Aspectos'!CF63&lt;'Tabla de Aspectos'!$CE$5/24),'Tabla de Aspectos'!CF63,IF(AND('Tabla de Aspectos'!CH63&gt;=0,'Tabla de Aspectos'!CH63&lt;'Tabla de Aspectos'!$CG$5/24),'Tabla de Aspectos'!CH63,IF(AND('Tabla de Aspectos'!CJ63&gt;=0,'Tabla de Aspectos'!CJ63&lt;'Tabla de Aspectos'!$CI$5/24),'Tabla de Aspectos'!CJ63,IF(AND('Tabla de Aspectos'!CL63&gt;=0,'Tabla de Aspectos'!CL63&lt;'Tabla de Aspectos'!$CK$5/24),'Tabla de Aspectos'!CL63,IF(AND('Tabla de Aspectos'!CN63&gt;=0,'Tabla de Aspectos'!CN63&lt;'Tabla de Aspectos'!$CM$5/24),'Tabla de Aspectos'!CN63,IF(AND('Tabla de Aspectos'!CP63&gt;=0,'Tabla de Aspectos'!CP63&lt;'Tabla de Aspectos'!$CO$5/24),'Tabla de Aspectos'!CP63,IF(AND('Tabla de Aspectos'!CR63&gt;=0,'Tabla de Aspectos'!CR63&lt;'Tabla de Aspectos'!$CQ$5/24),'Tabla de Aspectos'!CR63,IF(AND('Tabla de Aspectos'!CT63&gt;=0,'Tabla de Aspectos'!CT63&lt;'Tabla de Aspectos'!$CS$5/24),'Tabla de Aspectos'!CT63,IF(AND('Tabla de Aspectos'!CV63&gt;=0,'Tabla de Aspectos'!CV63&lt;'Tabla de Aspectos'!$CU$5/24),'Tabla de Aspectos'!CV63,IF(AND('Tabla de Aspectos'!CX63&gt;=0,'Tabla de Aspectos'!CX63&lt;'Tabla de Aspectos'!$CW$5/24),'Tabla de Aspectos'!CX63,"")))))))))))))))))))))))))))))))))))))))))))))))))</f>
        <v>0</v>
      </c>
      <c r="AI11" s="3" t="str">
        <f>IF(AH11&lt;&gt;"",IF(AG11=13,"(no se puede describir)",IF(AG11="Conjunción","+20",ROUND((31-HLOOKUP(AG11,'Tabla de Aspectos'!$G$2:$DT$7,6,FALSE))/3*2,1))),"")</f>
        <v>+20</v>
      </c>
      <c r="AJ11" s="3">
        <f>IF(AG11='Tabla de Aspectos'!$G$2,24*AH11/'Tabla de Aspectos'!$G$5,IF(AG11='Tabla de Aspectos'!$I$2,24*AH11/'Tabla de Aspectos'!$I$5,IF(AG11='Tabla de Aspectos'!$K$2,24*AH11/'Tabla de Aspectos'!$K$5,IF(AG11='Tabla de Aspectos'!$CY$2,24*AH11/'Tabla de Aspectos'!$CY$5,IF(AG11='Tabla de Aspectos'!$M$2,24*AH11/'Tabla de Aspectos'!$M$5,IF(AG11='Tabla de Aspectos'!$M$2,24*AH11/'Tabla de Aspectos'!$M$5,IF(AG11='Tabla de Aspectos'!$O$2,24*AH11/'Tabla de Aspectos'!$O$5,IF(AG11='Tabla de Aspectos'!$Q$2,24*AH11/'Tabla de Aspectos'!$Q$5,IF(AG11='Tabla de Aspectos'!$S$2,24*AH11/'Tabla de Aspectos'!$S$5,IF(AG11='Tabla de Aspectos'!$U$2,24*AH11/'Tabla de Aspectos'!$U$5,IF(AG11='Tabla de Aspectos'!$W$2,24*AH11/'Tabla de Aspectos'!$W$5,IF(AG11='Tabla de Aspectos'!$Y$2,24*AH11/'Tabla de Aspectos'!$Y$5,IF(AG11='Tabla de Aspectos'!$AA$2,24*AH11/'Tabla de Aspectos'!$AA$5,IF(AG11='Tabla de Aspectos'!$AC$2,24*AH11/'Tabla de Aspectos'!$AC$5,IF(AG11='Tabla de Aspectos'!$AE$2,24*AH11/'Tabla de Aspectos'!$AE$5,IF(AG11='Tabla de Aspectos'!$AG$2,24*AH11/'Tabla de Aspectos'!$AG$5,IF(AG11='Tabla de Aspectos'!$AI$2,24*AH11/'Tabla de Aspectos'!$AI$5,IF(AG11='Tabla de Aspectos'!$AK$2,24*AH11/'Tabla de Aspectos'!$AK$5,IF(AG11='Tabla de Aspectos'!$AM$2,24*AH11/'Tabla de Aspectos'!$AM$5,IF(AG11='Tabla de Aspectos'!$AO$2,24*AH11/'Tabla de Aspectos'!$AO$5,IF(AG11='Tabla de Aspectos'!$AQ$2,24*AH11/'Tabla de Aspectos'!$AQ$5,IF(AG11='Tabla de Aspectos'!$AS$2,24*AH11/'Tabla de Aspectos'!$AS$5,IF(AG11='Tabla de Aspectos'!$AU$2,24*AH11/'Tabla de Aspectos'!$AU$5,IF(AG11='Tabla de Aspectos'!$AW$2,24*AH11/'Tabla de Aspectos'!$AW$5,IF(AG11='Tabla de Aspectos'!$AY$2,24*AH11/'Tabla de Aspectos'!$AY$5,IF(AG11='Tabla de Aspectos'!$BA$2,24*AH11/'Tabla de Aspectos'!$BA$5,IF(AG11='Tabla de Aspectos'!$BC$2,24*AH11/'Tabla de Aspectos'!$BC$5,IF(AG11='Tabla de Aspectos'!$BE$2,24*AH11/'Tabla de Aspectos'!$BE$5,IF(AG11='Tabla de Aspectos'!$BG$2,24*AH11/'Tabla de Aspectos'!$BG$5,IF(AG11='Tabla de Aspectos'!$BI$2,24*AH11/'Tabla de Aspectos'!$BI$5,IF(AG11='Tabla de Aspectos'!$BK$2,24*AH11/'Tabla de Aspectos'!$BK$5,IF(AG11='Tabla de Aspectos'!$BM$2,24*AH11/'Tabla de Aspectos'!$BM$5,IF(AG11='Tabla de Aspectos'!$BO$2,24*AH11/'Tabla de Aspectos'!$BO$5,IF(AG11='Tabla de Aspectos'!$BQ$2,24*AH11/'Tabla de Aspectos'!$BQ$5,IF(AG11='Tabla de Aspectos'!$BS$2,24*AH11/'Tabla de Aspectos'!$BS$5,IF(AG11='Tabla de Aspectos'!$BU$2,24*AH11/'Tabla de Aspectos'!$BU$5,IF(AG11='Tabla de Aspectos'!$BW$2,24*AH11/'Tabla de Aspectos'!$BW$5,IF(AG11='Tabla de Aspectos'!$BY$2,24*AH11/'Tabla de Aspectos'!$BY$5,IF(AG11='Tabla de Aspectos'!$CA$2,24*AH11/'Tabla de Aspectos'!$CA$5,IF(AG11='Tabla de Aspectos'!$CC$2,24*AH11/'Tabla de Aspectos'!$CC$5,IF(AG11='Tabla de Aspectos'!$CE$2,24*AH11/'Tabla de Aspectos'!$CE$5,IF(AG11='Tabla de Aspectos'!$CG$2,24*AH11/'Tabla de Aspectos'!$CG$5,IF(AG11='Tabla de Aspectos'!$CI$2,24*AH11/'Tabla de Aspectos'!$CI$5,IF(AG11='Tabla de Aspectos'!$CK$2,24*AH11/'Tabla de Aspectos'!$CK$5,IF(AG11='Tabla de Aspectos'!$CM$2,24*AH11/'Tabla de Aspectos'!$CM$5,IF(AG11='Tabla de Aspectos'!$CO$2,24*AH11/'Tabla de Aspectos'!$CO$5,IF(AG11='Tabla de Aspectos'!$CQ$2,24*AH11/'Tabla de Aspectos'!$CQ$5,IF(AG11='Tabla de Aspectos'!$CS$2,24*AH11/'Tabla de Aspectos'!$CS$5,IF(AG11='Tabla de Aspectos'!$CU$2,24*AH11/'Tabla de Aspectos'!$CU$5,IF(AG11='Tabla de Aspectos'!$CW$2,24*AH11/'Tabla de Aspectos'!$CW$5,""))))))))))))))))))))))))))))))))))))))))))))))))))</f>
        <v>0</v>
      </c>
      <c r="AK11" s="3">
        <f t="shared" si="1"/>
        <v>20</v>
      </c>
      <c r="AM11" s="3">
        <f>'Tabla de Aspectos'!D78</f>
        <v>73</v>
      </c>
      <c r="AN11" s="3" t="str">
        <f>'Tabla de Aspectos'!E78</f>
        <v>Venus</v>
      </c>
      <c r="AO11" s="3" t="str">
        <f>'Tabla de Aspectos'!F78</f>
        <v>Neptuno</v>
      </c>
      <c r="AP11" s="3" t="str">
        <f>IF('Tabla de Aspectos'!G78='Tabla de Aspectos'!$H$2,'Tabla de Aspectos'!$H$2,IF('Tabla de Aspectos'!I78='Tabla de Aspectos'!$J$2,'Tabla de Aspectos'!$J$2,IF('Tabla de Aspectos'!CY78='Tabla de Aspectos'!$CZ$2,'Tabla de Aspectos'!$CZ$2,IF('Tabla de Aspectos'!K78='Tabla de Aspectos'!$L$2,'Tabla de Aspectos'!$L$2,IF('Tabla de Aspectos'!M78='Tabla de Aspectos'!$N$2,'Tabla de Aspectos'!$N$2,IF('Tabla de Aspectos'!O78='Tabla de Aspectos'!$P$2,'Tabla de Aspectos'!$P$2,IF('Tabla de Aspectos'!Q78='Tabla de Aspectos'!$R$2,'Tabla de Aspectos'!$R$2,IF('Tabla de Aspectos'!S78='Tabla de Aspectos'!$T$2,'Tabla de Aspectos'!$T$2,IF('Tabla de Aspectos'!U78='Tabla de Aspectos'!$V$2,'Tabla de Aspectos'!$V$2,IF('Tabla de Aspectos'!W78='Tabla de Aspectos'!$X$2,'Tabla de Aspectos'!$X$2,IF('Tabla de Aspectos'!Y78='Tabla de Aspectos'!$Z$2,'Tabla de Aspectos'!$Z$2,IF('Tabla de Aspectos'!AA78='Tabla de Aspectos'!$AB$2,'Tabla de Aspectos'!$AB$2,IF('Tabla de Aspectos'!AC78='Tabla de Aspectos'!$AD$2,'Tabla de Aspectos'!$AD$2,IF('Tabla de Aspectos'!AE78='Tabla de Aspectos'!$AF$2,'Tabla de Aspectos'!$AF$2,IF('Tabla de Aspectos'!AG78='Tabla de Aspectos'!$AH$2,'Tabla de Aspectos'!$AH$2,IF('Tabla de Aspectos'!AI78='Tabla de Aspectos'!$AJ$2,'Tabla de Aspectos'!$AJ$2,IF('Tabla de Aspectos'!AK78='Tabla de Aspectos'!$AL$2,'Tabla de Aspectos'!$AL$2,IF('Tabla de Aspectos'!AM78='Tabla de Aspectos'!$AN$2,'Tabla de Aspectos'!$AN$2,IF('Tabla de Aspectos'!AO78='Tabla de Aspectos'!$AP$2,'Tabla de Aspectos'!$AP$2,IF('Tabla de Aspectos'!AQ78='Tabla de Aspectos'!$AR$2,'Tabla de Aspectos'!$AR$2,IF('Tabla de Aspectos'!AS78='Tabla de Aspectos'!$AT$2,'Tabla de Aspectos'!$AT$2,IF('Tabla de Aspectos'!AU78='Tabla de Aspectos'!$AV$2,'Tabla de Aspectos'!$AV$2,IF('Tabla de Aspectos'!AW78='Tabla de Aspectos'!$AX$2,'Tabla de Aspectos'!$AX$2,IF('Tabla de Aspectos'!AY78='Tabla de Aspectos'!$AZ$2,'Tabla de Aspectos'!$AZ$2,IF('Tabla de Aspectos'!BA78='Tabla de Aspectos'!$BB$2,'Tabla de Aspectos'!$BB$2,IF('Tabla de Aspectos'!BC78='Tabla de Aspectos'!$BD$2,'Tabla de Aspectos'!$BD$2,IF('Tabla de Aspectos'!BE78='Tabla de Aspectos'!$BF$2,'Tabla de Aspectos'!$BF$2,IF('Tabla de Aspectos'!BG78='Tabla de Aspectos'!$BH$2,'Tabla de Aspectos'!$BH$2,IF('Tabla de Aspectos'!BI78='Tabla de Aspectos'!$BJ$2,'Tabla de Aspectos'!$BJ$2,IF('Tabla de Aspectos'!BK78='Tabla de Aspectos'!$BL$2,'Tabla de Aspectos'!$BL$2,IF('Tabla de Aspectos'!BM78='Tabla de Aspectos'!$BN$2,'Tabla de Aspectos'!$BN$2,IF('Tabla de Aspectos'!BO78='Tabla de Aspectos'!$BP$2,'Tabla de Aspectos'!$BP$2,IF('Tabla de Aspectos'!BQ78='Tabla de Aspectos'!$BR$2,'Tabla de Aspectos'!$BR$2,IF('Tabla de Aspectos'!BS78='Tabla de Aspectos'!$BT$2,'Tabla de Aspectos'!$BT$2,IF('Tabla de Aspectos'!BU78='Tabla de Aspectos'!$BV$2,'Tabla de Aspectos'!$BV$2,IF('Tabla de Aspectos'!BW78='Tabla de Aspectos'!$BX$2,'Tabla de Aspectos'!$BX$2,IF('Tabla de Aspectos'!BY78='Tabla de Aspectos'!$BZ$2,'Tabla de Aspectos'!$BZ$2,IF('Tabla de Aspectos'!CA78='Tabla de Aspectos'!$CB$2,'Tabla de Aspectos'!$CB$2,IF('Tabla de Aspectos'!CC78='Tabla de Aspectos'!$CD$2,'Tabla de Aspectos'!$CD$2,IF('Tabla de Aspectos'!CE78='Tabla de Aspectos'!$CF$2,'Tabla de Aspectos'!$CF$2,IF('Tabla de Aspectos'!CG78='Tabla de Aspectos'!$CH$2,'Tabla de Aspectos'!$CH$2,IF('Tabla de Aspectos'!CI78='Tabla de Aspectos'!$CJ$2,'Tabla de Aspectos'!$CJ$2,IF('Tabla de Aspectos'!CK78='Tabla de Aspectos'!$CL$2,'Tabla de Aspectos'!$CL$2,IF('Tabla de Aspectos'!CM78='Tabla de Aspectos'!$CN$2,'Tabla de Aspectos'!$CN$2,IF('Tabla de Aspectos'!CO78='Tabla de Aspectos'!$CP$2,'Tabla de Aspectos'!$CP$2,IF('Tabla de Aspectos'!CQ78='Tabla de Aspectos'!$CR$2,'Tabla de Aspectos'!$CR$2,IF('Tabla de Aspectos'!CS78='Tabla de Aspectos'!$CT$2,'Tabla de Aspectos'!$CT$2,IF('Tabla de Aspectos'!CU78='Tabla de Aspectos'!$CV$2,'Tabla de Aspectos'!$CV$2,IF('Tabla de Aspectos'!CW78='Tabla de Aspectos'!$CX$2,'Tabla de Aspectos'!$CX$2,"")))))))))))))))))))))))))))))))))))))))))))))))))</f>
        <v>Conjunción</v>
      </c>
      <c r="AQ11" s="5">
        <f>IF(AND('Tabla de Aspectos'!H78&gt;=0,'Tabla de Aspectos'!H78&lt;'Tabla de Aspectos'!$G$5/24),'Tabla de Aspectos'!H78,IF(AND('Tabla de Aspectos'!J78&gt;=0,'Tabla de Aspectos'!J78&lt;'Tabla de Aspectos'!$I$5/24),'Tabla de Aspectos'!J78,IF(AND('Tabla de Aspectos'!CZ78&gt;=0,'Tabla de Aspectos'!CZ78&lt;'Tabla de Aspectos'!$CY$5/24),'Tabla de Aspectos'!CZ78,IF(AND('Tabla de Aspectos'!L78&gt;=0,'Tabla de Aspectos'!L78&lt;'Tabla de Aspectos'!$K$5/24),'Tabla de Aspectos'!L78,IF(AND('Tabla de Aspectos'!N78&gt;=0,'Tabla de Aspectos'!N78&lt;'Tabla de Aspectos'!$M$5/24),'Tabla de Aspectos'!N78,IF(AND('Tabla de Aspectos'!P78&gt;=0,'Tabla de Aspectos'!P78&lt;'Tabla de Aspectos'!$O$5/24),'Tabla de Aspectos'!P78,IF(AND('Tabla de Aspectos'!R78&gt;=0,'Tabla de Aspectos'!R78&lt;'Tabla de Aspectos'!$Q$5/24),'Tabla de Aspectos'!R78,IF(AND('Tabla de Aspectos'!T78&gt;=0,'Tabla de Aspectos'!T78&lt;'Tabla de Aspectos'!$S$5/24),'Tabla de Aspectos'!T78,IF(AND('Tabla de Aspectos'!V78&gt;=0,'Tabla de Aspectos'!V78&lt;'Tabla de Aspectos'!$U$5/24),'Tabla de Aspectos'!V78,IF(AND('Tabla de Aspectos'!X78&gt;=0,'Tabla de Aspectos'!X78&lt;'Tabla de Aspectos'!$W$5/24),'Tabla de Aspectos'!X78,IF(AND('Tabla de Aspectos'!Z78&gt;=0,'Tabla de Aspectos'!Z78&lt;'Tabla de Aspectos'!$Y$5/24),'Tabla de Aspectos'!Z78,IF(AND('Tabla de Aspectos'!AB78&gt;=0,'Tabla de Aspectos'!AB78&lt;'Tabla de Aspectos'!$AA$5/24),'Tabla de Aspectos'!AB78,IF(AND('Tabla de Aspectos'!AD78&gt;=0,'Tabla de Aspectos'!AD78&lt;'Tabla de Aspectos'!$AC$5/24),'Tabla de Aspectos'!AD78,IF(AND('Tabla de Aspectos'!AF78&gt;=0,'Tabla de Aspectos'!AF78&lt;'Tabla de Aspectos'!$AE$5/24),'Tabla de Aspectos'!AF78,IF(AND('Tabla de Aspectos'!AH78&gt;=0,'Tabla de Aspectos'!AH78&lt;'Tabla de Aspectos'!$AG$5/24),'Tabla de Aspectos'!AH78,IF(AND('Tabla de Aspectos'!AJ78&gt;=0,'Tabla de Aspectos'!AJ78&lt;'Tabla de Aspectos'!$AI$5/24),'Tabla de Aspectos'!AJ78,IF(AND('Tabla de Aspectos'!AL78&gt;=0,'Tabla de Aspectos'!AL78&lt;'Tabla de Aspectos'!$AK$5/24),'Tabla de Aspectos'!AL78,IF(AND('Tabla de Aspectos'!AN78&gt;=0,'Tabla de Aspectos'!AN78&lt;'Tabla de Aspectos'!$AM$5/24),'Tabla de Aspectos'!AN78,IF(AND('Tabla de Aspectos'!AP78&gt;=0,'Tabla de Aspectos'!AP78&lt;'Tabla de Aspectos'!$AO$5/24),'Tabla de Aspectos'!AP78,IF(AND('Tabla de Aspectos'!AR78&gt;=0,'Tabla de Aspectos'!AR78&lt;'Tabla de Aspectos'!$AQ$5/24),'Tabla de Aspectos'!AR78,IF(AND('Tabla de Aspectos'!AT78&gt;=0,'Tabla de Aspectos'!AT78&lt;'Tabla de Aspectos'!$AS$5/24),'Tabla de Aspectos'!AT78,IF(AND('Tabla de Aspectos'!AV78&gt;=0,'Tabla de Aspectos'!AV78&lt;'Tabla de Aspectos'!$AU$5/24),'Tabla de Aspectos'!AV78,IF(AND('Tabla de Aspectos'!AX78&gt;=0,'Tabla de Aspectos'!AX78&lt;'Tabla de Aspectos'!$AW$5/24),'Tabla de Aspectos'!AX78,IF(AND('Tabla de Aspectos'!AZ78&gt;=0,'Tabla de Aspectos'!AZ78&lt;'Tabla de Aspectos'!$AY$5/24),'Tabla de Aspectos'!AZ78,IF(AND('Tabla de Aspectos'!BB78&gt;=0,'Tabla de Aspectos'!BB78&lt;'Tabla de Aspectos'!$BA$5/24),'Tabla de Aspectos'!BB78,IF(AND('Tabla de Aspectos'!BD78&gt;=0,'Tabla de Aspectos'!BD78&lt;'Tabla de Aspectos'!$BC$5/24),'Tabla de Aspectos'!BD78,IF(AND('Tabla de Aspectos'!BF78&gt;=0,'Tabla de Aspectos'!BF78&lt;'Tabla de Aspectos'!$BE$5/24),'Tabla de Aspectos'!BF78,IF(AND('Tabla de Aspectos'!BH78&gt;=0,'Tabla de Aspectos'!BH78&lt;'Tabla de Aspectos'!$BG$5/24),'Tabla de Aspectos'!BH78,IF(AND('Tabla de Aspectos'!BJ78&gt;=0,'Tabla de Aspectos'!BJ78&lt;'Tabla de Aspectos'!$BI$5/24),'Tabla de Aspectos'!BJ78,IF(AND('Tabla de Aspectos'!BL78&gt;=0,'Tabla de Aspectos'!BL78&lt;'Tabla de Aspectos'!$BK$5/24),'Tabla de Aspectos'!BL78,IF(AND('Tabla de Aspectos'!BN78&gt;=0,'Tabla de Aspectos'!BN78&lt;'Tabla de Aspectos'!$BM$5/24),'Tabla de Aspectos'!BN78,IF(AND('Tabla de Aspectos'!BP78&gt;=0,'Tabla de Aspectos'!BP78&lt;'Tabla de Aspectos'!$BO$5/24),'Tabla de Aspectos'!BP78,IF(AND('Tabla de Aspectos'!BR78&gt;=0,'Tabla de Aspectos'!BR78&lt;'Tabla de Aspectos'!$BQ$5/24),'Tabla de Aspectos'!BR78,IF(AND('Tabla de Aspectos'!BT78&gt;=0,'Tabla de Aspectos'!BT78&lt;'Tabla de Aspectos'!$BS$5/24),'Tabla de Aspectos'!BT78,IF(AND('Tabla de Aspectos'!BV78&gt;=0,'Tabla de Aspectos'!BV78&lt;'Tabla de Aspectos'!$BU$5/24),'Tabla de Aspectos'!BV78,IF(AND('Tabla de Aspectos'!BX78&gt;=0,'Tabla de Aspectos'!BX78&lt;'Tabla de Aspectos'!$BW$5/24),'Tabla de Aspectos'!BX78,IF(AND('Tabla de Aspectos'!BZ78&gt;=0,'Tabla de Aspectos'!BZ78&lt;'Tabla de Aspectos'!$BY$5/24),'Tabla de Aspectos'!BZ78,IF(AND('Tabla de Aspectos'!CB78&gt;=0,'Tabla de Aspectos'!CB78&lt;'Tabla de Aspectos'!$CA$5/24),'Tabla de Aspectos'!CB78,IF(AND('Tabla de Aspectos'!CD78&gt;=0,'Tabla de Aspectos'!CD78&lt;'Tabla de Aspectos'!$CC$5/24),'Tabla de Aspectos'!CD78,IF(AND('Tabla de Aspectos'!CF78&gt;=0,'Tabla de Aspectos'!CF78&lt;'Tabla de Aspectos'!$CE$5/24),'Tabla de Aspectos'!CF78,IF(AND('Tabla de Aspectos'!CH78&gt;=0,'Tabla de Aspectos'!CH78&lt;'Tabla de Aspectos'!$CG$5/24),'Tabla de Aspectos'!CH78,IF(AND('Tabla de Aspectos'!CJ78&gt;=0,'Tabla de Aspectos'!CJ78&lt;'Tabla de Aspectos'!$CI$5/24),'Tabla de Aspectos'!CJ78,IF(AND('Tabla de Aspectos'!CL78&gt;=0,'Tabla de Aspectos'!CL78&lt;'Tabla de Aspectos'!$CK$5/24),'Tabla de Aspectos'!CL78,IF(AND('Tabla de Aspectos'!CN78&gt;=0,'Tabla de Aspectos'!CN78&lt;'Tabla de Aspectos'!$CM$5/24),'Tabla de Aspectos'!CN78,IF(AND('Tabla de Aspectos'!CP78&gt;=0,'Tabla de Aspectos'!CP78&lt;'Tabla de Aspectos'!$CO$5/24),'Tabla de Aspectos'!CP78,IF(AND('Tabla de Aspectos'!CR78&gt;=0,'Tabla de Aspectos'!CR78&lt;'Tabla de Aspectos'!$CQ$5/24),'Tabla de Aspectos'!CR78,IF(AND('Tabla de Aspectos'!CT78&gt;=0,'Tabla de Aspectos'!CT78&lt;'Tabla de Aspectos'!$CS$5/24),'Tabla de Aspectos'!CT78,IF(AND('Tabla de Aspectos'!CV78&gt;=0,'Tabla de Aspectos'!CV78&lt;'Tabla de Aspectos'!$CU$5/24),'Tabla de Aspectos'!CV78,IF(AND('Tabla de Aspectos'!CX78&gt;=0,'Tabla de Aspectos'!CX78&lt;'Tabla de Aspectos'!$CW$5/24),'Tabla de Aspectos'!CX78,"")))))))))))))))))))))))))))))))))))))))))))))))))</f>
        <v>0</v>
      </c>
      <c r="AR11" s="3" t="str">
        <f>IF(AQ11&lt;&gt;"",IF(AP11=13,"(no se puede describir)",IF(AP11="Conjunción","+20",ROUND((31-HLOOKUP(AP11,'Tabla de Aspectos'!$G$2:$DT$7,6,FALSE))/3*2,1))),"")</f>
        <v>+20</v>
      </c>
      <c r="AS11" s="3">
        <f>IF(AP11='Tabla de Aspectos'!$G$2,24*AQ11/'Tabla de Aspectos'!$G$5,IF(AP11='Tabla de Aspectos'!$I$2,24*AQ11/'Tabla de Aspectos'!$I$5,IF(AP11='Tabla de Aspectos'!$K$2,24*AQ11/'Tabla de Aspectos'!$K$5,IF(AP11='Tabla de Aspectos'!$CY$2,24*AQ11/'Tabla de Aspectos'!$CY$5,IF(AP11='Tabla de Aspectos'!$M$2,24*AQ11/'Tabla de Aspectos'!$M$5,IF(AP11='Tabla de Aspectos'!$M$2,24*AQ11/'Tabla de Aspectos'!$M$5,IF(AP11='Tabla de Aspectos'!$O$2,24*AQ11/'Tabla de Aspectos'!$O$5,IF(AP11='Tabla de Aspectos'!$Q$2,24*AQ11/'Tabla de Aspectos'!$Q$5,IF(AP11='Tabla de Aspectos'!$S$2,24*AQ11/'Tabla de Aspectos'!$S$5,IF(AP11='Tabla de Aspectos'!$U$2,24*AQ11/'Tabla de Aspectos'!$U$5,IF(AP11='Tabla de Aspectos'!$W$2,24*AQ11/'Tabla de Aspectos'!$W$5,IF(AP11='Tabla de Aspectos'!$Y$2,24*AQ11/'Tabla de Aspectos'!$Y$5,IF(AP11='Tabla de Aspectos'!$AA$2,24*AQ11/'Tabla de Aspectos'!$AA$5,IF(AP11='Tabla de Aspectos'!$AC$2,24*AQ11/'Tabla de Aspectos'!$AC$5,IF(AP11='Tabla de Aspectos'!$AE$2,24*AQ11/'Tabla de Aspectos'!$AE$5,IF(AP11='Tabla de Aspectos'!$AG$2,24*AQ11/'Tabla de Aspectos'!$AG$5,IF(AP11='Tabla de Aspectos'!$AI$2,24*AQ11/'Tabla de Aspectos'!$AI$5,IF(AP11='Tabla de Aspectos'!$AK$2,24*AQ11/'Tabla de Aspectos'!$AK$5,IF(AP11='Tabla de Aspectos'!$AM$2,24*AQ11/'Tabla de Aspectos'!$AM$5,IF(AP11='Tabla de Aspectos'!$AO$2,24*AQ11/'Tabla de Aspectos'!$AO$5,IF(AP11='Tabla de Aspectos'!$AQ$2,24*AQ11/'Tabla de Aspectos'!$AQ$5,IF(AP11='Tabla de Aspectos'!$AS$2,24*AQ11/'Tabla de Aspectos'!$AS$5,IF(AP11='Tabla de Aspectos'!$AU$2,24*AQ11/'Tabla de Aspectos'!$AU$5,IF(AP11='Tabla de Aspectos'!$AW$2,24*AQ11/'Tabla de Aspectos'!$AW$5,IF(AP11='Tabla de Aspectos'!$AY$2,24*AQ11/'Tabla de Aspectos'!$AY$5,IF(AP11='Tabla de Aspectos'!$BA$2,24*AQ11/'Tabla de Aspectos'!$BA$5,IF(AP11='Tabla de Aspectos'!$BC$2,24*AQ11/'Tabla de Aspectos'!$BC$5,IF(AP11='Tabla de Aspectos'!$BE$2,24*AQ11/'Tabla de Aspectos'!$BE$5,IF(AP11='Tabla de Aspectos'!$BG$2,24*AQ11/'Tabla de Aspectos'!$BG$5,IF(AP11='Tabla de Aspectos'!$BI$2,24*AQ11/'Tabla de Aspectos'!$BI$5,IF(AP11='Tabla de Aspectos'!$BK$2,24*AQ11/'Tabla de Aspectos'!$BK$5,IF(AP11='Tabla de Aspectos'!$BM$2,24*AQ11/'Tabla de Aspectos'!$BM$5,IF(AP11='Tabla de Aspectos'!$BO$2,24*AQ11/'Tabla de Aspectos'!$BO$5,IF(AP11='Tabla de Aspectos'!$BQ$2,24*AQ11/'Tabla de Aspectos'!$BQ$5,IF(AP11='Tabla de Aspectos'!$BS$2,24*AQ11/'Tabla de Aspectos'!$BS$5,IF(AP11='Tabla de Aspectos'!$BU$2,24*AQ11/'Tabla de Aspectos'!$BU$5,IF(AP11='Tabla de Aspectos'!$BW$2,24*AQ11/'Tabla de Aspectos'!$BW$5,IF(AP11='Tabla de Aspectos'!$BY$2,24*AQ11/'Tabla de Aspectos'!$BY$5,IF(AP11='Tabla de Aspectos'!$CA$2,24*AQ11/'Tabla de Aspectos'!$CA$5,IF(AP11='Tabla de Aspectos'!$CC$2,24*AQ11/'Tabla de Aspectos'!$CC$5,IF(AP11='Tabla de Aspectos'!$CE$2,24*AQ11/'Tabla de Aspectos'!$CE$5,IF(AP11='Tabla de Aspectos'!$CG$2,24*AQ11/'Tabla de Aspectos'!$CG$5,IF(AP11='Tabla de Aspectos'!$CI$2,24*AQ11/'Tabla de Aspectos'!$CI$5,IF(AP11='Tabla de Aspectos'!$CK$2,24*AQ11/'Tabla de Aspectos'!$CK$5,IF(AP11='Tabla de Aspectos'!$CM$2,24*AQ11/'Tabla de Aspectos'!$CM$5,IF(AP11='Tabla de Aspectos'!$CO$2,24*AQ11/'Tabla de Aspectos'!$CO$5,IF(AP11='Tabla de Aspectos'!$CQ$2,24*AQ11/'Tabla de Aspectos'!$CQ$5,IF(AP11='Tabla de Aspectos'!$CS$2,24*AQ11/'Tabla de Aspectos'!$CS$5,IF(AP11='Tabla de Aspectos'!$CU$2,24*AQ11/'Tabla de Aspectos'!$CU$5,IF(AP11='Tabla de Aspectos'!$CW$2,24*AQ11/'Tabla de Aspectos'!$CW$5,""))))))))))))))))))))))))))))))))))))))))))))))))))</f>
        <v>0</v>
      </c>
      <c r="AT11" s="3">
        <f t="shared" si="2"/>
        <v>20</v>
      </c>
      <c r="AV11" s="3">
        <f>'Tabla de Aspectos'!D93</f>
        <v>89</v>
      </c>
      <c r="AW11" s="3" t="str">
        <f>'Tabla de Aspectos'!E93</f>
        <v>Marte</v>
      </c>
      <c r="AX11" s="3" t="str">
        <f>'Tabla de Aspectos'!F93</f>
        <v>Neptuno</v>
      </c>
      <c r="AY11" s="3" t="str">
        <f>IF('Tabla de Aspectos'!G93='Tabla de Aspectos'!$H$2,'Tabla de Aspectos'!$H$2,IF('Tabla de Aspectos'!I93='Tabla de Aspectos'!$J$2,'Tabla de Aspectos'!$J$2,IF('Tabla de Aspectos'!CY93='Tabla de Aspectos'!$CZ$2,'Tabla de Aspectos'!$CZ$2,IF('Tabla de Aspectos'!K93='Tabla de Aspectos'!$L$2,'Tabla de Aspectos'!$L$2,IF('Tabla de Aspectos'!M93='Tabla de Aspectos'!$N$2,'Tabla de Aspectos'!$N$2,IF('Tabla de Aspectos'!O93='Tabla de Aspectos'!$P$2,'Tabla de Aspectos'!$P$2,IF('Tabla de Aspectos'!Q93='Tabla de Aspectos'!$R$2,'Tabla de Aspectos'!$R$2,IF('Tabla de Aspectos'!S93='Tabla de Aspectos'!$T$2,'Tabla de Aspectos'!$T$2,IF('Tabla de Aspectos'!U93='Tabla de Aspectos'!$V$2,'Tabla de Aspectos'!$V$2,IF('Tabla de Aspectos'!W93='Tabla de Aspectos'!$X$2,'Tabla de Aspectos'!$X$2,IF('Tabla de Aspectos'!Y93='Tabla de Aspectos'!$Z$2,'Tabla de Aspectos'!$Z$2,IF('Tabla de Aspectos'!AA93='Tabla de Aspectos'!$AB$2,'Tabla de Aspectos'!$AB$2,IF('Tabla de Aspectos'!AC93='Tabla de Aspectos'!$AD$2,'Tabla de Aspectos'!$AD$2,IF('Tabla de Aspectos'!AE93='Tabla de Aspectos'!$AF$2,'Tabla de Aspectos'!$AF$2,IF('Tabla de Aspectos'!AG93='Tabla de Aspectos'!$AH$2,'Tabla de Aspectos'!$AH$2,IF('Tabla de Aspectos'!AI93='Tabla de Aspectos'!$AJ$2,'Tabla de Aspectos'!$AJ$2,IF('Tabla de Aspectos'!AK93='Tabla de Aspectos'!$AL$2,'Tabla de Aspectos'!$AL$2,IF('Tabla de Aspectos'!AM93='Tabla de Aspectos'!$AN$2,'Tabla de Aspectos'!$AN$2,IF('Tabla de Aspectos'!AO93='Tabla de Aspectos'!$AP$2,'Tabla de Aspectos'!$AP$2,IF('Tabla de Aspectos'!AQ93='Tabla de Aspectos'!$AR$2,'Tabla de Aspectos'!$AR$2,IF('Tabla de Aspectos'!AS93='Tabla de Aspectos'!$AT$2,'Tabla de Aspectos'!$AT$2,IF('Tabla de Aspectos'!AU93='Tabla de Aspectos'!$AV$2,'Tabla de Aspectos'!$AV$2,IF('Tabla de Aspectos'!AW93='Tabla de Aspectos'!$AX$2,'Tabla de Aspectos'!$AX$2,IF('Tabla de Aspectos'!AY93='Tabla de Aspectos'!$AZ$2,'Tabla de Aspectos'!$AZ$2,IF('Tabla de Aspectos'!BA93='Tabla de Aspectos'!$BB$2,'Tabla de Aspectos'!$BB$2,IF('Tabla de Aspectos'!BC93='Tabla de Aspectos'!$BD$2,'Tabla de Aspectos'!$BD$2,IF('Tabla de Aspectos'!BE93='Tabla de Aspectos'!$BF$2,'Tabla de Aspectos'!$BF$2,IF('Tabla de Aspectos'!BG93='Tabla de Aspectos'!$BH$2,'Tabla de Aspectos'!$BH$2,IF('Tabla de Aspectos'!BI93='Tabla de Aspectos'!$BJ$2,'Tabla de Aspectos'!$BJ$2,IF('Tabla de Aspectos'!BK93='Tabla de Aspectos'!$BL$2,'Tabla de Aspectos'!$BL$2,IF('Tabla de Aspectos'!BM93='Tabla de Aspectos'!$BN$2,'Tabla de Aspectos'!$BN$2,IF('Tabla de Aspectos'!BO93='Tabla de Aspectos'!$BP$2,'Tabla de Aspectos'!$BP$2,IF('Tabla de Aspectos'!BQ93='Tabla de Aspectos'!$BR$2,'Tabla de Aspectos'!$BR$2,IF('Tabla de Aspectos'!BS93='Tabla de Aspectos'!$BT$2,'Tabla de Aspectos'!$BT$2,IF('Tabla de Aspectos'!BU93='Tabla de Aspectos'!$BV$2,'Tabla de Aspectos'!$BV$2,IF('Tabla de Aspectos'!BW93='Tabla de Aspectos'!$BX$2,'Tabla de Aspectos'!$BX$2,IF('Tabla de Aspectos'!BY93='Tabla de Aspectos'!$BZ$2,'Tabla de Aspectos'!$BZ$2,IF('Tabla de Aspectos'!CA93='Tabla de Aspectos'!$CB$2,'Tabla de Aspectos'!$CB$2,IF('Tabla de Aspectos'!CC93='Tabla de Aspectos'!$CD$2,'Tabla de Aspectos'!$CD$2,IF('Tabla de Aspectos'!CE93='Tabla de Aspectos'!$CF$2,'Tabla de Aspectos'!$CF$2,IF('Tabla de Aspectos'!CG93='Tabla de Aspectos'!$CH$2,'Tabla de Aspectos'!$CH$2,IF('Tabla de Aspectos'!CI93='Tabla de Aspectos'!$CJ$2,'Tabla de Aspectos'!$CJ$2,IF('Tabla de Aspectos'!CK93='Tabla de Aspectos'!$CL$2,'Tabla de Aspectos'!$CL$2,IF('Tabla de Aspectos'!CM93='Tabla de Aspectos'!$CN$2,'Tabla de Aspectos'!$CN$2,IF('Tabla de Aspectos'!CO93='Tabla de Aspectos'!$CP$2,'Tabla de Aspectos'!$CP$2,IF('Tabla de Aspectos'!CQ93='Tabla de Aspectos'!$CR$2,'Tabla de Aspectos'!$CR$2,IF('Tabla de Aspectos'!CS93='Tabla de Aspectos'!$CT$2,'Tabla de Aspectos'!$CT$2,IF('Tabla de Aspectos'!CU93='Tabla de Aspectos'!$CV$2,'Tabla de Aspectos'!$CV$2,IF('Tabla de Aspectos'!CW93='Tabla de Aspectos'!$CX$2,'Tabla de Aspectos'!$CX$2,"")))))))))))))))))))))))))))))))))))))))))))))))))</f>
        <v>Conjunción</v>
      </c>
      <c r="AZ11" s="5">
        <f>IF(AND('Tabla de Aspectos'!H93&gt;=0,'Tabla de Aspectos'!H93&lt;'Tabla de Aspectos'!$G$5/24),'Tabla de Aspectos'!H93,IF(AND('Tabla de Aspectos'!J93&gt;=0,'Tabla de Aspectos'!J93&lt;'Tabla de Aspectos'!$I$5/24),'Tabla de Aspectos'!J93,IF(AND('Tabla de Aspectos'!CZ93&gt;=0,'Tabla de Aspectos'!CZ93&lt;'Tabla de Aspectos'!$CY$5/24),'Tabla de Aspectos'!CZ93,IF(AND('Tabla de Aspectos'!L93&gt;=0,'Tabla de Aspectos'!L93&lt;'Tabla de Aspectos'!$K$5/24),'Tabla de Aspectos'!L93,IF(AND('Tabla de Aspectos'!N93&gt;=0,'Tabla de Aspectos'!N93&lt;'Tabla de Aspectos'!$M$5/24),'Tabla de Aspectos'!N93,IF(AND('Tabla de Aspectos'!P93&gt;=0,'Tabla de Aspectos'!P93&lt;'Tabla de Aspectos'!$O$5/24),'Tabla de Aspectos'!P93,IF(AND('Tabla de Aspectos'!R93&gt;=0,'Tabla de Aspectos'!R93&lt;'Tabla de Aspectos'!$Q$5/24),'Tabla de Aspectos'!R93,IF(AND('Tabla de Aspectos'!T93&gt;=0,'Tabla de Aspectos'!T93&lt;'Tabla de Aspectos'!$S$5/24),'Tabla de Aspectos'!T93,IF(AND('Tabla de Aspectos'!V93&gt;=0,'Tabla de Aspectos'!V93&lt;'Tabla de Aspectos'!$U$5/24),'Tabla de Aspectos'!V93,IF(AND('Tabla de Aspectos'!X93&gt;=0,'Tabla de Aspectos'!X93&lt;'Tabla de Aspectos'!$W$5/24),'Tabla de Aspectos'!X93,IF(AND('Tabla de Aspectos'!Z93&gt;=0,'Tabla de Aspectos'!Z93&lt;'Tabla de Aspectos'!$Y$5/24),'Tabla de Aspectos'!Z93,IF(AND('Tabla de Aspectos'!AB93&gt;=0,'Tabla de Aspectos'!AB93&lt;'Tabla de Aspectos'!$AA$5/24),'Tabla de Aspectos'!AB93,IF(AND('Tabla de Aspectos'!AD93&gt;=0,'Tabla de Aspectos'!AD93&lt;'Tabla de Aspectos'!$AC$5/24),'Tabla de Aspectos'!AD93,IF(AND('Tabla de Aspectos'!AF93&gt;=0,'Tabla de Aspectos'!AF93&lt;'Tabla de Aspectos'!$AE$5/24),'Tabla de Aspectos'!AF93,IF(AND('Tabla de Aspectos'!AH93&gt;=0,'Tabla de Aspectos'!AH93&lt;'Tabla de Aspectos'!$AG$5/24),'Tabla de Aspectos'!AH93,IF(AND('Tabla de Aspectos'!AJ93&gt;=0,'Tabla de Aspectos'!AJ93&lt;'Tabla de Aspectos'!$AI$5/24),'Tabla de Aspectos'!AJ93,IF(AND('Tabla de Aspectos'!AL93&gt;=0,'Tabla de Aspectos'!AL93&lt;'Tabla de Aspectos'!$AK$5/24),'Tabla de Aspectos'!AL93,IF(AND('Tabla de Aspectos'!AN93&gt;=0,'Tabla de Aspectos'!AN93&lt;'Tabla de Aspectos'!$AM$5/24),'Tabla de Aspectos'!AN93,IF(AND('Tabla de Aspectos'!AP93&gt;=0,'Tabla de Aspectos'!AP93&lt;'Tabla de Aspectos'!$AO$5/24),'Tabla de Aspectos'!AP93,IF(AND('Tabla de Aspectos'!AR93&gt;=0,'Tabla de Aspectos'!AR93&lt;'Tabla de Aspectos'!$AQ$5/24),'Tabla de Aspectos'!AR93,IF(AND('Tabla de Aspectos'!AT93&gt;=0,'Tabla de Aspectos'!AT93&lt;'Tabla de Aspectos'!$AS$5/24),'Tabla de Aspectos'!AT93,IF(AND('Tabla de Aspectos'!AV93&gt;=0,'Tabla de Aspectos'!AV93&lt;'Tabla de Aspectos'!$AU$5/24),'Tabla de Aspectos'!AV93,IF(AND('Tabla de Aspectos'!AX93&gt;=0,'Tabla de Aspectos'!AX93&lt;'Tabla de Aspectos'!$AW$5/24),'Tabla de Aspectos'!AX93,IF(AND('Tabla de Aspectos'!AZ93&gt;=0,'Tabla de Aspectos'!AZ93&lt;'Tabla de Aspectos'!$AY$5/24),'Tabla de Aspectos'!AZ93,IF(AND('Tabla de Aspectos'!BB93&gt;=0,'Tabla de Aspectos'!BB93&lt;'Tabla de Aspectos'!$BA$5/24),'Tabla de Aspectos'!BB93,IF(AND('Tabla de Aspectos'!BD93&gt;=0,'Tabla de Aspectos'!BD93&lt;'Tabla de Aspectos'!$BC$5/24),'Tabla de Aspectos'!BD93,IF(AND('Tabla de Aspectos'!BF93&gt;=0,'Tabla de Aspectos'!BF93&lt;'Tabla de Aspectos'!$BE$5/24),'Tabla de Aspectos'!BF93,IF(AND('Tabla de Aspectos'!BH93&gt;=0,'Tabla de Aspectos'!BH93&lt;'Tabla de Aspectos'!$BG$5/24),'Tabla de Aspectos'!BH93,IF(AND('Tabla de Aspectos'!BJ93&gt;=0,'Tabla de Aspectos'!BJ93&lt;'Tabla de Aspectos'!$BI$5/24),'Tabla de Aspectos'!BJ93,IF(AND('Tabla de Aspectos'!BL93&gt;=0,'Tabla de Aspectos'!BL93&lt;'Tabla de Aspectos'!$BK$5/24),'Tabla de Aspectos'!BL93,IF(AND('Tabla de Aspectos'!BN93&gt;=0,'Tabla de Aspectos'!BN93&lt;'Tabla de Aspectos'!$BM$5/24),'Tabla de Aspectos'!BN93,IF(AND('Tabla de Aspectos'!BP93&gt;=0,'Tabla de Aspectos'!BP93&lt;'Tabla de Aspectos'!$BO$5/24),'Tabla de Aspectos'!BP93,IF(AND('Tabla de Aspectos'!BR93&gt;=0,'Tabla de Aspectos'!BR93&lt;'Tabla de Aspectos'!$BQ$5/24),'Tabla de Aspectos'!BR93,IF(AND('Tabla de Aspectos'!BT93&gt;=0,'Tabla de Aspectos'!BT93&lt;'Tabla de Aspectos'!$BS$5/24),'Tabla de Aspectos'!BT93,IF(AND('Tabla de Aspectos'!BV93&gt;=0,'Tabla de Aspectos'!BV93&lt;'Tabla de Aspectos'!$BU$5/24),'Tabla de Aspectos'!BV93,IF(AND('Tabla de Aspectos'!BX93&gt;=0,'Tabla de Aspectos'!BX93&lt;'Tabla de Aspectos'!$BW$5/24),'Tabla de Aspectos'!BX93,IF(AND('Tabla de Aspectos'!BZ93&gt;=0,'Tabla de Aspectos'!BZ93&lt;'Tabla de Aspectos'!$BY$5/24),'Tabla de Aspectos'!BZ93,IF(AND('Tabla de Aspectos'!CB93&gt;=0,'Tabla de Aspectos'!CB93&lt;'Tabla de Aspectos'!$CA$5/24),'Tabla de Aspectos'!CB93,IF(AND('Tabla de Aspectos'!CD93&gt;=0,'Tabla de Aspectos'!CD93&lt;'Tabla de Aspectos'!$CC$5/24),'Tabla de Aspectos'!CD93,IF(AND('Tabla de Aspectos'!CF93&gt;=0,'Tabla de Aspectos'!CF93&lt;'Tabla de Aspectos'!$CE$5/24),'Tabla de Aspectos'!CF93,IF(AND('Tabla de Aspectos'!CH93&gt;=0,'Tabla de Aspectos'!CH93&lt;'Tabla de Aspectos'!$CG$5/24),'Tabla de Aspectos'!CH93,IF(AND('Tabla de Aspectos'!CJ93&gt;=0,'Tabla de Aspectos'!CJ93&lt;'Tabla de Aspectos'!$CI$5/24),'Tabla de Aspectos'!CJ93,IF(AND('Tabla de Aspectos'!CL93&gt;=0,'Tabla de Aspectos'!CL93&lt;'Tabla de Aspectos'!$CK$5/24),'Tabla de Aspectos'!CL93,IF(AND('Tabla de Aspectos'!CN93&gt;=0,'Tabla de Aspectos'!CN93&lt;'Tabla de Aspectos'!$CM$5/24),'Tabla de Aspectos'!CN93,IF(AND('Tabla de Aspectos'!CP93&gt;=0,'Tabla de Aspectos'!CP93&lt;'Tabla de Aspectos'!$CO$5/24),'Tabla de Aspectos'!CP93,IF(AND('Tabla de Aspectos'!CR93&gt;=0,'Tabla de Aspectos'!CR93&lt;'Tabla de Aspectos'!$CQ$5/24),'Tabla de Aspectos'!CR93,IF(AND('Tabla de Aspectos'!CT93&gt;=0,'Tabla de Aspectos'!CT93&lt;'Tabla de Aspectos'!$CS$5/24),'Tabla de Aspectos'!CT93,IF(AND('Tabla de Aspectos'!CV93&gt;=0,'Tabla de Aspectos'!CV93&lt;'Tabla de Aspectos'!$CU$5/24),'Tabla de Aspectos'!CV93,IF(AND('Tabla de Aspectos'!CX93&gt;=0,'Tabla de Aspectos'!CX93&lt;'Tabla de Aspectos'!$CW$5/24),'Tabla de Aspectos'!CX93,"")))))))))))))))))))))))))))))))))))))))))))))))))</f>
        <v>0</v>
      </c>
      <c r="BA11" s="3" t="str">
        <f>IF(AZ11&lt;&gt;"",IF(AY11=13,"(no se puede describir)",IF(AY11="Conjunción","+20",ROUND((31-HLOOKUP(AY11,'Tabla de Aspectos'!$G$2:$DT$7,6,FALSE))/3*2,1))),"")</f>
        <v>+20</v>
      </c>
      <c r="BB11" s="3">
        <f>IF(AY11='Tabla de Aspectos'!$G$2,24*AZ11/'Tabla de Aspectos'!$G$5,IF(AY11='Tabla de Aspectos'!$I$2,24*AZ11/'Tabla de Aspectos'!$I$5,IF(AY11='Tabla de Aspectos'!$K$2,24*AZ11/'Tabla de Aspectos'!$K$5,IF(AY11='Tabla de Aspectos'!$CY$2,24*AZ11/'Tabla de Aspectos'!$CY$5,IF(AY11='Tabla de Aspectos'!$M$2,24*AZ11/'Tabla de Aspectos'!$M$5,IF(AY11='Tabla de Aspectos'!$M$2,24*AZ11/'Tabla de Aspectos'!$M$5,IF(AY11='Tabla de Aspectos'!$O$2,24*AZ11/'Tabla de Aspectos'!$O$5,IF(AY11='Tabla de Aspectos'!$Q$2,24*AZ11/'Tabla de Aspectos'!$Q$5,IF(AY11='Tabla de Aspectos'!$S$2,24*AZ11/'Tabla de Aspectos'!$S$5,IF(AY11='Tabla de Aspectos'!$U$2,24*AZ11/'Tabla de Aspectos'!$U$5,IF(AY11='Tabla de Aspectos'!$W$2,24*AZ11/'Tabla de Aspectos'!$W$5,IF(AY11='Tabla de Aspectos'!$Y$2,24*AZ11/'Tabla de Aspectos'!$Y$5,IF(AY11='Tabla de Aspectos'!$AA$2,24*AZ11/'Tabla de Aspectos'!$AA$5,IF(AY11='Tabla de Aspectos'!$AC$2,24*AZ11/'Tabla de Aspectos'!$AC$5,IF(AY11='Tabla de Aspectos'!$AE$2,24*AZ11/'Tabla de Aspectos'!$AE$5,IF(AY11='Tabla de Aspectos'!$AG$2,24*AZ11/'Tabla de Aspectos'!$AG$5,IF(AY11='Tabla de Aspectos'!$AI$2,24*AZ11/'Tabla de Aspectos'!$AI$5,IF(AY11='Tabla de Aspectos'!$AK$2,24*AZ11/'Tabla de Aspectos'!$AK$5,IF(AY11='Tabla de Aspectos'!$AM$2,24*AZ11/'Tabla de Aspectos'!$AM$5,IF(AY11='Tabla de Aspectos'!$AO$2,24*AZ11/'Tabla de Aspectos'!$AO$5,IF(AY11='Tabla de Aspectos'!$AQ$2,24*AZ11/'Tabla de Aspectos'!$AQ$5,IF(AY11='Tabla de Aspectos'!$AS$2,24*AZ11/'Tabla de Aspectos'!$AS$5,IF(AY11='Tabla de Aspectos'!$AU$2,24*AZ11/'Tabla de Aspectos'!$AU$5,IF(AY11='Tabla de Aspectos'!$AW$2,24*AZ11/'Tabla de Aspectos'!$AW$5,IF(AY11='Tabla de Aspectos'!$AY$2,24*AZ11/'Tabla de Aspectos'!$AY$5,IF(AY11='Tabla de Aspectos'!$BA$2,24*AZ11/'Tabla de Aspectos'!$BA$5,IF(AY11='Tabla de Aspectos'!$BC$2,24*AZ11/'Tabla de Aspectos'!$BC$5,IF(AY11='Tabla de Aspectos'!$BE$2,24*AZ11/'Tabla de Aspectos'!$BE$5,IF(AY11='Tabla de Aspectos'!$BG$2,24*AZ11/'Tabla de Aspectos'!$BG$5,IF(AY11='Tabla de Aspectos'!$BI$2,24*AZ11/'Tabla de Aspectos'!$BI$5,IF(AY11='Tabla de Aspectos'!$BK$2,24*AZ11/'Tabla de Aspectos'!$BK$5,IF(AY11='Tabla de Aspectos'!$BM$2,24*AZ11/'Tabla de Aspectos'!$BM$5,IF(AY11='Tabla de Aspectos'!$BO$2,24*AZ11/'Tabla de Aspectos'!$BO$5,IF(AY11='Tabla de Aspectos'!$BQ$2,24*AZ11/'Tabla de Aspectos'!$BQ$5,IF(AY11='Tabla de Aspectos'!$BS$2,24*AZ11/'Tabla de Aspectos'!$BS$5,IF(AY11='Tabla de Aspectos'!$BU$2,24*AZ11/'Tabla de Aspectos'!$BU$5,IF(AY11='Tabla de Aspectos'!$BW$2,24*AZ11/'Tabla de Aspectos'!$BW$5,IF(AY11='Tabla de Aspectos'!$BY$2,24*AZ11/'Tabla de Aspectos'!$BY$5,IF(AY11='Tabla de Aspectos'!$CA$2,24*AZ11/'Tabla de Aspectos'!$CA$5,IF(AY11='Tabla de Aspectos'!$CC$2,24*AZ11/'Tabla de Aspectos'!$CC$5,IF(AY11='Tabla de Aspectos'!$CE$2,24*AZ11/'Tabla de Aspectos'!$CE$5,IF(AY11='Tabla de Aspectos'!$CG$2,24*AZ11/'Tabla de Aspectos'!$CG$5,IF(AY11='Tabla de Aspectos'!$CI$2,24*AZ11/'Tabla de Aspectos'!$CI$5,IF(AY11='Tabla de Aspectos'!$CK$2,24*AZ11/'Tabla de Aspectos'!$CK$5,IF(AY11='Tabla de Aspectos'!$CM$2,24*AZ11/'Tabla de Aspectos'!$CM$5,IF(AY11='Tabla de Aspectos'!$CO$2,24*AZ11/'Tabla de Aspectos'!$CO$5,IF(AY11='Tabla de Aspectos'!$CQ$2,24*AZ11/'Tabla de Aspectos'!$CQ$5,IF(AY11='Tabla de Aspectos'!$CS$2,24*AZ11/'Tabla de Aspectos'!$CS$5,IF(AY11='Tabla de Aspectos'!$CU$2,24*AZ11/'Tabla de Aspectos'!$CU$5,IF(AY11='Tabla de Aspectos'!$CW$2,24*AZ11/'Tabla de Aspectos'!$CW$5,""))))))))))))))))))))))))))))))))))))))))))))))))))</f>
        <v>0</v>
      </c>
      <c r="BC11" s="3">
        <f t="shared" si="3"/>
        <v>20</v>
      </c>
      <c r="BE11" s="3">
        <f>'Tabla de Aspectos'!D108</f>
        <v>105</v>
      </c>
      <c r="BF11" s="3" t="str">
        <f>'Tabla de Aspectos'!E108</f>
        <v>Júpiter</v>
      </c>
      <c r="BG11" s="3" t="str">
        <f>'Tabla de Aspectos'!F108</f>
        <v>Neptuno</v>
      </c>
      <c r="BH11" s="3" t="str">
        <f>IF('Tabla de Aspectos'!G108='Tabla de Aspectos'!$H$2,'Tabla de Aspectos'!$H$2,IF('Tabla de Aspectos'!I108='Tabla de Aspectos'!$J$2,'Tabla de Aspectos'!$J$2,IF('Tabla de Aspectos'!CY108='Tabla de Aspectos'!$CZ$2,'Tabla de Aspectos'!$CZ$2,IF('Tabla de Aspectos'!K108='Tabla de Aspectos'!$L$2,'Tabla de Aspectos'!$L$2,IF('Tabla de Aspectos'!M108='Tabla de Aspectos'!$N$2,'Tabla de Aspectos'!$N$2,IF('Tabla de Aspectos'!O108='Tabla de Aspectos'!$P$2,'Tabla de Aspectos'!$P$2,IF('Tabla de Aspectos'!Q108='Tabla de Aspectos'!$R$2,'Tabla de Aspectos'!$R$2,IF('Tabla de Aspectos'!S108='Tabla de Aspectos'!$T$2,'Tabla de Aspectos'!$T$2,IF('Tabla de Aspectos'!U108='Tabla de Aspectos'!$V$2,'Tabla de Aspectos'!$V$2,IF('Tabla de Aspectos'!W108='Tabla de Aspectos'!$X$2,'Tabla de Aspectos'!$X$2,IF('Tabla de Aspectos'!Y108='Tabla de Aspectos'!$Z$2,'Tabla de Aspectos'!$Z$2,IF('Tabla de Aspectos'!AA108='Tabla de Aspectos'!$AB$2,'Tabla de Aspectos'!$AB$2,IF('Tabla de Aspectos'!AC108='Tabla de Aspectos'!$AD$2,'Tabla de Aspectos'!$AD$2,IF('Tabla de Aspectos'!AE108='Tabla de Aspectos'!$AF$2,'Tabla de Aspectos'!$AF$2,IF('Tabla de Aspectos'!AG108='Tabla de Aspectos'!$AH$2,'Tabla de Aspectos'!$AH$2,IF('Tabla de Aspectos'!AI108='Tabla de Aspectos'!$AJ$2,'Tabla de Aspectos'!$AJ$2,IF('Tabla de Aspectos'!AK108='Tabla de Aspectos'!$AL$2,'Tabla de Aspectos'!$AL$2,IF('Tabla de Aspectos'!AM108='Tabla de Aspectos'!$AN$2,'Tabla de Aspectos'!$AN$2,IF('Tabla de Aspectos'!AO108='Tabla de Aspectos'!$AP$2,'Tabla de Aspectos'!$AP$2,IF('Tabla de Aspectos'!AQ108='Tabla de Aspectos'!$AR$2,'Tabla de Aspectos'!$AR$2,IF('Tabla de Aspectos'!AS108='Tabla de Aspectos'!$AT$2,'Tabla de Aspectos'!$AT$2,IF('Tabla de Aspectos'!AU108='Tabla de Aspectos'!$AV$2,'Tabla de Aspectos'!$AV$2,IF('Tabla de Aspectos'!AW108='Tabla de Aspectos'!$AX$2,'Tabla de Aspectos'!$AX$2,IF('Tabla de Aspectos'!AY108='Tabla de Aspectos'!$AZ$2,'Tabla de Aspectos'!$AZ$2,IF('Tabla de Aspectos'!BA108='Tabla de Aspectos'!$BB$2,'Tabla de Aspectos'!$BB$2,IF('Tabla de Aspectos'!BC108='Tabla de Aspectos'!$BD$2,'Tabla de Aspectos'!$BD$2,IF('Tabla de Aspectos'!BE108='Tabla de Aspectos'!$BF$2,'Tabla de Aspectos'!$BF$2,IF('Tabla de Aspectos'!BG108='Tabla de Aspectos'!$BH$2,'Tabla de Aspectos'!$BH$2,IF('Tabla de Aspectos'!BI108='Tabla de Aspectos'!$BJ$2,'Tabla de Aspectos'!$BJ$2,IF('Tabla de Aspectos'!BK108='Tabla de Aspectos'!$BL$2,'Tabla de Aspectos'!$BL$2,IF('Tabla de Aspectos'!BM108='Tabla de Aspectos'!$BN$2,'Tabla de Aspectos'!$BN$2,IF('Tabla de Aspectos'!BO108='Tabla de Aspectos'!$BP$2,'Tabla de Aspectos'!$BP$2,IF('Tabla de Aspectos'!BQ108='Tabla de Aspectos'!$BR$2,'Tabla de Aspectos'!$BR$2,IF('Tabla de Aspectos'!BS108='Tabla de Aspectos'!$BT$2,'Tabla de Aspectos'!$BT$2,IF('Tabla de Aspectos'!BU108='Tabla de Aspectos'!$BV$2,'Tabla de Aspectos'!$BV$2,IF('Tabla de Aspectos'!BW108='Tabla de Aspectos'!$BX$2,'Tabla de Aspectos'!$BX$2,IF('Tabla de Aspectos'!BY108='Tabla de Aspectos'!$BZ$2,'Tabla de Aspectos'!$BZ$2,IF('Tabla de Aspectos'!CA108='Tabla de Aspectos'!$CB$2,'Tabla de Aspectos'!$CB$2,IF('Tabla de Aspectos'!CC108='Tabla de Aspectos'!$CD$2,'Tabla de Aspectos'!$CD$2,IF('Tabla de Aspectos'!CE108='Tabla de Aspectos'!$CF$2,'Tabla de Aspectos'!$CF$2,IF('Tabla de Aspectos'!CG108='Tabla de Aspectos'!$CH$2,'Tabla de Aspectos'!$CH$2,IF('Tabla de Aspectos'!CI108='Tabla de Aspectos'!$CJ$2,'Tabla de Aspectos'!$CJ$2,IF('Tabla de Aspectos'!CK108='Tabla de Aspectos'!$CL$2,'Tabla de Aspectos'!$CL$2,IF('Tabla de Aspectos'!CM108='Tabla de Aspectos'!$CN$2,'Tabla de Aspectos'!$CN$2,IF('Tabla de Aspectos'!CO108='Tabla de Aspectos'!$CP$2,'Tabla de Aspectos'!$CP$2,IF('Tabla de Aspectos'!CQ108='Tabla de Aspectos'!$CR$2,'Tabla de Aspectos'!$CR$2,IF('Tabla de Aspectos'!CS108='Tabla de Aspectos'!$CT$2,'Tabla de Aspectos'!$CT$2,IF('Tabla de Aspectos'!CU108='Tabla de Aspectos'!$CV$2,'Tabla de Aspectos'!$CV$2,IF('Tabla de Aspectos'!CW108='Tabla de Aspectos'!$CX$2,'Tabla de Aspectos'!$CX$2,"")))))))))))))))))))))))))))))))))))))))))))))))))</f>
        <v>Conjunción</v>
      </c>
      <c r="BI11" s="5">
        <f>IF(AND('Tabla de Aspectos'!H108&gt;=0,'Tabla de Aspectos'!H108&lt;'Tabla de Aspectos'!$G$5/24),'Tabla de Aspectos'!H108,IF(AND('Tabla de Aspectos'!J108&gt;=0,'Tabla de Aspectos'!J108&lt;'Tabla de Aspectos'!$I$5/24),'Tabla de Aspectos'!J108,IF(AND('Tabla de Aspectos'!CZ108&gt;=0,'Tabla de Aspectos'!CZ108&lt;'Tabla de Aspectos'!$CY$5/24),'Tabla de Aspectos'!CZ108,IF(AND('Tabla de Aspectos'!L108&gt;=0,'Tabla de Aspectos'!L108&lt;'Tabla de Aspectos'!$K$5/24),'Tabla de Aspectos'!L108,IF(AND('Tabla de Aspectos'!N108&gt;=0,'Tabla de Aspectos'!N108&lt;'Tabla de Aspectos'!$M$5/24),'Tabla de Aspectos'!N108,IF(AND('Tabla de Aspectos'!P108&gt;=0,'Tabla de Aspectos'!P108&lt;'Tabla de Aspectos'!$O$5/24),'Tabla de Aspectos'!P108,IF(AND('Tabla de Aspectos'!R108&gt;=0,'Tabla de Aspectos'!R108&lt;'Tabla de Aspectos'!$Q$5/24),'Tabla de Aspectos'!R108,IF(AND('Tabla de Aspectos'!T108&gt;=0,'Tabla de Aspectos'!T108&lt;'Tabla de Aspectos'!$S$5/24),'Tabla de Aspectos'!T108,IF(AND('Tabla de Aspectos'!V108&gt;=0,'Tabla de Aspectos'!V108&lt;'Tabla de Aspectos'!$U$5/24),'Tabla de Aspectos'!V108,IF(AND('Tabla de Aspectos'!X108&gt;=0,'Tabla de Aspectos'!X108&lt;'Tabla de Aspectos'!$W$5/24),'Tabla de Aspectos'!X108,IF(AND('Tabla de Aspectos'!Z108&gt;=0,'Tabla de Aspectos'!Z108&lt;'Tabla de Aspectos'!$Y$5/24),'Tabla de Aspectos'!Z108,IF(AND('Tabla de Aspectos'!AB108&gt;=0,'Tabla de Aspectos'!AB108&lt;'Tabla de Aspectos'!$AA$5/24),'Tabla de Aspectos'!AB108,IF(AND('Tabla de Aspectos'!AD108&gt;=0,'Tabla de Aspectos'!AD108&lt;'Tabla de Aspectos'!$AC$5/24),'Tabla de Aspectos'!AD108,IF(AND('Tabla de Aspectos'!AF108&gt;=0,'Tabla de Aspectos'!AF108&lt;'Tabla de Aspectos'!$AE$5/24),'Tabla de Aspectos'!AF108,IF(AND('Tabla de Aspectos'!AH108&gt;=0,'Tabla de Aspectos'!AH108&lt;'Tabla de Aspectos'!$AG$5/24),'Tabla de Aspectos'!AH108,IF(AND('Tabla de Aspectos'!AJ108&gt;=0,'Tabla de Aspectos'!AJ108&lt;'Tabla de Aspectos'!$AI$5/24),'Tabla de Aspectos'!AJ108,IF(AND('Tabla de Aspectos'!AL108&gt;=0,'Tabla de Aspectos'!AL108&lt;'Tabla de Aspectos'!$AK$5/24),'Tabla de Aspectos'!AL108,IF(AND('Tabla de Aspectos'!AN108&gt;=0,'Tabla de Aspectos'!AN108&lt;'Tabla de Aspectos'!$AM$5/24),'Tabla de Aspectos'!AN108,IF(AND('Tabla de Aspectos'!AP108&gt;=0,'Tabla de Aspectos'!AP108&lt;'Tabla de Aspectos'!$AO$5/24),'Tabla de Aspectos'!AP108,IF(AND('Tabla de Aspectos'!AR108&gt;=0,'Tabla de Aspectos'!AR108&lt;'Tabla de Aspectos'!$AQ$5/24),'Tabla de Aspectos'!AR108,IF(AND('Tabla de Aspectos'!AT108&gt;=0,'Tabla de Aspectos'!AT108&lt;'Tabla de Aspectos'!$AS$5/24),'Tabla de Aspectos'!AT108,IF(AND('Tabla de Aspectos'!AV108&gt;=0,'Tabla de Aspectos'!AV108&lt;'Tabla de Aspectos'!$AU$5/24),'Tabla de Aspectos'!AV108,IF(AND('Tabla de Aspectos'!AX108&gt;=0,'Tabla de Aspectos'!AX108&lt;'Tabla de Aspectos'!$AW$5/24),'Tabla de Aspectos'!AX108,IF(AND('Tabla de Aspectos'!AZ108&gt;=0,'Tabla de Aspectos'!AZ108&lt;'Tabla de Aspectos'!$AY$5/24),'Tabla de Aspectos'!AZ108,IF(AND('Tabla de Aspectos'!BB108&gt;=0,'Tabla de Aspectos'!BB108&lt;'Tabla de Aspectos'!$BA$5/24),'Tabla de Aspectos'!BB108,IF(AND('Tabla de Aspectos'!BD108&gt;=0,'Tabla de Aspectos'!BD108&lt;'Tabla de Aspectos'!$BC$5/24),'Tabla de Aspectos'!BD108,IF(AND('Tabla de Aspectos'!BF108&gt;=0,'Tabla de Aspectos'!BF108&lt;'Tabla de Aspectos'!$BE$5/24),'Tabla de Aspectos'!BF108,IF(AND('Tabla de Aspectos'!BH108&gt;=0,'Tabla de Aspectos'!BH108&lt;'Tabla de Aspectos'!$BG$5/24),'Tabla de Aspectos'!BH108,IF(AND('Tabla de Aspectos'!BJ108&gt;=0,'Tabla de Aspectos'!BJ108&lt;'Tabla de Aspectos'!$BI$5/24),'Tabla de Aspectos'!BJ108,IF(AND('Tabla de Aspectos'!BL108&gt;=0,'Tabla de Aspectos'!BL108&lt;'Tabla de Aspectos'!$BK$5/24),'Tabla de Aspectos'!BL108,IF(AND('Tabla de Aspectos'!BN108&gt;=0,'Tabla de Aspectos'!BN108&lt;'Tabla de Aspectos'!$BM$5/24),'Tabla de Aspectos'!BN108,IF(AND('Tabla de Aspectos'!BP108&gt;=0,'Tabla de Aspectos'!BP108&lt;'Tabla de Aspectos'!$BO$5/24),'Tabla de Aspectos'!BP108,IF(AND('Tabla de Aspectos'!BR108&gt;=0,'Tabla de Aspectos'!BR108&lt;'Tabla de Aspectos'!$BQ$5/24),'Tabla de Aspectos'!BR108,IF(AND('Tabla de Aspectos'!BT108&gt;=0,'Tabla de Aspectos'!BT108&lt;'Tabla de Aspectos'!$BS$5/24),'Tabla de Aspectos'!BT108,IF(AND('Tabla de Aspectos'!BV108&gt;=0,'Tabla de Aspectos'!BV108&lt;'Tabla de Aspectos'!$BU$5/24),'Tabla de Aspectos'!BV108,IF(AND('Tabla de Aspectos'!BX108&gt;=0,'Tabla de Aspectos'!BX108&lt;'Tabla de Aspectos'!$BW$5/24),'Tabla de Aspectos'!BX108,IF(AND('Tabla de Aspectos'!BZ108&gt;=0,'Tabla de Aspectos'!BZ108&lt;'Tabla de Aspectos'!$BY$5/24),'Tabla de Aspectos'!BZ108,IF(AND('Tabla de Aspectos'!CB108&gt;=0,'Tabla de Aspectos'!CB108&lt;'Tabla de Aspectos'!$CA$5/24),'Tabla de Aspectos'!CB108,IF(AND('Tabla de Aspectos'!CD108&gt;=0,'Tabla de Aspectos'!CD108&lt;'Tabla de Aspectos'!$CC$5/24),'Tabla de Aspectos'!CD108,IF(AND('Tabla de Aspectos'!CF108&gt;=0,'Tabla de Aspectos'!CF108&lt;'Tabla de Aspectos'!$CE$5/24),'Tabla de Aspectos'!CF108,IF(AND('Tabla de Aspectos'!CH108&gt;=0,'Tabla de Aspectos'!CH108&lt;'Tabla de Aspectos'!$CG$5/24),'Tabla de Aspectos'!CH108,IF(AND('Tabla de Aspectos'!CJ108&gt;=0,'Tabla de Aspectos'!CJ108&lt;'Tabla de Aspectos'!$CI$5/24),'Tabla de Aspectos'!CJ108,IF(AND('Tabla de Aspectos'!CL108&gt;=0,'Tabla de Aspectos'!CL108&lt;'Tabla de Aspectos'!$CK$5/24),'Tabla de Aspectos'!CL108,IF(AND('Tabla de Aspectos'!CN108&gt;=0,'Tabla de Aspectos'!CN108&lt;'Tabla de Aspectos'!$CM$5/24),'Tabla de Aspectos'!CN108,IF(AND('Tabla de Aspectos'!CP108&gt;=0,'Tabla de Aspectos'!CP108&lt;'Tabla de Aspectos'!$CO$5/24),'Tabla de Aspectos'!CP108,IF(AND('Tabla de Aspectos'!CR108&gt;=0,'Tabla de Aspectos'!CR108&lt;'Tabla de Aspectos'!$CQ$5/24),'Tabla de Aspectos'!CR108,IF(AND('Tabla de Aspectos'!CT108&gt;=0,'Tabla de Aspectos'!CT108&lt;'Tabla de Aspectos'!$CS$5/24),'Tabla de Aspectos'!CT108,IF(AND('Tabla de Aspectos'!CV108&gt;=0,'Tabla de Aspectos'!CV108&lt;'Tabla de Aspectos'!$CU$5/24),'Tabla de Aspectos'!CV108,IF(AND('Tabla de Aspectos'!CX108&gt;=0,'Tabla de Aspectos'!CX108&lt;'Tabla de Aspectos'!$CW$5/24),'Tabla de Aspectos'!CX108,"")))))))))))))))))))))))))))))))))))))))))))))))))</f>
        <v>0</v>
      </c>
      <c r="BJ11" s="3" t="str">
        <f>IF(BI11&lt;&gt;"",IF(BH11=13,"(no se puede describir)",IF(BH11="Conjunción","+20",ROUND((31-HLOOKUP(BH11,'Tabla de Aspectos'!$G$2:$DT$7,6,FALSE))/3*2,1))),"")</f>
        <v>+20</v>
      </c>
      <c r="BK11" s="3">
        <f>IF(BH11='Tabla de Aspectos'!$G$2,24*BI11/'Tabla de Aspectos'!$G$5,IF(BH11='Tabla de Aspectos'!$I$2,24*BI11/'Tabla de Aspectos'!$I$5,IF(BH11='Tabla de Aspectos'!$K$2,24*BI11/'Tabla de Aspectos'!$K$5,IF(BH11='Tabla de Aspectos'!$CY$2,24*BI11/'Tabla de Aspectos'!$CY$5,IF(BH11='Tabla de Aspectos'!$M$2,24*BI11/'Tabla de Aspectos'!$M$5,IF(BH11='Tabla de Aspectos'!$M$2,24*BI11/'Tabla de Aspectos'!$M$5,IF(BH11='Tabla de Aspectos'!$O$2,24*BI11/'Tabla de Aspectos'!$O$5,IF(BH11='Tabla de Aspectos'!$Q$2,24*BI11/'Tabla de Aspectos'!$Q$5,IF(BH11='Tabla de Aspectos'!$S$2,24*BI11/'Tabla de Aspectos'!$S$5,IF(BH11='Tabla de Aspectos'!$U$2,24*BI11/'Tabla de Aspectos'!$U$5,IF(BH11='Tabla de Aspectos'!$W$2,24*BI11/'Tabla de Aspectos'!$W$5,IF(BH11='Tabla de Aspectos'!$Y$2,24*BI11/'Tabla de Aspectos'!$Y$5,IF(BH11='Tabla de Aspectos'!$AA$2,24*BI11/'Tabla de Aspectos'!$AA$5,IF(BH11='Tabla de Aspectos'!$AC$2,24*BI11/'Tabla de Aspectos'!$AC$5,IF(BH11='Tabla de Aspectos'!$AE$2,24*BI11/'Tabla de Aspectos'!$AE$5,IF(BH11='Tabla de Aspectos'!$AG$2,24*BI11/'Tabla de Aspectos'!$AG$5,IF(BH11='Tabla de Aspectos'!$AI$2,24*BI11/'Tabla de Aspectos'!$AI$5,IF(BH11='Tabla de Aspectos'!$AK$2,24*BI11/'Tabla de Aspectos'!$AK$5,IF(BH11='Tabla de Aspectos'!$AM$2,24*BI11/'Tabla de Aspectos'!$AM$5,IF(BH11='Tabla de Aspectos'!$AO$2,24*BI11/'Tabla de Aspectos'!$AO$5,IF(BH11='Tabla de Aspectos'!$AQ$2,24*BI11/'Tabla de Aspectos'!$AQ$5,IF(BH11='Tabla de Aspectos'!$AS$2,24*BI11/'Tabla de Aspectos'!$AS$5,IF(BH11='Tabla de Aspectos'!$AU$2,24*BI11/'Tabla de Aspectos'!$AU$5,IF(BH11='Tabla de Aspectos'!$AW$2,24*BI11/'Tabla de Aspectos'!$AW$5,IF(BH11='Tabla de Aspectos'!$AY$2,24*BI11/'Tabla de Aspectos'!$AY$5,IF(BH11='Tabla de Aspectos'!$BA$2,24*BI11/'Tabla de Aspectos'!$BA$5,IF(BH11='Tabla de Aspectos'!$BC$2,24*BI11/'Tabla de Aspectos'!$BC$5,IF(BH11='Tabla de Aspectos'!$BE$2,24*BI11/'Tabla de Aspectos'!$BE$5,IF(BH11='Tabla de Aspectos'!$BG$2,24*BI11/'Tabla de Aspectos'!$BG$5,IF(BH11='Tabla de Aspectos'!$BI$2,24*BI11/'Tabla de Aspectos'!$BI$5,IF(BH11='Tabla de Aspectos'!$BK$2,24*BI11/'Tabla de Aspectos'!$BK$5,IF(BH11='Tabla de Aspectos'!$BM$2,24*BI11/'Tabla de Aspectos'!$BM$5,IF(BH11='Tabla de Aspectos'!$BO$2,24*BI11/'Tabla de Aspectos'!$BO$5,IF(BH11='Tabla de Aspectos'!$BQ$2,24*BI11/'Tabla de Aspectos'!$BQ$5,IF(BH11='Tabla de Aspectos'!$BS$2,24*BI11/'Tabla de Aspectos'!$BS$5,IF(BH11='Tabla de Aspectos'!$BU$2,24*BI11/'Tabla de Aspectos'!$BU$5,IF(BH11='Tabla de Aspectos'!$BW$2,24*BI11/'Tabla de Aspectos'!$BW$5,IF(BH11='Tabla de Aspectos'!$BY$2,24*BI11/'Tabla de Aspectos'!$BY$5,IF(BH11='Tabla de Aspectos'!$CA$2,24*BI11/'Tabla de Aspectos'!$CA$5,IF(BH11='Tabla de Aspectos'!$CC$2,24*BI11/'Tabla de Aspectos'!$CC$5,IF(BH11='Tabla de Aspectos'!$CE$2,24*BI11/'Tabla de Aspectos'!$CE$5,IF(BH11='Tabla de Aspectos'!$CG$2,24*BI11/'Tabla de Aspectos'!$CG$5,IF(BH11='Tabla de Aspectos'!$CI$2,24*BI11/'Tabla de Aspectos'!$CI$5,IF(BH11='Tabla de Aspectos'!$CK$2,24*BI11/'Tabla de Aspectos'!$CK$5,IF(BH11='Tabla de Aspectos'!$CM$2,24*BI11/'Tabla de Aspectos'!$CM$5,IF(BH11='Tabla de Aspectos'!$CO$2,24*BI11/'Tabla de Aspectos'!$CO$5,IF(BH11='Tabla de Aspectos'!$CQ$2,24*BI11/'Tabla de Aspectos'!$CQ$5,IF(BH11='Tabla de Aspectos'!$CS$2,24*BI11/'Tabla de Aspectos'!$CS$5,IF(BH11='Tabla de Aspectos'!$CU$2,24*BI11/'Tabla de Aspectos'!$CU$5,IF(BH11='Tabla de Aspectos'!$CW$2,24*BI11/'Tabla de Aspectos'!$CW$5,""))))))))))))))))))))))))))))))))))))))))))))))))))</f>
        <v>0</v>
      </c>
      <c r="BL11" s="3">
        <f t="shared" si="4"/>
        <v>20</v>
      </c>
      <c r="BN11" s="3">
        <f>'Tabla de Aspectos'!D123</f>
        <v>121</v>
      </c>
      <c r="BO11" s="3" t="str">
        <f>'Tabla de Aspectos'!E123</f>
        <v>Saturno</v>
      </c>
      <c r="BP11" s="3" t="str">
        <f>'Tabla de Aspectos'!F123</f>
        <v>Neptuno</v>
      </c>
      <c r="BQ11" s="3" t="str">
        <f>IF('Tabla de Aspectos'!G123='Tabla de Aspectos'!$H$2,'Tabla de Aspectos'!$H$2,IF('Tabla de Aspectos'!I123='Tabla de Aspectos'!$J$2,'Tabla de Aspectos'!$J$2,IF('Tabla de Aspectos'!CY123='Tabla de Aspectos'!$CZ$2,'Tabla de Aspectos'!$CZ$2,IF('Tabla de Aspectos'!K123='Tabla de Aspectos'!$L$2,'Tabla de Aspectos'!$L$2,IF('Tabla de Aspectos'!M123='Tabla de Aspectos'!$N$2,'Tabla de Aspectos'!$N$2,IF('Tabla de Aspectos'!O123='Tabla de Aspectos'!$P$2,'Tabla de Aspectos'!$P$2,IF('Tabla de Aspectos'!Q123='Tabla de Aspectos'!$R$2,'Tabla de Aspectos'!$R$2,IF('Tabla de Aspectos'!S123='Tabla de Aspectos'!$T$2,'Tabla de Aspectos'!$T$2,IF('Tabla de Aspectos'!U123='Tabla de Aspectos'!$V$2,'Tabla de Aspectos'!$V$2,IF('Tabla de Aspectos'!W123='Tabla de Aspectos'!$X$2,'Tabla de Aspectos'!$X$2,IF('Tabla de Aspectos'!Y123='Tabla de Aspectos'!$Z$2,'Tabla de Aspectos'!$Z$2,IF('Tabla de Aspectos'!AA123='Tabla de Aspectos'!$AB$2,'Tabla de Aspectos'!$AB$2,IF('Tabla de Aspectos'!AC123='Tabla de Aspectos'!$AD$2,'Tabla de Aspectos'!$AD$2,IF('Tabla de Aspectos'!AE123='Tabla de Aspectos'!$AF$2,'Tabla de Aspectos'!$AF$2,IF('Tabla de Aspectos'!AG123='Tabla de Aspectos'!$AH$2,'Tabla de Aspectos'!$AH$2,IF('Tabla de Aspectos'!AI123='Tabla de Aspectos'!$AJ$2,'Tabla de Aspectos'!$AJ$2,IF('Tabla de Aspectos'!AK123='Tabla de Aspectos'!$AL$2,'Tabla de Aspectos'!$AL$2,IF('Tabla de Aspectos'!AM123='Tabla de Aspectos'!$AN$2,'Tabla de Aspectos'!$AN$2,IF('Tabla de Aspectos'!AO123='Tabla de Aspectos'!$AP$2,'Tabla de Aspectos'!$AP$2,IF('Tabla de Aspectos'!AQ123='Tabla de Aspectos'!$AR$2,'Tabla de Aspectos'!$AR$2,IF('Tabla de Aspectos'!AS123='Tabla de Aspectos'!$AT$2,'Tabla de Aspectos'!$AT$2,IF('Tabla de Aspectos'!AU123='Tabla de Aspectos'!$AV$2,'Tabla de Aspectos'!$AV$2,IF('Tabla de Aspectos'!AW123='Tabla de Aspectos'!$AX$2,'Tabla de Aspectos'!$AX$2,IF('Tabla de Aspectos'!AY123='Tabla de Aspectos'!$AZ$2,'Tabla de Aspectos'!$AZ$2,IF('Tabla de Aspectos'!BA123='Tabla de Aspectos'!$BB$2,'Tabla de Aspectos'!$BB$2,IF('Tabla de Aspectos'!BC123='Tabla de Aspectos'!$BD$2,'Tabla de Aspectos'!$BD$2,IF('Tabla de Aspectos'!BE123='Tabla de Aspectos'!$BF$2,'Tabla de Aspectos'!$BF$2,IF('Tabla de Aspectos'!BG123='Tabla de Aspectos'!$BH$2,'Tabla de Aspectos'!$BH$2,IF('Tabla de Aspectos'!BI123='Tabla de Aspectos'!$BJ$2,'Tabla de Aspectos'!$BJ$2,IF('Tabla de Aspectos'!BK123='Tabla de Aspectos'!$BL$2,'Tabla de Aspectos'!$BL$2,IF('Tabla de Aspectos'!BM123='Tabla de Aspectos'!$BN$2,'Tabla de Aspectos'!$BN$2,IF('Tabla de Aspectos'!BO123='Tabla de Aspectos'!$BP$2,'Tabla de Aspectos'!$BP$2,IF('Tabla de Aspectos'!BQ123='Tabla de Aspectos'!$BR$2,'Tabla de Aspectos'!$BR$2,IF('Tabla de Aspectos'!BS123='Tabla de Aspectos'!$BT$2,'Tabla de Aspectos'!$BT$2,IF('Tabla de Aspectos'!BU123='Tabla de Aspectos'!$BV$2,'Tabla de Aspectos'!$BV$2,IF('Tabla de Aspectos'!BW123='Tabla de Aspectos'!$BX$2,'Tabla de Aspectos'!$BX$2,IF('Tabla de Aspectos'!BY123='Tabla de Aspectos'!$BZ$2,'Tabla de Aspectos'!$BZ$2,IF('Tabla de Aspectos'!CA123='Tabla de Aspectos'!$CB$2,'Tabla de Aspectos'!$CB$2,IF('Tabla de Aspectos'!CC123='Tabla de Aspectos'!$CD$2,'Tabla de Aspectos'!$CD$2,IF('Tabla de Aspectos'!CE123='Tabla de Aspectos'!$CF$2,'Tabla de Aspectos'!$CF$2,IF('Tabla de Aspectos'!CG123='Tabla de Aspectos'!$CH$2,'Tabla de Aspectos'!$CH$2,IF('Tabla de Aspectos'!CI123='Tabla de Aspectos'!$CJ$2,'Tabla de Aspectos'!$CJ$2,IF('Tabla de Aspectos'!CK123='Tabla de Aspectos'!$CL$2,'Tabla de Aspectos'!$CL$2,IF('Tabla de Aspectos'!CM123='Tabla de Aspectos'!$CN$2,'Tabla de Aspectos'!$CN$2,IF('Tabla de Aspectos'!CO123='Tabla de Aspectos'!$CP$2,'Tabla de Aspectos'!$CP$2,IF('Tabla de Aspectos'!CQ123='Tabla de Aspectos'!$CR$2,'Tabla de Aspectos'!$CR$2,IF('Tabla de Aspectos'!CS123='Tabla de Aspectos'!$CT$2,'Tabla de Aspectos'!$CT$2,IF('Tabla de Aspectos'!CU123='Tabla de Aspectos'!$CV$2,'Tabla de Aspectos'!$CV$2,IF('Tabla de Aspectos'!CW123='Tabla de Aspectos'!$CX$2,'Tabla de Aspectos'!$CX$2,"")))))))))))))))))))))))))))))))))))))))))))))))))</f>
        <v>Conjunción</v>
      </c>
      <c r="BR11" s="5">
        <f>IF(AND('Tabla de Aspectos'!H123&gt;=0,'Tabla de Aspectos'!H123&lt;'Tabla de Aspectos'!$G$5/24),'Tabla de Aspectos'!H123,IF(AND('Tabla de Aspectos'!J123&gt;=0,'Tabla de Aspectos'!J123&lt;'Tabla de Aspectos'!$I$5/24),'Tabla de Aspectos'!J123,IF(AND('Tabla de Aspectos'!CZ123&gt;=0,'Tabla de Aspectos'!CZ123&lt;'Tabla de Aspectos'!$CY$5/24),'Tabla de Aspectos'!CZ123,IF(AND('Tabla de Aspectos'!L123&gt;=0,'Tabla de Aspectos'!L123&lt;'Tabla de Aspectos'!$K$5/24),'Tabla de Aspectos'!L123,IF(AND('Tabla de Aspectos'!N123&gt;=0,'Tabla de Aspectos'!N123&lt;'Tabla de Aspectos'!$M$5/24),'Tabla de Aspectos'!N123,IF(AND('Tabla de Aspectos'!P123&gt;=0,'Tabla de Aspectos'!P123&lt;'Tabla de Aspectos'!$O$5/24),'Tabla de Aspectos'!P123,IF(AND('Tabla de Aspectos'!R123&gt;=0,'Tabla de Aspectos'!R123&lt;'Tabla de Aspectos'!$Q$5/24),'Tabla de Aspectos'!R123,IF(AND('Tabla de Aspectos'!T123&gt;=0,'Tabla de Aspectos'!T123&lt;'Tabla de Aspectos'!$S$5/24),'Tabla de Aspectos'!T123,IF(AND('Tabla de Aspectos'!V123&gt;=0,'Tabla de Aspectos'!V123&lt;'Tabla de Aspectos'!$U$5/24),'Tabla de Aspectos'!V123,IF(AND('Tabla de Aspectos'!X123&gt;=0,'Tabla de Aspectos'!X123&lt;'Tabla de Aspectos'!$W$5/24),'Tabla de Aspectos'!X123,IF(AND('Tabla de Aspectos'!Z123&gt;=0,'Tabla de Aspectos'!Z123&lt;'Tabla de Aspectos'!$Y$5/24),'Tabla de Aspectos'!Z123,IF(AND('Tabla de Aspectos'!AB123&gt;=0,'Tabla de Aspectos'!AB123&lt;'Tabla de Aspectos'!$AA$5/24),'Tabla de Aspectos'!AB123,IF(AND('Tabla de Aspectos'!AD123&gt;=0,'Tabla de Aspectos'!AD123&lt;'Tabla de Aspectos'!$AC$5/24),'Tabla de Aspectos'!AD123,IF(AND('Tabla de Aspectos'!AF123&gt;=0,'Tabla de Aspectos'!AF123&lt;'Tabla de Aspectos'!$AE$5/24),'Tabla de Aspectos'!AF123,IF(AND('Tabla de Aspectos'!AH123&gt;=0,'Tabla de Aspectos'!AH123&lt;'Tabla de Aspectos'!$AG$5/24),'Tabla de Aspectos'!AH123,IF(AND('Tabla de Aspectos'!AJ123&gt;=0,'Tabla de Aspectos'!AJ123&lt;'Tabla de Aspectos'!$AI$5/24),'Tabla de Aspectos'!AJ123,IF(AND('Tabla de Aspectos'!AL123&gt;=0,'Tabla de Aspectos'!AL123&lt;'Tabla de Aspectos'!$AK$5/24),'Tabla de Aspectos'!AL123,IF(AND('Tabla de Aspectos'!AN123&gt;=0,'Tabla de Aspectos'!AN123&lt;'Tabla de Aspectos'!$AM$5/24),'Tabla de Aspectos'!AN123,IF(AND('Tabla de Aspectos'!AP123&gt;=0,'Tabla de Aspectos'!AP123&lt;'Tabla de Aspectos'!$AO$5/24),'Tabla de Aspectos'!AP123,IF(AND('Tabla de Aspectos'!AR123&gt;=0,'Tabla de Aspectos'!AR123&lt;'Tabla de Aspectos'!$AQ$5/24),'Tabla de Aspectos'!AR123,IF(AND('Tabla de Aspectos'!AT123&gt;=0,'Tabla de Aspectos'!AT123&lt;'Tabla de Aspectos'!$AS$5/24),'Tabla de Aspectos'!AT123,IF(AND('Tabla de Aspectos'!AV123&gt;=0,'Tabla de Aspectos'!AV123&lt;'Tabla de Aspectos'!$AU$5/24),'Tabla de Aspectos'!AV123,IF(AND('Tabla de Aspectos'!AX123&gt;=0,'Tabla de Aspectos'!AX123&lt;'Tabla de Aspectos'!$AW$5/24),'Tabla de Aspectos'!AX123,IF(AND('Tabla de Aspectos'!AZ123&gt;=0,'Tabla de Aspectos'!AZ123&lt;'Tabla de Aspectos'!$AY$5/24),'Tabla de Aspectos'!AZ123,IF(AND('Tabla de Aspectos'!BB123&gt;=0,'Tabla de Aspectos'!BB123&lt;'Tabla de Aspectos'!$BA$5/24),'Tabla de Aspectos'!BB123,IF(AND('Tabla de Aspectos'!BD123&gt;=0,'Tabla de Aspectos'!BD123&lt;'Tabla de Aspectos'!$BC$5/24),'Tabla de Aspectos'!BD123,IF(AND('Tabla de Aspectos'!BF123&gt;=0,'Tabla de Aspectos'!BF123&lt;'Tabla de Aspectos'!$BE$5/24),'Tabla de Aspectos'!BF123,IF(AND('Tabla de Aspectos'!BH123&gt;=0,'Tabla de Aspectos'!BH123&lt;'Tabla de Aspectos'!$BG$5/24),'Tabla de Aspectos'!BH123,IF(AND('Tabla de Aspectos'!BJ123&gt;=0,'Tabla de Aspectos'!BJ123&lt;'Tabla de Aspectos'!$BI$5/24),'Tabla de Aspectos'!BJ123,IF(AND('Tabla de Aspectos'!BL123&gt;=0,'Tabla de Aspectos'!BL123&lt;'Tabla de Aspectos'!$BK$5/24),'Tabla de Aspectos'!BL123,IF(AND('Tabla de Aspectos'!BN123&gt;=0,'Tabla de Aspectos'!BN123&lt;'Tabla de Aspectos'!$BM$5/24),'Tabla de Aspectos'!BN123,IF(AND('Tabla de Aspectos'!BP123&gt;=0,'Tabla de Aspectos'!BP123&lt;'Tabla de Aspectos'!$BO$5/24),'Tabla de Aspectos'!BP123,IF(AND('Tabla de Aspectos'!BR123&gt;=0,'Tabla de Aspectos'!BR123&lt;'Tabla de Aspectos'!$BQ$5/24),'Tabla de Aspectos'!BR123,IF(AND('Tabla de Aspectos'!BT123&gt;=0,'Tabla de Aspectos'!BT123&lt;'Tabla de Aspectos'!$BS$5/24),'Tabla de Aspectos'!BT123,IF(AND('Tabla de Aspectos'!BV123&gt;=0,'Tabla de Aspectos'!BV123&lt;'Tabla de Aspectos'!$BU$5/24),'Tabla de Aspectos'!BV123,IF(AND('Tabla de Aspectos'!BX123&gt;=0,'Tabla de Aspectos'!BX123&lt;'Tabla de Aspectos'!$BW$5/24),'Tabla de Aspectos'!BX123,IF(AND('Tabla de Aspectos'!BZ123&gt;=0,'Tabla de Aspectos'!BZ123&lt;'Tabla de Aspectos'!$BY$5/24),'Tabla de Aspectos'!BZ123,IF(AND('Tabla de Aspectos'!CB123&gt;=0,'Tabla de Aspectos'!CB123&lt;'Tabla de Aspectos'!$CA$5/24),'Tabla de Aspectos'!CB123,IF(AND('Tabla de Aspectos'!CD123&gt;=0,'Tabla de Aspectos'!CD123&lt;'Tabla de Aspectos'!$CC$5/24),'Tabla de Aspectos'!CD123,IF(AND('Tabla de Aspectos'!CF123&gt;=0,'Tabla de Aspectos'!CF123&lt;'Tabla de Aspectos'!$CE$5/24),'Tabla de Aspectos'!CF123,IF(AND('Tabla de Aspectos'!CH123&gt;=0,'Tabla de Aspectos'!CH123&lt;'Tabla de Aspectos'!$CG$5/24),'Tabla de Aspectos'!CH123,IF(AND('Tabla de Aspectos'!CJ123&gt;=0,'Tabla de Aspectos'!CJ123&lt;'Tabla de Aspectos'!$CI$5/24),'Tabla de Aspectos'!CJ123,IF(AND('Tabla de Aspectos'!CL123&gt;=0,'Tabla de Aspectos'!CL123&lt;'Tabla de Aspectos'!$CK$5/24),'Tabla de Aspectos'!CL123,IF(AND('Tabla de Aspectos'!CN123&gt;=0,'Tabla de Aspectos'!CN123&lt;'Tabla de Aspectos'!$CM$5/24),'Tabla de Aspectos'!CN123,IF(AND('Tabla de Aspectos'!CP123&gt;=0,'Tabla de Aspectos'!CP123&lt;'Tabla de Aspectos'!$CO$5/24),'Tabla de Aspectos'!CP123,IF(AND('Tabla de Aspectos'!CR123&gt;=0,'Tabla de Aspectos'!CR123&lt;'Tabla de Aspectos'!$CQ$5/24),'Tabla de Aspectos'!CR123,IF(AND('Tabla de Aspectos'!CT123&gt;=0,'Tabla de Aspectos'!CT123&lt;'Tabla de Aspectos'!$CS$5/24),'Tabla de Aspectos'!CT123,IF(AND('Tabla de Aspectos'!CV123&gt;=0,'Tabla de Aspectos'!CV123&lt;'Tabla de Aspectos'!$CU$5/24),'Tabla de Aspectos'!CV123,IF(AND('Tabla de Aspectos'!CX123&gt;=0,'Tabla de Aspectos'!CX123&lt;'Tabla de Aspectos'!$CW$5/24),'Tabla de Aspectos'!CX123,"")))))))))))))))))))))))))))))))))))))))))))))))))</f>
        <v>0</v>
      </c>
      <c r="BS11" s="3" t="str">
        <f>IF(BR11&lt;&gt;"",IF(BQ11=13,"(no se puede describir)",IF(BQ11="Conjunción","+20",ROUND((31-HLOOKUP(BQ11,'Tabla de Aspectos'!$G$2:$DT$7,6,FALSE))/3*2,1))),"")</f>
        <v>+20</v>
      </c>
      <c r="BT11" s="3">
        <f>IF(BQ11='Tabla de Aspectos'!$G$2,24*BR11/'Tabla de Aspectos'!$G$5,IF(BQ11='Tabla de Aspectos'!$I$2,24*BR11/'Tabla de Aspectos'!$I$5,IF(BQ11='Tabla de Aspectos'!$K$2,24*BR11/'Tabla de Aspectos'!$K$5,IF(BQ11='Tabla de Aspectos'!$CY$2,24*BR11/'Tabla de Aspectos'!$CY$5,IF(BQ11='Tabla de Aspectos'!$M$2,24*BR11/'Tabla de Aspectos'!$M$5,IF(BQ11='Tabla de Aspectos'!$M$2,24*BR11/'Tabla de Aspectos'!$M$5,IF(BQ11='Tabla de Aspectos'!$O$2,24*BR11/'Tabla de Aspectos'!$O$5,IF(BQ11='Tabla de Aspectos'!$Q$2,24*BR11/'Tabla de Aspectos'!$Q$5,IF(BQ11='Tabla de Aspectos'!$S$2,24*BR11/'Tabla de Aspectos'!$S$5,IF(BQ11='Tabla de Aspectos'!$U$2,24*BR11/'Tabla de Aspectos'!$U$5,IF(BQ11='Tabla de Aspectos'!$W$2,24*BR11/'Tabla de Aspectos'!$W$5,IF(BQ11='Tabla de Aspectos'!$Y$2,24*BR11/'Tabla de Aspectos'!$Y$5,IF(BQ11='Tabla de Aspectos'!$AA$2,24*BR11/'Tabla de Aspectos'!$AA$5,IF(BQ11='Tabla de Aspectos'!$AC$2,24*BR11/'Tabla de Aspectos'!$AC$5,IF(BQ11='Tabla de Aspectos'!$AE$2,24*BR11/'Tabla de Aspectos'!$AE$5,IF(BQ11='Tabla de Aspectos'!$AG$2,24*BR11/'Tabla de Aspectos'!$AG$5,IF(BQ11='Tabla de Aspectos'!$AI$2,24*BR11/'Tabla de Aspectos'!$AI$5,IF(BQ11='Tabla de Aspectos'!$AK$2,24*BR11/'Tabla de Aspectos'!$AK$5,IF(BQ11='Tabla de Aspectos'!$AM$2,24*BR11/'Tabla de Aspectos'!$AM$5,IF(BQ11='Tabla de Aspectos'!$AO$2,24*BR11/'Tabla de Aspectos'!$AO$5,IF(BQ11='Tabla de Aspectos'!$AQ$2,24*BR11/'Tabla de Aspectos'!$AQ$5,IF(BQ11='Tabla de Aspectos'!$AS$2,24*BR11/'Tabla de Aspectos'!$AS$5,IF(BQ11='Tabla de Aspectos'!$AU$2,24*BR11/'Tabla de Aspectos'!$AU$5,IF(BQ11='Tabla de Aspectos'!$AW$2,24*BR11/'Tabla de Aspectos'!$AW$5,IF(BQ11='Tabla de Aspectos'!$AY$2,24*BR11/'Tabla de Aspectos'!$AY$5,IF(BQ11='Tabla de Aspectos'!$BA$2,24*BR11/'Tabla de Aspectos'!$BA$5,IF(BQ11='Tabla de Aspectos'!$BC$2,24*BR11/'Tabla de Aspectos'!$BC$5,IF(BQ11='Tabla de Aspectos'!$BE$2,24*BR11/'Tabla de Aspectos'!$BE$5,IF(BQ11='Tabla de Aspectos'!$BG$2,24*BR11/'Tabla de Aspectos'!$BG$5,IF(BQ11='Tabla de Aspectos'!$BI$2,24*BR11/'Tabla de Aspectos'!$BI$5,IF(BQ11='Tabla de Aspectos'!$BK$2,24*BR11/'Tabla de Aspectos'!$BK$5,IF(BQ11='Tabla de Aspectos'!$BM$2,24*BR11/'Tabla de Aspectos'!$BM$5,IF(BQ11='Tabla de Aspectos'!$BO$2,24*BR11/'Tabla de Aspectos'!$BO$5,IF(BQ11='Tabla de Aspectos'!$BQ$2,24*BR11/'Tabla de Aspectos'!$BQ$5,IF(BQ11='Tabla de Aspectos'!$BS$2,24*BR11/'Tabla de Aspectos'!$BS$5,IF(BQ11='Tabla de Aspectos'!$BU$2,24*BR11/'Tabla de Aspectos'!$BU$5,IF(BQ11='Tabla de Aspectos'!$BW$2,24*BR11/'Tabla de Aspectos'!$BW$5,IF(BQ11='Tabla de Aspectos'!$BY$2,24*BR11/'Tabla de Aspectos'!$BY$5,IF(BQ11='Tabla de Aspectos'!$CA$2,24*BR11/'Tabla de Aspectos'!$CA$5,IF(BQ11='Tabla de Aspectos'!$CC$2,24*BR11/'Tabla de Aspectos'!$CC$5,IF(BQ11='Tabla de Aspectos'!$CE$2,24*BR11/'Tabla de Aspectos'!$CE$5,IF(BQ11='Tabla de Aspectos'!$CG$2,24*BR11/'Tabla de Aspectos'!$CG$5,IF(BQ11='Tabla de Aspectos'!$CI$2,24*BR11/'Tabla de Aspectos'!$CI$5,IF(BQ11='Tabla de Aspectos'!$CK$2,24*BR11/'Tabla de Aspectos'!$CK$5,IF(BQ11='Tabla de Aspectos'!$CM$2,24*BR11/'Tabla de Aspectos'!$CM$5,IF(BQ11='Tabla de Aspectos'!$CO$2,24*BR11/'Tabla de Aspectos'!$CO$5,IF(BQ11='Tabla de Aspectos'!$CQ$2,24*BR11/'Tabla de Aspectos'!$CQ$5,IF(BQ11='Tabla de Aspectos'!$CS$2,24*BR11/'Tabla de Aspectos'!$CS$5,IF(BQ11='Tabla de Aspectos'!$CU$2,24*BR11/'Tabla de Aspectos'!$CU$5,IF(BQ11='Tabla de Aspectos'!$CW$2,24*BR11/'Tabla de Aspectos'!$CW$5,""))))))))))))))))))))))))))))))))))))))))))))))))))</f>
        <v>0</v>
      </c>
      <c r="BU11" s="3">
        <f t="shared" si="5"/>
        <v>20</v>
      </c>
      <c r="BW11" s="3">
        <f>'Tabla de Aspectos'!D138</f>
        <v>137</v>
      </c>
      <c r="BX11" s="3" t="str">
        <f>'Tabla de Aspectos'!E138</f>
        <v>Urano</v>
      </c>
      <c r="BY11" s="3" t="str">
        <f>'Tabla de Aspectos'!F138</f>
        <v>Neptuno</v>
      </c>
      <c r="BZ11" s="3" t="str">
        <f>IF('Tabla de Aspectos'!G138='Tabla de Aspectos'!$H$2,'Tabla de Aspectos'!$H$2,IF('Tabla de Aspectos'!I138='Tabla de Aspectos'!$J$2,'Tabla de Aspectos'!$J$2,IF('Tabla de Aspectos'!CY138='Tabla de Aspectos'!$CZ$2,'Tabla de Aspectos'!$CZ$2,IF('Tabla de Aspectos'!K138='Tabla de Aspectos'!$L$2,'Tabla de Aspectos'!$L$2,IF('Tabla de Aspectos'!M138='Tabla de Aspectos'!$N$2,'Tabla de Aspectos'!$N$2,IF('Tabla de Aspectos'!O138='Tabla de Aspectos'!$P$2,'Tabla de Aspectos'!$P$2,IF('Tabla de Aspectos'!Q138='Tabla de Aspectos'!$R$2,'Tabla de Aspectos'!$R$2,IF('Tabla de Aspectos'!S138='Tabla de Aspectos'!$T$2,'Tabla de Aspectos'!$T$2,IF('Tabla de Aspectos'!U138='Tabla de Aspectos'!$V$2,'Tabla de Aspectos'!$V$2,IF('Tabla de Aspectos'!W138='Tabla de Aspectos'!$X$2,'Tabla de Aspectos'!$X$2,IF('Tabla de Aspectos'!Y138='Tabla de Aspectos'!$Z$2,'Tabla de Aspectos'!$Z$2,IF('Tabla de Aspectos'!AA138='Tabla de Aspectos'!$AB$2,'Tabla de Aspectos'!$AB$2,IF('Tabla de Aspectos'!AC138='Tabla de Aspectos'!$AD$2,'Tabla de Aspectos'!$AD$2,IF('Tabla de Aspectos'!AE138='Tabla de Aspectos'!$AF$2,'Tabla de Aspectos'!$AF$2,IF('Tabla de Aspectos'!AG138='Tabla de Aspectos'!$AH$2,'Tabla de Aspectos'!$AH$2,IF('Tabla de Aspectos'!AI138='Tabla de Aspectos'!$AJ$2,'Tabla de Aspectos'!$AJ$2,IF('Tabla de Aspectos'!AK138='Tabla de Aspectos'!$AL$2,'Tabla de Aspectos'!$AL$2,IF('Tabla de Aspectos'!AM138='Tabla de Aspectos'!$AN$2,'Tabla de Aspectos'!$AN$2,IF('Tabla de Aspectos'!AO138='Tabla de Aspectos'!$AP$2,'Tabla de Aspectos'!$AP$2,IF('Tabla de Aspectos'!AQ138='Tabla de Aspectos'!$AR$2,'Tabla de Aspectos'!$AR$2,IF('Tabla de Aspectos'!AS138='Tabla de Aspectos'!$AT$2,'Tabla de Aspectos'!$AT$2,IF('Tabla de Aspectos'!AU138='Tabla de Aspectos'!$AV$2,'Tabla de Aspectos'!$AV$2,IF('Tabla de Aspectos'!AW138='Tabla de Aspectos'!$AX$2,'Tabla de Aspectos'!$AX$2,IF('Tabla de Aspectos'!AY138='Tabla de Aspectos'!$AZ$2,'Tabla de Aspectos'!$AZ$2,IF('Tabla de Aspectos'!BA138='Tabla de Aspectos'!$BB$2,'Tabla de Aspectos'!$BB$2,IF('Tabla de Aspectos'!BC138='Tabla de Aspectos'!$BD$2,'Tabla de Aspectos'!$BD$2,IF('Tabla de Aspectos'!BE138='Tabla de Aspectos'!$BF$2,'Tabla de Aspectos'!$BF$2,IF('Tabla de Aspectos'!BG138='Tabla de Aspectos'!$BH$2,'Tabla de Aspectos'!$BH$2,IF('Tabla de Aspectos'!BI138='Tabla de Aspectos'!$BJ$2,'Tabla de Aspectos'!$BJ$2,IF('Tabla de Aspectos'!BK138='Tabla de Aspectos'!$BL$2,'Tabla de Aspectos'!$BL$2,IF('Tabla de Aspectos'!BM138='Tabla de Aspectos'!$BN$2,'Tabla de Aspectos'!$BN$2,IF('Tabla de Aspectos'!BO138='Tabla de Aspectos'!$BP$2,'Tabla de Aspectos'!$BP$2,IF('Tabla de Aspectos'!BQ138='Tabla de Aspectos'!$BR$2,'Tabla de Aspectos'!$BR$2,IF('Tabla de Aspectos'!BS138='Tabla de Aspectos'!$BT$2,'Tabla de Aspectos'!$BT$2,IF('Tabla de Aspectos'!BU138='Tabla de Aspectos'!$BV$2,'Tabla de Aspectos'!$BV$2,IF('Tabla de Aspectos'!BW138='Tabla de Aspectos'!$BX$2,'Tabla de Aspectos'!$BX$2,IF('Tabla de Aspectos'!BY138='Tabla de Aspectos'!$BZ$2,'Tabla de Aspectos'!$BZ$2,IF('Tabla de Aspectos'!CA138='Tabla de Aspectos'!$CB$2,'Tabla de Aspectos'!$CB$2,IF('Tabla de Aspectos'!CC138='Tabla de Aspectos'!$CD$2,'Tabla de Aspectos'!$CD$2,IF('Tabla de Aspectos'!CE138='Tabla de Aspectos'!$CF$2,'Tabla de Aspectos'!$CF$2,IF('Tabla de Aspectos'!CG138='Tabla de Aspectos'!$CH$2,'Tabla de Aspectos'!$CH$2,IF('Tabla de Aspectos'!CI138='Tabla de Aspectos'!$CJ$2,'Tabla de Aspectos'!$CJ$2,IF('Tabla de Aspectos'!CK138='Tabla de Aspectos'!$CL$2,'Tabla de Aspectos'!$CL$2,IF('Tabla de Aspectos'!CM138='Tabla de Aspectos'!$CN$2,'Tabla de Aspectos'!$CN$2,IF('Tabla de Aspectos'!CO138='Tabla de Aspectos'!$CP$2,'Tabla de Aspectos'!$CP$2,IF('Tabla de Aspectos'!CQ138='Tabla de Aspectos'!$CR$2,'Tabla de Aspectos'!$CR$2,IF('Tabla de Aspectos'!CS138='Tabla de Aspectos'!$CT$2,'Tabla de Aspectos'!$CT$2,IF('Tabla de Aspectos'!CU138='Tabla de Aspectos'!$CV$2,'Tabla de Aspectos'!$CV$2,IF('Tabla de Aspectos'!CW138='Tabla de Aspectos'!$CX$2,'Tabla de Aspectos'!$CX$2,"")))))))))))))))))))))))))))))))))))))))))))))))))</f>
        <v>Conjunción</v>
      </c>
      <c r="CA11" s="5">
        <f>IF(AND('Tabla de Aspectos'!H138&gt;=0,'Tabla de Aspectos'!H138&lt;'Tabla de Aspectos'!$G$5/24),'Tabla de Aspectos'!H138,IF(AND('Tabla de Aspectos'!J138&gt;=0,'Tabla de Aspectos'!J138&lt;'Tabla de Aspectos'!$I$5/24),'Tabla de Aspectos'!J138,IF(AND('Tabla de Aspectos'!CZ138&gt;=0,'Tabla de Aspectos'!CZ138&lt;'Tabla de Aspectos'!$CY$5/24),'Tabla de Aspectos'!CZ138,IF(AND('Tabla de Aspectos'!L138&gt;=0,'Tabla de Aspectos'!L138&lt;'Tabla de Aspectos'!$K$5/24),'Tabla de Aspectos'!L138,IF(AND('Tabla de Aspectos'!N138&gt;=0,'Tabla de Aspectos'!N138&lt;'Tabla de Aspectos'!$M$5/24),'Tabla de Aspectos'!N138,IF(AND('Tabla de Aspectos'!P138&gt;=0,'Tabla de Aspectos'!P138&lt;'Tabla de Aspectos'!$O$5/24),'Tabla de Aspectos'!P138,IF(AND('Tabla de Aspectos'!R138&gt;=0,'Tabla de Aspectos'!R138&lt;'Tabla de Aspectos'!$Q$5/24),'Tabla de Aspectos'!R138,IF(AND('Tabla de Aspectos'!T138&gt;=0,'Tabla de Aspectos'!T138&lt;'Tabla de Aspectos'!$S$5/24),'Tabla de Aspectos'!T138,IF(AND('Tabla de Aspectos'!V138&gt;=0,'Tabla de Aspectos'!V138&lt;'Tabla de Aspectos'!$U$5/24),'Tabla de Aspectos'!V138,IF(AND('Tabla de Aspectos'!X138&gt;=0,'Tabla de Aspectos'!X138&lt;'Tabla de Aspectos'!$W$5/24),'Tabla de Aspectos'!X138,IF(AND('Tabla de Aspectos'!Z138&gt;=0,'Tabla de Aspectos'!Z138&lt;'Tabla de Aspectos'!$Y$5/24),'Tabla de Aspectos'!Z138,IF(AND('Tabla de Aspectos'!AB138&gt;=0,'Tabla de Aspectos'!AB138&lt;'Tabla de Aspectos'!$AA$5/24),'Tabla de Aspectos'!AB138,IF(AND('Tabla de Aspectos'!AD138&gt;=0,'Tabla de Aspectos'!AD138&lt;'Tabla de Aspectos'!$AC$5/24),'Tabla de Aspectos'!AD138,IF(AND('Tabla de Aspectos'!AF138&gt;=0,'Tabla de Aspectos'!AF138&lt;'Tabla de Aspectos'!$AE$5/24),'Tabla de Aspectos'!AF138,IF(AND('Tabla de Aspectos'!AH138&gt;=0,'Tabla de Aspectos'!AH138&lt;'Tabla de Aspectos'!$AG$5/24),'Tabla de Aspectos'!AH138,IF(AND('Tabla de Aspectos'!AJ138&gt;=0,'Tabla de Aspectos'!AJ138&lt;'Tabla de Aspectos'!$AI$5/24),'Tabla de Aspectos'!AJ138,IF(AND('Tabla de Aspectos'!AL138&gt;=0,'Tabla de Aspectos'!AL138&lt;'Tabla de Aspectos'!$AK$5/24),'Tabla de Aspectos'!AL138,IF(AND('Tabla de Aspectos'!AN138&gt;=0,'Tabla de Aspectos'!AN138&lt;'Tabla de Aspectos'!$AM$5/24),'Tabla de Aspectos'!AN138,IF(AND('Tabla de Aspectos'!AP138&gt;=0,'Tabla de Aspectos'!AP138&lt;'Tabla de Aspectos'!$AO$5/24),'Tabla de Aspectos'!AP138,IF(AND('Tabla de Aspectos'!AR138&gt;=0,'Tabla de Aspectos'!AR138&lt;'Tabla de Aspectos'!$AQ$5/24),'Tabla de Aspectos'!AR138,IF(AND('Tabla de Aspectos'!AT138&gt;=0,'Tabla de Aspectos'!AT138&lt;'Tabla de Aspectos'!$AS$5/24),'Tabla de Aspectos'!AT138,IF(AND('Tabla de Aspectos'!AV138&gt;=0,'Tabla de Aspectos'!AV138&lt;'Tabla de Aspectos'!$AU$5/24),'Tabla de Aspectos'!AV138,IF(AND('Tabla de Aspectos'!AX138&gt;=0,'Tabla de Aspectos'!AX138&lt;'Tabla de Aspectos'!$AW$5/24),'Tabla de Aspectos'!AX138,IF(AND('Tabla de Aspectos'!AZ138&gt;=0,'Tabla de Aspectos'!AZ138&lt;'Tabla de Aspectos'!$AY$5/24),'Tabla de Aspectos'!AZ138,IF(AND('Tabla de Aspectos'!BB138&gt;=0,'Tabla de Aspectos'!BB138&lt;'Tabla de Aspectos'!$BA$5/24),'Tabla de Aspectos'!BB138,IF(AND('Tabla de Aspectos'!BD138&gt;=0,'Tabla de Aspectos'!BD138&lt;'Tabla de Aspectos'!$BC$5/24),'Tabla de Aspectos'!BD138,IF(AND('Tabla de Aspectos'!BF138&gt;=0,'Tabla de Aspectos'!BF138&lt;'Tabla de Aspectos'!$BE$5/24),'Tabla de Aspectos'!BF138,IF(AND('Tabla de Aspectos'!BH138&gt;=0,'Tabla de Aspectos'!BH138&lt;'Tabla de Aspectos'!$BG$5/24),'Tabla de Aspectos'!BH138,IF(AND('Tabla de Aspectos'!BJ138&gt;=0,'Tabla de Aspectos'!BJ138&lt;'Tabla de Aspectos'!$BI$5/24),'Tabla de Aspectos'!BJ138,IF(AND('Tabla de Aspectos'!BL138&gt;=0,'Tabla de Aspectos'!BL138&lt;'Tabla de Aspectos'!$BK$5/24),'Tabla de Aspectos'!BL138,IF(AND('Tabla de Aspectos'!BN138&gt;=0,'Tabla de Aspectos'!BN138&lt;'Tabla de Aspectos'!$BM$5/24),'Tabla de Aspectos'!BN138,IF(AND('Tabla de Aspectos'!BP138&gt;=0,'Tabla de Aspectos'!BP138&lt;'Tabla de Aspectos'!$BO$5/24),'Tabla de Aspectos'!BP138,IF(AND('Tabla de Aspectos'!BR138&gt;=0,'Tabla de Aspectos'!BR138&lt;'Tabla de Aspectos'!$BQ$5/24),'Tabla de Aspectos'!BR138,IF(AND('Tabla de Aspectos'!BT138&gt;=0,'Tabla de Aspectos'!BT138&lt;'Tabla de Aspectos'!$BS$5/24),'Tabla de Aspectos'!BT138,IF(AND('Tabla de Aspectos'!BV138&gt;=0,'Tabla de Aspectos'!BV138&lt;'Tabla de Aspectos'!$BU$5/24),'Tabla de Aspectos'!BV138,IF(AND('Tabla de Aspectos'!BX138&gt;=0,'Tabla de Aspectos'!BX138&lt;'Tabla de Aspectos'!$BW$5/24),'Tabla de Aspectos'!BX138,IF(AND('Tabla de Aspectos'!BZ138&gt;=0,'Tabla de Aspectos'!BZ138&lt;'Tabla de Aspectos'!$BY$5/24),'Tabla de Aspectos'!BZ138,IF(AND('Tabla de Aspectos'!CB138&gt;=0,'Tabla de Aspectos'!CB138&lt;'Tabla de Aspectos'!$CA$5/24),'Tabla de Aspectos'!CB138,IF(AND('Tabla de Aspectos'!CD138&gt;=0,'Tabla de Aspectos'!CD138&lt;'Tabla de Aspectos'!$CC$5/24),'Tabla de Aspectos'!CD138,IF(AND('Tabla de Aspectos'!CF138&gt;=0,'Tabla de Aspectos'!CF138&lt;'Tabla de Aspectos'!$CE$5/24),'Tabla de Aspectos'!CF138,IF(AND('Tabla de Aspectos'!CH138&gt;=0,'Tabla de Aspectos'!CH138&lt;'Tabla de Aspectos'!$CG$5/24),'Tabla de Aspectos'!CH138,IF(AND('Tabla de Aspectos'!CJ138&gt;=0,'Tabla de Aspectos'!CJ138&lt;'Tabla de Aspectos'!$CI$5/24),'Tabla de Aspectos'!CJ138,IF(AND('Tabla de Aspectos'!CL138&gt;=0,'Tabla de Aspectos'!CL138&lt;'Tabla de Aspectos'!$CK$5/24),'Tabla de Aspectos'!CL138,IF(AND('Tabla de Aspectos'!CN138&gt;=0,'Tabla de Aspectos'!CN138&lt;'Tabla de Aspectos'!$CM$5/24),'Tabla de Aspectos'!CN138,IF(AND('Tabla de Aspectos'!CP138&gt;=0,'Tabla de Aspectos'!CP138&lt;'Tabla de Aspectos'!$CO$5/24),'Tabla de Aspectos'!CP138,IF(AND('Tabla de Aspectos'!CR138&gt;=0,'Tabla de Aspectos'!CR138&lt;'Tabla de Aspectos'!$CQ$5/24),'Tabla de Aspectos'!CR138,IF(AND('Tabla de Aspectos'!CT138&gt;=0,'Tabla de Aspectos'!CT138&lt;'Tabla de Aspectos'!$CS$5/24),'Tabla de Aspectos'!CT138,IF(AND('Tabla de Aspectos'!CV138&gt;=0,'Tabla de Aspectos'!CV138&lt;'Tabla de Aspectos'!$CU$5/24),'Tabla de Aspectos'!CV138,IF(AND('Tabla de Aspectos'!CX138&gt;=0,'Tabla de Aspectos'!CX138&lt;'Tabla de Aspectos'!$CW$5/24),'Tabla de Aspectos'!CX138,"")))))))))))))))))))))))))))))))))))))))))))))))))</f>
        <v>0</v>
      </c>
      <c r="CB11" s="3" t="str">
        <f>IF(CA11&lt;&gt;"",IF(BZ11=13,"(no se puede describir)",IF(BZ11="Conjunción","+20",ROUND((31-HLOOKUP(BZ11,'Tabla de Aspectos'!$G$2:$DT$7,6,FALSE))/3*2,1))),"")</f>
        <v>+20</v>
      </c>
      <c r="CC11" s="3">
        <f>IF(BZ11='Tabla de Aspectos'!$G$2,24*CA11/'Tabla de Aspectos'!$G$5,IF(BZ11='Tabla de Aspectos'!$I$2,24*CA11/'Tabla de Aspectos'!$I$5,IF(BZ11='Tabla de Aspectos'!$K$2,24*CA11/'Tabla de Aspectos'!$K$5,IF(BZ11='Tabla de Aspectos'!$CY$2,24*CA11/'Tabla de Aspectos'!$CY$5,IF(BZ11='Tabla de Aspectos'!$M$2,24*CA11/'Tabla de Aspectos'!$M$5,IF(BZ11='Tabla de Aspectos'!$M$2,24*CA11/'Tabla de Aspectos'!$M$5,IF(BZ11='Tabla de Aspectos'!$O$2,24*CA11/'Tabla de Aspectos'!$O$5,IF(BZ11='Tabla de Aspectos'!$Q$2,24*CA11/'Tabla de Aspectos'!$Q$5,IF(BZ11='Tabla de Aspectos'!$S$2,24*CA11/'Tabla de Aspectos'!$S$5,IF(BZ11='Tabla de Aspectos'!$U$2,24*CA11/'Tabla de Aspectos'!$U$5,IF(BZ11='Tabla de Aspectos'!$W$2,24*CA11/'Tabla de Aspectos'!$W$5,IF(BZ11='Tabla de Aspectos'!$Y$2,24*CA11/'Tabla de Aspectos'!$Y$5,IF(BZ11='Tabla de Aspectos'!$AA$2,24*CA11/'Tabla de Aspectos'!$AA$5,IF(BZ11='Tabla de Aspectos'!$AC$2,24*CA11/'Tabla de Aspectos'!$AC$5,IF(BZ11='Tabla de Aspectos'!$AE$2,24*CA11/'Tabla de Aspectos'!$AE$5,IF(BZ11='Tabla de Aspectos'!$AG$2,24*CA11/'Tabla de Aspectos'!$AG$5,IF(BZ11='Tabla de Aspectos'!$AI$2,24*CA11/'Tabla de Aspectos'!$AI$5,IF(BZ11='Tabla de Aspectos'!$AK$2,24*CA11/'Tabla de Aspectos'!$AK$5,IF(BZ11='Tabla de Aspectos'!$AM$2,24*CA11/'Tabla de Aspectos'!$AM$5,IF(BZ11='Tabla de Aspectos'!$AO$2,24*CA11/'Tabla de Aspectos'!$AO$5,IF(BZ11='Tabla de Aspectos'!$AQ$2,24*CA11/'Tabla de Aspectos'!$AQ$5,IF(BZ11='Tabla de Aspectos'!$AS$2,24*CA11/'Tabla de Aspectos'!$AS$5,IF(BZ11='Tabla de Aspectos'!$AU$2,24*CA11/'Tabla de Aspectos'!$AU$5,IF(BZ11='Tabla de Aspectos'!$AW$2,24*CA11/'Tabla de Aspectos'!$AW$5,IF(BZ11='Tabla de Aspectos'!$AY$2,24*CA11/'Tabla de Aspectos'!$AY$5,IF(BZ11='Tabla de Aspectos'!$BA$2,24*CA11/'Tabla de Aspectos'!$BA$5,IF(BZ11='Tabla de Aspectos'!$BC$2,24*CA11/'Tabla de Aspectos'!$BC$5,IF(BZ11='Tabla de Aspectos'!$BE$2,24*CA11/'Tabla de Aspectos'!$BE$5,IF(BZ11='Tabla de Aspectos'!$BG$2,24*CA11/'Tabla de Aspectos'!$BG$5,IF(BZ11='Tabla de Aspectos'!$BI$2,24*CA11/'Tabla de Aspectos'!$BI$5,IF(BZ11='Tabla de Aspectos'!$BK$2,24*CA11/'Tabla de Aspectos'!$BK$5,IF(BZ11='Tabla de Aspectos'!$BM$2,24*CA11/'Tabla de Aspectos'!$BM$5,IF(BZ11='Tabla de Aspectos'!$BO$2,24*CA11/'Tabla de Aspectos'!$BO$5,IF(BZ11='Tabla de Aspectos'!$BQ$2,24*CA11/'Tabla de Aspectos'!$BQ$5,IF(BZ11='Tabla de Aspectos'!$BS$2,24*CA11/'Tabla de Aspectos'!$BS$5,IF(BZ11='Tabla de Aspectos'!$BU$2,24*CA11/'Tabla de Aspectos'!$BU$5,IF(BZ11='Tabla de Aspectos'!$BW$2,24*CA11/'Tabla de Aspectos'!$BW$5,IF(BZ11='Tabla de Aspectos'!$BY$2,24*CA11/'Tabla de Aspectos'!$BY$5,IF(BZ11='Tabla de Aspectos'!$CA$2,24*CA11/'Tabla de Aspectos'!$CA$5,IF(BZ11='Tabla de Aspectos'!$CC$2,24*CA11/'Tabla de Aspectos'!$CC$5,IF(BZ11='Tabla de Aspectos'!$CE$2,24*CA11/'Tabla de Aspectos'!$CE$5,IF(BZ11='Tabla de Aspectos'!$CG$2,24*CA11/'Tabla de Aspectos'!$CG$5,IF(BZ11='Tabla de Aspectos'!$CI$2,24*CA11/'Tabla de Aspectos'!$CI$5,IF(BZ11='Tabla de Aspectos'!$CK$2,24*CA11/'Tabla de Aspectos'!$CK$5,IF(BZ11='Tabla de Aspectos'!$CM$2,24*CA11/'Tabla de Aspectos'!$CM$5,IF(BZ11='Tabla de Aspectos'!$CO$2,24*CA11/'Tabla de Aspectos'!$CO$5,IF(BZ11='Tabla de Aspectos'!$CQ$2,24*CA11/'Tabla de Aspectos'!$CQ$5,IF(BZ11='Tabla de Aspectos'!$CS$2,24*CA11/'Tabla de Aspectos'!$CS$5,IF(BZ11='Tabla de Aspectos'!$CU$2,24*CA11/'Tabla de Aspectos'!$CU$5,IF(BZ11='Tabla de Aspectos'!$CW$2,24*CA11/'Tabla de Aspectos'!$CW$5,""))))))))))))))))))))))))))))))))))))))))))))))))))</f>
        <v>0</v>
      </c>
      <c r="CD11" s="3">
        <f t="shared" si="6"/>
        <v>20</v>
      </c>
      <c r="CF11" s="3">
        <f>'Tabla de Aspectos'!D153</f>
        <v>152</v>
      </c>
      <c r="CG11" s="3" t="str">
        <f>'Tabla de Aspectos'!E153</f>
        <v>Neptuno</v>
      </c>
      <c r="CH11" s="3" t="str">
        <f>'Tabla de Aspectos'!F153</f>
        <v>Urano</v>
      </c>
      <c r="CI11" s="3" t="str">
        <f>IF('Tabla de Aspectos'!G153='Tabla de Aspectos'!$H$2,'Tabla de Aspectos'!$H$2,IF('Tabla de Aspectos'!I153='Tabla de Aspectos'!$J$2,'Tabla de Aspectos'!$J$2,IF('Tabla de Aspectos'!CY153='Tabla de Aspectos'!$CZ$2,'Tabla de Aspectos'!$CZ$2,IF('Tabla de Aspectos'!K153='Tabla de Aspectos'!$L$2,'Tabla de Aspectos'!$L$2,IF('Tabla de Aspectos'!M153='Tabla de Aspectos'!$N$2,'Tabla de Aspectos'!$N$2,IF('Tabla de Aspectos'!O153='Tabla de Aspectos'!$P$2,'Tabla de Aspectos'!$P$2,IF('Tabla de Aspectos'!Q153='Tabla de Aspectos'!$R$2,'Tabla de Aspectos'!$R$2,IF('Tabla de Aspectos'!S153='Tabla de Aspectos'!$T$2,'Tabla de Aspectos'!$T$2,IF('Tabla de Aspectos'!U153='Tabla de Aspectos'!$V$2,'Tabla de Aspectos'!$V$2,IF('Tabla de Aspectos'!W153='Tabla de Aspectos'!$X$2,'Tabla de Aspectos'!$X$2,IF('Tabla de Aspectos'!Y153='Tabla de Aspectos'!$Z$2,'Tabla de Aspectos'!$Z$2,IF('Tabla de Aspectos'!AA153='Tabla de Aspectos'!$AB$2,'Tabla de Aspectos'!$AB$2,IF('Tabla de Aspectos'!AC153='Tabla de Aspectos'!$AD$2,'Tabla de Aspectos'!$AD$2,IF('Tabla de Aspectos'!AE153='Tabla de Aspectos'!$AF$2,'Tabla de Aspectos'!$AF$2,IF('Tabla de Aspectos'!AG153='Tabla de Aspectos'!$AH$2,'Tabla de Aspectos'!$AH$2,IF('Tabla de Aspectos'!AI153='Tabla de Aspectos'!$AJ$2,'Tabla de Aspectos'!$AJ$2,IF('Tabla de Aspectos'!AK153='Tabla de Aspectos'!$AL$2,'Tabla de Aspectos'!$AL$2,IF('Tabla de Aspectos'!AM153='Tabla de Aspectos'!$AN$2,'Tabla de Aspectos'!$AN$2,IF('Tabla de Aspectos'!AO153='Tabla de Aspectos'!$AP$2,'Tabla de Aspectos'!$AP$2,IF('Tabla de Aspectos'!AQ153='Tabla de Aspectos'!$AR$2,'Tabla de Aspectos'!$AR$2,IF('Tabla de Aspectos'!AS153='Tabla de Aspectos'!$AT$2,'Tabla de Aspectos'!$AT$2,IF('Tabla de Aspectos'!AU153='Tabla de Aspectos'!$AV$2,'Tabla de Aspectos'!$AV$2,IF('Tabla de Aspectos'!AW153='Tabla de Aspectos'!$AX$2,'Tabla de Aspectos'!$AX$2,IF('Tabla de Aspectos'!AY153='Tabla de Aspectos'!$AZ$2,'Tabla de Aspectos'!$AZ$2,IF('Tabla de Aspectos'!BA153='Tabla de Aspectos'!$BB$2,'Tabla de Aspectos'!$BB$2,IF('Tabla de Aspectos'!BC153='Tabla de Aspectos'!$BD$2,'Tabla de Aspectos'!$BD$2,IF('Tabla de Aspectos'!BE153='Tabla de Aspectos'!$BF$2,'Tabla de Aspectos'!$BF$2,IF('Tabla de Aspectos'!BG153='Tabla de Aspectos'!$BH$2,'Tabla de Aspectos'!$BH$2,IF('Tabla de Aspectos'!BI153='Tabla de Aspectos'!$BJ$2,'Tabla de Aspectos'!$BJ$2,IF('Tabla de Aspectos'!BK153='Tabla de Aspectos'!$BL$2,'Tabla de Aspectos'!$BL$2,IF('Tabla de Aspectos'!BM153='Tabla de Aspectos'!$BN$2,'Tabla de Aspectos'!$BN$2,IF('Tabla de Aspectos'!BO153='Tabla de Aspectos'!$BP$2,'Tabla de Aspectos'!$BP$2,IF('Tabla de Aspectos'!BQ153='Tabla de Aspectos'!$BR$2,'Tabla de Aspectos'!$BR$2,IF('Tabla de Aspectos'!BS153='Tabla de Aspectos'!$BT$2,'Tabla de Aspectos'!$BT$2,IF('Tabla de Aspectos'!BU153='Tabla de Aspectos'!$BV$2,'Tabla de Aspectos'!$BV$2,IF('Tabla de Aspectos'!BW153='Tabla de Aspectos'!$BX$2,'Tabla de Aspectos'!$BX$2,IF('Tabla de Aspectos'!BY153='Tabla de Aspectos'!$BZ$2,'Tabla de Aspectos'!$BZ$2,IF('Tabla de Aspectos'!CA153='Tabla de Aspectos'!$CB$2,'Tabla de Aspectos'!$CB$2,IF('Tabla de Aspectos'!CC153='Tabla de Aspectos'!$CD$2,'Tabla de Aspectos'!$CD$2,IF('Tabla de Aspectos'!CE153='Tabla de Aspectos'!$CF$2,'Tabla de Aspectos'!$CF$2,IF('Tabla de Aspectos'!CG153='Tabla de Aspectos'!$CH$2,'Tabla de Aspectos'!$CH$2,IF('Tabla de Aspectos'!CI153='Tabla de Aspectos'!$CJ$2,'Tabla de Aspectos'!$CJ$2,IF('Tabla de Aspectos'!CK153='Tabla de Aspectos'!$CL$2,'Tabla de Aspectos'!$CL$2,IF('Tabla de Aspectos'!CM153='Tabla de Aspectos'!$CN$2,'Tabla de Aspectos'!$CN$2,IF('Tabla de Aspectos'!CO153='Tabla de Aspectos'!$CP$2,'Tabla de Aspectos'!$CP$2,IF('Tabla de Aspectos'!CQ153='Tabla de Aspectos'!$CR$2,'Tabla de Aspectos'!$CR$2,IF('Tabla de Aspectos'!CS153='Tabla de Aspectos'!$CT$2,'Tabla de Aspectos'!$CT$2,IF('Tabla de Aspectos'!CU153='Tabla de Aspectos'!$CV$2,'Tabla de Aspectos'!$CV$2,IF('Tabla de Aspectos'!CW153='Tabla de Aspectos'!$CX$2,'Tabla de Aspectos'!$CX$2,"")))))))))))))))))))))))))))))))))))))))))))))))))</f>
        <v>Conjunción</v>
      </c>
      <c r="CJ11" s="5">
        <f>IF(AND('Tabla de Aspectos'!H153&gt;=0,'Tabla de Aspectos'!H153&lt;'Tabla de Aspectos'!$G$5/24),'Tabla de Aspectos'!H153,IF(AND('Tabla de Aspectos'!J153&gt;=0,'Tabla de Aspectos'!J153&lt;'Tabla de Aspectos'!$I$5/24),'Tabla de Aspectos'!J153,IF(AND('Tabla de Aspectos'!CZ153&gt;=0,'Tabla de Aspectos'!CZ153&lt;'Tabla de Aspectos'!$CY$5/24),'Tabla de Aspectos'!CZ153,IF(AND('Tabla de Aspectos'!L153&gt;=0,'Tabla de Aspectos'!L153&lt;'Tabla de Aspectos'!$K$5/24),'Tabla de Aspectos'!L153,IF(AND('Tabla de Aspectos'!N153&gt;=0,'Tabla de Aspectos'!N153&lt;'Tabla de Aspectos'!$M$5/24),'Tabla de Aspectos'!N153,IF(AND('Tabla de Aspectos'!P153&gt;=0,'Tabla de Aspectos'!P153&lt;'Tabla de Aspectos'!$O$5/24),'Tabla de Aspectos'!P153,IF(AND('Tabla de Aspectos'!R153&gt;=0,'Tabla de Aspectos'!R153&lt;'Tabla de Aspectos'!$Q$5/24),'Tabla de Aspectos'!R153,IF(AND('Tabla de Aspectos'!T153&gt;=0,'Tabla de Aspectos'!T153&lt;'Tabla de Aspectos'!$S$5/24),'Tabla de Aspectos'!T153,IF(AND('Tabla de Aspectos'!V153&gt;=0,'Tabla de Aspectos'!V153&lt;'Tabla de Aspectos'!$U$5/24),'Tabla de Aspectos'!V153,IF(AND('Tabla de Aspectos'!X153&gt;=0,'Tabla de Aspectos'!X153&lt;'Tabla de Aspectos'!$W$5/24),'Tabla de Aspectos'!X153,IF(AND('Tabla de Aspectos'!Z153&gt;=0,'Tabla de Aspectos'!Z153&lt;'Tabla de Aspectos'!$Y$5/24),'Tabla de Aspectos'!Z153,IF(AND('Tabla de Aspectos'!AB153&gt;=0,'Tabla de Aspectos'!AB153&lt;'Tabla de Aspectos'!$AA$5/24),'Tabla de Aspectos'!AB153,IF(AND('Tabla de Aspectos'!AD153&gt;=0,'Tabla de Aspectos'!AD153&lt;'Tabla de Aspectos'!$AC$5/24),'Tabla de Aspectos'!AD153,IF(AND('Tabla de Aspectos'!AF153&gt;=0,'Tabla de Aspectos'!AF153&lt;'Tabla de Aspectos'!$AE$5/24),'Tabla de Aspectos'!AF153,IF(AND('Tabla de Aspectos'!AH153&gt;=0,'Tabla de Aspectos'!AH153&lt;'Tabla de Aspectos'!$AG$5/24),'Tabla de Aspectos'!AH153,IF(AND('Tabla de Aspectos'!AJ153&gt;=0,'Tabla de Aspectos'!AJ153&lt;'Tabla de Aspectos'!$AI$5/24),'Tabla de Aspectos'!AJ153,IF(AND('Tabla de Aspectos'!AL153&gt;=0,'Tabla de Aspectos'!AL153&lt;'Tabla de Aspectos'!$AK$5/24),'Tabla de Aspectos'!AL153,IF(AND('Tabla de Aspectos'!AN153&gt;=0,'Tabla de Aspectos'!AN153&lt;'Tabla de Aspectos'!$AM$5/24),'Tabla de Aspectos'!AN153,IF(AND('Tabla de Aspectos'!AP153&gt;=0,'Tabla de Aspectos'!AP153&lt;'Tabla de Aspectos'!$AO$5/24),'Tabla de Aspectos'!AP153,IF(AND('Tabla de Aspectos'!AR153&gt;=0,'Tabla de Aspectos'!AR153&lt;'Tabla de Aspectos'!$AQ$5/24),'Tabla de Aspectos'!AR153,IF(AND('Tabla de Aspectos'!AT153&gt;=0,'Tabla de Aspectos'!AT153&lt;'Tabla de Aspectos'!$AS$5/24),'Tabla de Aspectos'!AT153,IF(AND('Tabla de Aspectos'!AV153&gt;=0,'Tabla de Aspectos'!AV153&lt;'Tabla de Aspectos'!$AU$5/24),'Tabla de Aspectos'!AV153,IF(AND('Tabla de Aspectos'!AX153&gt;=0,'Tabla de Aspectos'!AX153&lt;'Tabla de Aspectos'!$AW$5/24),'Tabla de Aspectos'!AX153,IF(AND('Tabla de Aspectos'!AZ153&gt;=0,'Tabla de Aspectos'!AZ153&lt;'Tabla de Aspectos'!$AY$5/24),'Tabla de Aspectos'!AZ153,IF(AND('Tabla de Aspectos'!BB153&gt;=0,'Tabla de Aspectos'!BB153&lt;'Tabla de Aspectos'!$BA$5/24),'Tabla de Aspectos'!BB153,IF(AND('Tabla de Aspectos'!BD153&gt;=0,'Tabla de Aspectos'!BD153&lt;'Tabla de Aspectos'!$BC$5/24),'Tabla de Aspectos'!BD153,IF(AND('Tabla de Aspectos'!BF153&gt;=0,'Tabla de Aspectos'!BF153&lt;'Tabla de Aspectos'!$BE$5/24),'Tabla de Aspectos'!BF153,IF(AND('Tabla de Aspectos'!BH153&gt;=0,'Tabla de Aspectos'!BH153&lt;'Tabla de Aspectos'!$BG$5/24),'Tabla de Aspectos'!BH153,IF(AND('Tabla de Aspectos'!BJ153&gt;=0,'Tabla de Aspectos'!BJ153&lt;'Tabla de Aspectos'!$BI$5/24),'Tabla de Aspectos'!BJ153,IF(AND('Tabla de Aspectos'!BL153&gt;=0,'Tabla de Aspectos'!BL153&lt;'Tabla de Aspectos'!$BK$5/24),'Tabla de Aspectos'!BL153,IF(AND('Tabla de Aspectos'!BN153&gt;=0,'Tabla de Aspectos'!BN153&lt;'Tabla de Aspectos'!$BM$5/24),'Tabla de Aspectos'!BN153,IF(AND('Tabla de Aspectos'!BP153&gt;=0,'Tabla de Aspectos'!BP153&lt;'Tabla de Aspectos'!$BO$5/24),'Tabla de Aspectos'!BP153,IF(AND('Tabla de Aspectos'!BR153&gt;=0,'Tabla de Aspectos'!BR153&lt;'Tabla de Aspectos'!$BQ$5/24),'Tabla de Aspectos'!BR153,IF(AND('Tabla de Aspectos'!BT153&gt;=0,'Tabla de Aspectos'!BT153&lt;'Tabla de Aspectos'!$BS$5/24),'Tabla de Aspectos'!BT153,IF(AND('Tabla de Aspectos'!BV153&gt;=0,'Tabla de Aspectos'!BV153&lt;'Tabla de Aspectos'!$BU$5/24),'Tabla de Aspectos'!BV153,IF(AND('Tabla de Aspectos'!BX153&gt;=0,'Tabla de Aspectos'!BX153&lt;'Tabla de Aspectos'!$BW$5/24),'Tabla de Aspectos'!BX153,IF(AND('Tabla de Aspectos'!BZ153&gt;=0,'Tabla de Aspectos'!BZ153&lt;'Tabla de Aspectos'!$BY$5/24),'Tabla de Aspectos'!BZ153,IF(AND('Tabla de Aspectos'!CB153&gt;=0,'Tabla de Aspectos'!CB153&lt;'Tabla de Aspectos'!$CA$5/24),'Tabla de Aspectos'!CB153,IF(AND('Tabla de Aspectos'!CD153&gt;=0,'Tabla de Aspectos'!CD153&lt;'Tabla de Aspectos'!$CC$5/24),'Tabla de Aspectos'!CD153,IF(AND('Tabla de Aspectos'!CF153&gt;=0,'Tabla de Aspectos'!CF153&lt;'Tabla de Aspectos'!$CE$5/24),'Tabla de Aspectos'!CF153,IF(AND('Tabla de Aspectos'!CH153&gt;=0,'Tabla de Aspectos'!CH153&lt;'Tabla de Aspectos'!$CG$5/24),'Tabla de Aspectos'!CH153,IF(AND('Tabla de Aspectos'!CJ153&gt;=0,'Tabla de Aspectos'!CJ153&lt;'Tabla de Aspectos'!$CI$5/24),'Tabla de Aspectos'!CJ153,IF(AND('Tabla de Aspectos'!CL153&gt;=0,'Tabla de Aspectos'!CL153&lt;'Tabla de Aspectos'!$CK$5/24),'Tabla de Aspectos'!CL153,IF(AND('Tabla de Aspectos'!CN153&gt;=0,'Tabla de Aspectos'!CN153&lt;'Tabla de Aspectos'!$CM$5/24),'Tabla de Aspectos'!CN153,IF(AND('Tabla de Aspectos'!CP153&gt;=0,'Tabla de Aspectos'!CP153&lt;'Tabla de Aspectos'!$CO$5/24),'Tabla de Aspectos'!CP153,IF(AND('Tabla de Aspectos'!CR153&gt;=0,'Tabla de Aspectos'!CR153&lt;'Tabla de Aspectos'!$CQ$5/24),'Tabla de Aspectos'!CR153,IF(AND('Tabla de Aspectos'!CT153&gt;=0,'Tabla de Aspectos'!CT153&lt;'Tabla de Aspectos'!$CS$5/24),'Tabla de Aspectos'!CT153,IF(AND('Tabla de Aspectos'!CV153&gt;=0,'Tabla de Aspectos'!CV153&lt;'Tabla de Aspectos'!$CU$5/24),'Tabla de Aspectos'!CV153,IF(AND('Tabla de Aspectos'!CX153&gt;=0,'Tabla de Aspectos'!CX153&lt;'Tabla de Aspectos'!$CW$5/24),'Tabla de Aspectos'!CX153,"")))))))))))))))))))))))))))))))))))))))))))))))))</f>
        <v>0</v>
      </c>
      <c r="CK11" s="3" t="str">
        <f>IF(CJ11&lt;&gt;"",IF(CI11=13,"(no se puede describir)",IF(CI11="Conjunción","+20",ROUND((31-HLOOKUP(CI11,'Tabla de Aspectos'!$G$2:$DT$7,6,FALSE))/3*2,1))),"")</f>
        <v>+20</v>
      </c>
      <c r="CL11" s="3">
        <f>IF(CI11='Tabla de Aspectos'!$G$2,24*CJ11/'Tabla de Aspectos'!$G$5,IF(CI11='Tabla de Aspectos'!$I$2,24*CJ11/'Tabla de Aspectos'!$I$5,IF(CI11='Tabla de Aspectos'!$K$2,24*CJ11/'Tabla de Aspectos'!$K$5,IF(CI11='Tabla de Aspectos'!$CY$2,24*CJ11/'Tabla de Aspectos'!$CY$5,IF(CI11='Tabla de Aspectos'!$M$2,24*CJ11/'Tabla de Aspectos'!$M$5,IF(CI11='Tabla de Aspectos'!$M$2,24*CJ11/'Tabla de Aspectos'!$M$5,IF(CI11='Tabla de Aspectos'!$O$2,24*CJ11/'Tabla de Aspectos'!$O$5,IF(CI11='Tabla de Aspectos'!$Q$2,24*CJ11/'Tabla de Aspectos'!$Q$5,IF(CI11='Tabla de Aspectos'!$S$2,24*CJ11/'Tabla de Aspectos'!$S$5,IF(CI11='Tabla de Aspectos'!$U$2,24*CJ11/'Tabla de Aspectos'!$U$5,IF(CI11='Tabla de Aspectos'!$W$2,24*CJ11/'Tabla de Aspectos'!$W$5,IF(CI11='Tabla de Aspectos'!$Y$2,24*CJ11/'Tabla de Aspectos'!$Y$5,IF(CI11='Tabla de Aspectos'!$AA$2,24*CJ11/'Tabla de Aspectos'!$AA$5,IF(CI11='Tabla de Aspectos'!$AC$2,24*CJ11/'Tabla de Aspectos'!$AC$5,IF(CI11='Tabla de Aspectos'!$AE$2,24*CJ11/'Tabla de Aspectos'!$AE$5,IF(CI11='Tabla de Aspectos'!$AG$2,24*CJ11/'Tabla de Aspectos'!$AG$5,IF(CI11='Tabla de Aspectos'!$AI$2,24*CJ11/'Tabla de Aspectos'!$AI$5,IF(CI11='Tabla de Aspectos'!$AK$2,24*CJ11/'Tabla de Aspectos'!$AK$5,IF(CI11='Tabla de Aspectos'!$AM$2,24*CJ11/'Tabla de Aspectos'!$AM$5,IF(CI11='Tabla de Aspectos'!$AO$2,24*CJ11/'Tabla de Aspectos'!$AO$5,IF(CI11='Tabla de Aspectos'!$AQ$2,24*CJ11/'Tabla de Aspectos'!$AQ$5,IF(CI11='Tabla de Aspectos'!$AS$2,24*CJ11/'Tabla de Aspectos'!$AS$5,IF(CI11='Tabla de Aspectos'!$AU$2,24*CJ11/'Tabla de Aspectos'!$AU$5,IF(CI11='Tabla de Aspectos'!$AW$2,24*CJ11/'Tabla de Aspectos'!$AW$5,IF(CI11='Tabla de Aspectos'!$AY$2,24*CJ11/'Tabla de Aspectos'!$AY$5,IF(CI11='Tabla de Aspectos'!$BA$2,24*CJ11/'Tabla de Aspectos'!$BA$5,IF(CI11='Tabla de Aspectos'!$BC$2,24*CJ11/'Tabla de Aspectos'!$BC$5,IF(CI11='Tabla de Aspectos'!$BE$2,24*CJ11/'Tabla de Aspectos'!$BE$5,IF(CI11='Tabla de Aspectos'!$BG$2,24*CJ11/'Tabla de Aspectos'!$BG$5,IF(CI11='Tabla de Aspectos'!$BI$2,24*CJ11/'Tabla de Aspectos'!$BI$5,IF(CI11='Tabla de Aspectos'!$BK$2,24*CJ11/'Tabla de Aspectos'!$BK$5,IF(CI11='Tabla de Aspectos'!$BM$2,24*CJ11/'Tabla de Aspectos'!$BM$5,IF(CI11='Tabla de Aspectos'!$BO$2,24*CJ11/'Tabla de Aspectos'!$BO$5,IF(CI11='Tabla de Aspectos'!$BQ$2,24*CJ11/'Tabla de Aspectos'!$BQ$5,IF(CI11='Tabla de Aspectos'!$BS$2,24*CJ11/'Tabla de Aspectos'!$BS$5,IF(CI11='Tabla de Aspectos'!$BU$2,24*CJ11/'Tabla de Aspectos'!$BU$5,IF(CI11='Tabla de Aspectos'!$BW$2,24*CJ11/'Tabla de Aspectos'!$BW$5,IF(CI11='Tabla de Aspectos'!$BY$2,24*CJ11/'Tabla de Aspectos'!$BY$5,IF(CI11='Tabla de Aspectos'!$CA$2,24*CJ11/'Tabla de Aspectos'!$CA$5,IF(CI11='Tabla de Aspectos'!$CC$2,24*CJ11/'Tabla de Aspectos'!$CC$5,IF(CI11='Tabla de Aspectos'!$CE$2,24*CJ11/'Tabla de Aspectos'!$CE$5,IF(CI11='Tabla de Aspectos'!$CG$2,24*CJ11/'Tabla de Aspectos'!$CG$5,IF(CI11='Tabla de Aspectos'!$CI$2,24*CJ11/'Tabla de Aspectos'!$CI$5,IF(CI11='Tabla de Aspectos'!$CK$2,24*CJ11/'Tabla de Aspectos'!$CK$5,IF(CI11='Tabla de Aspectos'!$CM$2,24*CJ11/'Tabla de Aspectos'!$CM$5,IF(CI11='Tabla de Aspectos'!$CO$2,24*CJ11/'Tabla de Aspectos'!$CO$5,IF(CI11='Tabla de Aspectos'!$CQ$2,24*CJ11/'Tabla de Aspectos'!$CQ$5,IF(CI11='Tabla de Aspectos'!$CS$2,24*CJ11/'Tabla de Aspectos'!$CS$5,IF(CI11='Tabla de Aspectos'!$CU$2,24*CJ11/'Tabla de Aspectos'!$CU$5,IF(CI11='Tabla de Aspectos'!$CW$2,24*CJ11/'Tabla de Aspectos'!$CW$5,""))))))))))))))))))))))))))))))))))))))))))))))))))</f>
        <v>0</v>
      </c>
      <c r="CM11" s="3">
        <f t="shared" si="7"/>
        <v>20</v>
      </c>
      <c r="CO11" s="3">
        <f>'Tabla de Aspectos'!D168</f>
        <v>168</v>
      </c>
      <c r="CP11" s="3" t="str">
        <f>'Tabla de Aspectos'!E168</f>
        <v>Plutón</v>
      </c>
      <c r="CQ11" s="3" t="str">
        <f>'Tabla de Aspectos'!F168</f>
        <v>Urano</v>
      </c>
      <c r="CR11" s="3" t="str">
        <f>IF('Tabla de Aspectos'!G168='Tabla de Aspectos'!$H$2,'Tabla de Aspectos'!$H$2,IF('Tabla de Aspectos'!I168='Tabla de Aspectos'!$J$2,'Tabla de Aspectos'!$J$2,IF('Tabla de Aspectos'!CY168='Tabla de Aspectos'!$CZ$2,'Tabla de Aspectos'!$CZ$2,IF('Tabla de Aspectos'!K168='Tabla de Aspectos'!$L$2,'Tabla de Aspectos'!$L$2,IF('Tabla de Aspectos'!M168='Tabla de Aspectos'!$N$2,'Tabla de Aspectos'!$N$2,IF('Tabla de Aspectos'!O168='Tabla de Aspectos'!$P$2,'Tabla de Aspectos'!$P$2,IF('Tabla de Aspectos'!Q168='Tabla de Aspectos'!$R$2,'Tabla de Aspectos'!$R$2,IF('Tabla de Aspectos'!S168='Tabla de Aspectos'!$T$2,'Tabla de Aspectos'!$T$2,IF('Tabla de Aspectos'!U168='Tabla de Aspectos'!$V$2,'Tabla de Aspectos'!$V$2,IF('Tabla de Aspectos'!W168='Tabla de Aspectos'!$X$2,'Tabla de Aspectos'!$X$2,IF('Tabla de Aspectos'!Y168='Tabla de Aspectos'!$Z$2,'Tabla de Aspectos'!$Z$2,IF('Tabla de Aspectos'!AA168='Tabla de Aspectos'!$AB$2,'Tabla de Aspectos'!$AB$2,IF('Tabla de Aspectos'!AC168='Tabla de Aspectos'!$AD$2,'Tabla de Aspectos'!$AD$2,IF('Tabla de Aspectos'!AE168='Tabla de Aspectos'!$AF$2,'Tabla de Aspectos'!$AF$2,IF('Tabla de Aspectos'!AG168='Tabla de Aspectos'!$AH$2,'Tabla de Aspectos'!$AH$2,IF('Tabla de Aspectos'!AI168='Tabla de Aspectos'!$AJ$2,'Tabla de Aspectos'!$AJ$2,IF('Tabla de Aspectos'!AK168='Tabla de Aspectos'!$AL$2,'Tabla de Aspectos'!$AL$2,IF('Tabla de Aspectos'!AM168='Tabla de Aspectos'!$AN$2,'Tabla de Aspectos'!$AN$2,IF('Tabla de Aspectos'!AO168='Tabla de Aspectos'!$AP$2,'Tabla de Aspectos'!$AP$2,IF('Tabla de Aspectos'!AQ168='Tabla de Aspectos'!$AR$2,'Tabla de Aspectos'!$AR$2,IF('Tabla de Aspectos'!AS168='Tabla de Aspectos'!$AT$2,'Tabla de Aspectos'!$AT$2,IF('Tabla de Aspectos'!AU168='Tabla de Aspectos'!$AV$2,'Tabla de Aspectos'!$AV$2,IF('Tabla de Aspectos'!AW168='Tabla de Aspectos'!$AX$2,'Tabla de Aspectos'!$AX$2,IF('Tabla de Aspectos'!AY168='Tabla de Aspectos'!$AZ$2,'Tabla de Aspectos'!$AZ$2,IF('Tabla de Aspectos'!BA168='Tabla de Aspectos'!$BB$2,'Tabla de Aspectos'!$BB$2,IF('Tabla de Aspectos'!BC168='Tabla de Aspectos'!$BD$2,'Tabla de Aspectos'!$BD$2,IF('Tabla de Aspectos'!BE168='Tabla de Aspectos'!$BF$2,'Tabla de Aspectos'!$BF$2,IF('Tabla de Aspectos'!BG168='Tabla de Aspectos'!$BH$2,'Tabla de Aspectos'!$BH$2,IF('Tabla de Aspectos'!BI168='Tabla de Aspectos'!$BJ$2,'Tabla de Aspectos'!$BJ$2,IF('Tabla de Aspectos'!BK168='Tabla de Aspectos'!$BL$2,'Tabla de Aspectos'!$BL$2,IF('Tabla de Aspectos'!BM168='Tabla de Aspectos'!$BN$2,'Tabla de Aspectos'!$BN$2,IF('Tabla de Aspectos'!BO168='Tabla de Aspectos'!$BP$2,'Tabla de Aspectos'!$BP$2,IF('Tabla de Aspectos'!BQ168='Tabla de Aspectos'!$BR$2,'Tabla de Aspectos'!$BR$2,IF('Tabla de Aspectos'!BS168='Tabla de Aspectos'!$BT$2,'Tabla de Aspectos'!$BT$2,IF('Tabla de Aspectos'!BU168='Tabla de Aspectos'!$BV$2,'Tabla de Aspectos'!$BV$2,IF('Tabla de Aspectos'!BW168='Tabla de Aspectos'!$BX$2,'Tabla de Aspectos'!$BX$2,IF('Tabla de Aspectos'!BY168='Tabla de Aspectos'!$BZ$2,'Tabla de Aspectos'!$BZ$2,IF('Tabla de Aspectos'!CA168='Tabla de Aspectos'!$CB$2,'Tabla de Aspectos'!$CB$2,IF('Tabla de Aspectos'!CC168='Tabla de Aspectos'!$CD$2,'Tabla de Aspectos'!$CD$2,IF('Tabla de Aspectos'!CE168='Tabla de Aspectos'!$CF$2,'Tabla de Aspectos'!$CF$2,IF('Tabla de Aspectos'!CG168='Tabla de Aspectos'!$CH$2,'Tabla de Aspectos'!$CH$2,IF('Tabla de Aspectos'!CI168='Tabla de Aspectos'!$CJ$2,'Tabla de Aspectos'!$CJ$2,IF('Tabla de Aspectos'!CK168='Tabla de Aspectos'!$CL$2,'Tabla de Aspectos'!$CL$2,IF('Tabla de Aspectos'!CM168='Tabla de Aspectos'!$CN$2,'Tabla de Aspectos'!$CN$2,IF('Tabla de Aspectos'!CO168='Tabla de Aspectos'!$CP$2,'Tabla de Aspectos'!$CP$2,IF('Tabla de Aspectos'!CQ168='Tabla de Aspectos'!$CR$2,'Tabla de Aspectos'!$CR$2,IF('Tabla de Aspectos'!CS168='Tabla de Aspectos'!$CT$2,'Tabla de Aspectos'!$CT$2,IF('Tabla de Aspectos'!CU168='Tabla de Aspectos'!$CV$2,'Tabla de Aspectos'!$CV$2,IF('Tabla de Aspectos'!CW168='Tabla de Aspectos'!$CX$2,'Tabla de Aspectos'!$CX$2,"")))))))))))))))))))))))))))))))))))))))))))))))))</f>
        <v>Conjunción</v>
      </c>
      <c r="CS11" s="5">
        <f>IF(AND('Tabla de Aspectos'!H168&gt;=0,'Tabla de Aspectos'!H168&lt;'Tabla de Aspectos'!$G$5/24),'Tabla de Aspectos'!H168,IF(AND('Tabla de Aspectos'!J168&gt;=0,'Tabla de Aspectos'!J168&lt;'Tabla de Aspectos'!$I$5/24),'Tabla de Aspectos'!J168,IF(AND('Tabla de Aspectos'!CZ168&gt;=0,'Tabla de Aspectos'!CZ168&lt;'Tabla de Aspectos'!$CY$5/24),'Tabla de Aspectos'!CZ168,IF(AND('Tabla de Aspectos'!L168&gt;=0,'Tabla de Aspectos'!L168&lt;'Tabla de Aspectos'!$K$5/24),'Tabla de Aspectos'!L168,IF(AND('Tabla de Aspectos'!N168&gt;=0,'Tabla de Aspectos'!N168&lt;'Tabla de Aspectos'!$M$5/24),'Tabla de Aspectos'!N168,IF(AND('Tabla de Aspectos'!P168&gt;=0,'Tabla de Aspectos'!P168&lt;'Tabla de Aspectos'!$O$5/24),'Tabla de Aspectos'!P168,IF(AND('Tabla de Aspectos'!R168&gt;=0,'Tabla de Aspectos'!R168&lt;'Tabla de Aspectos'!$Q$5/24),'Tabla de Aspectos'!R168,IF(AND('Tabla de Aspectos'!T168&gt;=0,'Tabla de Aspectos'!T168&lt;'Tabla de Aspectos'!$S$5/24),'Tabla de Aspectos'!T168,IF(AND('Tabla de Aspectos'!V168&gt;=0,'Tabla de Aspectos'!V168&lt;'Tabla de Aspectos'!$U$5/24),'Tabla de Aspectos'!V168,IF(AND('Tabla de Aspectos'!X168&gt;=0,'Tabla de Aspectos'!X168&lt;'Tabla de Aspectos'!$W$5/24),'Tabla de Aspectos'!X168,IF(AND('Tabla de Aspectos'!Z168&gt;=0,'Tabla de Aspectos'!Z168&lt;'Tabla de Aspectos'!$Y$5/24),'Tabla de Aspectos'!Z168,IF(AND('Tabla de Aspectos'!AB168&gt;=0,'Tabla de Aspectos'!AB168&lt;'Tabla de Aspectos'!$AA$5/24),'Tabla de Aspectos'!AB168,IF(AND('Tabla de Aspectos'!AD168&gt;=0,'Tabla de Aspectos'!AD168&lt;'Tabla de Aspectos'!$AC$5/24),'Tabla de Aspectos'!AD168,IF(AND('Tabla de Aspectos'!AF168&gt;=0,'Tabla de Aspectos'!AF168&lt;'Tabla de Aspectos'!$AE$5/24),'Tabla de Aspectos'!AF168,IF(AND('Tabla de Aspectos'!AH168&gt;=0,'Tabla de Aspectos'!AH168&lt;'Tabla de Aspectos'!$AG$5/24),'Tabla de Aspectos'!AH168,IF(AND('Tabla de Aspectos'!AJ168&gt;=0,'Tabla de Aspectos'!AJ168&lt;'Tabla de Aspectos'!$AI$5/24),'Tabla de Aspectos'!AJ168,IF(AND('Tabla de Aspectos'!AL168&gt;=0,'Tabla de Aspectos'!AL168&lt;'Tabla de Aspectos'!$AK$5/24),'Tabla de Aspectos'!AL168,IF(AND('Tabla de Aspectos'!AN168&gt;=0,'Tabla de Aspectos'!AN168&lt;'Tabla de Aspectos'!$AM$5/24),'Tabla de Aspectos'!AN168,IF(AND('Tabla de Aspectos'!AP168&gt;=0,'Tabla de Aspectos'!AP168&lt;'Tabla de Aspectos'!$AO$5/24),'Tabla de Aspectos'!AP168,IF(AND('Tabla de Aspectos'!AR168&gt;=0,'Tabla de Aspectos'!AR168&lt;'Tabla de Aspectos'!$AQ$5/24),'Tabla de Aspectos'!AR168,IF(AND('Tabla de Aspectos'!AT168&gt;=0,'Tabla de Aspectos'!AT168&lt;'Tabla de Aspectos'!$AS$5/24),'Tabla de Aspectos'!AT168,IF(AND('Tabla de Aspectos'!AV168&gt;=0,'Tabla de Aspectos'!AV168&lt;'Tabla de Aspectos'!$AU$5/24),'Tabla de Aspectos'!AV168,IF(AND('Tabla de Aspectos'!AX168&gt;=0,'Tabla de Aspectos'!AX168&lt;'Tabla de Aspectos'!$AW$5/24),'Tabla de Aspectos'!AX168,IF(AND('Tabla de Aspectos'!AZ168&gt;=0,'Tabla de Aspectos'!AZ168&lt;'Tabla de Aspectos'!$AY$5/24),'Tabla de Aspectos'!AZ168,IF(AND('Tabla de Aspectos'!BB168&gt;=0,'Tabla de Aspectos'!BB168&lt;'Tabla de Aspectos'!$BA$5/24),'Tabla de Aspectos'!BB168,IF(AND('Tabla de Aspectos'!BD168&gt;=0,'Tabla de Aspectos'!BD168&lt;'Tabla de Aspectos'!$BC$5/24),'Tabla de Aspectos'!BD168,IF(AND('Tabla de Aspectos'!BF168&gt;=0,'Tabla de Aspectos'!BF168&lt;'Tabla de Aspectos'!$BE$5/24),'Tabla de Aspectos'!BF168,IF(AND('Tabla de Aspectos'!BH168&gt;=0,'Tabla de Aspectos'!BH168&lt;'Tabla de Aspectos'!$BG$5/24),'Tabla de Aspectos'!BH168,IF(AND('Tabla de Aspectos'!BJ168&gt;=0,'Tabla de Aspectos'!BJ168&lt;'Tabla de Aspectos'!$BI$5/24),'Tabla de Aspectos'!BJ168,IF(AND('Tabla de Aspectos'!BL168&gt;=0,'Tabla de Aspectos'!BL168&lt;'Tabla de Aspectos'!$BK$5/24),'Tabla de Aspectos'!BL168,IF(AND('Tabla de Aspectos'!BN168&gt;=0,'Tabla de Aspectos'!BN168&lt;'Tabla de Aspectos'!$BM$5/24),'Tabla de Aspectos'!BN168,IF(AND('Tabla de Aspectos'!BP168&gt;=0,'Tabla de Aspectos'!BP168&lt;'Tabla de Aspectos'!$BO$5/24),'Tabla de Aspectos'!BP168,IF(AND('Tabla de Aspectos'!BR168&gt;=0,'Tabla de Aspectos'!BR168&lt;'Tabla de Aspectos'!$BQ$5/24),'Tabla de Aspectos'!BR168,IF(AND('Tabla de Aspectos'!BT168&gt;=0,'Tabla de Aspectos'!BT168&lt;'Tabla de Aspectos'!$BS$5/24),'Tabla de Aspectos'!BT168,IF(AND('Tabla de Aspectos'!BV168&gt;=0,'Tabla de Aspectos'!BV168&lt;'Tabla de Aspectos'!$BU$5/24),'Tabla de Aspectos'!BV168,IF(AND('Tabla de Aspectos'!BX168&gt;=0,'Tabla de Aspectos'!BX168&lt;'Tabla de Aspectos'!$BW$5/24),'Tabla de Aspectos'!BX168,IF(AND('Tabla de Aspectos'!BZ168&gt;=0,'Tabla de Aspectos'!BZ168&lt;'Tabla de Aspectos'!$BY$5/24),'Tabla de Aspectos'!BZ168,IF(AND('Tabla de Aspectos'!CB168&gt;=0,'Tabla de Aspectos'!CB168&lt;'Tabla de Aspectos'!$CA$5/24),'Tabla de Aspectos'!CB168,IF(AND('Tabla de Aspectos'!CD168&gt;=0,'Tabla de Aspectos'!CD168&lt;'Tabla de Aspectos'!$CC$5/24),'Tabla de Aspectos'!CD168,IF(AND('Tabla de Aspectos'!CF168&gt;=0,'Tabla de Aspectos'!CF168&lt;'Tabla de Aspectos'!$CE$5/24),'Tabla de Aspectos'!CF168,IF(AND('Tabla de Aspectos'!CH168&gt;=0,'Tabla de Aspectos'!CH168&lt;'Tabla de Aspectos'!$CG$5/24),'Tabla de Aspectos'!CH168,IF(AND('Tabla de Aspectos'!CJ168&gt;=0,'Tabla de Aspectos'!CJ168&lt;'Tabla de Aspectos'!$CI$5/24),'Tabla de Aspectos'!CJ168,IF(AND('Tabla de Aspectos'!CL168&gt;=0,'Tabla de Aspectos'!CL168&lt;'Tabla de Aspectos'!$CK$5/24),'Tabla de Aspectos'!CL168,IF(AND('Tabla de Aspectos'!CN168&gt;=0,'Tabla de Aspectos'!CN168&lt;'Tabla de Aspectos'!$CM$5/24),'Tabla de Aspectos'!CN168,IF(AND('Tabla de Aspectos'!CP168&gt;=0,'Tabla de Aspectos'!CP168&lt;'Tabla de Aspectos'!$CO$5/24),'Tabla de Aspectos'!CP168,IF(AND('Tabla de Aspectos'!CR168&gt;=0,'Tabla de Aspectos'!CR168&lt;'Tabla de Aspectos'!$CQ$5/24),'Tabla de Aspectos'!CR168,IF(AND('Tabla de Aspectos'!CT168&gt;=0,'Tabla de Aspectos'!CT168&lt;'Tabla de Aspectos'!$CS$5/24),'Tabla de Aspectos'!CT168,IF(AND('Tabla de Aspectos'!CV168&gt;=0,'Tabla de Aspectos'!CV168&lt;'Tabla de Aspectos'!$CU$5/24),'Tabla de Aspectos'!CV168,IF(AND('Tabla de Aspectos'!CX168&gt;=0,'Tabla de Aspectos'!CX168&lt;'Tabla de Aspectos'!$CW$5/24),'Tabla de Aspectos'!CX168,"")))))))))))))))))))))))))))))))))))))))))))))))))</f>
        <v>0</v>
      </c>
      <c r="CT11" s="3" t="str">
        <f>IF(CS11&lt;&gt;"",IF(CR11=13,"(no se puede describir)",IF(CR11="Conjunción","+20",ROUND((31-HLOOKUP(CR11,'Tabla de Aspectos'!$G$2:$DT$7,6,FALSE))/3*2,1))),"")</f>
        <v>+20</v>
      </c>
      <c r="CU11" s="3">
        <f>IF(CR11='Tabla de Aspectos'!$G$2,24*CS11/'Tabla de Aspectos'!$G$5,IF(CR11='Tabla de Aspectos'!$I$2,24*CS11/'Tabla de Aspectos'!$I$5,IF(CR11='Tabla de Aspectos'!$K$2,24*CS11/'Tabla de Aspectos'!$K$5,IF(CR11='Tabla de Aspectos'!$CY$2,24*CS11/'Tabla de Aspectos'!$CY$5,IF(CR11='Tabla de Aspectos'!$M$2,24*CS11/'Tabla de Aspectos'!$M$5,IF(CR11='Tabla de Aspectos'!$M$2,24*CS11/'Tabla de Aspectos'!$M$5,IF(CR11='Tabla de Aspectos'!$O$2,24*CS11/'Tabla de Aspectos'!$O$5,IF(CR11='Tabla de Aspectos'!$Q$2,24*CS11/'Tabla de Aspectos'!$Q$5,IF(CR11='Tabla de Aspectos'!$S$2,24*CS11/'Tabla de Aspectos'!$S$5,IF(CR11='Tabla de Aspectos'!$U$2,24*CS11/'Tabla de Aspectos'!$U$5,IF(CR11='Tabla de Aspectos'!$W$2,24*CS11/'Tabla de Aspectos'!$W$5,IF(CR11='Tabla de Aspectos'!$Y$2,24*CS11/'Tabla de Aspectos'!$Y$5,IF(CR11='Tabla de Aspectos'!$AA$2,24*CS11/'Tabla de Aspectos'!$AA$5,IF(CR11='Tabla de Aspectos'!$AC$2,24*CS11/'Tabla de Aspectos'!$AC$5,IF(CR11='Tabla de Aspectos'!$AE$2,24*CS11/'Tabla de Aspectos'!$AE$5,IF(CR11='Tabla de Aspectos'!$AG$2,24*CS11/'Tabla de Aspectos'!$AG$5,IF(CR11='Tabla de Aspectos'!$AI$2,24*CS11/'Tabla de Aspectos'!$AI$5,IF(CR11='Tabla de Aspectos'!$AK$2,24*CS11/'Tabla de Aspectos'!$AK$5,IF(CR11='Tabla de Aspectos'!$AM$2,24*CS11/'Tabla de Aspectos'!$AM$5,IF(CR11='Tabla de Aspectos'!$AO$2,24*CS11/'Tabla de Aspectos'!$AO$5,IF(CR11='Tabla de Aspectos'!$AQ$2,24*CS11/'Tabla de Aspectos'!$AQ$5,IF(CR11='Tabla de Aspectos'!$AS$2,24*CS11/'Tabla de Aspectos'!$AS$5,IF(CR11='Tabla de Aspectos'!$AU$2,24*CS11/'Tabla de Aspectos'!$AU$5,IF(CR11='Tabla de Aspectos'!$AW$2,24*CS11/'Tabla de Aspectos'!$AW$5,IF(CR11='Tabla de Aspectos'!$AY$2,24*CS11/'Tabla de Aspectos'!$AY$5,IF(CR11='Tabla de Aspectos'!$BA$2,24*CS11/'Tabla de Aspectos'!$BA$5,IF(CR11='Tabla de Aspectos'!$BC$2,24*CS11/'Tabla de Aspectos'!$BC$5,IF(CR11='Tabla de Aspectos'!$BE$2,24*CS11/'Tabla de Aspectos'!$BE$5,IF(CR11='Tabla de Aspectos'!$BG$2,24*CS11/'Tabla de Aspectos'!$BG$5,IF(CR11='Tabla de Aspectos'!$BI$2,24*CS11/'Tabla de Aspectos'!$BI$5,IF(CR11='Tabla de Aspectos'!$BK$2,24*CS11/'Tabla de Aspectos'!$BK$5,IF(CR11='Tabla de Aspectos'!$BM$2,24*CS11/'Tabla de Aspectos'!$BM$5,IF(CR11='Tabla de Aspectos'!$BO$2,24*CS11/'Tabla de Aspectos'!$BO$5,IF(CR11='Tabla de Aspectos'!$BQ$2,24*CS11/'Tabla de Aspectos'!$BQ$5,IF(CR11='Tabla de Aspectos'!$BS$2,24*CS11/'Tabla de Aspectos'!$BS$5,IF(CR11='Tabla de Aspectos'!$BU$2,24*CS11/'Tabla de Aspectos'!$BU$5,IF(CR11='Tabla de Aspectos'!$BW$2,24*CS11/'Tabla de Aspectos'!$BW$5,IF(CR11='Tabla de Aspectos'!$BY$2,24*CS11/'Tabla de Aspectos'!$BY$5,IF(CR11='Tabla de Aspectos'!$CA$2,24*CS11/'Tabla de Aspectos'!$CA$5,IF(CR11='Tabla de Aspectos'!$CC$2,24*CS11/'Tabla de Aspectos'!$CC$5,IF(CR11='Tabla de Aspectos'!$CE$2,24*CS11/'Tabla de Aspectos'!$CE$5,IF(CR11='Tabla de Aspectos'!$CG$2,24*CS11/'Tabla de Aspectos'!$CG$5,IF(CR11='Tabla de Aspectos'!$CI$2,24*CS11/'Tabla de Aspectos'!$CI$5,IF(CR11='Tabla de Aspectos'!$CK$2,24*CS11/'Tabla de Aspectos'!$CK$5,IF(CR11='Tabla de Aspectos'!$CM$2,24*CS11/'Tabla de Aspectos'!$CM$5,IF(CR11='Tabla de Aspectos'!$CO$2,24*CS11/'Tabla de Aspectos'!$CO$5,IF(CR11='Tabla de Aspectos'!$CQ$2,24*CS11/'Tabla de Aspectos'!$CQ$5,IF(CR11='Tabla de Aspectos'!$CS$2,24*CS11/'Tabla de Aspectos'!$CS$5,IF(CR11='Tabla de Aspectos'!$CU$2,24*CS11/'Tabla de Aspectos'!$CU$5,IF(CR11='Tabla de Aspectos'!$CW$2,24*CS11/'Tabla de Aspectos'!$CW$5,""))))))))))))))))))))))))))))))))))))))))))))))))))</f>
        <v>0</v>
      </c>
      <c r="CV11" s="3">
        <f t="shared" si="8"/>
        <v>20</v>
      </c>
      <c r="CX11" s="3">
        <f>'Tabla de Aspectos'!D183</f>
        <v>184</v>
      </c>
      <c r="CY11" s="3" t="str">
        <f>'Tabla de Aspectos'!E183</f>
        <v>Nodo Norte Real</v>
      </c>
      <c r="CZ11" s="3" t="str">
        <f>'Tabla de Aspectos'!F183</f>
        <v>Urano</v>
      </c>
      <c r="DA11" s="3" t="str">
        <f>IF('Tabla de Aspectos'!G183='Tabla de Aspectos'!$H$2,'Tabla de Aspectos'!$H$2,IF('Tabla de Aspectos'!I183='Tabla de Aspectos'!$J$2,'Tabla de Aspectos'!$J$2,IF('Tabla de Aspectos'!CY183='Tabla de Aspectos'!$CZ$2,'Tabla de Aspectos'!$CZ$2,IF('Tabla de Aspectos'!K183='Tabla de Aspectos'!$L$2,'Tabla de Aspectos'!$L$2,IF('Tabla de Aspectos'!M183='Tabla de Aspectos'!$N$2,'Tabla de Aspectos'!$N$2,IF('Tabla de Aspectos'!O183='Tabla de Aspectos'!$P$2,'Tabla de Aspectos'!$P$2,IF('Tabla de Aspectos'!Q183='Tabla de Aspectos'!$R$2,'Tabla de Aspectos'!$R$2,IF('Tabla de Aspectos'!S183='Tabla de Aspectos'!$T$2,'Tabla de Aspectos'!$T$2,IF('Tabla de Aspectos'!U183='Tabla de Aspectos'!$V$2,'Tabla de Aspectos'!$V$2,IF('Tabla de Aspectos'!W183='Tabla de Aspectos'!$X$2,'Tabla de Aspectos'!$X$2,IF('Tabla de Aspectos'!Y183='Tabla de Aspectos'!$Z$2,'Tabla de Aspectos'!$Z$2,IF('Tabla de Aspectos'!AA183='Tabla de Aspectos'!$AB$2,'Tabla de Aspectos'!$AB$2,IF('Tabla de Aspectos'!AC183='Tabla de Aspectos'!$AD$2,'Tabla de Aspectos'!$AD$2,IF('Tabla de Aspectos'!AE183='Tabla de Aspectos'!$AF$2,'Tabla de Aspectos'!$AF$2,IF('Tabla de Aspectos'!AG183='Tabla de Aspectos'!$AH$2,'Tabla de Aspectos'!$AH$2,IF('Tabla de Aspectos'!AI183='Tabla de Aspectos'!$AJ$2,'Tabla de Aspectos'!$AJ$2,IF('Tabla de Aspectos'!AK183='Tabla de Aspectos'!$AL$2,'Tabla de Aspectos'!$AL$2,IF('Tabla de Aspectos'!AM183='Tabla de Aspectos'!$AN$2,'Tabla de Aspectos'!$AN$2,IF('Tabla de Aspectos'!AO183='Tabla de Aspectos'!$AP$2,'Tabla de Aspectos'!$AP$2,IF('Tabla de Aspectos'!AQ183='Tabla de Aspectos'!$AR$2,'Tabla de Aspectos'!$AR$2,IF('Tabla de Aspectos'!AS183='Tabla de Aspectos'!$AT$2,'Tabla de Aspectos'!$AT$2,IF('Tabla de Aspectos'!AU183='Tabla de Aspectos'!$AV$2,'Tabla de Aspectos'!$AV$2,IF('Tabla de Aspectos'!AW183='Tabla de Aspectos'!$AX$2,'Tabla de Aspectos'!$AX$2,IF('Tabla de Aspectos'!AY183='Tabla de Aspectos'!$AZ$2,'Tabla de Aspectos'!$AZ$2,IF('Tabla de Aspectos'!BA183='Tabla de Aspectos'!$BB$2,'Tabla de Aspectos'!$BB$2,IF('Tabla de Aspectos'!BC183='Tabla de Aspectos'!$BD$2,'Tabla de Aspectos'!$BD$2,IF('Tabla de Aspectos'!BE183='Tabla de Aspectos'!$BF$2,'Tabla de Aspectos'!$BF$2,IF('Tabla de Aspectos'!BG183='Tabla de Aspectos'!$BH$2,'Tabla de Aspectos'!$BH$2,IF('Tabla de Aspectos'!BI183='Tabla de Aspectos'!$BJ$2,'Tabla de Aspectos'!$BJ$2,IF('Tabla de Aspectos'!BK183='Tabla de Aspectos'!$BL$2,'Tabla de Aspectos'!$BL$2,IF('Tabla de Aspectos'!BM183='Tabla de Aspectos'!$BN$2,'Tabla de Aspectos'!$BN$2,IF('Tabla de Aspectos'!BO183='Tabla de Aspectos'!$BP$2,'Tabla de Aspectos'!$BP$2,IF('Tabla de Aspectos'!BQ183='Tabla de Aspectos'!$BR$2,'Tabla de Aspectos'!$BR$2,IF('Tabla de Aspectos'!BS183='Tabla de Aspectos'!$BT$2,'Tabla de Aspectos'!$BT$2,IF('Tabla de Aspectos'!BU183='Tabla de Aspectos'!$BV$2,'Tabla de Aspectos'!$BV$2,IF('Tabla de Aspectos'!BW183='Tabla de Aspectos'!$BX$2,'Tabla de Aspectos'!$BX$2,IF('Tabla de Aspectos'!BY183='Tabla de Aspectos'!$BZ$2,'Tabla de Aspectos'!$BZ$2,IF('Tabla de Aspectos'!CA183='Tabla de Aspectos'!$CB$2,'Tabla de Aspectos'!$CB$2,IF('Tabla de Aspectos'!CC183='Tabla de Aspectos'!$CD$2,'Tabla de Aspectos'!$CD$2,IF('Tabla de Aspectos'!CE183='Tabla de Aspectos'!$CF$2,'Tabla de Aspectos'!$CF$2,IF('Tabla de Aspectos'!CG183='Tabla de Aspectos'!$CH$2,'Tabla de Aspectos'!$CH$2,IF('Tabla de Aspectos'!CI183='Tabla de Aspectos'!$CJ$2,'Tabla de Aspectos'!$CJ$2,IF('Tabla de Aspectos'!CK183='Tabla de Aspectos'!$CL$2,'Tabla de Aspectos'!$CL$2,IF('Tabla de Aspectos'!CM183='Tabla de Aspectos'!$CN$2,'Tabla de Aspectos'!$CN$2,IF('Tabla de Aspectos'!CO183='Tabla de Aspectos'!$CP$2,'Tabla de Aspectos'!$CP$2,IF('Tabla de Aspectos'!CQ183='Tabla de Aspectos'!$CR$2,'Tabla de Aspectos'!$CR$2,IF('Tabla de Aspectos'!CS183='Tabla de Aspectos'!$CT$2,'Tabla de Aspectos'!$CT$2,IF('Tabla de Aspectos'!CU183='Tabla de Aspectos'!$CV$2,'Tabla de Aspectos'!$CV$2,IF('Tabla de Aspectos'!CW183='Tabla de Aspectos'!$CX$2,'Tabla de Aspectos'!$CX$2,"")))))))))))))))))))))))))))))))))))))))))))))))))</f>
        <v>Conjunción</v>
      </c>
      <c r="DB11" s="5">
        <f>IF(AND('Tabla de Aspectos'!H183&gt;=0,'Tabla de Aspectos'!H183&lt;'Tabla de Aspectos'!$G$5/24),'Tabla de Aspectos'!H183,IF(AND('Tabla de Aspectos'!J183&gt;=0,'Tabla de Aspectos'!J183&lt;'Tabla de Aspectos'!$I$5/24),'Tabla de Aspectos'!J183,IF(AND('Tabla de Aspectos'!CZ183&gt;=0,'Tabla de Aspectos'!CZ183&lt;'Tabla de Aspectos'!$CY$5/24),'Tabla de Aspectos'!CZ183,IF(AND('Tabla de Aspectos'!L183&gt;=0,'Tabla de Aspectos'!L183&lt;'Tabla de Aspectos'!$K$5/24),'Tabla de Aspectos'!L183,IF(AND('Tabla de Aspectos'!N183&gt;=0,'Tabla de Aspectos'!N183&lt;'Tabla de Aspectos'!$M$5/24),'Tabla de Aspectos'!N183,IF(AND('Tabla de Aspectos'!P183&gt;=0,'Tabla de Aspectos'!P183&lt;'Tabla de Aspectos'!$O$5/24),'Tabla de Aspectos'!P183,IF(AND('Tabla de Aspectos'!R183&gt;=0,'Tabla de Aspectos'!R183&lt;'Tabla de Aspectos'!$Q$5/24),'Tabla de Aspectos'!R183,IF(AND('Tabla de Aspectos'!T183&gt;=0,'Tabla de Aspectos'!T183&lt;'Tabla de Aspectos'!$S$5/24),'Tabla de Aspectos'!T183,IF(AND('Tabla de Aspectos'!V183&gt;=0,'Tabla de Aspectos'!V183&lt;'Tabla de Aspectos'!$U$5/24),'Tabla de Aspectos'!V183,IF(AND('Tabla de Aspectos'!X183&gt;=0,'Tabla de Aspectos'!X183&lt;'Tabla de Aspectos'!$W$5/24),'Tabla de Aspectos'!X183,IF(AND('Tabla de Aspectos'!Z183&gt;=0,'Tabla de Aspectos'!Z183&lt;'Tabla de Aspectos'!$Y$5/24),'Tabla de Aspectos'!Z183,IF(AND('Tabla de Aspectos'!AB183&gt;=0,'Tabla de Aspectos'!AB183&lt;'Tabla de Aspectos'!$AA$5/24),'Tabla de Aspectos'!AB183,IF(AND('Tabla de Aspectos'!AD183&gt;=0,'Tabla de Aspectos'!AD183&lt;'Tabla de Aspectos'!$AC$5/24),'Tabla de Aspectos'!AD183,IF(AND('Tabla de Aspectos'!AF183&gt;=0,'Tabla de Aspectos'!AF183&lt;'Tabla de Aspectos'!$AE$5/24),'Tabla de Aspectos'!AF183,IF(AND('Tabla de Aspectos'!AH183&gt;=0,'Tabla de Aspectos'!AH183&lt;'Tabla de Aspectos'!$AG$5/24),'Tabla de Aspectos'!AH183,IF(AND('Tabla de Aspectos'!AJ183&gt;=0,'Tabla de Aspectos'!AJ183&lt;'Tabla de Aspectos'!$AI$5/24),'Tabla de Aspectos'!AJ183,IF(AND('Tabla de Aspectos'!AL183&gt;=0,'Tabla de Aspectos'!AL183&lt;'Tabla de Aspectos'!$AK$5/24),'Tabla de Aspectos'!AL183,IF(AND('Tabla de Aspectos'!AN183&gt;=0,'Tabla de Aspectos'!AN183&lt;'Tabla de Aspectos'!$AM$5/24),'Tabla de Aspectos'!AN183,IF(AND('Tabla de Aspectos'!AP183&gt;=0,'Tabla de Aspectos'!AP183&lt;'Tabla de Aspectos'!$AO$5/24),'Tabla de Aspectos'!AP183,IF(AND('Tabla de Aspectos'!AR183&gt;=0,'Tabla de Aspectos'!AR183&lt;'Tabla de Aspectos'!$AQ$5/24),'Tabla de Aspectos'!AR183,IF(AND('Tabla de Aspectos'!AT183&gt;=0,'Tabla de Aspectos'!AT183&lt;'Tabla de Aspectos'!$AS$5/24),'Tabla de Aspectos'!AT183,IF(AND('Tabla de Aspectos'!AV183&gt;=0,'Tabla de Aspectos'!AV183&lt;'Tabla de Aspectos'!$AU$5/24),'Tabla de Aspectos'!AV183,IF(AND('Tabla de Aspectos'!AX183&gt;=0,'Tabla de Aspectos'!AX183&lt;'Tabla de Aspectos'!$AW$5/24),'Tabla de Aspectos'!AX183,IF(AND('Tabla de Aspectos'!AZ183&gt;=0,'Tabla de Aspectos'!AZ183&lt;'Tabla de Aspectos'!$AY$5/24),'Tabla de Aspectos'!AZ183,IF(AND('Tabla de Aspectos'!BB183&gt;=0,'Tabla de Aspectos'!BB183&lt;'Tabla de Aspectos'!$BA$5/24),'Tabla de Aspectos'!BB183,IF(AND('Tabla de Aspectos'!BD183&gt;=0,'Tabla de Aspectos'!BD183&lt;'Tabla de Aspectos'!$BC$5/24),'Tabla de Aspectos'!BD183,IF(AND('Tabla de Aspectos'!BF183&gt;=0,'Tabla de Aspectos'!BF183&lt;'Tabla de Aspectos'!$BE$5/24),'Tabla de Aspectos'!BF183,IF(AND('Tabla de Aspectos'!BH183&gt;=0,'Tabla de Aspectos'!BH183&lt;'Tabla de Aspectos'!$BG$5/24),'Tabla de Aspectos'!BH183,IF(AND('Tabla de Aspectos'!BJ183&gt;=0,'Tabla de Aspectos'!BJ183&lt;'Tabla de Aspectos'!$BI$5/24),'Tabla de Aspectos'!BJ183,IF(AND('Tabla de Aspectos'!BL183&gt;=0,'Tabla de Aspectos'!BL183&lt;'Tabla de Aspectos'!$BK$5/24),'Tabla de Aspectos'!BL183,IF(AND('Tabla de Aspectos'!BN183&gt;=0,'Tabla de Aspectos'!BN183&lt;'Tabla de Aspectos'!$BM$5/24),'Tabla de Aspectos'!BN183,IF(AND('Tabla de Aspectos'!BP183&gt;=0,'Tabla de Aspectos'!BP183&lt;'Tabla de Aspectos'!$BO$5/24),'Tabla de Aspectos'!BP183,IF(AND('Tabla de Aspectos'!BR183&gt;=0,'Tabla de Aspectos'!BR183&lt;'Tabla de Aspectos'!$BQ$5/24),'Tabla de Aspectos'!BR183,IF(AND('Tabla de Aspectos'!BT183&gt;=0,'Tabla de Aspectos'!BT183&lt;'Tabla de Aspectos'!$BS$5/24),'Tabla de Aspectos'!BT183,IF(AND('Tabla de Aspectos'!BV183&gt;=0,'Tabla de Aspectos'!BV183&lt;'Tabla de Aspectos'!$BU$5/24),'Tabla de Aspectos'!BV183,IF(AND('Tabla de Aspectos'!BX183&gt;=0,'Tabla de Aspectos'!BX183&lt;'Tabla de Aspectos'!$BW$5/24),'Tabla de Aspectos'!BX183,IF(AND('Tabla de Aspectos'!BZ183&gt;=0,'Tabla de Aspectos'!BZ183&lt;'Tabla de Aspectos'!$BY$5/24),'Tabla de Aspectos'!BZ183,IF(AND('Tabla de Aspectos'!CB183&gt;=0,'Tabla de Aspectos'!CB183&lt;'Tabla de Aspectos'!$CA$5/24),'Tabla de Aspectos'!CB183,IF(AND('Tabla de Aspectos'!CD183&gt;=0,'Tabla de Aspectos'!CD183&lt;'Tabla de Aspectos'!$CC$5/24),'Tabla de Aspectos'!CD183,IF(AND('Tabla de Aspectos'!CF183&gt;=0,'Tabla de Aspectos'!CF183&lt;'Tabla de Aspectos'!$CE$5/24),'Tabla de Aspectos'!CF183,IF(AND('Tabla de Aspectos'!CH183&gt;=0,'Tabla de Aspectos'!CH183&lt;'Tabla de Aspectos'!$CG$5/24),'Tabla de Aspectos'!CH183,IF(AND('Tabla de Aspectos'!CJ183&gt;=0,'Tabla de Aspectos'!CJ183&lt;'Tabla de Aspectos'!$CI$5/24),'Tabla de Aspectos'!CJ183,IF(AND('Tabla de Aspectos'!CL183&gt;=0,'Tabla de Aspectos'!CL183&lt;'Tabla de Aspectos'!$CK$5/24),'Tabla de Aspectos'!CL183,IF(AND('Tabla de Aspectos'!CN183&gt;=0,'Tabla de Aspectos'!CN183&lt;'Tabla de Aspectos'!$CM$5/24),'Tabla de Aspectos'!CN183,IF(AND('Tabla de Aspectos'!CP183&gt;=0,'Tabla de Aspectos'!CP183&lt;'Tabla de Aspectos'!$CO$5/24),'Tabla de Aspectos'!CP183,IF(AND('Tabla de Aspectos'!CR183&gt;=0,'Tabla de Aspectos'!CR183&lt;'Tabla de Aspectos'!$CQ$5/24),'Tabla de Aspectos'!CR183,IF(AND('Tabla de Aspectos'!CT183&gt;=0,'Tabla de Aspectos'!CT183&lt;'Tabla de Aspectos'!$CS$5/24),'Tabla de Aspectos'!CT183,IF(AND('Tabla de Aspectos'!CV183&gt;=0,'Tabla de Aspectos'!CV183&lt;'Tabla de Aspectos'!$CU$5/24),'Tabla de Aspectos'!CV183,IF(AND('Tabla de Aspectos'!CX183&gt;=0,'Tabla de Aspectos'!CX183&lt;'Tabla de Aspectos'!$CW$5/24),'Tabla de Aspectos'!CX183,"")))))))))))))))))))))))))))))))))))))))))))))))))</f>
        <v>0</v>
      </c>
      <c r="DC11" s="3" t="str">
        <f>IF(DB11&lt;&gt;"",IF(DA11=13,"(no se puede describir)",IF(DA11="Conjunción","+20",ROUND((31-HLOOKUP(DA11,'Tabla de Aspectos'!$G$2:$DT$7,6,FALSE))/3*2,1))),"")</f>
        <v>+20</v>
      </c>
      <c r="DD11" s="3">
        <f>IF(DA11='Tabla de Aspectos'!$G$2,24*DB11/'Tabla de Aspectos'!$G$5,IF(DA11='Tabla de Aspectos'!$I$2,24*DB11/'Tabla de Aspectos'!$I$5,IF(DA11='Tabla de Aspectos'!$K$2,24*DB11/'Tabla de Aspectos'!$K$5,IF(DA11='Tabla de Aspectos'!$CY$2,24*DB11/'Tabla de Aspectos'!$CY$5,IF(DA11='Tabla de Aspectos'!$M$2,24*DB11/'Tabla de Aspectos'!$M$5,IF(DA11='Tabla de Aspectos'!$M$2,24*DB11/'Tabla de Aspectos'!$M$5,IF(DA11='Tabla de Aspectos'!$O$2,24*DB11/'Tabla de Aspectos'!$O$5,IF(DA11='Tabla de Aspectos'!$Q$2,24*DB11/'Tabla de Aspectos'!$Q$5,IF(DA11='Tabla de Aspectos'!$S$2,24*DB11/'Tabla de Aspectos'!$S$5,IF(DA11='Tabla de Aspectos'!$U$2,24*DB11/'Tabla de Aspectos'!$U$5,IF(DA11='Tabla de Aspectos'!$W$2,24*DB11/'Tabla de Aspectos'!$W$5,IF(DA11='Tabla de Aspectos'!$Y$2,24*DB11/'Tabla de Aspectos'!$Y$5,IF(DA11='Tabla de Aspectos'!$AA$2,24*DB11/'Tabla de Aspectos'!$AA$5,IF(DA11='Tabla de Aspectos'!$AC$2,24*DB11/'Tabla de Aspectos'!$AC$5,IF(DA11='Tabla de Aspectos'!$AE$2,24*DB11/'Tabla de Aspectos'!$AE$5,IF(DA11='Tabla de Aspectos'!$AG$2,24*DB11/'Tabla de Aspectos'!$AG$5,IF(DA11='Tabla de Aspectos'!$AI$2,24*DB11/'Tabla de Aspectos'!$AI$5,IF(DA11='Tabla de Aspectos'!$AK$2,24*DB11/'Tabla de Aspectos'!$AK$5,IF(DA11='Tabla de Aspectos'!$AM$2,24*DB11/'Tabla de Aspectos'!$AM$5,IF(DA11='Tabla de Aspectos'!$AO$2,24*DB11/'Tabla de Aspectos'!$AO$5,IF(DA11='Tabla de Aspectos'!$AQ$2,24*DB11/'Tabla de Aspectos'!$AQ$5,IF(DA11='Tabla de Aspectos'!$AS$2,24*DB11/'Tabla de Aspectos'!$AS$5,IF(DA11='Tabla de Aspectos'!$AU$2,24*DB11/'Tabla de Aspectos'!$AU$5,IF(DA11='Tabla de Aspectos'!$AW$2,24*DB11/'Tabla de Aspectos'!$AW$5,IF(DA11='Tabla de Aspectos'!$AY$2,24*DB11/'Tabla de Aspectos'!$AY$5,IF(DA11='Tabla de Aspectos'!$BA$2,24*DB11/'Tabla de Aspectos'!$BA$5,IF(DA11='Tabla de Aspectos'!$BC$2,24*DB11/'Tabla de Aspectos'!$BC$5,IF(DA11='Tabla de Aspectos'!$BE$2,24*DB11/'Tabla de Aspectos'!$BE$5,IF(DA11='Tabla de Aspectos'!$BG$2,24*DB11/'Tabla de Aspectos'!$BG$5,IF(DA11='Tabla de Aspectos'!$BI$2,24*DB11/'Tabla de Aspectos'!$BI$5,IF(DA11='Tabla de Aspectos'!$BK$2,24*DB11/'Tabla de Aspectos'!$BK$5,IF(DA11='Tabla de Aspectos'!$BM$2,24*DB11/'Tabla de Aspectos'!$BM$5,IF(DA11='Tabla de Aspectos'!$BO$2,24*DB11/'Tabla de Aspectos'!$BO$5,IF(DA11='Tabla de Aspectos'!$BQ$2,24*DB11/'Tabla de Aspectos'!$BQ$5,IF(DA11='Tabla de Aspectos'!$BS$2,24*DB11/'Tabla de Aspectos'!$BS$5,IF(DA11='Tabla de Aspectos'!$BU$2,24*DB11/'Tabla de Aspectos'!$BU$5,IF(DA11='Tabla de Aspectos'!$BW$2,24*DB11/'Tabla de Aspectos'!$BW$5,IF(DA11='Tabla de Aspectos'!$BY$2,24*DB11/'Tabla de Aspectos'!$BY$5,IF(DA11='Tabla de Aspectos'!$CA$2,24*DB11/'Tabla de Aspectos'!$CA$5,IF(DA11='Tabla de Aspectos'!$CC$2,24*DB11/'Tabla de Aspectos'!$CC$5,IF(DA11='Tabla de Aspectos'!$CE$2,24*DB11/'Tabla de Aspectos'!$CE$5,IF(DA11='Tabla de Aspectos'!$CG$2,24*DB11/'Tabla de Aspectos'!$CG$5,IF(DA11='Tabla de Aspectos'!$CI$2,24*DB11/'Tabla de Aspectos'!$CI$5,IF(DA11='Tabla de Aspectos'!$CK$2,24*DB11/'Tabla de Aspectos'!$CK$5,IF(DA11='Tabla de Aspectos'!$CM$2,24*DB11/'Tabla de Aspectos'!$CM$5,IF(DA11='Tabla de Aspectos'!$CO$2,24*DB11/'Tabla de Aspectos'!$CO$5,IF(DA11='Tabla de Aspectos'!$CQ$2,24*DB11/'Tabla de Aspectos'!$CQ$5,IF(DA11='Tabla de Aspectos'!$CS$2,24*DB11/'Tabla de Aspectos'!$CS$5,IF(DA11='Tabla de Aspectos'!$CU$2,24*DB11/'Tabla de Aspectos'!$CU$5,IF(DA11='Tabla de Aspectos'!$CW$2,24*DB11/'Tabla de Aspectos'!$CW$5,""))))))))))))))))))))))))))))))))))))))))))))))))))</f>
        <v>0</v>
      </c>
      <c r="DE11" s="3">
        <f t="shared" si="9"/>
        <v>20</v>
      </c>
      <c r="DG11" s="3">
        <f>'Tabla de Aspectos'!D198</f>
        <v>200</v>
      </c>
      <c r="DH11" s="3" t="str">
        <f>'Tabla de Aspectos'!E198</f>
        <v>Quirón</v>
      </c>
      <c r="DI11" s="3" t="str">
        <f>'Tabla de Aspectos'!F198</f>
        <v>Urano</v>
      </c>
      <c r="DJ11" s="3" t="str">
        <f>IF('Tabla de Aspectos'!G198='Tabla de Aspectos'!$H$2,'Tabla de Aspectos'!$H$2,IF('Tabla de Aspectos'!I198='Tabla de Aspectos'!$J$2,'Tabla de Aspectos'!$J$2,IF('Tabla de Aspectos'!CY198='Tabla de Aspectos'!$CZ$2,'Tabla de Aspectos'!$CZ$2,IF('Tabla de Aspectos'!K198='Tabla de Aspectos'!$L$2,'Tabla de Aspectos'!$L$2,IF('Tabla de Aspectos'!M198='Tabla de Aspectos'!$N$2,'Tabla de Aspectos'!$N$2,IF('Tabla de Aspectos'!O198='Tabla de Aspectos'!$P$2,'Tabla de Aspectos'!$P$2,IF('Tabla de Aspectos'!Q198='Tabla de Aspectos'!$R$2,'Tabla de Aspectos'!$R$2,IF('Tabla de Aspectos'!S198='Tabla de Aspectos'!$T$2,'Tabla de Aspectos'!$T$2,IF('Tabla de Aspectos'!U198='Tabla de Aspectos'!$V$2,'Tabla de Aspectos'!$V$2,IF('Tabla de Aspectos'!W198='Tabla de Aspectos'!$X$2,'Tabla de Aspectos'!$X$2,IF('Tabla de Aspectos'!Y198='Tabla de Aspectos'!$Z$2,'Tabla de Aspectos'!$Z$2,IF('Tabla de Aspectos'!AA198='Tabla de Aspectos'!$AB$2,'Tabla de Aspectos'!$AB$2,IF('Tabla de Aspectos'!AC198='Tabla de Aspectos'!$AD$2,'Tabla de Aspectos'!$AD$2,IF('Tabla de Aspectos'!AE198='Tabla de Aspectos'!$AF$2,'Tabla de Aspectos'!$AF$2,IF('Tabla de Aspectos'!AG198='Tabla de Aspectos'!$AH$2,'Tabla de Aspectos'!$AH$2,IF('Tabla de Aspectos'!AI198='Tabla de Aspectos'!$AJ$2,'Tabla de Aspectos'!$AJ$2,IF('Tabla de Aspectos'!AK198='Tabla de Aspectos'!$AL$2,'Tabla de Aspectos'!$AL$2,IF('Tabla de Aspectos'!AM198='Tabla de Aspectos'!$AN$2,'Tabla de Aspectos'!$AN$2,IF('Tabla de Aspectos'!AO198='Tabla de Aspectos'!$AP$2,'Tabla de Aspectos'!$AP$2,IF('Tabla de Aspectos'!AQ198='Tabla de Aspectos'!$AR$2,'Tabla de Aspectos'!$AR$2,IF('Tabla de Aspectos'!AS198='Tabla de Aspectos'!$AT$2,'Tabla de Aspectos'!$AT$2,IF('Tabla de Aspectos'!AU198='Tabla de Aspectos'!$AV$2,'Tabla de Aspectos'!$AV$2,IF('Tabla de Aspectos'!AW198='Tabla de Aspectos'!$AX$2,'Tabla de Aspectos'!$AX$2,IF('Tabla de Aspectos'!AY198='Tabla de Aspectos'!$AZ$2,'Tabla de Aspectos'!$AZ$2,IF('Tabla de Aspectos'!BA198='Tabla de Aspectos'!$BB$2,'Tabla de Aspectos'!$BB$2,IF('Tabla de Aspectos'!BC198='Tabla de Aspectos'!$BD$2,'Tabla de Aspectos'!$BD$2,IF('Tabla de Aspectos'!BE198='Tabla de Aspectos'!$BF$2,'Tabla de Aspectos'!$BF$2,IF('Tabla de Aspectos'!BG198='Tabla de Aspectos'!$BH$2,'Tabla de Aspectos'!$BH$2,IF('Tabla de Aspectos'!BI198='Tabla de Aspectos'!$BJ$2,'Tabla de Aspectos'!$BJ$2,IF('Tabla de Aspectos'!BK198='Tabla de Aspectos'!$BL$2,'Tabla de Aspectos'!$BL$2,IF('Tabla de Aspectos'!BM198='Tabla de Aspectos'!$BN$2,'Tabla de Aspectos'!$BN$2,IF('Tabla de Aspectos'!BO198='Tabla de Aspectos'!$BP$2,'Tabla de Aspectos'!$BP$2,IF('Tabla de Aspectos'!BQ198='Tabla de Aspectos'!$BR$2,'Tabla de Aspectos'!$BR$2,IF('Tabla de Aspectos'!BS198='Tabla de Aspectos'!$BT$2,'Tabla de Aspectos'!$BT$2,IF('Tabla de Aspectos'!BU198='Tabla de Aspectos'!$BV$2,'Tabla de Aspectos'!$BV$2,IF('Tabla de Aspectos'!BW198='Tabla de Aspectos'!$BX$2,'Tabla de Aspectos'!$BX$2,IF('Tabla de Aspectos'!BY198='Tabla de Aspectos'!$BZ$2,'Tabla de Aspectos'!$BZ$2,IF('Tabla de Aspectos'!CA198='Tabla de Aspectos'!$CB$2,'Tabla de Aspectos'!$CB$2,IF('Tabla de Aspectos'!CC198='Tabla de Aspectos'!$CD$2,'Tabla de Aspectos'!$CD$2,IF('Tabla de Aspectos'!CE198='Tabla de Aspectos'!$CF$2,'Tabla de Aspectos'!$CF$2,IF('Tabla de Aspectos'!CG198='Tabla de Aspectos'!$CH$2,'Tabla de Aspectos'!$CH$2,IF('Tabla de Aspectos'!CI198='Tabla de Aspectos'!$CJ$2,'Tabla de Aspectos'!$CJ$2,IF('Tabla de Aspectos'!CK198='Tabla de Aspectos'!$CL$2,'Tabla de Aspectos'!$CL$2,IF('Tabla de Aspectos'!CM198='Tabla de Aspectos'!$CN$2,'Tabla de Aspectos'!$CN$2,IF('Tabla de Aspectos'!CO198='Tabla de Aspectos'!$CP$2,'Tabla de Aspectos'!$CP$2,IF('Tabla de Aspectos'!CQ198='Tabla de Aspectos'!$CR$2,'Tabla de Aspectos'!$CR$2,IF('Tabla de Aspectos'!CS198='Tabla de Aspectos'!$CT$2,'Tabla de Aspectos'!$CT$2,IF('Tabla de Aspectos'!CU198='Tabla de Aspectos'!$CV$2,'Tabla de Aspectos'!$CV$2,IF('Tabla de Aspectos'!CW198='Tabla de Aspectos'!$CX$2,'Tabla de Aspectos'!$CX$2,"")))))))))))))))))))))))))))))))))))))))))))))))))</f>
        <v>Conjunción</v>
      </c>
      <c r="DK11" s="5">
        <f>IF(AND('Tabla de Aspectos'!H198&gt;=0,'Tabla de Aspectos'!H198&lt;'Tabla de Aspectos'!$G$5/24),'Tabla de Aspectos'!H198,IF(AND('Tabla de Aspectos'!J198&gt;=0,'Tabla de Aspectos'!J198&lt;'Tabla de Aspectos'!$I$5/24),'Tabla de Aspectos'!J198,IF(AND('Tabla de Aspectos'!CZ198&gt;=0,'Tabla de Aspectos'!CZ198&lt;'Tabla de Aspectos'!$CY$5/24),'Tabla de Aspectos'!CZ198,IF(AND('Tabla de Aspectos'!L198&gt;=0,'Tabla de Aspectos'!L198&lt;'Tabla de Aspectos'!$K$5/24),'Tabla de Aspectos'!L198,IF(AND('Tabla de Aspectos'!N198&gt;=0,'Tabla de Aspectos'!N198&lt;'Tabla de Aspectos'!$M$5/24),'Tabla de Aspectos'!N198,IF(AND('Tabla de Aspectos'!P198&gt;=0,'Tabla de Aspectos'!P198&lt;'Tabla de Aspectos'!$O$5/24),'Tabla de Aspectos'!P198,IF(AND('Tabla de Aspectos'!R198&gt;=0,'Tabla de Aspectos'!R198&lt;'Tabla de Aspectos'!$Q$5/24),'Tabla de Aspectos'!R198,IF(AND('Tabla de Aspectos'!T198&gt;=0,'Tabla de Aspectos'!T198&lt;'Tabla de Aspectos'!$S$5/24),'Tabla de Aspectos'!T198,IF(AND('Tabla de Aspectos'!V198&gt;=0,'Tabla de Aspectos'!V198&lt;'Tabla de Aspectos'!$U$5/24),'Tabla de Aspectos'!V198,IF(AND('Tabla de Aspectos'!X198&gt;=0,'Tabla de Aspectos'!X198&lt;'Tabla de Aspectos'!$W$5/24),'Tabla de Aspectos'!X198,IF(AND('Tabla de Aspectos'!Z198&gt;=0,'Tabla de Aspectos'!Z198&lt;'Tabla de Aspectos'!$Y$5/24),'Tabla de Aspectos'!Z198,IF(AND('Tabla de Aspectos'!AB198&gt;=0,'Tabla de Aspectos'!AB198&lt;'Tabla de Aspectos'!$AA$5/24),'Tabla de Aspectos'!AB198,IF(AND('Tabla de Aspectos'!AD198&gt;=0,'Tabla de Aspectos'!AD198&lt;'Tabla de Aspectos'!$AC$5/24),'Tabla de Aspectos'!AD198,IF(AND('Tabla de Aspectos'!AF198&gt;=0,'Tabla de Aspectos'!AF198&lt;'Tabla de Aspectos'!$AE$5/24),'Tabla de Aspectos'!AF198,IF(AND('Tabla de Aspectos'!AH198&gt;=0,'Tabla de Aspectos'!AH198&lt;'Tabla de Aspectos'!$AG$5/24),'Tabla de Aspectos'!AH198,IF(AND('Tabla de Aspectos'!AJ198&gt;=0,'Tabla de Aspectos'!AJ198&lt;'Tabla de Aspectos'!$AI$5/24),'Tabla de Aspectos'!AJ198,IF(AND('Tabla de Aspectos'!AL198&gt;=0,'Tabla de Aspectos'!AL198&lt;'Tabla de Aspectos'!$AK$5/24),'Tabla de Aspectos'!AL198,IF(AND('Tabla de Aspectos'!AN198&gt;=0,'Tabla de Aspectos'!AN198&lt;'Tabla de Aspectos'!$AM$5/24),'Tabla de Aspectos'!AN198,IF(AND('Tabla de Aspectos'!AP198&gt;=0,'Tabla de Aspectos'!AP198&lt;'Tabla de Aspectos'!$AO$5/24),'Tabla de Aspectos'!AP198,IF(AND('Tabla de Aspectos'!AR198&gt;=0,'Tabla de Aspectos'!AR198&lt;'Tabla de Aspectos'!$AQ$5/24),'Tabla de Aspectos'!AR198,IF(AND('Tabla de Aspectos'!AT198&gt;=0,'Tabla de Aspectos'!AT198&lt;'Tabla de Aspectos'!$AS$5/24),'Tabla de Aspectos'!AT198,IF(AND('Tabla de Aspectos'!AV198&gt;=0,'Tabla de Aspectos'!AV198&lt;'Tabla de Aspectos'!$AU$5/24),'Tabla de Aspectos'!AV198,IF(AND('Tabla de Aspectos'!AX198&gt;=0,'Tabla de Aspectos'!AX198&lt;'Tabla de Aspectos'!$AW$5/24),'Tabla de Aspectos'!AX198,IF(AND('Tabla de Aspectos'!AZ198&gt;=0,'Tabla de Aspectos'!AZ198&lt;'Tabla de Aspectos'!$AY$5/24),'Tabla de Aspectos'!AZ198,IF(AND('Tabla de Aspectos'!BB198&gt;=0,'Tabla de Aspectos'!BB198&lt;'Tabla de Aspectos'!$BA$5/24),'Tabla de Aspectos'!BB198,IF(AND('Tabla de Aspectos'!BD198&gt;=0,'Tabla de Aspectos'!BD198&lt;'Tabla de Aspectos'!$BC$5/24),'Tabla de Aspectos'!BD198,IF(AND('Tabla de Aspectos'!BF198&gt;=0,'Tabla de Aspectos'!BF198&lt;'Tabla de Aspectos'!$BE$5/24),'Tabla de Aspectos'!BF198,IF(AND('Tabla de Aspectos'!BH198&gt;=0,'Tabla de Aspectos'!BH198&lt;'Tabla de Aspectos'!$BG$5/24),'Tabla de Aspectos'!BH198,IF(AND('Tabla de Aspectos'!BJ198&gt;=0,'Tabla de Aspectos'!BJ198&lt;'Tabla de Aspectos'!$BI$5/24),'Tabla de Aspectos'!BJ198,IF(AND('Tabla de Aspectos'!BL198&gt;=0,'Tabla de Aspectos'!BL198&lt;'Tabla de Aspectos'!$BK$5/24),'Tabla de Aspectos'!BL198,IF(AND('Tabla de Aspectos'!BN198&gt;=0,'Tabla de Aspectos'!BN198&lt;'Tabla de Aspectos'!$BM$5/24),'Tabla de Aspectos'!BN198,IF(AND('Tabla de Aspectos'!BP198&gt;=0,'Tabla de Aspectos'!BP198&lt;'Tabla de Aspectos'!$BO$5/24),'Tabla de Aspectos'!BP198,IF(AND('Tabla de Aspectos'!BR198&gt;=0,'Tabla de Aspectos'!BR198&lt;'Tabla de Aspectos'!$BQ$5/24),'Tabla de Aspectos'!BR198,IF(AND('Tabla de Aspectos'!BT198&gt;=0,'Tabla de Aspectos'!BT198&lt;'Tabla de Aspectos'!$BS$5/24),'Tabla de Aspectos'!BT198,IF(AND('Tabla de Aspectos'!BV198&gt;=0,'Tabla de Aspectos'!BV198&lt;'Tabla de Aspectos'!$BU$5/24),'Tabla de Aspectos'!BV198,IF(AND('Tabla de Aspectos'!BX198&gt;=0,'Tabla de Aspectos'!BX198&lt;'Tabla de Aspectos'!$BW$5/24),'Tabla de Aspectos'!BX198,IF(AND('Tabla de Aspectos'!BZ198&gt;=0,'Tabla de Aspectos'!BZ198&lt;'Tabla de Aspectos'!$BY$5/24),'Tabla de Aspectos'!BZ198,IF(AND('Tabla de Aspectos'!CB198&gt;=0,'Tabla de Aspectos'!CB198&lt;'Tabla de Aspectos'!$CA$5/24),'Tabla de Aspectos'!CB198,IF(AND('Tabla de Aspectos'!CD198&gt;=0,'Tabla de Aspectos'!CD198&lt;'Tabla de Aspectos'!$CC$5/24),'Tabla de Aspectos'!CD198,IF(AND('Tabla de Aspectos'!CF198&gt;=0,'Tabla de Aspectos'!CF198&lt;'Tabla de Aspectos'!$CE$5/24),'Tabla de Aspectos'!CF198,IF(AND('Tabla de Aspectos'!CH198&gt;=0,'Tabla de Aspectos'!CH198&lt;'Tabla de Aspectos'!$CG$5/24),'Tabla de Aspectos'!CH198,IF(AND('Tabla de Aspectos'!CJ198&gt;=0,'Tabla de Aspectos'!CJ198&lt;'Tabla de Aspectos'!$CI$5/24),'Tabla de Aspectos'!CJ198,IF(AND('Tabla de Aspectos'!CL198&gt;=0,'Tabla de Aspectos'!CL198&lt;'Tabla de Aspectos'!$CK$5/24),'Tabla de Aspectos'!CL198,IF(AND('Tabla de Aspectos'!CN198&gt;=0,'Tabla de Aspectos'!CN198&lt;'Tabla de Aspectos'!$CM$5/24),'Tabla de Aspectos'!CN198,IF(AND('Tabla de Aspectos'!CP198&gt;=0,'Tabla de Aspectos'!CP198&lt;'Tabla de Aspectos'!$CO$5/24),'Tabla de Aspectos'!CP198,IF(AND('Tabla de Aspectos'!CR198&gt;=0,'Tabla de Aspectos'!CR198&lt;'Tabla de Aspectos'!$CQ$5/24),'Tabla de Aspectos'!CR198,IF(AND('Tabla de Aspectos'!CT198&gt;=0,'Tabla de Aspectos'!CT198&lt;'Tabla de Aspectos'!$CS$5/24),'Tabla de Aspectos'!CT198,IF(AND('Tabla de Aspectos'!CV198&gt;=0,'Tabla de Aspectos'!CV198&lt;'Tabla de Aspectos'!$CU$5/24),'Tabla de Aspectos'!CV198,IF(AND('Tabla de Aspectos'!CX198&gt;=0,'Tabla de Aspectos'!CX198&lt;'Tabla de Aspectos'!$CW$5/24),'Tabla de Aspectos'!CX198,"")))))))))))))))))))))))))))))))))))))))))))))))))</f>
        <v>0</v>
      </c>
      <c r="DL11" s="3" t="str">
        <f>IF(DK11&lt;&gt;"",IF(DJ11=13,"(no se puede describir)",IF(DJ11="Conjunción","+20",ROUND((31-HLOOKUP(DJ11,'Tabla de Aspectos'!$G$2:$DT$7,6,FALSE))/3*2,1))),"")</f>
        <v>+20</v>
      </c>
      <c r="DM11" s="3">
        <f>IF(DJ11='Tabla de Aspectos'!$G$2,24*DK11/'Tabla de Aspectos'!$G$5,IF(DJ11='Tabla de Aspectos'!$I$2,24*DK11/'Tabla de Aspectos'!$I$5,IF(DJ11='Tabla de Aspectos'!$K$2,24*DK11/'Tabla de Aspectos'!$K$5,IF(DJ11='Tabla de Aspectos'!$CY$2,24*DK11/'Tabla de Aspectos'!$CY$5,IF(DJ11='Tabla de Aspectos'!$M$2,24*DK11/'Tabla de Aspectos'!$M$5,IF(DJ11='Tabla de Aspectos'!$M$2,24*DK11/'Tabla de Aspectos'!$M$5,IF(DJ11='Tabla de Aspectos'!$O$2,24*DK11/'Tabla de Aspectos'!$O$5,IF(DJ11='Tabla de Aspectos'!$Q$2,24*DK11/'Tabla de Aspectos'!$Q$5,IF(DJ11='Tabla de Aspectos'!$S$2,24*DK11/'Tabla de Aspectos'!$S$5,IF(DJ11='Tabla de Aspectos'!$U$2,24*DK11/'Tabla de Aspectos'!$U$5,IF(DJ11='Tabla de Aspectos'!$W$2,24*DK11/'Tabla de Aspectos'!$W$5,IF(DJ11='Tabla de Aspectos'!$Y$2,24*DK11/'Tabla de Aspectos'!$Y$5,IF(DJ11='Tabla de Aspectos'!$AA$2,24*DK11/'Tabla de Aspectos'!$AA$5,IF(DJ11='Tabla de Aspectos'!$AC$2,24*DK11/'Tabla de Aspectos'!$AC$5,IF(DJ11='Tabla de Aspectos'!$AE$2,24*DK11/'Tabla de Aspectos'!$AE$5,IF(DJ11='Tabla de Aspectos'!$AG$2,24*DK11/'Tabla de Aspectos'!$AG$5,IF(DJ11='Tabla de Aspectos'!$AI$2,24*DK11/'Tabla de Aspectos'!$AI$5,IF(DJ11='Tabla de Aspectos'!$AK$2,24*DK11/'Tabla de Aspectos'!$AK$5,IF(DJ11='Tabla de Aspectos'!$AM$2,24*DK11/'Tabla de Aspectos'!$AM$5,IF(DJ11='Tabla de Aspectos'!$AO$2,24*DK11/'Tabla de Aspectos'!$AO$5,IF(DJ11='Tabla de Aspectos'!$AQ$2,24*DK11/'Tabla de Aspectos'!$AQ$5,IF(DJ11='Tabla de Aspectos'!$AS$2,24*DK11/'Tabla de Aspectos'!$AS$5,IF(DJ11='Tabla de Aspectos'!$AU$2,24*DK11/'Tabla de Aspectos'!$AU$5,IF(DJ11='Tabla de Aspectos'!$AW$2,24*DK11/'Tabla de Aspectos'!$AW$5,IF(DJ11='Tabla de Aspectos'!$AY$2,24*DK11/'Tabla de Aspectos'!$AY$5,IF(DJ11='Tabla de Aspectos'!$BA$2,24*DK11/'Tabla de Aspectos'!$BA$5,IF(DJ11='Tabla de Aspectos'!$BC$2,24*DK11/'Tabla de Aspectos'!$BC$5,IF(DJ11='Tabla de Aspectos'!$BE$2,24*DK11/'Tabla de Aspectos'!$BE$5,IF(DJ11='Tabla de Aspectos'!$BG$2,24*DK11/'Tabla de Aspectos'!$BG$5,IF(DJ11='Tabla de Aspectos'!$BI$2,24*DK11/'Tabla de Aspectos'!$BI$5,IF(DJ11='Tabla de Aspectos'!$BK$2,24*DK11/'Tabla de Aspectos'!$BK$5,IF(DJ11='Tabla de Aspectos'!$BM$2,24*DK11/'Tabla de Aspectos'!$BM$5,IF(DJ11='Tabla de Aspectos'!$BO$2,24*DK11/'Tabla de Aspectos'!$BO$5,IF(DJ11='Tabla de Aspectos'!$BQ$2,24*DK11/'Tabla de Aspectos'!$BQ$5,IF(DJ11='Tabla de Aspectos'!$BS$2,24*DK11/'Tabla de Aspectos'!$BS$5,IF(DJ11='Tabla de Aspectos'!$BU$2,24*DK11/'Tabla de Aspectos'!$BU$5,IF(DJ11='Tabla de Aspectos'!$BW$2,24*DK11/'Tabla de Aspectos'!$BW$5,IF(DJ11='Tabla de Aspectos'!$BY$2,24*DK11/'Tabla de Aspectos'!$BY$5,IF(DJ11='Tabla de Aspectos'!$CA$2,24*DK11/'Tabla de Aspectos'!$CA$5,IF(DJ11='Tabla de Aspectos'!$CC$2,24*DK11/'Tabla de Aspectos'!$CC$5,IF(DJ11='Tabla de Aspectos'!$CE$2,24*DK11/'Tabla de Aspectos'!$CE$5,IF(DJ11='Tabla de Aspectos'!$CG$2,24*DK11/'Tabla de Aspectos'!$CG$5,IF(DJ11='Tabla de Aspectos'!$CI$2,24*DK11/'Tabla de Aspectos'!$CI$5,IF(DJ11='Tabla de Aspectos'!$CK$2,24*DK11/'Tabla de Aspectos'!$CK$5,IF(DJ11='Tabla de Aspectos'!$CM$2,24*DK11/'Tabla de Aspectos'!$CM$5,IF(DJ11='Tabla de Aspectos'!$CO$2,24*DK11/'Tabla de Aspectos'!$CO$5,IF(DJ11='Tabla de Aspectos'!$CQ$2,24*DK11/'Tabla de Aspectos'!$CQ$5,IF(DJ11='Tabla de Aspectos'!$CS$2,24*DK11/'Tabla de Aspectos'!$CS$5,IF(DJ11='Tabla de Aspectos'!$CU$2,24*DK11/'Tabla de Aspectos'!$CU$5,IF(DJ11='Tabla de Aspectos'!$CW$2,24*DK11/'Tabla de Aspectos'!$CW$5,""))))))))))))))))))))))))))))))))))))))))))))))))))</f>
        <v>0</v>
      </c>
      <c r="DN11" s="3">
        <f t="shared" si="10"/>
        <v>20</v>
      </c>
      <c r="DP11" s="3">
        <f>'Tabla de Aspectos'!D213</f>
        <v>216</v>
      </c>
      <c r="DQ11" s="3" t="str">
        <f>'Tabla de Aspectos'!E213</f>
        <v>Lilith</v>
      </c>
      <c r="DR11" s="3" t="str">
        <f>'Tabla de Aspectos'!F213</f>
        <v>Urano</v>
      </c>
      <c r="DS11" s="3" t="str">
        <f>IF('Tabla de Aspectos'!G213='Tabla de Aspectos'!$H$2,'Tabla de Aspectos'!$H$2,IF('Tabla de Aspectos'!I213='Tabla de Aspectos'!$J$2,'Tabla de Aspectos'!$J$2,IF('Tabla de Aspectos'!CY213='Tabla de Aspectos'!$CZ$2,'Tabla de Aspectos'!$CZ$2,IF('Tabla de Aspectos'!K213='Tabla de Aspectos'!$L$2,'Tabla de Aspectos'!$L$2,IF('Tabla de Aspectos'!M213='Tabla de Aspectos'!$N$2,'Tabla de Aspectos'!$N$2,IF('Tabla de Aspectos'!O213='Tabla de Aspectos'!$P$2,'Tabla de Aspectos'!$P$2,IF('Tabla de Aspectos'!Q213='Tabla de Aspectos'!$R$2,'Tabla de Aspectos'!$R$2,IF('Tabla de Aspectos'!S213='Tabla de Aspectos'!$T$2,'Tabla de Aspectos'!$T$2,IF('Tabla de Aspectos'!U213='Tabla de Aspectos'!$V$2,'Tabla de Aspectos'!$V$2,IF('Tabla de Aspectos'!W213='Tabla de Aspectos'!$X$2,'Tabla de Aspectos'!$X$2,IF('Tabla de Aspectos'!Y213='Tabla de Aspectos'!$Z$2,'Tabla de Aspectos'!$Z$2,IF('Tabla de Aspectos'!AA213='Tabla de Aspectos'!$AB$2,'Tabla de Aspectos'!$AB$2,IF('Tabla de Aspectos'!AC213='Tabla de Aspectos'!$AD$2,'Tabla de Aspectos'!$AD$2,IF('Tabla de Aspectos'!AE213='Tabla de Aspectos'!$AF$2,'Tabla de Aspectos'!$AF$2,IF('Tabla de Aspectos'!AG213='Tabla de Aspectos'!$AH$2,'Tabla de Aspectos'!$AH$2,IF('Tabla de Aspectos'!AI213='Tabla de Aspectos'!$AJ$2,'Tabla de Aspectos'!$AJ$2,IF('Tabla de Aspectos'!AK213='Tabla de Aspectos'!$AL$2,'Tabla de Aspectos'!$AL$2,IF('Tabla de Aspectos'!AM213='Tabla de Aspectos'!$AN$2,'Tabla de Aspectos'!$AN$2,IF('Tabla de Aspectos'!AO213='Tabla de Aspectos'!$AP$2,'Tabla de Aspectos'!$AP$2,IF('Tabla de Aspectos'!AQ213='Tabla de Aspectos'!$AR$2,'Tabla de Aspectos'!$AR$2,IF('Tabla de Aspectos'!AS213='Tabla de Aspectos'!$AT$2,'Tabla de Aspectos'!$AT$2,IF('Tabla de Aspectos'!AU213='Tabla de Aspectos'!$AV$2,'Tabla de Aspectos'!$AV$2,IF('Tabla de Aspectos'!AW213='Tabla de Aspectos'!$AX$2,'Tabla de Aspectos'!$AX$2,IF('Tabla de Aspectos'!AY213='Tabla de Aspectos'!$AZ$2,'Tabla de Aspectos'!$AZ$2,IF('Tabla de Aspectos'!BA213='Tabla de Aspectos'!$BB$2,'Tabla de Aspectos'!$BB$2,IF('Tabla de Aspectos'!BC213='Tabla de Aspectos'!$BD$2,'Tabla de Aspectos'!$BD$2,IF('Tabla de Aspectos'!BE213='Tabla de Aspectos'!$BF$2,'Tabla de Aspectos'!$BF$2,IF('Tabla de Aspectos'!BG213='Tabla de Aspectos'!$BH$2,'Tabla de Aspectos'!$BH$2,IF('Tabla de Aspectos'!BI213='Tabla de Aspectos'!$BJ$2,'Tabla de Aspectos'!$BJ$2,IF('Tabla de Aspectos'!BK213='Tabla de Aspectos'!$BL$2,'Tabla de Aspectos'!$BL$2,IF('Tabla de Aspectos'!BM213='Tabla de Aspectos'!$BN$2,'Tabla de Aspectos'!$BN$2,IF('Tabla de Aspectos'!BO213='Tabla de Aspectos'!$BP$2,'Tabla de Aspectos'!$BP$2,IF('Tabla de Aspectos'!BQ213='Tabla de Aspectos'!$BR$2,'Tabla de Aspectos'!$BR$2,IF('Tabla de Aspectos'!BS213='Tabla de Aspectos'!$BT$2,'Tabla de Aspectos'!$BT$2,IF('Tabla de Aspectos'!BU213='Tabla de Aspectos'!$BV$2,'Tabla de Aspectos'!$BV$2,IF('Tabla de Aspectos'!BW213='Tabla de Aspectos'!$BX$2,'Tabla de Aspectos'!$BX$2,IF('Tabla de Aspectos'!BY213='Tabla de Aspectos'!$BZ$2,'Tabla de Aspectos'!$BZ$2,IF('Tabla de Aspectos'!CA213='Tabla de Aspectos'!$CB$2,'Tabla de Aspectos'!$CB$2,IF('Tabla de Aspectos'!CC213='Tabla de Aspectos'!$CD$2,'Tabla de Aspectos'!$CD$2,IF('Tabla de Aspectos'!CE213='Tabla de Aspectos'!$CF$2,'Tabla de Aspectos'!$CF$2,IF('Tabla de Aspectos'!CG213='Tabla de Aspectos'!$CH$2,'Tabla de Aspectos'!$CH$2,IF('Tabla de Aspectos'!CI213='Tabla de Aspectos'!$CJ$2,'Tabla de Aspectos'!$CJ$2,IF('Tabla de Aspectos'!CK213='Tabla de Aspectos'!$CL$2,'Tabla de Aspectos'!$CL$2,IF('Tabla de Aspectos'!CM213='Tabla de Aspectos'!$CN$2,'Tabla de Aspectos'!$CN$2,IF('Tabla de Aspectos'!CO213='Tabla de Aspectos'!$CP$2,'Tabla de Aspectos'!$CP$2,IF('Tabla de Aspectos'!CQ213='Tabla de Aspectos'!$CR$2,'Tabla de Aspectos'!$CR$2,IF('Tabla de Aspectos'!CS213='Tabla de Aspectos'!$CT$2,'Tabla de Aspectos'!$CT$2,IF('Tabla de Aspectos'!CU213='Tabla de Aspectos'!$CV$2,'Tabla de Aspectos'!$CV$2,IF('Tabla de Aspectos'!CW213='Tabla de Aspectos'!$CX$2,'Tabla de Aspectos'!$CX$2,"")))))))))))))))))))))))))))))))))))))))))))))))))</f>
        <v>Conjunción</v>
      </c>
      <c r="DT11" s="5">
        <f>IF(AND('Tabla de Aspectos'!H213&gt;=0,'Tabla de Aspectos'!H213&lt;'Tabla de Aspectos'!$G$5/24),'Tabla de Aspectos'!H213,IF(AND('Tabla de Aspectos'!J213&gt;=0,'Tabla de Aspectos'!J213&lt;'Tabla de Aspectos'!$I$5/24),'Tabla de Aspectos'!J213,IF(AND('Tabla de Aspectos'!CZ213&gt;=0,'Tabla de Aspectos'!CZ213&lt;'Tabla de Aspectos'!$CY$5/24),'Tabla de Aspectos'!CZ213,IF(AND('Tabla de Aspectos'!L213&gt;=0,'Tabla de Aspectos'!L213&lt;'Tabla de Aspectos'!$K$5/24),'Tabla de Aspectos'!L213,IF(AND('Tabla de Aspectos'!N213&gt;=0,'Tabla de Aspectos'!N213&lt;'Tabla de Aspectos'!$M$5/24),'Tabla de Aspectos'!N213,IF(AND('Tabla de Aspectos'!P213&gt;=0,'Tabla de Aspectos'!P213&lt;'Tabla de Aspectos'!$O$5/24),'Tabla de Aspectos'!P213,IF(AND('Tabla de Aspectos'!R213&gt;=0,'Tabla de Aspectos'!R213&lt;'Tabla de Aspectos'!$Q$5/24),'Tabla de Aspectos'!R213,IF(AND('Tabla de Aspectos'!T213&gt;=0,'Tabla de Aspectos'!T213&lt;'Tabla de Aspectos'!$S$5/24),'Tabla de Aspectos'!T213,IF(AND('Tabla de Aspectos'!V213&gt;=0,'Tabla de Aspectos'!V213&lt;'Tabla de Aspectos'!$U$5/24),'Tabla de Aspectos'!V213,IF(AND('Tabla de Aspectos'!X213&gt;=0,'Tabla de Aspectos'!X213&lt;'Tabla de Aspectos'!$W$5/24),'Tabla de Aspectos'!X213,IF(AND('Tabla de Aspectos'!Z213&gt;=0,'Tabla de Aspectos'!Z213&lt;'Tabla de Aspectos'!$Y$5/24),'Tabla de Aspectos'!Z213,IF(AND('Tabla de Aspectos'!AB213&gt;=0,'Tabla de Aspectos'!AB213&lt;'Tabla de Aspectos'!$AA$5/24),'Tabla de Aspectos'!AB213,IF(AND('Tabla de Aspectos'!AD213&gt;=0,'Tabla de Aspectos'!AD213&lt;'Tabla de Aspectos'!$AC$5/24),'Tabla de Aspectos'!AD213,IF(AND('Tabla de Aspectos'!AF213&gt;=0,'Tabla de Aspectos'!AF213&lt;'Tabla de Aspectos'!$AE$5/24),'Tabla de Aspectos'!AF213,IF(AND('Tabla de Aspectos'!AH213&gt;=0,'Tabla de Aspectos'!AH213&lt;'Tabla de Aspectos'!$AG$5/24),'Tabla de Aspectos'!AH213,IF(AND('Tabla de Aspectos'!AJ213&gt;=0,'Tabla de Aspectos'!AJ213&lt;'Tabla de Aspectos'!$AI$5/24),'Tabla de Aspectos'!AJ213,IF(AND('Tabla de Aspectos'!AL213&gt;=0,'Tabla de Aspectos'!AL213&lt;'Tabla de Aspectos'!$AK$5/24),'Tabla de Aspectos'!AL213,IF(AND('Tabla de Aspectos'!AN213&gt;=0,'Tabla de Aspectos'!AN213&lt;'Tabla de Aspectos'!$AM$5/24),'Tabla de Aspectos'!AN213,IF(AND('Tabla de Aspectos'!AP213&gt;=0,'Tabla de Aspectos'!AP213&lt;'Tabla de Aspectos'!$AO$5/24),'Tabla de Aspectos'!AP213,IF(AND('Tabla de Aspectos'!AR213&gt;=0,'Tabla de Aspectos'!AR213&lt;'Tabla de Aspectos'!$AQ$5/24),'Tabla de Aspectos'!AR213,IF(AND('Tabla de Aspectos'!AT213&gt;=0,'Tabla de Aspectos'!AT213&lt;'Tabla de Aspectos'!$AS$5/24),'Tabla de Aspectos'!AT213,IF(AND('Tabla de Aspectos'!AV213&gt;=0,'Tabla de Aspectos'!AV213&lt;'Tabla de Aspectos'!$AU$5/24),'Tabla de Aspectos'!AV213,IF(AND('Tabla de Aspectos'!AX213&gt;=0,'Tabla de Aspectos'!AX213&lt;'Tabla de Aspectos'!$AW$5/24),'Tabla de Aspectos'!AX213,IF(AND('Tabla de Aspectos'!AZ213&gt;=0,'Tabla de Aspectos'!AZ213&lt;'Tabla de Aspectos'!$AY$5/24),'Tabla de Aspectos'!AZ213,IF(AND('Tabla de Aspectos'!BB213&gt;=0,'Tabla de Aspectos'!BB213&lt;'Tabla de Aspectos'!$BA$5/24),'Tabla de Aspectos'!BB213,IF(AND('Tabla de Aspectos'!BD213&gt;=0,'Tabla de Aspectos'!BD213&lt;'Tabla de Aspectos'!$BC$5/24),'Tabla de Aspectos'!BD213,IF(AND('Tabla de Aspectos'!BF213&gt;=0,'Tabla de Aspectos'!BF213&lt;'Tabla de Aspectos'!$BE$5/24),'Tabla de Aspectos'!BF213,IF(AND('Tabla de Aspectos'!BH213&gt;=0,'Tabla de Aspectos'!BH213&lt;'Tabla de Aspectos'!$BG$5/24),'Tabla de Aspectos'!BH213,IF(AND('Tabla de Aspectos'!BJ213&gt;=0,'Tabla de Aspectos'!BJ213&lt;'Tabla de Aspectos'!$BI$5/24),'Tabla de Aspectos'!BJ213,IF(AND('Tabla de Aspectos'!BL213&gt;=0,'Tabla de Aspectos'!BL213&lt;'Tabla de Aspectos'!$BK$5/24),'Tabla de Aspectos'!BL213,IF(AND('Tabla de Aspectos'!BN213&gt;=0,'Tabla de Aspectos'!BN213&lt;'Tabla de Aspectos'!$BM$5/24),'Tabla de Aspectos'!BN213,IF(AND('Tabla de Aspectos'!BP213&gt;=0,'Tabla de Aspectos'!BP213&lt;'Tabla de Aspectos'!$BO$5/24),'Tabla de Aspectos'!BP213,IF(AND('Tabla de Aspectos'!BR213&gt;=0,'Tabla de Aspectos'!BR213&lt;'Tabla de Aspectos'!$BQ$5/24),'Tabla de Aspectos'!BR213,IF(AND('Tabla de Aspectos'!BT213&gt;=0,'Tabla de Aspectos'!BT213&lt;'Tabla de Aspectos'!$BS$5/24),'Tabla de Aspectos'!BT213,IF(AND('Tabla de Aspectos'!BV213&gt;=0,'Tabla de Aspectos'!BV213&lt;'Tabla de Aspectos'!$BU$5/24),'Tabla de Aspectos'!BV213,IF(AND('Tabla de Aspectos'!BX213&gt;=0,'Tabla de Aspectos'!BX213&lt;'Tabla de Aspectos'!$BW$5/24),'Tabla de Aspectos'!BX213,IF(AND('Tabla de Aspectos'!BZ213&gt;=0,'Tabla de Aspectos'!BZ213&lt;'Tabla de Aspectos'!$BY$5/24),'Tabla de Aspectos'!BZ213,IF(AND('Tabla de Aspectos'!CB213&gt;=0,'Tabla de Aspectos'!CB213&lt;'Tabla de Aspectos'!$CA$5/24),'Tabla de Aspectos'!CB213,IF(AND('Tabla de Aspectos'!CD213&gt;=0,'Tabla de Aspectos'!CD213&lt;'Tabla de Aspectos'!$CC$5/24),'Tabla de Aspectos'!CD213,IF(AND('Tabla de Aspectos'!CF213&gt;=0,'Tabla de Aspectos'!CF213&lt;'Tabla de Aspectos'!$CE$5/24),'Tabla de Aspectos'!CF213,IF(AND('Tabla de Aspectos'!CH213&gt;=0,'Tabla de Aspectos'!CH213&lt;'Tabla de Aspectos'!$CG$5/24),'Tabla de Aspectos'!CH213,IF(AND('Tabla de Aspectos'!CJ213&gt;=0,'Tabla de Aspectos'!CJ213&lt;'Tabla de Aspectos'!$CI$5/24),'Tabla de Aspectos'!CJ213,IF(AND('Tabla de Aspectos'!CL213&gt;=0,'Tabla de Aspectos'!CL213&lt;'Tabla de Aspectos'!$CK$5/24),'Tabla de Aspectos'!CL213,IF(AND('Tabla de Aspectos'!CN213&gt;=0,'Tabla de Aspectos'!CN213&lt;'Tabla de Aspectos'!$CM$5/24),'Tabla de Aspectos'!CN213,IF(AND('Tabla de Aspectos'!CP213&gt;=0,'Tabla de Aspectos'!CP213&lt;'Tabla de Aspectos'!$CO$5/24),'Tabla de Aspectos'!CP213,IF(AND('Tabla de Aspectos'!CR213&gt;=0,'Tabla de Aspectos'!CR213&lt;'Tabla de Aspectos'!$CQ$5/24),'Tabla de Aspectos'!CR213,IF(AND('Tabla de Aspectos'!CT213&gt;=0,'Tabla de Aspectos'!CT213&lt;'Tabla de Aspectos'!$CS$5/24),'Tabla de Aspectos'!CT213,IF(AND('Tabla de Aspectos'!CV213&gt;=0,'Tabla de Aspectos'!CV213&lt;'Tabla de Aspectos'!$CU$5/24),'Tabla de Aspectos'!CV213,IF(AND('Tabla de Aspectos'!CX213&gt;=0,'Tabla de Aspectos'!CX213&lt;'Tabla de Aspectos'!$CW$5/24),'Tabla de Aspectos'!CX213,"")))))))))))))))))))))))))))))))))))))))))))))))))</f>
        <v>0</v>
      </c>
      <c r="DU11" s="3" t="str">
        <f>IF(DT11&lt;&gt;"",IF(DS11=13,"(no se puede describir)",IF(DS11="Conjunción","+20",ROUND((31-HLOOKUP(DS11,'Tabla de Aspectos'!$G$2:$DT$7,6,FALSE))/3*2,1))),"")</f>
        <v>+20</v>
      </c>
      <c r="DV11" s="3">
        <f>IF(DS11='Tabla de Aspectos'!$G$2,24*DT11/'Tabla de Aspectos'!$G$5,IF(DS11='Tabla de Aspectos'!$I$2,24*DT11/'Tabla de Aspectos'!$I$5,IF(DS11='Tabla de Aspectos'!$K$2,24*DT11/'Tabla de Aspectos'!$K$5,IF(DS11='Tabla de Aspectos'!$CY$2,24*DT11/'Tabla de Aspectos'!$CY$5,IF(DS11='Tabla de Aspectos'!$M$2,24*DT11/'Tabla de Aspectos'!$M$5,IF(DS11='Tabla de Aspectos'!$M$2,24*DT11/'Tabla de Aspectos'!$M$5,IF(DS11='Tabla de Aspectos'!$O$2,24*DT11/'Tabla de Aspectos'!$O$5,IF(DS11='Tabla de Aspectos'!$Q$2,24*DT11/'Tabla de Aspectos'!$Q$5,IF(DS11='Tabla de Aspectos'!$S$2,24*DT11/'Tabla de Aspectos'!$S$5,IF(DS11='Tabla de Aspectos'!$U$2,24*DT11/'Tabla de Aspectos'!$U$5,IF(DS11='Tabla de Aspectos'!$W$2,24*DT11/'Tabla de Aspectos'!$W$5,IF(DS11='Tabla de Aspectos'!$Y$2,24*DT11/'Tabla de Aspectos'!$Y$5,IF(DS11='Tabla de Aspectos'!$AA$2,24*DT11/'Tabla de Aspectos'!$AA$5,IF(DS11='Tabla de Aspectos'!$AC$2,24*DT11/'Tabla de Aspectos'!$AC$5,IF(DS11='Tabla de Aspectos'!$AE$2,24*DT11/'Tabla de Aspectos'!$AE$5,IF(DS11='Tabla de Aspectos'!$AG$2,24*DT11/'Tabla de Aspectos'!$AG$5,IF(DS11='Tabla de Aspectos'!$AI$2,24*DT11/'Tabla de Aspectos'!$AI$5,IF(DS11='Tabla de Aspectos'!$AK$2,24*DT11/'Tabla de Aspectos'!$AK$5,IF(DS11='Tabla de Aspectos'!$AM$2,24*DT11/'Tabla de Aspectos'!$AM$5,IF(DS11='Tabla de Aspectos'!$AO$2,24*DT11/'Tabla de Aspectos'!$AO$5,IF(DS11='Tabla de Aspectos'!$AQ$2,24*DT11/'Tabla de Aspectos'!$AQ$5,IF(DS11='Tabla de Aspectos'!$AS$2,24*DT11/'Tabla de Aspectos'!$AS$5,IF(DS11='Tabla de Aspectos'!$AU$2,24*DT11/'Tabla de Aspectos'!$AU$5,IF(DS11='Tabla de Aspectos'!$AW$2,24*DT11/'Tabla de Aspectos'!$AW$5,IF(DS11='Tabla de Aspectos'!$AY$2,24*DT11/'Tabla de Aspectos'!$AY$5,IF(DS11='Tabla de Aspectos'!$BA$2,24*DT11/'Tabla de Aspectos'!$BA$5,IF(DS11='Tabla de Aspectos'!$BC$2,24*DT11/'Tabla de Aspectos'!$BC$5,IF(DS11='Tabla de Aspectos'!$BE$2,24*DT11/'Tabla de Aspectos'!$BE$5,IF(DS11='Tabla de Aspectos'!$BG$2,24*DT11/'Tabla de Aspectos'!$BG$5,IF(DS11='Tabla de Aspectos'!$BI$2,24*DT11/'Tabla de Aspectos'!$BI$5,IF(DS11='Tabla de Aspectos'!$BK$2,24*DT11/'Tabla de Aspectos'!$BK$5,IF(DS11='Tabla de Aspectos'!$BM$2,24*DT11/'Tabla de Aspectos'!$BM$5,IF(DS11='Tabla de Aspectos'!$BO$2,24*DT11/'Tabla de Aspectos'!$BO$5,IF(DS11='Tabla de Aspectos'!$BQ$2,24*DT11/'Tabla de Aspectos'!$BQ$5,IF(DS11='Tabla de Aspectos'!$BS$2,24*DT11/'Tabla de Aspectos'!$BS$5,IF(DS11='Tabla de Aspectos'!$BU$2,24*DT11/'Tabla de Aspectos'!$BU$5,IF(DS11='Tabla de Aspectos'!$BW$2,24*DT11/'Tabla de Aspectos'!$BW$5,IF(DS11='Tabla de Aspectos'!$BY$2,24*DT11/'Tabla de Aspectos'!$BY$5,IF(DS11='Tabla de Aspectos'!$CA$2,24*DT11/'Tabla de Aspectos'!$CA$5,IF(DS11='Tabla de Aspectos'!$CC$2,24*DT11/'Tabla de Aspectos'!$CC$5,IF(DS11='Tabla de Aspectos'!$CE$2,24*DT11/'Tabla de Aspectos'!$CE$5,IF(DS11='Tabla de Aspectos'!$CG$2,24*DT11/'Tabla de Aspectos'!$CG$5,IF(DS11='Tabla de Aspectos'!$CI$2,24*DT11/'Tabla de Aspectos'!$CI$5,IF(DS11='Tabla de Aspectos'!$CK$2,24*DT11/'Tabla de Aspectos'!$CK$5,IF(DS11='Tabla de Aspectos'!$CM$2,24*DT11/'Tabla de Aspectos'!$CM$5,IF(DS11='Tabla de Aspectos'!$CO$2,24*DT11/'Tabla de Aspectos'!$CO$5,IF(DS11='Tabla de Aspectos'!$CQ$2,24*DT11/'Tabla de Aspectos'!$CQ$5,IF(DS11='Tabla de Aspectos'!$CS$2,24*DT11/'Tabla de Aspectos'!$CS$5,IF(DS11='Tabla de Aspectos'!$CU$2,24*DT11/'Tabla de Aspectos'!$CU$5,IF(DS11='Tabla de Aspectos'!$CW$2,24*DT11/'Tabla de Aspectos'!$CW$5,""))))))))))))))))))))))))))))))))))))))))))))))))))</f>
        <v>0</v>
      </c>
      <c r="DW11" s="3">
        <f t="shared" si="11"/>
        <v>20</v>
      </c>
      <c r="DY11" s="3">
        <f>'Tabla de Aspectos'!D228</f>
        <v>232</v>
      </c>
      <c r="DZ11" s="3" t="str">
        <f>'Tabla de Aspectos'!E228</f>
        <v>Vertex</v>
      </c>
      <c r="EA11" s="3" t="str">
        <f>'Tabla de Aspectos'!F228</f>
        <v>Urano</v>
      </c>
      <c r="EB11" s="3" t="str">
        <f>IF('Tabla de Aspectos'!G228='Tabla de Aspectos'!$H$2,'Tabla de Aspectos'!$H$2,IF('Tabla de Aspectos'!I228='Tabla de Aspectos'!$J$2,'Tabla de Aspectos'!$J$2,IF('Tabla de Aspectos'!CY228='Tabla de Aspectos'!$CZ$2,'Tabla de Aspectos'!$CZ$2,IF('Tabla de Aspectos'!K228='Tabla de Aspectos'!$L$2,'Tabla de Aspectos'!$L$2,IF('Tabla de Aspectos'!M228='Tabla de Aspectos'!$N$2,'Tabla de Aspectos'!$N$2,IF('Tabla de Aspectos'!O228='Tabla de Aspectos'!$P$2,'Tabla de Aspectos'!$P$2,IF('Tabla de Aspectos'!Q228='Tabla de Aspectos'!$R$2,'Tabla de Aspectos'!$R$2,IF('Tabla de Aspectos'!S228='Tabla de Aspectos'!$T$2,'Tabla de Aspectos'!$T$2,IF('Tabla de Aspectos'!U228='Tabla de Aspectos'!$V$2,'Tabla de Aspectos'!$V$2,IF('Tabla de Aspectos'!W228='Tabla de Aspectos'!$X$2,'Tabla de Aspectos'!$X$2,IF('Tabla de Aspectos'!Y228='Tabla de Aspectos'!$Z$2,'Tabla de Aspectos'!$Z$2,IF('Tabla de Aspectos'!AA228='Tabla de Aspectos'!$AB$2,'Tabla de Aspectos'!$AB$2,IF('Tabla de Aspectos'!AC228='Tabla de Aspectos'!$AD$2,'Tabla de Aspectos'!$AD$2,IF('Tabla de Aspectos'!AE228='Tabla de Aspectos'!$AF$2,'Tabla de Aspectos'!$AF$2,IF('Tabla de Aspectos'!AG228='Tabla de Aspectos'!$AH$2,'Tabla de Aspectos'!$AH$2,IF('Tabla de Aspectos'!AI228='Tabla de Aspectos'!$AJ$2,'Tabla de Aspectos'!$AJ$2,IF('Tabla de Aspectos'!AK228='Tabla de Aspectos'!$AL$2,'Tabla de Aspectos'!$AL$2,IF('Tabla de Aspectos'!AM228='Tabla de Aspectos'!$AN$2,'Tabla de Aspectos'!$AN$2,IF('Tabla de Aspectos'!AO228='Tabla de Aspectos'!$AP$2,'Tabla de Aspectos'!$AP$2,IF('Tabla de Aspectos'!AQ228='Tabla de Aspectos'!$AR$2,'Tabla de Aspectos'!$AR$2,IF('Tabla de Aspectos'!AS228='Tabla de Aspectos'!$AT$2,'Tabla de Aspectos'!$AT$2,IF('Tabla de Aspectos'!AU228='Tabla de Aspectos'!$AV$2,'Tabla de Aspectos'!$AV$2,IF('Tabla de Aspectos'!AW228='Tabla de Aspectos'!$AX$2,'Tabla de Aspectos'!$AX$2,IF('Tabla de Aspectos'!AY228='Tabla de Aspectos'!$AZ$2,'Tabla de Aspectos'!$AZ$2,IF('Tabla de Aspectos'!BA228='Tabla de Aspectos'!$BB$2,'Tabla de Aspectos'!$BB$2,IF('Tabla de Aspectos'!BC228='Tabla de Aspectos'!$BD$2,'Tabla de Aspectos'!$BD$2,IF('Tabla de Aspectos'!BE228='Tabla de Aspectos'!$BF$2,'Tabla de Aspectos'!$BF$2,IF('Tabla de Aspectos'!BG228='Tabla de Aspectos'!$BH$2,'Tabla de Aspectos'!$BH$2,IF('Tabla de Aspectos'!BI228='Tabla de Aspectos'!$BJ$2,'Tabla de Aspectos'!$BJ$2,IF('Tabla de Aspectos'!BK228='Tabla de Aspectos'!$BL$2,'Tabla de Aspectos'!$BL$2,IF('Tabla de Aspectos'!BM228='Tabla de Aspectos'!$BN$2,'Tabla de Aspectos'!$BN$2,IF('Tabla de Aspectos'!BO228='Tabla de Aspectos'!$BP$2,'Tabla de Aspectos'!$BP$2,IF('Tabla de Aspectos'!BQ228='Tabla de Aspectos'!$BR$2,'Tabla de Aspectos'!$BR$2,IF('Tabla de Aspectos'!BS228='Tabla de Aspectos'!$BT$2,'Tabla de Aspectos'!$BT$2,IF('Tabla de Aspectos'!BU228='Tabla de Aspectos'!$BV$2,'Tabla de Aspectos'!$BV$2,IF('Tabla de Aspectos'!BW228='Tabla de Aspectos'!$BX$2,'Tabla de Aspectos'!$BX$2,IF('Tabla de Aspectos'!BY228='Tabla de Aspectos'!$BZ$2,'Tabla de Aspectos'!$BZ$2,IF('Tabla de Aspectos'!CA228='Tabla de Aspectos'!$CB$2,'Tabla de Aspectos'!$CB$2,IF('Tabla de Aspectos'!CC228='Tabla de Aspectos'!$CD$2,'Tabla de Aspectos'!$CD$2,IF('Tabla de Aspectos'!CE228='Tabla de Aspectos'!$CF$2,'Tabla de Aspectos'!$CF$2,IF('Tabla de Aspectos'!CG228='Tabla de Aspectos'!$CH$2,'Tabla de Aspectos'!$CH$2,IF('Tabla de Aspectos'!CI228='Tabla de Aspectos'!$CJ$2,'Tabla de Aspectos'!$CJ$2,IF('Tabla de Aspectos'!CK228='Tabla de Aspectos'!$CL$2,'Tabla de Aspectos'!$CL$2,IF('Tabla de Aspectos'!CM228='Tabla de Aspectos'!$CN$2,'Tabla de Aspectos'!$CN$2,IF('Tabla de Aspectos'!CO228='Tabla de Aspectos'!$CP$2,'Tabla de Aspectos'!$CP$2,IF('Tabla de Aspectos'!CQ228='Tabla de Aspectos'!$CR$2,'Tabla de Aspectos'!$CR$2,IF('Tabla de Aspectos'!CS228='Tabla de Aspectos'!$CT$2,'Tabla de Aspectos'!$CT$2,IF('Tabla de Aspectos'!CU228='Tabla de Aspectos'!$CV$2,'Tabla de Aspectos'!$CV$2,IF('Tabla de Aspectos'!CW228='Tabla de Aspectos'!$CX$2,'Tabla de Aspectos'!$CX$2,"")))))))))))))))))))))))))))))))))))))))))))))))))</f>
        <v>Conjunción</v>
      </c>
      <c r="EC11" s="5">
        <f>IF(AND('Tabla de Aspectos'!H228&gt;=0,'Tabla de Aspectos'!H228&lt;'Tabla de Aspectos'!$G$5/24),'Tabla de Aspectos'!H228,IF(AND('Tabla de Aspectos'!J228&gt;=0,'Tabla de Aspectos'!J228&lt;'Tabla de Aspectos'!$I$5/24),'Tabla de Aspectos'!J228,IF(AND('Tabla de Aspectos'!CZ228&gt;=0,'Tabla de Aspectos'!CZ228&lt;'Tabla de Aspectos'!$CY$5/24),'Tabla de Aspectos'!CZ228,IF(AND('Tabla de Aspectos'!L228&gt;=0,'Tabla de Aspectos'!L228&lt;'Tabla de Aspectos'!$K$5/24),'Tabla de Aspectos'!L228,IF(AND('Tabla de Aspectos'!N228&gt;=0,'Tabla de Aspectos'!N228&lt;'Tabla de Aspectos'!$M$5/24),'Tabla de Aspectos'!N228,IF(AND('Tabla de Aspectos'!P228&gt;=0,'Tabla de Aspectos'!P228&lt;'Tabla de Aspectos'!$O$5/24),'Tabla de Aspectos'!P228,IF(AND('Tabla de Aspectos'!R228&gt;=0,'Tabla de Aspectos'!R228&lt;'Tabla de Aspectos'!$Q$5/24),'Tabla de Aspectos'!R228,IF(AND('Tabla de Aspectos'!T228&gt;=0,'Tabla de Aspectos'!T228&lt;'Tabla de Aspectos'!$S$5/24),'Tabla de Aspectos'!T228,IF(AND('Tabla de Aspectos'!V228&gt;=0,'Tabla de Aspectos'!V228&lt;'Tabla de Aspectos'!$U$5/24),'Tabla de Aspectos'!V228,IF(AND('Tabla de Aspectos'!X228&gt;=0,'Tabla de Aspectos'!X228&lt;'Tabla de Aspectos'!$W$5/24),'Tabla de Aspectos'!X228,IF(AND('Tabla de Aspectos'!Z228&gt;=0,'Tabla de Aspectos'!Z228&lt;'Tabla de Aspectos'!$Y$5/24),'Tabla de Aspectos'!Z228,IF(AND('Tabla de Aspectos'!AB228&gt;=0,'Tabla de Aspectos'!AB228&lt;'Tabla de Aspectos'!$AA$5/24),'Tabla de Aspectos'!AB228,IF(AND('Tabla de Aspectos'!AD228&gt;=0,'Tabla de Aspectos'!AD228&lt;'Tabla de Aspectos'!$AC$5/24),'Tabla de Aspectos'!AD228,IF(AND('Tabla de Aspectos'!AF228&gt;=0,'Tabla de Aspectos'!AF228&lt;'Tabla de Aspectos'!$AE$5/24),'Tabla de Aspectos'!AF228,IF(AND('Tabla de Aspectos'!AH228&gt;=0,'Tabla de Aspectos'!AH228&lt;'Tabla de Aspectos'!$AG$5/24),'Tabla de Aspectos'!AH228,IF(AND('Tabla de Aspectos'!AJ228&gt;=0,'Tabla de Aspectos'!AJ228&lt;'Tabla de Aspectos'!$AI$5/24),'Tabla de Aspectos'!AJ228,IF(AND('Tabla de Aspectos'!AL228&gt;=0,'Tabla de Aspectos'!AL228&lt;'Tabla de Aspectos'!$AK$5/24),'Tabla de Aspectos'!AL228,IF(AND('Tabla de Aspectos'!AN228&gt;=0,'Tabla de Aspectos'!AN228&lt;'Tabla de Aspectos'!$AM$5/24),'Tabla de Aspectos'!AN228,IF(AND('Tabla de Aspectos'!AP228&gt;=0,'Tabla de Aspectos'!AP228&lt;'Tabla de Aspectos'!$AO$5/24),'Tabla de Aspectos'!AP228,IF(AND('Tabla de Aspectos'!AR228&gt;=0,'Tabla de Aspectos'!AR228&lt;'Tabla de Aspectos'!$AQ$5/24),'Tabla de Aspectos'!AR228,IF(AND('Tabla de Aspectos'!AT228&gt;=0,'Tabla de Aspectos'!AT228&lt;'Tabla de Aspectos'!$AS$5/24),'Tabla de Aspectos'!AT228,IF(AND('Tabla de Aspectos'!AV228&gt;=0,'Tabla de Aspectos'!AV228&lt;'Tabla de Aspectos'!$AU$5/24),'Tabla de Aspectos'!AV228,IF(AND('Tabla de Aspectos'!AX228&gt;=0,'Tabla de Aspectos'!AX228&lt;'Tabla de Aspectos'!$AW$5/24),'Tabla de Aspectos'!AX228,IF(AND('Tabla de Aspectos'!AZ228&gt;=0,'Tabla de Aspectos'!AZ228&lt;'Tabla de Aspectos'!$AY$5/24),'Tabla de Aspectos'!AZ228,IF(AND('Tabla de Aspectos'!BB228&gt;=0,'Tabla de Aspectos'!BB228&lt;'Tabla de Aspectos'!$BA$5/24),'Tabla de Aspectos'!BB228,IF(AND('Tabla de Aspectos'!BD228&gt;=0,'Tabla de Aspectos'!BD228&lt;'Tabla de Aspectos'!$BC$5/24),'Tabla de Aspectos'!BD228,IF(AND('Tabla de Aspectos'!BF228&gt;=0,'Tabla de Aspectos'!BF228&lt;'Tabla de Aspectos'!$BE$5/24),'Tabla de Aspectos'!BF228,IF(AND('Tabla de Aspectos'!BH228&gt;=0,'Tabla de Aspectos'!BH228&lt;'Tabla de Aspectos'!$BG$5/24),'Tabla de Aspectos'!BH228,IF(AND('Tabla de Aspectos'!BJ228&gt;=0,'Tabla de Aspectos'!BJ228&lt;'Tabla de Aspectos'!$BI$5/24),'Tabla de Aspectos'!BJ228,IF(AND('Tabla de Aspectos'!BL228&gt;=0,'Tabla de Aspectos'!BL228&lt;'Tabla de Aspectos'!$BK$5/24),'Tabla de Aspectos'!BL228,IF(AND('Tabla de Aspectos'!BN228&gt;=0,'Tabla de Aspectos'!BN228&lt;'Tabla de Aspectos'!$BM$5/24),'Tabla de Aspectos'!BN228,IF(AND('Tabla de Aspectos'!BP228&gt;=0,'Tabla de Aspectos'!BP228&lt;'Tabla de Aspectos'!$BO$5/24),'Tabla de Aspectos'!BP228,IF(AND('Tabla de Aspectos'!BR228&gt;=0,'Tabla de Aspectos'!BR228&lt;'Tabla de Aspectos'!$BQ$5/24),'Tabla de Aspectos'!BR228,IF(AND('Tabla de Aspectos'!BT228&gt;=0,'Tabla de Aspectos'!BT228&lt;'Tabla de Aspectos'!$BS$5/24),'Tabla de Aspectos'!BT228,IF(AND('Tabla de Aspectos'!BV228&gt;=0,'Tabla de Aspectos'!BV228&lt;'Tabla de Aspectos'!$BU$5/24),'Tabla de Aspectos'!BV228,IF(AND('Tabla de Aspectos'!BX228&gt;=0,'Tabla de Aspectos'!BX228&lt;'Tabla de Aspectos'!$BW$5/24),'Tabla de Aspectos'!BX228,IF(AND('Tabla de Aspectos'!BZ228&gt;=0,'Tabla de Aspectos'!BZ228&lt;'Tabla de Aspectos'!$BY$5/24),'Tabla de Aspectos'!BZ228,IF(AND('Tabla de Aspectos'!CB228&gt;=0,'Tabla de Aspectos'!CB228&lt;'Tabla de Aspectos'!$CA$5/24),'Tabla de Aspectos'!CB228,IF(AND('Tabla de Aspectos'!CD228&gt;=0,'Tabla de Aspectos'!CD228&lt;'Tabla de Aspectos'!$CC$5/24),'Tabla de Aspectos'!CD228,IF(AND('Tabla de Aspectos'!CF228&gt;=0,'Tabla de Aspectos'!CF228&lt;'Tabla de Aspectos'!$CE$5/24),'Tabla de Aspectos'!CF228,IF(AND('Tabla de Aspectos'!CH228&gt;=0,'Tabla de Aspectos'!CH228&lt;'Tabla de Aspectos'!$CG$5/24),'Tabla de Aspectos'!CH228,IF(AND('Tabla de Aspectos'!CJ228&gt;=0,'Tabla de Aspectos'!CJ228&lt;'Tabla de Aspectos'!$CI$5/24),'Tabla de Aspectos'!CJ228,IF(AND('Tabla de Aspectos'!CL228&gt;=0,'Tabla de Aspectos'!CL228&lt;'Tabla de Aspectos'!$CK$5/24),'Tabla de Aspectos'!CL228,IF(AND('Tabla de Aspectos'!CN228&gt;=0,'Tabla de Aspectos'!CN228&lt;'Tabla de Aspectos'!$CM$5/24),'Tabla de Aspectos'!CN228,IF(AND('Tabla de Aspectos'!CP228&gt;=0,'Tabla de Aspectos'!CP228&lt;'Tabla de Aspectos'!$CO$5/24),'Tabla de Aspectos'!CP228,IF(AND('Tabla de Aspectos'!CR228&gt;=0,'Tabla de Aspectos'!CR228&lt;'Tabla de Aspectos'!$CQ$5/24),'Tabla de Aspectos'!CR228,IF(AND('Tabla de Aspectos'!CT228&gt;=0,'Tabla de Aspectos'!CT228&lt;'Tabla de Aspectos'!$CS$5/24),'Tabla de Aspectos'!CT228,IF(AND('Tabla de Aspectos'!CV228&gt;=0,'Tabla de Aspectos'!CV228&lt;'Tabla de Aspectos'!$CU$5/24),'Tabla de Aspectos'!CV228,IF(AND('Tabla de Aspectos'!CX228&gt;=0,'Tabla de Aspectos'!CX228&lt;'Tabla de Aspectos'!$CW$5/24),'Tabla de Aspectos'!CX228,"")))))))))))))))))))))))))))))))))))))))))))))))))</f>
        <v>0</v>
      </c>
      <c r="ED11" s="3" t="str">
        <f>IF(EC11&lt;&gt;"",IF(EB11=13,"(no se puede describir)",IF(EB11="Conjunción","+20",ROUND((31-HLOOKUP(EB11,'Tabla de Aspectos'!$G$2:$DT$7,6,FALSE))/3*2,1))),"")</f>
        <v>+20</v>
      </c>
      <c r="EE11" s="3">
        <f>IF(EB11='Tabla de Aspectos'!$G$2,24*EC11/'Tabla de Aspectos'!$G$5,IF(EB11='Tabla de Aspectos'!$I$2,24*EC11/'Tabla de Aspectos'!$I$5,IF(EB11='Tabla de Aspectos'!$K$2,24*EC11/'Tabla de Aspectos'!$K$5,IF(EB11='Tabla de Aspectos'!$CY$2,24*EC11/'Tabla de Aspectos'!$CY$5,IF(EB11='Tabla de Aspectos'!$M$2,24*EC11/'Tabla de Aspectos'!$M$5,IF(EB11='Tabla de Aspectos'!$M$2,24*EC11/'Tabla de Aspectos'!$M$5,IF(EB11='Tabla de Aspectos'!$O$2,24*EC11/'Tabla de Aspectos'!$O$5,IF(EB11='Tabla de Aspectos'!$Q$2,24*EC11/'Tabla de Aspectos'!$Q$5,IF(EB11='Tabla de Aspectos'!$S$2,24*EC11/'Tabla de Aspectos'!$S$5,IF(EB11='Tabla de Aspectos'!$U$2,24*EC11/'Tabla de Aspectos'!$U$5,IF(EB11='Tabla de Aspectos'!$W$2,24*EC11/'Tabla de Aspectos'!$W$5,IF(EB11='Tabla de Aspectos'!$Y$2,24*EC11/'Tabla de Aspectos'!$Y$5,IF(EB11='Tabla de Aspectos'!$AA$2,24*EC11/'Tabla de Aspectos'!$AA$5,IF(EB11='Tabla de Aspectos'!$AC$2,24*EC11/'Tabla de Aspectos'!$AC$5,IF(EB11='Tabla de Aspectos'!$AE$2,24*EC11/'Tabla de Aspectos'!$AE$5,IF(EB11='Tabla de Aspectos'!$AG$2,24*EC11/'Tabla de Aspectos'!$AG$5,IF(EB11='Tabla de Aspectos'!$AI$2,24*EC11/'Tabla de Aspectos'!$AI$5,IF(EB11='Tabla de Aspectos'!$AK$2,24*EC11/'Tabla de Aspectos'!$AK$5,IF(EB11='Tabla de Aspectos'!$AM$2,24*EC11/'Tabla de Aspectos'!$AM$5,IF(EB11='Tabla de Aspectos'!$AO$2,24*EC11/'Tabla de Aspectos'!$AO$5,IF(EB11='Tabla de Aspectos'!$AQ$2,24*EC11/'Tabla de Aspectos'!$AQ$5,IF(EB11='Tabla de Aspectos'!$AS$2,24*EC11/'Tabla de Aspectos'!$AS$5,IF(EB11='Tabla de Aspectos'!$AU$2,24*EC11/'Tabla de Aspectos'!$AU$5,IF(EB11='Tabla de Aspectos'!$AW$2,24*EC11/'Tabla de Aspectos'!$AW$5,IF(EB11='Tabla de Aspectos'!$AY$2,24*EC11/'Tabla de Aspectos'!$AY$5,IF(EB11='Tabla de Aspectos'!$BA$2,24*EC11/'Tabla de Aspectos'!$BA$5,IF(EB11='Tabla de Aspectos'!$BC$2,24*EC11/'Tabla de Aspectos'!$BC$5,IF(EB11='Tabla de Aspectos'!$BE$2,24*EC11/'Tabla de Aspectos'!$BE$5,IF(EB11='Tabla de Aspectos'!$BG$2,24*EC11/'Tabla de Aspectos'!$BG$5,IF(EB11='Tabla de Aspectos'!$BI$2,24*EC11/'Tabla de Aspectos'!$BI$5,IF(EB11='Tabla de Aspectos'!$BK$2,24*EC11/'Tabla de Aspectos'!$BK$5,IF(EB11='Tabla de Aspectos'!$BM$2,24*EC11/'Tabla de Aspectos'!$BM$5,IF(EB11='Tabla de Aspectos'!$BO$2,24*EC11/'Tabla de Aspectos'!$BO$5,IF(EB11='Tabla de Aspectos'!$BQ$2,24*EC11/'Tabla de Aspectos'!$BQ$5,IF(EB11='Tabla de Aspectos'!$BS$2,24*EC11/'Tabla de Aspectos'!$BS$5,IF(EB11='Tabla de Aspectos'!$BU$2,24*EC11/'Tabla de Aspectos'!$BU$5,IF(EB11='Tabla de Aspectos'!$BW$2,24*EC11/'Tabla de Aspectos'!$BW$5,IF(EB11='Tabla de Aspectos'!$BY$2,24*EC11/'Tabla de Aspectos'!$BY$5,IF(EB11='Tabla de Aspectos'!$CA$2,24*EC11/'Tabla de Aspectos'!$CA$5,IF(EB11='Tabla de Aspectos'!$CC$2,24*EC11/'Tabla de Aspectos'!$CC$5,IF(EB11='Tabla de Aspectos'!$CE$2,24*EC11/'Tabla de Aspectos'!$CE$5,IF(EB11='Tabla de Aspectos'!$CG$2,24*EC11/'Tabla de Aspectos'!$CG$5,IF(EB11='Tabla de Aspectos'!$CI$2,24*EC11/'Tabla de Aspectos'!$CI$5,IF(EB11='Tabla de Aspectos'!$CK$2,24*EC11/'Tabla de Aspectos'!$CK$5,IF(EB11='Tabla de Aspectos'!$CM$2,24*EC11/'Tabla de Aspectos'!$CM$5,IF(EB11='Tabla de Aspectos'!$CO$2,24*EC11/'Tabla de Aspectos'!$CO$5,IF(EB11='Tabla de Aspectos'!$CQ$2,24*EC11/'Tabla de Aspectos'!$CQ$5,IF(EB11='Tabla de Aspectos'!$CS$2,24*EC11/'Tabla de Aspectos'!$CS$5,IF(EB11='Tabla de Aspectos'!$CU$2,24*EC11/'Tabla de Aspectos'!$CU$5,IF(EB11='Tabla de Aspectos'!$CW$2,24*EC11/'Tabla de Aspectos'!$CW$5,""))))))))))))))))))))))))))))))))))))))))))))))))))</f>
        <v>0</v>
      </c>
      <c r="EF11" s="3">
        <f t="shared" si="12"/>
        <v>20</v>
      </c>
      <c r="EH11" s="3">
        <f>'Tabla de Aspectos'!D243</f>
        <v>248</v>
      </c>
      <c r="EI11" s="3" t="str">
        <f>'Tabla de Aspectos'!E243</f>
        <v>Ceres</v>
      </c>
      <c r="EJ11" s="3" t="str">
        <f>'Tabla de Aspectos'!F243</f>
        <v>Urano</v>
      </c>
      <c r="EK11" s="3" t="str">
        <f>IF('Tabla de Aspectos'!G243='Tabla de Aspectos'!$H$2,'Tabla de Aspectos'!$H$2,IF('Tabla de Aspectos'!I243='Tabla de Aspectos'!$J$2,'Tabla de Aspectos'!$J$2,IF('Tabla de Aspectos'!CY243='Tabla de Aspectos'!$CZ$2,'Tabla de Aspectos'!$CZ$2,IF('Tabla de Aspectos'!K243='Tabla de Aspectos'!$L$2,'Tabla de Aspectos'!$L$2,IF('Tabla de Aspectos'!M243='Tabla de Aspectos'!$N$2,'Tabla de Aspectos'!$N$2,IF('Tabla de Aspectos'!O243='Tabla de Aspectos'!$P$2,'Tabla de Aspectos'!$P$2,IF('Tabla de Aspectos'!Q243='Tabla de Aspectos'!$R$2,'Tabla de Aspectos'!$R$2,IF('Tabla de Aspectos'!S243='Tabla de Aspectos'!$T$2,'Tabla de Aspectos'!$T$2,IF('Tabla de Aspectos'!U243='Tabla de Aspectos'!$V$2,'Tabla de Aspectos'!$V$2,IF('Tabla de Aspectos'!W243='Tabla de Aspectos'!$X$2,'Tabla de Aspectos'!$X$2,IF('Tabla de Aspectos'!Y243='Tabla de Aspectos'!$Z$2,'Tabla de Aspectos'!$Z$2,IF('Tabla de Aspectos'!AA243='Tabla de Aspectos'!$AB$2,'Tabla de Aspectos'!$AB$2,IF('Tabla de Aspectos'!AC243='Tabla de Aspectos'!$AD$2,'Tabla de Aspectos'!$AD$2,IF('Tabla de Aspectos'!AE243='Tabla de Aspectos'!$AF$2,'Tabla de Aspectos'!$AF$2,IF('Tabla de Aspectos'!AG243='Tabla de Aspectos'!$AH$2,'Tabla de Aspectos'!$AH$2,IF('Tabla de Aspectos'!AI243='Tabla de Aspectos'!$AJ$2,'Tabla de Aspectos'!$AJ$2,IF('Tabla de Aspectos'!AK243='Tabla de Aspectos'!$AL$2,'Tabla de Aspectos'!$AL$2,IF('Tabla de Aspectos'!AM243='Tabla de Aspectos'!$AN$2,'Tabla de Aspectos'!$AN$2,IF('Tabla de Aspectos'!AO243='Tabla de Aspectos'!$AP$2,'Tabla de Aspectos'!$AP$2,IF('Tabla de Aspectos'!AQ243='Tabla de Aspectos'!$AR$2,'Tabla de Aspectos'!$AR$2,IF('Tabla de Aspectos'!AS243='Tabla de Aspectos'!$AT$2,'Tabla de Aspectos'!$AT$2,IF('Tabla de Aspectos'!AU243='Tabla de Aspectos'!$AV$2,'Tabla de Aspectos'!$AV$2,IF('Tabla de Aspectos'!AW243='Tabla de Aspectos'!$AX$2,'Tabla de Aspectos'!$AX$2,IF('Tabla de Aspectos'!AY243='Tabla de Aspectos'!$AZ$2,'Tabla de Aspectos'!$AZ$2,IF('Tabla de Aspectos'!BA243='Tabla de Aspectos'!$BB$2,'Tabla de Aspectos'!$BB$2,IF('Tabla de Aspectos'!BC243='Tabla de Aspectos'!$BD$2,'Tabla de Aspectos'!$BD$2,IF('Tabla de Aspectos'!BE243='Tabla de Aspectos'!$BF$2,'Tabla de Aspectos'!$BF$2,IF('Tabla de Aspectos'!BG243='Tabla de Aspectos'!$BH$2,'Tabla de Aspectos'!$BH$2,IF('Tabla de Aspectos'!BI243='Tabla de Aspectos'!$BJ$2,'Tabla de Aspectos'!$BJ$2,IF('Tabla de Aspectos'!BK243='Tabla de Aspectos'!$BL$2,'Tabla de Aspectos'!$BL$2,IF('Tabla de Aspectos'!BM243='Tabla de Aspectos'!$BN$2,'Tabla de Aspectos'!$BN$2,IF('Tabla de Aspectos'!BO243='Tabla de Aspectos'!$BP$2,'Tabla de Aspectos'!$BP$2,IF('Tabla de Aspectos'!BQ243='Tabla de Aspectos'!$BR$2,'Tabla de Aspectos'!$BR$2,IF('Tabla de Aspectos'!BS243='Tabla de Aspectos'!$BT$2,'Tabla de Aspectos'!$BT$2,IF('Tabla de Aspectos'!BU243='Tabla de Aspectos'!$BV$2,'Tabla de Aspectos'!$BV$2,IF('Tabla de Aspectos'!BW243='Tabla de Aspectos'!$BX$2,'Tabla de Aspectos'!$BX$2,IF('Tabla de Aspectos'!BY243='Tabla de Aspectos'!$BZ$2,'Tabla de Aspectos'!$BZ$2,IF('Tabla de Aspectos'!CA243='Tabla de Aspectos'!$CB$2,'Tabla de Aspectos'!$CB$2,IF('Tabla de Aspectos'!CC243='Tabla de Aspectos'!$CD$2,'Tabla de Aspectos'!$CD$2,IF('Tabla de Aspectos'!CE243='Tabla de Aspectos'!$CF$2,'Tabla de Aspectos'!$CF$2,IF('Tabla de Aspectos'!CG243='Tabla de Aspectos'!$CH$2,'Tabla de Aspectos'!$CH$2,IF('Tabla de Aspectos'!CI243='Tabla de Aspectos'!$CJ$2,'Tabla de Aspectos'!$CJ$2,IF('Tabla de Aspectos'!CK243='Tabla de Aspectos'!$CL$2,'Tabla de Aspectos'!$CL$2,IF('Tabla de Aspectos'!CM243='Tabla de Aspectos'!$CN$2,'Tabla de Aspectos'!$CN$2,IF('Tabla de Aspectos'!CO243='Tabla de Aspectos'!$CP$2,'Tabla de Aspectos'!$CP$2,IF('Tabla de Aspectos'!CQ243='Tabla de Aspectos'!$CR$2,'Tabla de Aspectos'!$CR$2,IF('Tabla de Aspectos'!CS243='Tabla de Aspectos'!$CT$2,'Tabla de Aspectos'!$CT$2,IF('Tabla de Aspectos'!CU243='Tabla de Aspectos'!$CV$2,'Tabla de Aspectos'!$CV$2,IF('Tabla de Aspectos'!CW243='Tabla de Aspectos'!$CX$2,'Tabla de Aspectos'!$CX$2,"")))))))))))))))))))))))))))))))))))))))))))))))))</f>
        <v>Conjunción</v>
      </c>
      <c r="EL11" s="5">
        <f>IF(AND('Tabla de Aspectos'!H243&gt;=0,'Tabla de Aspectos'!H243&lt;'Tabla de Aspectos'!$G$5/24),'Tabla de Aspectos'!H243,IF(AND('Tabla de Aspectos'!J243&gt;=0,'Tabla de Aspectos'!J243&lt;'Tabla de Aspectos'!$I$5/24),'Tabla de Aspectos'!J243,IF(AND('Tabla de Aspectos'!CZ243&gt;=0,'Tabla de Aspectos'!CZ243&lt;'Tabla de Aspectos'!$CY$5/24),'Tabla de Aspectos'!CZ243,IF(AND('Tabla de Aspectos'!L243&gt;=0,'Tabla de Aspectos'!L243&lt;'Tabla de Aspectos'!$K$5/24),'Tabla de Aspectos'!L243,IF(AND('Tabla de Aspectos'!N243&gt;=0,'Tabla de Aspectos'!N243&lt;'Tabla de Aspectos'!$M$5/24),'Tabla de Aspectos'!N243,IF(AND('Tabla de Aspectos'!P243&gt;=0,'Tabla de Aspectos'!P243&lt;'Tabla de Aspectos'!$O$5/24),'Tabla de Aspectos'!P243,IF(AND('Tabla de Aspectos'!R243&gt;=0,'Tabla de Aspectos'!R243&lt;'Tabla de Aspectos'!$Q$5/24),'Tabla de Aspectos'!R243,IF(AND('Tabla de Aspectos'!T243&gt;=0,'Tabla de Aspectos'!T243&lt;'Tabla de Aspectos'!$S$5/24),'Tabla de Aspectos'!T243,IF(AND('Tabla de Aspectos'!V243&gt;=0,'Tabla de Aspectos'!V243&lt;'Tabla de Aspectos'!$U$5/24),'Tabla de Aspectos'!V243,IF(AND('Tabla de Aspectos'!X243&gt;=0,'Tabla de Aspectos'!X243&lt;'Tabla de Aspectos'!$W$5/24),'Tabla de Aspectos'!X243,IF(AND('Tabla de Aspectos'!Z243&gt;=0,'Tabla de Aspectos'!Z243&lt;'Tabla de Aspectos'!$Y$5/24),'Tabla de Aspectos'!Z243,IF(AND('Tabla de Aspectos'!AB243&gt;=0,'Tabla de Aspectos'!AB243&lt;'Tabla de Aspectos'!$AA$5/24),'Tabla de Aspectos'!AB243,IF(AND('Tabla de Aspectos'!AD243&gt;=0,'Tabla de Aspectos'!AD243&lt;'Tabla de Aspectos'!$AC$5/24),'Tabla de Aspectos'!AD243,IF(AND('Tabla de Aspectos'!AF243&gt;=0,'Tabla de Aspectos'!AF243&lt;'Tabla de Aspectos'!$AE$5/24),'Tabla de Aspectos'!AF243,IF(AND('Tabla de Aspectos'!AH243&gt;=0,'Tabla de Aspectos'!AH243&lt;'Tabla de Aspectos'!$AG$5/24),'Tabla de Aspectos'!AH243,IF(AND('Tabla de Aspectos'!AJ243&gt;=0,'Tabla de Aspectos'!AJ243&lt;'Tabla de Aspectos'!$AI$5/24),'Tabla de Aspectos'!AJ243,IF(AND('Tabla de Aspectos'!AL243&gt;=0,'Tabla de Aspectos'!AL243&lt;'Tabla de Aspectos'!$AK$5/24),'Tabla de Aspectos'!AL243,IF(AND('Tabla de Aspectos'!AN243&gt;=0,'Tabla de Aspectos'!AN243&lt;'Tabla de Aspectos'!$AM$5/24),'Tabla de Aspectos'!AN243,IF(AND('Tabla de Aspectos'!AP243&gt;=0,'Tabla de Aspectos'!AP243&lt;'Tabla de Aspectos'!$AO$5/24),'Tabla de Aspectos'!AP243,IF(AND('Tabla de Aspectos'!AR243&gt;=0,'Tabla de Aspectos'!AR243&lt;'Tabla de Aspectos'!$AQ$5/24),'Tabla de Aspectos'!AR243,IF(AND('Tabla de Aspectos'!AT243&gt;=0,'Tabla de Aspectos'!AT243&lt;'Tabla de Aspectos'!$AS$5/24),'Tabla de Aspectos'!AT243,IF(AND('Tabla de Aspectos'!AV243&gt;=0,'Tabla de Aspectos'!AV243&lt;'Tabla de Aspectos'!$AU$5/24),'Tabla de Aspectos'!AV243,IF(AND('Tabla de Aspectos'!AX243&gt;=0,'Tabla de Aspectos'!AX243&lt;'Tabla de Aspectos'!$AW$5/24),'Tabla de Aspectos'!AX243,IF(AND('Tabla de Aspectos'!AZ243&gt;=0,'Tabla de Aspectos'!AZ243&lt;'Tabla de Aspectos'!$AY$5/24),'Tabla de Aspectos'!AZ243,IF(AND('Tabla de Aspectos'!BB243&gt;=0,'Tabla de Aspectos'!BB243&lt;'Tabla de Aspectos'!$BA$5/24),'Tabla de Aspectos'!BB243,IF(AND('Tabla de Aspectos'!BD243&gt;=0,'Tabla de Aspectos'!BD243&lt;'Tabla de Aspectos'!$BC$5/24),'Tabla de Aspectos'!BD243,IF(AND('Tabla de Aspectos'!BF243&gt;=0,'Tabla de Aspectos'!BF243&lt;'Tabla de Aspectos'!$BE$5/24),'Tabla de Aspectos'!BF243,IF(AND('Tabla de Aspectos'!BH243&gt;=0,'Tabla de Aspectos'!BH243&lt;'Tabla de Aspectos'!$BG$5/24),'Tabla de Aspectos'!BH243,IF(AND('Tabla de Aspectos'!BJ243&gt;=0,'Tabla de Aspectos'!BJ243&lt;'Tabla de Aspectos'!$BI$5/24),'Tabla de Aspectos'!BJ243,IF(AND('Tabla de Aspectos'!BL243&gt;=0,'Tabla de Aspectos'!BL243&lt;'Tabla de Aspectos'!$BK$5/24),'Tabla de Aspectos'!BL243,IF(AND('Tabla de Aspectos'!BN243&gt;=0,'Tabla de Aspectos'!BN243&lt;'Tabla de Aspectos'!$BM$5/24),'Tabla de Aspectos'!BN243,IF(AND('Tabla de Aspectos'!BP243&gt;=0,'Tabla de Aspectos'!BP243&lt;'Tabla de Aspectos'!$BO$5/24),'Tabla de Aspectos'!BP243,IF(AND('Tabla de Aspectos'!BR243&gt;=0,'Tabla de Aspectos'!BR243&lt;'Tabla de Aspectos'!$BQ$5/24),'Tabla de Aspectos'!BR243,IF(AND('Tabla de Aspectos'!BT243&gt;=0,'Tabla de Aspectos'!BT243&lt;'Tabla de Aspectos'!$BS$5/24),'Tabla de Aspectos'!BT243,IF(AND('Tabla de Aspectos'!BV243&gt;=0,'Tabla de Aspectos'!BV243&lt;'Tabla de Aspectos'!$BU$5/24),'Tabla de Aspectos'!BV243,IF(AND('Tabla de Aspectos'!BX243&gt;=0,'Tabla de Aspectos'!BX243&lt;'Tabla de Aspectos'!$BW$5/24),'Tabla de Aspectos'!BX243,IF(AND('Tabla de Aspectos'!BZ243&gt;=0,'Tabla de Aspectos'!BZ243&lt;'Tabla de Aspectos'!$BY$5/24),'Tabla de Aspectos'!BZ243,IF(AND('Tabla de Aspectos'!CB243&gt;=0,'Tabla de Aspectos'!CB243&lt;'Tabla de Aspectos'!$CA$5/24),'Tabla de Aspectos'!CB243,IF(AND('Tabla de Aspectos'!CD243&gt;=0,'Tabla de Aspectos'!CD243&lt;'Tabla de Aspectos'!$CC$5/24),'Tabla de Aspectos'!CD243,IF(AND('Tabla de Aspectos'!CF243&gt;=0,'Tabla de Aspectos'!CF243&lt;'Tabla de Aspectos'!$CE$5/24),'Tabla de Aspectos'!CF243,IF(AND('Tabla de Aspectos'!CH243&gt;=0,'Tabla de Aspectos'!CH243&lt;'Tabla de Aspectos'!$CG$5/24),'Tabla de Aspectos'!CH243,IF(AND('Tabla de Aspectos'!CJ243&gt;=0,'Tabla de Aspectos'!CJ243&lt;'Tabla de Aspectos'!$CI$5/24),'Tabla de Aspectos'!CJ243,IF(AND('Tabla de Aspectos'!CL243&gt;=0,'Tabla de Aspectos'!CL243&lt;'Tabla de Aspectos'!$CK$5/24),'Tabla de Aspectos'!CL243,IF(AND('Tabla de Aspectos'!CN243&gt;=0,'Tabla de Aspectos'!CN243&lt;'Tabla de Aspectos'!$CM$5/24),'Tabla de Aspectos'!CN243,IF(AND('Tabla de Aspectos'!CP243&gt;=0,'Tabla de Aspectos'!CP243&lt;'Tabla de Aspectos'!$CO$5/24),'Tabla de Aspectos'!CP243,IF(AND('Tabla de Aspectos'!CR243&gt;=0,'Tabla de Aspectos'!CR243&lt;'Tabla de Aspectos'!$CQ$5/24),'Tabla de Aspectos'!CR243,IF(AND('Tabla de Aspectos'!CT243&gt;=0,'Tabla de Aspectos'!CT243&lt;'Tabla de Aspectos'!$CS$5/24),'Tabla de Aspectos'!CT243,IF(AND('Tabla de Aspectos'!CV243&gt;=0,'Tabla de Aspectos'!CV243&lt;'Tabla de Aspectos'!$CU$5/24),'Tabla de Aspectos'!CV243,IF(AND('Tabla de Aspectos'!CX243&gt;=0,'Tabla de Aspectos'!CX243&lt;'Tabla de Aspectos'!$CW$5/24),'Tabla de Aspectos'!CX243,"")))))))))))))))))))))))))))))))))))))))))))))))))</f>
        <v>0</v>
      </c>
      <c r="EM11" s="3" t="str">
        <f>IF(EL11&lt;&gt;"",IF(EK11=13,"(no se puede describir)",IF(EK11="Conjunción","+20",ROUND((31-HLOOKUP(EK11,'Tabla de Aspectos'!$G$2:$DT$7,6,FALSE))/3*2,1))),"")</f>
        <v>+20</v>
      </c>
      <c r="EN11" s="3">
        <f>IF(EK11='Tabla de Aspectos'!$G$2,24*EL11/'Tabla de Aspectos'!$G$5,IF(EK11='Tabla de Aspectos'!$I$2,24*EL11/'Tabla de Aspectos'!$I$5,IF(EK11='Tabla de Aspectos'!$K$2,24*EL11/'Tabla de Aspectos'!$K$5,IF(EK11='Tabla de Aspectos'!$CY$2,24*EL11/'Tabla de Aspectos'!$CY$5,IF(EK11='Tabla de Aspectos'!$M$2,24*EL11/'Tabla de Aspectos'!$M$5,IF(EK11='Tabla de Aspectos'!$M$2,24*EL11/'Tabla de Aspectos'!$M$5,IF(EK11='Tabla de Aspectos'!$O$2,24*EL11/'Tabla de Aspectos'!$O$5,IF(EK11='Tabla de Aspectos'!$Q$2,24*EL11/'Tabla de Aspectos'!$Q$5,IF(EK11='Tabla de Aspectos'!$S$2,24*EL11/'Tabla de Aspectos'!$S$5,IF(EK11='Tabla de Aspectos'!$U$2,24*EL11/'Tabla de Aspectos'!$U$5,IF(EK11='Tabla de Aspectos'!$W$2,24*EL11/'Tabla de Aspectos'!$W$5,IF(EK11='Tabla de Aspectos'!$Y$2,24*EL11/'Tabla de Aspectos'!$Y$5,IF(EK11='Tabla de Aspectos'!$AA$2,24*EL11/'Tabla de Aspectos'!$AA$5,IF(EK11='Tabla de Aspectos'!$AC$2,24*EL11/'Tabla de Aspectos'!$AC$5,IF(EK11='Tabla de Aspectos'!$AE$2,24*EL11/'Tabla de Aspectos'!$AE$5,IF(EK11='Tabla de Aspectos'!$AG$2,24*EL11/'Tabla de Aspectos'!$AG$5,IF(EK11='Tabla de Aspectos'!$AI$2,24*EL11/'Tabla de Aspectos'!$AI$5,IF(EK11='Tabla de Aspectos'!$AK$2,24*EL11/'Tabla de Aspectos'!$AK$5,IF(EK11='Tabla de Aspectos'!$AM$2,24*EL11/'Tabla de Aspectos'!$AM$5,IF(EK11='Tabla de Aspectos'!$AO$2,24*EL11/'Tabla de Aspectos'!$AO$5,IF(EK11='Tabla de Aspectos'!$AQ$2,24*EL11/'Tabla de Aspectos'!$AQ$5,IF(EK11='Tabla de Aspectos'!$AS$2,24*EL11/'Tabla de Aspectos'!$AS$5,IF(EK11='Tabla de Aspectos'!$AU$2,24*EL11/'Tabla de Aspectos'!$AU$5,IF(EK11='Tabla de Aspectos'!$AW$2,24*EL11/'Tabla de Aspectos'!$AW$5,IF(EK11='Tabla de Aspectos'!$AY$2,24*EL11/'Tabla de Aspectos'!$AY$5,IF(EK11='Tabla de Aspectos'!$BA$2,24*EL11/'Tabla de Aspectos'!$BA$5,IF(EK11='Tabla de Aspectos'!$BC$2,24*EL11/'Tabla de Aspectos'!$BC$5,IF(EK11='Tabla de Aspectos'!$BE$2,24*EL11/'Tabla de Aspectos'!$BE$5,IF(EK11='Tabla de Aspectos'!$BG$2,24*EL11/'Tabla de Aspectos'!$BG$5,IF(EK11='Tabla de Aspectos'!$BI$2,24*EL11/'Tabla de Aspectos'!$BI$5,IF(EK11='Tabla de Aspectos'!$BK$2,24*EL11/'Tabla de Aspectos'!$BK$5,IF(EK11='Tabla de Aspectos'!$BM$2,24*EL11/'Tabla de Aspectos'!$BM$5,IF(EK11='Tabla de Aspectos'!$BO$2,24*EL11/'Tabla de Aspectos'!$BO$5,IF(EK11='Tabla de Aspectos'!$BQ$2,24*EL11/'Tabla de Aspectos'!$BQ$5,IF(EK11='Tabla de Aspectos'!$BS$2,24*EL11/'Tabla de Aspectos'!$BS$5,IF(EK11='Tabla de Aspectos'!$BU$2,24*EL11/'Tabla de Aspectos'!$BU$5,IF(EK11='Tabla de Aspectos'!$BW$2,24*EL11/'Tabla de Aspectos'!$BW$5,IF(EK11='Tabla de Aspectos'!$BY$2,24*EL11/'Tabla de Aspectos'!$BY$5,IF(EK11='Tabla de Aspectos'!$CA$2,24*EL11/'Tabla de Aspectos'!$CA$5,IF(EK11='Tabla de Aspectos'!$CC$2,24*EL11/'Tabla de Aspectos'!$CC$5,IF(EK11='Tabla de Aspectos'!$CE$2,24*EL11/'Tabla de Aspectos'!$CE$5,IF(EK11='Tabla de Aspectos'!$CG$2,24*EL11/'Tabla de Aspectos'!$CG$5,IF(EK11='Tabla de Aspectos'!$CI$2,24*EL11/'Tabla de Aspectos'!$CI$5,IF(EK11='Tabla de Aspectos'!$CK$2,24*EL11/'Tabla de Aspectos'!$CK$5,IF(EK11='Tabla de Aspectos'!$CM$2,24*EL11/'Tabla de Aspectos'!$CM$5,IF(EK11='Tabla de Aspectos'!$CO$2,24*EL11/'Tabla de Aspectos'!$CO$5,IF(EK11='Tabla de Aspectos'!$CQ$2,24*EL11/'Tabla de Aspectos'!$CQ$5,IF(EK11='Tabla de Aspectos'!$CS$2,24*EL11/'Tabla de Aspectos'!$CS$5,IF(EK11='Tabla de Aspectos'!$CU$2,24*EL11/'Tabla de Aspectos'!$CU$5,IF(EK11='Tabla de Aspectos'!$CW$2,24*EL11/'Tabla de Aspectos'!$CW$5,""))))))))))))))))))))))))))))))))))))))))))))))))))</f>
        <v>0</v>
      </c>
      <c r="EO11" s="3">
        <f t="shared" si="13"/>
        <v>20</v>
      </c>
      <c r="EQ11" s="3">
        <f>'Tabla de Aspectos'!D258</f>
        <v>264</v>
      </c>
      <c r="ER11" s="3" t="str">
        <f>'Tabla de Aspectos'!E258</f>
        <v>Varuna</v>
      </c>
      <c r="ES11" s="3" t="str">
        <f>'Tabla de Aspectos'!F258</f>
        <v>Urano</v>
      </c>
      <c r="ET11" s="3" t="str">
        <f>IF('Tabla de Aspectos'!G258='Tabla de Aspectos'!$H$2,'Tabla de Aspectos'!$H$2,IF('Tabla de Aspectos'!I258='Tabla de Aspectos'!$J$2,'Tabla de Aspectos'!$J$2,IF('Tabla de Aspectos'!CY258='Tabla de Aspectos'!$CZ$2,'Tabla de Aspectos'!$CZ$2,IF('Tabla de Aspectos'!K258='Tabla de Aspectos'!$L$2,'Tabla de Aspectos'!$L$2,IF('Tabla de Aspectos'!M258='Tabla de Aspectos'!$N$2,'Tabla de Aspectos'!$N$2,IF('Tabla de Aspectos'!O258='Tabla de Aspectos'!$P$2,'Tabla de Aspectos'!$P$2,IF('Tabla de Aspectos'!Q258='Tabla de Aspectos'!$R$2,'Tabla de Aspectos'!$R$2,IF('Tabla de Aspectos'!S258='Tabla de Aspectos'!$T$2,'Tabla de Aspectos'!$T$2,IF('Tabla de Aspectos'!U258='Tabla de Aspectos'!$V$2,'Tabla de Aspectos'!$V$2,IF('Tabla de Aspectos'!W258='Tabla de Aspectos'!$X$2,'Tabla de Aspectos'!$X$2,IF('Tabla de Aspectos'!Y258='Tabla de Aspectos'!$Z$2,'Tabla de Aspectos'!$Z$2,IF('Tabla de Aspectos'!AA258='Tabla de Aspectos'!$AB$2,'Tabla de Aspectos'!$AB$2,IF('Tabla de Aspectos'!AC258='Tabla de Aspectos'!$AD$2,'Tabla de Aspectos'!$AD$2,IF('Tabla de Aspectos'!AE258='Tabla de Aspectos'!$AF$2,'Tabla de Aspectos'!$AF$2,IF('Tabla de Aspectos'!AG258='Tabla de Aspectos'!$AH$2,'Tabla de Aspectos'!$AH$2,IF('Tabla de Aspectos'!AI258='Tabla de Aspectos'!$AJ$2,'Tabla de Aspectos'!$AJ$2,IF('Tabla de Aspectos'!AK258='Tabla de Aspectos'!$AL$2,'Tabla de Aspectos'!$AL$2,IF('Tabla de Aspectos'!AM258='Tabla de Aspectos'!$AN$2,'Tabla de Aspectos'!$AN$2,IF('Tabla de Aspectos'!AO258='Tabla de Aspectos'!$AP$2,'Tabla de Aspectos'!$AP$2,IF('Tabla de Aspectos'!AQ258='Tabla de Aspectos'!$AR$2,'Tabla de Aspectos'!$AR$2,IF('Tabla de Aspectos'!AS258='Tabla de Aspectos'!$AT$2,'Tabla de Aspectos'!$AT$2,IF('Tabla de Aspectos'!AU258='Tabla de Aspectos'!$AV$2,'Tabla de Aspectos'!$AV$2,IF('Tabla de Aspectos'!AW258='Tabla de Aspectos'!$AX$2,'Tabla de Aspectos'!$AX$2,IF('Tabla de Aspectos'!AY258='Tabla de Aspectos'!$AZ$2,'Tabla de Aspectos'!$AZ$2,IF('Tabla de Aspectos'!BA258='Tabla de Aspectos'!$BB$2,'Tabla de Aspectos'!$BB$2,IF('Tabla de Aspectos'!BC258='Tabla de Aspectos'!$BD$2,'Tabla de Aspectos'!$BD$2,IF('Tabla de Aspectos'!BE258='Tabla de Aspectos'!$BF$2,'Tabla de Aspectos'!$BF$2,IF('Tabla de Aspectos'!BG258='Tabla de Aspectos'!$BH$2,'Tabla de Aspectos'!$BH$2,IF('Tabla de Aspectos'!BI258='Tabla de Aspectos'!$BJ$2,'Tabla de Aspectos'!$BJ$2,IF('Tabla de Aspectos'!BK258='Tabla de Aspectos'!$BL$2,'Tabla de Aspectos'!$BL$2,IF('Tabla de Aspectos'!BM258='Tabla de Aspectos'!$BN$2,'Tabla de Aspectos'!$BN$2,IF('Tabla de Aspectos'!BO258='Tabla de Aspectos'!$BP$2,'Tabla de Aspectos'!$BP$2,IF('Tabla de Aspectos'!BQ258='Tabla de Aspectos'!$BR$2,'Tabla de Aspectos'!$BR$2,IF('Tabla de Aspectos'!BS258='Tabla de Aspectos'!$BT$2,'Tabla de Aspectos'!$BT$2,IF('Tabla de Aspectos'!BU258='Tabla de Aspectos'!$BV$2,'Tabla de Aspectos'!$BV$2,IF('Tabla de Aspectos'!BW258='Tabla de Aspectos'!$BX$2,'Tabla de Aspectos'!$BX$2,IF('Tabla de Aspectos'!BY258='Tabla de Aspectos'!$BZ$2,'Tabla de Aspectos'!$BZ$2,IF('Tabla de Aspectos'!CA258='Tabla de Aspectos'!$CB$2,'Tabla de Aspectos'!$CB$2,IF('Tabla de Aspectos'!CC258='Tabla de Aspectos'!$CD$2,'Tabla de Aspectos'!$CD$2,IF('Tabla de Aspectos'!CE258='Tabla de Aspectos'!$CF$2,'Tabla de Aspectos'!$CF$2,IF('Tabla de Aspectos'!CG258='Tabla de Aspectos'!$CH$2,'Tabla de Aspectos'!$CH$2,IF('Tabla de Aspectos'!CI258='Tabla de Aspectos'!$CJ$2,'Tabla de Aspectos'!$CJ$2,IF('Tabla de Aspectos'!CK258='Tabla de Aspectos'!$CL$2,'Tabla de Aspectos'!$CL$2,IF('Tabla de Aspectos'!CM258='Tabla de Aspectos'!$CN$2,'Tabla de Aspectos'!$CN$2,IF('Tabla de Aspectos'!CO258='Tabla de Aspectos'!$CP$2,'Tabla de Aspectos'!$CP$2,IF('Tabla de Aspectos'!CQ258='Tabla de Aspectos'!$CR$2,'Tabla de Aspectos'!$CR$2,IF('Tabla de Aspectos'!CS258='Tabla de Aspectos'!$CT$2,'Tabla de Aspectos'!$CT$2,IF('Tabla de Aspectos'!CU258='Tabla de Aspectos'!$CV$2,'Tabla de Aspectos'!$CV$2,IF('Tabla de Aspectos'!CW258='Tabla de Aspectos'!$CX$2,'Tabla de Aspectos'!$CX$2,"")))))))))))))))))))))))))))))))))))))))))))))))))</f>
        <v>Conjunción</v>
      </c>
      <c r="EU11" s="5">
        <f>IF(AND('Tabla de Aspectos'!H258&gt;=0,'Tabla de Aspectos'!H258&lt;'Tabla de Aspectos'!$G$5/24),'Tabla de Aspectos'!H258,IF(AND('Tabla de Aspectos'!J258&gt;=0,'Tabla de Aspectos'!J258&lt;'Tabla de Aspectos'!$I$5/24),'Tabla de Aspectos'!J258,IF(AND('Tabla de Aspectos'!CZ258&gt;=0,'Tabla de Aspectos'!CZ258&lt;'Tabla de Aspectos'!$CY$5/24),'Tabla de Aspectos'!CZ258,IF(AND('Tabla de Aspectos'!L258&gt;=0,'Tabla de Aspectos'!L258&lt;'Tabla de Aspectos'!$K$5/24),'Tabla de Aspectos'!L258,IF(AND('Tabla de Aspectos'!N258&gt;=0,'Tabla de Aspectos'!N258&lt;'Tabla de Aspectos'!$M$5/24),'Tabla de Aspectos'!N258,IF(AND('Tabla de Aspectos'!P258&gt;=0,'Tabla de Aspectos'!P258&lt;'Tabla de Aspectos'!$O$5/24),'Tabla de Aspectos'!P258,IF(AND('Tabla de Aspectos'!R258&gt;=0,'Tabla de Aspectos'!R258&lt;'Tabla de Aspectos'!$Q$5/24),'Tabla de Aspectos'!R258,IF(AND('Tabla de Aspectos'!T258&gt;=0,'Tabla de Aspectos'!T258&lt;'Tabla de Aspectos'!$S$5/24),'Tabla de Aspectos'!T258,IF(AND('Tabla de Aspectos'!V258&gt;=0,'Tabla de Aspectos'!V258&lt;'Tabla de Aspectos'!$U$5/24),'Tabla de Aspectos'!V258,IF(AND('Tabla de Aspectos'!X258&gt;=0,'Tabla de Aspectos'!X258&lt;'Tabla de Aspectos'!$W$5/24),'Tabla de Aspectos'!X258,IF(AND('Tabla de Aspectos'!Z258&gt;=0,'Tabla de Aspectos'!Z258&lt;'Tabla de Aspectos'!$Y$5/24),'Tabla de Aspectos'!Z258,IF(AND('Tabla de Aspectos'!AB258&gt;=0,'Tabla de Aspectos'!AB258&lt;'Tabla de Aspectos'!$AA$5/24),'Tabla de Aspectos'!AB258,IF(AND('Tabla de Aspectos'!AD258&gt;=0,'Tabla de Aspectos'!AD258&lt;'Tabla de Aspectos'!$AC$5/24),'Tabla de Aspectos'!AD258,IF(AND('Tabla de Aspectos'!AF258&gt;=0,'Tabla de Aspectos'!AF258&lt;'Tabla de Aspectos'!$AE$5/24),'Tabla de Aspectos'!AF258,IF(AND('Tabla de Aspectos'!AH258&gt;=0,'Tabla de Aspectos'!AH258&lt;'Tabla de Aspectos'!$AG$5/24),'Tabla de Aspectos'!AH258,IF(AND('Tabla de Aspectos'!AJ258&gt;=0,'Tabla de Aspectos'!AJ258&lt;'Tabla de Aspectos'!$AI$5/24),'Tabla de Aspectos'!AJ258,IF(AND('Tabla de Aspectos'!AL258&gt;=0,'Tabla de Aspectos'!AL258&lt;'Tabla de Aspectos'!$AK$5/24),'Tabla de Aspectos'!AL258,IF(AND('Tabla de Aspectos'!AN258&gt;=0,'Tabla de Aspectos'!AN258&lt;'Tabla de Aspectos'!$AM$5/24),'Tabla de Aspectos'!AN258,IF(AND('Tabla de Aspectos'!AP258&gt;=0,'Tabla de Aspectos'!AP258&lt;'Tabla de Aspectos'!$AO$5/24),'Tabla de Aspectos'!AP258,IF(AND('Tabla de Aspectos'!AR258&gt;=0,'Tabla de Aspectos'!AR258&lt;'Tabla de Aspectos'!$AQ$5/24),'Tabla de Aspectos'!AR258,IF(AND('Tabla de Aspectos'!AT258&gt;=0,'Tabla de Aspectos'!AT258&lt;'Tabla de Aspectos'!$AS$5/24),'Tabla de Aspectos'!AT258,IF(AND('Tabla de Aspectos'!AV258&gt;=0,'Tabla de Aspectos'!AV258&lt;'Tabla de Aspectos'!$AU$5/24),'Tabla de Aspectos'!AV258,IF(AND('Tabla de Aspectos'!AX258&gt;=0,'Tabla de Aspectos'!AX258&lt;'Tabla de Aspectos'!$AW$5/24),'Tabla de Aspectos'!AX258,IF(AND('Tabla de Aspectos'!AZ258&gt;=0,'Tabla de Aspectos'!AZ258&lt;'Tabla de Aspectos'!$AY$5/24),'Tabla de Aspectos'!AZ258,IF(AND('Tabla de Aspectos'!BB258&gt;=0,'Tabla de Aspectos'!BB258&lt;'Tabla de Aspectos'!$BA$5/24),'Tabla de Aspectos'!BB258,IF(AND('Tabla de Aspectos'!BD258&gt;=0,'Tabla de Aspectos'!BD258&lt;'Tabla de Aspectos'!$BC$5/24),'Tabla de Aspectos'!BD258,IF(AND('Tabla de Aspectos'!BF258&gt;=0,'Tabla de Aspectos'!BF258&lt;'Tabla de Aspectos'!$BE$5/24),'Tabla de Aspectos'!BF258,IF(AND('Tabla de Aspectos'!BH258&gt;=0,'Tabla de Aspectos'!BH258&lt;'Tabla de Aspectos'!$BG$5/24),'Tabla de Aspectos'!BH258,IF(AND('Tabla de Aspectos'!BJ258&gt;=0,'Tabla de Aspectos'!BJ258&lt;'Tabla de Aspectos'!$BI$5/24),'Tabla de Aspectos'!BJ258,IF(AND('Tabla de Aspectos'!BL258&gt;=0,'Tabla de Aspectos'!BL258&lt;'Tabla de Aspectos'!$BK$5/24),'Tabla de Aspectos'!BL258,IF(AND('Tabla de Aspectos'!BN258&gt;=0,'Tabla de Aspectos'!BN258&lt;'Tabla de Aspectos'!$BM$5/24),'Tabla de Aspectos'!BN258,IF(AND('Tabla de Aspectos'!BP258&gt;=0,'Tabla de Aspectos'!BP258&lt;'Tabla de Aspectos'!$BO$5/24),'Tabla de Aspectos'!BP258,IF(AND('Tabla de Aspectos'!BR258&gt;=0,'Tabla de Aspectos'!BR258&lt;'Tabla de Aspectos'!$BQ$5/24),'Tabla de Aspectos'!BR258,IF(AND('Tabla de Aspectos'!BT258&gt;=0,'Tabla de Aspectos'!BT258&lt;'Tabla de Aspectos'!$BS$5/24),'Tabla de Aspectos'!BT258,IF(AND('Tabla de Aspectos'!BV258&gt;=0,'Tabla de Aspectos'!BV258&lt;'Tabla de Aspectos'!$BU$5/24),'Tabla de Aspectos'!BV258,IF(AND('Tabla de Aspectos'!BX258&gt;=0,'Tabla de Aspectos'!BX258&lt;'Tabla de Aspectos'!$BW$5/24),'Tabla de Aspectos'!BX258,IF(AND('Tabla de Aspectos'!BZ258&gt;=0,'Tabla de Aspectos'!BZ258&lt;'Tabla de Aspectos'!$BY$5/24),'Tabla de Aspectos'!BZ258,IF(AND('Tabla de Aspectos'!CB258&gt;=0,'Tabla de Aspectos'!CB258&lt;'Tabla de Aspectos'!$CA$5/24),'Tabla de Aspectos'!CB258,IF(AND('Tabla de Aspectos'!CD258&gt;=0,'Tabla de Aspectos'!CD258&lt;'Tabla de Aspectos'!$CC$5/24),'Tabla de Aspectos'!CD258,IF(AND('Tabla de Aspectos'!CF258&gt;=0,'Tabla de Aspectos'!CF258&lt;'Tabla de Aspectos'!$CE$5/24),'Tabla de Aspectos'!CF258,IF(AND('Tabla de Aspectos'!CH258&gt;=0,'Tabla de Aspectos'!CH258&lt;'Tabla de Aspectos'!$CG$5/24),'Tabla de Aspectos'!CH258,IF(AND('Tabla de Aspectos'!CJ258&gt;=0,'Tabla de Aspectos'!CJ258&lt;'Tabla de Aspectos'!$CI$5/24),'Tabla de Aspectos'!CJ258,IF(AND('Tabla de Aspectos'!CL258&gt;=0,'Tabla de Aspectos'!CL258&lt;'Tabla de Aspectos'!$CK$5/24),'Tabla de Aspectos'!CL258,IF(AND('Tabla de Aspectos'!CN258&gt;=0,'Tabla de Aspectos'!CN258&lt;'Tabla de Aspectos'!$CM$5/24),'Tabla de Aspectos'!CN258,IF(AND('Tabla de Aspectos'!CP258&gt;=0,'Tabla de Aspectos'!CP258&lt;'Tabla de Aspectos'!$CO$5/24),'Tabla de Aspectos'!CP258,IF(AND('Tabla de Aspectos'!CR258&gt;=0,'Tabla de Aspectos'!CR258&lt;'Tabla de Aspectos'!$CQ$5/24),'Tabla de Aspectos'!CR258,IF(AND('Tabla de Aspectos'!CT258&gt;=0,'Tabla de Aspectos'!CT258&lt;'Tabla de Aspectos'!$CS$5/24),'Tabla de Aspectos'!CT258,IF(AND('Tabla de Aspectos'!CV258&gt;=0,'Tabla de Aspectos'!CV258&lt;'Tabla de Aspectos'!$CU$5/24),'Tabla de Aspectos'!CV258,IF(AND('Tabla de Aspectos'!CX258&gt;=0,'Tabla de Aspectos'!CX258&lt;'Tabla de Aspectos'!$CW$5/24),'Tabla de Aspectos'!CX258,"")))))))))))))))))))))))))))))))))))))))))))))))))</f>
        <v>0</v>
      </c>
      <c r="EV11" s="3" t="str">
        <f>IF(EU11&lt;&gt;"",IF(ET11=13,"(no se puede describir)",IF(ET11="Conjunción","+20",ROUND((31-HLOOKUP(ET11,'Tabla de Aspectos'!$G$2:$DT$7,6,FALSE))/3*2,1))),"")</f>
        <v>+20</v>
      </c>
      <c r="EW11" s="3">
        <f>IF(ET11='Tabla de Aspectos'!$G$2,24*EU11/'Tabla de Aspectos'!$G$5,IF(ET11='Tabla de Aspectos'!$I$2,24*EU11/'Tabla de Aspectos'!$I$5,IF(ET11='Tabla de Aspectos'!$K$2,24*EU11/'Tabla de Aspectos'!$K$5,IF(ET11='Tabla de Aspectos'!$CY$2,24*EU11/'Tabla de Aspectos'!$CY$5,IF(ET11='Tabla de Aspectos'!$M$2,24*EU11/'Tabla de Aspectos'!$M$5,IF(ET11='Tabla de Aspectos'!$M$2,24*EU11/'Tabla de Aspectos'!$M$5,IF(ET11='Tabla de Aspectos'!$O$2,24*EU11/'Tabla de Aspectos'!$O$5,IF(ET11='Tabla de Aspectos'!$Q$2,24*EU11/'Tabla de Aspectos'!$Q$5,IF(ET11='Tabla de Aspectos'!$S$2,24*EU11/'Tabla de Aspectos'!$S$5,IF(ET11='Tabla de Aspectos'!$U$2,24*EU11/'Tabla de Aspectos'!$U$5,IF(ET11='Tabla de Aspectos'!$W$2,24*EU11/'Tabla de Aspectos'!$W$5,IF(ET11='Tabla de Aspectos'!$Y$2,24*EU11/'Tabla de Aspectos'!$Y$5,IF(ET11='Tabla de Aspectos'!$AA$2,24*EU11/'Tabla de Aspectos'!$AA$5,IF(ET11='Tabla de Aspectos'!$AC$2,24*EU11/'Tabla de Aspectos'!$AC$5,IF(ET11='Tabla de Aspectos'!$AE$2,24*EU11/'Tabla de Aspectos'!$AE$5,IF(ET11='Tabla de Aspectos'!$AG$2,24*EU11/'Tabla de Aspectos'!$AG$5,IF(ET11='Tabla de Aspectos'!$AI$2,24*EU11/'Tabla de Aspectos'!$AI$5,IF(ET11='Tabla de Aspectos'!$AK$2,24*EU11/'Tabla de Aspectos'!$AK$5,IF(ET11='Tabla de Aspectos'!$AM$2,24*EU11/'Tabla de Aspectos'!$AM$5,IF(ET11='Tabla de Aspectos'!$AO$2,24*EU11/'Tabla de Aspectos'!$AO$5,IF(ET11='Tabla de Aspectos'!$AQ$2,24*EU11/'Tabla de Aspectos'!$AQ$5,IF(ET11='Tabla de Aspectos'!$AS$2,24*EU11/'Tabla de Aspectos'!$AS$5,IF(ET11='Tabla de Aspectos'!$AU$2,24*EU11/'Tabla de Aspectos'!$AU$5,IF(ET11='Tabla de Aspectos'!$AW$2,24*EU11/'Tabla de Aspectos'!$AW$5,IF(ET11='Tabla de Aspectos'!$AY$2,24*EU11/'Tabla de Aspectos'!$AY$5,IF(ET11='Tabla de Aspectos'!$BA$2,24*EU11/'Tabla de Aspectos'!$BA$5,IF(ET11='Tabla de Aspectos'!$BC$2,24*EU11/'Tabla de Aspectos'!$BC$5,IF(ET11='Tabla de Aspectos'!$BE$2,24*EU11/'Tabla de Aspectos'!$BE$5,IF(ET11='Tabla de Aspectos'!$BG$2,24*EU11/'Tabla de Aspectos'!$BG$5,IF(ET11='Tabla de Aspectos'!$BI$2,24*EU11/'Tabla de Aspectos'!$BI$5,IF(ET11='Tabla de Aspectos'!$BK$2,24*EU11/'Tabla de Aspectos'!$BK$5,IF(ET11='Tabla de Aspectos'!$BM$2,24*EU11/'Tabla de Aspectos'!$BM$5,IF(ET11='Tabla de Aspectos'!$BO$2,24*EU11/'Tabla de Aspectos'!$BO$5,IF(ET11='Tabla de Aspectos'!$BQ$2,24*EU11/'Tabla de Aspectos'!$BQ$5,IF(ET11='Tabla de Aspectos'!$BS$2,24*EU11/'Tabla de Aspectos'!$BS$5,IF(ET11='Tabla de Aspectos'!$BU$2,24*EU11/'Tabla de Aspectos'!$BU$5,IF(ET11='Tabla de Aspectos'!$BW$2,24*EU11/'Tabla de Aspectos'!$BW$5,IF(ET11='Tabla de Aspectos'!$BY$2,24*EU11/'Tabla de Aspectos'!$BY$5,IF(ET11='Tabla de Aspectos'!$CA$2,24*EU11/'Tabla de Aspectos'!$CA$5,IF(ET11='Tabla de Aspectos'!$CC$2,24*EU11/'Tabla de Aspectos'!$CC$5,IF(ET11='Tabla de Aspectos'!$CE$2,24*EU11/'Tabla de Aspectos'!$CE$5,IF(ET11='Tabla de Aspectos'!$CG$2,24*EU11/'Tabla de Aspectos'!$CG$5,IF(ET11='Tabla de Aspectos'!$CI$2,24*EU11/'Tabla de Aspectos'!$CI$5,IF(ET11='Tabla de Aspectos'!$CK$2,24*EU11/'Tabla de Aspectos'!$CK$5,IF(ET11='Tabla de Aspectos'!$CM$2,24*EU11/'Tabla de Aspectos'!$CM$5,IF(ET11='Tabla de Aspectos'!$CO$2,24*EU11/'Tabla de Aspectos'!$CO$5,IF(ET11='Tabla de Aspectos'!$CQ$2,24*EU11/'Tabla de Aspectos'!$CQ$5,IF(ET11='Tabla de Aspectos'!$CS$2,24*EU11/'Tabla de Aspectos'!$CS$5,IF(ET11='Tabla de Aspectos'!$CU$2,24*EU11/'Tabla de Aspectos'!$CU$5,IF(ET11='Tabla de Aspectos'!$CW$2,24*EU11/'Tabla de Aspectos'!$CW$5,""))))))))))))))))))))))))))))))))))))))))))))))))))</f>
        <v>0</v>
      </c>
      <c r="EX11" s="3">
        <f t="shared" si="14"/>
        <v>20</v>
      </c>
    </row>
    <row r="12" spans="3:154" x14ac:dyDescent="0.3">
      <c r="C12" s="3">
        <f>'Tabla de Aspectos'!D18</f>
        <v>9</v>
      </c>
      <c r="D12" s="3" t="str">
        <f>'Tabla de Aspectos'!E18</f>
        <v>Neptuno</v>
      </c>
      <c r="E12" s="3" t="str">
        <f>'Tabla de Aspectos'!F18</f>
        <v>Se requiere llenar las posiciones</v>
      </c>
      <c r="F12" s="3" t="e">
        <f>IF('Tabla de Aspectos'!G18='Tabla de Aspectos'!$H$2,'Tabla de Aspectos'!$H$2,IF('Tabla de Aspectos'!I18='Tabla de Aspectos'!$J$2,'Tabla de Aspectos'!$J$2,IF('Tabla de Aspectos'!K18='Tabla de Aspectos'!$L$2,'Tabla de Aspectos'!$L$2,"")))</f>
        <v>#N/A</v>
      </c>
      <c r="G12" s="5" t="e">
        <f>IF(AND('Tabla de Aspectos'!H18&gt;=0,'Tabla de Aspectos'!H18&lt;'Tabla de Aspectos'!$G$5/24),'Tabla de Aspectos'!H18,IF(AND('Tabla de Aspectos'!J18&gt;=0,'Tabla de Aspectos'!J18&lt;'Tabla de Aspectos'!$I$5/24),'Tabla de Aspectos'!J18,IF(AND('Tabla de Aspectos'!L18&gt;=0,'Tabla de Aspectos'!L18&lt;'Tabla de Aspectos'!$K$5/24),'Tabla de Aspectos'!L18,"")))</f>
        <v>#N/A</v>
      </c>
      <c r="H12" s="3" t="e">
        <f>IF(G12&lt;&gt;"",IF(F12=13,"(no se puede describir)",IF(F12="Conjunción","+20",ROUND((31-HLOOKUP(F12,'Tabla de Aspectos'!$G$2:$DT$7,6,FALSE))/3*2,1))),"")</f>
        <v>#N/A</v>
      </c>
      <c r="I12" s="3" t="e">
        <f>IF(F12='Tabla de Aspectos'!$G$2,24*G12/'Tabla de Aspectos'!$G$5,IF(F12='Tabla de Aspectos'!$I$2,24*G12/'Tabla de Aspectos'!$I$5,IF(F12='Tabla de Aspectos'!$K$2,24*G12/'Tabla de Aspectos'!$K$5,"")))</f>
        <v>#N/A</v>
      </c>
      <c r="J12" s="3" t="e">
        <f t="shared" si="15"/>
        <v>#N/A</v>
      </c>
      <c r="L12" s="3">
        <f>'Tabla de Aspectos'!D34</f>
        <v>26</v>
      </c>
      <c r="M12" s="3" t="str">
        <f>'Tabla de Aspectos'!E34</f>
        <v>Sol</v>
      </c>
      <c r="N12" s="3" t="str">
        <f>'Tabla de Aspectos'!F34</f>
        <v>Plutón</v>
      </c>
      <c r="O12" s="3" t="str">
        <f>IF('Tabla de Aspectos'!G34='Tabla de Aspectos'!$H$2,'Tabla de Aspectos'!$H$2,IF('Tabla de Aspectos'!I34='Tabla de Aspectos'!$J$2,'Tabla de Aspectos'!$J$2,IF('Tabla de Aspectos'!CY34='Tabla de Aspectos'!$CZ$2,'Tabla de Aspectos'!$CZ$2,IF('Tabla de Aspectos'!K34='Tabla de Aspectos'!$L$2,'Tabla de Aspectos'!$L$2,IF('Tabla de Aspectos'!M34='Tabla de Aspectos'!$N$2,'Tabla de Aspectos'!$N$2,IF('Tabla de Aspectos'!O34='Tabla de Aspectos'!$P$2,'Tabla de Aspectos'!$P$2,IF('Tabla de Aspectos'!Q34='Tabla de Aspectos'!$R$2,'Tabla de Aspectos'!$R$2,IF('Tabla de Aspectos'!S34='Tabla de Aspectos'!$T$2,'Tabla de Aspectos'!$T$2,IF('Tabla de Aspectos'!U34='Tabla de Aspectos'!$V$2,'Tabla de Aspectos'!$V$2,IF('Tabla de Aspectos'!W34='Tabla de Aspectos'!$X$2,'Tabla de Aspectos'!$X$2,IF('Tabla de Aspectos'!Y34='Tabla de Aspectos'!$Z$2,'Tabla de Aspectos'!$Z$2,IF('Tabla de Aspectos'!AA34='Tabla de Aspectos'!$AB$2,'Tabla de Aspectos'!$AB$2,IF('Tabla de Aspectos'!AC34='Tabla de Aspectos'!$AD$2,'Tabla de Aspectos'!$AD$2,IF('Tabla de Aspectos'!AE34='Tabla de Aspectos'!$AF$2,'Tabla de Aspectos'!$AF$2,IF('Tabla de Aspectos'!AG34='Tabla de Aspectos'!$AH$2,'Tabla de Aspectos'!$AH$2,IF('Tabla de Aspectos'!AI34='Tabla de Aspectos'!$AJ$2,'Tabla de Aspectos'!$AJ$2,IF('Tabla de Aspectos'!AK34='Tabla de Aspectos'!$AL$2,'Tabla de Aspectos'!$AL$2,IF('Tabla de Aspectos'!AM34='Tabla de Aspectos'!$AN$2,'Tabla de Aspectos'!$AN$2,IF('Tabla de Aspectos'!AO34='Tabla de Aspectos'!$AP$2,'Tabla de Aspectos'!$AP$2,IF('Tabla de Aspectos'!AQ34='Tabla de Aspectos'!$AR$2,'Tabla de Aspectos'!$AR$2,IF('Tabla de Aspectos'!AS34='Tabla de Aspectos'!$AT$2,'Tabla de Aspectos'!$AT$2,IF('Tabla de Aspectos'!AU34='Tabla de Aspectos'!$AV$2,'Tabla de Aspectos'!$AV$2,IF('Tabla de Aspectos'!AW34='Tabla de Aspectos'!$AX$2,'Tabla de Aspectos'!$AX$2,IF('Tabla de Aspectos'!AY34='Tabla de Aspectos'!$AZ$2,'Tabla de Aspectos'!$AZ$2,IF('Tabla de Aspectos'!BA34='Tabla de Aspectos'!$BB$2,'Tabla de Aspectos'!$BB$2,IF('Tabla de Aspectos'!BC34='Tabla de Aspectos'!$BD$2,'Tabla de Aspectos'!$BD$2,IF('Tabla de Aspectos'!BE34='Tabla de Aspectos'!$BF$2,'Tabla de Aspectos'!$BF$2,IF('Tabla de Aspectos'!BG34='Tabla de Aspectos'!$BH$2,'Tabla de Aspectos'!$BH$2,IF('Tabla de Aspectos'!BI34='Tabla de Aspectos'!$BJ$2,'Tabla de Aspectos'!$BJ$2,IF('Tabla de Aspectos'!BK34='Tabla de Aspectos'!$BL$2,'Tabla de Aspectos'!$BL$2,IF('Tabla de Aspectos'!BM34='Tabla de Aspectos'!$BN$2,'Tabla de Aspectos'!$BN$2,IF('Tabla de Aspectos'!BO34='Tabla de Aspectos'!$BP$2,'Tabla de Aspectos'!$BP$2,IF('Tabla de Aspectos'!BQ34='Tabla de Aspectos'!$BR$2,'Tabla de Aspectos'!$BR$2,IF('Tabla de Aspectos'!BS34='Tabla de Aspectos'!$BT$2,'Tabla de Aspectos'!$BT$2,IF('Tabla de Aspectos'!BU34='Tabla de Aspectos'!$BV$2,'Tabla de Aspectos'!$BV$2,IF('Tabla de Aspectos'!BW34='Tabla de Aspectos'!$BX$2,'Tabla de Aspectos'!$BX$2,IF('Tabla de Aspectos'!BY34='Tabla de Aspectos'!$BZ$2,'Tabla de Aspectos'!$BZ$2,IF('Tabla de Aspectos'!CA34='Tabla de Aspectos'!$CB$2,'Tabla de Aspectos'!$CB$2,IF('Tabla de Aspectos'!CC34='Tabla de Aspectos'!$CD$2,'Tabla de Aspectos'!$CD$2,IF('Tabla de Aspectos'!CE34='Tabla de Aspectos'!$CF$2,'Tabla de Aspectos'!$CF$2,IF('Tabla de Aspectos'!CG34='Tabla de Aspectos'!$CH$2,'Tabla de Aspectos'!$CH$2,IF('Tabla de Aspectos'!CI34='Tabla de Aspectos'!$CJ$2,'Tabla de Aspectos'!$CJ$2,IF('Tabla de Aspectos'!CK34='Tabla de Aspectos'!$CL$2,'Tabla de Aspectos'!$CL$2,IF('Tabla de Aspectos'!CM34='Tabla de Aspectos'!$CN$2,'Tabla de Aspectos'!$CN$2,IF('Tabla de Aspectos'!CO34='Tabla de Aspectos'!$CP$2,'Tabla de Aspectos'!$CP$2,IF('Tabla de Aspectos'!CQ34='Tabla de Aspectos'!$CR$2,'Tabla de Aspectos'!$CR$2,IF('Tabla de Aspectos'!CS34='Tabla de Aspectos'!$CT$2,'Tabla de Aspectos'!$CT$2,IF('Tabla de Aspectos'!CU34='Tabla de Aspectos'!$CV$2,'Tabla de Aspectos'!$CV$2,IF('Tabla de Aspectos'!CW34='Tabla de Aspectos'!$CX$2,'Tabla de Aspectos'!$CX$2,"")))))))))))))))))))))))))))))))))))))))))))))))))</f>
        <v>Conjunción</v>
      </c>
      <c r="P12" s="5">
        <f>IF(AND('Tabla de Aspectos'!H34&gt;=0,'Tabla de Aspectos'!H34&lt;'Tabla de Aspectos'!$G$5/24),'Tabla de Aspectos'!H34,IF(AND('Tabla de Aspectos'!J34&gt;=0,'Tabla de Aspectos'!J34&lt;'Tabla de Aspectos'!$I$5/24),'Tabla de Aspectos'!J34,IF(AND('Tabla de Aspectos'!CZ34&gt;=0,'Tabla de Aspectos'!CZ34&lt;'Tabla de Aspectos'!$CY$5/24),'Tabla de Aspectos'!CZ34,IF(AND('Tabla de Aspectos'!L34&gt;=0,'Tabla de Aspectos'!L34&lt;'Tabla de Aspectos'!$K$5/24),'Tabla de Aspectos'!L34,IF(AND('Tabla de Aspectos'!N34&gt;=0,'Tabla de Aspectos'!N34&lt;'Tabla de Aspectos'!$M$5/24),'Tabla de Aspectos'!N34,IF(AND('Tabla de Aspectos'!P34&gt;=0,'Tabla de Aspectos'!P34&lt;'Tabla de Aspectos'!$O$5/24),'Tabla de Aspectos'!P34,IF(AND('Tabla de Aspectos'!R34&gt;=0,'Tabla de Aspectos'!R34&lt;'Tabla de Aspectos'!$Q$5/24),'Tabla de Aspectos'!R34,IF(AND('Tabla de Aspectos'!T34&gt;=0,'Tabla de Aspectos'!T34&lt;'Tabla de Aspectos'!$S$5/24),'Tabla de Aspectos'!T34,IF(AND('Tabla de Aspectos'!V34&gt;=0,'Tabla de Aspectos'!V34&lt;'Tabla de Aspectos'!$U$5/24),'Tabla de Aspectos'!V34,IF(AND('Tabla de Aspectos'!X34&gt;=0,'Tabla de Aspectos'!X34&lt;'Tabla de Aspectos'!$W$5/24),'Tabla de Aspectos'!X34,IF(AND('Tabla de Aspectos'!Z34&gt;=0,'Tabla de Aspectos'!Z34&lt;'Tabla de Aspectos'!$Y$5/24),'Tabla de Aspectos'!Z34,IF(AND('Tabla de Aspectos'!AB34&gt;=0,'Tabla de Aspectos'!AB34&lt;'Tabla de Aspectos'!$AA$5/24),'Tabla de Aspectos'!AB34,IF(AND('Tabla de Aspectos'!AD34&gt;=0,'Tabla de Aspectos'!AD34&lt;'Tabla de Aspectos'!$AC$5/24),'Tabla de Aspectos'!AD34,IF(AND('Tabla de Aspectos'!AF34&gt;=0,'Tabla de Aspectos'!AF34&lt;'Tabla de Aspectos'!$AE$5/24),'Tabla de Aspectos'!AF34,IF(AND('Tabla de Aspectos'!AH34&gt;=0,'Tabla de Aspectos'!AH34&lt;'Tabla de Aspectos'!$AG$5/24),'Tabla de Aspectos'!AH34,IF(AND('Tabla de Aspectos'!AJ34&gt;=0,'Tabla de Aspectos'!AJ34&lt;'Tabla de Aspectos'!$AI$5/24),'Tabla de Aspectos'!AJ34,IF(AND('Tabla de Aspectos'!AL34&gt;=0,'Tabla de Aspectos'!AL34&lt;'Tabla de Aspectos'!$AK$5/24),'Tabla de Aspectos'!AL34,IF(AND('Tabla de Aspectos'!AN34&gt;=0,'Tabla de Aspectos'!AN34&lt;'Tabla de Aspectos'!$AM$5/24),'Tabla de Aspectos'!AN34,IF(AND('Tabla de Aspectos'!AP34&gt;=0,'Tabla de Aspectos'!AP34&lt;'Tabla de Aspectos'!$AO$5/24),'Tabla de Aspectos'!AP34,IF(AND('Tabla de Aspectos'!AR34&gt;=0,'Tabla de Aspectos'!AR34&lt;'Tabla de Aspectos'!$AQ$5/24),'Tabla de Aspectos'!AR34,IF(AND('Tabla de Aspectos'!AT34&gt;=0,'Tabla de Aspectos'!AT34&lt;'Tabla de Aspectos'!$AS$5/24),'Tabla de Aspectos'!AT34,IF(AND('Tabla de Aspectos'!AV34&gt;=0,'Tabla de Aspectos'!AV34&lt;'Tabla de Aspectos'!$AU$5/24),'Tabla de Aspectos'!AV34,IF(AND('Tabla de Aspectos'!AX34&gt;=0,'Tabla de Aspectos'!AX34&lt;'Tabla de Aspectos'!$AW$5/24),'Tabla de Aspectos'!AX34,IF(AND('Tabla de Aspectos'!AZ34&gt;=0,'Tabla de Aspectos'!AZ34&lt;'Tabla de Aspectos'!$AY$5/24),'Tabla de Aspectos'!AZ34,IF(AND('Tabla de Aspectos'!BB34&gt;=0,'Tabla de Aspectos'!BB34&lt;'Tabla de Aspectos'!$BA$5/24),'Tabla de Aspectos'!BB34,IF(AND('Tabla de Aspectos'!BD34&gt;=0,'Tabla de Aspectos'!BD34&lt;'Tabla de Aspectos'!$BC$5/24),'Tabla de Aspectos'!BD34,IF(AND('Tabla de Aspectos'!BF34&gt;=0,'Tabla de Aspectos'!BF34&lt;'Tabla de Aspectos'!$BE$5/24),'Tabla de Aspectos'!BF34,IF(AND('Tabla de Aspectos'!BH34&gt;=0,'Tabla de Aspectos'!BH34&lt;'Tabla de Aspectos'!$BG$5/24),'Tabla de Aspectos'!BH34,IF(AND('Tabla de Aspectos'!BJ34&gt;=0,'Tabla de Aspectos'!BJ34&lt;'Tabla de Aspectos'!$BI$5/24),'Tabla de Aspectos'!BJ34,IF(AND('Tabla de Aspectos'!BL34&gt;=0,'Tabla de Aspectos'!BL34&lt;'Tabla de Aspectos'!$BK$5/24),'Tabla de Aspectos'!BL34,IF(AND('Tabla de Aspectos'!BN34&gt;=0,'Tabla de Aspectos'!BN34&lt;'Tabla de Aspectos'!$BM$5/24),'Tabla de Aspectos'!BN34,IF(AND('Tabla de Aspectos'!BP34&gt;=0,'Tabla de Aspectos'!BP34&lt;'Tabla de Aspectos'!$BO$5/24),'Tabla de Aspectos'!BP34,IF(AND('Tabla de Aspectos'!BR34&gt;=0,'Tabla de Aspectos'!BR34&lt;'Tabla de Aspectos'!$BQ$5/24),'Tabla de Aspectos'!BR34,IF(AND('Tabla de Aspectos'!BT34&gt;=0,'Tabla de Aspectos'!BT34&lt;'Tabla de Aspectos'!$BS$5/24),'Tabla de Aspectos'!BT34,IF(AND('Tabla de Aspectos'!BV34&gt;=0,'Tabla de Aspectos'!BV34&lt;'Tabla de Aspectos'!$BU$5/24),'Tabla de Aspectos'!BV34,IF(AND('Tabla de Aspectos'!BX34&gt;=0,'Tabla de Aspectos'!BX34&lt;'Tabla de Aspectos'!$BW$5/24),'Tabla de Aspectos'!BX34,IF(AND('Tabla de Aspectos'!BZ34&gt;=0,'Tabla de Aspectos'!BZ34&lt;'Tabla de Aspectos'!$BY$5/24),'Tabla de Aspectos'!BZ34,IF(AND('Tabla de Aspectos'!CB34&gt;=0,'Tabla de Aspectos'!CB34&lt;'Tabla de Aspectos'!$CA$5/24),'Tabla de Aspectos'!CB34,IF(AND('Tabla de Aspectos'!CD34&gt;=0,'Tabla de Aspectos'!CD34&lt;'Tabla de Aspectos'!$CC$5/24),'Tabla de Aspectos'!CD34,IF(AND('Tabla de Aspectos'!CF34&gt;=0,'Tabla de Aspectos'!CF34&lt;'Tabla de Aspectos'!$CE$5/24),'Tabla de Aspectos'!CF34,IF(AND('Tabla de Aspectos'!CH34&gt;=0,'Tabla de Aspectos'!CH34&lt;'Tabla de Aspectos'!$CG$5/24),'Tabla de Aspectos'!CH34,IF(AND('Tabla de Aspectos'!CJ34&gt;=0,'Tabla de Aspectos'!CJ34&lt;'Tabla de Aspectos'!$CI$5/24),'Tabla de Aspectos'!CJ34,IF(AND('Tabla de Aspectos'!CL34&gt;=0,'Tabla de Aspectos'!CL34&lt;'Tabla de Aspectos'!$CK$5/24),'Tabla de Aspectos'!CL34,IF(AND('Tabla de Aspectos'!CN34&gt;=0,'Tabla de Aspectos'!CN34&lt;'Tabla de Aspectos'!$CM$5/24),'Tabla de Aspectos'!CN34,IF(AND('Tabla de Aspectos'!CP34&gt;=0,'Tabla de Aspectos'!CP34&lt;'Tabla de Aspectos'!$CO$5/24),'Tabla de Aspectos'!CP34,IF(AND('Tabla de Aspectos'!CR34&gt;=0,'Tabla de Aspectos'!CR34&lt;'Tabla de Aspectos'!$CQ$5/24),'Tabla de Aspectos'!CR34,IF(AND('Tabla de Aspectos'!CT34&gt;=0,'Tabla de Aspectos'!CT34&lt;'Tabla de Aspectos'!$CS$5/24),'Tabla de Aspectos'!CT34,IF(AND('Tabla de Aspectos'!CV34&gt;=0,'Tabla de Aspectos'!CV34&lt;'Tabla de Aspectos'!$CU$5/24),'Tabla de Aspectos'!CV34,IF(AND('Tabla de Aspectos'!CX34&gt;=0,'Tabla de Aspectos'!CX34&lt;'Tabla de Aspectos'!$CW$5/24),'Tabla de Aspectos'!CX34,"")))))))))))))))))))))))))))))))))))))))))))))))))</f>
        <v>0</v>
      </c>
      <c r="Q12" s="3" t="str">
        <f>IF(P12&lt;&gt;"",IF(O12=13,"(no se puede describir)",IF(O12="Conjunción","+20",ROUND((31-HLOOKUP(O12,'Tabla de Aspectos'!$G$2:$DT$7,6,FALSE))/3*2,1))),"")</f>
        <v>+20</v>
      </c>
      <c r="R12" s="3">
        <f>IF(O12='Tabla de Aspectos'!$G$2,24*P12/'Tabla de Aspectos'!$G$5,IF(O12='Tabla de Aspectos'!$I$2,24*P12/'Tabla de Aspectos'!$I$5,IF(O12='Tabla de Aspectos'!$K$2,24*P12/'Tabla de Aspectos'!$K$5,IF(O12='Tabla de Aspectos'!$CY$2,24*P12/'Tabla de Aspectos'!$CY$5,IF(O12='Tabla de Aspectos'!$M$2,24*P12/'Tabla de Aspectos'!$M$5,IF(O12='Tabla de Aspectos'!$M$2,24*P12/'Tabla de Aspectos'!$M$5,IF(O12='Tabla de Aspectos'!$O$2,24*P12/'Tabla de Aspectos'!$O$5,IF(O12='Tabla de Aspectos'!$Q$2,24*P12/'Tabla de Aspectos'!$Q$5,IF(O12='Tabla de Aspectos'!$S$2,24*P12/'Tabla de Aspectos'!$S$5,IF(O12='Tabla de Aspectos'!$U$2,24*P12/'Tabla de Aspectos'!$U$5,IF(O12='Tabla de Aspectos'!$W$2,24*P12/'Tabla de Aspectos'!$W$5,IF(O12='Tabla de Aspectos'!$Y$2,24*P12/'Tabla de Aspectos'!$Y$5,IF(O12='Tabla de Aspectos'!$AA$2,24*P12/'Tabla de Aspectos'!$AA$5,IF(O12='Tabla de Aspectos'!$AC$2,24*P12/'Tabla de Aspectos'!$AC$5,IF(O12='Tabla de Aspectos'!$AE$2,24*P12/'Tabla de Aspectos'!$AE$5,IF(O12='Tabla de Aspectos'!$AG$2,24*P12/'Tabla de Aspectos'!$AG$5,IF(O12='Tabla de Aspectos'!$AI$2,24*P12/'Tabla de Aspectos'!$AI$5,IF(O12='Tabla de Aspectos'!$AK$2,24*P12/'Tabla de Aspectos'!$AK$5,IF(O12='Tabla de Aspectos'!$AM$2,24*P12/'Tabla de Aspectos'!$AM$5,IF(O12='Tabla de Aspectos'!$AO$2,24*P12/'Tabla de Aspectos'!$AO$5,IF(O12='Tabla de Aspectos'!$AQ$2,24*P12/'Tabla de Aspectos'!$AQ$5,IF(O12='Tabla de Aspectos'!$AS$2,24*P12/'Tabla de Aspectos'!$AS$5,IF(O12='Tabla de Aspectos'!$AU$2,24*P12/'Tabla de Aspectos'!$AU$5,IF(O12='Tabla de Aspectos'!$AW$2,24*P12/'Tabla de Aspectos'!$AW$5,IF(O12='Tabla de Aspectos'!$AY$2,24*P12/'Tabla de Aspectos'!$AY$5,IF(O12='Tabla de Aspectos'!$BA$2,24*P12/'Tabla de Aspectos'!$BA$5,IF(O12='Tabla de Aspectos'!$BC$2,24*P12/'Tabla de Aspectos'!$BC$5,IF(O12='Tabla de Aspectos'!$BE$2,24*P12/'Tabla de Aspectos'!$BE$5,IF(O12='Tabla de Aspectos'!$BG$2,24*P12/'Tabla de Aspectos'!$BG$5,IF(O12='Tabla de Aspectos'!$BI$2,24*P12/'Tabla de Aspectos'!$BI$5,IF(O12='Tabla de Aspectos'!$BK$2,24*P12/'Tabla de Aspectos'!$BK$5,IF(O12='Tabla de Aspectos'!$BM$2,24*P12/'Tabla de Aspectos'!$BM$5,IF(O12='Tabla de Aspectos'!$BO$2,24*P12/'Tabla de Aspectos'!$BO$5,IF(O12='Tabla de Aspectos'!$BQ$2,24*P12/'Tabla de Aspectos'!$BQ$5,IF(O12='Tabla de Aspectos'!$BS$2,24*P12/'Tabla de Aspectos'!$BS$5,IF(O12='Tabla de Aspectos'!$BU$2,24*P12/'Tabla de Aspectos'!$BU$5,IF(O12='Tabla de Aspectos'!$BW$2,24*P12/'Tabla de Aspectos'!$BW$5,IF(O12='Tabla de Aspectos'!$BY$2,24*P12/'Tabla de Aspectos'!$BY$5,IF(O12='Tabla de Aspectos'!$CA$2,24*P12/'Tabla de Aspectos'!$CA$5,IF(O12='Tabla de Aspectos'!$CC$2,24*P12/'Tabla de Aspectos'!$CC$5,IF(O12='Tabla de Aspectos'!$CE$2,24*P12/'Tabla de Aspectos'!$CE$5,IF(O12='Tabla de Aspectos'!$CG$2,24*P12/'Tabla de Aspectos'!$CG$5,IF(O12='Tabla de Aspectos'!$CI$2,24*P12/'Tabla de Aspectos'!$CI$5,IF(O12='Tabla de Aspectos'!$CK$2,24*P12/'Tabla de Aspectos'!$CK$5,IF(O12='Tabla de Aspectos'!$CM$2,24*P12/'Tabla de Aspectos'!$CM$5,IF(O12='Tabla de Aspectos'!$CO$2,24*P12/'Tabla de Aspectos'!$CO$5,IF(O12='Tabla de Aspectos'!$CQ$2,24*P12/'Tabla de Aspectos'!$CQ$5,IF(O12='Tabla de Aspectos'!$CS$2,24*P12/'Tabla de Aspectos'!$CS$5,IF(O12='Tabla de Aspectos'!$CU$2,24*P12/'Tabla de Aspectos'!$CU$5,IF(O12='Tabla de Aspectos'!$CW$2,24*P12/'Tabla de Aspectos'!$CW$5,""))))))))))))))))))))))))))))))))))))))))))))))))))</f>
        <v>0</v>
      </c>
      <c r="S12" s="3">
        <f t="shared" si="16"/>
        <v>20</v>
      </c>
      <c r="U12" s="3">
        <f>'Tabla de Aspectos'!D49</f>
        <v>42</v>
      </c>
      <c r="V12" s="3" t="str">
        <f>'Tabla de Aspectos'!E49</f>
        <v>Luna</v>
      </c>
      <c r="W12" s="3" t="str">
        <f>'Tabla de Aspectos'!F49</f>
        <v>Plutón</v>
      </c>
      <c r="X12" s="3" t="str">
        <f>IF('Tabla de Aspectos'!G49='Tabla de Aspectos'!$H$2,'Tabla de Aspectos'!$H$2,IF('Tabla de Aspectos'!I49='Tabla de Aspectos'!$J$2,'Tabla de Aspectos'!$J$2,IF('Tabla de Aspectos'!CY49='Tabla de Aspectos'!$CZ$2,'Tabla de Aspectos'!$CZ$2,IF('Tabla de Aspectos'!K49='Tabla de Aspectos'!$L$2,'Tabla de Aspectos'!$L$2,IF('Tabla de Aspectos'!M49='Tabla de Aspectos'!$N$2,'Tabla de Aspectos'!$N$2,IF('Tabla de Aspectos'!O49='Tabla de Aspectos'!$P$2,'Tabla de Aspectos'!$P$2,IF('Tabla de Aspectos'!Q49='Tabla de Aspectos'!$R$2,'Tabla de Aspectos'!$R$2,IF('Tabla de Aspectos'!S49='Tabla de Aspectos'!$T$2,'Tabla de Aspectos'!$T$2,IF('Tabla de Aspectos'!U49='Tabla de Aspectos'!$V$2,'Tabla de Aspectos'!$V$2,IF('Tabla de Aspectos'!W49='Tabla de Aspectos'!$X$2,'Tabla de Aspectos'!$X$2,IF('Tabla de Aspectos'!Y49='Tabla de Aspectos'!$Z$2,'Tabla de Aspectos'!$Z$2,IF('Tabla de Aspectos'!AA49='Tabla de Aspectos'!$AB$2,'Tabla de Aspectos'!$AB$2,IF('Tabla de Aspectos'!AC49='Tabla de Aspectos'!$AD$2,'Tabla de Aspectos'!$AD$2,IF('Tabla de Aspectos'!AE49='Tabla de Aspectos'!$AF$2,'Tabla de Aspectos'!$AF$2,IF('Tabla de Aspectos'!AG49='Tabla de Aspectos'!$AH$2,'Tabla de Aspectos'!$AH$2,IF('Tabla de Aspectos'!AI49='Tabla de Aspectos'!$AJ$2,'Tabla de Aspectos'!$AJ$2,IF('Tabla de Aspectos'!AK49='Tabla de Aspectos'!$AL$2,'Tabla de Aspectos'!$AL$2,IF('Tabla de Aspectos'!AM49='Tabla de Aspectos'!$AN$2,'Tabla de Aspectos'!$AN$2,IF('Tabla de Aspectos'!AO49='Tabla de Aspectos'!$AP$2,'Tabla de Aspectos'!$AP$2,IF('Tabla de Aspectos'!AQ49='Tabla de Aspectos'!$AR$2,'Tabla de Aspectos'!$AR$2,IF('Tabla de Aspectos'!AS49='Tabla de Aspectos'!$AT$2,'Tabla de Aspectos'!$AT$2,IF('Tabla de Aspectos'!AU49='Tabla de Aspectos'!$AV$2,'Tabla de Aspectos'!$AV$2,IF('Tabla de Aspectos'!AW49='Tabla de Aspectos'!$AX$2,'Tabla de Aspectos'!$AX$2,IF('Tabla de Aspectos'!AY49='Tabla de Aspectos'!$AZ$2,'Tabla de Aspectos'!$AZ$2,IF('Tabla de Aspectos'!BA49='Tabla de Aspectos'!$BB$2,'Tabla de Aspectos'!$BB$2,IF('Tabla de Aspectos'!BC49='Tabla de Aspectos'!$BD$2,'Tabla de Aspectos'!$BD$2,IF('Tabla de Aspectos'!BE49='Tabla de Aspectos'!$BF$2,'Tabla de Aspectos'!$BF$2,IF('Tabla de Aspectos'!BG49='Tabla de Aspectos'!$BH$2,'Tabla de Aspectos'!$BH$2,IF('Tabla de Aspectos'!BI49='Tabla de Aspectos'!$BJ$2,'Tabla de Aspectos'!$BJ$2,IF('Tabla de Aspectos'!BK49='Tabla de Aspectos'!$BL$2,'Tabla de Aspectos'!$BL$2,IF('Tabla de Aspectos'!BM49='Tabla de Aspectos'!$BN$2,'Tabla de Aspectos'!$BN$2,IF('Tabla de Aspectos'!BO49='Tabla de Aspectos'!$BP$2,'Tabla de Aspectos'!$BP$2,IF('Tabla de Aspectos'!BQ49='Tabla de Aspectos'!$BR$2,'Tabla de Aspectos'!$BR$2,IF('Tabla de Aspectos'!BS49='Tabla de Aspectos'!$BT$2,'Tabla de Aspectos'!$BT$2,IF('Tabla de Aspectos'!BU49='Tabla de Aspectos'!$BV$2,'Tabla de Aspectos'!$BV$2,IF('Tabla de Aspectos'!BW49='Tabla de Aspectos'!$BX$2,'Tabla de Aspectos'!$BX$2,IF('Tabla de Aspectos'!BY49='Tabla de Aspectos'!$BZ$2,'Tabla de Aspectos'!$BZ$2,IF('Tabla de Aspectos'!CA49='Tabla de Aspectos'!$CB$2,'Tabla de Aspectos'!$CB$2,IF('Tabla de Aspectos'!CC49='Tabla de Aspectos'!$CD$2,'Tabla de Aspectos'!$CD$2,IF('Tabla de Aspectos'!CE49='Tabla de Aspectos'!$CF$2,'Tabla de Aspectos'!$CF$2,IF('Tabla de Aspectos'!CG49='Tabla de Aspectos'!$CH$2,'Tabla de Aspectos'!$CH$2,IF('Tabla de Aspectos'!CI49='Tabla de Aspectos'!$CJ$2,'Tabla de Aspectos'!$CJ$2,IF('Tabla de Aspectos'!CK49='Tabla de Aspectos'!$CL$2,'Tabla de Aspectos'!$CL$2,IF('Tabla de Aspectos'!CM49='Tabla de Aspectos'!$CN$2,'Tabla de Aspectos'!$CN$2,IF('Tabla de Aspectos'!CO49='Tabla de Aspectos'!$CP$2,'Tabla de Aspectos'!$CP$2,IF('Tabla de Aspectos'!CQ49='Tabla de Aspectos'!$CR$2,'Tabla de Aspectos'!$CR$2,IF('Tabla de Aspectos'!CS49='Tabla de Aspectos'!$CT$2,'Tabla de Aspectos'!$CT$2,IF('Tabla de Aspectos'!CU49='Tabla de Aspectos'!$CV$2,'Tabla de Aspectos'!$CV$2,IF('Tabla de Aspectos'!CW49='Tabla de Aspectos'!$CX$2,'Tabla de Aspectos'!$CX$2,"")))))))))))))))))))))))))))))))))))))))))))))))))</f>
        <v>Conjunción</v>
      </c>
      <c r="Y12" s="5">
        <f>IF(AND('Tabla de Aspectos'!H49&gt;=0,'Tabla de Aspectos'!H49&lt;'Tabla de Aspectos'!$G$5/24),'Tabla de Aspectos'!H49,IF(AND('Tabla de Aspectos'!J49&gt;=0,'Tabla de Aspectos'!J49&lt;'Tabla de Aspectos'!$I$5/24),'Tabla de Aspectos'!J49,IF(AND('Tabla de Aspectos'!CZ49&gt;=0,'Tabla de Aspectos'!CZ49&lt;'Tabla de Aspectos'!$CY$5/24),'Tabla de Aspectos'!CZ49,IF(AND('Tabla de Aspectos'!L49&gt;=0,'Tabla de Aspectos'!L49&lt;'Tabla de Aspectos'!$K$5/24),'Tabla de Aspectos'!L49,IF(AND('Tabla de Aspectos'!N49&gt;=0,'Tabla de Aspectos'!N49&lt;'Tabla de Aspectos'!$M$5/24),'Tabla de Aspectos'!N49,IF(AND('Tabla de Aspectos'!P49&gt;=0,'Tabla de Aspectos'!P49&lt;'Tabla de Aspectos'!$O$5/24),'Tabla de Aspectos'!P49,IF(AND('Tabla de Aspectos'!R49&gt;=0,'Tabla de Aspectos'!R49&lt;'Tabla de Aspectos'!$Q$5/24),'Tabla de Aspectos'!R49,IF(AND('Tabla de Aspectos'!T49&gt;=0,'Tabla de Aspectos'!T49&lt;'Tabla de Aspectos'!$S$5/24),'Tabla de Aspectos'!T49,IF(AND('Tabla de Aspectos'!V49&gt;=0,'Tabla de Aspectos'!V49&lt;'Tabla de Aspectos'!$U$5/24),'Tabla de Aspectos'!V49,IF(AND('Tabla de Aspectos'!X49&gt;=0,'Tabla de Aspectos'!X49&lt;'Tabla de Aspectos'!$W$5/24),'Tabla de Aspectos'!X49,IF(AND('Tabla de Aspectos'!Z49&gt;=0,'Tabla de Aspectos'!Z49&lt;'Tabla de Aspectos'!$Y$5/24),'Tabla de Aspectos'!Z49,IF(AND('Tabla de Aspectos'!AB49&gt;=0,'Tabla de Aspectos'!AB49&lt;'Tabla de Aspectos'!$AA$5/24),'Tabla de Aspectos'!AB49,IF(AND('Tabla de Aspectos'!AD49&gt;=0,'Tabla de Aspectos'!AD49&lt;'Tabla de Aspectos'!$AC$5/24),'Tabla de Aspectos'!AD49,IF(AND('Tabla de Aspectos'!AF49&gt;=0,'Tabla de Aspectos'!AF49&lt;'Tabla de Aspectos'!$AE$5/24),'Tabla de Aspectos'!AF49,IF(AND('Tabla de Aspectos'!AH49&gt;=0,'Tabla de Aspectos'!AH49&lt;'Tabla de Aspectos'!$AG$5/24),'Tabla de Aspectos'!AH49,IF(AND('Tabla de Aspectos'!AJ49&gt;=0,'Tabla de Aspectos'!AJ49&lt;'Tabla de Aspectos'!$AI$5/24),'Tabla de Aspectos'!AJ49,IF(AND('Tabla de Aspectos'!AL49&gt;=0,'Tabla de Aspectos'!AL49&lt;'Tabla de Aspectos'!$AK$5/24),'Tabla de Aspectos'!AL49,IF(AND('Tabla de Aspectos'!AN49&gt;=0,'Tabla de Aspectos'!AN49&lt;'Tabla de Aspectos'!$AM$5/24),'Tabla de Aspectos'!AN49,IF(AND('Tabla de Aspectos'!AP49&gt;=0,'Tabla de Aspectos'!AP49&lt;'Tabla de Aspectos'!$AO$5/24),'Tabla de Aspectos'!AP49,IF(AND('Tabla de Aspectos'!AR49&gt;=0,'Tabla de Aspectos'!AR49&lt;'Tabla de Aspectos'!$AQ$5/24),'Tabla de Aspectos'!AR49,IF(AND('Tabla de Aspectos'!AT49&gt;=0,'Tabla de Aspectos'!AT49&lt;'Tabla de Aspectos'!$AS$5/24),'Tabla de Aspectos'!AT49,IF(AND('Tabla de Aspectos'!AV49&gt;=0,'Tabla de Aspectos'!AV49&lt;'Tabla de Aspectos'!$AU$5/24),'Tabla de Aspectos'!AV49,IF(AND('Tabla de Aspectos'!AX49&gt;=0,'Tabla de Aspectos'!AX49&lt;'Tabla de Aspectos'!$AW$5/24),'Tabla de Aspectos'!AX49,IF(AND('Tabla de Aspectos'!AZ49&gt;=0,'Tabla de Aspectos'!AZ49&lt;'Tabla de Aspectos'!$AY$5/24),'Tabla de Aspectos'!AZ49,IF(AND('Tabla de Aspectos'!BB49&gt;=0,'Tabla de Aspectos'!BB49&lt;'Tabla de Aspectos'!$BA$5/24),'Tabla de Aspectos'!BB49,IF(AND('Tabla de Aspectos'!BD49&gt;=0,'Tabla de Aspectos'!BD49&lt;'Tabla de Aspectos'!$BC$5/24),'Tabla de Aspectos'!BD49,IF(AND('Tabla de Aspectos'!BF49&gt;=0,'Tabla de Aspectos'!BF49&lt;'Tabla de Aspectos'!$BE$5/24),'Tabla de Aspectos'!BF49,IF(AND('Tabla de Aspectos'!BH49&gt;=0,'Tabla de Aspectos'!BH49&lt;'Tabla de Aspectos'!$BG$5/24),'Tabla de Aspectos'!BH49,IF(AND('Tabla de Aspectos'!BJ49&gt;=0,'Tabla de Aspectos'!BJ49&lt;'Tabla de Aspectos'!$BI$5/24),'Tabla de Aspectos'!BJ49,IF(AND('Tabla de Aspectos'!BL49&gt;=0,'Tabla de Aspectos'!BL49&lt;'Tabla de Aspectos'!$BK$5/24),'Tabla de Aspectos'!BL49,IF(AND('Tabla de Aspectos'!BN49&gt;=0,'Tabla de Aspectos'!BN49&lt;'Tabla de Aspectos'!$BM$5/24),'Tabla de Aspectos'!BN49,IF(AND('Tabla de Aspectos'!BP49&gt;=0,'Tabla de Aspectos'!BP49&lt;'Tabla de Aspectos'!$BO$5/24),'Tabla de Aspectos'!BP49,IF(AND('Tabla de Aspectos'!BR49&gt;=0,'Tabla de Aspectos'!BR49&lt;'Tabla de Aspectos'!$BQ$5/24),'Tabla de Aspectos'!BR49,IF(AND('Tabla de Aspectos'!BT49&gt;=0,'Tabla de Aspectos'!BT49&lt;'Tabla de Aspectos'!$BS$5/24),'Tabla de Aspectos'!BT49,IF(AND('Tabla de Aspectos'!BV49&gt;=0,'Tabla de Aspectos'!BV49&lt;'Tabla de Aspectos'!$BU$5/24),'Tabla de Aspectos'!BV49,IF(AND('Tabla de Aspectos'!BX49&gt;=0,'Tabla de Aspectos'!BX49&lt;'Tabla de Aspectos'!$BW$5/24),'Tabla de Aspectos'!BX49,IF(AND('Tabla de Aspectos'!BZ49&gt;=0,'Tabla de Aspectos'!BZ49&lt;'Tabla de Aspectos'!$BY$5/24),'Tabla de Aspectos'!BZ49,IF(AND('Tabla de Aspectos'!CB49&gt;=0,'Tabla de Aspectos'!CB49&lt;'Tabla de Aspectos'!$CA$5/24),'Tabla de Aspectos'!CB49,IF(AND('Tabla de Aspectos'!CD49&gt;=0,'Tabla de Aspectos'!CD49&lt;'Tabla de Aspectos'!$CC$5/24),'Tabla de Aspectos'!CD49,IF(AND('Tabla de Aspectos'!CF49&gt;=0,'Tabla de Aspectos'!CF49&lt;'Tabla de Aspectos'!$CE$5/24),'Tabla de Aspectos'!CF49,IF(AND('Tabla de Aspectos'!CH49&gt;=0,'Tabla de Aspectos'!CH49&lt;'Tabla de Aspectos'!$CG$5/24),'Tabla de Aspectos'!CH49,IF(AND('Tabla de Aspectos'!CJ49&gt;=0,'Tabla de Aspectos'!CJ49&lt;'Tabla de Aspectos'!$CI$5/24),'Tabla de Aspectos'!CJ49,IF(AND('Tabla de Aspectos'!CL49&gt;=0,'Tabla de Aspectos'!CL49&lt;'Tabla de Aspectos'!$CK$5/24),'Tabla de Aspectos'!CL49,IF(AND('Tabla de Aspectos'!CN49&gt;=0,'Tabla de Aspectos'!CN49&lt;'Tabla de Aspectos'!$CM$5/24),'Tabla de Aspectos'!CN49,IF(AND('Tabla de Aspectos'!CP49&gt;=0,'Tabla de Aspectos'!CP49&lt;'Tabla de Aspectos'!$CO$5/24),'Tabla de Aspectos'!CP49,IF(AND('Tabla de Aspectos'!CR49&gt;=0,'Tabla de Aspectos'!CR49&lt;'Tabla de Aspectos'!$CQ$5/24),'Tabla de Aspectos'!CR49,IF(AND('Tabla de Aspectos'!CT49&gt;=0,'Tabla de Aspectos'!CT49&lt;'Tabla de Aspectos'!$CS$5/24),'Tabla de Aspectos'!CT49,IF(AND('Tabla de Aspectos'!CV49&gt;=0,'Tabla de Aspectos'!CV49&lt;'Tabla de Aspectos'!$CU$5/24),'Tabla de Aspectos'!CV49,IF(AND('Tabla de Aspectos'!CX49&gt;=0,'Tabla de Aspectos'!CX49&lt;'Tabla de Aspectos'!$CW$5/24),'Tabla de Aspectos'!CX49,"")))))))))))))))))))))))))))))))))))))))))))))))))</f>
        <v>0</v>
      </c>
      <c r="Z12" s="3" t="str">
        <f>IF(Y12&lt;&gt;"",IF(X12=13,"(no se puede describir)",IF(X12="Conjunción","+20",ROUND((31-HLOOKUP(X12,'Tabla de Aspectos'!$G$2:$DT$7,6,FALSE))/3*2,1))),"")</f>
        <v>+20</v>
      </c>
      <c r="AA12" s="3">
        <f>IF(X12='Tabla de Aspectos'!$G$2,24*Y12/'Tabla de Aspectos'!$G$5,IF(X12='Tabla de Aspectos'!$I$2,24*Y12/'Tabla de Aspectos'!$I$5,IF(X12='Tabla de Aspectos'!$K$2,24*Y12/'Tabla de Aspectos'!$K$5,IF(X12='Tabla de Aspectos'!$CY$2,24*Y12/'Tabla de Aspectos'!$CY$5,IF(X12='Tabla de Aspectos'!$M$2,24*Y12/'Tabla de Aspectos'!$M$5,IF(X12='Tabla de Aspectos'!$M$2,24*Y12/'Tabla de Aspectos'!$M$5,IF(X12='Tabla de Aspectos'!$O$2,24*Y12/'Tabla de Aspectos'!$O$5,IF(X12='Tabla de Aspectos'!$Q$2,24*Y12/'Tabla de Aspectos'!$Q$5,IF(X12='Tabla de Aspectos'!$S$2,24*Y12/'Tabla de Aspectos'!$S$5,IF(X12='Tabla de Aspectos'!$U$2,24*Y12/'Tabla de Aspectos'!$U$5,IF(X12='Tabla de Aspectos'!$W$2,24*Y12/'Tabla de Aspectos'!$W$5,IF(X12='Tabla de Aspectos'!$Y$2,24*Y12/'Tabla de Aspectos'!$Y$5,IF(X12='Tabla de Aspectos'!$AA$2,24*Y12/'Tabla de Aspectos'!$AA$5,IF(X12='Tabla de Aspectos'!$AC$2,24*Y12/'Tabla de Aspectos'!$AC$5,IF(X12='Tabla de Aspectos'!$AE$2,24*Y12/'Tabla de Aspectos'!$AE$5,IF(X12='Tabla de Aspectos'!$AG$2,24*Y12/'Tabla de Aspectos'!$AG$5,IF(X12='Tabla de Aspectos'!$AI$2,24*Y12/'Tabla de Aspectos'!$AI$5,IF(X12='Tabla de Aspectos'!$AK$2,24*Y12/'Tabla de Aspectos'!$AK$5,IF(X12='Tabla de Aspectos'!$AM$2,24*Y12/'Tabla de Aspectos'!$AM$5,IF(X12='Tabla de Aspectos'!$AO$2,24*Y12/'Tabla de Aspectos'!$AO$5,IF(X12='Tabla de Aspectos'!$AQ$2,24*Y12/'Tabla de Aspectos'!$AQ$5,IF(X12='Tabla de Aspectos'!$AS$2,24*Y12/'Tabla de Aspectos'!$AS$5,IF(X12='Tabla de Aspectos'!$AU$2,24*Y12/'Tabla de Aspectos'!$AU$5,IF(X12='Tabla de Aspectos'!$AW$2,24*Y12/'Tabla de Aspectos'!$AW$5,IF(X12='Tabla de Aspectos'!$AY$2,24*Y12/'Tabla de Aspectos'!$AY$5,IF(X12='Tabla de Aspectos'!$BA$2,24*Y12/'Tabla de Aspectos'!$BA$5,IF(X12='Tabla de Aspectos'!$BC$2,24*Y12/'Tabla de Aspectos'!$BC$5,IF(X12='Tabla de Aspectos'!$BE$2,24*Y12/'Tabla de Aspectos'!$BE$5,IF(X12='Tabla de Aspectos'!$BG$2,24*Y12/'Tabla de Aspectos'!$BG$5,IF(X12='Tabla de Aspectos'!$BI$2,24*Y12/'Tabla de Aspectos'!$BI$5,IF(X12='Tabla de Aspectos'!$BK$2,24*Y12/'Tabla de Aspectos'!$BK$5,IF(X12='Tabla de Aspectos'!$BM$2,24*Y12/'Tabla de Aspectos'!$BM$5,IF(X12='Tabla de Aspectos'!$BO$2,24*Y12/'Tabla de Aspectos'!$BO$5,IF(X12='Tabla de Aspectos'!$BQ$2,24*Y12/'Tabla de Aspectos'!$BQ$5,IF(X12='Tabla de Aspectos'!$BS$2,24*Y12/'Tabla de Aspectos'!$BS$5,IF(X12='Tabla de Aspectos'!$BU$2,24*Y12/'Tabla de Aspectos'!$BU$5,IF(X12='Tabla de Aspectos'!$BW$2,24*Y12/'Tabla de Aspectos'!$BW$5,IF(X12='Tabla de Aspectos'!$BY$2,24*Y12/'Tabla de Aspectos'!$BY$5,IF(X12='Tabla de Aspectos'!$CA$2,24*Y12/'Tabla de Aspectos'!$CA$5,IF(X12='Tabla de Aspectos'!$CC$2,24*Y12/'Tabla de Aspectos'!$CC$5,IF(X12='Tabla de Aspectos'!$CE$2,24*Y12/'Tabla de Aspectos'!$CE$5,IF(X12='Tabla de Aspectos'!$CG$2,24*Y12/'Tabla de Aspectos'!$CG$5,IF(X12='Tabla de Aspectos'!$CI$2,24*Y12/'Tabla de Aspectos'!$CI$5,IF(X12='Tabla de Aspectos'!$CK$2,24*Y12/'Tabla de Aspectos'!$CK$5,IF(X12='Tabla de Aspectos'!$CM$2,24*Y12/'Tabla de Aspectos'!$CM$5,IF(X12='Tabla de Aspectos'!$CO$2,24*Y12/'Tabla de Aspectos'!$CO$5,IF(X12='Tabla de Aspectos'!$CQ$2,24*Y12/'Tabla de Aspectos'!$CQ$5,IF(X12='Tabla de Aspectos'!$CS$2,24*Y12/'Tabla de Aspectos'!$CS$5,IF(X12='Tabla de Aspectos'!$CU$2,24*Y12/'Tabla de Aspectos'!$CU$5,IF(X12='Tabla de Aspectos'!$CW$2,24*Y12/'Tabla de Aspectos'!$CW$5,""))))))))))))))))))))))))))))))))))))))))))))))))))</f>
        <v>0</v>
      </c>
      <c r="AB12" s="3">
        <f t="shared" si="0"/>
        <v>20</v>
      </c>
      <c r="AD12" s="3">
        <f>'Tabla de Aspectos'!D64</f>
        <v>58</v>
      </c>
      <c r="AE12" s="3" t="str">
        <f>'Tabla de Aspectos'!E64</f>
        <v>Mercurio</v>
      </c>
      <c r="AF12" s="3" t="str">
        <f>'Tabla de Aspectos'!F64</f>
        <v>Plutón</v>
      </c>
      <c r="AG12" s="3" t="str">
        <f>IF('Tabla de Aspectos'!G64='Tabla de Aspectos'!$H$2,'Tabla de Aspectos'!$H$2,IF('Tabla de Aspectos'!I64='Tabla de Aspectos'!$J$2,'Tabla de Aspectos'!$J$2,IF('Tabla de Aspectos'!CY64='Tabla de Aspectos'!$CZ$2,'Tabla de Aspectos'!$CZ$2,IF('Tabla de Aspectos'!K64='Tabla de Aspectos'!$L$2,'Tabla de Aspectos'!$L$2,IF('Tabla de Aspectos'!M64='Tabla de Aspectos'!$N$2,'Tabla de Aspectos'!$N$2,IF('Tabla de Aspectos'!O64='Tabla de Aspectos'!$P$2,'Tabla de Aspectos'!$P$2,IF('Tabla de Aspectos'!Q64='Tabla de Aspectos'!$R$2,'Tabla de Aspectos'!$R$2,IF('Tabla de Aspectos'!S64='Tabla de Aspectos'!$T$2,'Tabla de Aspectos'!$T$2,IF('Tabla de Aspectos'!U64='Tabla de Aspectos'!$V$2,'Tabla de Aspectos'!$V$2,IF('Tabla de Aspectos'!W64='Tabla de Aspectos'!$X$2,'Tabla de Aspectos'!$X$2,IF('Tabla de Aspectos'!Y64='Tabla de Aspectos'!$Z$2,'Tabla de Aspectos'!$Z$2,IF('Tabla de Aspectos'!AA64='Tabla de Aspectos'!$AB$2,'Tabla de Aspectos'!$AB$2,IF('Tabla de Aspectos'!AC64='Tabla de Aspectos'!$AD$2,'Tabla de Aspectos'!$AD$2,IF('Tabla de Aspectos'!AE64='Tabla de Aspectos'!$AF$2,'Tabla de Aspectos'!$AF$2,IF('Tabla de Aspectos'!AG64='Tabla de Aspectos'!$AH$2,'Tabla de Aspectos'!$AH$2,IF('Tabla de Aspectos'!AI64='Tabla de Aspectos'!$AJ$2,'Tabla de Aspectos'!$AJ$2,IF('Tabla de Aspectos'!AK64='Tabla de Aspectos'!$AL$2,'Tabla de Aspectos'!$AL$2,IF('Tabla de Aspectos'!AM64='Tabla de Aspectos'!$AN$2,'Tabla de Aspectos'!$AN$2,IF('Tabla de Aspectos'!AO64='Tabla de Aspectos'!$AP$2,'Tabla de Aspectos'!$AP$2,IF('Tabla de Aspectos'!AQ64='Tabla de Aspectos'!$AR$2,'Tabla de Aspectos'!$AR$2,IF('Tabla de Aspectos'!AS64='Tabla de Aspectos'!$AT$2,'Tabla de Aspectos'!$AT$2,IF('Tabla de Aspectos'!AU64='Tabla de Aspectos'!$AV$2,'Tabla de Aspectos'!$AV$2,IF('Tabla de Aspectos'!AW64='Tabla de Aspectos'!$AX$2,'Tabla de Aspectos'!$AX$2,IF('Tabla de Aspectos'!AY64='Tabla de Aspectos'!$AZ$2,'Tabla de Aspectos'!$AZ$2,IF('Tabla de Aspectos'!BA64='Tabla de Aspectos'!$BB$2,'Tabla de Aspectos'!$BB$2,IF('Tabla de Aspectos'!BC64='Tabla de Aspectos'!$BD$2,'Tabla de Aspectos'!$BD$2,IF('Tabla de Aspectos'!BE64='Tabla de Aspectos'!$BF$2,'Tabla de Aspectos'!$BF$2,IF('Tabla de Aspectos'!BG64='Tabla de Aspectos'!$BH$2,'Tabla de Aspectos'!$BH$2,IF('Tabla de Aspectos'!BI64='Tabla de Aspectos'!$BJ$2,'Tabla de Aspectos'!$BJ$2,IF('Tabla de Aspectos'!BK64='Tabla de Aspectos'!$BL$2,'Tabla de Aspectos'!$BL$2,IF('Tabla de Aspectos'!BM64='Tabla de Aspectos'!$BN$2,'Tabla de Aspectos'!$BN$2,IF('Tabla de Aspectos'!BO64='Tabla de Aspectos'!$BP$2,'Tabla de Aspectos'!$BP$2,IF('Tabla de Aspectos'!BQ64='Tabla de Aspectos'!$BR$2,'Tabla de Aspectos'!$BR$2,IF('Tabla de Aspectos'!BS64='Tabla de Aspectos'!$BT$2,'Tabla de Aspectos'!$BT$2,IF('Tabla de Aspectos'!BU64='Tabla de Aspectos'!$BV$2,'Tabla de Aspectos'!$BV$2,IF('Tabla de Aspectos'!BW64='Tabla de Aspectos'!$BX$2,'Tabla de Aspectos'!$BX$2,IF('Tabla de Aspectos'!BY64='Tabla de Aspectos'!$BZ$2,'Tabla de Aspectos'!$BZ$2,IF('Tabla de Aspectos'!CA64='Tabla de Aspectos'!$CB$2,'Tabla de Aspectos'!$CB$2,IF('Tabla de Aspectos'!CC64='Tabla de Aspectos'!$CD$2,'Tabla de Aspectos'!$CD$2,IF('Tabla de Aspectos'!CE64='Tabla de Aspectos'!$CF$2,'Tabla de Aspectos'!$CF$2,IF('Tabla de Aspectos'!CG64='Tabla de Aspectos'!$CH$2,'Tabla de Aspectos'!$CH$2,IF('Tabla de Aspectos'!CI64='Tabla de Aspectos'!$CJ$2,'Tabla de Aspectos'!$CJ$2,IF('Tabla de Aspectos'!CK64='Tabla de Aspectos'!$CL$2,'Tabla de Aspectos'!$CL$2,IF('Tabla de Aspectos'!CM64='Tabla de Aspectos'!$CN$2,'Tabla de Aspectos'!$CN$2,IF('Tabla de Aspectos'!CO64='Tabla de Aspectos'!$CP$2,'Tabla de Aspectos'!$CP$2,IF('Tabla de Aspectos'!CQ64='Tabla de Aspectos'!$CR$2,'Tabla de Aspectos'!$CR$2,IF('Tabla de Aspectos'!CS64='Tabla de Aspectos'!$CT$2,'Tabla de Aspectos'!$CT$2,IF('Tabla de Aspectos'!CU64='Tabla de Aspectos'!$CV$2,'Tabla de Aspectos'!$CV$2,IF('Tabla de Aspectos'!CW64='Tabla de Aspectos'!$CX$2,'Tabla de Aspectos'!$CX$2,"")))))))))))))))))))))))))))))))))))))))))))))))))</f>
        <v>Conjunción</v>
      </c>
      <c r="AH12" s="5">
        <f>IF(AND('Tabla de Aspectos'!H64&gt;=0,'Tabla de Aspectos'!H64&lt;'Tabla de Aspectos'!$G$5/24),'Tabla de Aspectos'!H64,IF(AND('Tabla de Aspectos'!J64&gt;=0,'Tabla de Aspectos'!J64&lt;'Tabla de Aspectos'!$I$5/24),'Tabla de Aspectos'!J64,IF(AND('Tabla de Aspectos'!CZ64&gt;=0,'Tabla de Aspectos'!CZ64&lt;'Tabla de Aspectos'!$CY$5/24),'Tabla de Aspectos'!CZ64,IF(AND('Tabla de Aspectos'!L64&gt;=0,'Tabla de Aspectos'!L64&lt;'Tabla de Aspectos'!$K$5/24),'Tabla de Aspectos'!L64,IF(AND('Tabla de Aspectos'!N64&gt;=0,'Tabla de Aspectos'!N64&lt;'Tabla de Aspectos'!$M$5/24),'Tabla de Aspectos'!N64,IF(AND('Tabla de Aspectos'!P64&gt;=0,'Tabla de Aspectos'!P64&lt;'Tabla de Aspectos'!$O$5/24),'Tabla de Aspectos'!P64,IF(AND('Tabla de Aspectos'!R64&gt;=0,'Tabla de Aspectos'!R64&lt;'Tabla de Aspectos'!$Q$5/24),'Tabla de Aspectos'!R64,IF(AND('Tabla de Aspectos'!T64&gt;=0,'Tabla de Aspectos'!T64&lt;'Tabla de Aspectos'!$S$5/24),'Tabla de Aspectos'!T64,IF(AND('Tabla de Aspectos'!V64&gt;=0,'Tabla de Aspectos'!V64&lt;'Tabla de Aspectos'!$U$5/24),'Tabla de Aspectos'!V64,IF(AND('Tabla de Aspectos'!X64&gt;=0,'Tabla de Aspectos'!X64&lt;'Tabla de Aspectos'!$W$5/24),'Tabla de Aspectos'!X64,IF(AND('Tabla de Aspectos'!Z64&gt;=0,'Tabla de Aspectos'!Z64&lt;'Tabla de Aspectos'!$Y$5/24),'Tabla de Aspectos'!Z64,IF(AND('Tabla de Aspectos'!AB64&gt;=0,'Tabla de Aspectos'!AB64&lt;'Tabla de Aspectos'!$AA$5/24),'Tabla de Aspectos'!AB64,IF(AND('Tabla de Aspectos'!AD64&gt;=0,'Tabla de Aspectos'!AD64&lt;'Tabla de Aspectos'!$AC$5/24),'Tabla de Aspectos'!AD64,IF(AND('Tabla de Aspectos'!AF64&gt;=0,'Tabla de Aspectos'!AF64&lt;'Tabla de Aspectos'!$AE$5/24),'Tabla de Aspectos'!AF64,IF(AND('Tabla de Aspectos'!AH64&gt;=0,'Tabla de Aspectos'!AH64&lt;'Tabla de Aspectos'!$AG$5/24),'Tabla de Aspectos'!AH64,IF(AND('Tabla de Aspectos'!AJ64&gt;=0,'Tabla de Aspectos'!AJ64&lt;'Tabla de Aspectos'!$AI$5/24),'Tabla de Aspectos'!AJ64,IF(AND('Tabla de Aspectos'!AL64&gt;=0,'Tabla de Aspectos'!AL64&lt;'Tabla de Aspectos'!$AK$5/24),'Tabla de Aspectos'!AL64,IF(AND('Tabla de Aspectos'!AN64&gt;=0,'Tabla de Aspectos'!AN64&lt;'Tabla de Aspectos'!$AM$5/24),'Tabla de Aspectos'!AN64,IF(AND('Tabla de Aspectos'!AP64&gt;=0,'Tabla de Aspectos'!AP64&lt;'Tabla de Aspectos'!$AO$5/24),'Tabla de Aspectos'!AP64,IF(AND('Tabla de Aspectos'!AR64&gt;=0,'Tabla de Aspectos'!AR64&lt;'Tabla de Aspectos'!$AQ$5/24),'Tabla de Aspectos'!AR64,IF(AND('Tabla de Aspectos'!AT64&gt;=0,'Tabla de Aspectos'!AT64&lt;'Tabla de Aspectos'!$AS$5/24),'Tabla de Aspectos'!AT64,IF(AND('Tabla de Aspectos'!AV64&gt;=0,'Tabla de Aspectos'!AV64&lt;'Tabla de Aspectos'!$AU$5/24),'Tabla de Aspectos'!AV64,IF(AND('Tabla de Aspectos'!AX64&gt;=0,'Tabla de Aspectos'!AX64&lt;'Tabla de Aspectos'!$AW$5/24),'Tabla de Aspectos'!AX64,IF(AND('Tabla de Aspectos'!AZ64&gt;=0,'Tabla de Aspectos'!AZ64&lt;'Tabla de Aspectos'!$AY$5/24),'Tabla de Aspectos'!AZ64,IF(AND('Tabla de Aspectos'!BB64&gt;=0,'Tabla de Aspectos'!BB64&lt;'Tabla de Aspectos'!$BA$5/24),'Tabla de Aspectos'!BB64,IF(AND('Tabla de Aspectos'!BD64&gt;=0,'Tabla de Aspectos'!BD64&lt;'Tabla de Aspectos'!$BC$5/24),'Tabla de Aspectos'!BD64,IF(AND('Tabla de Aspectos'!BF64&gt;=0,'Tabla de Aspectos'!BF64&lt;'Tabla de Aspectos'!$BE$5/24),'Tabla de Aspectos'!BF64,IF(AND('Tabla de Aspectos'!BH64&gt;=0,'Tabla de Aspectos'!BH64&lt;'Tabla de Aspectos'!$BG$5/24),'Tabla de Aspectos'!BH64,IF(AND('Tabla de Aspectos'!BJ64&gt;=0,'Tabla de Aspectos'!BJ64&lt;'Tabla de Aspectos'!$BI$5/24),'Tabla de Aspectos'!BJ64,IF(AND('Tabla de Aspectos'!BL64&gt;=0,'Tabla de Aspectos'!BL64&lt;'Tabla de Aspectos'!$BK$5/24),'Tabla de Aspectos'!BL64,IF(AND('Tabla de Aspectos'!BN64&gt;=0,'Tabla de Aspectos'!BN64&lt;'Tabla de Aspectos'!$BM$5/24),'Tabla de Aspectos'!BN64,IF(AND('Tabla de Aspectos'!BP64&gt;=0,'Tabla de Aspectos'!BP64&lt;'Tabla de Aspectos'!$BO$5/24),'Tabla de Aspectos'!BP64,IF(AND('Tabla de Aspectos'!BR64&gt;=0,'Tabla de Aspectos'!BR64&lt;'Tabla de Aspectos'!$BQ$5/24),'Tabla de Aspectos'!BR64,IF(AND('Tabla de Aspectos'!BT64&gt;=0,'Tabla de Aspectos'!BT64&lt;'Tabla de Aspectos'!$BS$5/24),'Tabla de Aspectos'!BT64,IF(AND('Tabla de Aspectos'!BV64&gt;=0,'Tabla de Aspectos'!BV64&lt;'Tabla de Aspectos'!$BU$5/24),'Tabla de Aspectos'!BV64,IF(AND('Tabla de Aspectos'!BX64&gt;=0,'Tabla de Aspectos'!BX64&lt;'Tabla de Aspectos'!$BW$5/24),'Tabla de Aspectos'!BX64,IF(AND('Tabla de Aspectos'!BZ64&gt;=0,'Tabla de Aspectos'!BZ64&lt;'Tabla de Aspectos'!$BY$5/24),'Tabla de Aspectos'!BZ64,IF(AND('Tabla de Aspectos'!CB64&gt;=0,'Tabla de Aspectos'!CB64&lt;'Tabla de Aspectos'!$CA$5/24),'Tabla de Aspectos'!CB64,IF(AND('Tabla de Aspectos'!CD64&gt;=0,'Tabla de Aspectos'!CD64&lt;'Tabla de Aspectos'!$CC$5/24),'Tabla de Aspectos'!CD64,IF(AND('Tabla de Aspectos'!CF64&gt;=0,'Tabla de Aspectos'!CF64&lt;'Tabla de Aspectos'!$CE$5/24),'Tabla de Aspectos'!CF64,IF(AND('Tabla de Aspectos'!CH64&gt;=0,'Tabla de Aspectos'!CH64&lt;'Tabla de Aspectos'!$CG$5/24),'Tabla de Aspectos'!CH64,IF(AND('Tabla de Aspectos'!CJ64&gt;=0,'Tabla de Aspectos'!CJ64&lt;'Tabla de Aspectos'!$CI$5/24),'Tabla de Aspectos'!CJ64,IF(AND('Tabla de Aspectos'!CL64&gt;=0,'Tabla de Aspectos'!CL64&lt;'Tabla de Aspectos'!$CK$5/24),'Tabla de Aspectos'!CL64,IF(AND('Tabla de Aspectos'!CN64&gt;=0,'Tabla de Aspectos'!CN64&lt;'Tabla de Aspectos'!$CM$5/24),'Tabla de Aspectos'!CN64,IF(AND('Tabla de Aspectos'!CP64&gt;=0,'Tabla de Aspectos'!CP64&lt;'Tabla de Aspectos'!$CO$5/24),'Tabla de Aspectos'!CP64,IF(AND('Tabla de Aspectos'!CR64&gt;=0,'Tabla de Aspectos'!CR64&lt;'Tabla de Aspectos'!$CQ$5/24),'Tabla de Aspectos'!CR64,IF(AND('Tabla de Aspectos'!CT64&gt;=0,'Tabla de Aspectos'!CT64&lt;'Tabla de Aspectos'!$CS$5/24),'Tabla de Aspectos'!CT64,IF(AND('Tabla de Aspectos'!CV64&gt;=0,'Tabla de Aspectos'!CV64&lt;'Tabla de Aspectos'!$CU$5/24),'Tabla de Aspectos'!CV64,IF(AND('Tabla de Aspectos'!CX64&gt;=0,'Tabla de Aspectos'!CX64&lt;'Tabla de Aspectos'!$CW$5/24),'Tabla de Aspectos'!CX64,"")))))))))))))))))))))))))))))))))))))))))))))))))</f>
        <v>0</v>
      </c>
      <c r="AI12" s="3" t="str">
        <f>IF(AH12&lt;&gt;"",IF(AG12=13,"(no se puede describir)",IF(AG12="Conjunción","+20",ROUND((31-HLOOKUP(AG12,'Tabla de Aspectos'!$G$2:$DT$7,6,FALSE))/3*2,1))),"")</f>
        <v>+20</v>
      </c>
      <c r="AJ12" s="3">
        <f>IF(AG12='Tabla de Aspectos'!$G$2,24*AH12/'Tabla de Aspectos'!$G$5,IF(AG12='Tabla de Aspectos'!$I$2,24*AH12/'Tabla de Aspectos'!$I$5,IF(AG12='Tabla de Aspectos'!$K$2,24*AH12/'Tabla de Aspectos'!$K$5,IF(AG12='Tabla de Aspectos'!$CY$2,24*AH12/'Tabla de Aspectos'!$CY$5,IF(AG12='Tabla de Aspectos'!$M$2,24*AH12/'Tabla de Aspectos'!$M$5,IF(AG12='Tabla de Aspectos'!$M$2,24*AH12/'Tabla de Aspectos'!$M$5,IF(AG12='Tabla de Aspectos'!$O$2,24*AH12/'Tabla de Aspectos'!$O$5,IF(AG12='Tabla de Aspectos'!$Q$2,24*AH12/'Tabla de Aspectos'!$Q$5,IF(AG12='Tabla de Aspectos'!$S$2,24*AH12/'Tabla de Aspectos'!$S$5,IF(AG12='Tabla de Aspectos'!$U$2,24*AH12/'Tabla de Aspectos'!$U$5,IF(AG12='Tabla de Aspectos'!$W$2,24*AH12/'Tabla de Aspectos'!$W$5,IF(AG12='Tabla de Aspectos'!$Y$2,24*AH12/'Tabla de Aspectos'!$Y$5,IF(AG12='Tabla de Aspectos'!$AA$2,24*AH12/'Tabla de Aspectos'!$AA$5,IF(AG12='Tabla de Aspectos'!$AC$2,24*AH12/'Tabla de Aspectos'!$AC$5,IF(AG12='Tabla de Aspectos'!$AE$2,24*AH12/'Tabla de Aspectos'!$AE$5,IF(AG12='Tabla de Aspectos'!$AG$2,24*AH12/'Tabla de Aspectos'!$AG$5,IF(AG12='Tabla de Aspectos'!$AI$2,24*AH12/'Tabla de Aspectos'!$AI$5,IF(AG12='Tabla de Aspectos'!$AK$2,24*AH12/'Tabla de Aspectos'!$AK$5,IF(AG12='Tabla de Aspectos'!$AM$2,24*AH12/'Tabla de Aspectos'!$AM$5,IF(AG12='Tabla de Aspectos'!$AO$2,24*AH12/'Tabla de Aspectos'!$AO$5,IF(AG12='Tabla de Aspectos'!$AQ$2,24*AH12/'Tabla de Aspectos'!$AQ$5,IF(AG12='Tabla de Aspectos'!$AS$2,24*AH12/'Tabla de Aspectos'!$AS$5,IF(AG12='Tabla de Aspectos'!$AU$2,24*AH12/'Tabla de Aspectos'!$AU$5,IF(AG12='Tabla de Aspectos'!$AW$2,24*AH12/'Tabla de Aspectos'!$AW$5,IF(AG12='Tabla de Aspectos'!$AY$2,24*AH12/'Tabla de Aspectos'!$AY$5,IF(AG12='Tabla de Aspectos'!$BA$2,24*AH12/'Tabla de Aspectos'!$BA$5,IF(AG12='Tabla de Aspectos'!$BC$2,24*AH12/'Tabla de Aspectos'!$BC$5,IF(AG12='Tabla de Aspectos'!$BE$2,24*AH12/'Tabla de Aspectos'!$BE$5,IF(AG12='Tabla de Aspectos'!$BG$2,24*AH12/'Tabla de Aspectos'!$BG$5,IF(AG12='Tabla de Aspectos'!$BI$2,24*AH12/'Tabla de Aspectos'!$BI$5,IF(AG12='Tabla de Aspectos'!$BK$2,24*AH12/'Tabla de Aspectos'!$BK$5,IF(AG12='Tabla de Aspectos'!$BM$2,24*AH12/'Tabla de Aspectos'!$BM$5,IF(AG12='Tabla de Aspectos'!$BO$2,24*AH12/'Tabla de Aspectos'!$BO$5,IF(AG12='Tabla de Aspectos'!$BQ$2,24*AH12/'Tabla de Aspectos'!$BQ$5,IF(AG12='Tabla de Aspectos'!$BS$2,24*AH12/'Tabla de Aspectos'!$BS$5,IF(AG12='Tabla de Aspectos'!$BU$2,24*AH12/'Tabla de Aspectos'!$BU$5,IF(AG12='Tabla de Aspectos'!$BW$2,24*AH12/'Tabla de Aspectos'!$BW$5,IF(AG12='Tabla de Aspectos'!$BY$2,24*AH12/'Tabla de Aspectos'!$BY$5,IF(AG12='Tabla de Aspectos'!$CA$2,24*AH12/'Tabla de Aspectos'!$CA$5,IF(AG12='Tabla de Aspectos'!$CC$2,24*AH12/'Tabla de Aspectos'!$CC$5,IF(AG12='Tabla de Aspectos'!$CE$2,24*AH12/'Tabla de Aspectos'!$CE$5,IF(AG12='Tabla de Aspectos'!$CG$2,24*AH12/'Tabla de Aspectos'!$CG$5,IF(AG12='Tabla de Aspectos'!$CI$2,24*AH12/'Tabla de Aspectos'!$CI$5,IF(AG12='Tabla de Aspectos'!$CK$2,24*AH12/'Tabla de Aspectos'!$CK$5,IF(AG12='Tabla de Aspectos'!$CM$2,24*AH12/'Tabla de Aspectos'!$CM$5,IF(AG12='Tabla de Aspectos'!$CO$2,24*AH12/'Tabla de Aspectos'!$CO$5,IF(AG12='Tabla de Aspectos'!$CQ$2,24*AH12/'Tabla de Aspectos'!$CQ$5,IF(AG12='Tabla de Aspectos'!$CS$2,24*AH12/'Tabla de Aspectos'!$CS$5,IF(AG12='Tabla de Aspectos'!$CU$2,24*AH12/'Tabla de Aspectos'!$CU$5,IF(AG12='Tabla de Aspectos'!$CW$2,24*AH12/'Tabla de Aspectos'!$CW$5,""))))))))))))))))))))))))))))))))))))))))))))))))))</f>
        <v>0</v>
      </c>
      <c r="AK12" s="3">
        <f t="shared" si="1"/>
        <v>20</v>
      </c>
      <c r="AM12" s="3">
        <f>'Tabla de Aspectos'!D79</f>
        <v>74</v>
      </c>
      <c r="AN12" s="3" t="str">
        <f>'Tabla de Aspectos'!E79</f>
        <v>Venus</v>
      </c>
      <c r="AO12" s="3" t="str">
        <f>'Tabla de Aspectos'!F79</f>
        <v>Plutón</v>
      </c>
      <c r="AP12" s="3" t="str">
        <f>IF('Tabla de Aspectos'!G79='Tabla de Aspectos'!$H$2,'Tabla de Aspectos'!$H$2,IF('Tabla de Aspectos'!I79='Tabla de Aspectos'!$J$2,'Tabla de Aspectos'!$J$2,IF('Tabla de Aspectos'!CY79='Tabla de Aspectos'!$CZ$2,'Tabla de Aspectos'!$CZ$2,IF('Tabla de Aspectos'!K79='Tabla de Aspectos'!$L$2,'Tabla de Aspectos'!$L$2,IF('Tabla de Aspectos'!M79='Tabla de Aspectos'!$N$2,'Tabla de Aspectos'!$N$2,IF('Tabla de Aspectos'!O79='Tabla de Aspectos'!$P$2,'Tabla de Aspectos'!$P$2,IF('Tabla de Aspectos'!Q79='Tabla de Aspectos'!$R$2,'Tabla de Aspectos'!$R$2,IF('Tabla de Aspectos'!S79='Tabla de Aspectos'!$T$2,'Tabla de Aspectos'!$T$2,IF('Tabla de Aspectos'!U79='Tabla de Aspectos'!$V$2,'Tabla de Aspectos'!$V$2,IF('Tabla de Aspectos'!W79='Tabla de Aspectos'!$X$2,'Tabla de Aspectos'!$X$2,IF('Tabla de Aspectos'!Y79='Tabla de Aspectos'!$Z$2,'Tabla de Aspectos'!$Z$2,IF('Tabla de Aspectos'!AA79='Tabla de Aspectos'!$AB$2,'Tabla de Aspectos'!$AB$2,IF('Tabla de Aspectos'!AC79='Tabla de Aspectos'!$AD$2,'Tabla de Aspectos'!$AD$2,IF('Tabla de Aspectos'!AE79='Tabla de Aspectos'!$AF$2,'Tabla de Aspectos'!$AF$2,IF('Tabla de Aspectos'!AG79='Tabla de Aspectos'!$AH$2,'Tabla de Aspectos'!$AH$2,IF('Tabla de Aspectos'!AI79='Tabla de Aspectos'!$AJ$2,'Tabla de Aspectos'!$AJ$2,IF('Tabla de Aspectos'!AK79='Tabla de Aspectos'!$AL$2,'Tabla de Aspectos'!$AL$2,IF('Tabla de Aspectos'!AM79='Tabla de Aspectos'!$AN$2,'Tabla de Aspectos'!$AN$2,IF('Tabla de Aspectos'!AO79='Tabla de Aspectos'!$AP$2,'Tabla de Aspectos'!$AP$2,IF('Tabla de Aspectos'!AQ79='Tabla de Aspectos'!$AR$2,'Tabla de Aspectos'!$AR$2,IF('Tabla de Aspectos'!AS79='Tabla de Aspectos'!$AT$2,'Tabla de Aspectos'!$AT$2,IF('Tabla de Aspectos'!AU79='Tabla de Aspectos'!$AV$2,'Tabla de Aspectos'!$AV$2,IF('Tabla de Aspectos'!AW79='Tabla de Aspectos'!$AX$2,'Tabla de Aspectos'!$AX$2,IF('Tabla de Aspectos'!AY79='Tabla de Aspectos'!$AZ$2,'Tabla de Aspectos'!$AZ$2,IF('Tabla de Aspectos'!BA79='Tabla de Aspectos'!$BB$2,'Tabla de Aspectos'!$BB$2,IF('Tabla de Aspectos'!BC79='Tabla de Aspectos'!$BD$2,'Tabla de Aspectos'!$BD$2,IF('Tabla de Aspectos'!BE79='Tabla de Aspectos'!$BF$2,'Tabla de Aspectos'!$BF$2,IF('Tabla de Aspectos'!BG79='Tabla de Aspectos'!$BH$2,'Tabla de Aspectos'!$BH$2,IF('Tabla de Aspectos'!BI79='Tabla de Aspectos'!$BJ$2,'Tabla de Aspectos'!$BJ$2,IF('Tabla de Aspectos'!BK79='Tabla de Aspectos'!$BL$2,'Tabla de Aspectos'!$BL$2,IF('Tabla de Aspectos'!BM79='Tabla de Aspectos'!$BN$2,'Tabla de Aspectos'!$BN$2,IF('Tabla de Aspectos'!BO79='Tabla de Aspectos'!$BP$2,'Tabla de Aspectos'!$BP$2,IF('Tabla de Aspectos'!BQ79='Tabla de Aspectos'!$BR$2,'Tabla de Aspectos'!$BR$2,IF('Tabla de Aspectos'!BS79='Tabla de Aspectos'!$BT$2,'Tabla de Aspectos'!$BT$2,IF('Tabla de Aspectos'!BU79='Tabla de Aspectos'!$BV$2,'Tabla de Aspectos'!$BV$2,IF('Tabla de Aspectos'!BW79='Tabla de Aspectos'!$BX$2,'Tabla de Aspectos'!$BX$2,IF('Tabla de Aspectos'!BY79='Tabla de Aspectos'!$BZ$2,'Tabla de Aspectos'!$BZ$2,IF('Tabla de Aspectos'!CA79='Tabla de Aspectos'!$CB$2,'Tabla de Aspectos'!$CB$2,IF('Tabla de Aspectos'!CC79='Tabla de Aspectos'!$CD$2,'Tabla de Aspectos'!$CD$2,IF('Tabla de Aspectos'!CE79='Tabla de Aspectos'!$CF$2,'Tabla de Aspectos'!$CF$2,IF('Tabla de Aspectos'!CG79='Tabla de Aspectos'!$CH$2,'Tabla de Aspectos'!$CH$2,IF('Tabla de Aspectos'!CI79='Tabla de Aspectos'!$CJ$2,'Tabla de Aspectos'!$CJ$2,IF('Tabla de Aspectos'!CK79='Tabla de Aspectos'!$CL$2,'Tabla de Aspectos'!$CL$2,IF('Tabla de Aspectos'!CM79='Tabla de Aspectos'!$CN$2,'Tabla de Aspectos'!$CN$2,IF('Tabla de Aspectos'!CO79='Tabla de Aspectos'!$CP$2,'Tabla de Aspectos'!$CP$2,IF('Tabla de Aspectos'!CQ79='Tabla de Aspectos'!$CR$2,'Tabla de Aspectos'!$CR$2,IF('Tabla de Aspectos'!CS79='Tabla de Aspectos'!$CT$2,'Tabla de Aspectos'!$CT$2,IF('Tabla de Aspectos'!CU79='Tabla de Aspectos'!$CV$2,'Tabla de Aspectos'!$CV$2,IF('Tabla de Aspectos'!CW79='Tabla de Aspectos'!$CX$2,'Tabla de Aspectos'!$CX$2,"")))))))))))))))))))))))))))))))))))))))))))))))))</f>
        <v>Conjunción</v>
      </c>
      <c r="AQ12" s="5">
        <f>IF(AND('Tabla de Aspectos'!H79&gt;=0,'Tabla de Aspectos'!H79&lt;'Tabla de Aspectos'!$G$5/24),'Tabla de Aspectos'!H79,IF(AND('Tabla de Aspectos'!J79&gt;=0,'Tabla de Aspectos'!J79&lt;'Tabla de Aspectos'!$I$5/24),'Tabla de Aspectos'!J79,IF(AND('Tabla de Aspectos'!CZ79&gt;=0,'Tabla de Aspectos'!CZ79&lt;'Tabla de Aspectos'!$CY$5/24),'Tabla de Aspectos'!CZ79,IF(AND('Tabla de Aspectos'!L79&gt;=0,'Tabla de Aspectos'!L79&lt;'Tabla de Aspectos'!$K$5/24),'Tabla de Aspectos'!L79,IF(AND('Tabla de Aspectos'!N79&gt;=0,'Tabla de Aspectos'!N79&lt;'Tabla de Aspectos'!$M$5/24),'Tabla de Aspectos'!N79,IF(AND('Tabla de Aspectos'!P79&gt;=0,'Tabla de Aspectos'!P79&lt;'Tabla de Aspectos'!$O$5/24),'Tabla de Aspectos'!P79,IF(AND('Tabla de Aspectos'!R79&gt;=0,'Tabla de Aspectos'!R79&lt;'Tabla de Aspectos'!$Q$5/24),'Tabla de Aspectos'!R79,IF(AND('Tabla de Aspectos'!T79&gt;=0,'Tabla de Aspectos'!T79&lt;'Tabla de Aspectos'!$S$5/24),'Tabla de Aspectos'!T79,IF(AND('Tabla de Aspectos'!V79&gt;=0,'Tabla de Aspectos'!V79&lt;'Tabla de Aspectos'!$U$5/24),'Tabla de Aspectos'!V79,IF(AND('Tabla de Aspectos'!X79&gt;=0,'Tabla de Aspectos'!X79&lt;'Tabla de Aspectos'!$W$5/24),'Tabla de Aspectos'!X79,IF(AND('Tabla de Aspectos'!Z79&gt;=0,'Tabla de Aspectos'!Z79&lt;'Tabla de Aspectos'!$Y$5/24),'Tabla de Aspectos'!Z79,IF(AND('Tabla de Aspectos'!AB79&gt;=0,'Tabla de Aspectos'!AB79&lt;'Tabla de Aspectos'!$AA$5/24),'Tabla de Aspectos'!AB79,IF(AND('Tabla de Aspectos'!AD79&gt;=0,'Tabla de Aspectos'!AD79&lt;'Tabla de Aspectos'!$AC$5/24),'Tabla de Aspectos'!AD79,IF(AND('Tabla de Aspectos'!AF79&gt;=0,'Tabla de Aspectos'!AF79&lt;'Tabla de Aspectos'!$AE$5/24),'Tabla de Aspectos'!AF79,IF(AND('Tabla de Aspectos'!AH79&gt;=0,'Tabla de Aspectos'!AH79&lt;'Tabla de Aspectos'!$AG$5/24),'Tabla de Aspectos'!AH79,IF(AND('Tabla de Aspectos'!AJ79&gt;=0,'Tabla de Aspectos'!AJ79&lt;'Tabla de Aspectos'!$AI$5/24),'Tabla de Aspectos'!AJ79,IF(AND('Tabla de Aspectos'!AL79&gt;=0,'Tabla de Aspectos'!AL79&lt;'Tabla de Aspectos'!$AK$5/24),'Tabla de Aspectos'!AL79,IF(AND('Tabla de Aspectos'!AN79&gt;=0,'Tabla de Aspectos'!AN79&lt;'Tabla de Aspectos'!$AM$5/24),'Tabla de Aspectos'!AN79,IF(AND('Tabla de Aspectos'!AP79&gt;=0,'Tabla de Aspectos'!AP79&lt;'Tabla de Aspectos'!$AO$5/24),'Tabla de Aspectos'!AP79,IF(AND('Tabla de Aspectos'!AR79&gt;=0,'Tabla de Aspectos'!AR79&lt;'Tabla de Aspectos'!$AQ$5/24),'Tabla de Aspectos'!AR79,IF(AND('Tabla de Aspectos'!AT79&gt;=0,'Tabla de Aspectos'!AT79&lt;'Tabla de Aspectos'!$AS$5/24),'Tabla de Aspectos'!AT79,IF(AND('Tabla de Aspectos'!AV79&gt;=0,'Tabla de Aspectos'!AV79&lt;'Tabla de Aspectos'!$AU$5/24),'Tabla de Aspectos'!AV79,IF(AND('Tabla de Aspectos'!AX79&gt;=0,'Tabla de Aspectos'!AX79&lt;'Tabla de Aspectos'!$AW$5/24),'Tabla de Aspectos'!AX79,IF(AND('Tabla de Aspectos'!AZ79&gt;=0,'Tabla de Aspectos'!AZ79&lt;'Tabla de Aspectos'!$AY$5/24),'Tabla de Aspectos'!AZ79,IF(AND('Tabla de Aspectos'!BB79&gt;=0,'Tabla de Aspectos'!BB79&lt;'Tabla de Aspectos'!$BA$5/24),'Tabla de Aspectos'!BB79,IF(AND('Tabla de Aspectos'!BD79&gt;=0,'Tabla de Aspectos'!BD79&lt;'Tabla de Aspectos'!$BC$5/24),'Tabla de Aspectos'!BD79,IF(AND('Tabla de Aspectos'!BF79&gt;=0,'Tabla de Aspectos'!BF79&lt;'Tabla de Aspectos'!$BE$5/24),'Tabla de Aspectos'!BF79,IF(AND('Tabla de Aspectos'!BH79&gt;=0,'Tabla de Aspectos'!BH79&lt;'Tabla de Aspectos'!$BG$5/24),'Tabla de Aspectos'!BH79,IF(AND('Tabla de Aspectos'!BJ79&gt;=0,'Tabla de Aspectos'!BJ79&lt;'Tabla de Aspectos'!$BI$5/24),'Tabla de Aspectos'!BJ79,IF(AND('Tabla de Aspectos'!BL79&gt;=0,'Tabla de Aspectos'!BL79&lt;'Tabla de Aspectos'!$BK$5/24),'Tabla de Aspectos'!BL79,IF(AND('Tabla de Aspectos'!BN79&gt;=0,'Tabla de Aspectos'!BN79&lt;'Tabla de Aspectos'!$BM$5/24),'Tabla de Aspectos'!BN79,IF(AND('Tabla de Aspectos'!BP79&gt;=0,'Tabla de Aspectos'!BP79&lt;'Tabla de Aspectos'!$BO$5/24),'Tabla de Aspectos'!BP79,IF(AND('Tabla de Aspectos'!BR79&gt;=0,'Tabla de Aspectos'!BR79&lt;'Tabla de Aspectos'!$BQ$5/24),'Tabla de Aspectos'!BR79,IF(AND('Tabla de Aspectos'!BT79&gt;=0,'Tabla de Aspectos'!BT79&lt;'Tabla de Aspectos'!$BS$5/24),'Tabla de Aspectos'!BT79,IF(AND('Tabla de Aspectos'!BV79&gt;=0,'Tabla de Aspectos'!BV79&lt;'Tabla de Aspectos'!$BU$5/24),'Tabla de Aspectos'!BV79,IF(AND('Tabla de Aspectos'!BX79&gt;=0,'Tabla de Aspectos'!BX79&lt;'Tabla de Aspectos'!$BW$5/24),'Tabla de Aspectos'!BX79,IF(AND('Tabla de Aspectos'!BZ79&gt;=0,'Tabla de Aspectos'!BZ79&lt;'Tabla de Aspectos'!$BY$5/24),'Tabla de Aspectos'!BZ79,IF(AND('Tabla de Aspectos'!CB79&gt;=0,'Tabla de Aspectos'!CB79&lt;'Tabla de Aspectos'!$CA$5/24),'Tabla de Aspectos'!CB79,IF(AND('Tabla de Aspectos'!CD79&gt;=0,'Tabla de Aspectos'!CD79&lt;'Tabla de Aspectos'!$CC$5/24),'Tabla de Aspectos'!CD79,IF(AND('Tabla de Aspectos'!CF79&gt;=0,'Tabla de Aspectos'!CF79&lt;'Tabla de Aspectos'!$CE$5/24),'Tabla de Aspectos'!CF79,IF(AND('Tabla de Aspectos'!CH79&gt;=0,'Tabla de Aspectos'!CH79&lt;'Tabla de Aspectos'!$CG$5/24),'Tabla de Aspectos'!CH79,IF(AND('Tabla de Aspectos'!CJ79&gt;=0,'Tabla de Aspectos'!CJ79&lt;'Tabla de Aspectos'!$CI$5/24),'Tabla de Aspectos'!CJ79,IF(AND('Tabla de Aspectos'!CL79&gt;=0,'Tabla de Aspectos'!CL79&lt;'Tabla de Aspectos'!$CK$5/24),'Tabla de Aspectos'!CL79,IF(AND('Tabla de Aspectos'!CN79&gt;=0,'Tabla de Aspectos'!CN79&lt;'Tabla de Aspectos'!$CM$5/24),'Tabla de Aspectos'!CN79,IF(AND('Tabla de Aspectos'!CP79&gt;=0,'Tabla de Aspectos'!CP79&lt;'Tabla de Aspectos'!$CO$5/24),'Tabla de Aspectos'!CP79,IF(AND('Tabla de Aspectos'!CR79&gt;=0,'Tabla de Aspectos'!CR79&lt;'Tabla de Aspectos'!$CQ$5/24),'Tabla de Aspectos'!CR79,IF(AND('Tabla de Aspectos'!CT79&gt;=0,'Tabla de Aspectos'!CT79&lt;'Tabla de Aspectos'!$CS$5/24),'Tabla de Aspectos'!CT79,IF(AND('Tabla de Aspectos'!CV79&gt;=0,'Tabla de Aspectos'!CV79&lt;'Tabla de Aspectos'!$CU$5/24),'Tabla de Aspectos'!CV79,IF(AND('Tabla de Aspectos'!CX79&gt;=0,'Tabla de Aspectos'!CX79&lt;'Tabla de Aspectos'!$CW$5/24),'Tabla de Aspectos'!CX79,"")))))))))))))))))))))))))))))))))))))))))))))))))</f>
        <v>0</v>
      </c>
      <c r="AR12" s="3" t="str">
        <f>IF(AQ12&lt;&gt;"",IF(AP12=13,"(no se puede describir)",IF(AP12="Conjunción","+20",ROUND((31-HLOOKUP(AP12,'Tabla de Aspectos'!$G$2:$DT$7,6,FALSE))/3*2,1))),"")</f>
        <v>+20</v>
      </c>
      <c r="AS12" s="3">
        <f>IF(AP12='Tabla de Aspectos'!$G$2,24*AQ12/'Tabla de Aspectos'!$G$5,IF(AP12='Tabla de Aspectos'!$I$2,24*AQ12/'Tabla de Aspectos'!$I$5,IF(AP12='Tabla de Aspectos'!$K$2,24*AQ12/'Tabla de Aspectos'!$K$5,IF(AP12='Tabla de Aspectos'!$CY$2,24*AQ12/'Tabla de Aspectos'!$CY$5,IF(AP12='Tabla de Aspectos'!$M$2,24*AQ12/'Tabla de Aspectos'!$M$5,IF(AP12='Tabla de Aspectos'!$M$2,24*AQ12/'Tabla de Aspectos'!$M$5,IF(AP12='Tabla de Aspectos'!$O$2,24*AQ12/'Tabla de Aspectos'!$O$5,IF(AP12='Tabla de Aspectos'!$Q$2,24*AQ12/'Tabla de Aspectos'!$Q$5,IF(AP12='Tabla de Aspectos'!$S$2,24*AQ12/'Tabla de Aspectos'!$S$5,IF(AP12='Tabla de Aspectos'!$U$2,24*AQ12/'Tabla de Aspectos'!$U$5,IF(AP12='Tabla de Aspectos'!$W$2,24*AQ12/'Tabla de Aspectos'!$W$5,IF(AP12='Tabla de Aspectos'!$Y$2,24*AQ12/'Tabla de Aspectos'!$Y$5,IF(AP12='Tabla de Aspectos'!$AA$2,24*AQ12/'Tabla de Aspectos'!$AA$5,IF(AP12='Tabla de Aspectos'!$AC$2,24*AQ12/'Tabla de Aspectos'!$AC$5,IF(AP12='Tabla de Aspectos'!$AE$2,24*AQ12/'Tabla de Aspectos'!$AE$5,IF(AP12='Tabla de Aspectos'!$AG$2,24*AQ12/'Tabla de Aspectos'!$AG$5,IF(AP12='Tabla de Aspectos'!$AI$2,24*AQ12/'Tabla de Aspectos'!$AI$5,IF(AP12='Tabla de Aspectos'!$AK$2,24*AQ12/'Tabla de Aspectos'!$AK$5,IF(AP12='Tabla de Aspectos'!$AM$2,24*AQ12/'Tabla de Aspectos'!$AM$5,IF(AP12='Tabla de Aspectos'!$AO$2,24*AQ12/'Tabla de Aspectos'!$AO$5,IF(AP12='Tabla de Aspectos'!$AQ$2,24*AQ12/'Tabla de Aspectos'!$AQ$5,IF(AP12='Tabla de Aspectos'!$AS$2,24*AQ12/'Tabla de Aspectos'!$AS$5,IF(AP12='Tabla de Aspectos'!$AU$2,24*AQ12/'Tabla de Aspectos'!$AU$5,IF(AP12='Tabla de Aspectos'!$AW$2,24*AQ12/'Tabla de Aspectos'!$AW$5,IF(AP12='Tabla de Aspectos'!$AY$2,24*AQ12/'Tabla de Aspectos'!$AY$5,IF(AP12='Tabla de Aspectos'!$BA$2,24*AQ12/'Tabla de Aspectos'!$BA$5,IF(AP12='Tabla de Aspectos'!$BC$2,24*AQ12/'Tabla de Aspectos'!$BC$5,IF(AP12='Tabla de Aspectos'!$BE$2,24*AQ12/'Tabla de Aspectos'!$BE$5,IF(AP12='Tabla de Aspectos'!$BG$2,24*AQ12/'Tabla de Aspectos'!$BG$5,IF(AP12='Tabla de Aspectos'!$BI$2,24*AQ12/'Tabla de Aspectos'!$BI$5,IF(AP12='Tabla de Aspectos'!$BK$2,24*AQ12/'Tabla de Aspectos'!$BK$5,IF(AP12='Tabla de Aspectos'!$BM$2,24*AQ12/'Tabla de Aspectos'!$BM$5,IF(AP12='Tabla de Aspectos'!$BO$2,24*AQ12/'Tabla de Aspectos'!$BO$5,IF(AP12='Tabla de Aspectos'!$BQ$2,24*AQ12/'Tabla de Aspectos'!$BQ$5,IF(AP12='Tabla de Aspectos'!$BS$2,24*AQ12/'Tabla de Aspectos'!$BS$5,IF(AP12='Tabla de Aspectos'!$BU$2,24*AQ12/'Tabla de Aspectos'!$BU$5,IF(AP12='Tabla de Aspectos'!$BW$2,24*AQ12/'Tabla de Aspectos'!$BW$5,IF(AP12='Tabla de Aspectos'!$BY$2,24*AQ12/'Tabla de Aspectos'!$BY$5,IF(AP12='Tabla de Aspectos'!$CA$2,24*AQ12/'Tabla de Aspectos'!$CA$5,IF(AP12='Tabla de Aspectos'!$CC$2,24*AQ12/'Tabla de Aspectos'!$CC$5,IF(AP12='Tabla de Aspectos'!$CE$2,24*AQ12/'Tabla de Aspectos'!$CE$5,IF(AP12='Tabla de Aspectos'!$CG$2,24*AQ12/'Tabla de Aspectos'!$CG$5,IF(AP12='Tabla de Aspectos'!$CI$2,24*AQ12/'Tabla de Aspectos'!$CI$5,IF(AP12='Tabla de Aspectos'!$CK$2,24*AQ12/'Tabla de Aspectos'!$CK$5,IF(AP12='Tabla de Aspectos'!$CM$2,24*AQ12/'Tabla de Aspectos'!$CM$5,IF(AP12='Tabla de Aspectos'!$CO$2,24*AQ12/'Tabla de Aspectos'!$CO$5,IF(AP12='Tabla de Aspectos'!$CQ$2,24*AQ12/'Tabla de Aspectos'!$CQ$5,IF(AP12='Tabla de Aspectos'!$CS$2,24*AQ12/'Tabla de Aspectos'!$CS$5,IF(AP12='Tabla de Aspectos'!$CU$2,24*AQ12/'Tabla de Aspectos'!$CU$5,IF(AP12='Tabla de Aspectos'!$CW$2,24*AQ12/'Tabla de Aspectos'!$CW$5,""))))))))))))))))))))))))))))))))))))))))))))))))))</f>
        <v>0</v>
      </c>
      <c r="AT12" s="3">
        <f t="shared" si="2"/>
        <v>20</v>
      </c>
      <c r="AV12" s="3">
        <f>'Tabla de Aspectos'!D94</f>
        <v>90</v>
      </c>
      <c r="AW12" s="3" t="str">
        <f>'Tabla de Aspectos'!E94</f>
        <v>Marte</v>
      </c>
      <c r="AX12" s="3" t="str">
        <f>'Tabla de Aspectos'!F94</f>
        <v>Plutón</v>
      </c>
      <c r="AY12" s="3" t="str">
        <f>IF('Tabla de Aspectos'!G94='Tabla de Aspectos'!$H$2,'Tabla de Aspectos'!$H$2,IF('Tabla de Aspectos'!I94='Tabla de Aspectos'!$J$2,'Tabla de Aspectos'!$J$2,IF('Tabla de Aspectos'!CY94='Tabla de Aspectos'!$CZ$2,'Tabla de Aspectos'!$CZ$2,IF('Tabla de Aspectos'!K94='Tabla de Aspectos'!$L$2,'Tabla de Aspectos'!$L$2,IF('Tabla de Aspectos'!M94='Tabla de Aspectos'!$N$2,'Tabla de Aspectos'!$N$2,IF('Tabla de Aspectos'!O94='Tabla de Aspectos'!$P$2,'Tabla de Aspectos'!$P$2,IF('Tabla de Aspectos'!Q94='Tabla de Aspectos'!$R$2,'Tabla de Aspectos'!$R$2,IF('Tabla de Aspectos'!S94='Tabla de Aspectos'!$T$2,'Tabla de Aspectos'!$T$2,IF('Tabla de Aspectos'!U94='Tabla de Aspectos'!$V$2,'Tabla de Aspectos'!$V$2,IF('Tabla de Aspectos'!W94='Tabla de Aspectos'!$X$2,'Tabla de Aspectos'!$X$2,IF('Tabla de Aspectos'!Y94='Tabla de Aspectos'!$Z$2,'Tabla de Aspectos'!$Z$2,IF('Tabla de Aspectos'!AA94='Tabla de Aspectos'!$AB$2,'Tabla de Aspectos'!$AB$2,IF('Tabla de Aspectos'!AC94='Tabla de Aspectos'!$AD$2,'Tabla de Aspectos'!$AD$2,IF('Tabla de Aspectos'!AE94='Tabla de Aspectos'!$AF$2,'Tabla de Aspectos'!$AF$2,IF('Tabla de Aspectos'!AG94='Tabla de Aspectos'!$AH$2,'Tabla de Aspectos'!$AH$2,IF('Tabla de Aspectos'!AI94='Tabla de Aspectos'!$AJ$2,'Tabla de Aspectos'!$AJ$2,IF('Tabla de Aspectos'!AK94='Tabla de Aspectos'!$AL$2,'Tabla de Aspectos'!$AL$2,IF('Tabla de Aspectos'!AM94='Tabla de Aspectos'!$AN$2,'Tabla de Aspectos'!$AN$2,IF('Tabla de Aspectos'!AO94='Tabla de Aspectos'!$AP$2,'Tabla de Aspectos'!$AP$2,IF('Tabla de Aspectos'!AQ94='Tabla de Aspectos'!$AR$2,'Tabla de Aspectos'!$AR$2,IF('Tabla de Aspectos'!AS94='Tabla de Aspectos'!$AT$2,'Tabla de Aspectos'!$AT$2,IF('Tabla de Aspectos'!AU94='Tabla de Aspectos'!$AV$2,'Tabla de Aspectos'!$AV$2,IF('Tabla de Aspectos'!AW94='Tabla de Aspectos'!$AX$2,'Tabla de Aspectos'!$AX$2,IF('Tabla de Aspectos'!AY94='Tabla de Aspectos'!$AZ$2,'Tabla de Aspectos'!$AZ$2,IF('Tabla de Aspectos'!BA94='Tabla de Aspectos'!$BB$2,'Tabla de Aspectos'!$BB$2,IF('Tabla de Aspectos'!BC94='Tabla de Aspectos'!$BD$2,'Tabla de Aspectos'!$BD$2,IF('Tabla de Aspectos'!BE94='Tabla de Aspectos'!$BF$2,'Tabla de Aspectos'!$BF$2,IF('Tabla de Aspectos'!BG94='Tabla de Aspectos'!$BH$2,'Tabla de Aspectos'!$BH$2,IF('Tabla de Aspectos'!BI94='Tabla de Aspectos'!$BJ$2,'Tabla de Aspectos'!$BJ$2,IF('Tabla de Aspectos'!BK94='Tabla de Aspectos'!$BL$2,'Tabla de Aspectos'!$BL$2,IF('Tabla de Aspectos'!BM94='Tabla de Aspectos'!$BN$2,'Tabla de Aspectos'!$BN$2,IF('Tabla de Aspectos'!BO94='Tabla de Aspectos'!$BP$2,'Tabla de Aspectos'!$BP$2,IF('Tabla de Aspectos'!BQ94='Tabla de Aspectos'!$BR$2,'Tabla de Aspectos'!$BR$2,IF('Tabla de Aspectos'!BS94='Tabla de Aspectos'!$BT$2,'Tabla de Aspectos'!$BT$2,IF('Tabla de Aspectos'!BU94='Tabla de Aspectos'!$BV$2,'Tabla de Aspectos'!$BV$2,IF('Tabla de Aspectos'!BW94='Tabla de Aspectos'!$BX$2,'Tabla de Aspectos'!$BX$2,IF('Tabla de Aspectos'!BY94='Tabla de Aspectos'!$BZ$2,'Tabla de Aspectos'!$BZ$2,IF('Tabla de Aspectos'!CA94='Tabla de Aspectos'!$CB$2,'Tabla de Aspectos'!$CB$2,IF('Tabla de Aspectos'!CC94='Tabla de Aspectos'!$CD$2,'Tabla de Aspectos'!$CD$2,IF('Tabla de Aspectos'!CE94='Tabla de Aspectos'!$CF$2,'Tabla de Aspectos'!$CF$2,IF('Tabla de Aspectos'!CG94='Tabla de Aspectos'!$CH$2,'Tabla de Aspectos'!$CH$2,IF('Tabla de Aspectos'!CI94='Tabla de Aspectos'!$CJ$2,'Tabla de Aspectos'!$CJ$2,IF('Tabla de Aspectos'!CK94='Tabla de Aspectos'!$CL$2,'Tabla de Aspectos'!$CL$2,IF('Tabla de Aspectos'!CM94='Tabla de Aspectos'!$CN$2,'Tabla de Aspectos'!$CN$2,IF('Tabla de Aspectos'!CO94='Tabla de Aspectos'!$CP$2,'Tabla de Aspectos'!$CP$2,IF('Tabla de Aspectos'!CQ94='Tabla de Aspectos'!$CR$2,'Tabla de Aspectos'!$CR$2,IF('Tabla de Aspectos'!CS94='Tabla de Aspectos'!$CT$2,'Tabla de Aspectos'!$CT$2,IF('Tabla de Aspectos'!CU94='Tabla de Aspectos'!$CV$2,'Tabla de Aspectos'!$CV$2,IF('Tabla de Aspectos'!CW94='Tabla de Aspectos'!$CX$2,'Tabla de Aspectos'!$CX$2,"")))))))))))))))))))))))))))))))))))))))))))))))))</f>
        <v>Conjunción</v>
      </c>
      <c r="AZ12" s="5">
        <f>IF(AND('Tabla de Aspectos'!H94&gt;=0,'Tabla de Aspectos'!H94&lt;'Tabla de Aspectos'!$G$5/24),'Tabla de Aspectos'!H94,IF(AND('Tabla de Aspectos'!J94&gt;=0,'Tabla de Aspectos'!J94&lt;'Tabla de Aspectos'!$I$5/24),'Tabla de Aspectos'!J94,IF(AND('Tabla de Aspectos'!CZ94&gt;=0,'Tabla de Aspectos'!CZ94&lt;'Tabla de Aspectos'!$CY$5/24),'Tabla de Aspectos'!CZ94,IF(AND('Tabla de Aspectos'!L94&gt;=0,'Tabla de Aspectos'!L94&lt;'Tabla de Aspectos'!$K$5/24),'Tabla de Aspectos'!L94,IF(AND('Tabla de Aspectos'!N94&gt;=0,'Tabla de Aspectos'!N94&lt;'Tabla de Aspectos'!$M$5/24),'Tabla de Aspectos'!N94,IF(AND('Tabla de Aspectos'!P94&gt;=0,'Tabla de Aspectos'!P94&lt;'Tabla de Aspectos'!$O$5/24),'Tabla de Aspectos'!P94,IF(AND('Tabla de Aspectos'!R94&gt;=0,'Tabla de Aspectos'!R94&lt;'Tabla de Aspectos'!$Q$5/24),'Tabla de Aspectos'!R94,IF(AND('Tabla de Aspectos'!T94&gt;=0,'Tabla de Aspectos'!T94&lt;'Tabla de Aspectos'!$S$5/24),'Tabla de Aspectos'!T94,IF(AND('Tabla de Aspectos'!V94&gt;=0,'Tabla de Aspectos'!V94&lt;'Tabla de Aspectos'!$U$5/24),'Tabla de Aspectos'!V94,IF(AND('Tabla de Aspectos'!X94&gt;=0,'Tabla de Aspectos'!X94&lt;'Tabla de Aspectos'!$W$5/24),'Tabla de Aspectos'!X94,IF(AND('Tabla de Aspectos'!Z94&gt;=0,'Tabla de Aspectos'!Z94&lt;'Tabla de Aspectos'!$Y$5/24),'Tabla de Aspectos'!Z94,IF(AND('Tabla de Aspectos'!AB94&gt;=0,'Tabla de Aspectos'!AB94&lt;'Tabla de Aspectos'!$AA$5/24),'Tabla de Aspectos'!AB94,IF(AND('Tabla de Aspectos'!AD94&gt;=0,'Tabla de Aspectos'!AD94&lt;'Tabla de Aspectos'!$AC$5/24),'Tabla de Aspectos'!AD94,IF(AND('Tabla de Aspectos'!AF94&gt;=0,'Tabla de Aspectos'!AF94&lt;'Tabla de Aspectos'!$AE$5/24),'Tabla de Aspectos'!AF94,IF(AND('Tabla de Aspectos'!AH94&gt;=0,'Tabla de Aspectos'!AH94&lt;'Tabla de Aspectos'!$AG$5/24),'Tabla de Aspectos'!AH94,IF(AND('Tabla de Aspectos'!AJ94&gt;=0,'Tabla de Aspectos'!AJ94&lt;'Tabla de Aspectos'!$AI$5/24),'Tabla de Aspectos'!AJ94,IF(AND('Tabla de Aspectos'!AL94&gt;=0,'Tabla de Aspectos'!AL94&lt;'Tabla de Aspectos'!$AK$5/24),'Tabla de Aspectos'!AL94,IF(AND('Tabla de Aspectos'!AN94&gt;=0,'Tabla de Aspectos'!AN94&lt;'Tabla de Aspectos'!$AM$5/24),'Tabla de Aspectos'!AN94,IF(AND('Tabla de Aspectos'!AP94&gt;=0,'Tabla de Aspectos'!AP94&lt;'Tabla de Aspectos'!$AO$5/24),'Tabla de Aspectos'!AP94,IF(AND('Tabla de Aspectos'!AR94&gt;=0,'Tabla de Aspectos'!AR94&lt;'Tabla de Aspectos'!$AQ$5/24),'Tabla de Aspectos'!AR94,IF(AND('Tabla de Aspectos'!AT94&gt;=0,'Tabla de Aspectos'!AT94&lt;'Tabla de Aspectos'!$AS$5/24),'Tabla de Aspectos'!AT94,IF(AND('Tabla de Aspectos'!AV94&gt;=0,'Tabla de Aspectos'!AV94&lt;'Tabla de Aspectos'!$AU$5/24),'Tabla de Aspectos'!AV94,IF(AND('Tabla de Aspectos'!AX94&gt;=0,'Tabla de Aspectos'!AX94&lt;'Tabla de Aspectos'!$AW$5/24),'Tabla de Aspectos'!AX94,IF(AND('Tabla de Aspectos'!AZ94&gt;=0,'Tabla de Aspectos'!AZ94&lt;'Tabla de Aspectos'!$AY$5/24),'Tabla de Aspectos'!AZ94,IF(AND('Tabla de Aspectos'!BB94&gt;=0,'Tabla de Aspectos'!BB94&lt;'Tabla de Aspectos'!$BA$5/24),'Tabla de Aspectos'!BB94,IF(AND('Tabla de Aspectos'!BD94&gt;=0,'Tabla de Aspectos'!BD94&lt;'Tabla de Aspectos'!$BC$5/24),'Tabla de Aspectos'!BD94,IF(AND('Tabla de Aspectos'!BF94&gt;=0,'Tabla de Aspectos'!BF94&lt;'Tabla de Aspectos'!$BE$5/24),'Tabla de Aspectos'!BF94,IF(AND('Tabla de Aspectos'!BH94&gt;=0,'Tabla de Aspectos'!BH94&lt;'Tabla de Aspectos'!$BG$5/24),'Tabla de Aspectos'!BH94,IF(AND('Tabla de Aspectos'!BJ94&gt;=0,'Tabla de Aspectos'!BJ94&lt;'Tabla de Aspectos'!$BI$5/24),'Tabla de Aspectos'!BJ94,IF(AND('Tabla de Aspectos'!BL94&gt;=0,'Tabla de Aspectos'!BL94&lt;'Tabla de Aspectos'!$BK$5/24),'Tabla de Aspectos'!BL94,IF(AND('Tabla de Aspectos'!BN94&gt;=0,'Tabla de Aspectos'!BN94&lt;'Tabla de Aspectos'!$BM$5/24),'Tabla de Aspectos'!BN94,IF(AND('Tabla de Aspectos'!BP94&gt;=0,'Tabla de Aspectos'!BP94&lt;'Tabla de Aspectos'!$BO$5/24),'Tabla de Aspectos'!BP94,IF(AND('Tabla de Aspectos'!BR94&gt;=0,'Tabla de Aspectos'!BR94&lt;'Tabla de Aspectos'!$BQ$5/24),'Tabla de Aspectos'!BR94,IF(AND('Tabla de Aspectos'!BT94&gt;=0,'Tabla de Aspectos'!BT94&lt;'Tabla de Aspectos'!$BS$5/24),'Tabla de Aspectos'!BT94,IF(AND('Tabla de Aspectos'!BV94&gt;=0,'Tabla de Aspectos'!BV94&lt;'Tabla de Aspectos'!$BU$5/24),'Tabla de Aspectos'!BV94,IF(AND('Tabla de Aspectos'!BX94&gt;=0,'Tabla de Aspectos'!BX94&lt;'Tabla de Aspectos'!$BW$5/24),'Tabla de Aspectos'!BX94,IF(AND('Tabla de Aspectos'!BZ94&gt;=0,'Tabla de Aspectos'!BZ94&lt;'Tabla de Aspectos'!$BY$5/24),'Tabla de Aspectos'!BZ94,IF(AND('Tabla de Aspectos'!CB94&gt;=0,'Tabla de Aspectos'!CB94&lt;'Tabla de Aspectos'!$CA$5/24),'Tabla de Aspectos'!CB94,IF(AND('Tabla de Aspectos'!CD94&gt;=0,'Tabla de Aspectos'!CD94&lt;'Tabla de Aspectos'!$CC$5/24),'Tabla de Aspectos'!CD94,IF(AND('Tabla de Aspectos'!CF94&gt;=0,'Tabla de Aspectos'!CF94&lt;'Tabla de Aspectos'!$CE$5/24),'Tabla de Aspectos'!CF94,IF(AND('Tabla de Aspectos'!CH94&gt;=0,'Tabla de Aspectos'!CH94&lt;'Tabla de Aspectos'!$CG$5/24),'Tabla de Aspectos'!CH94,IF(AND('Tabla de Aspectos'!CJ94&gt;=0,'Tabla de Aspectos'!CJ94&lt;'Tabla de Aspectos'!$CI$5/24),'Tabla de Aspectos'!CJ94,IF(AND('Tabla de Aspectos'!CL94&gt;=0,'Tabla de Aspectos'!CL94&lt;'Tabla de Aspectos'!$CK$5/24),'Tabla de Aspectos'!CL94,IF(AND('Tabla de Aspectos'!CN94&gt;=0,'Tabla de Aspectos'!CN94&lt;'Tabla de Aspectos'!$CM$5/24),'Tabla de Aspectos'!CN94,IF(AND('Tabla de Aspectos'!CP94&gt;=0,'Tabla de Aspectos'!CP94&lt;'Tabla de Aspectos'!$CO$5/24),'Tabla de Aspectos'!CP94,IF(AND('Tabla de Aspectos'!CR94&gt;=0,'Tabla de Aspectos'!CR94&lt;'Tabla de Aspectos'!$CQ$5/24),'Tabla de Aspectos'!CR94,IF(AND('Tabla de Aspectos'!CT94&gt;=0,'Tabla de Aspectos'!CT94&lt;'Tabla de Aspectos'!$CS$5/24),'Tabla de Aspectos'!CT94,IF(AND('Tabla de Aspectos'!CV94&gt;=0,'Tabla de Aspectos'!CV94&lt;'Tabla de Aspectos'!$CU$5/24),'Tabla de Aspectos'!CV94,IF(AND('Tabla de Aspectos'!CX94&gt;=0,'Tabla de Aspectos'!CX94&lt;'Tabla de Aspectos'!$CW$5/24),'Tabla de Aspectos'!CX94,"")))))))))))))))))))))))))))))))))))))))))))))))))</f>
        <v>0</v>
      </c>
      <c r="BA12" s="3" t="str">
        <f>IF(AZ12&lt;&gt;"",IF(AY12=13,"(no se puede describir)",IF(AY12="Conjunción","+20",ROUND((31-HLOOKUP(AY12,'Tabla de Aspectos'!$G$2:$DT$7,6,FALSE))/3*2,1))),"")</f>
        <v>+20</v>
      </c>
      <c r="BB12" s="3">
        <f>IF(AY12='Tabla de Aspectos'!$G$2,24*AZ12/'Tabla de Aspectos'!$G$5,IF(AY12='Tabla de Aspectos'!$I$2,24*AZ12/'Tabla de Aspectos'!$I$5,IF(AY12='Tabla de Aspectos'!$K$2,24*AZ12/'Tabla de Aspectos'!$K$5,IF(AY12='Tabla de Aspectos'!$CY$2,24*AZ12/'Tabla de Aspectos'!$CY$5,IF(AY12='Tabla de Aspectos'!$M$2,24*AZ12/'Tabla de Aspectos'!$M$5,IF(AY12='Tabla de Aspectos'!$M$2,24*AZ12/'Tabla de Aspectos'!$M$5,IF(AY12='Tabla de Aspectos'!$O$2,24*AZ12/'Tabla de Aspectos'!$O$5,IF(AY12='Tabla de Aspectos'!$Q$2,24*AZ12/'Tabla de Aspectos'!$Q$5,IF(AY12='Tabla de Aspectos'!$S$2,24*AZ12/'Tabla de Aspectos'!$S$5,IF(AY12='Tabla de Aspectos'!$U$2,24*AZ12/'Tabla de Aspectos'!$U$5,IF(AY12='Tabla de Aspectos'!$W$2,24*AZ12/'Tabla de Aspectos'!$W$5,IF(AY12='Tabla de Aspectos'!$Y$2,24*AZ12/'Tabla de Aspectos'!$Y$5,IF(AY12='Tabla de Aspectos'!$AA$2,24*AZ12/'Tabla de Aspectos'!$AA$5,IF(AY12='Tabla de Aspectos'!$AC$2,24*AZ12/'Tabla de Aspectos'!$AC$5,IF(AY12='Tabla de Aspectos'!$AE$2,24*AZ12/'Tabla de Aspectos'!$AE$5,IF(AY12='Tabla de Aspectos'!$AG$2,24*AZ12/'Tabla de Aspectos'!$AG$5,IF(AY12='Tabla de Aspectos'!$AI$2,24*AZ12/'Tabla de Aspectos'!$AI$5,IF(AY12='Tabla de Aspectos'!$AK$2,24*AZ12/'Tabla de Aspectos'!$AK$5,IF(AY12='Tabla de Aspectos'!$AM$2,24*AZ12/'Tabla de Aspectos'!$AM$5,IF(AY12='Tabla de Aspectos'!$AO$2,24*AZ12/'Tabla de Aspectos'!$AO$5,IF(AY12='Tabla de Aspectos'!$AQ$2,24*AZ12/'Tabla de Aspectos'!$AQ$5,IF(AY12='Tabla de Aspectos'!$AS$2,24*AZ12/'Tabla de Aspectos'!$AS$5,IF(AY12='Tabla de Aspectos'!$AU$2,24*AZ12/'Tabla de Aspectos'!$AU$5,IF(AY12='Tabla de Aspectos'!$AW$2,24*AZ12/'Tabla de Aspectos'!$AW$5,IF(AY12='Tabla de Aspectos'!$AY$2,24*AZ12/'Tabla de Aspectos'!$AY$5,IF(AY12='Tabla de Aspectos'!$BA$2,24*AZ12/'Tabla de Aspectos'!$BA$5,IF(AY12='Tabla de Aspectos'!$BC$2,24*AZ12/'Tabla de Aspectos'!$BC$5,IF(AY12='Tabla de Aspectos'!$BE$2,24*AZ12/'Tabla de Aspectos'!$BE$5,IF(AY12='Tabla de Aspectos'!$BG$2,24*AZ12/'Tabla de Aspectos'!$BG$5,IF(AY12='Tabla de Aspectos'!$BI$2,24*AZ12/'Tabla de Aspectos'!$BI$5,IF(AY12='Tabla de Aspectos'!$BK$2,24*AZ12/'Tabla de Aspectos'!$BK$5,IF(AY12='Tabla de Aspectos'!$BM$2,24*AZ12/'Tabla de Aspectos'!$BM$5,IF(AY12='Tabla de Aspectos'!$BO$2,24*AZ12/'Tabla de Aspectos'!$BO$5,IF(AY12='Tabla de Aspectos'!$BQ$2,24*AZ12/'Tabla de Aspectos'!$BQ$5,IF(AY12='Tabla de Aspectos'!$BS$2,24*AZ12/'Tabla de Aspectos'!$BS$5,IF(AY12='Tabla de Aspectos'!$BU$2,24*AZ12/'Tabla de Aspectos'!$BU$5,IF(AY12='Tabla de Aspectos'!$BW$2,24*AZ12/'Tabla de Aspectos'!$BW$5,IF(AY12='Tabla de Aspectos'!$BY$2,24*AZ12/'Tabla de Aspectos'!$BY$5,IF(AY12='Tabla de Aspectos'!$CA$2,24*AZ12/'Tabla de Aspectos'!$CA$5,IF(AY12='Tabla de Aspectos'!$CC$2,24*AZ12/'Tabla de Aspectos'!$CC$5,IF(AY12='Tabla de Aspectos'!$CE$2,24*AZ12/'Tabla de Aspectos'!$CE$5,IF(AY12='Tabla de Aspectos'!$CG$2,24*AZ12/'Tabla de Aspectos'!$CG$5,IF(AY12='Tabla de Aspectos'!$CI$2,24*AZ12/'Tabla de Aspectos'!$CI$5,IF(AY12='Tabla de Aspectos'!$CK$2,24*AZ12/'Tabla de Aspectos'!$CK$5,IF(AY12='Tabla de Aspectos'!$CM$2,24*AZ12/'Tabla de Aspectos'!$CM$5,IF(AY12='Tabla de Aspectos'!$CO$2,24*AZ12/'Tabla de Aspectos'!$CO$5,IF(AY12='Tabla de Aspectos'!$CQ$2,24*AZ12/'Tabla de Aspectos'!$CQ$5,IF(AY12='Tabla de Aspectos'!$CS$2,24*AZ12/'Tabla de Aspectos'!$CS$5,IF(AY12='Tabla de Aspectos'!$CU$2,24*AZ12/'Tabla de Aspectos'!$CU$5,IF(AY12='Tabla de Aspectos'!$CW$2,24*AZ12/'Tabla de Aspectos'!$CW$5,""))))))))))))))))))))))))))))))))))))))))))))))))))</f>
        <v>0</v>
      </c>
      <c r="BC12" s="3">
        <f t="shared" si="3"/>
        <v>20</v>
      </c>
      <c r="BE12" s="3">
        <f>'Tabla de Aspectos'!D109</f>
        <v>106</v>
      </c>
      <c r="BF12" s="3" t="str">
        <f>'Tabla de Aspectos'!E109</f>
        <v>Júpiter</v>
      </c>
      <c r="BG12" s="3" t="str">
        <f>'Tabla de Aspectos'!F109</f>
        <v>Plutón</v>
      </c>
      <c r="BH12" s="3" t="str">
        <f>IF('Tabla de Aspectos'!G109='Tabla de Aspectos'!$H$2,'Tabla de Aspectos'!$H$2,IF('Tabla de Aspectos'!I109='Tabla de Aspectos'!$J$2,'Tabla de Aspectos'!$J$2,IF('Tabla de Aspectos'!CY109='Tabla de Aspectos'!$CZ$2,'Tabla de Aspectos'!$CZ$2,IF('Tabla de Aspectos'!K109='Tabla de Aspectos'!$L$2,'Tabla de Aspectos'!$L$2,IF('Tabla de Aspectos'!M109='Tabla de Aspectos'!$N$2,'Tabla de Aspectos'!$N$2,IF('Tabla de Aspectos'!O109='Tabla de Aspectos'!$P$2,'Tabla de Aspectos'!$P$2,IF('Tabla de Aspectos'!Q109='Tabla de Aspectos'!$R$2,'Tabla de Aspectos'!$R$2,IF('Tabla de Aspectos'!S109='Tabla de Aspectos'!$T$2,'Tabla de Aspectos'!$T$2,IF('Tabla de Aspectos'!U109='Tabla de Aspectos'!$V$2,'Tabla de Aspectos'!$V$2,IF('Tabla de Aspectos'!W109='Tabla de Aspectos'!$X$2,'Tabla de Aspectos'!$X$2,IF('Tabla de Aspectos'!Y109='Tabla de Aspectos'!$Z$2,'Tabla de Aspectos'!$Z$2,IF('Tabla de Aspectos'!AA109='Tabla de Aspectos'!$AB$2,'Tabla de Aspectos'!$AB$2,IF('Tabla de Aspectos'!AC109='Tabla de Aspectos'!$AD$2,'Tabla de Aspectos'!$AD$2,IF('Tabla de Aspectos'!AE109='Tabla de Aspectos'!$AF$2,'Tabla de Aspectos'!$AF$2,IF('Tabla de Aspectos'!AG109='Tabla de Aspectos'!$AH$2,'Tabla de Aspectos'!$AH$2,IF('Tabla de Aspectos'!AI109='Tabla de Aspectos'!$AJ$2,'Tabla de Aspectos'!$AJ$2,IF('Tabla de Aspectos'!AK109='Tabla de Aspectos'!$AL$2,'Tabla de Aspectos'!$AL$2,IF('Tabla de Aspectos'!AM109='Tabla de Aspectos'!$AN$2,'Tabla de Aspectos'!$AN$2,IF('Tabla de Aspectos'!AO109='Tabla de Aspectos'!$AP$2,'Tabla de Aspectos'!$AP$2,IF('Tabla de Aspectos'!AQ109='Tabla de Aspectos'!$AR$2,'Tabla de Aspectos'!$AR$2,IF('Tabla de Aspectos'!AS109='Tabla de Aspectos'!$AT$2,'Tabla de Aspectos'!$AT$2,IF('Tabla de Aspectos'!AU109='Tabla de Aspectos'!$AV$2,'Tabla de Aspectos'!$AV$2,IF('Tabla de Aspectos'!AW109='Tabla de Aspectos'!$AX$2,'Tabla de Aspectos'!$AX$2,IF('Tabla de Aspectos'!AY109='Tabla de Aspectos'!$AZ$2,'Tabla de Aspectos'!$AZ$2,IF('Tabla de Aspectos'!BA109='Tabla de Aspectos'!$BB$2,'Tabla de Aspectos'!$BB$2,IF('Tabla de Aspectos'!BC109='Tabla de Aspectos'!$BD$2,'Tabla de Aspectos'!$BD$2,IF('Tabla de Aspectos'!BE109='Tabla de Aspectos'!$BF$2,'Tabla de Aspectos'!$BF$2,IF('Tabla de Aspectos'!BG109='Tabla de Aspectos'!$BH$2,'Tabla de Aspectos'!$BH$2,IF('Tabla de Aspectos'!BI109='Tabla de Aspectos'!$BJ$2,'Tabla de Aspectos'!$BJ$2,IF('Tabla de Aspectos'!BK109='Tabla de Aspectos'!$BL$2,'Tabla de Aspectos'!$BL$2,IF('Tabla de Aspectos'!BM109='Tabla de Aspectos'!$BN$2,'Tabla de Aspectos'!$BN$2,IF('Tabla de Aspectos'!BO109='Tabla de Aspectos'!$BP$2,'Tabla de Aspectos'!$BP$2,IF('Tabla de Aspectos'!BQ109='Tabla de Aspectos'!$BR$2,'Tabla de Aspectos'!$BR$2,IF('Tabla de Aspectos'!BS109='Tabla de Aspectos'!$BT$2,'Tabla de Aspectos'!$BT$2,IF('Tabla de Aspectos'!BU109='Tabla de Aspectos'!$BV$2,'Tabla de Aspectos'!$BV$2,IF('Tabla de Aspectos'!BW109='Tabla de Aspectos'!$BX$2,'Tabla de Aspectos'!$BX$2,IF('Tabla de Aspectos'!BY109='Tabla de Aspectos'!$BZ$2,'Tabla de Aspectos'!$BZ$2,IF('Tabla de Aspectos'!CA109='Tabla de Aspectos'!$CB$2,'Tabla de Aspectos'!$CB$2,IF('Tabla de Aspectos'!CC109='Tabla de Aspectos'!$CD$2,'Tabla de Aspectos'!$CD$2,IF('Tabla de Aspectos'!CE109='Tabla de Aspectos'!$CF$2,'Tabla de Aspectos'!$CF$2,IF('Tabla de Aspectos'!CG109='Tabla de Aspectos'!$CH$2,'Tabla de Aspectos'!$CH$2,IF('Tabla de Aspectos'!CI109='Tabla de Aspectos'!$CJ$2,'Tabla de Aspectos'!$CJ$2,IF('Tabla de Aspectos'!CK109='Tabla de Aspectos'!$CL$2,'Tabla de Aspectos'!$CL$2,IF('Tabla de Aspectos'!CM109='Tabla de Aspectos'!$CN$2,'Tabla de Aspectos'!$CN$2,IF('Tabla de Aspectos'!CO109='Tabla de Aspectos'!$CP$2,'Tabla de Aspectos'!$CP$2,IF('Tabla de Aspectos'!CQ109='Tabla de Aspectos'!$CR$2,'Tabla de Aspectos'!$CR$2,IF('Tabla de Aspectos'!CS109='Tabla de Aspectos'!$CT$2,'Tabla de Aspectos'!$CT$2,IF('Tabla de Aspectos'!CU109='Tabla de Aspectos'!$CV$2,'Tabla de Aspectos'!$CV$2,IF('Tabla de Aspectos'!CW109='Tabla de Aspectos'!$CX$2,'Tabla de Aspectos'!$CX$2,"")))))))))))))))))))))))))))))))))))))))))))))))))</f>
        <v>Conjunción</v>
      </c>
      <c r="BI12" s="5">
        <f>IF(AND('Tabla de Aspectos'!H109&gt;=0,'Tabla de Aspectos'!H109&lt;'Tabla de Aspectos'!$G$5/24),'Tabla de Aspectos'!H109,IF(AND('Tabla de Aspectos'!J109&gt;=0,'Tabla de Aspectos'!J109&lt;'Tabla de Aspectos'!$I$5/24),'Tabla de Aspectos'!J109,IF(AND('Tabla de Aspectos'!CZ109&gt;=0,'Tabla de Aspectos'!CZ109&lt;'Tabla de Aspectos'!$CY$5/24),'Tabla de Aspectos'!CZ109,IF(AND('Tabla de Aspectos'!L109&gt;=0,'Tabla de Aspectos'!L109&lt;'Tabla de Aspectos'!$K$5/24),'Tabla de Aspectos'!L109,IF(AND('Tabla de Aspectos'!N109&gt;=0,'Tabla de Aspectos'!N109&lt;'Tabla de Aspectos'!$M$5/24),'Tabla de Aspectos'!N109,IF(AND('Tabla de Aspectos'!P109&gt;=0,'Tabla de Aspectos'!P109&lt;'Tabla de Aspectos'!$O$5/24),'Tabla de Aspectos'!P109,IF(AND('Tabla de Aspectos'!R109&gt;=0,'Tabla de Aspectos'!R109&lt;'Tabla de Aspectos'!$Q$5/24),'Tabla de Aspectos'!R109,IF(AND('Tabla de Aspectos'!T109&gt;=0,'Tabla de Aspectos'!T109&lt;'Tabla de Aspectos'!$S$5/24),'Tabla de Aspectos'!T109,IF(AND('Tabla de Aspectos'!V109&gt;=0,'Tabla de Aspectos'!V109&lt;'Tabla de Aspectos'!$U$5/24),'Tabla de Aspectos'!V109,IF(AND('Tabla de Aspectos'!X109&gt;=0,'Tabla de Aspectos'!X109&lt;'Tabla de Aspectos'!$W$5/24),'Tabla de Aspectos'!X109,IF(AND('Tabla de Aspectos'!Z109&gt;=0,'Tabla de Aspectos'!Z109&lt;'Tabla de Aspectos'!$Y$5/24),'Tabla de Aspectos'!Z109,IF(AND('Tabla de Aspectos'!AB109&gt;=0,'Tabla de Aspectos'!AB109&lt;'Tabla de Aspectos'!$AA$5/24),'Tabla de Aspectos'!AB109,IF(AND('Tabla de Aspectos'!AD109&gt;=0,'Tabla de Aspectos'!AD109&lt;'Tabla de Aspectos'!$AC$5/24),'Tabla de Aspectos'!AD109,IF(AND('Tabla de Aspectos'!AF109&gt;=0,'Tabla de Aspectos'!AF109&lt;'Tabla de Aspectos'!$AE$5/24),'Tabla de Aspectos'!AF109,IF(AND('Tabla de Aspectos'!AH109&gt;=0,'Tabla de Aspectos'!AH109&lt;'Tabla de Aspectos'!$AG$5/24),'Tabla de Aspectos'!AH109,IF(AND('Tabla de Aspectos'!AJ109&gt;=0,'Tabla de Aspectos'!AJ109&lt;'Tabla de Aspectos'!$AI$5/24),'Tabla de Aspectos'!AJ109,IF(AND('Tabla de Aspectos'!AL109&gt;=0,'Tabla de Aspectos'!AL109&lt;'Tabla de Aspectos'!$AK$5/24),'Tabla de Aspectos'!AL109,IF(AND('Tabla de Aspectos'!AN109&gt;=0,'Tabla de Aspectos'!AN109&lt;'Tabla de Aspectos'!$AM$5/24),'Tabla de Aspectos'!AN109,IF(AND('Tabla de Aspectos'!AP109&gt;=0,'Tabla de Aspectos'!AP109&lt;'Tabla de Aspectos'!$AO$5/24),'Tabla de Aspectos'!AP109,IF(AND('Tabla de Aspectos'!AR109&gt;=0,'Tabla de Aspectos'!AR109&lt;'Tabla de Aspectos'!$AQ$5/24),'Tabla de Aspectos'!AR109,IF(AND('Tabla de Aspectos'!AT109&gt;=0,'Tabla de Aspectos'!AT109&lt;'Tabla de Aspectos'!$AS$5/24),'Tabla de Aspectos'!AT109,IF(AND('Tabla de Aspectos'!AV109&gt;=0,'Tabla de Aspectos'!AV109&lt;'Tabla de Aspectos'!$AU$5/24),'Tabla de Aspectos'!AV109,IF(AND('Tabla de Aspectos'!AX109&gt;=0,'Tabla de Aspectos'!AX109&lt;'Tabla de Aspectos'!$AW$5/24),'Tabla de Aspectos'!AX109,IF(AND('Tabla de Aspectos'!AZ109&gt;=0,'Tabla de Aspectos'!AZ109&lt;'Tabla de Aspectos'!$AY$5/24),'Tabla de Aspectos'!AZ109,IF(AND('Tabla de Aspectos'!BB109&gt;=0,'Tabla de Aspectos'!BB109&lt;'Tabla de Aspectos'!$BA$5/24),'Tabla de Aspectos'!BB109,IF(AND('Tabla de Aspectos'!BD109&gt;=0,'Tabla de Aspectos'!BD109&lt;'Tabla de Aspectos'!$BC$5/24),'Tabla de Aspectos'!BD109,IF(AND('Tabla de Aspectos'!BF109&gt;=0,'Tabla de Aspectos'!BF109&lt;'Tabla de Aspectos'!$BE$5/24),'Tabla de Aspectos'!BF109,IF(AND('Tabla de Aspectos'!BH109&gt;=0,'Tabla de Aspectos'!BH109&lt;'Tabla de Aspectos'!$BG$5/24),'Tabla de Aspectos'!BH109,IF(AND('Tabla de Aspectos'!BJ109&gt;=0,'Tabla de Aspectos'!BJ109&lt;'Tabla de Aspectos'!$BI$5/24),'Tabla de Aspectos'!BJ109,IF(AND('Tabla de Aspectos'!BL109&gt;=0,'Tabla de Aspectos'!BL109&lt;'Tabla de Aspectos'!$BK$5/24),'Tabla de Aspectos'!BL109,IF(AND('Tabla de Aspectos'!BN109&gt;=0,'Tabla de Aspectos'!BN109&lt;'Tabla de Aspectos'!$BM$5/24),'Tabla de Aspectos'!BN109,IF(AND('Tabla de Aspectos'!BP109&gt;=0,'Tabla de Aspectos'!BP109&lt;'Tabla de Aspectos'!$BO$5/24),'Tabla de Aspectos'!BP109,IF(AND('Tabla de Aspectos'!BR109&gt;=0,'Tabla de Aspectos'!BR109&lt;'Tabla de Aspectos'!$BQ$5/24),'Tabla de Aspectos'!BR109,IF(AND('Tabla de Aspectos'!BT109&gt;=0,'Tabla de Aspectos'!BT109&lt;'Tabla de Aspectos'!$BS$5/24),'Tabla de Aspectos'!BT109,IF(AND('Tabla de Aspectos'!BV109&gt;=0,'Tabla de Aspectos'!BV109&lt;'Tabla de Aspectos'!$BU$5/24),'Tabla de Aspectos'!BV109,IF(AND('Tabla de Aspectos'!BX109&gt;=0,'Tabla de Aspectos'!BX109&lt;'Tabla de Aspectos'!$BW$5/24),'Tabla de Aspectos'!BX109,IF(AND('Tabla de Aspectos'!BZ109&gt;=0,'Tabla de Aspectos'!BZ109&lt;'Tabla de Aspectos'!$BY$5/24),'Tabla de Aspectos'!BZ109,IF(AND('Tabla de Aspectos'!CB109&gt;=0,'Tabla de Aspectos'!CB109&lt;'Tabla de Aspectos'!$CA$5/24),'Tabla de Aspectos'!CB109,IF(AND('Tabla de Aspectos'!CD109&gt;=0,'Tabla de Aspectos'!CD109&lt;'Tabla de Aspectos'!$CC$5/24),'Tabla de Aspectos'!CD109,IF(AND('Tabla de Aspectos'!CF109&gt;=0,'Tabla de Aspectos'!CF109&lt;'Tabla de Aspectos'!$CE$5/24),'Tabla de Aspectos'!CF109,IF(AND('Tabla de Aspectos'!CH109&gt;=0,'Tabla de Aspectos'!CH109&lt;'Tabla de Aspectos'!$CG$5/24),'Tabla de Aspectos'!CH109,IF(AND('Tabla de Aspectos'!CJ109&gt;=0,'Tabla de Aspectos'!CJ109&lt;'Tabla de Aspectos'!$CI$5/24),'Tabla de Aspectos'!CJ109,IF(AND('Tabla de Aspectos'!CL109&gt;=0,'Tabla de Aspectos'!CL109&lt;'Tabla de Aspectos'!$CK$5/24),'Tabla de Aspectos'!CL109,IF(AND('Tabla de Aspectos'!CN109&gt;=0,'Tabla de Aspectos'!CN109&lt;'Tabla de Aspectos'!$CM$5/24),'Tabla de Aspectos'!CN109,IF(AND('Tabla de Aspectos'!CP109&gt;=0,'Tabla de Aspectos'!CP109&lt;'Tabla de Aspectos'!$CO$5/24),'Tabla de Aspectos'!CP109,IF(AND('Tabla de Aspectos'!CR109&gt;=0,'Tabla de Aspectos'!CR109&lt;'Tabla de Aspectos'!$CQ$5/24),'Tabla de Aspectos'!CR109,IF(AND('Tabla de Aspectos'!CT109&gt;=0,'Tabla de Aspectos'!CT109&lt;'Tabla de Aspectos'!$CS$5/24),'Tabla de Aspectos'!CT109,IF(AND('Tabla de Aspectos'!CV109&gt;=0,'Tabla de Aspectos'!CV109&lt;'Tabla de Aspectos'!$CU$5/24),'Tabla de Aspectos'!CV109,IF(AND('Tabla de Aspectos'!CX109&gt;=0,'Tabla de Aspectos'!CX109&lt;'Tabla de Aspectos'!$CW$5/24),'Tabla de Aspectos'!CX109,"")))))))))))))))))))))))))))))))))))))))))))))))))</f>
        <v>0</v>
      </c>
      <c r="BJ12" s="3" t="str">
        <f>IF(BI12&lt;&gt;"",IF(BH12=13,"(no se puede describir)",IF(BH12="Conjunción","+20",ROUND((31-HLOOKUP(BH12,'Tabla de Aspectos'!$G$2:$DT$7,6,FALSE))/3*2,1))),"")</f>
        <v>+20</v>
      </c>
      <c r="BK12" s="3">
        <f>IF(BH12='Tabla de Aspectos'!$G$2,24*BI12/'Tabla de Aspectos'!$G$5,IF(BH12='Tabla de Aspectos'!$I$2,24*BI12/'Tabla de Aspectos'!$I$5,IF(BH12='Tabla de Aspectos'!$K$2,24*BI12/'Tabla de Aspectos'!$K$5,IF(BH12='Tabla de Aspectos'!$CY$2,24*BI12/'Tabla de Aspectos'!$CY$5,IF(BH12='Tabla de Aspectos'!$M$2,24*BI12/'Tabla de Aspectos'!$M$5,IF(BH12='Tabla de Aspectos'!$M$2,24*BI12/'Tabla de Aspectos'!$M$5,IF(BH12='Tabla de Aspectos'!$O$2,24*BI12/'Tabla de Aspectos'!$O$5,IF(BH12='Tabla de Aspectos'!$Q$2,24*BI12/'Tabla de Aspectos'!$Q$5,IF(BH12='Tabla de Aspectos'!$S$2,24*BI12/'Tabla de Aspectos'!$S$5,IF(BH12='Tabla de Aspectos'!$U$2,24*BI12/'Tabla de Aspectos'!$U$5,IF(BH12='Tabla de Aspectos'!$W$2,24*BI12/'Tabla de Aspectos'!$W$5,IF(BH12='Tabla de Aspectos'!$Y$2,24*BI12/'Tabla de Aspectos'!$Y$5,IF(BH12='Tabla de Aspectos'!$AA$2,24*BI12/'Tabla de Aspectos'!$AA$5,IF(BH12='Tabla de Aspectos'!$AC$2,24*BI12/'Tabla de Aspectos'!$AC$5,IF(BH12='Tabla de Aspectos'!$AE$2,24*BI12/'Tabla de Aspectos'!$AE$5,IF(BH12='Tabla de Aspectos'!$AG$2,24*BI12/'Tabla de Aspectos'!$AG$5,IF(BH12='Tabla de Aspectos'!$AI$2,24*BI12/'Tabla de Aspectos'!$AI$5,IF(BH12='Tabla de Aspectos'!$AK$2,24*BI12/'Tabla de Aspectos'!$AK$5,IF(BH12='Tabla de Aspectos'!$AM$2,24*BI12/'Tabla de Aspectos'!$AM$5,IF(BH12='Tabla de Aspectos'!$AO$2,24*BI12/'Tabla de Aspectos'!$AO$5,IF(BH12='Tabla de Aspectos'!$AQ$2,24*BI12/'Tabla de Aspectos'!$AQ$5,IF(BH12='Tabla de Aspectos'!$AS$2,24*BI12/'Tabla de Aspectos'!$AS$5,IF(BH12='Tabla de Aspectos'!$AU$2,24*BI12/'Tabla de Aspectos'!$AU$5,IF(BH12='Tabla de Aspectos'!$AW$2,24*BI12/'Tabla de Aspectos'!$AW$5,IF(BH12='Tabla de Aspectos'!$AY$2,24*BI12/'Tabla de Aspectos'!$AY$5,IF(BH12='Tabla de Aspectos'!$BA$2,24*BI12/'Tabla de Aspectos'!$BA$5,IF(BH12='Tabla de Aspectos'!$BC$2,24*BI12/'Tabla de Aspectos'!$BC$5,IF(BH12='Tabla de Aspectos'!$BE$2,24*BI12/'Tabla de Aspectos'!$BE$5,IF(BH12='Tabla de Aspectos'!$BG$2,24*BI12/'Tabla de Aspectos'!$BG$5,IF(BH12='Tabla de Aspectos'!$BI$2,24*BI12/'Tabla de Aspectos'!$BI$5,IF(BH12='Tabla de Aspectos'!$BK$2,24*BI12/'Tabla de Aspectos'!$BK$5,IF(BH12='Tabla de Aspectos'!$BM$2,24*BI12/'Tabla de Aspectos'!$BM$5,IF(BH12='Tabla de Aspectos'!$BO$2,24*BI12/'Tabla de Aspectos'!$BO$5,IF(BH12='Tabla de Aspectos'!$BQ$2,24*BI12/'Tabla de Aspectos'!$BQ$5,IF(BH12='Tabla de Aspectos'!$BS$2,24*BI12/'Tabla de Aspectos'!$BS$5,IF(BH12='Tabla de Aspectos'!$BU$2,24*BI12/'Tabla de Aspectos'!$BU$5,IF(BH12='Tabla de Aspectos'!$BW$2,24*BI12/'Tabla de Aspectos'!$BW$5,IF(BH12='Tabla de Aspectos'!$BY$2,24*BI12/'Tabla de Aspectos'!$BY$5,IF(BH12='Tabla de Aspectos'!$CA$2,24*BI12/'Tabla de Aspectos'!$CA$5,IF(BH12='Tabla de Aspectos'!$CC$2,24*BI12/'Tabla de Aspectos'!$CC$5,IF(BH12='Tabla de Aspectos'!$CE$2,24*BI12/'Tabla de Aspectos'!$CE$5,IF(BH12='Tabla de Aspectos'!$CG$2,24*BI12/'Tabla de Aspectos'!$CG$5,IF(BH12='Tabla de Aspectos'!$CI$2,24*BI12/'Tabla de Aspectos'!$CI$5,IF(BH12='Tabla de Aspectos'!$CK$2,24*BI12/'Tabla de Aspectos'!$CK$5,IF(BH12='Tabla de Aspectos'!$CM$2,24*BI12/'Tabla de Aspectos'!$CM$5,IF(BH12='Tabla de Aspectos'!$CO$2,24*BI12/'Tabla de Aspectos'!$CO$5,IF(BH12='Tabla de Aspectos'!$CQ$2,24*BI12/'Tabla de Aspectos'!$CQ$5,IF(BH12='Tabla de Aspectos'!$CS$2,24*BI12/'Tabla de Aspectos'!$CS$5,IF(BH12='Tabla de Aspectos'!$CU$2,24*BI12/'Tabla de Aspectos'!$CU$5,IF(BH12='Tabla de Aspectos'!$CW$2,24*BI12/'Tabla de Aspectos'!$CW$5,""))))))))))))))))))))))))))))))))))))))))))))))))))</f>
        <v>0</v>
      </c>
      <c r="BL12" s="3">
        <f t="shared" si="4"/>
        <v>20</v>
      </c>
      <c r="BN12" s="3">
        <f>'Tabla de Aspectos'!D124</f>
        <v>122</v>
      </c>
      <c r="BO12" s="3" t="str">
        <f>'Tabla de Aspectos'!E124</f>
        <v>Saturno</v>
      </c>
      <c r="BP12" s="3" t="str">
        <f>'Tabla de Aspectos'!F124</f>
        <v>Plutón</v>
      </c>
      <c r="BQ12" s="3" t="str">
        <f>IF('Tabla de Aspectos'!G124='Tabla de Aspectos'!$H$2,'Tabla de Aspectos'!$H$2,IF('Tabla de Aspectos'!I124='Tabla de Aspectos'!$J$2,'Tabla de Aspectos'!$J$2,IF('Tabla de Aspectos'!CY124='Tabla de Aspectos'!$CZ$2,'Tabla de Aspectos'!$CZ$2,IF('Tabla de Aspectos'!K124='Tabla de Aspectos'!$L$2,'Tabla de Aspectos'!$L$2,IF('Tabla de Aspectos'!M124='Tabla de Aspectos'!$N$2,'Tabla de Aspectos'!$N$2,IF('Tabla de Aspectos'!O124='Tabla de Aspectos'!$P$2,'Tabla de Aspectos'!$P$2,IF('Tabla de Aspectos'!Q124='Tabla de Aspectos'!$R$2,'Tabla de Aspectos'!$R$2,IF('Tabla de Aspectos'!S124='Tabla de Aspectos'!$T$2,'Tabla de Aspectos'!$T$2,IF('Tabla de Aspectos'!U124='Tabla de Aspectos'!$V$2,'Tabla de Aspectos'!$V$2,IF('Tabla de Aspectos'!W124='Tabla de Aspectos'!$X$2,'Tabla de Aspectos'!$X$2,IF('Tabla de Aspectos'!Y124='Tabla de Aspectos'!$Z$2,'Tabla de Aspectos'!$Z$2,IF('Tabla de Aspectos'!AA124='Tabla de Aspectos'!$AB$2,'Tabla de Aspectos'!$AB$2,IF('Tabla de Aspectos'!AC124='Tabla de Aspectos'!$AD$2,'Tabla de Aspectos'!$AD$2,IF('Tabla de Aspectos'!AE124='Tabla de Aspectos'!$AF$2,'Tabla de Aspectos'!$AF$2,IF('Tabla de Aspectos'!AG124='Tabla de Aspectos'!$AH$2,'Tabla de Aspectos'!$AH$2,IF('Tabla de Aspectos'!AI124='Tabla de Aspectos'!$AJ$2,'Tabla de Aspectos'!$AJ$2,IF('Tabla de Aspectos'!AK124='Tabla de Aspectos'!$AL$2,'Tabla de Aspectos'!$AL$2,IF('Tabla de Aspectos'!AM124='Tabla de Aspectos'!$AN$2,'Tabla de Aspectos'!$AN$2,IF('Tabla de Aspectos'!AO124='Tabla de Aspectos'!$AP$2,'Tabla de Aspectos'!$AP$2,IF('Tabla de Aspectos'!AQ124='Tabla de Aspectos'!$AR$2,'Tabla de Aspectos'!$AR$2,IF('Tabla de Aspectos'!AS124='Tabla de Aspectos'!$AT$2,'Tabla de Aspectos'!$AT$2,IF('Tabla de Aspectos'!AU124='Tabla de Aspectos'!$AV$2,'Tabla de Aspectos'!$AV$2,IF('Tabla de Aspectos'!AW124='Tabla de Aspectos'!$AX$2,'Tabla de Aspectos'!$AX$2,IF('Tabla de Aspectos'!AY124='Tabla de Aspectos'!$AZ$2,'Tabla de Aspectos'!$AZ$2,IF('Tabla de Aspectos'!BA124='Tabla de Aspectos'!$BB$2,'Tabla de Aspectos'!$BB$2,IF('Tabla de Aspectos'!BC124='Tabla de Aspectos'!$BD$2,'Tabla de Aspectos'!$BD$2,IF('Tabla de Aspectos'!BE124='Tabla de Aspectos'!$BF$2,'Tabla de Aspectos'!$BF$2,IF('Tabla de Aspectos'!BG124='Tabla de Aspectos'!$BH$2,'Tabla de Aspectos'!$BH$2,IF('Tabla de Aspectos'!BI124='Tabla de Aspectos'!$BJ$2,'Tabla de Aspectos'!$BJ$2,IF('Tabla de Aspectos'!BK124='Tabla de Aspectos'!$BL$2,'Tabla de Aspectos'!$BL$2,IF('Tabla de Aspectos'!BM124='Tabla de Aspectos'!$BN$2,'Tabla de Aspectos'!$BN$2,IF('Tabla de Aspectos'!BO124='Tabla de Aspectos'!$BP$2,'Tabla de Aspectos'!$BP$2,IF('Tabla de Aspectos'!BQ124='Tabla de Aspectos'!$BR$2,'Tabla de Aspectos'!$BR$2,IF('Tabla de Aspectos'!BS124='Tabla de Aspectos'!$BT$2,'Tabla de Aspectos'!$BT$2,IF('Tabla de Aspectos'!BU124='Tabla de Aspectos'!$BV$2,'Tabla de Aspectos'!$BV$2,IF('Tabla de Aspectos'!BW124='Tabla de Aspectos'!$BX$2,'Tabla de Aspectos'!$BX$2,IF('Tabla de Aspectos'!BY124='Tabla de Aspectos'!$BZ$2,'Tabla de Aspectos'!$BZ$2,IF('Tabla de Aspectos'!CA124='Tabla de Aspectos'!$CB$2,'Tabla de Aspectos'!$CB$2,IF('Tabla de Aspectos'!CC124='Tabla de Aspectos'!$CD$2,'Tabla de Aspectos'!$CD$2,IF('Tabla de Aspectos'!CE124='Tabla de Aspectos'!$CF$2,'Tabla de Aspectos'!$CF$2,IF('Tabla de Aspectos'!CG124='Tabla de Aspectos'!$CH$2,'Tabla de Aspectos'!$CH$2,IF('Tabla de Aspectos'!CI124='Tabla de Aspectos'!$CJ$2,'Tabla de Aspectos'!$CJ$2,IF('Tabla de Aspectos'!CK124='Tabla de Aspectos'!$CL$2,'Tabla de Aspectos'!$CL$2,IF('Tabla de Aspectos'!CM124='Tabla de Aspectos'!$CN$2,'Tabla de Aspectos'!$CN$2,IF('Tabla de Aspectos'!CO124='Tabla de Aspectos'!$CP$2,'Tabla de Aspectos'!$CP$2,IF('Tabla de Aspectos'!CQ124='Tabla de Aspectos'!$CR$2,'Tabla de Aspectos'!$CR$2,IF('Tabla de Aspectos'!CS124='Tabla de Aspectos'!$CT$2,'Tabla de Aspectos'!$CT$2,IF('Tabla de Aspectos'!CU124='Tabla de Aspectos'!$CV$2,'Tabla de Aspectos'!$CV$2,IF('Tabla de Aspectos'!CW124='Tabla de Aspectos'!$CX$2,'Tabla de Aspectos'!$CX$2,"")))))))))))))))))))))))))))))))))))))))))))))))))</f>
        <v>Conjunción</v>
      </c>
      <c r="BR12" s="5">
        <f>IF(AND('Tabla de Aspectos'!H124&gt;=0,'Tabla de Aspectos'!H124&lt;'Tabla de Aspectos'!$G$5/24),'Tabla de Aspectos'!H124,IF(AND('Tabla de Aspectos'!J124&gt;=0,'Tabla de Aspectos'!J124&lt;'Tabla de Aspectos'!$I$5/24),'Tabla de Aspectos'!J124,IF(AND('Tabla de Aspectos'!CZ124&gt;=0,'Tabla de Aspectos'!CZ124&lt;'Tabla de Aspectos'!$CY$5/24),'Tabla de Aspectos'!CZ124,IF(AND('Tabla de Aspectos'!L124&gt;=0,'Tabla de Aspectos'!L124&lt;'Tabla de Aspectos'!$K$5/24),'Tabla de Aspectos'!L124,IF(AND('Tabla de Aspectos'!N124&gt;=0,'Tabla de Aspectos'!N124&lt;'Tabla de Aspectos'!$M$5/24),'Tabla de Aspectos'!N124,IF(AND('Tabla de Aspectos'!P124&gt;=0,'Tabla de Aspectos'!P124&lt;'Tabla de Aspectos'!$O$5/24),'Tabla de Aspectos'!P124,IF(AND('Tabla de Aspectos'!R124&gt;=0,'Tabla de Aspectos'!R124&lt;'Tabla de Aspectos'!$Q$5/24),'Tabla de Aspectos'!R124,IF(AND('Tabla de Aspectos'!T124&gt;=0,'Tabla de Aspectos'!T124&lt;'Tabla de Aspectos'!$S$5/24),'Tabla de Aspectos'!T124,IF(AND('Tabla de Aspectos'!V124&gt;=0,'Tabla de Aspectos'!V124&lt;'Tabla de Aspectos'!$U$5/24),'Tabla de Aspectos'!V124,IF(AND('Tabla de Aspectos'!X124&gt;=0,'Tabla de Aspectos'!X124&lt;'Tabla de Aspectos'!$W$5/24),'Tabla de Aspectos'!X124,IF(AND('Tabla de Aspectos'!Z124&gt;=0,'Tabla de Aspectos'!Z124&lt;'Tabla de Aspectos'!$Y$5/24),'Tabla de Aspectos'!Z124,IF(AND('Tabla de Aspectos'!AB124&gt;=0,'Tabla de Aspectos'!AB124&lt;'Tabla de Aspectos'!$AA$5/24),'Tabla de Aspectos'!AB124,IF(AND('Tabla de Aspectos'!AD124&gt;=0,'Tabla de Aspectos'!AD124&lt;'Tabla de Aspectos'!$AC$5/24),'Tabla de Aspectos'!AD124,IF(AND('Tabla de Aspectos'!AF124&gt;=0,'Tabla de Aspectos'!AF124&lt;'Tabla de Aspectos'!$AE$5/24),'Tabla de Aspectos'!AF124,IF(AND('Tabla de Aspectos'!AH124&gt;=0,'Tabla de Aspectos'!AH124&lt;'Tabla de Aspectos'!$AG$5/24),'Tabla de Aspectos'!AH124,IF(AND('Tabla de Aspectos'!AJ124&gt;=0,'Tabla de Aspectos'!AJ124&lt;'Tabla de Aspectos'!$AI$5/24),'Tabla de Aspectos'!AJ124,IF(AND('Tabla de Aspectos'!AL124&gt;=0,'Tabla de Aspectos'!AL124&lt;'Tabla de Aspectos'!$AK$5/24),'Tabla de Aspectos'!AL124,IF(AND('Tabla de Aspectos'!AN124&gt;=0,'Tabla de Aspectos'!AN124&lt;'Tabla de Aspectos'!$AM$5/24),'Tabla de Aspectos'!AN124,IF(AND('Tabla de Aspectos'!AP124&gt;=0,'Tabla de Aspectos'!AP124&lt;'Tabla de Aspectos'!$AO$5/24),'Tabla de Aspectos'!AP124,IF(AND('Tabla de Aspectos'!AR124&gt;=0,'Tabla de Aspectos'!AR124&lt;'Tabla de Aspectos'!$AQ$5/24),'Tabla de Aspectos'!AR124,IF(AND('Tabla de Aspectos'!AT124&gt;=0,'Tabla de Aspectos'!AT124&lt;'Tabla de Aspectos'!$AS$5/24),'Tabla de Aspectos'!AT124,IF(AND('Tabla de Aspectos'!AV124&gt;=0,'Tabla de Aspectos'!AV124&lt;'Tabla de Aspectos'!$AU$5/24),'Tabla de Aspectos'!AV124,IF(AND('Tabla de Aspectos'!AX124&gt;=0,'Tabla de Aspectos'!AX124&lt;'Tabla de Aspectos'!$AW$5/24),'Tabla de Aspectos'!AX124,IF(AND('Tabla de Aspectos'!AZ124&gt;=0,'Tabla de Aspectos'!AZ124&lt;'Tabla de Aspectos'!$AY$5/24),'Tabla de Aspectos'!AZ124,IF(AND('Tabla de Aspectos'!BB124&gt;=0,'Tabla de Aspectos'!BB124&lt;'Tabla de Aspectos'!$BA$5/24),'Tabla de Aspectos'!BB124,IF(AND('Tabla de Aspectos'!BD124&gt;=0,'Tabla de Aspectos'!BD124&lt;'Tabla de Aspectos'!$BC$5/24),'Tabla de Aspectos'!BD124,IF(AND('Tabla de Aspectos'!BF124&gt;=0,'Tabla de Aspectos'!BF124&lt;'Tabla de Aspectos'!$BE$5/24),'Tabla de Aspectos'!BF124,IF(AND('Tabla de Aspectos'!BH124&gt;=0,'Tabla de Aspectos'!BH124&lt;'Tabla de Aspectos'!$BG$5/24),'Tabla de Aspectos'!BH124,IF(AND('Tabla de Aspectos'!BJ124&gt;=0,'Tabla de Aspectos'!BJ124&lt;'Tabla de Aspectos'!$BI$5/24),'Tabla de Aspectos'!BJ124,IF(AND('Tabla de Aspectos'!BL124&gt;=0,'Tabla de Aspectos'!BL124&lt;'Tabla de Aspectos'!$BK$5/24),'Tabla de Aspectos'!BL124,IF(AND('Tabla de Aspectos'!BN124&gt;=0,'Tabla de Aspectos'!BN124&lt;'Tabla de Aspectos'!$BM$5/24),'Tabla de Aspectos'!BN124,IF(AND('Tabla de Aspectos'!BP124&gt;=0,'Tabla de Aspectos'!BP124&lt;'Tabla de Aspectos'!$BO$5/24),'Tabla de Aspectos'!BP124,IF(AND('Tabla de Aspectos'!BR124&gt;=0,'Tabla de Aspectos'!BR124&lt;'Tabla de Aspectos'!$BQ$5/24),'Tabla de Aspectos'!BR124,IF(AND('Tabla de Aspectos'!BT124&gt;=0,'Tabla de Aspectos'!BT124&lt;'Tabla de Aspectos'!$BS$5/24),'Tabla de Aspectos'!BT124,IF(AND('Tabla de Aspectos'!BV124&gt;=0,'Tabla de Aspectos'!BV124&lt;'Tabla de Aspectos'!$BU$5/24),'Tabla de Aspectos'!BV124,IF(AND('Tabla de Aspectos'!BX124&gt;=0,'Tabla de Aspectos'!BX124&lt;'Tabla de Aspectos'!$BW$5/24),'Tabla de Aspectos'!BX124,IF(AND('Tabla de Aspectos'!BZ124&gt;=0,'Tabla de Aspectos'!BZ124&lt;'Tabla de Aspectos'!$BY$5/24),'Tabla de Aspectos'!BZ124,IF(AND('Tabla de Aspectos'!CB124&gt;=0,'Tabla de Aspectos'!CB124&lt;'Tabla de Aspectos'!$CA$5/24),'Tabla de Aspectos'!CB124,IF(AND('Tabla de Aspectos'!CD124&gt;=0,'Tabla de Aspectos'!CD124&lt;'Tabla de Aspectos'!$CC$5/24),'Tabla de Aspectos'!CD124,IF(AND('Tabla de Aspectos'!CF124&gt;=0,'Tabla de Aspectos'!CF124&lt;'Tabla de Aspectos'!$CE$5/24),'Tabla de Aspectos'!CF124,IF(AND('Tabla de Aspectos'!CH124&gt;=0,'Tabla de Aspectos'!CH124&lt;'Tabla de Aspectos'!$CG$5/24),'Tabla de Aspectos'!CH124,IF(AND('Tabla de Aspectos'!CJ124&gt;=0,'Tabla de Aspectos'!CJ124&lt;'Tabla de Aspectos'!$CI$5/24),'Tabla de Aspectos'!CJ124,IF(AND('Tabla de Aspectos'!CL124&gt;=0,'Tabla de Aspectos'!CL124&lt;'Tabla de Aspectos'!$CK$5/24),'Tabla de Aspectos'!CL124,IF(AND('Tabla de Aspectos'!CN124&gt;=0,'Tabla de Aspectos'!CN124&lt;'Tabla de Aspectos'!$CM$5/24),'Tabla de Aspectos'!CN124,IF(AND('Tabla de Aspectos'!CP124&gt;=0,'Tabla de Aspectos'!CP124&lt;'Tabla de Aspectos'!$CO$5/24),'Tabla de Aspectos'!CP124,IF(AND('Tabla de Aspectos'!CR124&gt;=0,'Tabla de Aspectos'!CR124&lt;'Tabla de Aspectos'!$CQ$5/24),'Tabla de Aspectos'!CR124,IF(AND('Tabla de Aspectos'!CT124&gt;=0,'Tabla de Aspectos'!CT124&lt;'Tabla de Aspectos'!$CS$5/24),'Tabla de Aspectos'!CT124,IF(AND('Tabla de Aspectos'!CV124&gt;=0,'Tabla de Aspectos'!CV124&lt;'Tabla de Aspectos'!$CU$5/24),'Tabla de Aspectos'!CV124,IF(AND('Tabla de Aspectos'!CX124&gt;=0,'Tabla de Aspectos'!CX124&lt;'Tabla de Aspectos'!$CW$5/24),'Tabla de Aspectos'!CX124,"")))))))))))))))))))))))))))))))))))))))))))))))))</f>
        <v>0</v>
      </c>
      <c r="BS12" s="3" t="str">
        <f>IF(BR12&lt;&gt;"",IF(BQ12=13,"(no se puede describir)",IF(BQ12="Conjunción","+20",ROUND((31-HLOOKUP(BQ12,'Tabla de Aspectos'!$G$2:$DT$7,6,FALSE))/3*2,1))),"")</f>
        <v>+20</v>
      </c>
      <c r="BT12" s="3">
        <f>IF(BQ12='Tabla de Aspectos'!$G$2,24*BR12/'Tabla de Aspectos'!$G$5,IF(BQ12='Tabla de Aspectos'!$I$2,24*BR12/'Tabla de Aspectos'!$I$5,IF(BQ12='Tabla de Aspectos'!$K$2,24*BR12/'Tabla de Aspectos'!$K$5,IF(BQ12='Tabla de Aspectos'!$CY$2,24*BR12/'Tabla de Aspectos'!$CY$5,IF(BQ12='Tabla de Aspectos'!$M$2,24*BR12/'Tabla de Aspectos'!$M$5,IF(BQ12='Tabla de Aspectos'!$M$2,24*BR12/'Tabla de Aspectos'!$M$5,IF(BQ12='Tabla de Aspectos'!$O$2,24*BR12/'Tabla de Aspectos'!$O$5,IF(BQ12='Tabla de Aspectos'!$Q$2,24*BR12/'Tabla de Aspectos'!$Q$5,IF(BQ12='Tabla de Aspectos'!$S$2,24*BR12/'Tabla de Aspectos'!$S$5,IF(BQ12='Tabla de Aspectos'!$U$2,24*BR12/'Tabla de Aspectos'!$U$5,IF(BQ12='Tabla de Aspectos'!$W$2,24*BR12/'Tabla de Aspectos'!$W$5,IF(BQ12='Tabla de Aspectos'!$Y$2,24*BR12/'Tabla de Aspectos'!$Y$5,IF(BQ12='Tabla de Aspectos'!$AA$2,24*BR12/'Tabla de Aspectos'!$AA$5,IF(BQ12='Tabla de Aspectos'!$AC$2,24*BR12/'Tabla de Aspectos'!$AC$5,IF(BQ12='Tabla de Aspectos'!$AE$2,24*BR12/'Tabla de Aspectos'!$AE$5,IF(BQ12='Tabla de Aspectos'!$AG$2,24*BR12/'Tabla de Aspectos'!$AG$5,IF(BQ12='Tabla de Aspectos'!$AI$2,24*BR12/'Tabla de Aspectos'!$AI$5,IF(BQ12='Tabla de Aspectos'!$AK$2,24*BR12/'Tabla de Aspectos'!$AK$5,IF(BQ12='Tabla de Aspectos'!$AM$2,24*BR12/'Tabla de Aspectos'!$AM$5,IF(BQ12='Tabla de Aspectos'!$AO$2,24*BR12/'Tabla de Aspectos'!$AO$5,IF(BQ12='Tabla de Aspectos'!$AQ$2,24*BR12/'Tabla de Aspectos'!$AQ$5,IF(BQ12='Tabla de Aspectos'!$AS$2,24*BR12/'Tabla de Aspectos'!$AS$5,IF(BQ12='Tabla de Aspectos'!$AU$2,24*BR12/'Tabla de Aspectos'!$AU$5,IF(BQ12='Tabla de Aspectos'!$AW$2,24*BR12/'Tabla de Aspectos'!$AW$5,IF(BQ12='Tabla de Aspectos'!$AY$2,24*BR12/'Tabla de Aspectos'!$AY$5,IF(BQ12='Tabla de Aspectos'!$BA$2,24*BR12/'Tabla de Aspectos'!$BA$5,IF(BQ12='Tabla de Aspectos'!$BC$2,24*BR12/'Tabla de Aspectos'!$BC$5,IF(BQ12='Tabla de Aspectos'!$BE$2,24*BR12/'Tabla de Aspectos'!$BE$5,IF(BQ12='Tabla de Aspectos'!$BG$2,24*BR12/'Tabla de Aspectos'!$BG$5,IF(BQ12='Tabla de Aspectos'!$BI$2,24*BR12/'Tabla de Aspectos'!$BI$5,IF(BQ12='Tabla de Aspectos'!$BK$2,24*BR12/'Tabla de Aspectos'!$BK$5,IF(BQ12='Tabla de Aspectos'!$BM$2,24*BR12/'Tabla de Aspectos'!$BM$5,IF(BQ12='Tabla de Aspectos'!$BO$2,24*BR12/'Tabla de Aspectos'!$BO$5,IF(BQ12='Tabla de Aspectos'!$BQ$2,24*BR12/'Tabla de Aspectos'!$BQ$5,IF(BQ12='Tabla de Aspectos'!$BS$2,24*BR12/'Tabla de Aspectos'!$BS$5,IF(BQ12='Tabla de Aspectos'!$BU$2,24*BR12/'Tabla de Aspectos'!$BU$5,IF(BQ12='Tabla de Aspectos'!$BW$2,24*BR12/'Tabla de Aspectos'!$BW$5,IF(BQ12='Tabla de Aspectos'!$BY$2,24*BR12/'Tabla de Aspectos'!$BY$5,IF(BQ12='Tabla de Aspectos'!$CA$2,24*BR12/'Tabla de Aspectos'!$CA$5,IF(BQ12='Tabla de Aspectos'!$CC$2,24*BR12/'Tabla de Aspectos'!$CC$5,IF(BQ12='Tabla de Aspectos'!$CE$2,24*BR12/'Tabla de Aspectos'!$CE$5,IF(BQ12='Tabla de Aspectos'!$CG$2,24*BR12/'Tabla de Aspectos'!$CG$5,IF(BQ12='Tabla de Aspectos'!$CI$2,24*BR12/'Tabla de Aspectos'!$CI$5,IF(BQ12='Tabla de Aspectos'!$CK$2,24*BR12/'Tabla de Aspectos'!$CK$5,IF(BQ12='Tabla de Aspectos'!$CM$2,24*BR12/'Tabla de Aspectos'!$CM$5,IF(BQ12='Tabla de Aspectos'!$CO$2,24*BR12/'Tabla de Aspectos'!$CO$5,IF(BQ12='Tabla de Aspectos'!$CQ$2,24*BR12/'Tabla de Aspectos'!$CQ$5,IF(BQ12='Tabla de Aspectos'!$CS$2,24*BR12/'Tabla de Aspectos'!$CS$5,IF(BQ12='Tabla de Aspectos'!$CU$2,24*BR12/'Tabla de Aspectos'!$CU$5,IF(BQ12='Tabla de Aspectos'!$CW$2,24*BR12/'Tabla de Aspectos'!$CW$5,""))))))))))))))))))))))))))))))))))))))))))))))))))</f>
        <v>0</v>
      </c>
      <c r="BU12" s="3">
        <f t="shared" si="5"/>
        <v>20</v>
      </c>
      <c r="BW12" s="3">
        <f>'Tabla de Aspectos'!D139</f>
        <v>138</v>
      </c>
      <c r="BX12" s="3" t="str">
        <f>'Tabla de Aspectos'!E139</f>
        <v>Urano</v>
      </c>
      <c r="BY12" s="3" t="str">
        <f>'Tabla de Aspectos'!F139</f>
        <v>Plutón</v>
      </c>
      <c r="BZ12" s="3" t="str">
        <f>IF('Tabla de Aspectos'!G139='Tabla de Aspectos'!$H$2,'Tabla de Aspectos'!$H$2,IF('Tabla de Aspectos'!I139='Tabla de Aspectos'!$J$2,'Tabla de Aspectos'!$J$2,IF('Tabla de Aspectos'!CY139='Tabla de Aspectos'!$CZ$2,'Tabla de Aspectos'!$CZ$2,IF('Tabla de Aspectos'!K139='Tabla de Aspectos'!$L$2,'Tabla de Aspectos'!$L$2,IF('Tabla de Aspectos'!M139='Tabla de Aspectos'!$N$2,'Tabla de Aspectos'!$N$2,IF('Tabla de Aspectos'!O139='Tabla de Aspectos'!$P$2,'Tabla de Aspectos'!$P$2,IF('Tabla de Aspectos'!Q139='Tabla de Aspectos'!$R$2,'Tabla de Aspectos'!$R$2,IF('Tabla de Aspectos'!S139='Tabla de Aspectos'!$T$2,'Tabla de Aspectos'!$T$2,IF('Tabla de Aspectos'!U139='Tabla de Aspectos'!$V$2,'Tabla de Aspectos'!$V$2,IF('Tabla de Aspectos'!W139='Tabla de Aspectos'!$X$2,'Tabla de Aspectos'!$X$2,IF('Tabla de Aspectos'!Y139='Tabla de Aspectos'!$Z$2,'Tabla de Aspectos'!$Z$2,IF('Tabla de Aspectos'!AA139='Tabla de Aspectos'!$AB$2,'Tabla de Aspectos'!$AB$2,IF('Tabla de Aspectos'!AC139='Tabla de Aspectos'!$AD$2,'Tabla de Aspectos'!$AD$2,IF('Tabla de Aspectos'!AE139='Tabla de Aspectos'!$AF$2,'Tabla de Aspectos'!$AF$2,IF('Tabla de Aspectos'!AG139='Tabla de Aspectos'!$AH$2,'Tabla de Aspectos'!$AH$2,IF('Tabla de Aspectos'!AI139='Tabla de Aspectos'!$AJ$2,'Tabla de Aspectos'!$AJ$2,IF('Tabla de Aspectos'!AK139='Tabla de Aspectos'!$AL$2,'Tabla de Aspectos'!$AL$2,IF('Tabla de Aspectos'!AM139='Tabla de Aspectos'!$AN$2,'Tabla de Aspectos'!$AN$2,IF('Tabla de Aspectos'!AO139='Tabla de Aspectos'!$AP$2,'Tabla de Aspectos'!$AP$2,IF('Tabla de Aspectos'!AQ139='Tabla de Aspectos'!$AR$2,'Tabla de Aspectos'!$AR$2,IF('Tabla de Aspectos'!AS139='Tabla de Aspectos'!$AT$2,'Tabla de Aspectos'!$AT$2,IF('Tabla de Aspectos'!AU139='Tabla de Aspectos'!$AV$2,'Tabla de Aspectos'!$AV$2,IF('Tabla de Aspectos'!AW139='Tabla de Aspectos'!$AX$2,'Tabla de Aspectos'!$AX$2,IF('Tabla de Aspectos'!AY139='Tabla de Aspectos'!$AZ$2,'Tabla de Aspectos'!$AZ$2,IF('Tabla de Aspectos'!BA139='Tabla de Aspectos'!$BB$2,'Tabla de Aspectos'!$BB$2,IF('Tabla de Aspectos'!BC139='Tabla de Aspectos'!$BD$2,'Tabla de Aspectos'!$BD$2,IF('Tabla de Aspectos'!BE139='Tabla de Aspectos'!$BF$2,'Tabla de Aspectos'!$BF$2,IF('Tabla de Aspectos'!BG139='Tabla de Aspectos'!$BH$2,'Tabla de Aspectos'!$BH$2,IF('Tabla de Aspectos'!BI139='Tabla de Aspectos'!$BJ$2,'Tabla de Aspectos'!$BJ$2,IF('Tabla de Aspectos'!BK139='Tabla de Aspectos'!$BL$2,'Tabla de Aspectos'!$BL$2,IF('Tabla de Aspectos'!BM139='Tabla de Aspectos'!$BN$2,'Tabla de Aspectos'!$BN$2,IF('Tabla de Aspectos'!BO139='Tabla de Aspectos'!$BP$2,'Tabla de Aspectos'!$BP$2,IF('Tabla de Aspectos'!BQ139='Tabla de Aspectos'!$BR$2,'Tabla de Aspectos'!$BR$2,IF('Tabla de Aspectos'!BS139='Tabla de Aspectos'!$BT$2,'Tabla de Aspectos'!$BT$2,IF('Tabla de Aspectos'!BU139='Tabla de Aspectos'!$BV$2,'Tabla de Aspectos'!$BV$2,IF('Tabla de Aspectos'!BW139='Tabla de Aspectos'!$BX$2,'Tabla de Aspectos'!$BX$2,IF('Tabla de Aspectos'!BY139='Tabla de Aspectos'!$BZ$2,'Tabla de Aspectos'!$BZ$2,IF('Tabla de Aspectos'!CA139='Tabla de Aspectos'!$CB$2,'Tabla de Aspectos'!$CB$2,IF('Tabla de Aspectos'!CC139='Tabla de Aspectos'!$CD$2,'Tabla de Aspectos'!$CD$2,IF('Tabla de Aspectos'!CE139='Tabla de Aspectos'!$CF$2,'Tabla de Aspectos'!$CF$2,IF('Tabla de Aspectos'!CG139='Tabla de Aspectos'!$CH$2,'Tabla de Aspectos'!$CH$2,IF('Tabla de Aspectos'!CI139='Tabla de Aspectos'!$CJ$2,'Tabla de Aspectos'!$CJ$2,IF('Tabla de Aspectos'!CK139='Tabla de Aspectos'!$CL$2,'Tabla de Aspectos'!$CL$2,IF('Tabla de Aspectos'!CM139='Tabla de Aspectos'!$CN$2,'Tabla de Aspectos'!$CN$2,IF('Tabla de Aspectos'!CO139='Tabla de Aspectos'!$CP$2,'Tabla de Aspectos'!$CP$2,IF('Tabla de Aspectos'!CQ139='Tabla de Aspectos'!$CR$2,'Tabla de Aspectos'!$CR$2,IF('Tabla de Aspectos'!CS139='Tabla de Aspectos'!$CT$2,'Tabla de Aspectos'!$CT$2,IF('Tabla de Aspectos'!CU139='Tabla de Aspectos'!$CV$2,'Tabla de Aspectos'!$CV$2,IF('Tabla de Aspectos'!CW139='Tabla de Aspectos'!$CX$2,'Tabla de Aspectos'!$CX$2,"")))))))))))))))))))))))))))))))))))))))))))))))))</f>
        <v>Conjunción</v>
      </c>
      <c r="CA12" s="5">
        <f>IF(AND('Tabla de Aspectos'!H139&gt;=0,'Tabla de Aspectos'!H139&lt;'Tabla de Aspectos'!$G$5/24),'Tabla de Aspectos'!H139,IF(AND('Tabla de Aspectos'!J139&gt;=0,'Tabla de Aspectos'!J139&lt;'Tabla de Aspectos'!$I$5/24),'Tabla de Aspectos'!J139,IF(AND('Tabla de Aspectos'!CZ139&gt;=0,'Tabla de Aspectos'!CZ139&lt;'Tabla de Aspectos'!$CY$5/24),'Tabla de Aspectos'!CZ139,IF(AND('Tabla de Aspectos'!L139&gt;=0,'Tabla de Aspectos'!L139&lt;'Tabla de Aspectos'!$K$5/24),'Tabla de Aspectos'!L139,IF(AND('Tabla de Aspectos'!N139&gt;=0,'Tabla de Aspectos'!N139&lt;'Tabla de Aspectos'!$M$5/24),'Tabla de Aspectos'!N139,IF(AND('Tabla de Aspectos'!P139&gt;=0,'Tabla de Aspectos'!P139&lt;'Tabla de Aspectos'!$O$5/24),'Tabla de Aspectos'!P139,IF(AND('Tabla de Aspectos'!R139&gt;=0,'Tabla de Aspectos'!R139&lt;'Tabla de Aspectos'!$Q$5/24),'Tabla de Aspectos'!R139,IF(AND('Tabla de Aspectos'!T139&gt;=0,'Tabla de Aspectos'!T139&lt;'Tabla de Aspectos'!$S$5/24),'Tabla de Aspectos'!T139,IF(AND('Tabla de Aspectos'!V139&gt;=0,'Tabla de Aspectos'!V139&lt;'Tabla de Aspectos'!$U$5/24),'Tabla de Aspectos'!V139,IF(AND('Tabla de Aspectos'!X139&gt;=0,'Tabla de Aspectos'!X139&lt;'Tabla de Aspectos'!$W$5/24),'Tabla de Aspectos'!X139,IF(AND('Tabla de Aspectos'!Z139&gt;=0,'Tabla de Aspectos'!Z139&lt;'Tabla de Aspectos'!$Y$5/24),'Tabla de Aspectos'!Z139,IF(AND('Tabla de Aspectos'!AB139&gt;=0,'Tabla de Aspectos'!AB139&lt;'Tabla de Aspectos'!$AA$5/24),'Tabla de Aspectos'!AB139,IF(AND('Tabla de Aspectos'!AD139&gt;=0,'Tabla de Aspectos'!AD139&lt;'Tabla de Aspectos'!$AC$5/24),'Tabla de Aspectos'!AD139,IF(AND('Tabla de Aspectos'!AF139&gt;=0,'Tabla de Aspectos'!AF139&lt;'Tabla de Aspectos'!$AE$5/24),'Tabla de Aspectos'!AF139,IF(AND('Tabla de Aspectos'!AH139&gt;=0,'Tabla de Aspectos'!AH139&lt;'Tabla de Aspectos'!$AG$5/24),'Tabla de Aspectos'!AH139,IF(AND('Tabla de Aspectos'!AJ139&gt;=0,'Tabla de Aspectos'!AJ139&lt;'Tabla de Aspectos'!$AI$5/24),'Tabla de Aspectos'!AJ139,IF(AND('Tabla de Aspectos'!AL139&gt;=0,'Tabla de Aspectos'!AL139&lt;'Tabla de Aspectos'!$AK$5/24),'Tabla de Aspectos'!AL139,IF(AND('Tabla de Aspectos'!AN139&gt;=0,'Tabla de Aspectos'!AN139&lt;'Tabla de Aspectos'!$AM$5/24),'Tabla de Aspectos'!AN139,IF(AND('Tabla de Aspectos'!AP139&gt;=0,'Tabla de Aspectos'!AP139&lt;'Tabla de Aspectos'!$AO$5/24),'Tabla de Aspectos'!AP139,IF(AND('Tabla de Aspectos'!AR139&gt;=0,'Tabla de Aspectos'!AR139&lt;'Tabla de Aspectos'!$AQ$5/24),'Tabla de Aspectos'!AR139,IF(AND('Tabla de Aspectos'!AT139&gt;=0,'Tabla de Aspectos'!AT139&lt;'Tabla de Aspectos'!$AS$5/24),'Tabla de Aspectos'!AT139,IF(AND('Tabla de Aspectos'!AV139&gt;=0,'Tabla de Aspectos'!AV139&lt;'Tabla de Aspectos'!$AU$5/24),'Tabla de Aspectos'!AV139,IF(AND('Tabla de Aspectos'!AX139&gt;=0,'Tabla de Aspectos'!AX139&lt;'Tabla de Aspectos'!$AW$5/24),'Tabla de Aspectos'!AX139,IF(AND('Tabla de Aspectos'!AZ139&gt;=0,'Tabla de Aspectos'!AZ139&lt;'Tabla de Aspectos'!$AY$5/24),'Tabla de Aspectos'!AZ139,IF(AND('Tabla de Aspectos'!BB139&gt;=0,'Tabla de Aspectos'!BB139&lt;'Tabla de Aspectos'!$BA$5/24),'Tabla de Aspectos'!BB139,IF(AND('Tabla de Aspectos'!BD139&gt;=0,'Tabla de Aspectos'!BD139&lt;'Tabla de Aspectos'!$BC$5/24),'Tabla de Aspectos'!BD139,IF(AND('Tabla de Aspectos'!BF139&gt;=0,'Tabla de Aspectos'!BF139&lt;'Tabla de Aspectos'!$BE$5/24),'Tabla de Aspectos'!BF139,IF(AND('Tabla de Aspectos'!BH139&gt;=0,'Tabla de Aspectos'!BH139&lt;'Tabla de Aspectos'!$BG$5/24),'Tabla de Aspectos'!BH139,IF(AND('Tabla de Aspectos'!BJ139&gt;=0,'Tabla de Aspectos'!BJ139&lt;'Tabla de Aspectos'!$BI$5/24),'Tabla de Aspectos'!BJ139,IF(AND('Tabla de Aspectos'!BL139&gt;=0,'Tabla de Aspectos'!BL139&lt;'Tabla de Aspectos'!$BK$5/24),'Tabla de Aspectos'!BL139,IF(AND('Tabla de Aspectos'!BN139&gt;=0,'Tabla de Aspectos'!BN139&lt;'Tabla de Aspectos'!$BM$5/24),'Tabla de Aspectos'!BN139,IF(AND('Tabla de Aspectos'!BP139&gt;=0,'Tabla de Aspectos'!BP139&lt;'Tabla de Aspectos'!$BO$5/24),'Tabla de Aspectos'!BP139,IF(AND('Tabla de Aspectos'!BR139&gt;=0,'Tabla de Aspectos'!BR139&lt;'Tabla de Aspectos'!$BQ$5/24),'Tabla de Aspectos'!BR139,IF(AND('Tabla de Aspectos'!BT139&gt;=0,'Tabla de Aspectos'!BT139&lt;'Tabla de Aspectos'!$BS$5/24),'Tabla de Aspectos'!BT139,IF(AND('Tabla de Aspectos'!BV139&gt;=0,'Tabla de Aspectos'!BV139&lt;'Tabla de Aspectos'!$BU$5/24),'Tabla de Aspectos'!BV139,IF(AND('Tabla de Aspectos'!BX139&gt;=0,'Tabla de Aspectos'!BX139&lt;'Tabla de Aspectos'!$BW$5/24),'Tabla de Aspectos'!BX139,IF(AND('Tabla de Aspectos'!BZ139&gt;=0,'Tabla de Aspectos'!BZ139&lt;'Tabla de Aspectos'!$BY$5/24),'Tabla de Aspectos'!BZ139,IF(AND('Tabla de Aspectos'!CB139&gt;=0,'Tabla de Aspectos'!CB139&lt;'Tabla de Aspectos'!$CA$5/24),'Tabla de Aspectos'!CB139,IF(AND('Tabla de Aspectos'!CD139&gt;=0,'Tabla de Aspectos'!CD139&lt;'Tabla de Aspectos'!$CC$5/24),'Tabla de Aspectos'!CD139,IF(AND('Tabla de Aspectos'!CF139&gt;=0,'Tabla de Aspectos'!CF139&lt;'Tabla de Aspectos'!$CE$5/24),'Tabla de Aspectos'!CF139,IF(AND('Tabla de Aspectos'!CH139&gt;=0,'Tabla de Aspectos'!CH139&lt;'Tabla de Aspectos'!$CG$5/24),'Tabla de Aspectos'!CH139,IF(AND('Tabla de Aspectos'!CJ139&gt;=0,'Tabla de Aspectos'!CJ139&lt;'Tabla de Aspectos'!$CI$5/24),'Tabla de Aspectos'!CJ139,IF(AND('Tabla de Aspectos'!CL139&gt;=0,'Tabla de Aspectos'!CL139&lt;'Tabla de Aspectos'!$CK$5/24),'Tabla de Aspectos'!CL139,IF(AND('Tabla de Aspectos'!CN139&gt;=0,'Tabla de Aspectos'!CN139&lt;'Tabla de Aspectos'!$CM$5/24),'Tabla de Aspectos'!CN139,IF(AND('Tabla de Aspectos'!CP139&gt;=0,'Tabla de Aspectos'!CP139&lt;'Tabla de Aspectos'!$CO$5/24),'Tabla de Aspectos'!CP139,IF(AND('Tabla de Aspectos'!CR139&gt;=0,'Tabla de Aspectos'!CR139&lt;'Tabla de Aspectos'!$CQ$5/24),'Tabla de Aspectos'!CR139,IF(AND('Tabla de Aspectos'!CT139&gt;=0,'Tabla de Aspectos'!CT139&lt;'Tabla de Aspectos'!$CS$5/24),'Tabla de Aspectos'!CT139,IF(AND('Tabla de Aspectos'!CV139&gt;=0,'Tabla de Aspectos'!CV139&lt;'Tabla de Aspectos'!$CU$5/24),'Tabla de Aspectos'!CV139,IF(AND('Tabla de Aspectos'!CX139&gt;=0,'Tabla de Aspectos'!CX139&lt;'Tabla de Aspectos'!$CW$5/24),'Tabla de Aspectos'!CX139,"")))))))))))))))))))))))))))))))))))))))))))))))))</f>
        <v>0</v>
      </c>
      <c r="CB12" s="3" t="str">
        <f>IF(CA12&lt;&gt;"",IF(BZ12=13,"(no se puede describir)",IF(BZ12="Conjunción","+20",ROUND((31-HLOOKUP(BZ12,'Tabla de Aspectos'!$G$2:$DT$7,6,FALSE))/3*2,1))),"")</f>
        <v>+20</v>
      </c>
      <c r="CC12" s="3">
        <f>IF(BZ12='Tabla de Aspectos'!$G$2,24*CA12/'Tabla de Aspectos'!$G$5,IF(BZ12='Tabla de Aspectos'!$I$2,24*CA12/'Tabla de Aspectos'!$I$5,IF(BZ12='Tabla de Aspectos'!$K$2,24*CA12/'Tabla de Aspectos'!$K$5,IF(BZ12='Tabla de Aspectos'!$CY$2,24*CA12/'Tabla de Aspectos'!$CY$5,IF(BZ12='Tabla de Aspectos'!$M$2,24*CA12/'Tabla de Aspectos'!$M$5,IF(BZ12='Tabla de Aspectos'!$M$2,24*CA12/'Tabla de Aspectos'!$M$5,IF(BZ12='Tabla de Aspectos'!$O$2,24*CA12/'Tabla de Aspectos'!$O$5,IF(BZ12='Tabla de Aspectos'!$Q$2,24*CA12/'Tabla de Aspectos'!$Q$5,IF(BZ12='Tabla de Aspectos'!$S$2,24*CA12/'Tabla de Aspectos'!$S$5,IF(BZ12='Tabla de Aspectos'!$U$2,24*CA12/'Tabla de Aspectos'!$U$5,IF(BZ12='Tabla de Aspectos'!$W$2,24*CA12/'Tabla de Aspectos'!$W$5,IF(BZ12='Tabla de Aspectos'!$Y$2,24*CA12/'Tabla de Aspectos'!$Y$5,IF(BZ12='Tabla de Aspectos'!$AA$2,24*CA12/'Tabla de Aspectos'!$AA$5,IF(BZ12='Tabla de Aspectos'!$AC$2,24*CA12/'Tabla de Aspectos'!$AC$5,IF(BZ12='Tabla de Aspectos'!$AE$2,24*CA12/'Tabla de Aspectos'!$AE$5,IF(BZ12='Tabla de Aspectos'!$AG$2,24*CA12/'Tabla de Aspectos'!$AG$5,IF(BZ12='Tabla de Aspectos'!$AI$2,24*CA12/'Tabla de Aspectos'!$AI$5,IF(BZ12='Tabla de Aspectos'!$AK$2,24*CA12/'Tabla de Aspectos'!$AK$5,IF(BZ12='Tabla de Aspectos'!$AM$2,24*CA12/'Tabla de Aspectos'!$AM$5,IF(BZ12='Tabla de Aspectos'!$AO$2,24*CA12/'Tabla de Aspectos'!$AO$5,IF(BZ12='Tabla de Aspectos'!$AQ$2,24*CA12/'Tabla de Aspectos'!$AQ$5,IF(BZ12='Tabla de Aspectos'!$AS$2,24*CA12/'Tabla de Aspectos'!$AS$5,IF(BZ12='Tabla de Aspectos'!$AU$2,24*CA12/'Tabla de Aspectos'!$AU$5,IF(BZ12='Tabla de Aspectos'!$AW$2,24*CA12/'Tabla de Aspectos'!$AW$5,IF(BZ12='Tabla de Aspectos'!$AY$2,24*CA12/'Tabla de Aspectos'!$AY$5,IF(BZ12='Tabla de Aspectos'!$BA$2,24*CA12/'Tabla de Aspectos'!$BA$5,IF(BZ12='Tabla de Aspectos'!$BC$2,24*CA12/'Tabla de Aspectos'!$BC$5,IF(BZ12='Tabla de Aspectos'!$BE$2,24*CA12/'Tabla de Aspectos'!$BE$5,IF(BZ12='Tabla de Aspectos'!$BG$2,24*CA12/'Tabla de Aspectos'!$BG$5,IF(BZ12='Tabla de Aspectos'!$BI$2,24*CA12/'Tabla de Aspectos'!$BI$5,IF(BZ12='Tabla de Aspectos'!$BK$2,24*CA12/'Tabla de Aspectos'!$BK$5,IF(BZ12='Tabla de Aspectos'!$BM$2,24*CA12/'Tabla de Aspectos'!$BM$5,IF(BZ12='Tabla de Aspectos'!$BO$2,24*CA12/'Tabla de Aspectos'!$BO$5,IF(BZ12='Tabla de Aspectos'!$BQ$2,24*CA12/'Tabla de Aspectos'!$BQ$5,IF(BZ12='Tabla de Aspectos'!$BS$2,24*CA12/'Tabla de Aspectos'!$BS$5,IF(BZ12='Tabla de Aspectos'!$BU$2,24*CA12/'Tabla de Aspectos'!$BU$5,IF(BZ12='Tabla de Aspectos'!$BW$2,24*CA12/'Tabla de Aspectos'!$BW$5,IF(BZ12='Tabla de Aspectos'!$BY$2,24*CA12/'Tabla de Aspectos'!$BY$5,IF(BZ12='Tabla de Aspectos'!$CA$2,24*CA12/'Tabla de Aspectos'!$CA$5,IF(BZ12='Tabla de Aspectos'!$CC$2,24*CA12/'Tabla de Aspectos'!$CC$5,IF(BZ12='Tabla de Aspectos'!$CE$2,24*CA12/'Tabla de Aspectos'!$CE$5,IF(BZ12='Tabla de Aspectos'!$CG$2,24*CA12/'Tabla de Aspectos'!$CG$5,IF(BZ12='Tabla de Aspectos'!$CI$2,24*CA12/'Tabla de Aspectos'!$CI$5,IF(BZ12='Tabla de Aspectos'!$CK$2,24*CA12/'Tabla de Aspectos'!$CK$5,IF(BZ12='Tabla de Aspectos'!$CM$2,24*CA12/'Tabla de Aspectos'!$CM$5,IF(BZ12='Tabla de Aspectos'!$CO$2,24*CA12/'Tabla de Aspectos'!$CO$5,IF(BZ12='Tabla de Aspectos'!$CQ$2,24*CA12/'Tabla de Aspectos'!$CQ$5,IF(BZ12='Tabla de Aspectos'!$CS$2,24*CA12/'Tabla de Aspectos'!$CS$5,IF(BZ12='Tabla de Aspectos'!$CU$2,24*CA12/'Tabla de Aspectos'!$CU$5,IF(BZ12='Tabla de Aspectos'!$CW$2,24*CA12/'Tabla de Aspectos'!$CW$5,""))))))))))))))))))))))))))))))))))))))))))))))))))</f>
        <v>0</v>
      </c>
      <c r="CD12" s="3">
        <f t="shared" si="6"/>
        <v>20</v>
      </c>
      <c r="CF12" s="3">
        <f>'Tabla de Aspectos'!D154</f>
        <v>154</v>
      </c>
      <c r="CG12" s="3" t="str">
        <f>'Tabla de Aspectos'!E154</f>
        <v>Neptuno</v>
      </c>
      <c r="CH12" s="3" t="str">
        <f>'Tabla de Aspectos'!F154</f>
        <v>Plutón</v>
      </c>
      <c r="CI12" s="3" t="str">
        <f>IF('Tabla de Aspectos'!G154='Tabla de Aspectos'!$H$2,'Tabla de Aspectos'!$H$2,IF('Tabla de Aspectos'!I154='Tabla de Aspectos'!$J$2,'Tabla de Aspectos'!$J$2,IF('Tabla de Aspectos'!CY154='Tabla de Aspectos'!$CZ$2,'Tabla de Aspectos'!$CZ$2,IF('Tabla de Aspectos'!K154='Tabla de Aspectos'!$L$2,'Tabla de Aspectos'!$L$2,IF('Tabla de Aspectos'!M154='Tabla de Aspectos'!$N$2,'Tabla de Aspectos'!$N$2,IF('Tabla de Aspectos'!O154='Tabla de Aspectos'!$P$2,'Tabla de Aspectos'!$P$2,IF('Tabla de Aspectos'!Q154='Tabla de Aspectos'!$R$2,'Tabla de Aspectos'!$R$2,IF('Tabla de Aspectos'!S154='Tabla de Aspectos'!$T$2,'Tabla de Aspectos'!$T$2,IF('Tabla de Aspectos'!U154='Tabla de Aspectos'!$V$2,'Tabla de Aspectos'!$V$2,IF('Tabla de Aspectos'!W154='Tabla de Aspectos'!$X$2,'Tabla de Aspectos'!$X$2,IF('Tabla de Aspectos'!Y154='Tabla de Aspectos'!$Z$2,'Tabla de Aspectos'!$Z$2,IF('Tabla de Aspectos'!AA154='Tabla de Aspectos'!$AB$2,'Tabla de Aspectos'!$AB$2,IF('Tabla de Aspectos'!AC154='Tabla de Aspectos'!$AD$2,'Tabla de Aspectos'!$AD$2,IF('Tabla de Aspectos'!AE154='Tabla de Aspectos'!$AF$2,'Tabla de Aspectos'!$AF$2,IF('Tabla de Aspectos'!AG154='Tabla de Aspectos'!$AH$2,'Tabla de Aspectos'!$AH$2,IF('Tabla de Aspectos'!AI154='Tabla de Aspectos'!$AJ$2,'Tabla de Aspectos'!$AJ$2,IF('Tabla de Aspectos'!AK154='Tabla de Aspectos'!$AL$2,'Tabla de Aspectos'!$AL$2,IF('Tabla de Aspectos'!AM154='Tabla de Aspectos'!$AN$2,'Tabla de Aspectos'!$AN$2,IF('Tabla de Aspectos'!AO154='Tabla de Aspectos'!$AP$2,'Tabla de Aspectos'!$AP$2,IF('Tabla de Aspectos'!AQ154='Tabla de Aspectos'!$AR$2,'Tabla de Aspectos'!$AR$2,IF('Tabla de Aspectos'!AS154='Tabla de Aspectos'!$AT$2,'Tabla de Aspectos'!$AT$2,IF('Tabla de Aspectos'!AU154='Tabla de Aspectos'!$AV$2,'Tabla de Aspectos'!$AV$2,IF('Tabla de Aspectos'!AW154='Tabla de Aspectos'!$AX$2,'Tabla de Aspectos'!$AX$2,IF('Tabla de Aspectos'!AY154='Tabla de Aspectos'!$AZ$2,'Tabla de Aspectos'!$AZ$2,IF('Tabla de Aspectos'!BA154='Tabla de Aspectos'!$BB$2,'Tabla de Aspectos'!$BB$2,IF('Tabla de Aspectos'!BC154='Tabla de Aspectos'!$BD$2,'Tabla de Aspectos'!$BD$2,IF('Tabla de Aspectos'!BE154='Tabla de Aspectos'!$BF$2,'Tabla de Aspectos'!$BF$2,IF('Tabla de Aspectos'!BG154='Tabla de Aspectos'!$BH$2,'Tabla de Aspectos'!$BH$2,IF('Tabla de Aspectos'!BI154='Tabla de Aspectos'!$BJ$2,'Tabla de Aspectos'!$BJ$2,IF('Tabla de Aspectos'!BK154='Tabla de Aspectos'!$BL$2,'Tabla de Aspectos'!$BL$2,IF('Tabla de Aspectos'!BM154='Tabla de Aspectos'!$BN$2,'Tabla de Aspectos'!$BN$2,IF('Tabla de Aspectos'!BO154='Tabla de Aspectos'!$BP$2,'Tabla de Aspectos'!$BP$2,IF('Tabla de Aspectos'!BQ154='Tabla de Aspectos'!$BR$2,'Tabla de Aspectos'!$BR$2,IF('Tabla de Aspectos'!BS154='Tabla de Aspectos'!$BT$2,'Tabla de Aspectos'!$BT$2,IF('Tabla de Aspectos'!BU154='Tabla de Aspectos'!$BV$2,'Tabla de Aspectos'!$BV$2,IF('Tabla de Aspectos'!BW154='Tabla de Aspectos'!$BX$2,'Tabla de Aspectos'!$BX$2,IF('Tabla de Aspectos'!BY154='Tabla de Aspectos'!$BZ$2,'Tabla de Aspectos'!$BZ$2,IF('Tabla de Aspectos'!CA154='Tabla de Aspectos'!$CB$2,'Tabla de Aspectos'!$CB$2,IF('Tabla de Aspectos'!CC154='Tabla de Aspectos'!$CD$2,'Tabla de Aspectos'!$CD$2,IF('Tabla de Aspectos'!CE154='Tabla de Aspectos'!$CF$2,'Tabla de Aspectos'!$CF$2,IF('Tabla de Aspectos'!CG154='Tabla de Aspectos'!$CH$2,'Tabla de Aspectos'!$CH$2,IF('Tabla de Aspectos'!CI154='Tabla de Aspectos'!$CJ$2,'Tabla de Aspectos'!$CJ$2,IF('Tabla de Aspectos'!CK154='Tabla de Aspectos'!$CL$2,'Tabla de Aspectos'!$CL$2,IF('Tabla de Aspectos'!CM154='Tabla de Aspectos'!$CN$2,'Tabla de Aspectos'!$CN$2,IF('Tabla de Aspectos'!CO154='Tabla de Aspectos'!$CP$2,'Tabla de Aspectos'!$CP$2,IF('Tabla de Aspectos'!CQ154='Tabla de Aspectos'!$CR$2,'Tabla de Aspectos'!$CR$2,IF('Tabla de Aspectos'!CS154='Tabla de Aspectos'!$CT$2,'Tabla de Aspectos'!$CT$2,IF('Tabla de Aspectos'!CU154='Tabla de Aspectos'!$CV$2,'Tabla de Aspectos'!$CV$2,IF('Tabla de Aspectos'!CW154='Tabla de Aspectos'!$CX$2,'Tabla de Aspectos'!$CX$2,"")))))))))))))))))))))))))))))))))))))))))))))))))</f>
        <v>Conjunción</v>
      </c>
      <c r="CJ12" s="5">
        <f>IF(AND('Tabla de Aspectos'!H154&gt;=0,'Tabla de Aspectos'!H154&lt;'Tabla de Aspectos'!$G$5/24),'Tabla de Aspectos'!H154,IF(AND('Tabla de Aspectos'!J154&gt;=0,'Tabla de Aspectos'!J154&lt;'Tabla de Aspectos'!$I$5/24),'Tabla de Aspectos'!J154,IF(AND('Tabla de Aspectos'!CZ154&gt;=0,'Tabla de Aspectos'!CZ154&lt;'Tabla de Aspectos'!$CY$5/24),'Tabla de Aspectos'!CZ154,IF(AND('Tabla de Aspectos'!L154&gt;=0,'Tabla de Aspectos'!L154&lt;'Tabla de Aspectos'!$K$5/24),'Tabla de Aspectos'!L154,IF(AND('Tabla de Aspectos'!N154&gt;=0,'Tabla de Aspectos'!N154&lt;'Tabla de Aspectos'!$M$5/24),'Tabla de Aspectos'!N154,IF(AND('Tabla de Aspectos'!P154&gt;=0,'Tabla de Aspectos'!P154&lt;'Tabla de Aspectos'!$O$5/24),'Tabla de Aspectos'!P154,IF(AND('Tabla de Aspectos'!R154&gt;=0,'Tabla de Aspectos'!R154&lt;'Tabla de Aspectos'!$Q$5/24),'Tabla de Aspectos'!R154,IF(AND('Tabla de Aspectos'!T154&gt;=0,'Tabla de Aspectos'!T154&lt;'Tabla de Aspectos'!$S$5/24),'Tabla de Aspectos'!T154,IF(AND('Tabla de Aspectos'!V154&gt;=0,'Tabla de Aspectos'!V154&lt;'Tabla de Aspectos'!$U$5/24),'Tabla de Aspectos'!V154,IF(AND('Tabla de Aspectos'!X154&gt;=0,'Tabla de Aspectos'!X154&lt;'Tabla de Aspectos'!$W$5/24),'Tabla de Aspectos'!X154,IF(AND('Tabla de Aspectos'!Z154&gt;=0,'Tabla de Aspectos'!Z154&lt;'Tabla de Aspectos'!$Y$5/24),'Tabla de Aspectos'!Z154,IF(AND('Tabla de Aspectos'!AB154&gt;=0,'Tabla de Aspectos'!AB154&lt;'Tabla de Aspectos'!$AA$5/24),'Tabla de Aspectos'!AB154,IF(AND('Tabla de Aspectos'!AD154&gt;=0,'Tabla de Aspectos'!AD154&lt;'Tabla de Aspectos'!$AC$5/24),'Tabla de Aspectos'!AD154,IF(AND('Tabla de Aspectos'!AF154&gt;=0,'Tabla de Aspectos'!AF154&lt;'Tabla de Aspectos'!$AE$5/24),'Tabla de Aspectos'!AF154,IF(AND('Tabla de Aspectos'!AH154&gt;=0,'Tabla de Aspectos'!AH154&lt;'Tabla de Aspectos'!$AG$5/24),'Tabla de Aspectos'!AH154,IF(AND('Tabla de Aspectos'!AJ154&gt;=0,'Tabla de Aspectos'!AJ154&lt;'Tabla de Aspectos'!$AI$5/24),'Tabla de Aspectos'!AJ154,IF(AND('Tabla de Aspectos'!AL154&gt;=0,'Tabla de Aspectos'!AL154&lt;'Tabla de Aspectos'!$AK$5/24),'Tabla de Aspectos'!AL154,IF(AND('Tabla de Aspectos'!AN154&gt;=0,'Tabla de Aspectos'!AN154&lt;'Tabla de Aspectos'!$AM$5/24),'Tabla de Aspectos'!AN154,IF(AND('Tabla de Aspectos'!AP154&gt;=0,'Tabla de Aspectos'!AP154&lt;'Tabla de Aspectos'!$AO$5/24),'Tabla de Aspectos'!AP154,IF(AND('Tabla de Aspectos'!AR154&gt;=0,'Tabla de Aspectos'!AR154&lt;'Tabla de Aspectos'!$AQ$5/24),'Tabla de Aspectos'!AR154,IF(AND('Tabla de Aspectos'!AT154&gt;=0,'Tabla de Aspectos'!AT154&lt;'Tabla de Aspectos'!$AS$5/24),'Tabla de Aspectos'!AT154,IF(AND('Tabla de Aspectos'!AV154&gt;=0,'Tabla de Aspectos'!AV154&lt;'Tabla de Aspectos'!$AU$5/24),'Tabla de Aspectos'!AV154,IF(AND('Tabla de Aspectos'!AX154&gt;=0,'Tabla de Aspectos'!AX154&lt;'Tabla de Aspectos'!$AW$5/24),'Tabla de Aspectos'!AX154,IF(AND('Tabla de Aspectos'!AZ154&gt;=0,'Tabla de Aspectos'!AZ154&lt;'Tabla de Aspectos'!$AY$5/24),'Tabla de Aspectos'!AZ154,IF(AND('Tabla de Aspectos'!BB154&gt;=0,'Tabla de Aspectos'!BB154&lt;'Tabla de Aspectos'!$BA$5/24),'Tabla de Aspectos'!BB154,IF(AND('Tabla de Aspectos'!BD154&gt;=0,'Tabla de Aspectos'!BD154&lt;'Tabla de Aspectos'!$BC$5/24),'Tabla de Aspectos'!BD154,IF(AND('Tabla de Aspectos'!BF154&gt;=0,'Tabla de Aspectos'!BF154&lt;'Tabla de Aspectos'!$BE$5/24),'Tabla de Aspectos'!BF154,IF(AND('Tabla de Aspectos'!BH154&gt;=0,'Tabla de Aspectos'!BH154&lt;'Tabla de Aspectos'!$BG$5/24),'Tabla de Aspectos'!BH154,IF(AND('Tabla de Aspectos'!BJ154&gt;=0,'Tabla de Aspectos'!BJ154&lt;'Tabla de Aspectos'!$BI$5/24),'Tabla de Aspectos'!BJ154,IF(AND('Tabla de Aspectos'!BL154&gt;=0,'Tabla de Aspectos'!BL154&lt;'Tabla de Aspectos'!$BK$5/24),'Tabla de Aspectos'!BL154,IF(AND('Tabla de Aspectos'!BN154&gt;=0,'Tabla de Aspectos'!BN154&lt;'Tabla de Aspectos'!$BM$5/24),'Tabla de Aspectos'!BN154,IF(AND('Tabla de Aspectos'!BP154&gt;=0,'Tabla de Aspectos'!BP154&lt;'Tabla de Aspectos'!$BO$5/24),'Tabla de Aspectos'!BP154,IF(AND('Tabla de Aspectos'!BR154&gt;=0,'Tabla de Aspectos'!BR154&lt;'Tabla de Aspectos'!$BQ$5/24),'Tabla de Aspectos'!BR154,IF(AND('Tabla de Aspectos'!BT154&gt;=0,'Tabla de Aspectos'!BT154&lt;'Tabla de Aspectos'!$BS$5/24),'Tabla de Aspectos'!BT154,IF(AND('Tabla de Aspectos'!BV154&gt;=0,'Tabla de Aspectos'!BV154&lt;'Tabla de Aspectos'!$BU$5/24),'Tabla de Aspectos'!BV154,IF(AND('Tabla de Aspectos'!BX154&gt;=0,'Tabla de Aspectos'!BX154&lt;'Tabla de Aspectos'!$BW$5/24),'Tabla de Aspectos'!BX154,IF(AND('Tabla de Aspectos'!BZ154&gt;=0,'Tabla de Aspectos'!BZ154&lt;'Tabla de Aspectos'!$BY$5/24),'Tabla de Aspectos'!BZ154,IF(AND('Tabla de Aspectos'!CB154&gt;=0,'Tabla de Aspectos'!CB154&lt;'Tabla de Aspectos'!$CA$5/24),'Tabla de Aspectos'!CB154,IF(AND('Tabla de Aspectos'!CD154&gt;=0,'Tabla de Aspectos'!CD154&lt;'Tabla de Aspectos'!$CC$5/24),'Tabla de Aspectos'!CD154,IF(AND('Tabla de Aspectos'!CF154&gt;=0,'Tabla de Aspectos'!CF154&lt;'Tabla de Aspectos'!$CE$5/24),'Tabla de Aspectos'!CF154,IF(AND('Tabla de Aspectos'!CH154&gt;=0,'Tabla de Aspectos'!CH154&lt;'Tabla de Aspectos'!$CG$5/24),'Tabla de Aspectos'!CH154,IF(AND('Tabla de Aspectos'!CJ154&gt;=0,'Tabla de Aspectos'!CJ154&lt;'Tabla de Aspectos'!$CI$5/24),'Tabla de Aspectos'!CJ154,IF(AND('Tabla de Aspectos'!CL154&gt;=0,'Tabla de Aspectos'!CL154&lt;'Tabla de Aspectos'!$CK$5/24),'Tabla de Aspectos'!CL154,IF(AND('Tabla de Aspectos'!CN154&gt;=0,'Tabla de Aspectos'!CN154&lt;'Tabla de Aspectos'!$CM$5/24),'Tabla de Aspectos'!CN154,IF(AND('Tabla de Aspectos'!CP154&gt;=0,'Tabla de Aspectos'!CP154&lt;'Tabla de Aspectos'!$CO$5/24),'Tabla de Aspectos'!CP154,IF(AND('Tabla de Aspectos'!CR154&gt;=0,'Tabla de Aspectos'!CR154&lt;'Tabla de Aspectos'!$CQ$5/24),'Tabla de Aspectos'!CR154,IF(AND('Tabla de Aspectos'!CT154&gt;=0,'Tabla de Aspectos'!CT154&lt;'Tabla de Aspectos'!$CS$5/24),'Tabla de Aspectos'!CT154,IF(AND('Tabla de Aspectos'!CV154&gt;=0,'Tabla de Aspectos'!CV154&lt;'Tabla de Aspectos'!$CU$5/24),'Tabla de Aspectos'!CV154,IF(AND('Tabla de Aspectos'!CX154&gt;=0,'Tabla de Aspectos'!CX154&lt;'Tabla de Aspectos'!$CW$5/24),'Tabla de Aspectos'!CX154,"")))))))))))))))))))))))))))))))))))))))))))))))))</f>
        <v>0</v>
      </c>
      <c r="CK12" s="3" t="str">
        <f>IF(CJ12&lt;&gt;"",IF(CI12=13,"(no se puede describir)",IF(CI12="Conjunción","+20",ROUND((31-HLOOKUP(CI12,'Tabla de Aspectos'!$G$2:$DT$7,6,FALSE))/3*2,1))),"")</f>
        <v>+20</v>
      </c>
      <c r="CL12" s="3">
        <f>IF(CI12='Tabla de Aspectos'!$G$2,24*CJ12/'Tabla de Aspectos'!$G$5,IF(CI12='Tabla de Aspectos'!$I$2,24*CJ12/'Tabla de Aspectos'!$I$5,IF(CI12='Tabla de Aspectos'!$K$2,24*CJ12/'Tabla de Aspectos'!$K$5,IF(CI12='Tabla de Aspectos'!$CY$2,24*CJ12/'Tabla de Aspectos'!$CY$5,IF(CI12='Tabla de Aspectos'!$M$2,24*CJ12/'Tabla de Aspectos'!$M$5,IF(CI12='Tabla de Aspectos'!$M$2,24*CJ12/'Tabla de Aspectos'!$M$5,IF(CI12='Tabla de Aspectos'!$O$2,24*CJ12/'Tabla de Aspectos'!$O$5,IF(CI12='Tabla de Aspectos'!$Q$2,24*CJ12/'Tabla de Aspectos'!$Q$5,IF(CI12='Tabla de Aspectos'!$S$2,24*CJ12/'Tabla de Aspectos'!$S$5,IF(CI12='Tabla de Aspectos'!$U$2,24*CJ12/'Tabla de Aspectos'!$U$5,IF(CI12='Tabla de Aspectos'!$W$2,24*CJ12/'Tabla de Aspectos'!$W$5,IF(CI12='Tabla de Aspectos'!$Y$2,24*CJ12/'Tabla de Aspectos'!$Y$5,IF(CI12='Tabla de Aspectos'!$AA$2,24*CJ12/'Tabla de Aspectos'!$AA$5,IF(CI12='Tabla de Aspectos'!$AC$2,24*CJ12/'Tabla de Aspectos'!$AC$5,IF(CI12='Tabla de Aspectos'!$AE$2,24*CJ12/'Tabla de Aspectos'!$AE$5,IF(CI12='Tabla de Aspectos'!$AG$2,24*CJ12/'Tabla de Aspectos'!$AG$5,IF(CI12='Tabla de Aspectos'!$AI$2,24*CJ12/'Tabla de Aspectos'!$AI$5,IF(CI12='Tabla de Aspectos'!$AK$2,24*CJ12/'Tabla de Aspectos'!$AK$5,IF(CI12='Tabla de Aspectos'!$AM$2,24*CJ12/'Tabla de Aspectos'!$AM$5,IF(CI12='Tabla de Aspectos'!$AO$2,24*CJ12/'Tabla de Aspectos'!$AO$5,IF(CI12='Tabla de Aspectos'!$AQ$2,24*CJ12/'Tabla de Aspectos'!$AQ$5,IF(CI12='Tabla de Aspectos'!$AS$2,24*CJ12/'Tabla de Aspectos'!$AS$5,IF(CI12='Tabla de Aspectos'!$AU$2,24*CJ12/'Tabla de Aspectos'!$AU$5,IF(CI12='Tabla de Aspectos'!$AW$2,24*CJ12/'Tabla de Aspectos'!$AW$5,IF(CI12='Tabla de Aspectos'!$AY$2,24*CJ12/'Tabla de Aspectos'!$AY$5,IF(CI12='Tabla de Aspectos'!$BA$2,24*CJ12/'Tabla de Aspectos'!$BA$5,IF(CI12='Tabla de Aspectos'!$BC$2,24*CJ12/'Tabla de Aspectos'!$BC$5,IF(CI12='Tabla de Aspectos'!$BE$2,24*CJ12/'Tabla de Aspectos'!$BE$5,IF(CI12='Tabla de Aspectos'!$BG$2,24*CJ12/'Tabla de Aspectos'!$BG$5,IF(CI12='Tabla de Aspectos'!$BI$2,24*CJ12/'Tabla de Aspectos'!$BI$5,IF(CI12='Tabla de Aspectos'!$BK$2,24*CJ12/'Tabla de Aspectos'!$BK$5,IF(CI12='Tabla de Aspectos'!$BM$2,24*CJ12/'Tabla de Aspectos'!$BM$5,IF(CI12='Tabla de Aspectos'!$BO$2,24*CJ12/'Tabla de Aspectos'!$BO$5,IF(CI12='Tabla de Aspectos'!$BQ$2,24*CJ12/'Tabla de Aspectos'!$BQ$5,IF(CI12='Tabla de Aspectos'!$BS$2,24*CJ12/'Tabla de Aspectos'!$BS$5,IF(CI12='Tabla de Aspectos'!$BU$2,24*CJ12/'Tabla de Aspectos'!$BU$5,IF(CI12='Tabla de Aspectos'!$BW$2,24*CJ12/'Tabla de Aspectos'!$BW$5,IF(CI12='Tabla de Aspectos'!$BY$2,24*CJ12/'Tabla de Aspectos'!$BY$5,IF(CI12='Tabla de Aspectos'!$CA$2,24*CJ12/'Tabla de Aspectos'!$CA$5,IF(CI12='Tabla de Aspectos'!$CC$2,24*CJ12/'Tabla de Aspectos'!$CC$5,IF(CI12='Tabla de Aspectos'!$CE$2,24*CJ12/'Tabla de Aspectos'!$CE$5,IF(CI12='Tabla de Aspectos'!$CG$2,24*CJ12/'Tabla de Aspectos'!$CG$5,IF(CI12='Tabla de Aspectos'!$CI$2,24*CJ12/'Tabla de Aspectos'!$CI$5,IF(CI12='Tabla de Aspectos'!$CK$2,24*CJ12/'Tabla de Aspectos'!$CK$5,IF(CI12='Tabla de Aspectos'!$CM$2,24*CJ12/'Tabla de Aspectos'!$CM$5,IF(CI12='Tabla de Aspectos'!$CO$2,24*CJ12/'Tabla de Aspectos'!$CO$5,IF(CI12='Tabla de Aspectos'!$CQ$2,24*CJ12/'Tabla de Aspectos'!$CQ$5,IF(CI12='Tabla de Aspectos'!$CS$2,24*CJ12/'Tabla de Aspectos'!$CS$5,IF(CI12='Tabla de Aspectos'!$CU$2,24*CJ12/'Tabla de Aspectos'!$CU$5,IF(CI12='Tabla de Aspectos'!$CW$2,24*CJ12/'Tabla de Aspectos'!$CW$5,""))))))))))))))))))))))))))))))))))))))))))))))))))</f>
        <v>0</v>
      </c>
      <c r="CM12" s="3">
        <f t="shared" si="7"/>
        <v>20</v>
      </c>
      <c r="CO12" s="3">
        <f>'Tabla de Aspectos'!D169</f>
        <v>169</v>
      </c>
      <c r="CP12" s="3" t="str">
        <f>'Tabla de Aspectos'!E169</f>
        <v>Plutón</v>
      </c>
      <c r="CQ12" s="3" t="str">
        <f>'Tabla de Aspectos'!F169</f>
        <v>Neptuno</v>
      </c>
      <c r="CR12" s="3" t="str">
        <f>IF('Tabla de Aspectos'!G169='Tabla de Aspectos'!$H$2,'Tabla de Aspectos'!$H$2,IF('Tabla de Aspectos'!I169='Tabla de Aspectos'!$J$2,'Tabla de Aspectos'!$J$2,IF('Tabla de Aspectos'!CY169='Tabla de Aspectos'!$CZ$2,'Tabla de Aspectos'!$CZ$2,IF('Tabla de Aspectos'!K169='Tabla de Aspectos'!$L$2,'Tabla de Aspectos'!$L$2,IF('Tabla de Aspectos'!M169='Tabla de Aspectos'!$N$2,'Tabla de Aspectos'!$N$2,IF('Tabla de Aspectos'!O169='Tabla de Aspectos'!$P$2,'Tabla de Aspectos'!$P$2,IF('Tabla de Aspectos'!Q169='Tabla de Aspectos'!$R$2,'Tabla de Aspectos'!$R$2,IF('Tabla de Aspectos'!S169='Tabla de Aspectos'!$T$2,'Tabla de Aspectos'!$T$2,IF('Tabla de Aspectos'!U169='Tabla de Aspectos'!$V$2,'Tabla de Aspectos'!$V$2,IF('Tabla de Aspectos'!W169='Tabla de Aspectos'!$X$2,'Tabla de Aspectos'!$X$2,IF('Tabla de Aspectos'!Y169='Tabla de Aspectos'!$Z$2,'Tabla de Aspectos'!$Z$2,IF('Tabla de Aspectos'!AA169='Tabla de Aspectos'!$AB$2,'Tabla de Aspectos'!$AB$2,IF('Tabla de Aspectos'!AC169='Tabla de Aspectos'!$AD$2,'Tabla de Aspectos'!$AD$2,IF('Tabla de Aspectos'!AE169='Tabla de Aspectos'!$AF$2,'Tabla de Aspectos'!$AF$2,IF('Tabla de Aspectos'!AG169='Tabla de Aspectos'!$AH$2,'Tabla de Aspectos'!$AH$2,IF('Tabla de Aspectos'!AI169='Tabla de Aspectos'!$AJ$2,'Tabla de Aspectos'!$AJ$2,IF('Tabla de Aspectos'!AK169='Tabla de Aspectos'!$AL$2,'Tabla de Aspectos'!$AL$2,IF('Tabla de Aspectos'!AM169='Tabla de Aspectos'!$AN$2,'Tabla de Aspectos'!$AN$2,IF('Tabla de Aspectos'!AO169='Tabla de Aspectos'!$AP$2,'Tabla de Aspectos'!$AP$2,IF('Tabla de Aspectos'!AQ169='Tabla de Aspectos'!$AR$2,'Tabla de Aspectos'!$AR$2,IF('Tabla de Aspectos'!AS169='Tabla de Aspectos'!$AT$2,'Tabla de Aspectos'!$AT$2,IF('Tabla de Aspectos'!AU169='Tabla de Aspectos'!$AV$2,'Tabla de Aspectos'!$AV$2,IF('Tabla de Aspectos'!AW169='Tabla de Aspectos'!$AX$2,'Tabla de Aspectos'!$AX$2,IF('Tabla de Aspectos'!AY169='Tabla de Aspectos'!$AZ$2,'Tabla de Aspectos'!$AZ$2,IF('Tabla de Aspectos'!BA169='Tabla de Aspectos'!$BB$2,'Tabla de Aspectos'!$BB$2,IF('Tabla de Aspectos'!BC169='Tabla de Aspectos'!$BD$2,'Tabla de Aspectos'!$BD$2,IF('Tabla de Aspectos'!BE169='Tabla de Aspectos'!$BF$2,'Tabla de Aspectos'!$BF$2,IF('Tabla de Aspectos'!BG169='Tabla de Aspectos'!$BH$2,'Tabla de Aspectos'!$BH$2,IF('Tabla de Aspectos'!BI169='Tabla de Aspectos'!$BJ$2,'Tabla de Aspectos'!$BJ$2,IF('Tabla de Aspectos'!BK169='Tabla de Aspectos'!$BL$2,'Tabla de Aspectos'!$BL$2,IF('Tabla de Aspectos'!BM169='Tabla de Aspectos'!$BN$2,'Tabla de Aspectos'!$BN$2,IF('Tabla de Aspectos'!BO169='Tabla de Aspectos'!$BP$2,'Tabla de Aspectos'!$BP$2,IF('Tabla de Aspectos'!BQ169='Tabla de Aspectos'!$BR$2,'Tabla de Aspectos'!$BR$2,IF('Tabla de Aspectos'!BS169='Tabla de Aspectos'!$BT$2,'Tabla de Aspectos'!$BT$2,IF('Tabla de Aspectos'!BU169='Tabla de Aspectos'!$BV$2,'Tabla de Aspectos'!$BV$2,IF('Tabla de Aspectos'!BW169='Tabla de Aspectos'!$BX$2,'Tabla de Aspectos'!$BX$2,IF('Tabla de Aspectos'!BY169='Tabla de Aspectos'!$BZ$2,'Tabla de Aspectos'!$BZ$2,IF('Tabla de Aspectos'!CA169='Tabla de Aspectos'!$CB$2,'Tabla de Aspectos'!$CB$2,IF('Tabla de Aspectos'!CC169='Tabla de Aspectos'!$CD$2,'Tabla de Aspectos'!$CD$2,IF('Tabla de Aspectos'!CE169='Tabla de Aspectos'!$CF$2,'Tabla de Aspectos'!$CF$2,IF('Tabla de Aspectos'!CG169='Tabla de Aspectos'!$CH$2,'Tabla de Aspectos'!$CH$2,IF('Tabla de Aspectos'!CI169='Tabla de Aspectos'!$CJ$2,'Tabla de Aspectos'!$CJ$2,IF('Tabla de Aspectos'!CK169='Tabla de Aspectos'!$CL$2,'Tabla de Aspectos'!$CL$2,IF('Tabla de Aspectos'!CM169='Tabla de Aspectos'!$CN$2,'Tabla de Aspectos'!$CN$2,IF('Tabla de Aspectos'!CO169='Tabla de Aspectos'!$CP$2,'Tabla de Aspectos'!$CP$2,IF('Tabla de Aspectos'!CQ169='Tabla de Aspectos'!$CR$2,'Tabla de Aspectos'!$CR$2,IF('Tabla de Aspectos'!CS169='Tabla de Aspectos'!$CT$2,'Tabla de Aspectos'!$CT$2,IF('Tabla de Aspectos'!CU169='Tabla de Aspectos'!$CV$2,'Tabla de Aspectos'!$CV$2,IF('Tabla de Aspectos'!CW169='Tabla de Aspectos'!$CX$2,'Tabla de Aspectos'!$CX$2,"")))))))))))))))))))))))))))))))))))))))))))))))))</f>
        <v>Conjunción</v>
      </c>
      <c r="CS12" s="5">
        <f>IF(AND('Tabla de Aspectos'!H169&gt;=0,'Tabla de Aspectos'!H169&lt;'Tabla de Aspectos'!$G$5/24),'Tabla de Aspectos'!H169,IF(AND('Tabla de Aspectos'!J169&gt;=0,'Tabla de Aspectos'!J169&lt;'Tabla de Aspectos'!$I$5/24),'Tabla de Aspectos'!J169,IF(AND('Tabla de Aspectos'!CZ169&gt;=0,'Tabla de Aspectos'!CZ169&lt;'Tabla de Aspectos'!$CY$5/24),'Tabla de Aspectos'!CZ169,IF(AND('Tabla de Aspectos'!L169&gt;=0,'Tabla de Aspectos'!L169&lt;'Tabla de Aspectos'!$K$5/24),'Tabla de Aspectos'!L169,IF(AND('Tabla de Aspectos'!N169&gt;=0,'Tabla de Aspectos'!N169&lt;'Tabla de Aspectos'!$M$5/24),'Tabla de Aspectos'!N169,IF(AND('Tabla de Aspectos'!P169&gt;=0,'Tabla de Aspectos'!P169&lt;'Tabla de Aspectos'!$O$5/24),'Tabla de Aspectos'!P169,IF(AND('Tabla de Aspectos'!R169&gt;=0,'Tabla de Aspectos'!R169&lt;'Tabla de Aspectos'!$Q$5/24),'Tabla de Aspectos'!R169,IF(AND('Tabla de Aspectos'!T169&gt;=0,'Tabla de Aspectos'!T169&lt;'Tabla de Aspectos'!$S$5/24),'Tabla de Aspectos'!T169,IF(AND('Tabla de Aspectos'!V169&gt;=0,'Tabla de Aspectos'!V169&lt;'Tabla de Aspectos'!$U$5/24),'Tabla de Aspectos'!V169,IF(AND('Tabla de Aspectos'!X169&gt;=0,'Tabla de Aspectos'!X169&lt;'Tabla de Aspectos'!$W$5/24),'Tabla de Aspectos'!X169,IF(AND('Tabla de Aspectos'!Z169&gt;=0,'Tabla de Aspectos'!Z169&lt;'Tabla de Aspectos'!$Y$5/24),'Tabla de Aspectos'!Z169,IF(AND('Tabla de Aspectos'!AB169&gt;=0,'Tabla de Aspectos'!AB169&lt;'Tabla de Aspectos'!$AA$5/24),'Tabla de Aspectos'!AB169,IF(AND('Tabla de Aspectos'!AD169&gt;=0,'Tabla de Aspectos'!AD169&lt;'Tabla de Aspectos'!$AC$5/24),'Tabla de Aspectos'!AD169,IF(AND('Tabla de Aspectos'!AF169&gt;=0,'Tabla de Aspectos'!AF169&lt;'Tabla de Aspectos'!$AE$5/24),'Tabla de Aspectos'!AF169,IF(AND('Tabla de Aspectos'!AH169&gt;=0,'Tabla de Aspectos'!AH169&lt;'Tabla de Aspectos'!$AG$5/24),'Tabla de Aspectos'!AH169,IF(AND('Tabla de Aspectos'!AJ169&gt;=0,'Tabla de Aspectos'!AJ169&lt;'Tabla de Aspectos'!$AI$5/24),'Tabla de Aspectos'!AJ169,IF(AND('Tabla de Aspectos'!AL169&gt;=0,'Tabla de Aspectos'!AL169&lt;'Tabla de Aspectos'!$AK$5/24),'Tabla de Aspectos'!AL169,IF(AND('Tabla de Aspectos'!AN169&gt;=0,'Tabla de Aspectos'!AN169&lt;'Tabla de Aspectos'!$AM$5/24),'Tabla de Aspectos'!AN169,IF(AND('Tabla de Aspectos'!AP169&gt;=0,'Tabla de Aspectos'!AP169&lt;'Tabla de Aspectos'!$AO$5/24),'Tabla de Aspectos'!AP169,IF(AND('Tabla de Aspectos'!AR169&gt;=0,'Tabla de Aspectos'!AR169&lt;'Tabla de Aspectos'!$AQ$5/24),'Tabla de Aspectos'!AR169,IF(AND('Tabla de Aspectos'!AT169&gt;=0,'Tabla de Aspectos'!AT169&lt;'Tabla de Aspectos'!$AS$5/24),'Tabla de Aspectos'!AT169,IF(AND('Tabla de Aspectos'!AV169&gt;=0,'Tabla de Aspectos'!AV169&lt;'Tabla de Aspectos'!$AU$5/24),'Tabla de Aspectos'!AV169,IF(AND('Tabla de Aspectos'!AX169&gt;=0,'Tabla de Aspectos'!AX169&lt;'Tabla de Aspectos'!$AW$5/24),'Tabla de Aspectos'!AX169,IF(AND('Tabla de Aspectos'!AZ169&gt;=0,'Tabla de Aspectos'!AZ169&lt;'Tabla de Aspectos'!$AY$5/24),'Tabla de Aspectos'!AZ169,IF(AND('Tabla de Aspectos'!BB169&gt;=0,'Tabla de Aspectos'!BB169&lt;'Tabla de Aspectos'!$BA$5/24),'Tabla de Aspectos'!BB169,IF(AND('Tabla de Aspectos'!BD169&gt;=0,'Tabla de Aspectos'!BD169&lt;'Tabla de Aspectos'!$BC$5/24),'Tabla de Aspectos'!BD169,IF(AND('Tabla de Aspectos'!BF169&gt;=0,'Tabla de Aspectos'!BF169&lt;'Tabla de Aspectos'!$BE$5/24),'Tabla de Aspectos'!BF169,IF(AND('Tabla de Aspectos'!BH169&gt;=0,'Tabla de Aspectos'!BH169&lt;'Tabla de Aspectos'!$BG$5/24),'Tabla de Aspectos'!BH169,IF(AND('Tabla de Aspectos'!BJ169&gt;=0,'Tabla de Aspectos'!BJ169&lt;'Tabla de Aspectos'!$BI$5/24),'Tabla de Aspectos'!BJ169,IF(AND('Tabla de Aspectos'!BL169&gt;=0,'Tabla de Aspectos'!BL169&lt;'Tabla de Aspectos'!$BK$5/24),'Tabla de Aspectos'!BL169,IF(AND('Tabla de Aspectos'!BN169&gt;=0,'Tabla de Aspectos'!BN169&lt;'Tabla de Aspectos'!$BM$5/24),'Tabla de Aspectos'!BN169,IF(AND('Tabla de Aspectos'!BP169&gt;=0,'Tabla de Aspectos'!BP169&lt;'Tabla de Aspectos'!$BO$5/24),'Tabla de Aspectos'!BP169,IF(AND('Tabla de Aspectos'!BR169&gt;=0,'Tabla de Aspectos'!BR169&lt;'Tabla de Aspectos'!$BQ$5/24),'Tabla de Aspectos'!BR169,IF(AND('Tabla de Aspectos'!BT169&gt;=0,'Tabla de Aspectos'!BT169&lt;'Tabla de Aspectos'!$BS$5/24),'Tabla de Aspectos'!BT169,IF(AND('Tabla de Aspectos'!BV169&gt;=0,'Tabla de Aspectos'!BV169&lt;'Tabla de Aspectos'!$BU$5/24),'Tabla de Aspectos'!BV169,IF(AND('Tabla de Aspectos'!BX169&gt;=0,'Tabla de Aspectos'!BX169&lt;'Tabla de Aspectos'!$BW$5/24),'Tabla de Aspectos'!BX169,IF(AND('Tabla de Aspectos'!BZ169&gt;=0,'Tabla de Aspectos'!BZ169&lt;'Tabla de Aspectos'!$BY$5/24),'Tabla de Aspectos'!BZ169,IF(AND('Tabla de Aspectos'!CB169&gt;=0,'Tabla de Aspectos'!CB169&lt;'Tabla de Aspectos'!$CA$5/24),'Tabla de Aspectos'!CB169,IF(AND('Tabla de Aspectos'!CD169&gt;=0,'Tabla de Aspectos'!CD169&lt;'Tabla de Aspectos'!$CC$5/24),'Tabla de Aspectos'!CD169,IF(AND('Tabla de Aspectos'!CF169&gt;=0,'Tabla de Aspectos'!CF169&lt;'Tabla de Aspectos'!$CE$5/24),'Tabla de Aspectos'!CF169,IF(AND('Tabla de Aspectos'!CH169&gt;=0,'Tabla de Aspectos'!CH169&lt;'Tabla de Aspectos'!$CG$5/24),'Tabla de Aspectos'!CH169,IF(AND('Tabla de Aspectos'!CJ169&gt;=0,'Tabla de Aspectos'!CJ169&lt;'Tabla de Aspectos'!$CI$5/24),'Tabla de Aspectos'!CJ169,IF(AND('Tabla de Aspectos'!CL169&gt;=0,'Tabla de Aspectos'!CL169&lt;'Tabla de Aspectos'!$CK$5/24),'Tabla de Aspectos'!CL169,IF(AND('Tabla de Aspectos'!CN169&gt;=0,'Tabla de Aspectos'!CN169&lt;'Tabla de Aspectos'!$CM$5/24),'Tabla de Aspectos'!CN169,IF(AND('Tabla de Aspectos'!CP169&gt;=0,'Tabla de Aspectos'!CP169&lt;'Tabla de Aspectos'!$CO$5/24),'Tabla de Aspectos'!CP169,IF(AND('Tabla de Aspectos'!CR169&gt;=0,'Tabla de Aspectos'!CR169&lt;'Tabla de Aspectos'!$CQ$5/24),'Tabla de Aspectos'!CR169,IF(AND('Tabla de Aspectos'!CT169&gt;=0,'Tabla de Aspectos'!CT169&lt;'Tabla de Aspectos'!$CS$5/24),'Tabla de Aspectos'!CT169,IF(AND('Tabla de Aspectos'!CV169&gt;=0,'Tabla de Aspectos'!CV169&lt;'Tabla de Aspectos'!$CU$5/24),'Tabla de Aspectos'!CV169,IF(AND('Tabla de Aspectos'!CX169&gt;=0,'Tabla de Aspectos'!CX169&lt;'Tabla de Aspectos'!$CW$5/24),'Tabla de Aspectos'!CX169,"")))))))))))))))))))))))))))))))))))))))))))))))))</f>
        <v>0</v>
      </c>
      <c r="CT12" s="3" t="str">
        <f>IF(CS12&lt;&gt;"",IF(CR12=13,"(no se puede describir)",IF(CR12="Conjunción","+20",ROUND((31-HLOOKUP(CR12,'Tabla de Aspectos'!$G$2:$DT$7,6,FALSE))/3*2,1))),"")</f>
        <v>+20</v>
      </c>
      <c r="CU12" s="3">
        <f>IF(CR12='Tabla de Aspectos'!$G$2,24*CS12/'Tabla de Aspectos'!$G$5,IF(CR12='Tabla de Aspectos'!$I$2,24*CS12/'Tabla de Aspectos'!$I$5,IF(CR12='Tabla de Aspectos'!$K$2,24*CS12/'Tabla de Aspectos'!$K$5,IF(CR12='Tabla de Aspectos'!$CY$2,24*CS12/'Tabla de Aspectos'!$CY$5,IF(CR12='Tabla de Aspectos'!$M$2,24*CS12/'Tabla de Aspectos'!$M$5,IF(CR12='Tabla de Aspectos'!$M$2,24*CS12/'Tabla de Aspectos'!$M$5,IF(CR12='Tabla de Aspectos'!$O$2,24*CS12/'Tabla de Aspectos'!$O$5,IF(CR12='Tabla de Aspectos'!$Q$2,24*CS12/'Tabla de Aspectos'!$Q$5,IF(CR12='Tabla de Aspectos'!$S$2,24*CS12/'Tabla de Aspectos'!$S$5,IF(CR12='Tabla de Aspectos'!$U$2,24*CS12/'Tabla de Aspectos'!$U$5,IF(CR12='Tabla de Aspectos'!$W$2,24*CS12/'Tabla de Aspectos'!$W$5,IF(CR12='Tabla de Aspectos'!$Y$2,24*CS12/'Tabla de Aspectos'!$Y$5,IF(CR12='Tabla de Aspectos'!$AA$2,24*CS12/'Tabla de Aspectos'!$AA$5,IF(CR12='Tabla de Aspectos'!$AC$2,24*CS12/'Tabla de Aspectos'!$AC$5,IF(CR12='Tabla de Aspectos'!$AE$2,24*CS12/'Tabla de Aspectos'!$AE$5,IF(CR12='Tabla de Aspectos'!$AG$2,24*CS12/'Tabla de Aspectos'!$AG$5,IF(CR12='Tabla de Aspectos'!$AI$2,24*CS12/'Tabla de Aspectos'!$AI$5,IF(CR12='Tabla de Aspectos'!$AK$2,24*CS12/'Tabla de Aspectos'!$AK$5,IF(CR12='Tabla de Aspectos'!$AM$2,24*CS12/'Tabla de Aspectos'!$AM$5,IF(CR12='Tabla de Aspectos'!$AO$2,24*CS12/'Tabla de Aspectos'!$AO$5,IF(CR12='Tabla de Aspectos'!$AQ$2,24*CS12/'Tabla de Aspectos'!$AQ$5,IF(CR12='Tabla de Aspectos'!$AS$2,24*CS12/'Tabla de Aspectos'!$AS$5,IF(CR12='Tabla de Aspectos'!$AU$2,24*CS12/'Tabla de Aspectos'!$AU$5,IF(CR12='Tabla de Aspectos'!$AW$2,24*CS12/'Tabla de Aspectos'!$AW$5,IF(CR12='Tabla de Aspectos'!$AY$2,24*CS12/'Tabla de Aspectos'!$AY$5,IF(CR12='Tabla de Aspectos'!$BA$2,24*CS12/'Tabla de Aspectos'!$BA$5,IF(CR12='Tabla de Aspectos'!$BC$2,24*CS12/'Tabla de Aspectos'!$BC$5,IF(CR12='Tabla de Aspectos'!$BE$2,24*CS12/'Tabla de Aspectos'!$BE$5,IF(CR12='Tabla de Aspectos'!$BG$2,24*CS12/'Tabla de Aspectos'!$BG$5,IF(CR12='Tabla de Aspectos'!$BI$2,24*CS12/'Tabla de Aspectos'!$BI$5,IF(CR12='Tabla de Aspectos'!$BK$2,24*CS12/'Tabla de Aspectos'!$BK$5,IF(CR12='Tabla de Aspectos'!$BM$2,24*CS12/'Tabla de Aspectos'!$BM$5,IF(CR12='Tabla de Aspectos'!$BO$2,24*CS12/'Tabla de Aspectos'!$BO$5,IF(CR12='Tabla de Aspectos'!$BQ$2,24*CS12/'Tabla de Aspectos'!$BQ$5,IF(CR12='Tabla de Aspectos'!$BS$2,24*CS12/'Tabla de Aspectos'!$BS$5,IF(CR12='Tabla de Aspectos'!$BU$2,24*CS12/'Tabla de Aspectos'!$BU$5,IF(CR12='Tabla de Aspectos'!$BW$2,24*CS12/'Tabla de Aspectos'!$BW$5,IF(CR12='Tabla de Aspectos'!$BY$2,24*CS12/'Tabla de Aspectos'!$BY$5,IF(CR12='Tabla de Aspectos'!$CA$2,24*CS12/'Tabla de Aspectos'!$CA$5,IF(CR12='Tabla de Aspectos'!$CC$2,24*CS12/'Tabla de Aspectos'!$CC$5,IF(CR12='Tabla de Aspectos'!$CE$2,24*CS12/'Tabla de Aspectos'!$CE$5,IF(CR12='Tabla de Aspectos'!$CG$2,24*CS12/'Tabla de Aspectos'!$CG$5,IF(CR12='Tabla de Aspectos'!$CI$2,24*CS12/'Tabla de Aspectos'!$CI$5,IF(CR12='Tabla de Aspectos'!$CK$2,24*CS12/'Tabla de Aspectos'!$CK$5,IF(CR12='Tabla de Aspectos'!$CM$2,24*CS12/'Tabla de Aspectos'!$CM$5,IF(CR12='Tabla de Aspectos'!$CO$2,24*CS12/'Tabla de Aspectos'!$CO$5,IF(CR12='Tabla de Aspectos'!$CQ$2,24*CS12/'Tabla de Aspectos'!$CQ$5,IF(CR12='Tabla de Aspectos'!$CS$2,24*CS12/'Tabla de Aspectos'!$CS$5,IF(CR12='Tabla de Aspectos'!$CU$2,24*CS12/'Tabla de Aspectos'!$CU$5,IF(CR12='Tabla de Aspectos'!$CW$2,24*CS12/'Tabla de Aspectos'!$CW$5,""))))))))))))))))))))))))))))))))))))))))))))))))))</f>
        <v>0</v>
      </c>
      <c r="CV12" s="3">
        <f t="shared" si="8"/>
        <v>20</v>
      </c>
      <c r="CX12" s="3">
        <f>'Tabla de Aspectos'!D184</f>
        <v>185</v>
      </c>
      <c r="CY12" s="3" t="str">
        <f>'Tabla de Aspectos'!E184</f>
        <v>Nodo Norte Real</v>
      </c>
      <c r="CZ12" s="3" t="str">
        <f>'Tabla de Aspectos'!F184</f>
        <v>Neptuno</v>
      </c>
      <c r="DA12" s="3" t="str">
        <f>IF('Tabla de Aspectos'!G184='Tabla de Aspectos'!$H$2,'Tabla de Aspectos'!$H$2,IF('Tabla de Aspectos'!I184='Tabla de Aspectos'!$J$2,'Tabla de Aspectos'!$J$2,IF('Tabla de Aspectos'!CY184='Tabla de Aspectos'!$CZ$2,'Tabla de Aspectos'!$CZ$2,IF('Tabla de Aspectos'!K184='Tabla de Aspectos'!$L$2,'Tabla de Aspectos'!$L$2,IF('Tabla de Aspectos'!M184='Tabla de Aspectos'!$N$2,'Tabla de Aspectos'!$N$2,IF('Tabla de Aspectos'!O184='Tabla de Aspectos'!$P$2,'Tabla de Aspectos'!$P$2,IF('Tabla de Aspectos'!Q184='Tabla de Aspectos'!$R$2,'Tabla de Aspectos'!$R$2,IF('Tabla de Aspectos'!S184='Tabla de Aspectos'!$T$2,'Tabla de Aspectos'!$T$2,IF('Tabla de Aspectos'!U184='Tabla de Aspectos'!$V$2,'Tabla de Aspectos'!$V$2,IF('Tabla de Aspectos'!W184='Tabla de Aspectos'!$X$2,'Tabla de Aspectos'!$X$2,IF('Tabla de Aspectos'!Y184='Tabla de Aspectos'!$Z$2,'Tabla de Aspectos'!$Z$2,IF('Tabla de Aspectos'!AA184='Tabla de Aspectos'!$AB$2,'Tabla de Aspectos'!$AB$2,IF('Tabla de Aspectos'!AC184='Tabla de Aspectos'!$AD$2,'Tabla de Aspectos'!$AD$2,IF('Tabla de Aspectos'!AE184='Tabla de Aspectos'!$AF$2,'Tabla de Aspectos'!$AF$2,IF('Tabla de Aspectos'!AG184='Tabla de Aspectos'!$AH$2,'Tabla de Aspectos'!$AH$2,IF('Tabla de Aspectos'!AI184='Tabla de Aspectos'!$AJ$2,'Tabla de Aspectos'!$AJ$2,IF('Tabla de Aspectos'!AK184='Tabla de Aspectos'!$AL$2,'Tabla de Aspectos'!$AL$2,IF('Tabla de Aspectos'!AM184='Tabla de Aspectos'!$AN$2,'Tabla de Aspectos'!$AN$2,IF('Tabla de Aspectos'!AO184='Tabla de Aspectos'!$AP$2,'Tabla de Aspectos'!$AP$2,IF('Tabla de Aspectos'!AQ184='Tabla de Aspectos'!$AR$2,'Tabla de Aspectos'!$AR$2,IF('Tabla de Aspectos'!AS184='Tabla de Aspectos'!$AT$2,'Tabla de Aspectos'!$AT$2,IF('Tabla de Aspectos'!AU184='Tabla de Aspectos'!$AV$2,'Tabla de Aspectos'!$AV$2,IF('Tabla de Aspectos'!AW184='Tabla de Aspectos'!$AX$2,'Tabla de Aspectos'!$AX$2,IF('Tabla de Aspectos'!AY184='Tabla de Aspectos'!$AZ$2,'Tabla de Aspectos'!$AZ$2,IF('Tabla de Aspectos'!BA184='Tabla de Aspectos'!$BB$2,'Tabla de Aspectos'!$BB$2,IF('Tabla de Aspectos'!BC184='Tabla de Aspectos'!$BD$2,'Tabla de Aspectos'!$BD$2,IF('Tabla de Aspectos'!BE184='Tabla de Aspectos'!$BF$2,'Tabla de Aspectos'!$BF$2,IF('Tabla de Aspectos'!BG184='Tabla de Aspectos'!$BH$2,'Tabla de Aspectos'!$BH$2,IF('Tabla de Aspectos'!BI184='Tabla de Aspectos'!$BJ$2,'Tabla de Aspectos'!$BJ$2,IF('Tabla de Aspectos'!BK184='Tabla de Aspectos'!$BL$2,'Tabla de Aspectos'!$BL$2,IF('Tabla de Aspectos'!BM184='Tabla de Aspectos'!$BN$2,'Tabla de Aspectos'!$BN$2,IF('Tabla de Aspectos'!BO184='Tabla de Aspectos'!$BP$2,'Tabla de Aspectos'!$BP$2,IF('Tabla de Aspectos'!BQ184='Tabla de Aspectos'!$BR$2,'Tabla de Aspectos'!$BR$2,IF('Tabla de Aspectos'!BS184='Tabla de Aspectos'!$BT$2,'Tabla de Aspectos'!$BT$2,IF('Tabla de Aspectos'!BU184='Tabla de Aspectos'!$BV$2,'Tabla de Aspectos'!$BV$2,IF('Tabla de Aspectos'!BW184='Tabla de Aspectos'!$BX$2,'Tabla de Aspectos'!$BX$2,IF('Tabla de Aspectos'!BY184='Tabla de Aspectos'!$BZ$2,'Tabla de Aspectos'!$BZ$2,IF('Tabla de Aspectos'!CA184='Tabla de Aspectos'!$CB$2,'Tabla de Aspectos'!$CB$2,IF('Tabla de Aspectos'!CC184='Tabla de Aspectos'!$CD$2,'Tabla de Aspectos'!$CD$2,IF('Tabla de Aspectos'!CE184='Tabla de Aspectos'!$CF$2,'Tabla de Aspectos'!$CF$2,IF('Tabla de Aspectos'!CG184='Tabla de Aspectos'!$CH$2,'Tabla de Aspectos'!$CH$2,IF('Tabla de Aspectos'!CI184='Tabla de Aspectos'!$CJ$2,'Tabla de Aspectos'!$CJ$2,IF('Tabla de Aspectos'!CK184='Tabla de Aspectos'!$CL$2,'Tabla de Aspectos'!$CL$2,IF('Tabla de Aspectos'!CM184='Tabla de Aspectos'!$CN$2,'Tabla de Aspectos'!$CN$2,IF('Tabla de Aspectos'!CO184='Tabla de Aspectos'!$CP$2,'Tabla de Aspectos'!$CP$2,IF('Tabla de Aspectos'!CQ184='Tabla de Aspectos'!$CR$2,'Tabla de Aspectos'!$CR$2,IF('Tabla de Aspectos'!CS184='Tabla de Aspectos'!$CT$2,'Tabla de Aspectos'!$CT$2,IF('Tabla de Aspectos'!CU184='Tabla de Aspectos'!$CV$2,'Tabla de Aspectos'!$CV$2,IF('Tabla de Aspectos'!CW184='Tabla de Aspectos'!$CX$2,'Tabla de Aspectos'!$CX$2,"")))))))))))))))))))))))))))))))))))))))))))))))))</f>
        <v>Conjunción</v>
      </c>
      <c r="DB12" s="5">
        <f>IF(AND('Tabla de Aspectos'!H184&gt;=0,'Tabla de Aspectos'!H184&lt;'Tabla de Aspectos'!$G$5/24),'Tabla de Aspectos'!H184,IF(AND('Tabla de Aspectos'!J184&gt;=0,'Tabla de Aspectos'!J184&lt;'Tabla de Aspectos'!$I$5/24),'Tabla de Aspectos'!J184,IF(AND('Tabla de Aspectos'!CZ184&gt;=0,'Tabla de Aspectos'!CZ184&lt;'Tabla de Aspectos'!$CY$5/24),'Tabla de Aspectos'!CZ184,IF(AND('Tabla de Aspectos'!L184&gt;=0,'Tabla de Aspectos'!L184&lt;'Tabla de Aspectos'!$K$5/24),'Tabla de Aspectos'!L184,IF(AND('Tabla de Aspectos'!N184&gt;=0,'Tabla de Aspectos'!N184&lt;'Tabla de Aspectos'!$M$5/24),'Tabla de Aspectos'!N184,IF(AND('Tabla de Aspectos'!P184&gt;=0,'Tabla de Aspectos'!P184&lt;'Tabla de Aspectos'!$O$5/24),'Tabla de Aspectos'!P184,IF(AND('Tabla de Aspectos'!R184&gt;=0,'Tabla de Aspectos'!R184&lt;'Tabla de Aspectos'!$Q$5/24),'Tabla de Aspectos'!R184,IF(AND('Tabla de Aspectos'!T184&gt;=0,'Tabla de Aspectos'!T184&lt;'Tabla de Aspectos'!$S$5/24),'Tabla de Aspectos'!T184,IF(AND('Tabla de Aspectos'!V184&gt;=0,'Tabla de Aspectos'!V184&lt;'Tabla de Aspectos'!$U$5/24),'Tabla de Aspectos'!V184,IF(AND('Tabla de Aspectos'!X184&gt;=0,'Tabla de Aspectos'!X184&lt;'Tabla de Aspectos'!$W$5/24),'Tabla de Aspectos'!X184,IF(AND('Tabla de Aspectos'!Z184&gt;=0,'Tabla de Aspectos'!Z184&lt;'Tabla de Aspectos'!$Y$5/24),'Tabla de Aspectos'!Z184,IF(AND('Tabla de Aspectos'!AB184&gt;=0,'Tabla de Aspectos'!AB184&lt;'Tabla de Aspectos'!$AA$5/24),'Tabla de Aspectos'!AB184,IF(AND('Tabla de Aspectos'!AD184&gt;=0,'Tabla de Aspectos'!AD184&lt;'Tabla de Aspectos'!$AC$5/24),'Tabla de Aspectos'!AD184,IF(AND('Tabla de Aspectos'!AF184&gt;=0,'Tabla de Aspectos'!AF184&lt;'Tabla de Aspectos'!$AE$5/24),'Tabla de Aspectos'!AF184,IF(AND('Tabla de Aspectos'!AH184&gt;=0,'Tabla de Aspectos'!AH184&lt;'Tabla de Aspectos'!$AG$5/24),'Tabla de Aspectos'!AH184,IF(AND('Tabla de Aspectos'!AJ184&gt;=0,'Tabla de Aspectos'!AJ184&lt;'Tabla de Aspectos'!$AI$5/24),'Tabla de Aspectos'!AJ184,IF(AND('Tabla de Aspectos'!AL184&gt;=0,'Tabla de Aspectos'!AL184&lt;'Tabla de Aspectos'!$AK$5/24),'Tabla de Aspectos'!AL184,IF(AND('Tabla de Aspectos'!AN184&gt;=0,'Tabla de Aspectos'!AN184&lt;'Tabla de Aspectos'!$AM$5/24),'Tabla de Aspectos'!AN184,IF(AND('Tabla de Aspectos'!AP184&gt;=0,'Tabla de Aspectos'!AP184&lt;'Tabla de Aspectos'!$AO$5/24),'Tabla de Aspectos'!AP184,IF(AND('Tabla de Aspectos'!AR184&gt;=0,'Tabla de Aspectos'!AR184&lt;'Tabla de Aspectos'!$AQ$5/24),'Tabla de Aspectos'!AR184,IF(AND('Tabla de Aspectos'!AT184&gt;=0,'Tabla de Aspectos'!AT184&lt;'Tabla de Aspectos'!$AS$5/24),'Tabla de Aspectos'!AT184,IF(AND('Tabla de Aspectos'!AV184&gt;=0,'Tabla de Aspectos'!AV184&lt;'Tabla de Aspectos'!$AU$5/24),'Tabla de Aspectos'!AV184,IF(AND('Tabla de Aspectos'!AX184&gt;=0,'Tabla de Aspectos'!AX184&lt;'Tabla de Aspectos'!$AW$5/24),'Tabla de Aspectos'!AX184,IF(AND('Tabla de Aspectos'!AZ184&gt;=0,'Tabla de Aspectos'!AZ184&lt;'Tabla de Aspectos'!$AY$5/24),'Tabla de Aspectos'!AZ184,IF(AND('Tabla de Aspectos'!BB184&gt;=0,'Tabla de Aspectos'!BB184&lt;'Tabla de Aspectos'!$BA$5/24),'Tabla de Aspectos'!BB184,IF(AND('Tabla de Aspectos'!BD184&gt;=0,'Tabla de Aspectos'!BD184&lt;'Tabla de Aspectos'!$BC$5/24),'Tabla de Aspectos'!BD184,IF(AND('Tabla de Aspectos'!BF184&gt;=0,'Tabla de Aspectos'!BF184&lt;'Tabla de Aspectos'!$BE$5/24),'Tabla de Aspectos'!BF184,IF(AND('Tabla de Aspectos'!BH184&gt;=0,'Tabla de Aspectos'!BH184&lt;'Tabla de Aspectos'!$BG$5/24),'Tabla de Aspectos'!BH184,IF(AND('Tabla de Aspectos'!BJ184&gt;=0,'Tabla de Aspectos'!BJ184&lt;'Tabla de Aspectos'!$BI$5/24),'Tabla de Aspectos'!BJ184,IF(AND('Tabla de Aspectos'!BL184&gt;=0,'Tabla de Aspectos'!BL184&lt;'Tabla de Aspectos'!$BK$5/24),'Tabla de Aspectos'!BL184,IF(AND('Tabla de Aspectos'!BN184&gt;=0,'Tabla de Aspectos'!BN184&lt;'Tabla de Aspectos'!$BM$5/24),'Tabla de Aspectos'!BN184,IF(AND('Tabla de Aspectos'!BP184&gt;=0,'Tabla de Aspectos'!BP184&lt;'Tabla de Aspectos'!$BO$5/24),'Tabla de Aspectos'!BP184,IF(AND('Tabla de Aspectos'!BR184&gt;=0,'Tabla de Aspectos'!BR184&lt;'Tabla de Aspectos'!$BQ$5/24),'Tabla de Aspectos'!BR184,IF(AND('Tabla de Aspectos'!BT184&gt;=0,'Tabla de Aspectos'!BT184&lt;'Tabla de Aspectos'!$BS$5/24),'Tabla de Aspectos'!BT184,IF(AND('Tabla de Aspectos'!BV184&gt;=0,'Tabla de Aspectos'!BV184&lt;'Tabla de Aspectos'!$BU$5/24),'Tabla de Aspectos'!BV184,IF(AND('Tabla de Aspectos'!BX184&gt;=0,'Tabla de Aspectos'!BX184&lt;'Tabla de Aspectos'!$BW$5/24),'Tabla de Aspectos'!BX184,IF(AND('Tabla de Aspectos'!BZ184&gt;=0,'Tabla de Aspectos'!BZ184&lt;'Tabla de Aspectos'!$BY$5/24),'Tabla de Aspectos'!BZ184,IF(AND('Tabla de Aspectos'!CB184&gt;=0,'Tabla de Aspectos'!CB184&lt;'Tabla de Aspectos'!$CA$5/24),'Tabla de Aspectos'!CB184,IF(AND('Tabla de Aspectos'!CD184&gt;=0,'Tabla de Aspectos'!CD184&lt;'Tabla de Aspectos'!$CC$5/24),'Tabla de Aspectos'!CD184,IF(AND('Tabla de Aspectos'!CF184&gt;=0,'Tabla de Aspectos'!CF184&lt;'Tabla de Aspectos'!$CE$5/24),'Tabla de Aspectos'!CF184,IF(AND('Tabla de Aspectos'!CH184&gt;=0,'Tabla de Aspectos'!CH184&lt;'Tabla de Aspectos'!$CG$5/24),'Tabla de Aspectos'!CH184,IF(AND('Tabla de Aspectos'!CJ184&gt;=0,'Tabla de Aspectos'!CJ184&lt;'Tabla de Aspectos'!$CI$5/24),'Tabla de Aspectos'!CJ184,IF(AND('Tabla de Aspectos'!CL184&gt;=0,'Tabla de Aspectos'!CL184&lt;'Tabla de Aspectos'!$CK$5/24),'Tabla de Aspectos'!CL184,IF(AND('Tabla de Aspectos'!CN184&gt;=0,'Tabla de Aspectos'!CN184&lt;'Tabla de Aspectos'!$CM$5/24),'Tabla de Aspectos'!CN184,IF(AND('Tabla de Aspectos'!CP184&gt;=0,'Tabla de Aspectos'!CP184&lt;'Tabla de Aspectos'!$CO$5/24),'Tabla de Aspectos'!CP184,IF(AND('Tabla de Aspectos'!CR184&gt;=0,'Tabla de Aspectos'!CR184&lt;'Tabla de Aspectos'!$CQ$5/24),'Tabla de Aspectos'!CR184,IF(AND('Tabla de Aspectos'!CT184&gt;=0,'Tabla de Aspectos'!CT184&lt;'Tabla de Aspectos'!$CS$5/24),'Tabla de Aspectos'!CT184,IF(AND('Tabla de Aspectos'!CV184&gt;=0,'Tabla de Aspectos'!CV184&lt;'Tabla de Aspectos'!$CU$5/24),'Tabla de Aspectos'!CV184,IF(AND('Tabla de Aspectos'!CX184&gt;=0,'Tabla de Aspectos'!CX184&lt;'Tabla de Aspectos'!$CW$5/24),'Tabla de Aspectos'!CX184,"")))))))))))))))))))))))))))))))))))))))))))))))))</f>
        <v>0</v>
      </c>
      <c r="DC12" s="3" t="str">
        <f>IF(DB12&lt;&gt;"",IF(DA12=13,"(no se puede describir)",IF(DA12="Conjunción","+20",ROUND((31-HLOOKUP(DA12,'Tabla de Aspectos'!$G$2:$DT$7,6,FALSE))/3*2,1))),"")</f>
        <v>+20</v>
      </c>
      <c r="DD12" s="3">
        <f>IF(DA12='Tabla de Aspectos'!$G$2,24*DB12/'Tabla de Aspectos'!$G$5,IF(DA12='Tabla de Aspectos'!$I$2,24*DB12/'Tabla de Aspectos'!$I$5,IF(DA12='Tabla de Aspectos'!$K$2,24*DB12/'Tabla de Aspectos'!$K$5,IF(DA12='Tabla de Aspectos'!$CY$2,24*DB12/'Tabla de Aspectos'!$CY$5,IF(DA12='Tabla de Aspectos'!$M$2,24*DB12/'Tabla de Aspectos'!$M$5,IF(DA12='Tabla de Aspectos'!$M$2,24*DB12/'Tabla de Aspectos'!$M$5,IF(DA12='Tabla de Aspectos'!$O$2,24*DB12/'Tabla de Aspectos'!$O$5,IF(DA12='Tabla de Aspectos'!$Q$2,24*DB12/'Tabla de Aspectos'!$Q$5,IF(DA12='Tabla de Aspectos'!$S$2,24*DB12/'Tabla de Aspectos'!$S$5,IF(DA12='Tabla de Aspectos'!$U$2,24*DB12/'Tabla de Aspectos'!$U$5,IF(DA12='Tabla de Aspectos'!$W$2,24*DB12/'Tabla de Aspectos'!$W$5,IF(DA12='Tabla de Aspectos'!$Y$2,24*DB12/'Tabla de Aspectos'!$Y$5,IF(DA12='Tabla de Aspectos'!$AA$2,24*DB12/'Tabla de Aspectos'!$AA$5,IF(DA12='Tabla de Aspectos'!$AC$2,24*DB12/'Tabla de Aspectos'!$AC$5,IF(DA12='Tabla de Aspectos'!$AE$2,24*DB12/'Tabla de Aspectos'!$AE$5,IF(DA12='Tabla de Aspectos'!$AG$2,24*DB12/'Tabla de Aspectos'!$AG$5,IF(DA12='Tabla de Aspectos'!$AI$2,24*DB12/'Tabla de Aspectos'!$AI$5,IF(DA12='Tabla de Aspectos'!$AK$2,24*DB12/'Tabla de Aspectos'!$AK$5,IF(DA12='Tabla de Aspectos'!$AM$2,24*DB12/'Tabla de Aspectos'!$AM$5,IF(DA12='Tabla de Aspectos'!$AO$2,24*DB12/'Tabla de Aspectos'!$AO$5,IF(DA12='Tabla de Aspectos'!$AQ$2,24*DB12/'Tabla de Aspectos'!$AQ$5,IF(DA12='Tabla de Aspectos'!$AS$2,24*DB12/'Tabla de Aspectos'!$AS$5,IF(DA12='Tabla de Aspectos'!$AU$2,24*DB12/'Tabla de Aspectos'!$AU$5,IF(DA12='Tabla de Aspectos'!$AW$2,24*DB12/'Tabla de Aspectos'!$AW$5,IF(DA12='Tabla de Aspectos'!$AY$2,24*DB12/'Tabla de Aspectos'!$AY$5,IF(DA12='Tabla de Aspectos'!$BA$2,24*DB12/'Tabla de Aspectos'!$BA$5,IF(DA12='Tabla de Aspectos'!$BC$2,24*DB12/'Tabla de Aspectos'!$BC$5,IF(DA12='Tabla de Aspectos'!$BE$2,24*DB12/'Tabla de Aspectos'!$BE$5,IF(DA12='Tabla de Aspectos'!$BG$2,24*DB12/'Tabla de Aspectos'!$BG$5,IF(DA12='Tabla de Aspectos'!$BI$2,24*DB12/'Tabla de Aspectos'!$BI$5,IF(DA12='Tabla de Aspectos'!$BK$2,24*DB12/'Tabla de Aspectos'!$BK$5,IF(DA12='Tabla de Aspectos'!$BM$2,24*DB12/'Tabla de Aspectos'!$BM$5,IF(DA12='Tabla de Aspectos'!$BO$2,24*DB12/'Tabla de Aspectos'!$BO$5,IF(DA12='Tabla de Aspectos'!$BQ$2,24*DB12/'Tabla de Aspectos'!$BQ$5,IF(DA12='Tabla de Aspectos'!$BS$2,24*DB12/'Tabla de Aspectos'!$BS$5,IF(DA12='Tabla de Aspectos'!$BU$2,24*DB12/'Tabla de Aspectos'!$BU$5,IF(DA12='Tabla de Aspectos'!$BW$2,24*DB12/'Tabla de Aspectos'!$BW$5,IF(DA12='Tabla de Aspectos'!$BY$2,24*DB12/'Tabla de Aspectos'!$BY$5,IF(DA12='Tabla de Aspectos'!$CA$2,24*DB12/'Tabla de Aspectos'!$CA$5,IF(DA12='Tabla de Aspectos'!$CC$2,24*DB12/'Tabla de Aspectos'!$CC$5,IF(DA12='Tabla de Aspectos'!$CE$2,24*DB12/'Tabla de Aspectos'!$CE$5,IF(DA12='Tabla de Aspectos'!$CG$2,24*DB12/'Tabla de Aspectos'!$CG$5,IF(DA12='Tabla de Aspectos'!$CI$2,24*DB12/'Tabla de Aspectos'!$CI$5,IF(DA12='Tabla de Aspectos'!$CK$2,24*DB12/'Tabla de Aspectos'!$CK$5,IF(DA12='Tabla de Aspectos'!$CM$2,24*DB12/'Tabla de Aspectos'!$CM$5,IF(DA12='Tabla de Aspectos'!$CO$2,24*DB12/'Tabla de Aspectos'!$CO$5,IF(DA12='Tabla de Aspectos'!$CQ$2,24*DB12/'Tabla de Aspectos'!$CQ$5,IF(DA12='Tabla de Aspectos'!$CS$2,24*DB12/'Tabla de Aspectos'!$CS$5,IF(DA12='Tabla de Aspectos'!$CU$2,24*DB12/'Tabla de Aspectos'!$CU$5,IF(DA12='Tabla de Aspectos'!$CW$2,24*DB12/'Tabla de Aspectos'!$CW$5,""))))))))))))))))))))))))))))))))))))))))))))))))))</f>
        <v>0</v>
      </c>
      <c r="DE12" s="3">
        <f t="shared" si="9"/>
        <v>20</v>
      </c>
      <c r="DG12" s="3">
        <f>'Tabla de Aspectos'!D199</f>
        <v>201</v>
      </c>
      <c r="DH12" s="3" t="str">
        <f>'Tabla de Aspectos'!E199</f>
        <v>Quirón</v>
      </c>
      <c r="DI12" s="3" t="str">
        <f>'Tabla de Aspectos'!F199</f>
        <v>Neptuno</v>
      </c>
      <c r="DJ12" s="3" t="str">
        <f>IF('Tabla de Aspectos'!G199='Tabla de Aspectos'!$H$2,'Tabla de Aspectos'!$H$2,IF('Tabla de Aspectos'!I199='Tabla de Aspectos'!$J$2,'Tabla de Aspectos'!$J$2,IF('Tabla de Aspectos'!CY199='Tabla de Aspectos'!$CZ$2,'Tabla de Aspectos'!$CZ$2,IF('Tabla de Aspectos'!K199='Tabla de Aspectos'!$L$2,'Tabla de Aspectos'!$L$2,IF('Tabla de Aspectos'!M199='Tabla de Aspectos'!$N$2,'Tabla de Aspectos'!$N$2,IF('Tabla de Aspectos'!O199='Tabla de Aspectos'!$P$2,'Tabla de Aspectos'!$P$2,IF('Tabla de Aspectos'!Q199='Tabla de Aspectos'!$R$2,'Tabla de Aspectos'!$R$2,IF('Tabla de Aspectos'!S199='Tabla de Aspectos'!$T$2,'Tabla de Aspectos'!$T$2,IF('Tabla de Aspectos'!U199='Tabla de Aspectos'!$V$2,'Tabla de Aspectos'!$V$2,IF('Tabla de Aspectos'!W199='Tabla de Aspectos'!$X$2,'Tabla de Aspectos'!$X$2,IF('Tabla de Aspectos'!Y199='Tabla de Aspectos'!$Z$2,'Tabla de Aspectos'!$Z$2,IF('Tabla de Aspectos'!AA199='Tabla de Aspectos'!$AB$2,'Tabla de Aspectos'!$AB$2,IF('Tabla de Aspectos'!AC199='Tabla de Aspectos'!$AD$2,'Tabla de Aspectos'!$AD$2,IF('Tabla de Aspectos'!AE199='Tabla de Aspectos'!$AF$2,'Tabla de Aspectos'!$AF$2,IF('Tabla de Aspectos'!AG199='Tabla de Aspectos'!$AH$2,'Tabla de Aspectos'!$AH$2,IF('Tabla de Aspectos'!AI199='Tabla de Aspectos'!$AJ$2,'Tabla de Aspectos'!$AJ$2,IF('Tabla de Aspectos'!AK199='Tabla de Aspectos'!$AL$2,'Tabla de Aspectos'!$AL$2,IF('Tabla de Aspectos'!AM199='Tabla de Aspectos'!$AN$2,'Tabla de Aspectos'!$AN$2,IF('Tabla de Aspectos'!AO199='Tabla de Aspectos'!$AP$2,'Tabla de Aspectos'!$AP$2,IF('Tabla de Aspectos'!AQ199='Tabla de Aspectos'!$AR$2,'Tabla de Aspectos'!$AR$2,IF('Tabla de Aspectos'!AS199='Tabla de Aspectos'!$AT$2,'Tabla de Aspectos'!$AT$2,IF('Tabla de Aspectos'!AU199='Tabla de Aspectos'!$AV$2,'Tabla de Aspectos'!$AV$2,IF('Tabla de Aspectos'!AW199='Tabla de Aspectos'!$AX$2,'Tabla de Aspectos'!$AX$2,IF('Tabla de Aspectos'!AY199='Tabla de Aspectos'!$AZ$2,'Tabla de Aspectos'!$AZ$2,IF('Tabla de Aspectos'!BA199='Tabla de Aspectos'!$BB$2,'Tabla de Aspectos'!$BB$2,IF('Tabla de Aspectos'!BC199='Tabla de Aspectos'!$BD$2,'Tabla de Aspectos'!$BD$2,IF('Tabla de Aspectos'!BE199='Tabla de Aspectos'!$BF$2,'Tabla de Aspectos'!$BF$2,IF('Tabla de Aspectos'!BG199='Tabla de Aspectos'!$BH$2,'Tabla de Aspectos'!$BH$2,IF('Tabla de Aspectos'!BI199='Tabla de Aspectos'!$BJ$2,'Tabla de Aspectos'!$BJ$2,IF('Tabla de Aspectos'!BK199='Tabla de Aspectos'!$BL$2,'Tabla de Aspectos'!$BL$2,IF('Tabla de Aspectos'!BM199='Tabla de Aspectos'!$BN$2,'Tabla de Aspectos'!$BN$2,IF('Tabla de Aspectos'!BO199='Tabla de Aspectos'!$BP$2,'Tabla de Aspectos'!$BP$2,IF('Tabla de Aspectos'!BQ199='Tabla de Aspectos'!$BR$2,'Tabla de Aspectos'!$BR$2,IF('Tabla de Aspectos'!BS199='Tabla de Aspectos'!$BT$2,'Tabla de Aspectos'!$BT$2,IF('Tabla de Aspectos'!BU199='Tabla de Aspectos'!$BV$2,'Tabla de Aspectos'!$BV$2,IF('Tabla de Aspectos'!BW199='Tabla de Aspectos'!$BX$2,'Tabla de Aspectos'!$BX$2,IF('Tabla de Aspectos'!BY199='Tabla de Aspectos'!$BZ$2,'Tabla de Aspectos'!$BZ$2,IF('Tabla de Aspectos'!CA199='Tabla de Aspectos'!$CB$2,'Tabla de Aspectos'!$CB$2,IF('Tabla de Aspectos'!CC199='Tabla de Aspectos'!$CD$2,'Tabla de Aspectos'!$CD$2,IF('Tabla de Aspectos'!CE199='Tabla de Aspectos'!$CF$2,'Tabla de Aspectos'!$CF$2,IF('Tabla de Aspectos'!CG199='Tabla de Aspectos'!$CH$2,'Tabla de Aspectos'!$CH$2,IF('Tabla de Aspectos'!CI199='Tabla de Aspectos'!$CJ$2,'Tabla de Aspectos'!$CJ$2,IF('Tabla de Aspectos'!CK199='Tabla de Aspectos'!$CL$2,'Tabla de Aspectos'!$CL$2,IF('Tabla de Aspectos'!CM199='Tabla de Aspectos'!$CN$2,'Tabla de Aspectos'!$CN$2,IF('Tabla de Aspectos'!CO199='Tabla de Aspectos'!$CP$2,'Tabla de Aspectos'!$CP$2,IF('Tabla de Aspectos'!CQ199='Tabla de Aspectos'!$CR$2,'Tabla de Aspectos'!$CR$2,IF('Tabla de Aspectos'!CS199='Tabla de Aspectos'!$CT$2,'Tabla de Aspectos'!$CT$2,IF('Tabla de Aspectos'!CU199='Tabla de Aspectos'!$CV$2,'Tabla de Aspectos'!$CV$2,IF('Tabla de Aspectos'!CW199='Tabla de Aspectos'!$CX$2,'Tabla de Aspectos'!$CX$2,"")))))))))))))))))))))))))))))))))))))))))))))))))</f>
        <v>Conjunción</v>
      </c>
      <c r="DK12" s="5">
        <f>IF(AND('Tabla de Aspectos'!H199&gt;=0,'Tabla de Aspectos'!H199&lt;'Tabla de Aspectos'!$G$5/24),'Tabla de Aspectos'!H199,IF(AND('Tabla de Aspectos'!J199&gt;=0,'Tabla de Aspectos'!J199&lt;'Tabla de Aspectos'!$I$5/24),'Tabla de Aspectos'!J199,IF(AND('Tabla de Aspectos'!CZ199&gt;=0,'Tabla de Aspectos'!CZ199&lt;'Tabla de Aspectos'!$CY$5/24),'Tabla de Aspectos'!CZ199,IF(AND('Tabla de Aspectos'!L199&gt;=0,'Tabla de Aspectos'!L199&lt;'Tabla de Aspectos'!$K$5/24),'Tabla de Aspectos'!L199,IF(AND('Tabla de Aspectos'!N199&gt;=0,'Tabla de Aspectos'!N199&lt;'Tabla de Aspectos'!$M$5/24),'Tabla de Aspectos'!N199,IF(AND('Tabla de Aspectos'!P199&gt;=0,'Tabla de Aspectos'!P199&lt;'Tabla de Aspectos'!$O$5/24),'Tabla de Aspectos'!P199,IF(AND('Tabla de Aspectos'!R199&gt;=0,'Tabla de Aspectos'!R199&lt;'Tabla de Aspectos'!$Q$5/24),'Tabla de Aspectos'!R199,IF(AND('Tabla de Aspectos'!T199&gt;=0,'Tabla de Aspectos'!T199&lt;'Tabla de Aspectos'!$S$5/24),'Tabla de Aspectos'!T199,IF(AND('Tabla de Aspectos'!V199&gt;=0,'Tabla de Aspectos'!V199&lt;'Tabla de Aspectos'!$U$5/24),'Tabla de Aspectos'!V199,IF(AND('Tabla de Aspectos'!X199&gt;=0,'Tabla de Aspectos'!X199&lt;'Tabla de Aspectos'!$W$5/24),'Tabla de Aspectos'!X199,IF(AND('Tabla de Aspectos'!Z199&gt;=0,'Tabla de Aspectos'!Z199&lt;'Tabla de Aspectos'!$Y$5/24),'Tabla de Aspectos'!Z199,IF(AND('Tabla de Aspectos'!AB199&gt;=0,'Tabla de Aspectos'!AB199&lt;'Tabla de Aspectos'!$AA$5/24),'Tabla de Aspectos'!AB199,IF(AND('Tabla de Aspectos'!AD199&gt;=0,'Tabla de Aspectos'!AD199&lt;'Tabla de Aspectos'!$AC$5/24),'Tabla de Aspectos'!AD199,IF(AND('Tabla de Aspectos'!AF199&gt;=0,'Tabla de Aspectos'!AF199&lt;'Tabla de Aspectos'!$AE$5/24),'Tabla de Aspectos'!AF199,IF(AND('Tabla de Aspectos'!AH199&gt;=0,'Tabla de Aspectos'!AH199&lt;'Tabla de Aspectos'!$AG$5/24),'Tabla de Aspectos'!AH199,IF(AND('Tabla de Aspectos'!AJ199&gt;=0,'Tabla de Aspectos'!AJ199&lt;'Tabla de Aspectos'!$AI$5/24),'Tabla de Aspectos'!AJ199,IF(AND('Tabla de Aspectos'!AL199&gt;=0,'Tabla de Aspectos'!AL199&lt;'Tabla de Aspectos'!$AK$5/24),'Tabla de Aspectos'!AL199,IF(AND('Tabla de Aspectos'!AN199&gt;=0,'Tabla de Aspectos'!AN199&lt;'Tabla de Aspectos'!$AM$5/24),'Tabla de Aspectos'!AN199,IF(AND('Tabla de Aspectos'!AP199&gt;=0,'Tabla de Aspectos'!AP199&lt;'Tabla de Aspectos'!$AO$5/24),'Tabla de Aspectos'!AP199,IF(AND('Tabla de Aspectos'!AR199&gt;=0,'Tabla de Aspectos'!AR199&lt;'Tabla de Aspectos'!$AQ$5/24),'Tabla de Aspectos'!AR199,IF(AND('Tabla de Aspectos'!AT199&gt;=0,'Tabla de Aspectos'!AT199&lt;'Tabla de Aspectos'!$AS$5/24),'Tabla de Aspectos'!AT199,IF(AND('Tabla de Aspectos'!AV199&gt;=0,'Tabla de Aspectos'!AV199&lt;'Tabla de Aspectos'!$AU$5/24),'Tabla de Aspectos'!AV199,IF(AND('Tabla de Aspectos'!AX199&gt;=0,'Tabla de Aspectos'!AX199&lt;'Tabla de Aspectos'!$AW$5/24),'Tabla de Aspectos'!AX199,IF(AND('Tabla de Aspectos'!AZ199&gt;=0,'Tabla de Aspectos'!AZ199&lt;'Tabla de Aspectos'!$AY$5/24),'Tabla de Aspectos'!AZ199,IF(AND('Tabla de Aspectos'!BB199&gt;=0,'Tabla de Aspectos'!BB199&lt;'Tabla de Aspectos'!$BA$5/24),'Tabla de Aspectos'!BB199,IF(AND('Tabla de Aspectos'!BD199&gt;=0,'Tabla de Aspectos'!BD199&lt;'Tabla de Aspectos'!$BC$5/24),'Tabla de Aspectos'!BD199,IF(AND('Tabla de Aspectos'!BF199&gt;=0,'Tabla de Aspectos'!BF199&lt;'Tabla de Aspectos'!$BE$5/24),'Tabla de Aspectos'!BF199,IF(AND('Tabla de Aspectos'!BH199&gt;=0,'Tabla de Aspectos'!BH199&lt;'Tabla de Aspectos'!$BG$5/24),'Tabla de Aspectos'!BH199,IF(AND('Tabla de Aspectos'!BJ199&gt;=0,'Tabla de Aspectos'!BJ199&lt;'Tabla de Aspectos'!$BI$5/24),'Tabla de Aspectos'!BJ199,IF(AND('Tabla de Aspectos'!BL199&gt;=0,'Tabla de Aspectos'!BL199&lt;'Tabla de Aspectos'!$BK$5/24),'Tabla de Aspectos'!BL199,IF(AND('Tabla de Aspectos'!BN199&gt;=0,'Tabla de Aspectos'!BN199&lt;'Tabla de Aspectos'!$BM$5/24),'Tabla de Aspectos'!BN199,IF(AND('Tabla de Aspectos'!BP199&gt;=0,'Tabla de Aspectos'!BP199&lt;'Tabla de Aspectos'!$BO$5/24),'Tabla de Aspectos'!BP199,IF(AND('Tabla de Aspectos'!BR199&gt;=0,'Tabla de Aspectos'!BR199&lt;'Tabla de Aspectos'!$BQ$5/24),'Tabla de Aspectos'!BR199,IF(AND('Tabla de Aspectos'!BT199&gt;=0,'Tabla de Aspectos'!BT199&lt;'Tabla de Aspectos'!$BS$5/24),'Tabla de Aspectos'!BT199,IF(AND('Tabla de Aspectos'!BV199&gt;=0,'Tabla de Aspectos'!BV199&lt;'Tabla de Aspectos'!$BU$5/24),'Tabla de Aspectos'!BV199,IF(AND('Tabla de Aspectos'!BX199&gt;=0,'Tabla de Aspectos'!BX199&lt;'Tabla de Aspectos'!$BW$5/24),'Tabla de Aspectos'!BX199,IF(AND('Tabla de Aspectos'!BZ199&gt;=0,'Tabla de Aspectos'!BZ199&lt;'Tabla de Aspectos'!$BY$5/24),'Tabla de Aspectos'!BZ199,IF(AND('Tabla de Aspectos'!CB199&gt;=0,'Tabla de Aspectos'!CB199&lt;'Tabla de Aspectos'!$CA$5/24),'Tabla de Aspectos'!CB199,IF(AND('Tabla de Aspectos'!CD199&gt;=0,'Tabla de Aspectos'!CD199&lt;'Tabla de Aspectos'!$CC$5/24),'Tabla de Aspectos'!CD199,IF(AND('Tabla de Aspectos'!CF199&gt;=0,'Tabla de Aspectos'!CF199&lt;'Tabla de Aspectos'!$CE$5/24),'Tabla de Aspectos'!CF199,IF(AND('Tabla de Aspectos'!CH199&gt;=0,'Tabla de Aspectos'!CH199&lt;'Tabla de Aspectos'!$CG$5/24),'Tabla de Aspectos'!CH199,IF(AND('Tabla de Aspectos'!CJ199&gt;=0,'Tabla de Aspectos'!CJ199&lt;'Tabla de Aspectos'!$CI$5/24),'Tabla de Aspectos'!CJ199,IF(AND('Tabla de Aspectos'!CL199&gt;=0,'Tabla de Aspectos'!CL199&lt;'Tabla de Aspectos'!$CK$5/24),'Tabla de Aspectos'!CL199,IF(AND('Tabla de Aspectos'!CN199&gt;=0,'Tabla de Aspectos'!CN199&lt;'Tabla de Aspectos'!$CM$5/24),'Tabla de Aspectos'!CN199,IF(AND('Tabla de Aspectos'!CP199&gt;=0,'Tabla de Aspectos'!CP199&lt;'Tabla de Aspectos'!$CO$5/24),'Tabla de Aspectos'!CP199,IF(AND('Tabla de Aspectos'!CR199&gt;=0,'Tabla de Aspectos'!CR199&lt;'Tabla de Aspectos'!$CQ$5/24),'Tabla de Aspectos'!CR199,IF(AND('Tabla de Aspectos'!CT199&gt;=0,'Tabla de Aspectos'!CT199&lt;'Tabla de Aspectos'!$CS$5/24),'Tabla de Aspectos'!CT199,IF(AND('Tabla de Aspectos'!CV199&gt;=0,'Tabla de Aspectos'!CV199&lt;'Tabla de Aspectos'!$CU$5/24),'Tabla de Aspectos'!CV199,IF(AND('Tabla de Aspectos'!CX199&gt;=0,'Tabla de Aspectos'!CX199&lt;'Tabla de Aspectos'!$CW$5/24),'Tabla de Aspectos'!CX199,"")))))))))))))))))))))))))))))))))))))))))))))))))</f>
        <v>0</v>
      </c>
      <c r="DL12" s="3" t="str">
        <f>IF(DK12&lt;&gt;"",IF(DJ12=13,"(no se puede describir)",IF(DJ12="Conjunción","+20",ROUND((31-HLOOKUP(DJ12,'Tabla de Aspectos'!$G$2:$DT$7,6,FALSE))/3*2,1))),"")</f>
        <v>+20</v>
      </c>
      <c r="DM12" s="3">
        <f>IF(DJ12='Tabla de Aspectos'!$G$2,24*DK12/'Tabla de Aspectos'!$G$5,IF(DJ12='Tabla de Aspectos'!$I$2,24*DK12/'Tabla de Aspectos'!$I$5,IF(DJ12='Tabla de Aspectos'!$K$2,24*DK12/'Tabla de Aspectos'!$K$5,IF(DJ12='Tabla de Aspectos'!$CY$2,24*DK12/'Tabla de Aspectos'!$CY$5,IF(DJ12='Tabla de Aspectos'!$M$2,24*DK12/'Tabla de Aspectos'!$M$5,IF(DJ12='Tabla de Aspectos'!$M$2,24*DK12/'Tabla de Aspectos'!$M$5,IF(DJ12='Tabla de Aspectos'!$O$2,24*DK12/'Tabla de Aspectos'!$O$5,IF(DJ12='Tabla de Aspectos'!$Q$2,24*DK12/'Tabla de Aspectos'!$Q$5,IF(DJ12='Tabla de Aspectos'!$S$2,24*DK12/'Tabla de Aspectos'!$S$5,IF(DJ12='Tabla de Aspectos'!$U$2,24*DK12/'Tabla de Aspectos'!$U$5,IF(DJ12='Tabla de Aspectos'!$W$2,24*DK12/'Tabla de Aspectos'!$W$5,IF(DJ12='Tabla de Aspectos'!$Y$2,24*DK12/'Tabla de Aspectos'!$Y$5,IF(DJ12='Tabla de Aspectos'!$AA$2,24*DK12/'Tabla de Aspectos'!$AA$5,IF(DJ12='Tabla de Aspectos'!$AC$2,24*DK12/'Tabla de Aspectos'!$AC$5,IF(DJ12='Tabla de Aspectos'!$AE$2,24*DK12/'Tabla de Aspectos'!$AE$5,IF(DJ12='Tabla de Aspectos'!$AG$2,24*DK12/'Tabla de Aspectos'!$AG$5,IF(DJ12='Tabla de Aspectos'!$AI$2,24*DK12/'Tabla de Aspectos'!$AI$5,IF(DJ12='Tabla de Aspectos'!$AK$2,24*DK12/'Tabla de Aspectos'!$AK$5,IF(DJ12='Tabla de Aspectos'!$AM$2,24*DK12/'Tabla de Aspectos'!$AM$5,IF(DJ12='Tabla de Aspectos'!$AO$2,24*DK12/'Tabla de Aspectos'!$AO$5,IF(DJ12='Tabla de Aspectos'!$AQ$2,24*DK12/'Tabla de Aspectos'!$AQ$5,IF(DJ12='Tabla de Aspectos'!$AS$2,24*DK12/'Tabla de Aspectos'!$AS$5,IF(DJ12='Tabla de Aspectos'!$AU$2,24*DK12/'Tabla de Aspectos'!$AU$5,IF(DJ12='Tabla de Aspectos'!$AW$2,24*DK12/'Tabla de Aspectos'!$AW$5,IF(DJ12='Tabla de Aspectos'!$AY$2,24*DK12/'Tabla de Aspectos'!$AY$5,IF(DJ12='Tabla de Aspectos'!$BA$2,24*DK12/'Tabla de Aspectos'!$BA$5,IF(DJ12='Tabla de Aspectos'!$BC$2,24*DK12/'Tabla de Aspectos'!$BC$5,IF(DJ12='Tabla de Aspectos'!$BE$2,24*DK12/'Tabla de Aspectos'!$BE$5,IF(DJ12='Tabla de Aspectos'!$BG$2,24*DK12/'Tabla de Aspectos'!$BG$5,IF(DJ12='Tabla de Aspectos'!$BI$2,24*DK12/'Tabla de Aspectos'!$BI$5,IF(DJ12='Tabla de Aspectos'!$BK$2,24*DK12/'Tabla de Aspectos'!$BK$5,IF(DJ12='Tabla de Aspectos'!$BM$2,24*DK12/'Tabla de Aspectos'!$BM$5,IF(DJ12='Tabla de Aspectos'!$BO$2,24*DK12/'Tabla de Aspectos'!$BO$5,IF(DJ12='Tabla de Aspectos'!$BQ$2,24*DK12/'Tabla de Aspectos'!$BQ$5,IF(DJ12='Tabla de Aspectos'!$BS$2,24*DK12/'Tabla de Aspectos'!$BS$5,IF(DJ12='Tabla de Aspectos'!$BU$2,24*DK12/'Tabla de Aspectos'!$BU$5,IF(DJ12='Tabla de Aspectos'!$BW$2,24*DK12/'Tabla de Aspectos'!$BW$5,IF(DJ12='Tabla de Aspectos'!$BY$2,24*DK12/'Tabla de Aspectos'!$BY$5,IF(DJ12='Tabla de Aspectos'!$CA$2,24*DK12/'Tabla de Aspectos'!$CA$5,IF(DJ12='Tabla de Aspectos'!$CC$2,24*DK12/'Tabla de Aspectos'!$CC$5,IF(DJ12='Tabla de Aspectos'!$CE$2,24*DK12/'Tabla de Aspectos'!$CE$5,IF(DJ12='Tabla de Aspectos'!$CG$2,24*DK12/'Tabla de Aspectos'!$CG$5,IF(DJ12='Tabla de Aspectos'!$CI$2,24*DK12/'Tabla de Aspectos'!$CI$5,IF(DJ12='Tabla de Aspectos'!$CK$2,24*DK12/'Tabla de Aspectos'!$CK$5,IF(DJ12='Tabla de Aspectos'!$CM$2,24*DK12/'Tabla de Aspectos'!$CM$5,IF(DJ12='Tabla de Aspectos'!$CO$2,24*DK12/'Tabla de Aspectos'!$CO$5,IF(DJ12='Tabla de Aspectos'!$CQ$2,24*DK12/'Tabla de Aspectos'!$CQ$5,IF(DJ12='Tabla de Aspectos'!$CS$2,24*DK12/'Tabla de Aspectos'!$CS$5,IF(DJ12='Tabla de Aspectos'!$CU$2,24*DK12/'Tabla de Aspectos'!$CU$5,IF(DJ12='Tabla de Aspectos'!$CW$2,24*DK12/'Tabla de Aspectos'!$CW$5,""))))))))))))))))))))))))))))))))))))))))))))))))))</f>
        <v>0</v>
      </c>
      <c r="DN12" s="3">
        <f t="shared" si="10"/>
        <v>20</v>
      </c>
      <c r="DP12" s="3">
        <f>'Tabla de Aspectos'!D214</f>
        <v>217</v>
      </c>
      <c r="DQ12" s="3" t="str">
        <f>'Tabla de Aspectos'!E214</f>
        <v>Lilith</v>
      </c>
      <c r="DR12" s="3" t="str">
        <f>'Tabla de Aspectos'!F214</f>
        <v>Neptuno</v>
      </c>
      <c r="DS12" s="3" t="str">
        <f>IF('Tabla de Aspectos'!G214='Tabla de Aspectos'!$H$2,'Tabla de Aspectos'!$H$2,IF('Tabla de Aspectos'!I214='Tabla de Aspectos'!$J$2,'Tabla de Aspectos'!$J$2,IF('Tabla de Aspectos'!CY214='Tabla de Aspectos'!$CZ$2,'Tabla de Aspectos'!$CZ$2,IF('Tabla de Aspectos'!K214='Tabla de Aspectos'!$L$2,'Tabla de Aspectos'!$L$2,IF('Tabla de Aspectos'!M214='Tabla de Aspectos'!$N$2,'Tabla de Aspectos'!$N$2,IF('Tabla de Aspectos'!O214='Tabla de Aspectos'!$P$2,'Tabla de Aspectos'!$P$2,IF('Tabla de Aspectos'!Q214='Tabla de Aspectos'!$R$2,'Tabla de Aspectos'!$R$2,IF('Tabla de Aspectos'!S214='Tabla de Aspectos'!$T$2,'Tabla de Aspectos'!$T$2,IF('Tabla de Aspectos'!U214='Tabla de Aspectos'!$V$2,'Tabla de Aspectos'!$V$2,IF('Tabla de Aspectos'!W214='Tabla de Aspectos'!$X$2,'Tabla de Aspectos'!$X$2,IF('Tabla de Aspectos'!Y214='Tabla de Aspectos'!$Z$2,'Tabla de Aspectos'!$Z$2,IF('Tabla de Aspectos'!AA214='Tabla de Aspectos'!$AB$2,'Tabla de Aspectos'!$AB$2,IF('Tabla de Aspectos'!AC214='Tabla de Aspectos'!$AD$2,'Tabla de Aspectos'!$AD$2,IF('Tabla de Aspectos'!AE214='Tabla de Aspectos'!$AF$2,'Tabla de Aspectos'!$AF$2,IF('Tabla de Aspectos'!AG214='Tabla de Aspectos'!$AH$2,'Tabla de Aspectos'!$AH$2,IF('Tabla de Aspectos'!AI214='Tabla de Aspectos'!$AJ$2,'Tabla de Aspectos'!$AJ$2,IF('Tabla de Aspectos'!AK214='Tabla de Aspectos'!$AL$2,'Tabla de Aspectos'!$AL$2,IF('Tabla de Aspectos'!AM214='Tabla de Aspectos'!$AN$2,'Tabla de Aspectos'!$AN$2,IF('Tabla de Aspectos'!AO214='Tabla de Aspectos'!$AP$2,'Tabla de Aspectos'!$AP$2,IF('Tabla de Aspectos'!AQ214='Tabla de Aspectos'!$AR$2,'Tabla de Aspectos'!$AR$2,IF('Tabla de Aspectos'!AS214='Tabla de Aspectos'!$AT$2,'Tabla de Aspectos'!$AT$2,IF('Tabla de Aspectos'!AU214='Tabla de Aspectos'!$AV$2,'Tabla de Aspectos'!$AV$2,IF('Tabla de Aspectos'!AW214='Tabla de Aspectos'!$AX$2,'Tabla de Aspectos'!$AX$2,IF('Tabla de Aspectos'!AY214='Tabla de Aspectos'!$AZ$2,'Tabla de Aspectos'!$AZ$2,IF('Tabla de Aspectos'!BA214='Tabla de Aspectos'!$BB$2,'Tabla de Aspectos'!$BB$2,IF('Tabla de Aspectos'!BC214='Tabla de Aspectos'!$BD$2,'Tabla de Aspectos'!$BD$2,IF('Tabla de Aspectos'!BE214='Tabla de Aspectos'!$BF$2,'Tabla de Aspectos'!$BF$2,IF('Tabla de Aspectos'!BG214='Tabla de Aspectos'!$BH$2,'Tabla de Aspectos'!$BH$2,IF('Tabla de Aspectos'!BI214='Tabla de Aspectos'!$BJ$2,'Tabla de Aspectos'!$BJ$2,IF('Tabla de Aspectos'!BK214='Tabla de Aspectos'!$BL$2,'Tabla de Aspectos'!$BL$2,IF('Tabla de Aspectos'!BM214='Tabla de Aspectos'!$BN$2,'Tabla de Aspectos'!$BN$2,IF('Tabla de Aspectos'!BO214='Tabla de Aspectos'!$BP$2,'Tabla de Aspectos'!$BP$2,IF('Tabla de Aspectos'!BQ214='Tabla de Aspectos'!$BR$2,'Tabla de Aspectos'!$BR$2,IF('Tabla de Aspectos'!BS214='Tabla de Aspectos'!$BT$2,'Tabla de Aspectos'!$BT$2,IF('Tabla de Aspectos'!BU214='Tabla de Aspectos'!$BV$2,'Tabla de Aspectos'!$BV$2,IF('Tabla de Aspectos'!BW214='Tabla de Aspectos'!$BX$2,'Tabla de Aspectos'!$BX$2,IF('Tabla de Aspectos'!BY214='Tabla de Aspectos'!$BZ$2,'Tabla de Aspectos'!$BZ$2,IF('Tabla de Aspectos'!CA214='Tabla de Aspectos'!$CB$2,'Tabla de Aspectos'!$CB$2,IF('Tabla de Aspectos'!CC214='Tabla de Aspectos'!$CD$2,'Tabla de Aspectos'!$CD$2,IF('Tabla de Aspectos'!CE214='Tabla de Aspectos'!$CF$2,'Tabla de Aspectos'!$CF$2,IF('Tabla de Aspectos'!CG214='Tabla de Aspectos'!$CH$2,'Tabla de Aspectos'!$CH$2,IF('Tabla de Aspectos'!CI214='Tabla de Aspectos'!$CJ$2,'Tabla de Aspectos'!$CJ$2,IF('Tabla de Aspectos'!CK214='Tabla de Aspectos'!$CL$2,'Tabla de Aspectos'!$CL$2,IF('Tabla de Aspectos'!CM214='Tabla de Aspectos'!$CN$2,'Tabla de Aspectos'!$CN$2,IF('Tabla de Aspectos'!CO214='Tabla de Aspectos'!$CP$2,'Tabla de Aspectos'!$CP$2,IF('Tabla de Aspectos'!CQ214='Tabla de Aspectos'!$CR$2,'Tabla de Aspectos'!$CR$2,IF('Tabla de Aspectos'!CS214='Tabla de Aspectos'!$CT$2,'Tabla de Aspectos'!$CT$2,IF('Tabla de Aspectos'!CU214='Tabla de Aspectos'!$CV$2,'Tabla de Aspectos'!$CV$2,IF('Tabla de Aspectos'!CW214='Tabla de Aspectos'!$CX$2,'Tabla de Aspectos'!$CX$2,"")))))))))))))))))))))))))))))))))))))))))))))))))</f>
        <v>Conjunción</v>
      </c>
      <c r="DT12" s="5">
        <f>IF(AND('Tabla de Aspectos'!H214&gt;=0,'Tabla de Aspectos'!H214&lt;'Tabla de Aspectos'!$G$5/24),'Tabla de Aspectos'!H214,IF(AND('Tabla de Aspectos'!J214&gt;=0,'Tabla de Aspectos'!J214&lt;'Tabla de Aspectos'!$I$5/24),'Tabla de Aspectos'!J214,IF(AND('Tabla de Aspectos'!CZ214&gt;=0,'Tabla de Aspectos'!CZ214&lt;'Tabla de Aspectos'!$CY$5/24),'Tabla de Aspectos'!CZ214,IF(AND('Tabla de Aspectos'!L214&gt;=0,'Tabla de Aspectos'!L214&lt;'Tabla de Aspectos'!$K$5/24),'Tabla de Aspectos'!L214,IF(AND('Tabla de Aspectos'!N214&gt;=0,'Tabla de Aspectos'!N214&lt;'Tabla de Aspectos'!$M$5/24),'Tabla de Aspectos'!N214,IF(AND('Tabla de Aspectos'!P214&gt;=0,'Tabla de Aspectos'!P214&lt;'Tabla de Aspectos'!$O$5/24),'Tabla de Aspectos'!P214,IF(AND('Tabla de Aspectos'!R214&gt;=0,'Tabla de Aspectos'!R214&lt;'Tabla de Aspectos'!$Q$5/24),'Tabla de Aspectos'!R214,IF(AND('Tabla de Aspectos'!T214&gt;=0,'Tabla de Aspectos'!T214&lt;'Tabla de Aspectos'!$S$5/24),'Tabla de Aspectos'!T214,IF(AND('Tabla de Aspectos'!V214&gt;=0,'Tabla de Aspectos'!V214&lt;'Tabla de Aspectos'!$U$5/24),'Tabla de Aspectos'!V214,IF(AND('Tabla de Aspectos'!X214&gt;=0,'Tabla de Aspectos'!X214&lt;'Tabla de Aspectos'!$W$5/24),'Tabla de Aspectos'!X214,IF(AND('Tabla de Aspectos'!Z214&gt;=0,'Tabla de Aspectos'!Z214&lt;'Tabla de Aspectos'!$Y$5/24),'Tabla de Aspectos'!Z214,IF(AND('Tabla de Aspectos'!AB214&gt;=0,'Tabla de Aspectos'!AB214&lt;'Tabla de Aspectos'!$AA$5/24),'Tabla de Aspectos'!AB214,IF(AND('Tabla de Aspectos'!AD214&gt;=0,'Tabla de Aspectos'!AD214&lt;'Tabla de Aspectos'!$AC$5/24),'Tabla de Aspectos'!AD214,IF(AND('Tabla de Aspectos'!AF214&gt;=0,'Tabla de Aspectos'!AF214&lt;'Tabla de Aspectos'!$AE$5/24),'Tabla de Aspectos'!AF214,IF(AND('Tabla de Aspectos'!AH214&gt;=0,'Tabla de Aspectos'!AH214&lt;'Tabla de Aspectos'!$AG$5/24),'Tabla de Aspectos'!AH214,IF(AND('Tabla de Aspectos'!AJ214&gt;=0,'Tabla de Aspectos'!AJ214&lt;'Tabla de Aspectos'!$AI$5/24),'Tabla de Aspectos'!AJ214,IF(AND('Tabla de Aspectos'!AL214&gt;=0,'Tabla de Aspectos'!AL214&lt;'Tabla de Aspectos'!$AK$5/24),'Tabla de Aspectos'!AL214,IF(AND('Tabla de Aspectos'!AN214&gt;=0,'Tabla de Aspectos'!AN214&lt;'Tabla de Aspectos'!$AM$5/24),'Tabla de Aspectos'!AN214,IF(AND('Tabla de Aspectos'!AP214&gt;=0,'Tabla de Aspectos'!AP214&lt;'Tabla de Aspectos'!$AO$5/24),'Tabla de Aspectos'!AP214,IF(AND('Tabla de Aspectos'!AR214&gt;=0,'Tabla de Aspectos'!AR214&lt;'Tabla de Aspectos'!$AQ$5/24),'Tabla de Aspectos'!AR214,IF(AND('Tabla de Aspectos'!AT214&gt;=0,'Tabla de Aspectos'!AT214&lt;'Tabla de Aspectos'!$AS$5/24),'Tabla de Aspectos'!AT214,IF(AND('Tabla de Aspectos'!AV214&gt;=0,'Tabla de Aspectos'!AV214&lt;'Tabla de Aspectos'!$AU$5/24),'Tabla de Aspectos'!AV214,IF(AND('Tabla de Aspectos'!AX214&gt;=0,'Tabla de Aspectos'!AX214&lt;'Tabla de Aspectos'!$AW$5/24),'Tabla de Aspectos'!AX214,IF(AND('Tabla de Aspectos'!AZ214&gt;=0,'Tabla de Aspectos'!AZ214&lt;'Tabla de Aspectos'!$AY$5/24),'Tabla de Aspectos'!AZ214,IF(AND('Tabla de Aspectos'!BB214&gt;=0,'Tabla de Aspectos'!BB214&lt;'Tabla de Aspectos'!$BA$5/24),'Tabla de Aspectos'!BB214,IF(AND('Tabla de Aspectos'!BD214&gt;=0,'Tabla de Aspectos'!BD214&lt;'Tabla de Aspectos'!$BC$5/24),'Tabla de Aspectos'!BD214,IF(AND('Tabla de Aspectos'!BF214&gt;=0,'Tabla de Aspectos'!BF214&lt;'Tabla de Aspectos'!$BE$5/24),'Tabla de Aspectos'!BF214,IF(AND('Tabla de Aspectos'!BH214&gt;=0,'Tabla de Aspectos'!BH214&lt;'Tabla de Aspectos'!$BG$5/24),'Tabla de Aspectos'!BH214,IF(AND('Tabla de Aspectos'!BJ214&gt;=0,'Tabla de Aspectos'!BJ214&lt;'Tabla de Aspectos'!$BI$5/24),'Tabla de Aspectos'!BJ214,IF(AND('Tabla de Aspectos'!BL214&gt;=0,'Tabla de Aspectos'!BL214&lt;'Tabla de Aspectos'!$BK$5/24),'Tabla de Aspectos'!BL214,IF(AND('Tabla de Aspectos'!BN214&gt;=0,'Tabla de Aspectos'!BN214&lt;'Tabla de Aspectos'!$BM$5/24),'Tabla de Aspectos'!BN214,IF(AND('Tabla de Aspectos'!BP214&gt;=0,'Tabla de Aspectos'!BP214&lt;'Tabla de Aspectos'!$BO$5/24),'Tabla de Aspectos'!BP214,IF(AND('Tabla de Aspectos'!BR214&gt;=0,'Tabla de Aspectos'!BR214&lt;'Tabla de Aspectos'!$BQ$5/24),'Tabla de Aspectos'!BR214,IF(AND('Tabla de Aspectos'!BT214&gt;=0,'Tabla de Aspectos'!BT214&lt;'Tabla de Aspectos'!$BS$5/24),'Tabla de Aspectos'!BT214,IF(AND('Tabla de Aspectos'!BV214&gt;=0,'Tabla de Aspectos'!BV214&lt;'Tabla de Aspectos'!$BU$5/24),'Tabla de Aspectos'!BV214,IF(AND('Tabla de Aspectos'!BX214&gt;=0,'Tabla de Aspectos'!BX214&lt;'Tabla de Aspectos'!$BW$5/24),'Tabla de Aspectos'!BX214,IF(AND('Tabla de Aspectos'!BZ214&gt;=0,'Tabla de Aspectos'!BZ214&lt;'Tabla de Aspectos'!$BY$5/24),'Tabla de Aspectos'!BZ214,IF(AND('Tabla de Aspectos'!CB214&gt;=0,'Tabla de Aspectos'!CB214&lt;'Tabla de Aspectos'!$CA$5/24),'Tabla de Aspectos'!CB214,IF(AND('Tabla de Aspectos'!CD214&gt;=0,'Tabla de Aspectos'!CD214&lt;'Tabla de Aspectos'!$CC$5/24),'Tabla de Aspectos'!CD214,IF(AND('Tabla de Aspectos'!CF214&gt;=0,'Tabla de Aspectos'!CF214&lt;'Tabla de Aspectos'!$CE$5/24),'Tabla de Aspectos'!CF214,IF(AND('Tabla de Aspectos'!CH214&gt;=0,'Tabla de Aspectos'!CH214&lt;'Tabla de Aspectos'!$CG$5/24),'Tabla de Aspectos'!CH214,IF(AND('Tabla de Aspectos'!CJ214&gt;=0,'Tabla de Aspectos'!CJ214&lt;'Tabla de Aspectos'!$CI$5/24),'Tabla de Aspectos'!CJ214,IF(AND('Tabla de Aspectos'!CL214&gt;=0,'Tabla de Aspectos'!CL214&lt;'Tabla de Aspectos'!$CK$5/24),'Tabla de Aspectos'!CL214,IF(AND('Tabla de Aspectos'!CN214&gt;=0,'Tabla de Aspectos'!CN214&lt;'Tabla de Aspectos'!$CM$5/24),'Tabla de Aspectos'!CN214,IF(AND('Tabla de Aspectos'!CP214&gt;=0,'Tabla de Aspectos'!CP214&lt;'Tabla de Aspectos'!$CO$5/24),'Tabla de Aspectos'!CP214,IF(AND('Tabla de Aspectos'!CR214&gt;=0,'Tabla de Aspectos'!CR214&lt;'Tabla de Aspectos'!$CQ$5/24),'Tabla de Aspectos'!CR214,IF(AND('Tabla de Aspectos'!CT214&gt;=0,'Tabla de Aspectos'!CT214&lt;'Tabla de Aspectos'!$CS$5/24),'Tabla de Aspectos'!CT214,IF(AND('Tabla de Aspectos'!CV214&gt;=0,'Tabla de Aspectos'!CV214&lt;'Tabla de Aspectos'!$CU$5/24),'Tabla de Aspectos'!CV214,IF(AND('Tabla de Aspectos'!CX214&gt;=0,'Tabla de Aspectos'!CX214&lt;'Tabla de Aspectos'!$CW$5/24),'Tabla de Aspectos'!CX214,"")))))))))))))))))))))))))))))))))))))))))))))))))</f>
        <v>0</v>
      </c>
      <c r="DU12" s="3" t="str">
        <f>IF(DT12&lt;&gt;"",IF(DS12=13,"(no se puede describir)",IF(DS12="Conjunción","+20",ROUND((31-HLOOKUP(DS12,'Tabla de Aspectos'!$G$2:$DT$7,6,FALSE))/3*2,1))),"")</f>
        <v>+20</v>
      </c>
      <c r="DV12" s="3">
        <f>IF(DS12='Tabla de Aspectos'!$G$2,24*DT12/'Tabla de Aspectos'!$G$5,IF(DS12='Tabla de Aspectos'!$I$2,24*DT12/'Tabla de Aspectos'!$I$5,IF(DS12='Tabla de Aspectos'!$K$2,24*DT12/'Tabla de Aspectos'!$K$5,IF(DS12='Tabla de Aspectos'!$CY$2,24*DT12/'Tabla de Aspectos'!$CY$5,IF(DS12='Tabla de Aspectos'!$M$2,24*DT12/'Tabla de Aspectos'!$M$5,IF(DS12='Tabla de Aspectos'!$M$2,24*DT12/'Tabla de Aspectos'!$M$5,IF(DS12='Tabla de Aspectos'!$O$2,24*DT12/'Tabla de Aspectos'!$O$5,IF(DS12='Tabla de Aspectos'!$Q$2,24*DT12/'Tabla de Aspectos'!$Q$5,IF(DS12='Tabla de Aspectos'!$S$2,24*DT12/'Tabla de Aspectos'!$S$5,IF(DS12='Tabla de Aspectos'!$U$2,24*DT12/'Tabla de Aspectos'!$U$5,IF(DS12='Tabla de Aspectos'!$W$2,24*DT12/'Tabla de Aspectos'!$W$5,IF(DS12='Tabla de Aspectos'!$Y$2,24*DT12/'Tabla de Aspectos'!$Y$5,IF(DS12='Tabla de Aspectos'!$AA$2,24*DT12/'Tabla de Aspectos'!$AA$5,IF(DS12='Tabla de Aspectos'!$AC$2,24*DT12/'Tabla de Aspectos'!$AC$5,IF(DS12='Tabla de Aspectos'!$AE$2,24*DT12/'Tabla de Aspectos'!$AE$5,IF(DS12='Tabla de Aspectos'!$AG$2,24*DT12/'Tabla de Aspectos'!$AG$5,IF(DS12='Tabla de Aspectos'!$AI$2,24*DT12/'Tabla de Aspectos'!$AI$5,IF(DS12='Tabla de Aspectos'!$AK$2,24*DT12/'Tabla de Aspectos'!$AK$5,IF(DS12='Tabla de Aspectos'!$AM$2,24*DT12/'Tabla de Aspectos'!$AM$5,IF(DS12='Tabla de Aspectos'!$AO$2,24*DT12/'Tabla de Aspectos'!$AO$5,IF(DS12='Tabla de Aspectos'!$AQ$2,24*DT12/'Tabla de Aspectos'!$AQ$5,IF(DS12='Tabla de Aspectos'!$AS$2,24*DT12/'Tabla de Aspectos'!$AS$5,IF(DS12='Tabla de Aspectos'!$AU$2,24*DT12/'Tabla de Aspectos'!$AU$5,IF(DS12='Tabla de Aspectos'!$AW$2,24*DT12/'Tabla de Aspectos'!$AW$5,IF(DS12='Tabla de Aspectos'!$AY$2,24*DT12/'Tabla de Aspectos'!$AY$5,IF(DS12='Tabla de Aspectos'!$BA$2,24*DT12/'Tabla de Aspectos'!$BA$5,IF(DS12='Tabla de Aspectos'!$BC$2,24*DT12/'Tabla de Aspectos'!$BC$5,IF(DS12='Tabla de Aspectos'!$BE$2,24*DT12/'Tabla de Aspectos'!$BE$5,IF(DS12='Tabla de Aspectos'!$BG$2,24*DT12/'Tabla de Aspectos'!$BG$5,IF(DS12='Tabla de Aspectos'!$BI$2,24*DT12/'Tabla de Aspectos'!$BI$5,IF(DS12='Tabla de Aspectos'!$BK$2,24*DT12/'Tabla de Aspectos'!$BK$5,IF(DS12='Tabla de Aspectos'!$BM$2,24*DT12/'Tabla de Aspectos'!$BM$5,IF(DS12='Tabla de Aspectos'!$BO$2,24*DT12/'Tabla de Aspectos'!$BO$5,IF(DS12='Tabla de Aspectos'!$BQ$2,24*DT12/'Tabla de Aspectos'!$BQ$5,IF(DS12='Tabla de Aspectos'!$BS$2,24*DT12/'Tabla de Aspectos'!$BS$5,IF(DS12='Tabla de Aspectos'!$BU$2,24*DT12/'Tabla de Aspectos'!$BU$5,IF(DS12='Tabla de Aspectos'!$BW$2,24*DT12/'Tabla de Aspectos'!$BW$5,IF(DS12='Tabla de Aspectos'!$BY$2,24*DT12/'Tabla de Aspectos'!$BY$5,IF(DS12='Tabla de Aspectos'!$CA$2,24*DT12/'Tabla de Aspectos'!$CA$5,IF(DS12='Tabla de Aspectos'!$CC$2,24*DT12/'Tabla de Aspectos'!$CC$5,IF(DS12='Tabla de Aspectos'!$CE$2,24*DT12/'Tabla de Aspectos'!$CE$5,IF(DS12='Tabla de Aspectos'!$CG$2,24*DT12/'Tabla de Aspectos'!$CG$5,IF(DS12='Tabla de Aspectos'!$CI$2,24*DT12/'Tabla de Aspectos'!$CI$5,IF(DS12='Tabla de Aspectos'!$CK$2,24*DT12/'Tabla de Aspectos'!$CK$5,IF(DS12='Tabla de Aspectos'!$CM$2,24*DT12/'Tabla de Aspectos'!$CM$5,IF(DS12='Tabla de Aspectos'!$CO$2,24*DT12/'Tabla de Aspectos'!$CO$5,IF(DS12='Tabla de Aspectos'!$CQ$2,24*DT12/'Tabla de Aspectos'!$CQ$5,IF(DS12='Tabla de Aspectos'!$CS$2,24*DT12/'Tabla de Aspectos'!$CS$5,IF(DS12='Tabla de Aspectos'!$CU$2,24*DT12/'Tabla de Aspectos'!$CU$5,IF(DS12='Tabla de Aspectos'!$CW$2,24*DT12/'Tabla de Aspectos'!$CW$5,""))))))))))))))))))))))))))))))))))))))))))))))))))</f>
        <v>0</v>
      </c>
      <c r="DW12" s="3">
        <f t="shared" si="11"/>
        <v>20</v>
      </c>
      <c r="DY12" s="3">
        <f>'Tabla de Aspectos'!D229</f>
        <v>233</v>
      </c>
      <c r="DZ12" s="3" t="str">
        <f>'Tabla de Aspectos'!E229</f>
        <v>Vertex</v>
      </c>
      <c r="EA12" s="3" t="str">
        <f>'Tabla de Aspectos'!F229</f>
        <v>Neptuno</v>
      </c>
      <c r="EB12" s="3" t="str">
        <f>IF('Tabla de Aspectos'!G229='Tabla de Aspectos'!$H$2,'Tabla de Aspectos'!$H$2,IF('Tabla de Aspectos'!I229='Tabla de Aspectos'!$J$2,'Tabla de Aspectos'!$J$2,IF('Tabla de Aspectos'!CY229='Tabla de Aspectos'!$CZ$2,'Tabla de Aspectos'!$CZ$2,IF('Tabla de Aspectos'!K229='Tabla de Aspectos'!$L$2,'Tabla de Aspectos'!$L$2,IF('Tabla de Aspectos'!M229='Tabla de Aspectos'!$N$2,'Tabla de Aspectos'!$N$2,IF('Tabla de Aspectos'!O229='Tabla de Aspectos'!$P$2,'Tabla de Aspectos'!$P$2,IF('Tabla de Aspectos'!Q229='Tabla de Aspectos'!$R$2,'Tabla de Aspectos'!$R$2,IF('Tabla de Aspectos'!S229='Tabla de Aspectos'!$T$2,'Tabla de Aspectos'!$T$2,IF('Tabla de Aspectos'!U229='Tabla de Aspectos'!$V$2,'Tabla de Aspectos'!$V$2,IF('Tabla de Aspectos'!W229='Tabla de Aspectos'!$X$2,'Tabla de Aspectos'!$X$2,IF('Tabla de Aspectos'!Y229='Tabla de Aspectos'!$Z$2,'Tabla de Aspectos'!$Z$2,IF('Tabla de Aspectos'!AA229='Tabla de Aspectos'!$AB$2,'Tabla de Aspectos'!$AB$2,IF('Tabla de Aspectos'!AC229='Tabla de Aspectos'!$AD$2,'Tabla de Aspectos'!$AD$2,IF('Tabla de Aspectos'!AE229='Tabla de Aspectos'!$AF$2,'Tabla de Aspectos'!$AF$2,IF('Tabla de Aspectos'!AG229='Tabla de Aspectos'!$AH$2,'Tabla de Aspectos'!$AH$2,IF('Tabla de Aspectos'!AI229='Tabla de Aspectos'!$AJ$2,'Tabla de Aspectos'!$AJ$2,IF('Tabla de Aspectos'!AK229='Tabla de Aspectos'!$AL$2,'Tabla de Aspectos'!$AL$2,IF('Tabla de Aspectos'!AM229='Tabla de Aspectos'!$AN$2,'Tabla de Aspectos'!$AN$2,IF('Tabla de Aspectos'!AO229='Tabla de Aspectos'!$AP$2,'Tabla de Aspectos'!$AP$2,IF('Tabla de Aspectos'!AQ229='Tabla de Aspectos'!$AR$2,'Tabla de Aspectos'!$AR$2,IF('Tabla de Aspectos'!AS229='Tabla de Aspectos'!$AT$2,'Tabla de Aspectos'!$AT$2,IF('Tabla de Aspectos'!AU229='Tabla de Aspectos'!$AV$2,'Tabla de Aspectos'!$AV$2,IF('Tabla de Aspectos'!AW229='Tabla de Aspectos'!$AX$2,'Tabla de Aspectos'!$AX$2,IF('Tabla de Aspectos'!AY229='Tabla de Aspectos'!$AZ$2,'Tabla de Aspectos'!$AZ$2,IF('Tabla de Aspectos'!BA229='Tabla de Aspectos'!$BB$2,'Tabla de Aspectos'!$BB$2,IF('Tabla de Aspectos'!BC229='Tabla de Aspectos'!$BD$2,'Tabla de Aspectos'!$BD$2,IF('Tabla de Aspectos'!BE229='Tabla de Aspectos'!$BF$2,'Tabla de Aspectos'!$BF$2,IF('Tabla de Aspectos'!BG229='Tabla de Aspectos'!$BH$2,'Tabla de Aspectos'!$BH$2,IF('Tabla de Aspectos'!BI229='Tabla de Aspectos'!$BJ$2,'Tabla de Aspectos'!$BJ$2,IF('Tabla de Aspectos'!BK229='Tabla de Aspectos'!$BL$2,'Tabla de Aspectos'!$BL$2,IF('Tabla de Aspectos'!BM229='Tabla de Aspectos'!$BN$2,'Tabla de Aspectos'!$BN$2,IF('Tabla de Aspectos'!BO229='Tabla de Aspectos'!$BP$2,'Tabla de Aspectos'!$BP$2,IF('Tabla de Aspectos'!BQ229='Tabla de Aspectos'!$BR$2,'Tabla de Aspectos'!$BR$2,IF('Tabla de Aspectos'!BS229='Tabla de Aspectos'!$BT$2,'Tabla de Aspectos'!$BT$2,IF('Tabla de Aspectos'!BU229='Tabla de Aspectos'!$BV$2,'Tabla de Aspectos'!$BV$2,IF('Tabla de Aspectos'!BW229='Tabla de Aspectos'!$BX$2,'Tabla de Aspectos'!$BX$2,IF('Tabla de Aspectos'!BY229='Tabla de Aspectos'!$BZ$2,'Tabla de Aspectos'!$BZ$2,IF('Tabla de Aspectos'!CA229='Tabla de Aspectos'!$CB$2,'Tabla de Aspectos'!$CB$2,IF('Tabla de Aspectos'!CC229='Tabla de Aspectos'!$CD$2,'Tabla de Aspectos'!$CD$2,IF('Tabla de Aspectos'!CE229='Tabla de Aspectos'!$CF$2,'Tabla de Aspectos'!$CF$2,IF('Tabla de Aspectos'!CG229='Tabla de Aspectos'!$CH$2,'Tabla de Aspectos'!$CH$2,IF('Tabla de Aspectos'!CI229='Tabla de Aspectos'!$CJ$2,'Tabla de Aspectos'!$CJ$2,IF('Tabla de Aspectos'!CK229='Tabla de Aspectos'!$CL$2,'Tabla de Aspectos'!$CL$2,IF('Tabla de Aspectos'!CM229='Tabla de Aspectos'!$CN$2,'Tabla de Aspectos'!$CN$2,IF('Tabla de Aspectos'!CO229='Tabla de Aspectos'!$CP$2,'Tabla de Aspectos'!$CP$2,IF('Tabla de Aspectos'!CQ229='Tabla de Aspectos'!$CR$2,'Tabla de Aspectos'!$CR$2,IF('Tabla de Aspectos'!CS229='Tabla de Aspectos'!$CT$2,'Tabla de Aspectos'!$CT$2,IF('Tabla de Aspectos'!CU229='Tabla de Aspectos'!$CV$2,'Tabla de Aspectos'!$CV$2,IF('Tabla de Aspectos'!CW229='Tabla de Aspectos'!$CX$2,'Tabla de Aspectos'!$CX$2,"")))))))))))))))))))))))))))))))))))))))))))))))))</f>
        <v>Conjunción</v>
      </c>
      <c r="EC12" s="5">
        <f>IF(AND('Tabla de Aspectos'!H229&gt;=0,'Tabla de Aspectos'!H229&lt;'Tabla de Aspectos'!$G$5/24),'Tabla de Aspectos'!H229,IF(AND('Tabla de Aspectos'!J229&gt;=0,'Tabla de Aspectos'!J229&lt;'Tabla de Aspectos'!$I$5/24),'Tabla de Aspectos'!J229,IF(AND('Tabla de Aspectos'!CZ229&gt;=0,'Tabla de Aspectos'!CZ229&lt;'Tabla de Aspectos'!$CY$5/24),'Tabla de Aspectos'!CZ229,IF(AND('Tabla de Aspectos'!L229&gt;=0,'Tabla de Aspectos'!L229&lt;'Tabla de Aspectos'!$K$5/24),'Tabla de Aspectos'!L229,IF(AND('Tabla de Aspectos'!N229&gt;=0,'Tabla de Aspectos'!N229&lt;'Tabla de Aspectos'!$M$5/24),'Tabla de Aspectos'!N229,IF(AND('Tabla de Aspectos'!P229&gt;=0,'Tabla de Aspectos'!P229&lt;'Tabla de Aspectos'!$O$5/24),'Tabla de Aspectos'!P229,IF(AND('Tabla de Aspectos'!R229&gt;=0,'Tabla de Aspectos'!R229&lt;'Tabla de Aspectos'!$Q$5/24),'Tabla de Aspectos'!R229,IF(AND('Tabla de Aspectos'!T229&gt;=0,'Tabla de Aspectos'!T229&lt;'Tabla de Aspectos'!$S$5/24),'Tabla de Aspectos'!T229,IF(AND('Tabla de Aspectos'!V229&gt;=0,'Tabla de Aspectos'!V229&lt;'Tabla de Aspectos'!$U$5/24),'Tabla de Aspectos'!V229,IF(AND('Tabla de Aspectos'!X229&gt;=0,'Tabla de Aspectos'!X229&lt;'Tabla de Aspectos'!$W$5/24),'Tabla de Aspectos'!X229,IF(AND('Tabla de Aspectos'!Z229&gt;=0,'Tabla de Aspectos'!Z229&lt;'Tabla de Aspectos'!$Y$5/24),'Tabla de Aspectos'!Z229,IF(AND('Tabla de Aspectos'!AB229&gt;=0,'Tabla de Aspectos'!AB229&lt;'Tabla de Aspectos'!$AA$5/24),'Tabla de Aspectos'!AB229,IF(AND('Tabla de Aspectos'!AD229&gt;=0,'Tabla de Aspectos'!AD229&lt;'Tabla de Aspectos'!$AC$5/24),'Tabla de Aspectos'!AD229,IF(AND('Tabla de Aspectos'!AF229&gt;=0,'Tabla de Aspectos'!AF229&lt;'Tabla de Aspectos'!$AE$5/24),'Tabla de Aspectos'!AF229,IF(AND('Tabla de Aspectos'!AH229&gt;=0,'Tabla de Aspectos'!AH229&lt;'Tabla de Aspectos'!$AG$5/24),'Tabla de Aspectos'!AH229,IF(AND('Tabla de Aspectos'!AJ229&gt;=0,'Tabla de Aspectos'!AJ229&lt;'Tabla de Aspectos'!$AI$5/24),'Tabla de Aspectos'!AJ229,IF(AND('Tabla de Aspectos'!AL229&gt;=0,'Tabla de Aspectos'!AL229&lt;'Tabla de Aspectos'!$AK$5/24),'Tabla de Aspectos'!AL229,IF(AND('Tabla de Aspectos'!AN229&gt;=0,'Tabla de Aspectos'!AN229&lt;'Tabla de Aspectos'!$AM$5/24),'Tabla de Aspectos'!AN229,IF(AND('Tabla de Aspectos'!AP229&gt;=0,'Tabla de Aspectos'!AP229&lt;'Tabla de Aspectos'!$AO$5/24),'Tabla de Aspectos'!AP229,IF(AND('Tabla de Aspectos'!AR229&gt;=0,'Tabla de Aspectos'!AR229&lt;'Tabla de Aspectos'!$AQ$5/24),'Tabla de Aspectos'!AR229,IF(AND('Tabla de Aspectos'!AT229&gt;=0,'Tabla de Aspectos'!AT229&lt;'Tabla de Aspectos'!$AS$5/24),'Tabla de Aspectos'!AT229,IF(AND('Tabla de Aspectos'!AV229&gt;=0,'Tabla de Aspectos'!AV229&lt;'Tabla de Aspectos'!$AU$5/24),'Tabla de Aspectos'!AV229,IF(AND('Tabla de Aspectos'!AX229&gt;=0,'Tabla de Aspectos'!AX229&lt;'Tabla de Aspectos'!$AW$5/24),'Tabla de Aspectos'!AX229,IF(AND('Tabla de Aspectos'!AZ229&gt;=0,'Tabla de Aspectos'!AZ229&lt;'Tabla de Aspectos'!$AY$5/24),'Tabla de Aspectos'!AZ229,IF(AND('Tabla de Aspectos'!BB229&gt;=0,'Tabla de Aspectos'!BB229&lt;'Tabla de Aspectos'!$BA$5/24),'Tabla de Aspectos'!BB229,IF(AND('Tabla de Aspectos'!BD229&gt;=0,'Tabla de Aspectos'!BD229&lt;'Tabla de Aspectos'!$BC$5/24),'Tabla de Aspectos'!BD229,IF(AND('Tabla de Aspectos'!BF229&gt;=0,'Tabla de Aspectos'!BF229&lt;'Tabla de Aspectos'!$BE$5/24),'Tabla de Aspectos'!BF229,IF(AND('Tabla de Aspectos'!BH229&gt;=0,'Tabla de Aspectos'!BH229&lt;'Tabla de Aspectos'!$BG$5/24),'Tabla de Aspectos'!BH229,IF(AND('Tabla de Aspectos'!BJ229&gt;=0,'Tabla de Aspectos'!BJ229&lt;'Tabla de Aspectos'!$BI$5/24),'Tabla de Aspectos'!BJ229,IF(AND('Tabla de Aspectos'!BL229&gt;=0,'Tabla de Aspectos'!BL229&lt;'Tabla de Aspectos'!$BK$5/24),'Tabla de Aspectos'!BL229,IF(AND('Tabla de Aspectos'!BN229&gt;=0,'Tabla de Aspectos'!BN229&lt;'Tabla de Aspectos'!$BM$5/24),'Tabla de Aspectos'!BN229,IF(AND('Tabla de Aspectos'!BP229&gt;=0,'Tabla de Aspectos'!BP229&lt;'Tabla de Aspectos'!$BO$5/24),'Tabla de Aspectos'!BP229,IF(AND('Tabla de Aspectos'!BR229&gt;=0,'Tabla de Aspectos'!BR229&lt;'Tabla de Aspectos'!$BQ$5/24),'Tabla de Aspectos'!BR229,IF(AND('Tabla de Aspectos'!BT229&gt;=0,'Tabla de Aspectos'!BT229&lt;'Tabla de Aspectos'!$BS$5/24),'Tabla de Aspectos'!BT229,IF(AND('Tabla de Aspectos'!BV229&gt;=0,'Tabla de Aspectos'!BV229&lt;'Tabla de Aspectos'!$BU$5/24),'Tabla de Aspectos'!BV229,IF(AND('Tabla de Aspectos'!BX229&gt;=0,'Tabla de Aspectos'!BX229&lt;'Tabla de Aspectos'!$BW$5/24),'Tabla de Aspectos'!BX229,IF(AND('Tabla de Aspectos'!BZ229&gt;=0,'Tabla de Aspectos'!BZ229&lt;'Tabla de Aspectos'!$BY$5/24),'Tabla de Aspectos'!BZ229,IF(AND('Tabla de Aspectos'!CB229&gt;=0,'Tabla de Aspectos'!CB229&lt;'Tabla de Aspectos'!$CA$5/24),'Tabla de Aspectos'!CB229,IF(AND('Tabla de Aspectos'!CD229&gt;=0,'Tabla de Aspectos'!CD229&lt;'Tabla de Aspectos'!$CC$5/24),'Tabla de Aspectos'!CD229,IF(AND('Tabla de Aspectos'!CF229&gt;=0,'Tabla de Aspectos'!CF229&lt;'Tabla de Aspectos'!$CE$5/24),'Tabla de Aspectos'!CF229,IF(AND('Tabla de Aspectos'!CH229&gt;=0,'Tabla de Aspectos'!CH229&lt;'Tabla de Aspectos'!$CG$5/24),'Tabla de Aspectos'!CH229,IF(AND('Tabla de Aspectos'!CJ229&gt;=0,'Tabla de Aspectos'!CJ229&lt;'Tabla de Aspectos'!$CI$5/24),'Tabla de Aspectos'!CJ229,IF(AND('Tabla de Aspectos'!CL229&gt;=0,'Tabla de Aspectos'!CL229&lt;'Tabla de Aspectos'!$CK$5/24),'Tabla de Aspectos'!CL229,IF(AND('Tabla de Aspectos'!CN229&gt;=0,'Tabla de Aspectos'!CN229&lt;'Tabla de Aspectos'!$CM$5/24),'Tabla de Aspectos'!CN229,IF(AND('Tabla de Aspectos'!CP229&gt;=0,'Tabla de Aspectos'!CP229&lt;'Tabla de Aspectos'!$CO$5/24),'Tabla de Aspectos'!CP229,IF(AND('Tabla de Aspectos'!CR229&gt;=0,'Tabla de Aspectos'!CR229&lt;'Tabla de Aspectos'!$CQ$5/24),'Tabla de Aspectos'!CR229,IF(AND('Tabla de Aspectos'!CT229&gt;=0,'Tabla de Aspectos'!CT229&lt;'Tabla de Aspectos'!$CS$5/24),'Tabla de Aspectos'!CT229,IF(AND('Tabla de Aspectos'!CV229&gt;=0,'Tabla de Aspectos'!CV229&lt;'Tabla de Aspectos'!$CU$5/24),'Tabla de Aspectos'!CV229,IF(AND('Tabla de Aspectos'!CX229&gt;=0,'Tabla de Aspectos'!CX229&lt;'Tabla de Aspectos'!$CW$5/24),'Tabla de Aspectos'!CX229,"")))))))))))))))))))))))))))))))))))))))))))))))))</f>
        <v>0</v>
      </c>
      <c r="ED12" s="3" t="str">
        <f>IF(EC12&lt;&gt;"",IF(EB12=13,"(no se puede describir)",IF(EB12="Conjunción","+20",ROUND((31-HLOOKUP(EB12,'Tabla de Aspectos'!$G$2:$DT$7,6,FALSE))/3*2,1))),"")</f>
        <v>+20</v>
      </c>
      <c r="EE12" s="3">
        <f>IF(EB12='Tabla de Aspectos'!$G$2,24*EC12/'Tabla de Aspectos'!$G$5,IF(EB12='Tabla de Aspectos'!$I$2,24*EC12/'Tabla de Aspectos'!$I$5,IF(EB12='Tabla de Aspectos'!$K$2,24*EC12/'Tabla de Aspectos'!$K$5,IF(EB12='Tabla de Aspectos'!$CY$2,24*EC12/'Tabla de Aspectos'!$CY$5,IF(EB12='Tabla de Aspectos'!$M$2,24*EC12/'Tabla de Aspectos'!$M$5,IF(EB12='Tabla de Aspectos'!$M$2,24*EC12/'Tabla de Aspectos'!$M$5,IF(EB12='Tabla de Aspectos'!$O$2,24*EC12/'Tabla de Aspectos'!$O$5,IF(EB12='Tabla de Aspectos'!$Q$2,24*EC12/'Tabla de Aspectos'!$Q$5,IF(EB12='Tabla de Aspectos'!$S$2,24*EC12/'Tabla de Aspectos'!$S$5,IF(EB12='Tabla de Aspectos'!$U$2,24*EC12/'Tabla de Aspectos'!$U$5,IF(EB12='Tabla de Aspectos'!$W$2,24*EC12/'Tabla de Aspectos'!$W$5,IF(EB12='Tabla de Aspectos'!$Y$2,24*EC12/'Tabla de Aspectos'!$Y$5,IF(EB12='Tabla de Aspectos'!$AA$2,24*EC12/'Tabla de Aspectos'!$AA$5,IF(EB12='Tabla de Aspectos'!$AC$2,24*EC12/'Tabla de Aspectos'!$AC$5,IF(EB12='Tabla de Aspectos'!$AE$2,24*EC12/'Tabla de Aspectos'!$AE$5,IF(EB12='Tabla de Aspectos'!$AG$2,24*EC12/'Tabla de Aspectos'!$AG$5,IF(EB12='Tabla de Aspectos'!$AI$2,24*EC12/'Tabla de Aspectos'!$AI$5,IF(EB12='Tabla de Aspectos'!$AK$2,24*EC12/'Tabla de Aspectos'!$AK$5,IF(EB12='Tabla de Aspectos'!$AM$2,24*EC12/'Tabla de Aspectos'!$AM$5,IF(EB12='Tabla de Aspectos'!$AO$2,24*EC12/'Tabla de Aspectos'!$AO$5,IF(EB12='Tabla de Aspectos'!$AQ$2,24*EC12/'Tabla de Aspectos'!$AQ$5,IF(EB12='Tabla de Aspectos'!$AS$2,24*EC12/'Tabla de Aspectos'!$AS$5,IF(EB12='Tabla de Aspectos'!$AU$2,24*EC12/'Tabla de Aspectos'!$AU$5,IF(EB12='Tabla de Aspectos'!$AW$2,24*EC12/'Tabla de Aspectos'!$AW$5,IF(EB12='Tabla de Aspectos'!$AY$2,24*EC12/'Tabla de Aspectos'!$AY$5,IF(EB12='Tabla de Aspectos'!$BA$2,24*EC12/'Tabla de Aspectos'!$BA$5,IF(EB12='Tabla de Aspectos'!$BC$2,24*EC12/'Tabla de Aspectos'!$BC$5,IF(EB12='Tabla de Aspectos'!$BE$2,24*EC12/'Tabla de Aspectos'!$BE$5,IF(EB12='Tabla de Aspectos'!$BG$2,24*EC12/'Tabla de Aspectos'!$BG$5,IF(EB12='Tabla de Aspectos'!$BI$2,24*EC12/'Tabla de Aspectos'!$BI$5,IF(EB12='Tabla de Aspectos'!$BK$2,24*EC12/'Tabla de Aspectos'!$BK$5,IF(EB12='Tabla de Aspectos'!$BM$2,24*EC12/'Tabla de Aspectos'!$BM$5,IF(EB12='Tabla de Aspectos'!$BO$2,24*EC12/'Tabla de Aspectos'!$BO$5,IF(EB12='Tabla de Aspectos'!$BQ$2,24*EC12/'Tabla de Aspectos'!$BQ$5,IF(EB12='Tabla de Aspectos'!$BS$2,24*EC12/'Tabla de Aspectos'!$BS$5,IF(EB12='Tabla de Aspectos'!$BU$2,24*EC12/'Tabla de Aspectos'!$BU$5,IF(EB12='Tabla de Aspectos'!$BW$2,24*EC12/'Tabla de Aspectos'!$BW$5,IF(EB12='Tabla de Aspectos'!$BY$2,24*EC12/'Tabla de Aspectos'!$BY$5,IF(EB12='Tabla de Aspectos'!$CA$2,24*EC12/'Tabla de Aspectos'!$CA$5,IF(EB12='Tabla de Aspectos'!$CC$2,24*EC12/'Tabla de Aspectos'!$CC$5,IF(EB12='Tabla de Aspectos'!$CE$2,24*EC12/'Tabla de Aspectos'!$CE$5,IF(EB12='Tabla de Aspectos'!$CG$2,24*EC12/'Tabla de Aspectos'!$CG$5,IF(EB12='Tabla de Aspectos'!$CI$2,24*EC12/'Tabla de Aspectos'!$CI$5,IF(EB12='Tabla de Aspectos'!$CK$2,24*EC12/'Tabla de Aspectos'!$CK$5,IF(EB12='Tabla de Aspectos'!$CM$2,24*EC12/'Tabla de Aspectos'!$CM$5,IF(EB12='Tabla de Aspectos'!$CO$2,24*EC12/'Tabla de Aspectos'!$CO$5,IF(EB12='Tabla de Aspectos'!$CQ$2,24*EC12/'Tabla de Aspectos'!$CQ$5,IF(EB12='Tabla de Aspectos'!$CS$2,24*EC12/'Tabla de Aspectos'!$CS$5,IF(EB12='Tabla de Aspectos'!$CU$2,24*EC12/'Tabla de Aspectos'!$CU$5,IF(EB12='Tabla de Aspectos'!$CW$2,24*EC12/'Tabla de Aspectos'!$CW$5,""))))))))))))))))))))))))))))))))))))))))))))))))))</f>
        <v>0</v>
      </c>
      <c r="EF12" s="3">
        <f t="shared" si="12"/>
        <v>20</v>
      </c>
      <c r="EH12" s="3">
        <f>'Tabla de Aspectos'!D244</f>
        <v>249</v>
      </c>
      <c r="EI12" s="3" t="str">
        <f>'Tabla de Aspectos'!E244</f>
        <v>Ceres</v>
      </c>
      <c r="EJ12" s="3" t="str">
        <f>'Tabla de Aspectos'!F244</f>
        <v>Neptuno</v>
      </c>
      <c r="EK12" s="3" t="str">
        <f>IF('Tabla de Aspectos'!G244='Tabla de Aspectos'!$H$2,'Tabla de Aspectos'!$H$2,IF('Tabla de Aspectos'!I244='Tabla de Aspectos'!$J$2,'Tabla de Aspectos'!$J$2,IF('Tabla de Aspectos'!CY244='Tabla de Aspectos'!$CZ$2,'Tabla de Aspectos'!$CZ$2,IF('Tabla de Aspectos'!K244='Tabla de Aspectos'!$L$2,'Tabla de Aspectos'!$L$2,IF('Tabla de Aspectos'!M244='Tabla de Aspectos'!$N$2,'Tabla de Aspectos'!$N$2,IF('Tabla de Aspectos'!O244='Tabla de Aspectos'!$P$2,'Tabla de Aspectos'!$P$2,IF('Tabla de Aspectos'!Q244='Tabla de Aspectos'!$R$2,'Tabla de Aspectos'!$R$2,IF('Tabla de Aspectos'!S244='Tabla de Aspectos'!$T$2,'Tabla de Aspectos'!$T$2,IF('Tabla de Aspectos'!U244='Tabla de Aspectos'!$V$2,'Tabla de Aspectos'!$V$2,IF('Tabla de Aspectos'!W244='Tabla de Aspectos'!$X$2,'Tabla de Aspectos'!$X$2,IF('Tabla de Aspectos'!Y244='Tabla de Aspectos'!$Z$2,'Tabla de Aspectos'!$Z$2,IF('Tabla de Aspectos'!AA244='Tabla de Aspectos'!$AB$2,'Tabla de Aspectos'!$AB$2,IF('Tabla de Aspectos'!AC244='Tabla de Aspectos'!$AD$2,'Tabla de Aspectos'!$AD$2,IF('Tabla de Aspectos'!AE244='Tabla de Aspectos'!$AF$2,'Tabla de Aspectos'!$AF$2,IF('Tabla de Aspectos'!AG244='Tabla de Aspectos'!$AH$2,'Tabla de Aspectos'!$AH$2,IF('Tabla de Aspectos'!AI244='Tabla de Aspectos'!$AJ$2,'Tabla de Aspectos'!$AJ$2,IF('Tabla de Aspectos'!AK244='Tabla de Aspectos'!$AL$2,'Tabla de Aspectos'!$AL$2,IF('Tabla de Aspectos'!AM244='Tabla de Aspectos'!$AN$2,'Tabla de Aspectos'!$AN$2,IF('Tabla de Aspectos'!AO244='Tabla de Aspectos'!$AP$2,'Tabla de Aspectos'!$AP$2,IF('Tabla de Aspectos'!AQ244='Tabla de Aspectos'!$AR$2,'Tabla de Aspectos'!$AR$2,IF('Tabla de Aspectos'!AS244='Tabla de Aspectos'!$AT$2,'Tabla de Aspectos'!$AT$2,IF('Tabla de Aspectos'!AU244='Tabla de Aspectos'!$AV$2,'Tabla de Aspectos'!$AV$2,IF('Tabla de Aspectos'!AW244='Tabla de Aspectos'!$AX$2,'Tabla de Aspectos'!$AX$2,IF('Tabla de Aspectos'!AY244='Tabla de Aspectos'!$AZ$2,'Tabla de Aspectos'!$AZ$2,IF('Tabla de Aspectos'!BA244='Tabla de Aspectos'!$BB$2,'Tabla de Aspectos'!$BB$2,IF('Tabla de Aspectos'!BC244='Tabla de Aspectos'!$BD$2,'Tabla de Aspectos'!$BD$2,IF('Tabla de Aspectos'!BE244='Tabla de Aspectos'!$BF$2,'Tabla de Aspectos'!$BF$2,IF('Tabla de Aspectos'!BG244='Tabla de Aspectos'!$BH$2,'Tabla de Aspectos'!$BH$2,IF('Tabla de Aspectos'!BI244='Tabla de Aspectos'!$BJ$2,'Tabla de Aspectos'!$BJ$2,IF('Tabla de Aspectos'!BK244='Tabla de Aspectos'!$BL$2,'Tabla de Aspectos'!$BL$2,IF('Tabla de Aspectos'!BM244='Tabla de Aspectos'!$BN$2,'Tabla de Aspectos'!$BN$2,IF('Tabla de Aspectos'!BO244='Tabla de Aspectos'!$BP$2,'Tabla de Aspectos'!$BP$2,IF('Tabla de Aspectos'!BQ244='Tabla de Aspectos'!$BR$2,'Tabla de Aspectos'!$BR$2,IF('Tabla de Aspectos'!BS244='Tabla de Aspectos'!$BT$2,'Tabla de Aspectos'!$BT$2,IF('Tabla de Aspectos'!BU244='Tabla de Aspectos'!$BV$2,'Tabla de Aspectos'!$BV$2,IF('Tabla de Aspectos'!BW244='Tabla de Aspectos'!$BX$2,'Tabla de Aspectos'!$BX$2,IF('Tabla de Aspectos'!BY244='Tabla de Aspectos'!$BZ$2,'Tabla de Aspectos'!$BZ$2,IF('Tabla de Aspectos'!CA244='Tabla de Aspectos'!$CB$2,'Tabla de Aspectos'!$CB$2,IF('Tabla de Aspectos'!CC244='Tabla de Aspectos'!$CD$2,'Tabla de Aspectos'!$CD$2,IF('Tabla de Aspectos'!CE244='Tabla de Aspectos'!$CF$2,'Tabla de Aspectos'!$CF$2,IF('Tabla de Aspectos'!CG244='Tabla de Aspectos'!$CH$2,'Tabla de Aspectos'!$CH$2,IF('Tabla de Aspectos'!CI244='Tabla de Aspectos'!$CJ$2,'Tabla de Aspectos'!$CJ$2,IF('Tabla de Aspectos'!CK244='Tabla de Aspectos'!$CL$2,'Tabla de Aspectos'!$CL$2,IF('Tabla de Aspectos'!CM244='Tabla de Aspectos'!$CN$2,'Tabla de Aspectos'!$CN$2,IF('Tabla de Aspectos'!CO244='Tabla de Aspectos'!$CP$2,'Tabla de Aspectos'!$CP$2,IF('Tabla de Aspectos'!CQ244='Tabla de Aspectos'!$CR$2,'Tabla de Aspectos'!$CR$2,IF('Tabla de Aspectos'!CS244='Tabla de Aspectos'!$CT$2,'Tabla de Aspectos'!$CT$2,IF('Tabla de Aspectos'!CU244='Tabla de Aspectos'!$CV$2,'Tabla de Aspectos'!$CV$2,IF('Tabla de Aspectos'!CW244='Tabla de Aspectos'!$CX$2,'Tabla de Aspectos'!$CX$2,"")))))))))))))))))))))))))))))))))))))))))))))))))</f>
        <v>Conjunción</v>
      </c>
      <c r="EL12" s="5">
        <f>IF(AND('Tabla de Aspectos'!H244&gt;=0,'Tabla de Aspectos'!H244&lt;'Tabla de Aspectos'!$G$5/24),'Tabla de Aspectos'!H244,IF(AND('Tabla de Aspectos'!J244&gt;=0,'Tabla de Aspectos'!J244&lt;'Tabla de Aspectos'!$I$5/24),'Tabla de Aspectos'!J244,IF(AND('Tabla de Aspectos'!CZ244&gt;=0,'Tabla de Aspectos'!CZ244&lt;'Tabla de Aspectos'!$CY$5/24),'Tabla de Aspectos'!CZ244,IF(AND('Tabla de Aspectos'!L244&gt;=0,'Tabla de Aspectos'!L244&lt;'Tabla de Aspectos'!$K$5/24),'Tabla de Aspectos'!L244,IF(AND('Tabla de Aspectos'!N244&gt;=0,'Tabla de Aspectos'!N244&lt;'Tabla de Aspectos'!$M$5/24),'Tabla de Aspectos'!N244,IF(AND('Tabla de Aspectos'!P244&gt;=0,'Tabla de Aspectos'!P244&lt;'Tabla de Aspectos'!$O$5/24),'Tabla de Aspectos'!P244,IF(AND('Tabla de Aspectos'!R244&gt;=0,'Tabla de Aspectos'!R244&lt;'Tabla de Aspectos'!$Q$5/24),'Tabla de Aspectos'!R244,IF(AND('Tabla de Aspectos'!T244&gt;=0,'Tabla de Aspectos'!T244&lt;'Tabla de Aspectos'!$S$5/24),'Tabla de Aspectos'!T244,IF(AND('Tabla de Aspectos'!V244&gt;=0,'Tabla de Aspectos'!V244&lt;'Tabla de Aspectos'!$U$5/24),'Tabla de Aspectos'!V244,IF(AND('Tabla de Aspectos'!X244&gt;=0,'Tabla de Aspectos'!X244&lt;'Tabla de Aspectos'!$W$5/24),'Tabla de Aspectos'!X244,IF(AND('Tabla de Aspectos'!Z244&gt;=0,'Tabla de Aspectos'!Z244&lt;'Tabla de Aspectos'!$Y$5/24),'Tabla de Aspectos'!Z244,IF(AND('Tabla de Aspectos'!AB244&gt;=0,'Tabla de Aspectos'!AB244&lt;'Tabla de Aspectos'!$AA$5/24),'Tabla de Aspectos'!AB244,IF(AND('Tabla de Aspectos'!AD244&gt;=0,'Tabla de Aspectos'!AD244&lt;'Tabla de Aspectos'!$AC$5/24),'Tabla de Aspectos'!AD244,IF(AND('Tabla de Aspectos'!AF244&gt;=0,'Tabla de Aspectos'!AF244&lt;'Tabla de Aspectos'!$AE$5/24),'Tabla de Aspectos'!AF244,IF(AND('Tabla de Aspectos'!AH244&gt;=0,'Tabla de Aspectos'!AH244&lt;'Tabla de Aspectos'!$AG$5/24),'Tabla de Aspectos'!AH244,IF(AND('Tabla de Aspectos'!AJ244&gt;=0,'Tabla de Aspectos'!AJ244&lt;'Tabla de Aspectos'!$AI$5/24),'Tabla de Aspectos'!AJ244,IF(AND('Tabla de Aspectos'!AL244&gt;=0,'Tabla de Aspectos'!AL244&lt;'Tabla de Aspectos'!$AK$5/24),'Tabla de Aspectos'!AL244,IF(AND('Tabla de Aspectos'!AN244&gt;=0,'Tabla de Aspectos'!AN244&lt;'Tabla de Aspectos'!$AM$5/24),'Tabla de Aspectos'!AN244,IF(AND('Tabla de Aspectos'!AP244&gt;=0,'Tabla de Aspectos'!AP244&lt;'Tabla de Aspectos'!$AO$5/24),'Tabla de Aspectos'!AP244,IF(AND('Tabla de Aspectos'!AR244&gt;=0,'Tabla de Aspectos'!AR244&lt;'Tabla de Aspectos'!$AQ$5/24),'Tabla de Aspectos'!AR244,IF(AND('Tabla de Aspectos'!AT244&gt;=0,'Tabla de Aspectos'!AT244&lt;'Tabla de Aspectos'!$AS$5/24),'Tabla de Aspectos'!AT244,IF(AND('Tabla de Aspectos'!AV244&gt;=0,'Tabla de Aspectos'!AV244&lt;'Tabla de Aspectos'!$AU$5/24),'Tabla de Aspectos'!AV244,IF(AND('Tabla de Aspectos'!AX244&gt;=0,'Tabla de Aspectos'!AX244&lt;'Tabla de Aspectos'!$AW$5/24),'Tabla de Aspectos'!AX244,IF(AND('Tabla de Aspectos'!AZ244&gt;=0,'Tabla de Aspectos'!AZ244&lt;'Tabla de Aspectos'!$AY$5/24),'Tabla de Aspectos'!AZ244,IF(AND('Tabla de Aspectos'!BB244&gt;=0,'Tabla de Aspectos'!BB244&lt;'Tabla de Aspectos'!$BA$5/24),'Tabla de Aspectos'!BB244,IF(AND('Tabla de Aspectos'!BD244&gt;=0,'Tabla de Aspectos'!BD244&lt;'Tabla de Aspectos'!$BC$5/24),'Tabla de Aspectos'!BD244,IF(AND('Tabla de Aspectos'!BF244&gt;=0,'Tabla de Aspectos'!BF244&lt;'Tabla de Aspectos'!$BE$5/24),'Tabla de Aspectos'!BF244,IF(AND('Tabla de Aspectos'!BH244&gt;=0,'Tabla de Aspectos'!BH244&lt;'Tabla de Aspectos'!$BG$5/24),'Tabla de Aspectos'!BH244,IF(AND('Tabla de Aspectos'!BJ244&gt;=0,'Tabla de Aspectos'!BJ244&lt;'Tabla de Aspectos'!$BI$5/24),'Tabla de Aspectos'!BJ244,IF(AND('Tabla de Aspectos'!BL244&gt;=0,'Tabla de Aspectos'!BL244&lt;'Tabla de Aspectos'!$BK$5/24),'Tabla de Aspectos'!BL244,IF(AND('Tabla de Aspectos'!BN244&gt;=0,'Tabla de Aspectos'!BN244&lt;'Tabla de Aspectos'!$BM$5/24),'Tabla de Aspectos'!BN244,IF(AND('Tabla de Aspectos'!BP244&gt;=0,'Tabla de Aspectos'!BP244&lt;'Tabla de Aspectos'!$BO$5/24),'Tabla de Aspectos'!BP244,IF(AND('Tabla de Aspectos'!BR244&gt;=0,'Tabla de Aspectos'!BR244&lt;'Tabla de Aspectos'!$BQ$5/24),'Tabla de Aspectos'!BR244,IF(AND('Tabla de Aspectos'!BT244&gt;=0,'Tabla de Aspectos'!BT244&lt;'Tabla de Aspectos'!$BS$5/24),'Tabla de Aspectos'!BT244,IF(AND('Tabla de Aspectos'!BV244&gt;=0,'Tabla de Aspectos'!BV244&lt;'Tabla de Aspectos'!$BU$5/24),'Tabla de Aspectos'!BV244,IF(AND('Tabla de Aspectos'!BX244&gt;=0,'Tabla de Aspectos'!BX244&lt;'Tabla de Aspectos'!$BW$5/24),'Tabla de Aspectos'!BX244,IF(AND('Tabla de Aspectos'!BZ244&gt;=0,'Tabla de Aspectos'!BZ244&lt;'Tabla de Aspectos'!$BY$5/24),'Tabla de Aspectos'!BZ244,IF(AND('Tabla de Aspectos'!CB244&gt;=0,'Tabla de Aspectos'!CB244&lt;'Tabla de Aspectos'!$CA$5/24),'Tabla de Aspectos'!CB244,IF(AND('Tabla de Aspectos'!CD244&gt;=0,'Tabla de Aspectos'!CD244&lt;'Tabla de Aspectos'!$CC$5/24),'Tabla de Aspectos'!CD244,IF(AND('Tabla de Aspectos'!CF244&gt;=0,'Tabla de Aspectos'!CF244&lt;'Tabla de Aspectos'!$CE$5/24),'Tabla de Aspectos'!CF244,IF(AND('Tabla de Aspectos'!CH244&gt;=0,'Tabla de Aspectos'!CH244&lt;'Tabla de Aspectos'!$CG$5/24),'Tabla de Aspectos'!CH244,IF(AND('Tabla de Aspectos'!CJ244&gt;=0,'Tabla de Aspectos'!CJ244&lt;'Tabla de Aspectos'!$CI$5/24),'Tabla de Aspectos'!CJ244,IF(AND('Tabla de Aspectos'!CL244&gt;=0,'Tabla de Aspectos'!CL244&lt;'Tabla de Aspectos'!$CK$5/24),'Tabla de Aspectos'!CL244,IF(AND('Tabla de Aspectos'!CN244&gt;=0,'Tabla de Aspectos'!CN244&lt;'Tabla de Aspectos'!$CM$5/24),'Tabla de Aspectos'!CN244,IF(AND('Tabla de Aspectos'!CP244&gt;=0,'Tabla de Aspectos'!CP244&lt;'Tabla de Aspectos'!$CO$5/24),'Tabla de Aspectos'!CP244,IF(AND('Tabla de Aspectos'!CR244&gt;=0,'Tabla de Aspectos'!CR244&lt;'Tabla de Aspectos'!$CQ$5/24),'Tabla de Aspectos'!CR244,IF(AND('Tabla de Aspectos'!CT244&gt;=0,'Tabla de Aspectos'!CT244&lt;'Tabla de Aspectos'!$CS$5/24),'Tabla de Aspectos'!CT244,IF(AND('Tabla de Aspectos'!CV244&gt;=0,'Tabla de Aspectos'!CV244&lt;'Tabla de Aspectos'!$CU$5/24),'Tabla de Aspectos'!CV244,IF(AND('Tabla de Aspectos'!CX244&gt;=0,'Tabla de Aspectos'!CX244&lt;'Tabla de Aspectos'!$CW$5/24),'Tabla de Aspectos'!CX244,"")))))))))))))))))))))))))))))))))))))))))))))))))</f>
        <v>0</v>
      </c>
      <c r="EM12" s="3" t="str">
        <f>IF(EL12&lt;&gt;"",IF(EK12=13,"(no se puede describir)",IF(EK12="Conjunción","+20",ROUND((31-HLOOKUP(EK12,'Tabla de Aspectos'!$G$2:$DT$7,6,FALSE))/3*2,1))),"")</f>
        <v>+20</v>
      </c>
      <c r="EN12" s="3">
        <f>IF(EK12='Tabla de Aspectos'!$G$2,24*EL12/'Tabla de Aspectos'!$G$5,IF(EK12='Tabla de Aspectos'!$I$2,24*EL12/'Tabla de Aspectos'!$I$5,IF(EK12='Tabla de Aspectos'!$K$2,24*EL12/'Tabla de Aspectos'!$K$5,IF(EK12='Tabla de Aspectos'!$CY$2,24*EL12/'Tabla de Aspectos'!$CY$5,IF(EK12='Tabla de Aspectos'!$M$2,24*EL12/'Tabla de Aspectos'!$M$5,IF(EK12='Tabla de Aspectos'!$M$2,24*EL12/'Tabla de Aspectos'!$M$5,IF(EK12='Tabla de Aspectos'!$O$2,24*EL12/'Tabla de Aspectos'!$O$5,IF(EK12='Tabla de Aspectos'!$Q$2,24*EL12/'Tabla de Aspectos'!$Q$5,IF(EK12='Tabla de Aspectos'!$S$2,24*EL12/'Tabla de Aspectos'!$S$5,IF(EK12='Tabla de Aspectos'!$U$2,24*EL12/'Tabla de Aspectos'!$U$5,IF(EK12='Tabla de Aspectos'!$W$2,24*EL12/'Tabla de Aspectos'!$W$5,IF(EK12='Tabla de Aspectos'!$Y$2,24*EL12/'Tabla de Aspectos'!$Y$5,IF(EK12='Tabla de Aspectos'!$AA$2,24*EL12/'Tabla de Aspectos'!$AA$5,IF(EK12='Tabla de Aspectos'!$AC$2,24*EL12/'Tabla de Aspectos'!$AC$5,IF(EK12='Tabla de Aspectos'!$AE$2,24*EL12/'Tabla de Aspectos'!$AE$5,IF(EK12='Tabla de Aspectos'!$AG$2,24*EL12/'Tabla de Aspectos'!$AG$5,IF(EK12='Tabla de Aspectos'!$AI$2,24*EL12/'Tabla de Aspectos'!$AI$5,IF(EK12='Tabla de Aspectos'!$AK$2,24*EL12/'Tabla de Aspectos'!$AK$5,IF(EK12='Tabla de Aspectos'!$AM$2,24*EL12/'Tabla de Aspectos'!$AM$5,IF(EK12='Tabla de Aspectos'!$AO$2,24*EL12/'Tabla de Aspectos'!$AO$5,IF(EK12='Tabla de Aspectos'!$AQ$2,24*EL12/'Tabla de Aspectos'!$AQ$5,IF(EK12='Tabla de Aspectos'!$AS$2,24*EL12/'Tabla de Aspectos'!$AS$5,IF(EK12='Tabla de Aspectos'!$AU$2,24*EL12/'Tabla de Aspectos'!$AU$5,IF(EK12='Tabla de Aspectos'!$AW$2,24*EL12/'Tabla de Aspectos'!$AW$5,IF(EK12='Tabla de Aspectos'!$AY$2,24*EL12/'Tabla de Aspectos'!$AY$5,IF(EK12='Tabla de Aspectos'!$BA$2,24*EL12/'Tabla de Aspectos'!$BA$5,IF(EK12='Tabla de Aspectos'!$BC$2,24*EL12/'Tabla de Aspectos'!$BC$5,IF(EK12='Tabla de Aspectos'!$BE$2,24*EL12/'Tabla de Aspectos'!$BE$5,IF(EK12='Tabla de Aspectos'!$BG$2,24*EL12/'Tabla de Aspectos'!$BG$5,IF(EK12='Tabla de Aspectos'!$BI$2,24*EL12/'Tabla de Aspectos'!$BI$5,IF(EK12='Tabla de Aspectos'!$BK$2,24*EL12/'Tabla de Aspectos'!$BK$5,IF(EK12='Tabla de Aspectos'!$BM$2,24*EL12/'Tabla de Aspectos'!$BM$5,IF(EK12='Tabla de Aspectos'!$BO$2,24*EL12/'Tabla de Aspectos'!$BO$5,IF(EK12='Tabla de Aspectos'!$BQ$2,24*EL12/'Tabla de Aspectos'!$BQ$5,IF(EK12='Tabla de Aspectos'!$BS$2,24*EL12/'Tabla de Aspectos'!$BS$5,IF(EK12='Tabla de Aspectos'!$BU$2,24*EL12/'Tabla de Aspectos'!$BU$5,IF(EK12='Tabla de Aspectos'!$BW$2,24*EL12/'Tabla de Aspectos'!$BW$5,IF(EK12='Tabla de Aspectos'!$BY$2,24*EL12/'Tabla de Aspectos'!$BY$5,IF(EK12='Tabla de Aspectos'!$CA$2,24*EL12/'Tabla de Aspectos'!$CA$5,IF(EK12='Tabla de Aspectos'!$CC$2,24*EL12/'Tabla de Aspectos'!$CC$5,IF(EK12='Tabla de Aspectos'!$CE$2,24*EL12/'Tabla de Aspectos'!$CE$5,IF(EK12='Tabla de Aspectos'!$CG$2,24*EL12/'Tabla de Aspectos'!$CG$5,IF(EK12='Tabla de Aspectos'!$CI$2,24*EL12/'Tabla de Aspectos'!$CI$5,IF(EK12='Tabla de Aspectos'!$CK$2,24*EL12/'Tabla de Aspectos'!$CK$5,IF(EK12='Tabla de Aspectos'!$CM$2,24*EL12/'Tabla de Aspectos'!$CM$5,IF(EK12='Tabla de Aspectos'!$CO$2,24*EL12/'Tabla de Aspectos'!$CO$5,IF(EK12='Tabla de Aspectos'!$CQ$2,24*EL12/'Tabla de Aspectos'!$CQ$5,IF(EK12='Tabla de Aspectos'!$CS$2,24*EL12/'Tabla de Aspectos'!$CS$5,IF(EK12='Tabla de Aspectos'!$CU$2,24*EL12/'Tabla de Aspectos'!$CU$5,IF(EK12='Tabla de Aspectos'!$CW$2,24*EL12/'Tabla de Aspectos'!$CW$5,""))))))))))))))))))))))))))))))))))))))))))))))))))</f>
        <v>0</v>
      </c>
      <c r="EO12" s="3">
        <f t="shared" si="13"/>
        <v>20</v>
      </c>
      <c r="EQ12" s="3">
        <f>'Tabla de Aspectos'!D259</f>
        <v>265</v>
      </c>
      <c r="ER12" s="3" t="str">
        <f>'Tabla de Aspectos'!E259</f>
        <v>Varuna</v>
      </c>
      <c r="ES12" s="3" t="str">
        <f>'Tabla de Aspectos'!F259</f>
        <v>Neptuno</v>
      </c>
      <c r="ET12" s="3" t="str">
        <f>IF('Tabla de Aspectos'!G259='Tabla de Aspectos'!$H$2,'Tabla de Aspectos'!$H$2,IF('Tabla de Aspectos'!I259='Tabla de Aspectos'!$J$2,'Tabla de Aspectos'!$J$2,IF('Tabla de Aspectos'!CY259='Tabla de Aspectos'!$CZ$2,'Tabla de Aspectos'!$CZ$2,IF('Tabla de Aspectos'!K259='Tabla de Aspectos'!$L$2,'Tabla de Aspectos'!$L$2,IF('Tabla de Aspectos'!M259='Tabla de Aspectos'!$N$2,'Tabla de Aspectos'!$N$2,IF('Tabla de Aspectos'!O259='Tabla de Aspectos'!$P$2,'Tabla de Aspectos'!$P$2,IF('Tabla de Aspectos'!Q259='Tabla de Aspectos'!$R$2,'Tabla de Aspectos'!$R$2,IF('Tabla de Aspectos'!S259='Tabla de Aspectos'!$T$2,'Tabla de Aspectos'!$T$2,IF('Tabla de Aspectos'!U259='Tabla de Aspectos'!$V$2,'Tabla de Aspectos'!$V$2,IF('Tabla de Aspectos'!W259='Tabla de Aspectos'!$X$2,'Tabla de Aspectos'!$X$2,IF('Tabla de Aspectos'!Y259='Tabla de Aspectos'!$Z$2,'Tabla de Aspectos'!$Z$2,IF('Tabla de Aspectos'!AA259='Tabla de Aspectos'!$AB$2,'Tabla de Aspectos'!$AB$2,IF('Tabla de Aspectos'!AC259='Tabla de Aspectos'!$AD$2,'Tabla de Aspectos'!$AD$2,IF('Tabla de Aspectos'!AE259='Tabla de Aspectos'!$AF$2,'Tabla de Aspectos'!$AF$2,IF('Tabla de Aspectos'!AG259='Tabla de Aspectos'!$AH$2,'Tabla de Aspectos'!$AH$2,IF('Tabla de Aspectos'!AI259='Tabla de Aspectos'!$AJ$2,'Tabla de Aspectos'!$AJ$2,IF('Tabla de Aspectos'!AK259='Tabla de Aspectos'!$AL$2,'Tabla de Aspectos'!$AL$2,IF('Tabla de Aspectos'!AM259='Tabla de Aspectos'!$AN$2,'Tabla de Aspectos'!$AN$2,IF('Tabla de Aspectos'!AO259='Tabla de Aspectos'!$AP$2,'Tabla de Aspectos'!$AP$2,IF('Tabla de Aspectos'!AQ259='Tabla de Aspectos'!$AR$2,'Tabla de Aspectos'!$AR$2,IF('Tabla de Aspectos'!AS259='Tabla de Aspectos'!$AT$2,'Tabla de Aspectos'!$AT$2,IF('Tabla de Aspectos'!AU259='Tabla de Aspectos'!$AV$2,'Tabla de Aspectos'!$AV$2,IF('Tabla de Aspectos'!AW259='Tabla de Aspectos'!$AX$2,'Tabla de Aspectos'!$AX$2,IF('Tabla de Aspectos'!AY259='Tabla de Aspectos'!$AZ$2,'Tabla de Aspectos'!$AZ$2,IF('Tabla de Aspectos'!BA259='Tabla de Aspectos'!$BB$2,'Tabla de Aspectos'!$BB$2,IF('Tabla de Aspectos'!BC259='Tabla de Aspectos'!$BD$2,'Tabla de Aspectos'!$BD$2,IF('Tabla de Aspectos'!BE259='Tabla de Aspectos'!$BF$2,'Tabla de Aspectos'!$BF$2,IF('Tabla de Aspectos'!BG259='Tabla de Aspectos'!$BH$2,'Tabla de Aspectos'!$BH$2,IF('Tabla de Aspectos'!BI259='Tabla de Aspectos'!$BJ$2,'Tabla de Aspectos'!$BJ$2,IF('Tabla de Aspectos'!BK259='Tabla de Aspectos'!$BL$2,'Tabla de Aspectos'!$BL$2,IF('Tabla de Aspectos'!BM259='Tabla de Aspectos'!$BN$2,'Tabla de Aspectos'!$BN$2,IF('Tabla de Aspectos'!BO259='Tabla de Aspectos'!$BP$2,'Tabla de Aspectos'!$BP$2,IF('Tabla de Aspectos'!BQ259='Tabla de Aspectos'!$BR$2,'Tabla de Aspectos'!$BR$2,IF('Tabla de Aspectos'!BS259='Tabla de Aspectos'!$BT$2,'Tabla de Aspectos'!$BT$2,IF('Tabla de Aspectos'!BU259='Tabla de Aspectos'!$BV$2,'Tabla de Aspectos'!$BV$2,IF('Tabla de Aspectos'!BW259='Tabla de Aspectos'!$BX$2,'Tabla de Aspectos'!$BX$2,IF('Tabla de Aspectos'!BY259='Tabla de Aspectos'!$BZ$2,'Tabla de Aspectos'!$BZ$2,IF('Tabla de Aspectos'!CA259='Tabla de Aspectos'!$CB$2,'Tabla de Aspectos'!$CB$2,IF('Tabla de Aspectos'!CC259='Tabla de Aspectos'!$CD$2,'Tabla de Aspectos'!$CD$2,IF('Tabla de Aspectos'!CE259='Tabla de Aspectos'!$CF$2,'Tabla de Aspectos'!$CF$2,IF('Tabla de Aspectos'!CG259='Tabla de Aspectos'!$CH$2,'Tabla de Aspectos'!$CH$2,IF('Tabla de Aspectos'!CI259='Tabla de Aspectos'!$CJ$2,'Tabla de Aspectos'!$CJ$2,IF('Tabla de Aspectos'!CK259='Tabla de Aspectos'!$CL$2,'Tabla de Aspectos'!$CL$2,IF('Tabla de Aspectos'!CM259='Tabla de Aspectos'!$CN$2,'Tabla de Aspectos'!$CN$2,IF('Tabla de Aspectos'!CO259='Tabla de Aspectos'!$CP$2,'Tabla de Aspectos'!$CP$2,IF('Tabla de Aspectos'!CQ259='Tabla de Aspectos'!$CR$2,'Tabla de Aspectos'!$CR$2,IF('Tabla de Aspectos'!CS259='Tabla de Aspectos'!$CT$2,'Tabla de Aspectos'!$CT$2,IF('Tabla de Aspectos'!CU259='Tabla de Aspectos'!$CV$2,'Tabla de Aspectos'!$CV$2,IF('Tabla de Aspectos'!CW259='Tabla de Aspectos'!$CX$2,'Tabla de Aspectos'!$CX$2,"")))))))))))))))))))))))))))))))))))))))))))))))))</f>
        <v>Conjunción</v>
      </c>
      <c r="EU12" s="5">
        <f>IF(AND('Tabla de Aspectos'!H259&gt;=0,'Tabla de Aspectos'!H259&lt;'Tabla de Aspectos'!$G$5/24),'Tabla de Aspectos'!H259,IF(AND('Tabla de Aspectos'!J259&gt;=0,'Tabla de Aspectos'!J259&lt;'Tabla de Aspectos'!$I$5/24),'Tabla de Aspectos'!J259,IF(AND('Tabla de Aspectos'!CZ259&gt;=0,'Tabla de Aspectos'!CZ259&lt;'Tabla de Aspectos'!$CY$5/24),'Tabla de Aspectos'!CZ259,IF(AND('Tabla de Aspectos'!L259&gt;=0,'Tabla de Aspectos'!L259&lt;'Tabla de Aspectos'!$K$5/24),'Tabla de Aspectos'!L259,IF(AND('Tabla de Aspectos'!N259&gt;=0,'Tabla de Aspectos'!N259&lt;'Tabla de Aspectos'!$M$5/24),'Tabla de Aspectos'!N259,IF(AND('Tabla de Aspectos'!P259&gt;=0,'Tabla de Aspectos'!P259&lt;'Tabla de Aspectos'!$O$5/24),'Tabla de Aspectos'!P259,IF(AND('Tabla de Aspectos'!R259&gt;=0,'Tabla de Aspectos'!R259&lt;'Tabla de Aspectos'!$Q$5/24),'Tabla de Aspectos'!R259,IF(AND('Tabla de Aspectos'!T259&gt;=0,'Tabla de Aspectos'!T259&lt;'Tabla de Aspectos'!$S$5/24),'Tabla de Aspectos'!T259,IF(AND('Tabla de Aspectos'!V259&gt;=0,'Tabla de Aspectos'!V259&lt;'Tabla de Aspectos'!$U$5/24),'Tabla de Aspectos'!V259,IF(AND('Tabla de Aspectos'!X259&gt;=0,'Tabla de Aspectos'!X259&lt;'Tabla de Aspectos'!$W$5/24),'Tabla de Aspectos'!X259,IF(AND('Tabla de Aspectos'!Z259&gt;=0,'Tabla de Aspectos'!Z259&lt;'Tabla de Aspectos'!$Y$5/24),'Tabla de Aspectos'!Z259,IF(AND('Tabla de Aspectos'!AB259&gt;=0,'Tabla de Aspectos'!AB259&lt;'Tabla de Aspectos'!$AA$5/24),'Tabla de Aspectos'!AB259,IF(AND('Tabla de Aspectos'!AD259&gt;=0,'Tabla de Aspectos'!AD259&lt;'Tabla de Aspectos'!$AC$5/24),'Tabla de Aspectos'!AD259,IF(AND('Tabla de Aspectos'!AF259&gt;=0,'Tabla de Aspectos'!AF259&lt;'Tabla de Aspectos'!$AE$5/24),'Tabla de Aspectos'!AF259,IF(AND('Tabla de Aspectos'!AH259&gt;=0,'Tabla de Aspectos'!AH259&lt;'Tabla de Aspectos'!$AG$5/24),'Tabla de Aspectos'!AH259,IF(AND('Tabla de Aspectos'!AJ259&gt;=0,'Tabla de Aspectos'!AJ259&lt;'Tabla de Aspectos'!$AI$5/24),'Tabla de Aspectos'!AJ259,IF(AND('Tabla de Aspectos'!AL259&gt;=0,'Tabla de Aspectos'!AL259&lt;'Tabla de Aspectos'!$AK$5/24),'Tabla de Aspectos'!AL259,IF(AND('Tabla de Aspectos'!AN259&gt;=0,'Tabla de Aspectos'!AN259&lt;'Tabla de Aspectos'!$AM$5/24),'Tabla de Aspectos'!AN259,IF(AND('Tabla de Aspectos'!AP259&gt;=0,'Tabla de Aspectos'!AP259&lt;'Tabla de Aspectos'!$AO$5/24),'Tabla de Aspectos'!AP259,IF(AND('Tabla de Aspectos'!AR259&gt;=0,'Tabla de Aspectos'!AR259&lt;'Tabla de Aspectos'!$AQ$5/24),'Tabla de Aspectos'!AR259,IF(AND('Tabla de Aspectos'!AT259&gt;=0,'Tabla de Aspectos'!AT259&lt;'Tabla de Aspectos'!$AS$5/24),'Tabla de Aspectos'!AT259,IF(AND('Tabla de Aspectos'!AV259&gt;=0,'Tabla de Aspectos'!AV259&lt;'Tabla de Aspectos'!$AU$5/24),'Tabla de Aspectos'!AV259,IF(AND('Tabla de Aspectos'!AX259&gt;=0,'Tabla de Aspectos'!AX259&lt;'Tabla de Aspectos'!$AW$5/24),'Tabla de Aspectos'!AX259,IF(AND('Tabla de Aspectos'!AZ259&gt;=0,'Tabla de Aspectos'!AZ259&lt;'Tabla de Aspectos'!$AY$5/24),'Tabla de Aspectos'!AZ259,IF(AND('Tabla de Aspectos'!BB259&gt;=0,'Tabla de Aspectos'!BB259&lt;'Tabla de Aspectos'!$BA$5/24),'Tabla de Aspectos'!BB259,IF(AND('Tabla de Aspectos'!BD259&gt;=0,'Tabla de Aspectos'!BD259&lt;'Tabla de Aspectos'!$BC$5/24),'Tabla de Aspectos'!BD259,IF(AND('Tabla de Aspectos'!BF259&gt;=0,'Tabla de Aspectos'!BF259&lt;'Tabla de Aspectos'!$BE$5/24),'Tabla de Aspectos'!BF259,IF(AND('Tabla de Aspectos'!BH259&gt;=0,'Tabla de Aspectos'!BH259&lt;'Tabla de Aspectos'!$BG$5/24),'Tabla de Aspectos'!BH259,IF(AND('Tabla de Aspectos'!BJ259&gt;=0,'Tabla de Aspectos'!BJ259&lt;'Tabla de Aspectos'!$BI$5/24),'Tabla de Aspectos'!BJ259,IF(AND('Tabla de Aspectos'!BL259&gt;=0,'Tabla de Aspectos'!BL259&lt;'Tabla de Aspectos'!$BK$5/24),'Tabla de Aspectos'!BL259,IF(AND('Tabla de Aspectos'!BN259&gt;=0,'Tabla de Aspectos'!BN259&lt;'Tabla de Aspectos'!$BM$5/24),'Tabla de Aspectos'!BN259,IF(AND('Tabla de Aspectos'!BP259&gt;=0,'Tabla de Aspectos'!BP259&lt;'Tabla de Aspectos'!$BO$5/24),'Tabla de Aspectos'!BP259,IF(AND('Tabla de Aspectos'!BR259&gt;=0,'Tabla de Aspectos'!BR259&lt;'Tabla de Aspectos'!$BQ$5/24),'Tabla de Aspectos'!BR259,IF(AND('Tabla de Aspectos'!BT259&gt;=0,'Tabla de Aspectos'!BT259&lt;'Tabla de Aspectos'!$BS$5/24),'Tabla de Aspectos'!BT259,IF(AND('Tabla de Aspectos'!BV259&gt;=0,'Tabla de Aspectos'!BV259&lt;'Tabla de Aspectos'!$BU$5/24),'Tabla de Aspectos'!BV259,IF(AND('Tabla de Aspectos'!BX259&gt;=0,'Tabla de Aspectos'!BX259&lt;'Tabla de Aspectos'!$BW$5/24),'Tabla de Aspectos'!BX259,IF(AND('Tabla de Aspectos'!BZ259&gt;=0,'Tabla de Aspectos'!BZ259&lt;'Tabla de Aspectos'!$BY$5/24),'Tabla de Aspectos'!BZ259,IF(AND('Tabla de Aspectos'!CB259&gt;=0,'Tabla de Aspectos'!CB259&lt;'Tabla de Aspectos'!$CA$5/24),'Tabla de Aspectos'!CB259,IF(AND('Tabla de Aspectos'!CD259&gt;=0,'Tabla de Aspectos'!CD259&lt;'Tabla de Aspectos'!$CC$5/24),'Tabla de Aspectos'!CD259,IF(AND('Tabla de Aspectos'!CF259&gt;=0,'Tabla de Aspectos'!CF259&lt;'Tabla de Aspectos'!$CE$5/24),'Tabla de Aspectos'!CF259,IF(AND('Tabla de Aspectos'!CH259&gt;=0,'Tabla de Aspectos'!CH259&lt;'Tabla de Aspectos'!$CG$5/24),'Tabla de Aspectos'!CH259,IF(AND('Tabla de Aspectos'!CJ259&gt;=0,'Tabla de Aspectos'!CJ259&lt;'Tabla de Aspectos'!$CI$5/24),'Tabla de Aspectos'!CJ259,IF(AND('Tabla de Aspectos'!CL259&gt;=0,'Tabla de Aspectos'!CL259&lt;'Tabla de Aspectos'!$CK$5/24),'Tabla de Aspectos'!CL259,IF(AND('Tabla de Aspectos'!CN259&gt;=0,'Tabla de Aspectos'!CN259&lt;'Tabla de Aspectos'!$CM$5/24),'Tabla de Aspectos'!CN259,IF(AND('Tabla de Aspectos'!CP259&gt;=0,'Tabla de Aspectos'!CP259&lt;'Tabla de Aspectos'!$CO$5/24),'Tabla de Aspectos'!CP259,IF(AND('Tabla de Aspectos'!CR259&gt;=0,'Tabla de Aspectos'!CR259&lt;'Tabla de Aspectos'!$CQ$5/24),'Tabla de Aspectos'!CR259,IF(AND('Tabla de Aspectos'!CT259&gt;=0,'Tabla de Aspectos'!CT259&lt;'Tabla de Aspectos'!$CS$5/24),'Tabla de Aspectos'!CT259,IF(AND('Tabla de Aspectos'!CV259&gt;=0,'Tabla de Aspectos'!CV259&lt;'Tabla de Aspectos'!$CU$5/24),'Tabla de Aspectos'!CV259,IF(AND('Tabla de Aspectos'!CX259&gt;=0,'Tabla de Aspectos'!CX259&lt;'Tabla de Aspectos'!$CW$5/24),'Tabla de Aspectos'!CX259,"")))))))))))))))))))))))))))))))))))))))))))))))))</f>
        <v>0</v>
      </c>
      <c r="EV12" s="3" t="str">
        <f>IF(EU12&lt;&gt;"",IF(ET12=13,"(no se puede describir)",IF(ET12="Conjunción","+20",ROUND((31-HLOOKUP(ET12,'Tabla de Aspectos'!$G$2:$DT$7,6,FALSE))/3*2,1))),"")</f>
        <v>+20</v>
      </c>
      <c r="EW12" s="3">
        <f>IF(ET12='Tabla de Aspectos'!$G$2,24*EU12/'Tabla de Aspectos'!$G$5,IF(ET12='Tabla de Aspectos'!$I$2,24*EU12/'Tabla de Aspectos'!$I$5,IF(ET12='Tabla de Aspectos'!$K$2,24*EU12/'Tabla de Aspectos'!$K$5,IF(ET12='Tabla de Aspectos'!$CY$2,24*EU12/'Tabla de Aspectos'!$CY$5,IF(ET12='Tabla de Aspectos'!$M$2,24*EU12/'Tabla de Aspectos'!$M$5,IF(ET12='Tabla de Aspectos'!$M$2,24*EU12/'Tabla de Aspectos'!$M$5,IF(ET12='Tabla de Aspectos'!$O$2,24*EU12/'Tabla de Aspectos'!$O$5,IF(ET12='Tabla de Aspectos'!$Q$2,24*EU12/'Tabla de Aspectos'!$Q$5,IF(ET12='Tabla de Aspectos'!$S$2,24*EU12/'Tabla de Aspectos'!$S$5,IF(ET12='Tabla de Aspectos'!$U$2,24*EU12/'Tabla de Aspectos'!$U$5,IF(ET12='Tabla de Aspectos'!$W$2,24*EU12/'Tabla de Aspectos'!$W$5,IF(ET12='Tabla de Aspectos'!$Y$2,24*EU12/'Tabla de Aspectos'!$Y$5,IF(ET12='Tabla de Aspectos'!$AA$2,24*EU12/'Tabla de Aspectos'!$AA$5,IF(ET12='Tabla de Aspectos'!$AC$2,24*EU12/'Tabla de Aspectos'!$AC$5,IF(ET12='Tabla de Aspectos'!$AE$2,24*EU12/'Tabla de Aspectos'!$AE$5,IF(ET12='Tabla de Aspectos'!$AG$2,24*EU12/'Tabla de Aspectos'!$AG$5,IF(ET12='Tabla de Aspectos'!$AI$2,24*EU12/'Tabla de Aspectos'!$AI$5,IF(ET12='Tabla de Aspectos'!$AK$2,24*EU12/'Tabla de Aspectos'!$AK$5,IF(ET12='Tabla de Aspectos'!$AM$2,24*EU12/'Tabla de Aspectos'!$AM$5,IF(ET12='Tabla de Aspectos'!$AO$2,24*EU12/'Tabla de Aspectos'!$AO$5,IF(ET12='Tabla de Aspectos'!$AQ$2,24*EU12/'Tabla de Aspectos'!$AQ$5,IF(ET12='Tabla de Aspectos'!$AS$2,24*EU12/'Tabla de Aspectos'!$AS$5,IF(ET12='Tabla de Aspectos'!$AU$2,24*EU12/'Tabla de Aspectos'!$AU$5,IF(ET12='Tabla de Aspectos'!$AW$2,24*EU12/'Tabla de Aspectos'!$AW$5,IF(ET12='Tabla de Aspectos'!$AY$2,24*EU12/'Tabla de Aspectos'!$AY$5,IF(ET12='Tabla de Aspectos'!$BA$2,24*EU12/'Tabla de Aspectos'!$BA$5,IF(ET12='Tabla de Aspectos'!$BC$2,24*EU12/'Tabla de Aspectos'!$BC$5,IF(ET12='Tabla de Aspectos'!$BE$2,24*EU12/'Tabla de Aspectos'!$BE$5,IF(ET12='Tabla de Aspectos'!$BG$2,24*EU12/'Tabla de Aspectos'!$BG$5,IF(ET12='Tabla de Aspectos'!$BI$2,24*EU12/'Tabla de Aspectos'!$BI$5,IF(ET12='Tabla de Aspectos'!$BK$2,24*EU12/'Tabla de Aspectos'!$BK$5,IF(ET12='Tabla de Aspectos'!$BM$2,24*EU12/'Tabla de Aspectos'!$BM$5,IF(ET12='Tabla de Aspectos'!$BO$2,24*EU12/'Tabla de Aspectos'!$BO$5,IF(ET12='Tabla de Aspectos'!$BQ$2,24*EU12/'Tabla de Aspectos'!$BQ$5,IF(ET12='Tabla de Aspectos'!$BS$2,24*EU12/'Tabla de Aspectos'!$BS$5,IF(ET12='Tabla de Aspectos'!$BU$2,24*EU12/'Tabla de Aspectos'!$BU$5,IF(ET12='Tabla de Aspectos'!$BW$2,24*EU12/'Tabla de Aspectos'!$BW$5,IF(ET12='Tabla de Aspectos'!$BY$2,24*EU12/'Tabla de Aspectos'!$BY$5,IF(ET12='Tabla de Aspectos'!$CA$2,24*EU12/'Tabla de Aspectos'!$CA$5,IF(ET12='Tabla de Aspectos'!$CC$2,24*EU12/'Tabla de Aspectos'!$CC$5,IF(ET12='Tabla de Aspectos'!$CE$2,24*EU12/'Tabla de Aspectos'!$CE$5,IF(ET12='Tabla de Aspectos'!$CG$2,24*EU12/'Tabla de Aspectos'!$CG$5,IF(ET12='Tabla de Aspectos'!$CI$2,24*EU12/'Tabla de Aspectos'!$CI$5,IF(ET12='Tabla de Aspectos'!$CK$2,24*EU12/'Tabla de Aspectos'!$CK$5,IF(ET12='Tabla de Aspectos'!$CM$2,24*EU12/'Tabla de Aspectos'!$CM$5,IF(ET12='Tabla de Aspectos'!$CO$2,24*EU12/'Tabla de Aspectos'!$CO$5,IF(ET12='Tabla de Aspectos'!$CQ$2,24*EU12/'Tabla de Aspectos'!$CQ$5,IF(ET12='Tabla de Aspectos'!$CS$2,24*EU12/'Tabla de Aspectos'!$CS$5,IF(ET12='Tabla de Aspectos'!$CU$2,24*EU12/'Tabla de Aspectos'!$CU$5,IF(ET12='Tabla de Aspectos'!$CW$2,24*EU12/'Tabla de Aspectos'!$CW$5,""))))))))))))))))))))))))))))))))))))))))))))))))))</f>
        <v>0</v>
      </c>
      <c r="EX12" s="3">
        <f t="shared" si="14"/>
        <v>20</v>
      </c>
    </row>
    <row r="13" spans="3:154" x14ac:dyDescent="0.3">
      <c r="C13" s="3">
        <f>'Tabla de Aspectos'!D19</f>
        <v>10</v>
      </c>
      <c r="D13" s="3" t="str">
        <f>'Tabla de Aspectos'!E19</f>
        <v>Plutón</v>
      </c>
      <c r="E13" s="3" t="str">
        <f>'Tabla de Aspectos'!F19</f>
        <v>Se requiere llenar las posiciones</v>
      </c>
      <c r="F13" s="3" t="e">
        <f>IF('Tabla de Aspectos'!G19='Tabla de Aspectos'!$H$2,'Tabla de Aspectos'!$H$2,IF('Tabla de Aspectos'!I19='Tabla de Aspectos'!$J$2,'Tabla de Aspectos'!$J$2,IF('Tabla de Aspectos'!K19='Tabla de Aspectos'!$L$2,'Tabla de Aspectos'!$L$2,"")))</f>
        <v>#N/A</v>
      </c>
      <c r="G13" s="5" t="e">
        <f>IF(AND('Tabla de Aspectos'!H19&gt;=0,'Tabla de Aspectos'!H19&lt;'Tabla de Aspectos'!$G$5/24),'Tabla de Aspectos'!H19,IF(AND('Tabla de Aspectos'!J19&gt;=0,'Tabla de Aspectos'!J19&lt;'Tabla de Aspectos'!$I$5/24),'Tabla de Aspectos'!J19,IF(AND('Tabla de Aspectos'!L19&gt;=0,'Tabla de Aspectos'!L19&lt;'Tabla de Aspectos'!$K$5/24),'Tabla de Aspectos'!L19,"")))</f>
        <v>#N/A</v>
      </c>
      <c r="H13" s="3" t="e">
        <f>IF(G13&lt;&gt;"",IF(F13=13,"(no se puede describir)",IF(F13="Conjunción","+20",ROUND((31-HLOOKUP(F13,'Tabla de Aspectos'!$G$2:$DT$7,6,FALSE))/3*2,1))),"")</f>
        <v>#N/A</v>
      </c>
      <c r="I13" s="3" t="e">
        <f>IF(F13='Tabla de Aspectos'!$G$2,24*G13/'Tabla de Aspectos'!$G$5,IF(F13='Tabla de Aspectos'!$I$2,24*G13/'Tabla de Aspectos'!$I$5,IF(F13='Tabla de Aspectos'!$K$2,24*G13/'Tabla de Aspectos'!$K$5,"")))</f>
        <v>#N/A</v>
      </c>
      <c r="J13" s="3" t="e">
        <f t="shared" si="15"/>
        <v>#N/A</v>
      </c>
      <c r="L13" s="3">
        <f>'Tabla de Aspectos'!D35</f>
        <v>27</v>
      </c>
      <c r="M13" s="3" t="str">
        <f>'Tabla de Aspectos'!E35</f>
        <v>Sol</v>
      </c>
      <c r="N13" s="3" t="str">
        <f>'Tabla de Aspectos'!F35</f>
        <v>Nodo Norte Real</v>
      </c>
      <c r="O13" s="3" t="str">
        <f>IF('Tabla de Aspectos'!G35='Tabla de Aspectos'!$H$2,'Tabla de Aspectos'!$H$2,IF('Tabla de Aspectos'!I35='Tabla de Aspectos'!$J$2,'Tabla de Aspectos'!$J$2,IF('Tabla de Aspectos'!CY35='Tabla de Aspectos'!$CZ$2,'Tabla de Aspectos'!$CZ$2,IF('Tabla de Aspectos'!K35='Tabla de Aspectos'!$L$2,'Tabla de Aspectos'!$L$2,IF('Tabla de Aspectos'!M35='Tabla de Aspectos'!$N$2,'Tabla de Aspectos'!$N$2,IF('Tabla de Aspectos'!O35='Tabla de Aspectos'!$P$2,'Tabla de Aspectos'!$P$2,IF('Tabla de Aspectos'!Q35='Tabla de Aspectos'!$R$2,'Tabla de Aspectos'!$R$2,IF('Tabla de Aspectos'!S35='Tabla de Aspectos'!$T$2,'Tabla de Aspectos'!$T$2,IF('Tabla de Aspectos'!U35='Tabla de Aspectos'!$V$2,'Tabla de Aspectos'!$V$2,IF('Tabla de Aspectos'!W35='Tabla de Aspectos'!$X$2,'Tabla de Aspectos'!$X$2,IF('Tabla de Aspectos'!Y35='Tabla de Aspectos'!$Z$2,'Tabla de Aspectos'!$Z$2,IF('Tabla de Aspectos'!AA35='Tabla de Aspectos'!$AB$2,'Tabla de Aspectos'!$AB$2,IF('Tabla de Aspectos'!AC35='Tabla de Aspectos'!$AD$2,'Tabla de Aspectos'!$AD$2,IF('Tabla de Aspectos'!AE35='Tabla de Aspectos'!$AF$2,'Tabla de Aspectos'!$AF$2,IF('Tabla de Aspectos'!AG35='Tabla de Aspectos'!$AH$2,'Tabla de Aspectos'!$AH$2,IF('Tabla de Aspectos'!AI35='Tabla de Aspectos'!$AJ$2,'Tabla de Aspectos'!$AJ$2,IF('Tabla de Aspectos'!AK35='Tabla de Aspectos'!$AL$2,'Tabla de Aspectos'!$AL$2,IF('Tabla de Aspectos'!AM35='Tabla de Aspectos'!$AN$2,'Tabla de Aspectos'!$AN$2,IF('Tabla de Aspectos'!AO35='Tabla de Aspectos'!$AP$2,'Tabla de Aspectos'!$AP$2,IF('Tabla de Aspectos'!AQ35='Tabla de Aspectos'!$AR$2,'Tabla de Aspectos'!$AR$2,IF('Tabla de Aspectos'!AS35='Tabla de Aspectos'!$AT$2,'Tabla de Aspectos'!$AT$2,IF('Tabla de Aspectos'!AU35='Tabla de Aspectos'!$AV$2,'Tabla de Aspectos'!$AV$2,IF('Tabla de Aspectos'!AW35='Tabla de Aspectos'!$AX$2,'Tabla de Aspectos'!$AX$2,IF('Tabla de Aspectos'!AY35='Tabla de Aspectos'!$AZ$2,'Tabla de Aspectos'!$AZ$2,IF('Tabla de Aspectos'!BA35='Tabla de Aspectos'!$BB$2,'Tabla de Aspectos'!$BB$2,IF('Tabla de Aspectos'!BC35='Tabla de Aspectos'!$BD$2,'Tabla de Aspectos'!$BD$2,IF('Tabla de Aspectos'!BE35='Tabla de Aspectos'!$BF$2,'Tabla de Aspectos'!$BF$2,IF('Tabla de Aspectos'!BG35='Tabla de Aspectos'!$BH$2,'Tabla de Aspectos'!$BH$2,IF('Tabla de Aspectos'!BI35='Tabla de Aspectos'!$BJ$2,'Tabla de Aspectos'!$BJ$2,IF('Tabla de Aspectos'!BK35='Tabla de Aspectos'!$BL$2,'Tabla de Aspectos'!$BL$2,IF('Tabla de Aspectos'!BM35='Tabla de Aspectos'!$BN$2,'Tabla de Aspectos'!$BN$2,IF('Tabla de Aspectos'!BO35='Tabla de Aspectos'!$BP$2,'Tabla de Aspectos'!$BP$2,IF('Tabla de Aspectos'!BQ35='Tabla de Aspectos'!$BR$2,'Tabla de Aspectos'!$BR$2,IF('Tabla de Aspectos'!BS35='Tabla de Aspectos'!$BT$2,'Tabla de Aspectos'!$BT$2,IF('Tabla de Aspectos'!BU35='Tabla de Aspectos'!$BV$2,'Tabla de Aspectos'!$BV$2,IF('Tabla de Aspectos'!BW35='Tabla de Aspectos'!$BX$2,'Tabla de Aspectos'!$BX$2,IF('Tabla de Aspectos'!BY35='Tabla de Aspectos'!$BZ$2,'Tabla de Aspectos'!$BZ$2,IF('Tabla de Aspectos'!CA35='Tabla de Aspectos'!$CB$2,'Tabla de Aspectos'!$CB$2,IF('Tabla de Aspectos'!CC35='Tabla de Aspectos'!$CD$2,'Tabla de Aspectos'!$CD$2,IF('Tabla de Aspectos'!CE35='Tabla de Aspectos'!$CF$2,'Tabla de Aspectos'!$CF$2,IF('Tabla de Aspectos'!CG35='Tabla de Aspectos'!$CH$2,'Tabla de Aspectos'!$CH$2,IF('Tabla de Aspectos'!CI35='Tabla de Aspectos'!$CJ$2,'Tabla de Aspectos'!$CJ$2,IF('Tabla de Aspectos'!CK35='Tabla de Aspectos'!$CL$2,'Tabla de Aspectos'!$CL$2,IF('Tabla de Aspectos'!CM35='Tabla de Aspectos'!$CN$2,'Tabla de Aspectos'!$CN$2,IF('Tabla de Aspectos'!CO35='Tabla de Aspectos'!$CP$2,'Tabla de Aspectos'!$CP$2,IF('Tabla de Aspectos'!CQ35='Tabla de Aspectos'!$CR$2,'Tabla de Aspectos'!$CR$2,IF('Tabla de Aspectos'!CS35='Tabla de Aspectos'!$CT$2,'Tabla de Aspectos'!$CT$2,IF('Tabla de Aspectos'!CU35='Tabla de Aspectos'!$CV$2,'Tabla de Aspectos'!$CV$2,IF('Tabla de Aspectos'!CW35='Tabla de Aspectos'!$CX$2,'Tabla de Aspectos'!$CX$2,"")))))))))))))))))))))))))))))))))))))))))))))))))</f>
        <v>Conjunción</v>
      </c>
      <c r="P13" s="5">
        <f>IF(AND('Tabla de Aspectos'!H35&gt;=0,'Tabla de Aspectos'!H35&lt;'Tabla de Aspectos'!$G$5/24),'Tabla de Aspectos'!H35,IF(AND('Tabla de Aspectos'!J35&gt;=0,'Tabla de Aspectos'!J35&lt;'Tabla de Aspectos'!$I$5/24),'Tabla de Aspectos'!J35,IF(AND('Tabla de Aspectos'!CZ35&gt;=0,'Tabla de Aspectos'!CZ35&lt;'Tabla de Aspectos'!$CY$5/24),'Tabla de Aspectos'!CZ35,IF(AND('Tabla de Aspectos'!L35&gt;=0,'Tabla de Aspectos'!L35&lt;'Tabla de Aspectos'!$K$5/24),'Tabla de Aspectos'!L35,IF(AND('Tabla de Aspectos'!N35&gt;=0,'Tabla de Aspectos'!N35&lt;'Tabla de Aspectos'!$M$5/24),'Tabla de Aspectos'!N35,IF(AND('Tabla de Aspectos'!P35&gt;=0,'Tabla de Aspectos'!P35&lt;'Tabla de Aspectos'!$O$5/24),'Tabla de Aspectos'!P35,IF(AND('Tabla de Aspectos'!R35&gt;=0,'Tabla de Aspectos'!R35&lt;'Tabla de Aspectos'!$Q$5/24),'Tabla de Aspectos'!R35,IF(AND('Tabla de Aspectos'!T35&gt;=0,'Tabla de Aspectos'!T35&lt;'Tabla de Aspectos'!$S$5/24),'Tabla de Aspectos'!T35,IF(AND('Tabla de Aspectos'!V35&gt;=0,'Tabla de Aspectos'!V35&lt;'Tabla de Aspectos'!$U$5/24),'Tabla de Aspectos'!V35,IF(AND('Tabla de Aspectos'!X35&gt;=0,'Tabla de Aspectos'!X35&lt;'Tabla de Aspectos'!$W$5/24),'Tabla de Aspectos'!X35,IF(AND('Tabla de Aspectos'!Z35&gt;=0,'Tabla de Aspectos'!Z35&lt;'Tabla de Aspectos'!$Y$5/24),'Tabla de Aspectos'!Z35,IF(AND('Tabla de Aspectos'!AB35&gt;=0,'Tabla de Aspectos'!AB35&lt;'Tabla de Aspectos'!$AA$5/24),'Tabla de Aspectos'!AB35,IF(AND('Tabla de Aspectos'!AD35&gt;=0,'Tabla de Aspectos'!AD35&lt;'Tabla de Aspectos'!$AC$5/24),'Tabla de Aspectos'!AD35,IF(AND('Tabla de Aspectos'!AF35&gt;=0,'Tabla de Aspectos'!AF35&lt;'Tabla de Aspectos'!$AE$5/24),'Tabla de Aspectos'!AF35,IF(AND('Tabla de Aspectos'!AH35&gt;=0,'Tabla de Aspectos'!AH35&lt;'Tabla de Aspectos'!$AG$5/24),'Tabla de Aspectos'!AH35,IF(AND('Tabla de Aspectos'!AJ35&gt;=0,'Tabla de Aspectos'!AJ35&lt;'Tabla de Aspectos'!$AI$5/24),'Tabla de Aspectos'!AJ35,IF(AND('Tabla de Aspectos'!AL35&gt;=0,'Tabla de Aspectos'!AL35&lt;'Tabla de Aspectos'!$AK$5/24),'Tabla de Aspectos'!AL35,IF(AND('Tabla de Aspectos'!AN35&gt;=0,'Tabla de Aspectos'!AN35&lt;'Tabla de Aspectos'!$AM$5/24),'Tabla de Aspectos'!AN35,IF(AND('Tabla de Aspectos'!AP35&gt;=0,'Tabla de Aspectos'!AP35&lt;'Tabla de Aspectos'!$AO$5/24),'Tabla de Aspectos'!AP35,IF(AND('Tabla de Aspectos'!AR35&gt;=0,'Tabla de Aspectos'!AR35&lt;'Tabla de Aspectos'!$AQ$5/24),'Tabla de Aspectos'!AR35,IF(AND('Tabla de Aspectos'!AT35&gt;=0,'Tabla de Aspectos'!AT35&lt;'Tabla de Aspectos'!$AS$5/24),'Tabla de Aspectos'!AT35,IF(AND('Tabla de Aspectos'!AV35&gt;=0,'Tabla de Aspectos'!AV35&lt;'Tabla de Aspectos'!$AU$5/24),'Tabla de Aspectos'!AV35,IF(AND('Tabla de Aspectos'!AX35&gt;=0,'Tabla de Aspectos'!AX35&lt;'Tabla de Aspectos'!$AW$5/24),'Tabla de Aspectos'!AX35,IF(AND('Tabla de Aspectos'!AZ35&gt;=0,'Tabla de Aspectos'!AZ35&lt;'Tabla de Aspectos'!$AY$5/24),'Tabla de Aspectos'!AZ35,IF(AND('Tabla de Aspectos'!BB35&gt;=0,'Tabla de Aspectos'!BB35&lt;'Tabla de Aspectos'!$BA$5/24),'Tabla de Aspectos'!BB35,IF(AND('Tabla de Aspectos'!BD35&gt;=0,'Tabla de Aspectos'!BD35&lt;'Tabla de Aspectos'!$BC$5/24),'Tabla de Aspectos'!BD35,IF(AND('Tabla de Aspectos'!BF35&gt;=0,'Tabla de Aspectos'!BF35&lt;'Tabla de Aspectos'!$BE$5/24),'Tabla de Aspectos'!BF35,IF(AND('Tabla de Aspectos'!BH35&gt;=0,'Tabla de Aspectos'!BH35&lt;'Tabla de Aspectos'!$BG$5/24),'Tabla de Aspectos'!BH35,IF(AND('Tabla de Aspectos'!BJ35&gt;=0,'Tabla de Aspectos'!BJ35&lt;'Tabla de Aspectos'!$BI$5/24),'Tabla de Aspectos'!BJ35,IF(AND('Tabla de Aspectos'!BL35&gt;=0,'Tabla de Aspectos'!BL35&lt;'Tabla de Aspectos'!$BK$5/24),'Tabla de Aspectos'!BL35,IF(AND('Tabla de Aspectos'!BN35&gt;=0,'Tabla de Aspectos'!BN35&lt;'Tabla de Aspectos'!$BM$5/24),'Tabla de Aspectos'!BN35,IF(AND('Tabla de Aspectos'!BP35&gt;=0,'Tabla de Aspectos'!BP35&lt;'Tabla de Aspectos'!$BO$5/24),'Tabla de Aspectos'!BP35,IF(AND('Tabla de Aspectos'!BR35&gt;=0,'Tabla de Aspectos'!BR35&lt;'Tabla de Aspectos'!$BQ$5/24),'Tabla de Aspectos'!BR35,IF(AND('Tabla de Aspectos'!BT35&gt;=0,'Tabla de Aspectos'!BT35&lt;'Tabla de Aspectos'!$BS$5/24),'Tabla de Aspectos'!BT35,IF(AND('Tabla de Aspectos'!BV35&gt;=0,'Tabla de Aspectos'!BV35&lt;'Tabla de Aspectos'!$BU$5/24),'Tabla de Aspectos'!BV35,IF(AND('Tabla de Aspectos'!BX35&gt;=0,'Tabla de Aspectos'!BX35&lt;'Tabla de Aspectos'!$BW$5/24),'Tabla de Aspectos'!BX35,IF(AND('Tabla de Aspectos'!BZ35&gt;=0,'Tabla de Aspectos'!BZ35&lt;'Tabla de Aspectos'!$BY$5/24),'Tabla de Aspectos'!BZ35,IF(AND('Tabla de Aspectos'!CB35&gt;=0,'Tabla de Aspectos'!CB35&lt;'Tabla de Aspectos'!$CA$5/24),'Tabla de Aspectos'!CB35,IF(AND('Tabla de Aspectos'!CD35&gt;=0,'Tabla de Aspectos'!CD35&lt;'Tabla de Aspectos'!$CC$5/24),'Tabla de Aspectos'!CD35,IF(AND('Tabla de Aspectos'!CF35&gt;=0,'Tabla de Aspectos'!CF35&lt;'Tabla de Aspectos'!$CE$5/24),'Tabla de Aspectos'!CF35,IF(AND('Tabla de Aspectos'!CH35&gt;=0,'Tabla de Aspectos'!CH35&lt;'Tabla de Aspectos'!$CG$5/24),'Tabla de Aspectos'!CH35,IF(AND('Tabla de Aspectos'!CJ35&gt;=0,'Tabla de Aspectos'!CJ35&lt;'Tabla de Aspectos'!$CI$5/24),'Tabla de Aspectos'!CJ35,IF(AND('Tabla de Aspectos'!CL35&gt;=0,'Tabla de Aspectos'!CL35&lt;'Tabla de Aspectos'!$CK$5/24),'Tabla de Aspectos'!CL35,IF(AND('Tabla de Aspectos'!CN35&gt;=0,'Tabla de Aspectos'!CN35&lt;'Tabla de Aspectos'!$CM$5/24),'Tabla de Aspectos'!CN35,IF(AND('Tabla de Aspectos'!CP35&gt;=0,'Tabla de Aspectos'!CP35&lt;'Tabla de Aspectos'!$CO$5/24),'Tabla de Aspectos'!CP35,IF(AND('Tabla de Aspectos'!CR35&gt;=0,'Tabla de Aspectos'!CR35&lt;'Tabla de Aspectos'!$CQ$5/24),'Tabla de Aspectos'!CR35,IF(AND('Tabla de Aspectos'!CT35&gt;=0,'Tabla de Aspectos'!CT35&lt;'Tabla de Aspectos'!$CS$5/24),'Tabla de Aspectos'!CT35,IF(AND('Tabla de Aspectos'!CV35&gt;=0,'Tabla de Aspectos'!CV35&lt;'Tabla de Aspectos'!$CU$5/24),'Tabla de Aspectos'!CV35,IF(AND('Tabla de Aspectos'!CX35&gt;=0,'Tabla de Aspectos'!CX35&lt;'Tabla de Aspectos'!$CW$5/24),'Tabla de Aspectos'!CX35,"")))))))))))))))))))))))))))))))))))))))))))))))))</f>
        <v>0</v>
      </c>
      <c r="Q13" s="3" t="str">
        <f>IF(P13&lt;&gt;"",IF(O13=13,"(no se puede describir)",IF(O13="Conjunción","+20",ROUND((31-HLOOKUP(O13,'Tabla de Aspectos'!$G$2:$DT$7,6,FALSE))/3*2,1))),"")</f>
        <v>+20</v>
      </c>
      <c r="R13" s="3">
        <f>IF(O13='Tabla de Aspectos'!$G$2,24*P13/'Tabla de Aspectos'!$G$5,IF(O13='Tabla de Aspectos'!$I$2,24*P13/'Tabla de Aspectos'!$I$5,IF(O13='Tabla de Aspectos'!$K$2,24*P13/'Tabla de Aspectos'!$K$5,IF(O13='Tabla de Aspectos'!$CY$2,24*P13/'Tabla de Aspectos'!$CY$5,IF(O13='Tabla de Aspectos'!$M$2,24*P13/'Tabla de Aspectos'!$M$5,IF(O13='Tabla de Aspectos'!$M$2,24*P13/'Tabla de Aspectos'!$M$5,IF(O13='Tabla de Aspectos'!$O$2,24*P13/'Tabla de Aspectos'!$O$5,IF(O13='Tabla de Aspectos'!$Q$2,24*P13/'Tabla de Aspectos'!$Q$5,IF(O13='Tabla de Aspectos'!$S$2,24*P13/'Tabla de Aspectos'!$S$5,IF(O13='Tabla de Aspectos'!$U$2,24*P13/'Tabla de Aspectos'!$U$5,IF(O13='Tabla de Aspectos'!$W$2,24*P13/'Tabla de Aspectos'!$W$5,IF(O13='Tabla de Aspectos'!$Y$2,24*P13/'Tabla de Aspectos'!$Y$5,IF(O13='Tabla de Aspectos'!$AA$2,24*P13/'Tabla de Aspectos'!$AA$5,IF(O13='Tabla de Aspectos'!$AC$2,24*P13/'Tabla de Aspectos'!$AC$5,IF(O13='Tabla de Aspectos'!$AE$2,24*P13/'Tabla de Aspectos'!$AE$5,IF(O13='Tabla de Aspectos'!$AG$2,24*P13/'Tabla de Aspectos'!$AG$5,IF(O13='Tabla de Aspectos'!$AI$2,24*P13/'Tabla de Aspectos'!$AI$5,IF(O13='Tabla de Aspectos'!$AK$2,24*P13/'Tabla de Aspectos'!$AK$5,IF(O13='Tabla de Aspectos'!$AM$2,24*P13/'Tabla de Aspectos'!$AM$5,IF(O13='Tabla de Aspectos'!$AO$2,24*P13/'Tabla de Aspectos'!$AO$5,IF(O13='Tabla de Aspectos'!$AQ$2,24*P13/'Tabla de Aspectos'!$AQ$5,IF(O13='Tabla de Aspectos'!$AS$2,24*P13/'Tabla de Aspectos'!$AS$5,IF(O13='Tabla de Aspectos'!$AU$2,24*P13/'Tabla de Aspectos'!$AU$5,IF(O13='Tabla de Aspectos'!$AW$2,24*P13/'Tabla de Aspectos'!$AW$5,IF(O13='Tabla de Aspectos'!$AY$2,24*P13/'Tabla de Aspectos'!$AY$5,IF(O13='Tabla de Aspectos'!$BA$2,24*P13/'Tabla de Aspectos'!$BA$5,IF(O13='Tabla de Aspectos'!$BC$2,24*P13/'Tabla de Aspectos'!$BC$5,IF(O13='Tabla de Aspectos'!$BE$2,24*P13/'Tabla de Aspectos'!$BE$5,IF(O13='Tabla de Aspectos'!$BG$2,24*P13/'Tabla de Aspectos'!$BG$5,IF(O13='Tabla de Aspectos'!$BI$2,24*P13/'Tabla de Aspectos'!$BI$5,IF(O13='Tabla de Aspectos'!$BK$2,24*P13/'Tabla de Aspectos'!$BK$5,IF(O13='Tabla de Aspectos'!$BM$2,24*P13/'Tabla de Aspectos'!$BM$5,IF(O13='Tabla de Aspectos'!$BO$2,24*P13/'Tabla de Aspectos'!$BO$5,IF(O13='Tabla de Aspectos'!$BQ$2,24*P13/'Tabla de Aspectos'!$BQ$5,IF(O13='Tabla de Aspectos'!$BS$2,24*P13/'Tabla de Aspectos'!$BS$5,IF(O13='Tabla de Aspectos'!$BU$2,24*P13/'Tabla de Aspectos'!$BU$5,IF(O13='Tabla de Aspectos'!$BW$2,24*P13/'Tabla de Aspectos'!$BW$5,IF(O13='Tabla de Aspectos'!$BY$2,24*P13/'Tabla de Aspectos'!$BY$5,IF(O13='Tabla de Aspectos'!$CA$2,24*P13/'Tabla de Aspectos'!$CA$5,IF(O13='Tabla de Aspectos'!$CC$2,24*P13/'Tabla de Aspectos'!$CC$5,IF(O13='Tabla de Aspectos'!$CE$2,24*P13/'Tabla de Aspectos'!$CE$5,IF(O13='Tabla de Aspectos'!$CG$2,24*P13/'Tabla de Aspectos'!$CG$5,IF(O13='Tabla de Aspectos'!$CI$2,24*P13/'Tabla de Aspectos'!$CI$5,IF(O13='Tabla de Aspectos'!$CK$2,24*P13/'Tabla de Aspectos'!$CK$5,IF(O13='Tabla de Aspectos'!$CM$2,24*P13/'Tabla de Aspectos'!$CM$5,IF(O13='Tabla de Aspectos'!$CO$2,24*P13/'Tabla de Aspectos'!$CO$5,IF(O13='Tabla de Aspectos'!$CQ$2,24*P13/'Tabla de Aspectos'!$CQ$5,IF(O13='Tabla de Aspectos'!$CS$2,24*P13/'Tabla de Aspectos'!$CS$5,IF(O13='Tabla de Aspectos'!$CU$2,24*P13/'Tabla de Aspectos'!$CU$5,IF(O13='Tabla de Aspectos'!$CW$2,24*P13/'Tabla de Aspectos'!$CW$5,""))))))))))))))))))))))))))))))))))))))))))))))))))</f>
        <v>0</v>
      </c>
      <c r="S13" s="3">
        <f t="shared" si="16"/>
        <v>20</v>
      </c>
      <c r="U13" s="3">
        <f>'Tabla de Aspectos'!D50</f>
        <v>43</v>
      </c>
      <c r="V13" s="3" t="str">
        <f>'Tabla de Aspectos'!E50</f>
        <v>Luna</v>
      </c>
      <c r="W13" s="3" t="str">
        <f>'Tabla de Aspectos'!F50</f>
        <v>Nodo Norte Real</v>
      </c>
      <c r="X13" s="3" t="str">
        <f>IF('Tabla de Aspectos'!G50='Tabla de Aspectos'!$H$2,'Tabla de Aspectos'!$H$2,IF('Tabla de Aspectos'!I50='Tabla de Aspectos'!$J$2,'Tabla de Aspectos'!$J$2,IF('Tabla de Aspectos'!CY50='Tabla de Aspectos'!$CZ$2,'Tabla de Aspectos'!$CZ$2,IF('Tabla de Aspectos'!K50='Tabla de Aspectos'!$L$2,'Tabla de Aspectos'!$L$2,IF('Tabla de Aspectos'!M50='Tabla de Aspectos'!$N$2,'Tabla de Aspectos'!$N$2,IF('Tabla de Aspectos'!O50='Tabla de Aspectos'!$P$2,'Tabla de Aspectos'!$P$2,IF('Tabla de Aspectos'!Q50='Tabla de Aspectos'!$R$2,'Tabla de Aspectos'!$R$2,IF('Tabla de Aspectos'!S50='Tabla de Aspectos'!$T$2,'Tabla de Aspectos'!$T$2,IF('Tabla de Aspectos'!U50='Tabla de Aspectos'!$V$2,'Tabla de Aspectos'!$V$2,IF('Tabla de Aspectos'!W50='Tabla de Aspectos'!$X$2,'Tabla de Aspectos'!$X$2,IF('Tabla de Aspectos'!Y50='Tabla de Aspectos'!$Z$2,'Tabla de Aspectos'!$Z$2,IF('Tabla de Aspectos'!AA50='Tabla de Aspectos'!$AB$2,'Tabla de Aspectos'!$AB$2,IF('Tabla de Aspectos'!AC50='Tabla de Aspectos'!$AD$2,'Tabla de Aspectos'!$AD$2,IF('Tabla de Aspectos'!AE50='Tabla de Aspectos'!$AF$2,'Tabla de Aspectos'!$AF$2,IF('Tabla de Aspectos'!AG50='Tabla de Aspectos'!$AH$2,'Tabla de Aspectos'!$AH$2,IF('Tabla de Aspectos'!AI50='Tabla de Aspectos'!$AJ$2,'Tabla de Aspectos'!$AJ$2,IF('Tabla de Aspectos'!AK50='Tabla de Aspectos'!$AL$2,'Tabla de Aspectos'!$AL$2,IF('Tabla de Aspectos'!AM50='Tabla de Aspectos'!$AN$2,'Tabla de Aspectos'!$AN$2,IF('Tabla de Aspectos'!AO50='Tabla de Aspectos'!$AP$2,'Tabla de Aspectos'!$AP$2,IF('Tabla de Aspectos'!AQ50='Tabla de Aspectos'!$AR$2,'Tabla de Aspectos'!$AR$2,IF('Tabla de Aspectos'!AS50='Tabla de Aspectos'!$AT$2,'Tabla de Aspectos'!$AT$2,IF('Tabla de Aspectos'!AU50='Tabla de Aspectos'!$AV$2,'Tabla de Aspectos'!$AV$2,IF('Tabla de Aspectos'!AW50='Tabla de Aspectos'!$AX$2,'Tabla de Aspectos'!$AX$2,IF('Tabla de Aspectos'!AY50='Tabla de Aspectos'!$AZ$2,'Tabla de Aspectos'!$AZ$2,IF('Tabla de Aspectos'!BA50='Tabla de Aspectos'!$BB$2,'Tabla de Aspectos'!$BB$2,IF('Tabla de Aspectos'!BC50='Tabla de Aspectos'!$BD$2,'Tabla de Aspectos'!$BD$2,IF('Tabla de Aspectos'!BE50='Tabla de Aspectos'!$BF$2,'Tabla de Aspectos'!$BF$2,IF('Tabla de Aspectos'!BG50='Tabla de Aspectos'!$BH$2,'Tabla de Aspectos'!$BH$2,IF('Tabla de Aspectos'!BI50='Tabla de Aspectos'!$BJ$2,'Tabla de Aspectos'!$BJ$2,IF('Tabla de Aspectos'!BK50='Tabla de Aspectos'!$BL$2,'Tabla de Aspectos'!$BL$2,IF('Tabla de Aspectos'!BM50='Tabla de Aspectos'!$BN$2,'Tabla de Aspectos'!$BN$2,IF('Tabla de Aspectos'!BO50='Tabla de Aspectos'!$BP$2,'Tabla de Aspectos'!$BP$2,IF('Tabla de Aspectos'!BQ50='Tabla de Aspectos'!$BR$2,'Tabla de Aspectos'!$BR$2,IF('Tabla de Aspectos'!BS50='Tabla de Aspectos'!$BT$2,'Tabla de Aspectos'!$BT$2,IF('Tabla de Aspectos'!BU50='Tabla de Aspectos'!$BV$2,'Tabla de Aspectos'!$BV$2,IF('Tabla de Aspectos'!BW50='Tabla de Aspectos'!$BX$2,'Tabla de Aspectos'!$BX$2,IF('Tabla de Aspectos'!BY50='Tabla de Aspectos'!$BZ$2,'Tabla de Aspectos'!$BZ$2,IF('Tabla de Aspectos'!CA50='Tabla de Aspectos'!$CB$2,'Tabla de Aspectos'!$CB$2,IF('Tabla de Aspectos'!CC50='Tabla de Aspectos'!$CD$2,'Tabla de Aspectos'!$CD$2,IF('Tabla de Aspectos'!CE50='Tabla de Aspectos'!$CF$2,'Tabla de Aspectos'!$CF$2,IF('Tabla de Aspectos'!CG50='Tabla de Aspectos'!$CH$2,'Tabla de Aspectos'!$CH$2,IF('Tabla de Aspectos'!CI50='Tabla de Aspectos'!$CJ$2,'Tabla de Aspectos'!$CJ$2,IF('Tabla de Aspectos'!CK50='Tabla de Aspectos'!$CL$2,'Tabla de Aspectos'!$CL$2,IF('Tabla de Aspectos'!CM50='Tabla de Aspectos'!$CN$2,'Tabla de Aspectos'!$CN$2,IF('Tabla de Aspectos'!CO50='Tabla de Aspectos'!$CP$2,'Tabla de Aspectos'!$CP$2,IF('Tabla de Aspectos'!CQ50='Tabla de Aspectos'!$CR$2,'Tabla de Aspectos'!$CR$2,IF('Tabla de Aspectos'!CS50='Tabla de Aspectos'!$CT$2,'Tabla de Aspectos'!$CT$2,IF('Tabla de Aspectos'!CU50='Tabla de Aspectos'!$CV$2,'Tabla de Aspectos'!$CV$2,IF('Tabla de Aspectos'!CW50='Tabla de Aspectos'!$CX$2,'Tabla de Aspectos'!$CX$2,"")))))))))))))))))))))))))))))))))))))))))))))))))</f>
        <v>Conjunción</v>
      </c>
      <c r="Y13" s="5">
        <f>IF(AND('Tabla de Aspectos'!H50&gt;=0,'Tabla de Aspectos'!H50&lt;'Tabla de Aspectos'!$G$5/24),'Tabla de Aspectos'!H50,IF(AND('Tabla de Aspectos'!J50&gt;=0,'Tabla de Aspectos'!J50&lt;'Tabla de Aspectos'!$I$5/24),'Tabla de Aspectos'!J50,IF(AND('Tabla de Aspectos'!CZ50&gt;=0,'Tabla de Aspectos'!CZ50&lt;'Tabla de Aspectos'!$CY$5/24),'Tabla de Aspectos'!CZ50,IF(AND('Tabla de Aspectos'!L50&gt;=0,'Tabla de Aspectos'!L50&lt;'Tabla de Aspectos'!$K$5/24),'Tabla de Aspectos'!L50,IF(AND('Tabla de Aspectos'!N50&gt;=0,'Tabla de Aspectos'!N50&lt;'Tabla de Aspectos'!$M$5/24),'Tabla de Aspectos'!N50,IF(AND('Tabla de Aspectos'!P50&gt;=0,'Tabla de Aspectos'!P50&lt;'Tabla de Aspectos'!$O$5/24),'Tabla de Aspectos'!P50,IF(AND('Tabla de Aspectos'!R50&gt;=0,'Tabla de Aspectos'!R50&lt;'Tabla de Aspectos'!$Q$5/24),'Tabla de Aspectos'!R50,IF(AND('Tabla de Aspectos'!T50&gt;=0,'Tabla de Aspectos'!T50&lt;'Tabla de Aspectos'!$S$5/24),'Tabla de Aspectos'!T50,IF(AND('Tabla de Aspectos'!V50&gt;=0,'Tabla de Aspectos'!V50&lt;'Tabla de Aspectos'!$U$5/24),'Tabla de Aspectos'!V50,IF(AND('Tabla de Aspectos'!X50&gt;=0,'Tabla de Aspectos'!X50&lt;'Tabla de Aspectos'!$W$5/24),'Tabla de Aspectos'!X50,IF(AND('Tabla de Aspectos'!Z50&gt;=0,'Tabla de Aspectos'!Z50&lt;'Tabla de Aspectos'!$Y$5/24),'Tabla de Aspectos'!Z50,IF(AND('Tabla de Aspectos'!AB50&gt;=0,'Tabla de Aspectos'!AB50&lt;'Tabla de Aspectos'!$AA$5/24),'Tabla de Aspectos'!AB50,IF(AND('Tabla de Aspectos'!AD50&gt;=0,'Tabla de Aspectos'!AD50&lt;'Tabla de Aspectos'!$AC$5/24),'Tabla de Aspectos'!AD50,IF(AND('Tabla de Aspectos'!AF50&gt;=0,'Tabla de Aspectos'!AF50&lt;'Tabla de Aspectos'!$AE$5/24),'Tabla de Aspectos'!AF50,IF(AND('Tabla de Aspectos'!AH50&gt;=0,'Tabla de Aspectos'!AH50&lt;'Tabla de Aspectos'!$AG$5/24),'Tabla de Aspectos'!AH50,IF(AND('Tabla de Aspectos'!AJ50&gt;=0,'Tabla de Aspectos'!AJ50&lt;'Tabla de Aspectos'!$AI$5/24),'Tabla de Aspectos'!AJ50,IF(AND('Tabla de Aspectos'!AL50&gt;=0,'Tabla de Aspectos'!AL50&lt;'Tabla de Aspectos'!$AK$5/24),'Tabla de Aspectos'!AL50,IF(AND('Tabla de Aspectos'!AN50&gt;=0,'Tabla de Aspectos'!AN50&lt;'Tabla de Aspectos'!$AM$5/24),'Tabla de Aspectos'!AN50,IF(AND('Tabla de Aspectos'!AP50&gt;=0,'Tabla de Aspectos'!AP50&lt;'Tabla de Aspectos'!$AO$5/24),'Tabla de Aspectos'!AP50,IF(AND('Tabla de Aspectos'!AR50&gt;=0,'Tabla de Aspectos'!AR50&lt;'Tabla de Aspectos'!$AQ$5/24),'Tabla de Aspectos'!AR50,IF(AND('Tabla de Aspectos'!AT50&gt;=0,'Tabla de Aspectos'!AT50&lt;'Tabla de Aspectos'!$AS$5/24),'Tabla de Aspectos'!AT50,IF(AND('Tabla de Aspectos'!AV50&gt;=0,'Tabla de Aspectos'!AV50&lt;'Tabla de Aspectos'!$AU$5/24),'Tabla de Aspectos'!AV50,IF(AND('Tabla de Aspectos'!AX50&gt;=0,'Tabla de Aspectos'!AX50&lt;'Tabla de Aspectos'!$AW$5/24),'Tabla de Aspectos'!AX50,IF(AND('Tabla de Aspectos'!AZ50&gt;=0,'Tabla de Aspectos'!AZ50&lt;'Tabla de Aspectos'!$AY$5/24),'Tabla de Aspectos'!AZ50,IF(AND('Tabla de Aspectos'!BB50&gt;=0,'Tabla de Aspectos'!BB50&lt;'Tabla de Aspectos'!$BA$5/24),'Tabla de Aspectos'!BB50,IF(AND('Tabla de Aspectos'!BD50&gt;=0,'Tabla de Aspectos'!BD50&lt;'Tabla de Aspectos'!$BC$5/24),'Tabla de Aspectos'!BD50,IF(AND('Tabla de Aspectos'!BF50&gt;=0,'Tabla de Aspectos'!BF50&lt;'Tabla de Aspectos'!$BE$5/24),'Tabla de Aspectos'!BF50,IF(AND('Tabla de Aspectos'!BH50&gt;=0,'Tabla de Aspectos'!BH50&lt;'Tabla de Aspectos'!$BG$5/24),'Tabla de Aspectos'!BH50,IF(AND('Tabla de Aspectos'!BJ50&gt;=0,'Tabla de Aspectos'!BJ50&lt;'Tabla de Aspectos'!$BI$5/24),'Tabla de Aspectos'!BJ50,IF(AND('Tabla de Aspectos'!BL50&gt;=0,'Tabla de Aspectos'!BL50&lt;'Tabla de Aspectos'!$BK$5/24),'Tabla de Aspectos'!BL50,IF(AND('Tabla de Aspectos'!BN50&gt;=0,'Tabla de Aspectos'!BN50&lt;'Tabla de Aspectos'!$BM$5/24),'Tabla de Aspectos'!BN50,IF(AND('Tabla de Aspectos'!BP50&gt;=0,'Tabla de Aspectos'!BP50&lt;'Tabla de Aspectos'!$BO$5/24),'Tabla de Aspectos'!BP50,IF(AND('Tabla de Aspectos'!BR50&gt;=0,'Tabla de Aspectos'!BR50&lt;'Tabla de Aspectos'!$BQ$5/24),'Tabla de Aspectos'!BR50,IF(AND('Tabla de Aspectos'!BT50&gt;=0,'Tabla de Aspectos'!BT50&lt;'Tabla de Aspectos'!$BS$5/24),'Tabla de Aspectos'!BT50,IF(AND('Tabla de Aspectos'!BV50&gt;=0,'Tabla de Aspectos'!BV50&lt;'Tabla de Aspectos'!$BU$5/24),'Tabla de Aspectos'!BV50,IF(AND('Tabla de Aspectos'!BX50&gt;=0,'Tabla de Aspectos'!BX50&lt;'Tabla de Aspectos'!$BW$5/24),'Tabla de Aspectos'!BX50,IF(AND('Tabla de Aspectos'!BZ50&gt;=0,'Tabla de Aspectos'!BZ50&lt;'Tabla de Aspectos'!$BY$5/24),'Tabla de Aspectos'!BZ50,IF(AND('Tabla de Aspectos'!CB50&gt;=0,'Tabla de Aspectos'!CB50&lt;'Tabla de Aspectos'!$CA$5/24),'Tabla de Aspectos'!CB50,IF(AND('Tabla de Aspectos'!CD50&gt;=0,'Tabla de Aspectos'!CD50&lt;'Tabla de Aspectos'!$CC$5/24),'Tabla de Aspectos'!CD50,IF(AND('Tabla de Aspectos'!CF50&gt;=0,'Tabla de Aspectos'!CF50&lt;'Tabla de Aspectos'!$CE$5/24),'Tabla de Aspectos'!CF50,IF(AND('Tabla de Aspectos'!CH50&gt;=0,'Tabla de Aspectos'!CH50&lt;'Tabla de Aspectos'!$CG$5/24),'Tabla de Aspectos'!CH50,IF(AND('Tabla de Aspectos'!CJ50&gt;=0,'Tabla de Aspectos'!CJ50&lt;'Tabla de Aspectos'!$CI$5/24),'Tabla de Aspectos'!CJ50,IF(AND('Tabla de Aspectos'!CL50&gt;=0,'Tabla de Aspectos'!CL50&lt;'Tabla de Aspectos'!$CK$5/24),'Tabla de Aspectos'!CL50,IF(AND('Tabla de Aspectos'!CN50&gt;=0,'Tabla de Aspectos'!CN50&lt;'Tabla de Aspectos'!$CM$5/24),'Tabla de Aspectos'!CN50,IF(AND('Tabla de Aspectos'!CP50&gt;=0,'Tabla de Aspectos'!CP50&lt;'Tabla de Aspectos'!$CO$5/24),'Tabla de Aspectos'!CP50,IF(AND('Tabla de Aspectos'!CR50&gt;=0,'Tabla de Aspectos'!CR50&lt;'Tabla de Aspectos'!$CQ$5/24),'Tabla de Aspectos'!CR50,IF(AND('Tabla de Aspectos'!CT50&gt;=0,'Tabla de Aspectos'!CT50&lt;'Tabla de Aspectos'!$CS$5/24),'Tabla de Aspectos'!CT50,IF(AND('Tabla de Aspectos'!CV50&gt;=0,'Tabla de Aspectos'!CV50&lt;'Tabla de Aspectos'!$CU$5/24),'Tabla de Aspectos'!CV50,IF(AND('Tabla de Aspectos'!CX50&gt;=0,'Tabla de Aspectos'!CX50&lt;'Tabla de Aspectos'!$CW$5/24),'Tabla de Aspectos'!CX50,"")))))))))))))))))))))))))))))))))))))))))))))))))</f>
        <v>0</v>
      </c>
      <c r="Z13" s="3" t="str">
        <f>IF(Y13&lt;&gt;"",IF(X13=13,"(no se puede describir)",IF(X13="Conjunción","+20",ROUND((31-HLOOKUP(X13,'Tabla de Aspectos'!$G$2:$DT$7,6,FALSE))/3*2,1))),"")</f>
        <v>+20</v>
      </c>
      <c r="AA13" s="3">
        <f>IF(X13='Tabla de Aspectos'!$G$2,24*Y13/'Tabla de Aspectos'!$G$5,IF(X13='Tabla de Aspectos'!$I$2,24*Y13/'Tabla de Aspectos'!$I$5,IF(X13='Tabla de Aspectos'!$K$2,24*Y13/'Tabla de Aspectos'!$K$5,IF(X13='Tabla de Aspectos'!$CY$2,24*Y13/'Tabla de Aspectos'!$CY$5,IF(X13='Tabla de Aspectos'!$M$2,24*Y13/'Tabla de Aspectos'!$M$5,IF(X13='Tabla de Aspectos'!$M$2,24*Y13/'Tabla de Aspectos'!$M$5,IF(X13='Tabla de Aspectos'!$O$2,24*Y13/'Tabla de Aspectos'!$O$5,IF(X13='Tabla de Aspectos'!$Q$2,24*Y13/'Tabla de Aspectos'!$Q$5,IF(X13='Tabla de Aspectos'!$S$2,24*Y13/'Tabla de Aspectos'!$S$5,IF(X13='Tabla de Aspectos'!$U$2,24*Y13/'Tabla de Aspectos'!$U$5,IF(X13='Tabla de Aspectos'!$W$2,24*Y13/'Tabla de Aspectos'!$W$5,IF(X13='Tabla de Aspectos'!$Y$2,24*Y13/'Tabla de Aspectos'!$Y$5,IF(X13='Tabla de Aspectos'!$AA$2,24*Y13/'Tabla de Aspectos'!$AA$5,IF(X13='Tabla de Aspectos'!$AC$2,24*Y13/'Tabla de Aspectos'!$AC$5,IF(X13='Tabla de Aspectos'!$AE$2,24*Y13/'Tabla de Aspectos'!$AE$5,IF(X13='Tabla de Aspectos'!$AG$2,24*Y13/'Tabla de Aspectos'!$AG$5,IF(X13='Tabla de Aspectos'!$AI$2,24*Y13/'Tabla de Aspectos'!$AI$5,IF(X13='Tabla de Aspectos'!$AK$2,24*Y13/'Tabla de Aspectos'!$AK$5,IF(X13='Tabla de Aspectos'!$AM$2,24*Y13/'Tabla de Aspectos'!$AM$5,IF(X13='Tabla de Aspectos'!$AO$2,24*Y13/'Tabla de Aspectos'!$AO$5,IF(X13='Tabla de Aspectos'!$AQ$2,24*Y13/'Tabla de Aspectos'!$AQ$5,IF(X13='Tabla de Aspectos'!$AS$2,24*Y13/'Tabla de Aspectos'!$AS$5,IF(X13='Tabla de Aspectos'!$AU$2,24*Y13/'Tabla de Aspectos'!$AU$5,IF(X13='Tabla de Aspectos'!$AW$2,24*Y13/'Tabla de Aspectos'!$AW$5,IF(X13='Tabla de Aspectos'!$AY$2,24*Y13/'Tabla de Aspectos'!$AY$5,IF(X13='Tabla de Aspectos'!$BA$2,24*Y13/'Tabla de Aspectos'!$BA$5,IF(X13='Tabla de Aspectos'!$BC$2,24*Y13/'Tabla de Aspectos'!$BC$5,IF(X13='Tabla de Aspectos'!$BE$2,24*Y13/'Tabla de Aspectos'!$BE$5,IF(X13='Tabla de Aspectos'!$BG$2,24*Y13/'Tabla de Aspectos'!$BG$5,IF(X13='Tabla de Aspectos'!$BI$2,24*Y13/'Tabla de Aspectos'!$BI$5,IF(X13='Tabla de Aspectos'!$BK$2,24*Y13/'Tabla de Aspectos'!$BK$5,IF(X13='Tabla de Aspectos'!$BM$2,24*Y13/'Tabla de Aspectos'!$BM$5,IF(X13='Tabla de Aspectos'!$BO$2,24*Y13/'Tabla de Aspectos'!$BO$5,IF(X13='Tabla de Aspectos'!$BQ$2,24*Y13/'Tabla de Aspectos'!$BQ$5,IF(X13='Tabla de Aspectos'!$BS$2,24*Y13/'Tabla de Aspectos'!$BS$5,IF(X13='Tabla de Aspectos'!$BU$2,24*Y13/'Tabla de Aspectos'!$BU$5,IF(X13='Tabla de Aspectos'!$BW$2,24*Y13/'Tabla de Aspectos'!$BW$5,IF(X13='Tabla de Aspectos'!$BY$2,24*Y13/'Tabla de Aspectos'!$BY$5,IF(X13='Tabla de Aspectos'!$CA$2,24*Y13/'Tabla de Aspectos'!$CA$5,IF(X13='Tabla de Aspectos'!$CC$2,24*Y13/'Tabla de Aspectos'!$CC$5,IF(X13='Tabla de Aspectos'!$CE$2,24*Y13/'Tabla de Aspectos'!$CE$5,IF(X13='Tabla de Aspectos'!$CG$2,24*Y13/'Tabla de Aspectos'!$CG$5,IF(X13='Tabla de Aspectos'!$CI$2,24*Y13/'Tabla de Aspectos'!$CI$5,IF(X13='Tabla de Aspectos'!$CK$2,24*Y13/'Tabla de Aspectos'!$CK$5,IF(X13='Tabla de Aspectos'!$CM$2,24*Y13/'Tabla de Aspectos'!$CM$5,IF(X13='Tabla de Aspectos'!$CO$2,24*Y13/'Tabla de Aspectos'!$CO$5,IF(X13='Tabla de Aspectos'!$CQ$2,24*Y13/'Tabla de Aspectos'!$CQ$5,IF(X13='Tabla de Aspectos'!$CS$2,24*Y13/'Tabla de Aspectos'!$CS$5,IF(X13='Tabla de Aspectos'!$CU$2,24*Y13/'Tabla de Aspectos'!$CU$5,IF(X13='Tabla de Aspectos'!$CW$2,24*Y13/'Tabla de Aspectos'!$CW$5,""))))))))))))))))))))))))))))))))))))))))))))))))))</f>
        <v>0</v>
      </c>
      <c r="AB13" s="3">
        <f t="shared" si="0"/>
        <v>20</v>
      </c>
      <c r="AD13" s="3">
        <f>'Tabla de Aspectos'!D65</f>
        <v>59</v>
      </c>
      <c r="AE13" s="3" t="str">
        <f>'Tabla de Aspectos'!E65</f>
        <v>Mercurio</v>
      </c>
      <c r="AF13" s="3" t="str">
        <f>'Tabla de Aspectos'!F65</f>
        <v>Nodo Norte Real</v>
      </c>
      <c r="AG13" s="3" t="str">
        <f>IF('Tabla de Aspectos'!G65='Tabla de Aspectos'!$H$2,'Tabla de Aspectos'!$H$2,IF('Tabla de Aspectos'!I65='Tabla de Aspectos'!$J$2,'Tabla de Aspectos'!$J$2,IF('Tabla de Aspectos'!CY65='Tabla de Aspectos'!$CZ$2,'Tabla de Aspectos'!$CZ$2,IF('Tabla de Aspectos'!K65='Tabla de Aspectos'!$L$2,'Tabla de Aspectos'!$L$2,IF('Tabla de Aspectos'!M65='Tabla de Aspectos'!$N$2,'Tabla de Aspectos'!$N$2,IF('Tabla de Aspectos'!O65='Tabla de Aspectos'!$P$2,'Tabla de Aspectos'!$P$2,IF('Tabla de Aspectos'!Q65='Tabla de Aspectos'!$R$2,'Tabla de Aspectos'!$R$2,IF('Tabla de Aspectos'!S65='Tabla de Aspectos'!$T$2,'Tabla de Aspectos'!$T$2,IF('Tabla de Aspectos'!U65='Tabla de Aspectos'!$V$2,'Tabla de Aspectos'!$V$2,IF('Tabla de Aspectos'!W65='Tabla de Aspectos'!$X$2,'Tabla de Aspectos'!$X$2,IF('Tabla de Aspectos'!Y65='Tabla de Aspectos'!$Z$2,'Tabla de Aspectos'!$Z$2,IF('Tabla de Aspectos'!AA65='Tabla de Aspectos'!$AB$2,'Tabla de Aspectos'!$AB$2,IF('Tabla de Aspectos'!AC65='Tabla de Aspectos'!$AD$2,'Tabla de Aspectos'!$AD$2,IF('Tabla de Aspectos'!AE65='Tabla de Aspectos'!$AF$2,'Tabla de Aspectos'!$AF$2,IF('Tabla de Aspectos'!AG65='Tabla de Aspectos'!$AH$2,'Tabla de Aspectos'!$AH$2,IF('Tabla de Aspectos'!AI65='Tabla de Aspectos'!$AJ$2,'Tabla de Aspectos'!$AJ$2,IF('Tabla de Aspectos'!AK65='Tabla de Aspectos'!$AL$2,'Tabla de Aspectos'!$AL$2,IF('Tabla de Aspectos'!AM65='Tabla de Aspectos'!$AN$2,'Tabla de Aspectos'!$AN$2,IF('Tabla de Aspectos'!AO65='Tabla de Aspectos'!$AP$2,'Tabla de Aspectos'!$AP$2,IF('Tabla de Aspectos'!AQ65='Tabla de Aspectos'!$AR$2,'Tabla de Aspectos'!$AR$2,IF('Tabla de Aspectos'!AS65='Tabla de Aspectos'!$AT$2,'Tabla de Aspectos'!$AT$2,IF('Tabla de Aspectos'!AU65='Tabla de Aspectos'!$AV$2,'Tabla de Aspectos'!$AV$2,IF('Tabla de Aspectos'!AW65='Tabla de Aspectos'!$AX$2,'Tabla de Aspectos'!$AX$2,IF('Tabla de Aspectos'!AY65='Tabla de Aspectos'!$AZ$2,'Tabla de Aspectos'!$AZ$2,IF('Tabla de Aspectos'!BA65='Tabla de Aspectos'!$BB$2,'Tabla de Aspectos'!$BB$2,IF('Tabla de Aspectos'!BC65='Tabla de Aspectos'!$BD$2,'Tabla de Aspectos'!$BD$2,IF('Tabla de Aspectos'!BE65='Tabla de Aspectos'!$BF$2,'Tabla de Aspectos'!$BF$2,IF('Tabla de Aspectos'!BG65='Tabla de Aspectos'!$BH$2,'Tabla de Aspectos'!$BH$2,IF('Tabla de Aspectos'!BI65='Tabla de Aspectos'!$BJ$2,'Tabla de Aspectos'!$BJ$2,IF('Tabla de Aspectos'!BK65='Tabla de Aspectos'!$BL$2,'Tabla de Aspectos'!$BL$2,IF('Tabla de Aspectos'!BM65='Tabla de Aspectos'!$BN$2,'Tabla de Aspectos'!$BN$2,IF('Tabla de Aspectos'!BO65='Tabla de Aspectos'!$BP$2,'Tabla de Aspectos'!$BP$2,IF('Tabla de Aspectos'!BQ65='Tabla de Aspectos'!$BR$2,'Tabla de Aspectos'!$BR$2,IF('Tabla de Aspectos'!BS65='Tabla de Aspectos'!$BT$2,'Tabla de Aspectos'!$BT$2,IF('Tabla de Aspectos'!BU65='Tabla de Aspectos'!$BV$2,'Tabla de Aspectos'!$BV$2,IF('Tabla de Aspectos'!BW65='Tabla de Aspectos'!$BX$2,'Tabla de Aspectos'!$BX$2,IF('Tabla de Aspectos'!BY65='Tabla de Aspectos'!$BZ$2,'Tabla de Aspectos'!$BZ$2,IF('Tabla de Aspectos'!CA65='Tabla de Aspectos'!$CB$2,'Tabla de Aspectos'!$CB$2,IF('Tabla de Aspectos'!CC65='Tabla de Aspectos'!$CD$2,'Tabla de Aspectos'!$CD$2,IF('Tabla de Aspectos'!CE65='Tabla de Aspectos'!$CF$2,'Tabla de Aspectos'!$CF$2,IF('Tabla de Aspectos'!CG65='Tabla de Aspectos'!$CH$2,'Tabla de Aspectos'!$CH$2,IF('Tabla de Aspectos'!CI65='Tabla de Aspectos'!$CJ$2,'Tabla de Aspectos'!$CJ$2,IF('Tabla de Aspectos'!CK65='Tabla de Aspectos'!$CL$2,'Tabla de Aspectos'!$CL$2,IF('Tabla de Aspectos'!CM65='Tabla de Aspectos'!$CN$2,'Tabla de Aspectos'!$CN$2,IF('Tabla de Aspectos'!CO65='Tabla de Aspectos'!$CP$2,'Tabla de Aspectos'!$CP$2,IF('Tabla de Aspectos'!CQ65='Tabla de Aspectos'!$CR$2,'Tabla de Aspectos'!$CR$2,IF('Tabla de Aspectos'!CS65='Tabla de Aspectos'!$CT$2,'Tabla de Aspectos'!$CT$2,IF('Tabla de Aspectos'!CU65='Tabla de Aspectos'!$CV$2,'Tabla de Aspectos'!$CV$2,IF('Tabla de Aspectos'!CW65='Tabla de Aspectos'!$CX$2,'Tabla de Aspectos'!$CX$2,"")))))))))))))))))))))))))))))))))))))))))))))))))</f>
        <v>Conjunción</v>
      </c>
      <c r="AH13" s="5">
        <f>IF(AND('Tabla de Aspectos'!H65&gt;=0,'Tabla de Aspectos'!H65&lt;'Tabla de Aspectos'!$G$5/24),'Tabla de Aspectos'!H65,IF(AND('Tabla de Aspectos'!J65&gt;=0,'Tabla de Aspectos'!J65&lt;'Tabla de Aspectos'!$I$5/24),'Tabla de Aspectos'!J65,IF(AND('Tabla de Aspectos'!CZ65&gt;=0,'Tabla de Aspectos'!CZ65&lt;'Tabla de Aspectos'!$CY$5/24),'Tabla de Aspectos'!CZ65,IF(AND('Tabla de Aspectos'!L65&gt;=0,'Tabla de Aspectos'!L65&lt;'Tabla de Aspectos'!$K$5/24),'Tabla de Aspectos'!L65,IF(AND('Tabla de Aspectos'!N65&gt;=0,'Tabla de Aspectos'!N65&lt;'Tabla de Aspectos'!$M$5/24),'Tabla de Aspectos'!N65,IF(AND('Tabla de Aspectos'!P65&gt;=0,'Tabla de Aspectos'!P65&lt;'Tabla de Aspectos'!$O$5/24),'Tabla de Aspectos'!P65,IF(AND('Tabla de Aspectos'!R65&gt;=0,'Tabla de Aspectos'!R65&lt;'Tabla de Aspectos'!$Q$5/24),'Tabla de Aspectos'!R65,IF(AND('Tabla de Aspectos'!T65&gt;=0,'Tabla de Aspectos'!T65&lt;'Tabla de Aspectos'!$S$5/24),'Tabla de Aspectos'!T65,IF(AND('Tabla de Aspectos'!V65&gt;=0,'Tabla de Aspectos'!V65&lt;'Tabla de Aspectos'!$U$5/24),'Tabla de Aspectos'!V65,IF(AND('Tabla de Aspectos'!X65&gt;=0,'Tabla de Aspectos'!X65&lt;'Tabla de Aspectos'!$W$5/24),'Tabla de Aspectos'!X65,IF(AND('Tabla de Aspectos'!Z65&gt;=0,'Tabla de Aspectos'!Z65&lt;'Tabla de Aspectos'!$Y$5/24),'Tabla de Aspectos'!Z65,IF(AND('Tabla de Aspectos'!AB65&gt;=0,'Tabla de Aspectos'!AB65&lt;'Tabla de Aspectos'!$AA$5/24),'Tabla de Aspectos'!AB65,IF(AND('Tabla de Aspectos'!AD65&gt;=0,'Tabla de Aspectos'!AD65&lt;'Tabla de Aspectos'!$AC$5/24),'Tabla de Aspectos'!AD65,IF(AND('Tabla de Aspectos'!AF65&gt;=0,'Tabla de Aspectos'!AF65&lt;'Tabla de Aspectos'!$AE$5/24),'Tabla de Aspectos'!AF65,IF(AND('Tabla de Aspectos'!AH65&gt;=0,'Tabla de Aspectos'!AH65&lt;'Tabla de Aspectos'!$AG$5/24),'Tabla de Aspectos'!AH65,IF(AND('Tabla de Aspectos'!AJ65&gt;=0,'Tabla de Aspectos'!AJ65&lt;'Tabla de Aspectos'!$AI$5/24),'Tabla de Aspectos'!AJ65,IF(AND('Tabla de Aspectos'!AL65&gt;=0,'Tabla de Aspectos'!AL65&lt;'Tabla de Aspectos'!$AK$5/24),'Tabla de Aspectos'!AL65,IF(AND('Tabla de Aspectos'!AN65&gt;=0,'Tabla de Aspectos'!AN65&lt;'Tabla de Aspectos'!$AM$5/24),'Tabla de Aspectos'!AN65,IF(AND('Tabla de Aspectos'!AP65&gt;=0,'Tabla de Aspectos'!AP65&lt;'Tabla de Aspectos'!$AO$5/24),'Tabla de Aspectos'!AP65,IF(AND('Tabla de Aspectos'!AR65&gt;=0,'Tabla de Aspectos'!AR65&lt;'Tabla de Aspectos'!$AQ$5/24),'Tabla de Aspectos'!AR65,IF(AND('Tabla de Aspectos'!AT65&gt;=0,'Tabla de Aspectos'!AT65&lt;'Tabla de Aspectos'!$AS$5/24),'Tabla de Aspectos'!AT65,IF(AND('Tabla de Aspectos'!AV65&gt;=0,'Tabla de Aspectos'!AV65&lt;'Tabla de Aspectos'!$AU$5/24),'Tabla de Aspectos'!AV65,IF(AND('Tabla de Aspectos'!AX65&gt;=0,'Tabla de Aspectos'!AX65&lt;'Tabla de Aspectos'!$AW$5/24),'Tabla de Aspectos'!AX65,IF(AND('Tabla de Aspectos'!AZ65&gt;=0,'Tabla de Aspectos'!AZ65&lt;'Tabla de Aspectos'!$AY$5/24),'Tabla de Aspectos'!AZ65,IF(AND('Tabla de Aspectos'!BB65&gt;=0,'Tabla de Aspectos'!BB65&lt;'Tabla de Aspectos'!$BA$5/24),'Tabla de Aspectos'!BB65,IF(AND('Tabla de Aspectos'!BD65&gt;=0,'Tabla de Aspectos'!BD65&lt;'Tabla de Aspectos'!$BC$5/24),'Tabla de Aspectos'!BD65,IF(AND('Tabla de Aspectos'!BF65&gt;=0,'Tabla de Aspectos'!BF65&lt;'Tabla de Aspectos'!$BE$5/24),'Tabla de Aspectos'!BF65,IF(AND('Tabla de Aspectos'!BH65&gt;=0,'Tabla de Aspectos'!BH65&lt;'Tabla de Aspectos'!$BG$5/24),'Tabla de Aspectos'!BH65,IF(AND('Tabla de Aspectos'!BJ65&gt;=0,'Tabla de Aspectos'!BJ65&lt;'Tabla de Aspectos'!$BI$5/24),'Tabla de Aspectos'!BJ65,IF(AND('Tabla de Aspectos'!BL65&gt;=0,'Tabla de Aspectos'!BL65&lt;'Tabla de Aspectos'!$BK$5/24),'Tabla de Aspectos'!BL65,IF(AND('Tabla de Aspectos'!BN65&gt;=0,'Tabla de Aspectos'!BN65&lt;'Tabla de Aspectos'!$BM$5/24),'Tabla de Aspectos'!BN65,IF(AND('Tabla de Aspectos'!BP65&gt;=0,'Tabla de Aspectos'!BP65&lt;'Tabla de Aspectos'!$BO$5/24),'Tabla de Aspectos'!BP65,IF(AND('Tabla de Aspectos'!BR65&gt;=0,'Tabla de Aspectos'!BR65&lt;'Tabla de Aspectos'!$BQ$5/24),'Tabla de Aspectos'!BR65,IF(AND('Tabla de Aspectos'!BT65&gt;=0,'Tabla de Aspectos'!BT65&lt;'Tabla de Aspectos'!$BS$5/24),'Tabla de Aspectos'!BT65,IF(AND('Tabla de Aspectos'!BV65&gt;=0,'Tabla de Aspectos'!BV65&lt;'Tabla de Aspectos'!$BU$5/24),'Tabla de Aspectos'!BV65,IF(AND('Tabla de Aspectos'!BX65&gt;=0,'Tabla de Aspectos'!BX65&lt;'Tabla de Aspectos'!$BW$5/24),'Tabla de Aspectos'!BX65,IF(AND('Tabla de Aspectos'!BZ65&gt;=0,'Tabla de Aspectos'!BZ65&lt;'Tabla de Aspectos'!$BY$5/24),'Tabla de Aspectos'!BZ65,IF(AND('Tabla de Aspectos'!CB65&gt;=0,'Tabla de Aspectos'!CB65&lt;'Tabla de Aspectos'!$CA$5/24),'Tabla de Aspectos'!CB65,IF(AND('Tabla de Aspectos'!CD65&gt;=0,'Tabla de Aspectos'!CD65&lt;'Tabla de Aspectos'!$CC$5/24),'Tabla de Aspectos'!CD65,IF(AND('Tabla de Aspectos'!CF65&gt;=0,'Tabla de Aspectos'!CF65&lt;'Tabla de Aspectos'!$CE$5/24),'Tabla de Aspectos'!CF65,IF(AND('Tabla de Aspectos'!CH65&gt;=0,'Tabla de Aspectos'!CH65&lt;'Tabla de Aspectos'!$CG$5/24),'Tabla de Aspectos'!CH65,IF(AND('Tabla de Aspectos'!CJ65&gt;=0,'Tabla de Aspectos'!CJ65&lt;'Tabla de Aspectos'!$CI$5/24),'Tabla de Aspectos'!CJ65,IF(AND('Tabla de Aspectos'!CL65&gt;=0,'Tabla de Aspectos'!CL65&lt;'Tabla de Aspectos'!$CK$5/24),'Tabla de Aspectos'!CL65,IF(AND('Tabla de Aspectos'!CN65&gt;=0,'Tabla de Aspectos'!CN65&lt;'Tabla de Aspectos'!$CM$5/24),'Tabla de Aspectos'!CN65,IF(AND('Tabla de Aspectos'!CP65&gt;=0,'Tabla de Aspectos'!CP65&lt;'Tabla de Aspectos'!$CO$5/24),'Tabla de Aspectos'!CP65,IF(AND('Tabla de Aspectos'!CR65&gt;=0,'Tabla de Aspectos'!CR65&lt;'Tabla de Aspectos'!$CQ$5/24),'Tabla de Aspectos'!CR65,IF(AND('Tabla de Aspectos'!CT65&gt;=0,'Tabla de Aspectos'!CT65&lt;'Tabla de Aspectos'!$CS$5/24),'Tabla de Aspectos'!CT65,IF(AND('Tabla de Aspectos'!CV65&gt;=0,'Tabla de Aspectos'!CV65&lt;'Tabla de Aspectos'!$CU$5/24),'Tabla de Aspectos'!CV65,IF(AND('Tabla de Aspectos'!CX65&gt;=0,'Tabla de Aspectos'!CX65&lt;'Tabla de Aspectos'!$CW$5/24),'Tabla de Aspectos'!CX65,"")))))))))))))))))))))))))))))))))))))))))))))))))</f>
        <v>0</v>
      </c>
      <c r="AI13" s="3" t="str">
        <f>IF(AH13&lt;&gt;"",IF(AG13=13,"(no se puede describir)",IF(AG13="Conjunción","+20",ROUND((31-HLOOKUP(AG13,'Tabla de Aspectos'!$G$2:$DT$7,6,FALSE))/3*2,1))),"")</f>
        <v>+20</v>
      </c>
      <c r="AJ13" s="3">
        <f>IF(AG13='Tabla de Aspectos'!$G$2,24*AH13/'Tabla de Aspectos'!$G$5,IF(AG13='Tabla de Aspectos'!$I$2,24*AH13/'Tabla de Aspectos'!$I$5,IF(AG13='Tabla de Aspectos'!$K$2,24*AH13/'Tabla de Aspectos'!$K$5,IF(AG13='Tabla de Aspectos'!$CY$2,24*AH13/'Tabla de Aspectos'!$CY$5,IF(AG13='Tabla de Aspectos'!$M$2,24*AH13/'Tabla de Aspectos'!$M$5,IF(AG13='Tabla de Aspectos'!$M$2,24*AH13/'Tabla de Aspectos'!$M$5,IF(AG13='Tabla de Aspectos'!$O$2,24*AH13/'Tabla de Aspectos'!$O$5,IF(AG13='Tabla de Aspectos'!$Q$2,24*AH13/'Tabla de Aspectos'!$Q$5,IF(AG13='Tabla de Aspectos'!$S$2,24*AH13/'Tabla de Aspectos'!$S$5,IF(AG13='Tabla de Aspectos'!$U$2,24*AH13/'Tabla de Aspectos'!$U$5,IF(AG13='Tabla de Aspectos'!$W$2,24*AH13/'Tabla de Aspectos'!$W$5,IF(AG13='Tabla de Aspectos'!$Y$2,24*AH13/'Tabla de Aspectos'!$Y$5,IF(AG13='Tabla de Aspectos'!$AA$2,24*AH13/'Tabla de Aspectos'!$AA$5,IF(AG13='Tabla de Aspectos'!$AC$2,24*AH13/'Tabla de Aspectos'!$AC$5,IF(AG13='Tabla de Aspectos'!$AE$2,24*AH13/'Tabla de Aspectos'!$AE$5,IF(AG13='Tabla de Aspectos'!$AG$2,24*AH13/'Tabla de Aspectos'!$AG$5,IF(AG13='Tabla de Aspectos'!$AI$2,24*AH13/'Tabla de Aspectos'!$AI$5,IF(AG13='Tabla de Aspectos'!$AK$2,24*AH13/'Tabla de Aspectos'!$AK$5,IF(AG13='Tabla de Aspectos'!$AM$2,24*AH13/'Tabla de Aspectos'!$AM$5,IF(AG13='Tabla de Aspectos'!$AO$2,24*AH13/'Tabla de Aspectos'!$AO$5,IF(AG13='Tabla de Aspectos'!$AQ$2,24*AH13/'Tabla de Aspectos'!$AQ$5,IF(AG13='Tabla de Aspectos'!$AS$2,24*AH13/'Tabla de Aspectos'!$AS$5,IF(AG13='Tabla de Aspectos'!$AU$2,24*AH13/'Tabla de Aspectos'!$AU$5,IF(AG13='Tabla de Aspectos'!$AW$2,24*AH13/'Tabla de Aspectos'!$AW$5,IF(AG13='Tabla de Aspectos'!$AY$2,24*AH13/'Tabla de Aspectos'!$AY$5,IF(AG13='Tabla de Aspectos'!$BA$2,24*AH13/'Tabla de Aspectos'!$BA$5,IF(AG13='Tabla de Aspectos'!$BC$2,24*AH13/'Tabla de Aspectos'!$BC$5,IF(AG13='Tabla de Aspectos'!$BE$2,24*AH13/'Tabla de Aspectos'!$BE$5,IF(AG13='Tabla de Aspectos'!$BG$2,24*AH13/'Tabla de Aspectos'!$BG$5,IF(AG13='Tabla de Aspectos'!$BI$2,24*AH13/'Tabla de Aspectos'!$BI$5,IF(AG13='Tabla de Aspectos'!$BK$2,24*AH13/'Tabla de Aspectos'!$BK$5,IF(AG13='Tabla de Aspectos'!$BM$2,24*AH13/'Tabla de Aspectos'!$BM$5,IF(AG13='Tabla de Aspectos'!$BO$2,24*AH13/'Tabla de Aspectos'!$BO$5,IF(AG13='Tabla de Aspectos'!$BQ$2,24*AH13/'Tabla de Aspectos'!$BQ$5,IF(AG13='Tabla de Aspectos'!$BS$2,24*AH13/'Tabla de Aspectos'!$BS$5,IF(AG13='Tabla de Aspectos'!$BU$2,24*AH13/'Tabla de Aspectos'!$BU$5,IF(AG13='Tabla de Aspectos'!$BW$2,24*AH13/'Tabla de Aspectos'!$BW$5,IF(AG13='Tabla de Aspectos'!$BY$2,24*AH13/'Tabla de Aspectos'!$BY$5,IF(AG13='Tabla de Aspectos'!$CA$2,24*AH13/'Tabla de Aspectos'!$CA$5,IF(AG13='Tabla de Aspectos'!$CC$2,24*AH13/'Tabla de Aspectos'!$CC$5,IF(AG13='Tabla de Aspectos'!$CE$2,24*AH13/'Tabla de Aspectos'!$CE$5,IF(AG13='Tabla de Aspectos'!$CG$2,24*AH13/'Tabla de Aspectos'!$CG$5,IF(AG13='Tabla de Aspectos'!$CI$2,24*AH13/'Tabla de Aspectos'!$CI$5,IF(AG13='Tabla de Aspectos'!$CK$2,24*AH13/'Tabla de Aspectos'!$CK$5,IF(AG13='Tabla de Aspectos'!$CM$2,24*AH13/'Tabla de Aspectos'!$CM$5,IF(AG13='Tabla de Aspectos'!$CO$2,24*AH13/'Tabla de Aspectos'!$CO$5,IF(AG13='Tabla de Aspectos'!$CQ$2,24*AH13/'Tabla de Aspectos'!$CQ$5,IF(AG13='Tabla de Aspectos'!$CS$2,24*AH13/'Tabla de Aspectos'!$CS$5,IF(AG13='Tabla de Aspectos'!$CU$2,24*AH13/'Tabla de Aspectos'!$CU$5,IF(AG13='Tabla de Aspectos'!$CW$2,24*AH13/'Tabla de Aspectos'!$CW$5,""))))))))))))))))))))))))))))))))))))))))))))))))))</f>
        <v>0</v>
      </c>
      <c r="AK13" s="3">
        <f t="shared" si="1"/>
        <v>20</v>
      </c>
      <c r="AM13" s="3">
        <f>'Tabla de Aspectos'!D80</f>
        <v>75</v>
      </c>
      <c r="AN13" s="3" t="str">
        <f>'Tabla de Aspectos'!E80</f>
        <v>Venus</v>
      </c>
      <c r="AO13" s="3" t="str">
        <f>'Tabla de Aspectos'!F80</f>
        <v>Nodo Norte Real</v>
      </c>
      <c r="AP13" s="3" t="str">
        <f>IF('Tabla de Aspectos'!G80='Tabla de Aspectos'!$H$2,'Tabla de Aspectos'!$H$2,IF('Tabla de Aspectos'!I80='Tabla de Aspectos'!$J$2,'Tabla de Aspectos'!$J$2,IF('Tabla de Aspectos'!CY80='Tabla de Aspectos'!$CZ$2,'Tabla de Aspectos'!$CZ$2,IF('Tabla de Aspectos'!K80='Tabla de Aspectos'!$L$2,'Tabla de Aspectos'!$L$2,IF('Tabla de Aspectos'!M80='Tabla de Aspectos'!$N$2,'Tabla de Aspectos'!$N$2,IF('Tabla de Aspectos'!O80='Tabla de Aspectos'!$P$2,'Tabla de Aspectos'!$P$2,IF('Tabla de Aspectos'!Q80='Tabla de Aspectos'!$R$2,'Tabla de Aspectos'!$R$2,IF('Tabla de Aspectos'!S80='Tabla de Aspectos'!$T$2,'Tabla de Aspectos'!$T$2,IF('Tabla de Aspectos'!U80='Tabla de Aspectos'!$V$2,'Tabla de Aspectos'!$V$2,IF('Tabla de Aspectos'!W80='Tabla de Aspectos'!$X$2,'Tabla de Aspectos'!$X$2,IF('Tabla de Aspectos'!Y80='Tabla de Aspectos'!$Z$2,'Tabla de Aspectos'!$Z$2,IF('Tabla de Aspectos'!AA80='Tabla de Aspectos'!$AB$2,'Tabla de Aspectos'!$AB$2,IF('Tabla de Aspectos'!AC80='Tabla de Aspectos'!$AD$2,'Tabla de Aspectos'!$AD$2,IF('Tabla de Aspectos'!AE80='Tabla de Aspectos'!$AF$2,'Tabla de Aspectos'!$AF$2,IF('Tabla de Aspectos'!AG80='Tabla de Aspectos'!$AH$2,'Tabla de Aspectos'!$AH$2,IF('Tabla de Aspectos'!AI80='Tabla de Aspectos'!$AJ$2,'Tabla de Aspectos'!$AJ$2,IF('Tabla de Aspectos'!AK80='Tabla de Aspectos'!$AL$2,'Tabla de Aspectos'!$AL$2,IF('Tabla de Aspectos'!AM80='Tabla de Aspectos'!$AN$2,'Tabla de Aspectos'!$AN$2,IF('Tabla de Aspectos'!AO80='Tabla de Aspectos'!$AP$2,'Tabla de Aspectos'!$AP$2,IF('Tabla de Aspectos'!AQ80='Tabla de Aspectos'!$AR$2,'Tabla de Aspectos'!$AR$2,IF('Tabla de Aspectos'!AS80='Tabla de Aspectos'!$AT$2,'Tabla de Aspectos'!$AT$2,IF('Tabla de Aspectos'!AU80='Tabla de Aspectos'!$AV$2,'Tabla de Aspectos'!$AV$2,IF('Tabla de Aspectos'!AW80='Tabla de Aspectos'!$AX$2,'Tabla de Aspectos'!$AX$2,IF('Tabla de Aspectos'!AY80='Tabla de Aspectos'!$AZ$2,'Tabla de Aspectos'!$AZ$2,IF('Tabla de Aspectos'!BA80='Tabla de Aspectos'!$BB$2,'Tabla de Aspectos'!$BB$2,IF('Tabla de Aspectos'!BC80='Tabla de Aspectos'!$BD$2,'Tabla de Aspectos'!$BD$2,IF('Tabla de Aspectos'!BE80='Tabla de Aspectos'!$BF$2,'Tabla de Aspectos'!$BF$2,IF('Tabla de Aspectos'!BG80='Tabla de Aspectos'!$BH$2,'Tabla de Aspectos'!$BH$2,IF('Tabla de Aspectos'!BI80='Tabla de Aspectos'!$BJ$2,'Tabla de Aspectos'!$BJ$2,IF('Tabla de Aspectos'!BK80='Tabla de Aspectos'!$BL$2,'Tabla de Aspectos'!$BL$2,IF('Tabla de Aspectos'!BM80='Tabla de Aspectos'!$BN$2,'Tabla de Aspectos'!$BN$2,IF('Tabla de Aspectos'!BO80='Tabla de Aspectos'!$BP$2,'Tabla de Aspectos'!$BP$2,IF('Tabla de Aspectos'!BQ80='Tabla de Aspectos'!$BR$2,'Tabla de Aspectos'!$BR$2,IF('Tabla de Aspectos'!BS80='Tabla de Aspectos'!$BT$2,'Tabla de Aspectos'!$BT$2,IF('Tabla de Aspectos'!BU80='Tabla de Aspectos'!$BV$2,'Tabla de Aspectos'!$BV$2,IF('Tabla de Aspectos'!BW80='Tabla de Aspectos'!$BX$2,'Tabla de Aspectos'!$BX$2,IF('Tabla de Aspectos'!BY80='Tabla de Aspectos'!$BZ$2,'Tabla de Aspectos'!$BZ$2,IF('Tabla de Aspectos'!CA80='Tabla de Aspectos'!$CB$2,'Tabla de Aspectos'!$CB$2,IF('Tabla de Aspectos'!CC80='Tabla de Aspectos'!$CD$2,'Tabla de Aspectos'!$CD$2,IF('Tabla de Aspectos'!CE80='Tabla de Aspectos'!$CF$2,'Tabla de Aspectos'!$CF$2,IF('Tabla de Aspectos'!CG80='Tabla de Aspectos'!$CH$2,'Tabla de Aspectos'!$CH$2,IF('Tabla de Aspectos'!CI80='Tabla de Aspectos'!$CJ$2,'Tabla de Aspectos'!$CJ$2,IF('Tabla de Aspectos'!CK80='Tabla de Aspectos'!$CL$2,'Tabla de Aspectos'!$CL$2,IF('Tabla de Aspectos'!CM80='Tabla de Aspectos'!$CN$2,'Tabla de Aspectos'!$CN$2,IF('Tabla de Aspectos'!CO80='Tabla de Aspectos'!$CP$2,'Tabla de Aspectos'!$CP$2,IF('Tabla de Aspectos'!CQ80='Tabla de Aspectos'!$CR$2,'Tabla de Aspectos'!$CR$2,IF('Tabla de Aspectos'!CS80='Tabla de Aspectos'!$CT$2,'Tabla de Aspectos'!$CT$2,IF('Tabla de Aspectos'!CU80='Tabla de Aspectos'!$CV$2,'Tabla de Aspectos'!$CV$2,IF('Tabla de Aspectos'!CW80='Tabla de Aspectos'!$CX$2,'Tabla de Aspectos'!$CX$2,"")))))))))))))))))))))))))))))))))))))))))))))))))</f>
        <v>Conjunción</v>
      </c>
      <c r="AQ13" s="5">
        <f>IF(AND('Tabla de Aspectos'!H80&gt;=0,'Tabla de Aspectos'!H80&lt;'Tabla de Aspectos'!$G$5/24),'Tabla de Aspectos'!H80,IF(AND('Tabla de Aspectos'!J80&gt;=0,'Tabla de Aspectos'!J80&lt;'Tabla de Aspectos'!$I$5/24),'Tabla de Aspectos'!J80,IF(AND('Tabla de Aspectos'!CZ80&gt;=0,'Tabla de Aspectos'!CZ80&lt;'Tabla de Aspectos'!$CY$5/24),'Tabla de Aspectos'!CZ80,IF(AND('Tabla de Aspectos'!L80&gt;=0,'Tabla de Aspectos'!L80&lt;'Tabla de Aspectos'!$K$5/24),'Tabla de Aspectos'!L80,IF(AND('Tabla de Aspectos'!N80&gt;=0,'Tabla de Aspectos'!N80&lt;'Tabla de Aspectos'!$M$5/24),'Tabla de Aspectos'!N80,IF(AND('Tabla de Aspectos'!P80&gt;=0,'Tabla de Aspectos'!P80&lt;'Tabla de Aspectos'!$O$5/24),'Tabla de Aspectos'!P80,IF(AND('Tabla de Aspectos'!R80&gt;=0,'Tabla de Aspectos'!R80&lt;'Tabla de Aspectos'!$Q$5/24),'Tabla de Aspectos'!R80,IF(AND('Tabla de Aspectos'!T80&gt;=0,'Tabla de Aspectos'!T80&lt;'Tabla de Aspectos'!$S$5/24),'Tabla de Aspectos'!T80,IF(AND('Tabla de Aspectos'!V80&gt;=0,'Tabla de Aspectos'!V80&lt;'Tabla de Aspectos'!$U$5/24),'Tabla de Aspectos'!V80,IF(AND('Tabla de Aspectos'!X80&gt;=0,'Tabla de Aspectos'!X80&lt;'Tabla de Aspectos'!$W$5/24),'Tabla de Aspectos'!X80,IF(AND('Tabla de Aspectos'!Z80&gt;=0,'Tabla de Aspectos'!Z80&lt;'Tabla de Aspectos'!$Y$5/24),'Tabla de Aspectos'!Z80,IF(AND('Tabla de Aspectos'!AB80&gt;=0,'Tabla de Aspectos'!AB80&lt;'Tabla de Aspectos'!$AA$5/24),'Tabla de Aspectos'!AB80,IF(AND('Tabla de Aspectos'!AD80&gt;=0,'Tabla de Aspectos'!AD80&lt;'Tabla de Aspectos'!$AC$5/24),'Tabla de Aspectos'!AD80,IF(AND('Tabla de Aspectos'!AF80&gt;=0,'Tabla de Aspectos'!AF80&lt;'Tabla de Aspectos'!$AE$5/24),'Tabla de Aspectos'!AF80,IF(AND('Tabla de Aspectos'!AH80&gt;=0,'Tabla de Aspectos'!AH80&lt;'Tabla de Aspectos'!$AG$5/24),'Tabla de Aspectos'!AH80,IF(AND('Tabla de Aspectos'!AJ80&gt;=0,'Tabla de Aspectos'!AJ80&lt;'Tabla de Aspectos'!$AI$5/24),'Tabla de Aspectos'!AJ80,IF(AND('Tabla de Aspectos'!AL80&gt;=0,'Tabla de Aspectos'!AL80&lt;'Tabla de Aspectos'!$AK$5/24),'Tabla de Aspectos'!AL80,IF(AND('Tabla de Aspectos'!AN80&gt;=0,'Tabla de Aspectos'!AN80&lt;'Tabla de Aspectos'!$AM$5/24),'Tabla de Aspectos'!AN80,IF(AND('Tabla de Aspectos'!AP80&gt;=0,'Tabla de Aspectos'!AP80&lt;'Tabla de Aspectos'!$AO$5/24),'Tabla de Aspectos'!AP80,IF(AND('Tabla de Aspectos'!AR80&gt;=0,'Tabla de Aspectos'!AR80&lt;'Tabla de Aspectos'!$AQ$5/24),'Tabla de Aspectos'!AR80,IF(AND('Tabla de Aspectos'!AT80&gt;=0,'Tabla de Aspectos'!AT80&lt;'Tabla de Aspectos'!$AS$5/24),'Tabla de Aspectos'!AT80,IF(AND('Tabla de Aspectos'!AV80&gt;=0,'Tabla de Aspectos'!AV80&lt;'Tabla de Aspectos'!$AU$5/24),'Tabla de Aspectos'!AV80,IF(AND('Tabla de Aspectos'!AX80&gt;=0,'Tabla de Aspectos'!AX80&lt;'Tabla de Aspectos'!$AW$5/24),'Tabla de Aspectos'!AX80,IF(AND('Tabla de Aspectos'!AZ80&gt;=0,'Tabla de Aspectos'!AZ80&lt;'Tabla de Aspectos'!$AY$5/24),'Tabla de Aspectos'!AZ80,IF(AND('Tabla de Aspectos'!BB80&gt;=0,'Tabla de Aspectos'!BB80&lt;'Tabla de Aspectos'!$BA$5/24),'Tabla de Aspectos'!BB80,IF(AND('Tabla de Aspectos'!BD80&gt;=0,'Tabla de Aspectos'!BD80&lt;'Tabla de Aspectos'!$BC$5/24),'Tabla de Aspectos'!BD80,IF(AND('Tabla de Aspectos'!BF80&gt;=0,'Tabla de Aspectos'!BF80&lt;'Tabla de Aspectos'!$BE$5/24),'Tabla de Aspectos'!BF80,IF(AND('Tabla de Aspectos'!BH80&gt;=0,'Tabla de Aspectos'!BH80&lt;'Tabla de Aspectos'!$BG$5/24),'Tabla de Aspectos'!BH80,IF(AND('Tabla de Aspectos'!BJ80&gt;=0,'Tabla de Aspectos'!BJ80&lt;'Tabla de Aspectos'!$BI$5/24),'Tabla de Aspectos'!BJ80,IF(AND('Tabla de Aspectos'!BL80&gt;=0,'Tabla de Aspectos'!BL80&lt;'Tabla de Aspectos'!$BK$5/24),'Tabla de Aspectos'!BL80,IF(AND('Tabla de Aspectos'!BN80&gt;=0,'Tabla de Aspectos'!BN80&lt;'Tabla de Aspectos'!$BM$5/24),'Tabla de Aspectos'!BN80,IF(AND('Tabla de Aspectos'!BP80&gt;=0,'Tabla de Aspectos'!BP80&lt;'Tabla de Aspectos'!$BO$5/24),'Tabla de Aspectos'!BP80,IF(AND('Tabla de Aspectos'!BR80&gt;=0,'Tabla de Aspectos'!BR80&lt;'Tabla de Aspectos'!$BQ$5/24),'Tabla de Aspectos'!BR80,IF(AND('Tabla de Aspectos'!BT80&gt;=0,'Tabla de Aspectos'!BT80&lt;'Tabla de Aspectos'!$BS$5/24),'Tabla de Aspectos'!BT80,IF(AND('Tabla de Aspectos'!BV80&gt;=0,'Tabla de Aspectos'!BV80&lt;'Tabla de Aspectos'!$BU$5/24),'Tabla de Aspectos'!BV80,IF(AND('Tabla de Aspectos'!BX80&gt;=0,'Tabla de Aspectos'!BX80&lt;'Tabla de Aspectos'!$BW$5/24),'Tabla de Aspectos'!BX80,IF(AND('Tabla de Aspectos'!BZ80&gt;=0,'Tabla de Aspectos'!BZ80&lt;'Tabla de Aspectos'!$BY$5/24),'Tabla de Aspectos'!BZ80,IF(AND('Tabla de Aspectos'!CB80&gt;=0,'Tabla de Aspectos'!CB80&lt;'Tabla de Aspectos'!$CA$5/24),'Tabla de Aspectos'!CB80,IF(AND('Tabla de Aspectos'!CD80&gt;=0,'Tabla de Aspectos'!CD80&lt;'Tabla de Aspectos'!$CC$5/24),'Tabla de Aspectos'!CD80,IF(AND('Tabla de Aspectos'!CF80&gt;=0,'Tabla de Aspectos'!CF80&lt;'Tabla de Aspectos'!$CE$5/24),'Tabla de Aspectos'!CF80,IF(AND('Tabla de Aspectos'!CH80&gt;=0,'Tabla de Aspectos'!CH80&lt;'Tabla de Aspectos'!$CG$5/24),'Tabla de Aspectos'!CH80,IF(AND('Tabla de Aspectos'!CJ80&gt;=0,'Tabla de Aspectos'!CJ80&lt;'Tabla de Aspectos'!$CI$5/24),'Tabla de Aspectos'!CJ80,IF(AND('Tabla de Aspectos'!CL80&gt;=0,'Tabla de Aspectos'!CL80&lt;'Tabla de Aspectos'!$CK$5/24),'Tabla de Aspectos'!CL80,IF(AND('Tabla de Aspectos'!CN80&gt;=0,'Tabla de Aspectos'!CN80&lt;'Tabla de Aspectos'!$CM$5/24),'Tabla de Aspectos'!CN80,IF(AND('Tabla de Aspectos'!CP80&gt;=0,'Tabla de Aspectos'!CP80&lt;'Tabla de Aspectos'!$CO$5/24),'Tabla de Aspectos'!CP80,IF(AND('Tabla de Aspectos'!CR80&gt;=0,'Tabla de Aspectos'!CR80&lt;'Tabla de Aspectos'!$CQ$5/24),'Tabla de Aspectos'!CR80,IF(AND('Tabla de Aspectos'!CT80&gt;=0,'Tabla de Aspectos'!CT80&lt;'Tabla de Aspectos'!$CS$5/24),'Tabla de Aspectos'!CT80,IF(AND('Tabla de Aspectos'!CV80&gt;=0,'Tabla de Aspectos'!CV80&lt;'Tabla de Aspectos'!$CU$5/24),'Tabla de Aspectos'!CV80,IF(AND('Tabla de Aspectos'!CX80&gt;=0,'Tabla de Aspectos'!CX80&lt;'Tabla de Aspectos'!$CW$5/24),'Tabla de Aspectos'!CX80,"")))))))))))))))))))))))))))))))))))))))))))))))))</f>
        <v>0</v>
      </c>
      <c r="AR13" s="3" t="str">
        <f>IF(AQ13&lt;&gt;"",IF(AP13=13,"(no se puede describir)",IF(AP13="Conjunción","+20",ROUND((31-HLOOKUP(AP13,'Tabla de Aspectos'!$G$2:$DT$7,6,FALSE))/3*2,1))),"")</f>
        <v>+20</v>
      </c>
      <c r="AS13" s="3">
        <f>IF(AP13='Tabla de Aspectos'!$G$2,24*AQ13/'Tabla de Aspectos'!$G$5,IF(AP13='Tabla de Aspectos'!$I$2,24*AQ13/'Tabla de Aspectos'!$I$5,IF(AP13='Tabla de Aspectos'!$K$2,24*AQ13/'Tabla de Aspectos'!$K$5,IF(AP13='Tabla de Aspectos'!$CY$2,24*AQ13/'Tabla de Aspectos'!$CY$5,IF(AP13='Tabla de Aspectos'!$M$2,24*AQ13/'Tabla de Aspectos'!$M$5,IF(AP13='Tabla de Aspectos'!$M$2,24*AQ13/'Tabla de Aspectos'!$M$5,IF(AP13='Tabla de Aspectos'!$O$2,24*AQ13/'Tabla de Aspectos'!$O$5,IF(AP13='Tabla de Aspectos'!$Q$2,24*AQ13/'Tabla de Aspectos'!$Q$5,IF(AP13='Tabla de Aspectos'!$S$2,24*AQ13/'Tabla de Aspectos'!$S$5,IF(AP13='Tabla de Aspectos'!$U$2,24*AQ13/'Tabla de Aspectos'!$U$5,IF(AP13='Tabla de Aspectos'!$W$2,24*AQ13/'Tabla de Aspectos'!$W$5,IF(AP13='Tabla de Aspectos'!$Y$2,24*AQ13/'Tabla de Aspectos'!$Y$5,IF(AP13='Tabla de Aspectos'!$AA$2,24*AQ13/'Tabla de Aspectos'!$AA$5,IF(AP13='Tabla de Aspectos'!$AC$2,24*AQ13/'Tabla de Aspectos'!$AC$5,IF(AP13='Tabla de Aspectos'!$AE$2,24*AQ13/'Tabla de Aspectos'!$AE$5,IF(AP13='Tabla de Aspectos'!$AG$2,24*AQ13/'Tabla de Aspectos'!$AG$5,IF(AP13='Tabla de Aspectos'!$AI$2,24*AQ13/'Tabla de Aspectos'!$AI$5,IF(AP13='Tabla de Aspectos'!$AK$2,24*AQ13/'Tabla de Aspectos'!$AK$5,IF(AP13='Tabla de Aspectos'!$AM$2,24*AQ13/'Tabla de Aspectos'!$AM$5,IF(AP13='Tabla de Aspectos'!$AO$2,24*AQ13/'Tabla de Aspectos'!$AO$5,IF(AP13='Tabla de Aspectos'!$AQ$2,24*AQ13/'Tabla de Aspectos'!$AQ$5,IF(AP13='Tabla de Aspectos'!$AS$2,24*AQ13/'Tabla de Aspectos'!$AS$5,IF(AP13='Tabla de Aspectos'!$AU$2,24*AQ13/'Tabla de Aspectos'!$AU$5,IF(AP13='Tabla de Aspectos'!$AW$2,24*AQ13/'Tabla de Aspectos'!$AW$5,IF(AP13='Tabla de Aspectos'!$AY$2,24*AQ13/'Tabla de Aspectos'!$AY$5,IF(AP13='Tabla de Aspectos'!$BA$2,24*AQ13/'Tabla de Aspectos'!$BA$5,IF(AP13='Tabla de Aspectos'!$BC$2,24*AQ13/'Tabla de Aspectos'!$BC$5,IF(AP13='Tabla de Aspectos'!$BE$2,24*AQ13/'Tabla de Aspectos'!$BE$5,IF(AP13='Tabla de Aspectos'!$BG$2,24*AQ13/'Tabla de Aspectos'!$BG$5,IF(AP13='Tabla de Aspectos'!$BI$2,24*AQ13/'Tabla de Aspectos'!$BI$5,IF(AP13='Tabla de Aspectos'!$BK$2,24*AQ13/'Tabla de Aspectos'!$BK$5,IF(AP13='Tabla de Aspectos'!$BM$2,24*AQ13/'Tabla de Aspectos'!$BM$5,IF(AP13='Tabla de Aspectos'!$BO$2,24*AQ13/'Tabla de Aspectos'!$BO$5,IF(AP13='Tabla de Aspectos'!$BQ$2,24*AQ13/'Tabla de Aspectos'!$BQ$5,IF(AP13='Tabla de Aspectos'!$BS$2,24*AQ13/'Tabla de Aspectos'!$BS$5,IF(AP13='Tabla de Aspectos'!$BU$2,24*AQ13/'Tabla de Aspectos'!$BU$5,IF(AP13='Tabla de Aspectos'!$BW$2,24*AQ13/'Tabla de Aspectos'!$BW$5,IF(AP13='Tabla de Aspectos'!$BY$2,24*AQ13/'Tabla de Aspectos'!$BY$5,IF(AP13='Tabla de Aspectos'!$CA$2,24*AQ13/'Tabla de Aspectos'!$CA$5,IF(AP13='Tabla de Aspectos'!$CC$2,24*AQ13/'Tabla de Aspectos'!$CC$5,IF(AP13='Tabla de Aspectos'!$CE$2,24*AQ13/'Tabla de Aspectos'!$CE$5,IF(AP13='Tabla de Aspectos'!$CG$2,24*AQ13/'Tabla de Aspectos'!$CG$5,IF(AP13='Tabla de Aspectos'!$CI$2,24*AQ13/'Tabla de Aspectos'!$CI$5,IF(AP13='Tabla de Aspectos'!$CK$2,24*AQ13/'Tabla de Aspectos'!$CK$5,IF(AP13='Tabla de Aspectos'!$CM$2,24*AQ13/'Tabla de Aspectos'!$CM$5,IF(AP13='Tabla de Aspectos'!$CO$2,24*AQ13/'Tabla de Aspectos'!$CO$5,IF(AP13='Tabla de Aspectos'!$CQ$2,24*AQ13/'Tabla de Aspectos'!$CQ$5,IF(AP13='Tabla de Aspectos'!$CS$2,24*AQ13/'Tabla de Aspectos'!$CS$5,IF(AP13='Tabla de Aspectos'!$CU$2,24*AQ13/'Tabla de Aspectos'!$CU$5,IF(AP13='Tabla de Aspectos'!$CW$2,24*AQ13/'Tabla de Aspectos'!$CW$5,""))))))))))))))))))))))))))))))))))))))))))))))))))</f>
        <v>0</v>
      </c>
      <c r="AT13" s="3">
        <f t="shared" si="2"/>
        <v>20</v>
      </c>
      <c r="AV13" s="3">
        <f>'Tabla de Aspectos'!D95</f>
        <v>91</v>
      </c>
      <c r="AW13" s="3" t="str">
        <f>'Tabla de Aspectos'!E95</f>
        <v>Marte</v>
      </c>
      <c r="AX13" s="3" t="str">
        <f>'Tabla de Aspectos'!F95</f>
        <v>Nodo Norte Real</v>
      </c>
      <c r="AY13" s="3" t="str">
        <f>IF('Tabla de Aspectos'!G95='Tabla de Aspectos'!$H$2,'Tabla de Aspectos'!$H$2,IF('Tabla de Aspectos'!I95='Tabla de Aspectos'!$J$2,'Tabla de Aspectos'!$J$2,IF('Tabla de Aspectos'!CY95='Tabla de Aspectos'!$CZ$2,'Tabla de Aspectos'!$CZ$2,IF('Tabla de Aspectos'!K95='Tabla de Aspectos'!$L$2,'Tabla de Aspectos'!$L$2,IF('Tabla de Aspectos'!M95='Tabla de Aspectos'!$N$2,'Tabla de Aspectos'!$N$2,IF('Tabla de Aspectos'!O95='Tabla de Aspectos'!$P$2,'Tabla de Aspectos'!$P$2,IF('Tabla de Aspectos'!Q95='Tabla de Aspectos'!$R$2,'Tabla de Aspectos'!$R$2,IF('Tabla de Aspectos'!S95='Tabla de Aspectos'!$T$2,'Tabla de Aspectos'!$T$2,IF('Tabla de Aspectos'!U95='Tabla de Aspectos'!$V$2,'Tabla de Aspectos'!$V$2,IF('Tabla de Aspectos'!W95='Tabla de Aspectos'!$X$2,'Tabla de Aspectos'!$X$2,IF('Tabla de Aspectos'!Y95='Tabla de Aspectos'!$Z$2,'Tabla de Aspectos'!$Z$2,IF('Tabla de Aspectos'!AA95='Tabla de Aspectos'!$AB$2,'Tabla de Aspectos'!$AB$2,IF('Tabla de Aspectos'!AC95='Tabla de Aspectos'!$AD$2,'Tabla de Aspectos'!$AD$2,IF('Tabla de Aspectos'!AE95='Tabla de Aspectos'!$AF$2,'Tabla de Aspectos'!$AF$2,IF('Tabla de Aspectos'!AG95='Tabla de Aspectos'!$AH$2,'Tabla de Aspectos'!$AH$2,IF('Tabla de Aspectos'!AI95='Tabla de Aspectos'!$AJ$2,'Tabla de Aspectos'!$AJ$2,IF('Tabla de Aspectos'!AK95='Tabla de Aspectos'!$AL$2,'Tabla de Aspectos'!$AL$2,IF('Tabla de Aspectos'!AM95='Tabla de Aspectos'!$AN$2,'Tabla de Aspectos'!$AN$2,IF('Tabla de Aspectos'!AO95='Tabla de Aspectos'!$AP$2,'Tabla de Aspectos'!$AP$2,IF('Tabla de Aspectos'!AQ95='Tabla de Aspectos'!$AR$2,'Tabla de Aspectos'!$AR$2,IF('Tabla de Aspectos'!AS95='Tabla de Aspectos'!$AT$2,'Tabla de Aspectos'!$AT$2,IF('Tabla de Aspectos'!AU95='Tabla de Aspectos'!$AV$2,'Tabla de Aspectos'!$AV$2,IF('Tabla de Aspectos'!AW95='Tabla de Aspectos'!$AX$2,'Tabla de Aspectos'!$AX$2,IF('Tabla de Aspectos'!AY95='Tabla de Aspectos'!$AZ$2,'Tabla de Aspectos'!$AZ$2,IF('Tabla de Aspectos'!BA95='Tabla de Aspectos'!$BB$2,'Tabla de Aspectos'!$BB$2,IF('Tabla de Aspectos'!BC95='Tabla de Aspectos'!$BD$2,'Tabla de Aspectos'!$BD$2,IF('Tabla de Aspectos'!BE95='Tabla de Aspectos'!$BF$2,'Tabla de Aspectos'!$BF$2,IF('Tabla de Aspectos'!BG95='Tabla de Aspectos'!$BH$2,'Tabla de Aspectos'!$BH$2,IF('Tabla de Aspectos'!BI95='Tabla de Aspectos'!$BJ$2,'Tabla de Aspectos'!$BJ$2,IF('Tabla de Aspectos'!BK95='Tabla de Aspectos'!$BL$2,'Tabla de Aspectos'!$BL$2,IF('Tabla de Aspectos'!BM95='Tabla de Aspectos'!$BN$2,'Tabla de Aspectos'!$BN$2,IF('Tabla de Aspectos'!BO95='Tabla de Aspectos'!$BP$2,'Tabla de Aspectos'!$BP$2,IF('Tabla de Aspectos'!BQ95='Tabla de Aspectos'!$BR$2,'Tabla de Aspectos'!$BR$2,IF('Tabla de Aspectos'!BS95='Tabla de Aspectos'!$BT$2,'Tabla de Aspectos'!$BT$2,IF('Tabla de Aspectos'!BU95='Tabla de Aspectos'!$BV$2,'Tabla de Aspectos'!$BV$2,IF('Tabla de Aspectos'!BW95='Tabla de Aspectos'!$BX$2,'Tabla de Aspectos'!$BX$2,IF('Tabla de Aspectos'!BY95='Tabla de Aspectos'!$BZ$2,'Tabla de Aspectos'!$BZ$2,IF('Tabla de Aspectos'!CA95='Tabla de Aspectos'!$CB$2,'Tabla de Aspectos'!$CB$2,IF('Tabla de Aspectos'!CC95='Tabla de Aspectos'!$CD$2,'Tabla de Aspectos'!$CD$2,IF('Tabla de Aspectos'!CE95='Tabla de Aspectos'!$CF$2,'Tabla de Aspectos'!$CF$2,IF('Tabla de Aspectos'!CG95='Tabla de Aspectos'!$CH$2,'Tabla de Aspectos'!$CH$2,IF('Tabla de Aspectos'!CI95='Tabla de Aspectos'!$CJ$2,'Tabla de Aspectos'!$CJ$2,IF('Tabla de Aspectos'!CK95='Tabla de Aspectos'!$CL$2,'Tabla de Aspectos'!$CL$2,IF('Tabla de Aspectos'!CM95='Tabla de Aspectos'!$CN$2,'Tabla de Aspectos'!$CN$2,IF('Tabla de Aspectos'!CO95='Tabla de Aspectos'!$CP$2,'Tabla de Aspectos'!$CP$2,IF('Tabla de Aspectos'!CQ95='Tabla de Aspectos'!$CR$2,'Tabla de Aspectos'!$CR$2,IF('Tabla de Aspectos'!CS95='Tabla de Aspectos'!$CT$2,'Tabla de Aspectos'!$CT$2,IF('Tabla de Aspectos'!CU95='Tabla de Aspectos'!$CV$2,'Tabla de Aspectos'!$CV$2,IF('Tabla de Aspectos'!CW95='Tabla de Aspectos'!$CX$2,'Tabla de Aspectos'!$CX$2,"")))))))))))))))))))))))))))))))))))))))))))))))))</f>
        <v>Conjunción</v>
      </c>
      <c r="AZ13" s="5">
        <f>IF(AND('Tabla de Aspectos'!H95&gt;=0,'Tabla de Aspectos'!H95&lt;'Tabla de Aspectos'!$G$5/24),'Tabla de Aspectos'!H95,IF(AND('Tabla de Aspectos'!J95&gt;=0,'Tabla de Aspectos'!J95&lt;'Tabla de Aspectos'!$I$5/24),'Tabla de Aspectos'!J95,IF(AND('Tabla de Aspectos'!CZ95&gt;=0,'Tabla de Aspectos'!CZ95&lt;'Tabla de Aspectos'!$CY$5/24),'Tabla de Aspectos'!CZ95,IF(AND('Tabla de Aspectos'!L95&gt;=0,'Tabla de Aspectos'!L95&lt;'Tabla de Aspectos'!$K$5/24),'Tabla de Aspectos'!L95,IF(AND('Tabla de Aspectos'!N95&gt;=0,'Tabla de Aspectos'!N95&lt;'Tabla de Aspectos'!$M$5/24),'Tabla de Aspectos'!N95,IF(AND('Tabla de Aspectos'!P95&gt;=0,'Tabla de Aspectos'!P95&lt;'Tabla de Aspectos'!$O$5/24),'Tabla de Aspectos'!P95,IF(AND('Tabla de Aspectos'!R95&gt;=0,'Tabla de Aspectos'!R95&lt;'Tabla de Aspectos'!$Q$5/24),'Tabla de Aspectos'!R95,IF(AND('Tabla de Aspectos'!T95&gt;=0,'Tabla de Aspectos'!T95&lt;'Tabla de Aspectos'!$S$5/24),'Tabla de Aspectos'!T95,IF(AND('Tabla de Aspectos'!V95&gt;=0,'Tabla de Aspectos'!V95&lt;'Tabla de Aspectos'!$U$5/24),'Tabla de Aspectos'!V95,IF(AND('Tabla de Aspectos'!X95&gt;=0,'Tabla de Aspectos'!X95&lt;'Tabla de Aspectos'!$W$5/24),'Tabla de Aspectos'!X95,IF(AND('Tabla de Aspectos'!Z95&gt;=0,'Tabla de Aspectos'!Z95&lt;'Tabla de Aspectos'!$Y$5/24),'Tabla de Aspectos'!Z95,IF(AND('Tabla de Aspectos'!AB95&gt;=0,'Tabla de Aspectos'!AB95&lt;'Tabla de Aspectos'!$AA$5/24),'Tabla de Aspectos'!AB95,IF(AND('Tabla de Aspectos'!AD95&gt;=0,'Tabla de Aspectos'!AD95&lt;'Tabla de Aspectos'!$AC$5/24),'Tabla de Aspectos'!AD95,IF(AND('Tabla de Aspectos'!AF95&gt;=0,'Tabla de Aspectos'!AF95&lt;'Tabla de Aspectos'!$AE$5/24),'Tabla de Aspectos'!AF95,IF(AND('Tabla de Aspectos'!AH95&gt;=0,'Tabla de Aspectos'!AH95&lt;'Tabla de Aspectos'!$AG$5/24),'Tabla de Aspectos'!AH95,IF(AND('Tabla de Aspectos'!AJ95&gt;=0,'Tabla de Aspectos'!AJ95&lt;'Tabla de Aspectos'!$AI$5/24),'Tabla de Aspectos'!AJ95,IF(AND('Tabla de Aspectos'!AL95&gt;=0,'Tabla de Aspectos'!AL95&lt;'Tabla de Aspectos'!$AK$5/24),'Tabla de Aspectos'!AL95,IF(AND('Tabla de Aspectos'!AN95&gt;=0,'Tabla de Aspectos'!AN95&lt;'Tabla de Aspectos'!$AM$5/24),'Tabla de Aspectos'!AN95,IF(AND('Tabla de Aspectos'!AP95&gt;=0,'Tabla de Aspectos'!AP95&lt;'Tabla de Aspectos'!$AO$5/24),'Tabla de Aspectos'!AP95,IF(AND('Tabla de Aspectos'!AR95&gt;=0,'Tabla de Aspectos'!AR95&lt;'Tabla de Aspectos'!$AQ$5/24),'Tabla de Aspectos'!AR95,IF(AND('Tabla de Aspectos'!AT95&gt;=0,'Tabla de Aspectos'!AT95&lt;'Tabla de Aspectos'!$AS$5/24),'Tabla de Aspectos'!AT95,IF(AND('Tabla de Aspectos'!AV95&gt;=0,'Tabla de Aspectos'!AV95&lt;'Tabla de Aspectos'!$AU$5/24),'Tabla de Aspectos'!AV95,IF(AND('Tabla de Aspectos'!AX95&gt;=0,'Tabla de Aspectos'!AX95&lt;'Tabla de Aspectos'!$AW$5/24),'Tabla de Aspectos'!AX95,IF(AND('Tabla de Aspectos'!AZ95&gt;=0,'Tabla de Aspectos'!AZ95&lt;'Tabla de Aspectos'!$AY$5/24),'Tabla de Aspectos'!AZ95,IF(AND('Tabla de Aspectos'!BB95&gt;=0,'Tabla de Aspectos'!BB95&lt;'Tabla de Aspectos'!$BA$5/24),'Tabla de Aspectos'!BB95,IF(AND('Tabla de Aspectos'!BD95&gt;=0,'Tabla de Aspectos'!BD95&lt;'Tabla de Aspectos'!$BC$5/24),'Tabla de Aspectos'!BD95,IF(AND('Tabla de Aspectos'!BF95&gt;=0,'Tabla de Aspectos'!BF95&lt;'Tabla de Aspectos'!$BE$5/24),'Tabla de Aspectos'!BF95,IF(AND('Tabla de Aspectos'!BH95&gt;=0,'Tabla de Aspectos'!BH95&lt;'Tabla de Aspectos'!$BG$5/24),'Tabla de Aspectos'!BH95,IF(AND('Tabla de Aspectos'!BJ95&gt;=0,'Tabla de Aspectos'!BJ95&lt;'Tabla de Aspectos'!$BI$5/24),'Tabla de Aspectos'!BJ95,IF(AND('Tabla de Aspectos'!BL95&gt;=0,'Tabla de Aspectos'!BL95&lt;'Tabla de Aspectos'!$BK$5/24),'Tabla de Aspectos'!BL95,IF(AND('Tabla de Aspectos'!BN95&gt;=0,'Tabla de Aspectos'!BN95&lt;'Tabla de Aspectos'!$BM$5/24),'Tabla de Aspectos'!BN95,IF(AND('Tabla de Aspectos'!BP95&gt;=0,'Tabla de Aspectos'!BP95&lt;'Tabla de Aspectos'!$BO$5/24),'Tabla de Aspectos'!BP95,IF(AND('Tabla de Aspectos'!BR95&gt;=0,'Tabla de Aspectos'!BR95&lt;'Tabla de Aspectos'!$BQ$5/24),'Tabla de Aspectos'!BR95,IF(AND('Tabla de Aspectos'!BT95&gt;=0,'Tabla de Aspectos'!BT95&lt;'Tabla de Aspectos'!$BS$5/24),'Tabla de Aspectos'!BT95,IF(AND('Tabla de Aspectos'!BV95&gt;=0,'Tabla de Aspectos'!BV95&lt;'Tabla de Aspectos'!$BU$5/24),'Tabla de Aspectos'!BV95,IF(AND('Tabla de Aspectos'!BX95&gt;=0,'Tabla de Aspectos'!BX95&lt;'Tabla de Aspectos'!$BW$5/24),'Tabla de Aspectos'!BX95,IF(AND('Tabla de Aspectos'!BZ95&gt;=0,'Tabla de Aspectos'!BZ95&lt;'Tabla de Aspectos'!$BY$5/24),'Tabla de Aspectos'!BZ95,IF(AND('Tabla de Aspectos'!CB95&gt;=0,'Tabla de Aspectos'!CB95&lt;'Tabla de Aspectos'!$CA$5/24),'Tabla de Aspectos'!CB95,IF(AND('Tabla de Aspectos'!CD95&gt;=0,'Tabla de Aspectos'!CD95&lt;'Tabla de Aspectos'!$CC$5/24),'Tabla de Aspectos'!CD95,IF(AND('Tabla de Aspectos'!CF95&gt;=0,'Tabla de Aspectos'!CF95&lt;'Tabla de Aspectos'!$CE$5/24),'Tabla de Aspectos'!CF95,IF(AND('Tabla de Aspectos'!CH95&gt;=0,'Tabla de Aspectos'!CH95&lt;'Tabla de Aspectos'!$CG$5/24),'Tabla de Aspectos'!CH95,IF(AND('Tabla de Aspectos'!CJ95&gt;=0,'Tabla de Aspectos'!CJ95&lt;'Tabla de Aspectos'!$CI$5/24),'Tabla de Aspectos'!CJ95,IF(AND('Tabla de Aspectos'!CL95&gt;=0,'Tabla de Aspectos'!CL95&lt;'Tabla de Aspectos'!$CK$5/24),'Tabla de Aspectos'!CL95,IF(AND('Tabla de Aspectos'!CN95&gt;=0,'Tabla de Aspectos'!CN95&lt;'Tabla de Aspectos'!$CM$5/24),'Tabla de Aspectos'!CN95,IF(AND('Tabla de Aspectos'!CP95&gt;=0,'Tabla de Aspectos'!CP95&lt;'Tabla de Aspectos'!$CO$5/24),'Tabla de Aspectos'!CP95,IF(AND('Tabla de Aspectos'!CR95&gt;=0,'Tabla de Aspectos'!CR95&lt;'Tabla de Aspectos'!$CQ$5/24),'Tabla de Aspectos'!CR95,IF(AND('Tabla de Aspectos'!CT95&gt;=0,'Tabla de Aspectos'!CT95&lt;'Tabla de Aspectos'!$CS$5/24),'Tabla de Aspectos'!CT95,IF(AND('Tabla de Aspectos'!CV95&gt;=0,'Tabla de Aspectos'!CV95&lt;'Tabla de Aspectos'!$CU$5/24),'Tabla de Aspectos'!CV95,IF(AND('Tabla de Aspectos'!CX95&gt;=0,'Tabla de Aspectos'!CX95&lt;'Tabla de Aspectos'!$CW$5/24),'Tabla de Aspectos'!CX95,"")))))))))))))))))))))))))))))))))))))))))))))))))</f>
        <v>0</v>
      </c>
      <c r="BA13" s="3" t="str">
        <f>IF(AZ13&lt;&gt;"",IF(AY13=13,"(no se puede describir)",IF(AY13="Conjunción","+20",ROUND((31-HLOOKUP(AY13,'Tabla de Aspectos'!$G$2:$DT$7,6,FALSE))/3*2,1))),"")</f>
        <v>+20</v>
      </c>
      <c r="BB13" s="3">
        <f>IF(AY13='Tabla de Aspectos'!$G$2,24*AZ13/'Tabla de Aspectos'!$G$5,IF(AY13='Tabla de Aspectos'!$I$2,24*AZ13/'Tabla de Aspectos'!$I$5,IF(AY13='Tabla de Aspectos'!$K$2,24*AZ13/'Tabla de Aspectos'!$K$5,IF(AY13='Tabla de Aspectos'!$CY$2,24*AZ13/'Tabla de Aspectos'!$CY$5,IF(AY13='Tabla de Aspectos'!$M$2,24*AZ13/'Tabla de Aspectos'!$M$5,IF(AY13='Tabla de Aspectos'!$M$2,24*AZ13/'Tabla de Aspectos'!$M$5,IF(AY13='Tabla de Aspectos'!$O$2,24*AZ13/'Tabla de Aspectos'!$O$5,IF(AY13='Tabla de Aspectos'!$Q$2,24*AZ13/'Tabla de Aspectos'!$Q$5,IF(AY13='Tabla de Aspectos'!$S$2,24*AZ13/'Tabla de Aspectos'!$S$5,IF(AY13='Tabla de Aspectos'!$U$2,24*AZ13/'Tabla de Aspectos'!$U$5,IF(AY13='Tabla de Aspectos'!$W$2,24*AZ13/'Tabla de Aspectos'!$W$5,IF(AY13='Tabla de Aspectos'!$Y$2,24*AZ13/'Tabla de Aspectos'!$Y$5,IF(AY13='Tabla de Aspectos'!$AA$2,24*AZ13/'Tabla de Aspectos'!$AA$5,IF(AY13='Tabla de Aspectos'!$AC$2,24*AZ13/'Tabla de Aspectos'!$AC$5,IF(AY13='Tabla de Aspectos'!$AE$2,24*AZ13/'Tabla de Aspectos'!$AE$5,IF(AY13='Tabla de Aspectos'!$AG$2,24*AZ13/'Tabla de Aspectos'!$AG$5,IF(AY13='Tabla de Aspectos'!$AI$2,24*AZ13/'Tabla de Aspectos'!$AI$5,IF(AY13='Tabla de Aspectos'!$AK$2,24*AZ13/'Tabla de Aspectos'!$AK$5,IF(AY13='Tabla de Aspectos'!$AM$2,24*AZ13/'Tabla de Aspectos'!$AM$5,IF(AY13='Tabla de Aspectos'!$AO$2,24*AZ13/'Tabla de Aspectos'!$AO$5,IF(AY13='Tabla de Aspectos'!$AQ$2,24*AZ13/'Tabla de Aspectos'!$AQ$5,IF(AY13='Tabla de Aspectos'!$AS$2,24*AZ13/'Tabla de Aspectos'!$AS$5,IF(AY13='Tabla de Aspectos'!$AU$2,24*AZ13/'Tabla de Aspectos'!$AU$5,IF(AY13='Tabla de Aspectos'!$AW$2,24*AZ13/'Tabla de Aspectos'!$AW$5,IF(AY13='Tabla de Aspectos'!$AY$2,24*AZ13/'Tabla de Aspectos'!$AY$5,IF(AY13='Tabla de Aspectos'!$BA$2,24*AZ13/'Tabla de Aspectos'!$BA$5,IF(AY13='Tabla de Aspectos'!$BC$2,24*AZ13/'Tabla de Aspectos'!$BC$5,IF(AY13='Tabla de Aspectos'!$BE$2,24*AZ13/'Tabla de Aspectos'!$BE$5,IF(AY13='Tabla de Aspectos'!$BG$2,24*AZ13/'Tabla de Aspectos'!$BG$5,IF(AY13='Tabla de Aspectos'!$BI$2,24*AZ13/'Tabla de Aspectos'!$BI$5,IF(AY13='Tabla de Aspectos'!$BK$2,24*AZ13/'Tabla de Aspectos'!$BK$5,IF(AY13='Tabla de Aspectos'!$BM$2,24*AZ13/'Tabla de Aspectos'!$BM$5,IF(AY13='Tabla de Aspectos'!$BO$2,24*AZ13/'Tabla de Aspectos'!$BO$5,IF(AY13='Tabla de Aspectos'!$BQ$2,24*AZ13/'Tabla de Aspectos'!$BQ$5,IF(AY13='Tabla de Aspectos'!$BS$2,24*AZ13/'Tabla de Aspectos'!$BS$5,IF(AY13='Tabla de Aspectos'!$BU$2,24*AZ13/'Tabla de Aspectos'!$BU$5,IF(AY13='Tabla de Aspectos'!$BW$2,24*AZ13/'Tabla de Aspectos'!$BW$5,IF(AY13='Tabla de Aspectos'!$BY$2,24*AZ13/'Tabla de Aspectos'!$BY$5,IF(AY13='Tabla de Aspectos'!$CA$2,24*AZ13/'Tabla de Aspectos'!$CA$5,IF(AY13='Tabla de Aspectos'!$CC$2,24*AZ13/'Tabla de Aspectos'!$CC$5,IF(AY13='Tabla de Aspectos'!$CE$2,24*AZ13/'Tabla de Aspectos'!$CE$5,IF(AY13='Tabla de Aspectos'!$CG$2,24*AZ13/'Tabla de Aspectos'!$CG$5,IF(AY13='Tabla de Aspectos'!$CI$2,24*AZ13/'Tabla de Aspectos'!$CI$5,IF(AY13='Tabla de Aspectos'!$CK$2,24*AZ13/'Tabla de Aspectos'!$CK$5,IF(AY13='Tabla de Aspectos'!$CM$2,24*AZ13/'Tabla de Aspectos'!$CM$5,IF(AY13='Tabla de Aspectos'!$CO$2,24*AZ13/'Tabla de Aspectos'!$CO$5,IF(AY13='Tabla de Aspectos'!$CQ$2,24*AZ13/'Tabla de Aspectos'!$CQ$5,IF(AY13='Tabla de Aspectos'!$CS$2,24*AZ13/'Tabla de Aspectos'!$CS$5,IF(AY13='Tabla de Aspectos'!$CU$2,24*AZ13/'Tabla de Aspectos'!$CU$5,IF(AY13='Tabla de Aspectos'!$CW$2,24*AZ13/'Tabla de Aspectos'!$CW$5,""))))))))))))))))))))))))))))))))))))))))))))))))))</f>
        <v>0</v>
      </c>
      <c r="BC13" s="3">
        <f t="shared" si="3"/>
        <v>20</v>
      </c>
      <c r="BE13" s="3">
        <f>'Tabla de Aspectos'!D110</f>
        <v>107</v>
      </c>
      <c r="BF13" s="3" t="str">
        <f>'Tabla de Aspectos'!E110</f>
        <v>Júpiter</v>
      </c>
      <c r="BG13" s="3" t="str">
        <f>'Tabla de Aspectos'!F110</f>
        <v>Nodo Norte Real</v>
      </c>
      <c r="BH13" s="3" t="str">
        <f>IF('Tabla de Aspectos'!G110='Tabla de Aspectos'!$H$2,'Tabla de Aspectos'!$H$2,IF('Tabla de Aspectos'!I110='Tabla de Aspectos'!$J$2,'Tabla de Aspectos'!$J$2,IF('Tabla de Aspectos'!CY110='Tabla de Aspectos'!$CZ$2,'Tabla de Aspectos'!$CZ$2,IF('Tabla de Aspectos'!K110='Tabla de Aspectos'!$L$2,'Tabla de Aspectos'!$L$2,IF('Tabla de Aspectos'!M110='Tabla de Aspectos'!$N$2,'Tabla de Aspectos'!$N$2,IF('Tabla de Aspectos'!O110='Tabla de Aspectos'!$P$2,'Tabla de Aspectos'!$P$2,IF('Tabla de Aspectos'!Q110='Tabla de Aspectos'!$R$2,'Tabla de Aspectos'!$R$2,IF('Tabla de Aspectos'!S110='Tabla de Aspectos'!$T$2,'Tabla de Aspectos'!$T$2,IF('Tabla de Aspectos'!U110='Tabla de Aspectos'!$V$2,'Tabla de Aspectos'!$V$2,IF('Tabla de Aspectos'!W110='Tabla de Aspectos'!$X$2,'Tabla de Aspectos'!$X$2,IF('Tabla de Aspectos'!Y110='Tabla de Aspectos'!$Z$2,'Tabla de Aspectos'!$Z$2,IF('Tabla de Aspectos'!AA110='Tabla de Aspectos'!$AB$2,'Tabla de Aspectos'!$AB$2,IF('Tabla de Aspectos'!AC110='Tabla de Aspectos'!$AD$2,'Tabla de Aspectos'!$AD$2,IF('Tabla de Aspectos'!AE110='Tabla de Aspectos'!$AF$2,'Tabla de Aspectos'!$AF$2,IF('Tabla de Aspectos'!AG110='Tabla de Aspectos'!$AH$2,'Tabla de Aspectos'!$AH$2,IF('Tabla de Aspectos'!AI110='Tabla de Aspectos'!$AJ$2,'Tabla de Aspectos'!$AJ$2,IF('Tabla de Aspectos'!AK110='Tabla de Aspectos'!$AL$2,'Tabla de Aspectos'!$AL$2,IF('Tabla de Aspectos'!AM110='Tabla de Aspectos'!$AN$2,'Tabla de Aspectos'!$AN$2,IF('Tabla de Aspectos'!AO110='Tabla de Aspectos'!$AP$2,'Tabla de Aspectos'!$AP$2,IF('Tabla de Aspectos'!AQ110='Tabla de Aspectos'!$AR$2,'Tabla de Aspectos'!$AR$2,IF('Tabla de Aspectos'!AS110='Tabla de Aspectos'!$AT$2,'Tabla de Aspectos'!$AT$2,IF('Tabla de Aspectos'!AU110='Tabla de Aspectos'!$AV$2,'Tabla de Aspectos'!$AV$2,IF('Tabla de Aspectos'!AW110='Tabla de Aspectos'!$AX$2,'Tabla de Aspectos'!$AX$2,IF('Tabla de Aspectos'!AY110='Tabla de Aspectos'!$AZ$2,'Tabla de Aspectos'!$AZ$2,IF('Tabla de Aspectos'!BA110='Tabla de Aspectos'!$BB$2,'Tabla de Aspectos'!$BB$2,IF('Tabla de Aspectos'!BC110='Tabla de Aspectos'!$BD$2,'Tabla de Aspectos'!$BD$2,IF('Tabla de Aspectos'!BE110='Tabla de Aspectos'!$BF$2,'Tabla de Aspectos'!$BF$2,IF('Tabla de Aspectos'!BG110='Tabla de Aspectos'!$BH$2,'Tabla de Aspectos'!$BH$2,IF('Tabla de Aspectos'!BI110='Tabla de Aspectos'!$BJ$2,'Tabla de Aspectos'!$BJ$2,IF('Tabla de Aspectos'!BK110='Tabla de Aspectos'!$BL$2,'Tabla de Aspectos'!$BL$2,IF('Tabla de Aspectos'!BM110='Tabla de Aspectos'!$BN$2,'Tabla de Aspectos'!$BN$2,IF('Tabla de Aspectos'!BO110='Tabla de Aspectos'!$BP$2,'Tabla de Aspectos'!$BP$2,IF('Tabla de Aspectos'!BQ110='Tabla de Aspectos'!$BR$2,'Tabla de Aspectos'!$BR$2,IF('Tabla de Aspectos'!BS110='Tabla de Aspectos'!$BT$2,'Tabla de Aspectos'!$BT$2,IF('Tabla de Aspectos'!BU110='Tabla de Aspectos'!$BV$2,'Tabla de Aspectos'!$BV$2,IF('Tabla de Aspectos'!BW110='Tabla de Aspectos'!$BX$2,'Tabla de Aspectos'!$BX$2,IF('Tabla de Aspectos'!BY110='Tabla de Aspectos'!$BZ$2,'Tabla de Aspectos'!$BZ$2,IF('Tabla de Aspectos'!CA110='Tabla de Aspectos'!$CB$2,'Tabla de Aspectos'!$CB$2,IF('Tabla de Aspectos'!CC110='Tabla de Aspectos'!$CD$2,'Tabla de Aspectos'!$CD$2,IF('Tabla de Aspectos'!CE110='Tabla de Aspectos'!$CF$2,'Tabla de Aspectos'!$CF$2,IF('Tabla de Aspectos'!CG110='Tabla de Aspectos'!$CH$2,'Tabla de Aspectos'!$CH$2,IF('Tabla de Aspectos'!CI110='Tabla de Aspectos'!$CJ$2,'Tabla de Aspectos'!$CJ$2,IF('Tabla de Aspectos'!CK110='Tabla de Aspectos'!$CL$2,'Tabla de Aspectos'!$CL$2,IF('Tabla de Aspectos'!CM110='Tabla de Aspectos'!$CN$2,'Tabla de Aspectos'!$CN$2,IF('Tabla de Aspectos'!CO110='Tabla de Aspectos'!$CP$2,'Tabla de Aspectos'!$CP$2,IF('Tabla de Aspectos'!CQ110='Tabla de Aspectos'!$CR$2,'Tabla de Aspectos'!$CR$2,IF('Tabla de Aspectos'!CS110='Tabla de Aspectos'!$CT$2,'Tabla de Aspectos'!$CT$2,IF('Tabla de Aspectos'!CU110='Tabla de Aspectos'!$CV$2,'Tabla de Aspectos'!$CV$2,IF('Tabla de Aspectos'!CW110='Tabla de Aspectos'!$CX$2,'Tabla de Aspectos'!$CX$2,"")))))))))))))))))))))))))))))))))))))))))))))))))</f>
        <v>Conjunción</v>
      </c>
      <c r="BI13" s="5">
        <f>IF(AND('Tabla de Aspectos'!H110&gt;=0,'Tabla de Aspectos'!H110&lt;'Tabla de Aspectos'!$G$5/24),'Tabla de Aspectos'!H110,IF(AND('Tabla de Aspectos'!J110&gt;=0,'Tabla de Aspectos'!J110&lt;'Tabla de Aspectos'!$I$5/24),'Tabla de Aspectos'!J110,IF(AND('Tabla de Aspectos'!CZ110&gt;=0,'Tabla de Aspectos'!CZ110&lt;'Tabla de Aspectos'!$CY$5/24),'Tabla de Aspectos'!CZ110,IF(AND('Tabla de Aspectos'!L110&gt;=0,'Tabla de Aspectos'!L110&lt;'Tabla de Aspectos'!$K$5/24),'Tabla de Aspectos'!L110,IF(AND('Tabla de Aspectos'!N110&gt;=0,'Tabla de Aspectos'!N110&lt;'Tabla de Aspectos'!$M$5/24),'Tabla de Aspectos'!N110,IF(AND('Tabla de Aspectos'!P110&gt;=0,'Tabla de Aspectos'!P110&lt;'Tabla de Aspectos'!$O$5/24),'Tabla de Aspectos'!P110,IF(AND('Tabla de Aspectos'!R110&gt;=0,'Tabla de Aspectos'!R110&lt;'Tabla de Aspectos'!$Q$5/24),'Tabla de Aspectos'!R110,IF(AND('Tabla de Aspectos'!T110&gt;=0,'Tabla de Aspectos'!T110&lt;'Tabla de Aspectos'!$S$5/24),'Tabla de Aspectos'!T110,IF(AND('Tabla de Aspectos'!V110&gt;=0,'Tabla de Aspectos'!V110&lt;'Tabla de Aspectos'!$U$5/24),'Tabla de Aspectos'!V110,IF(AND('Tabla de Aspectos'!X110&gt;=0,'Tabla de Aspectos'!X110&lt;'Tabla de Aspectos'!$W$5/24),'Tabla de Aspectos'!X110,IF(AND('Tabla de Aspectos'!Z110&gt;=0,'Tabla de Aspectos'!Z110&lt;'Tabla de Aspectos'!$Y$5/24),'Tabla de Aspectos'!Z110,IF(AND('Tabla de Aspectos'!AB110&gt;=0,'Tabla de Aspectos'!AB110&lt;'Tabla de Aspectos'!$AA$5/24),'Tabla de Aspectos'!AB110,IF(AND('Tabla de Aspectos'!AD110&gt;=0,'Tabla de Aspectos'!AD110&lt;'Tabla de Aspectos'!$AC$5/24),'Tabla de Aspectos'!AD110,IF(AND('Tabla de Aspectos'!AF110&gt;=0,'Tabla de Aspectos'!AF110&lt;'Tabla de Aspectos'!$AE$5/24),'Tabla de Aspectos'!AF110,IF(AND('Tabla de Aspectos'!AH110&gt;=0,'Tabla de Aspectos'!AH110&lt;'Tabla de Aspectos'!$AG$5/24),'Tabla de Aspectos'!AH110,IF(AND('Tabla de Aspectos'!AJ110&gt;=0,'Tabla de Aspectos'!AJ110&lt;'Tabla de Aspectos'!$AI$5/24),'Tabla de Aspectos'!AJ110,IF(AND('Tabla de Aspectos'!AL110&gt;=0,'Tabla de Aspectos'!AL110&lt;'Tabla de Aspectos'!$AK$5/24),'Tabla de Aspectos'!AL110,IF(AND('Tabla de Aspectos'!AN110&gt;=0,'Tabla de Aspectos'!AN110&lt;'Tabla de Aspectos'!$AM$5/24),'Tabla de Aspectos'!AN110,IF(AND('Tabla de Aspectos'!AP110&gt;=0,'Tabla de Aspectos'!AP110&lt;'Tabla de Aspectos'!$AO$5/24),'Tabla de Aspectos'!AP110,IF(AND('Tabla de Aspectos'!AR110&gt;=0,'Tabla de Aspectos'!AR110&lt;'Tabla de Aspectos'!$AQ$5/24),'Tabla de Aspectos'!AR110,IF(AND('Tabla de Aspectos'!AT110&gt;=0,'Tabla de Aspectos'!AT110&lt;'Tabla de Aspectos'!$AS$5/24),'Tabla de Aspectos'!AT110,IF(AND('Tabla de Aspectos'!AV110&gt;=0,'Tabla de Aspectos'!AV110&lt;'Tabla de Aspectos'!$AU$5/24),'Tabla de Aspectos'!AV110,IF(AND('Tabla de Aspectos'!AX110&gt;=0,'Tabla de Aspectos'!AX110&lt;'Tabla de Aspectos'!$AW$5/24),'Tabla de Aspectos'!AX110,IF(AND('Tabla de Aspectos'!AZ110&gt;=0,'Tabla de Aspectos'!AZ110&lt;'Tabla de Aspectos'!$AY$5/24),'Tabla de Aspectos'!AZ110,IF(AND('Tabla de Aspectos'!BB110&gt;=0,'Tabla de Aspectos'!BB110&lt;'Tabla de Aspectos'!$BA$5/24),'Tabla de Aspectos'!BB110,IF(AND('Tabla de Aspectos'!BD110&gt;=0,'Tabla de Aspectos'!BD110&lt;'Tabla de Aspectos'!$BC$5/24),'Tabla de Aspectos'!BD110,IF(AND('Tabla de Aspectos'!BF110&gt;=0,'Tabla de Aspectos'!BF110&lt;'Tabla de Aspectos'!$BE$5/24),'Tabla de Aspectos'!BF110,IF(AND('Tabla de Aspectos'!BH110&gt;=0,'Tabla de Aspectos'!BH110&lt;'Tabla de Aspectos'!$BG$5/24),'Tabla de Aspectos'!BH110,IF(AND('Tabla de Aspectos'!BJ110&gt;=0,'Tabla de Aspectos'!BJ110&lt;'Tabla de Aspectos'!$BI$5/24),'Tabla de Aspectos'!BJ110,IF(AND('Tabla de Aspectos'!BL110&gt;=0,'Tabla de Aspectos'!BL110&lt;'Tabla de Aspectos'!$BK$5/24),'Tabla de Aspectos'!BL110,IF(AND('Tabla de Aspectos'!BN110&gt;=0,'Tabla de Aspectos'!BN110&lt;'Tabla de Aspectos'!$BM$5/24),'Tabla de Aspectos'!BN110,IF(AND('Tabla de Aspectos'!BP110&gt;=0,'Tabla de Aspectos'!BP110&lt;'Tabla de Aspectos'!$BO$5/24),'Tabla de Aspectos'!BP110,IF(AND('Tabla de Aspectos'!BR110&gt;=0,'Tabla de Aspectos'!BR110&lt;'Tabla de Aspectos'!$BQ$5/24),'Tabla de Aspectos'!BR110,IF(AND('Tabla de Aspectos'!BT110&gt;=0,'Tabla de Aspectos'!BT110&lt;'Tabla de Aspectos'!$BS$5/24),'Tabla de Aspectos'!BT110,IF(AND('Tabla de Aspectos'!BV110&gt;=0,'Tabla de Aspectos'!BV110&lt;'Tabla de Aspectos'!$BU$5/24),'Tabla de Aspectos'!BV110,IF(AND('Tabla de Aspectos'!BX110&gt;=0,'Tabla de Aspectos'!BX110&lt;'Tabla de Aspectos'!$BW$5/24),'Tabla de Aspectos'!BX110,IF(AND('Tabla de Aspectos'!BZ110&gt;=0,'Tabla de Aspectos'!BZ110&lt;'Tabla de Aspectos'!$BY$5/24),'Tabla de Aspectos'!BZ110,IF(AND('Tabla de Aspectos'!CB110&gt;=0,'Tabla de Aspectos'!CB110&lt;'Tabla de Aspectos'!$CA$5/24),'Tabla de Aspectos'!CB110,IF(AND('Tabla de Aspectos'!CD110&gt;=0,'Tabla de Aspectos'!CD110&lt;'Tabla de Aspectos'!$CC$5/24),'Tabla de Aspectos'!CD110,IF(AND('Tabla de Aspectos'!CF110&gt;=0,'Tabla de Aspectos'!CF110&lt;'Tabla de Aspectos'!$CE$5/24),'Tabla de Aspectos'!CF110,IF(AND('Tabla de Aspectos'!CH110&gt;=0,'Tabla de Aspectos'!CH110&lt;'Tabla de Aspectos'!$CG$5/24),'Tabla de Aspectos'!CH110,IF(AND('Tabla de Aspectos'!CJ110&gt;=0,'Tabla de Aspectos'!CJ110&lt;'Tabla de Aspectos'!$CI$5/24),'Tabla de Aspectos'!CJ110,IF(AND('Tabla de Aspectos'!CL110&gt;=0,'Tabla de Aspectos'!CL110&lt;'Tabla de Aspectos'!$CK$5/24),'Tabla de Aspectos'!CL110,IF(AND('Tabla de Aspectos'!CN110&gt;=0,'Tabla de Aspectos'!CN110&lt;'Tabla de Aspectos'!$CM$5/24),'Tabla de Aspectos'!CN110,IF(AND('Tabla de Aspectos'!CP110&gt;=0,'Tabla de Aspectos'!CP110&lt;'Tabla de Aspectos'!$CO$5/24),'Tabla de Aspectos'!CP110,IF(AND('Tabla de Aspectos'!CR110&gt;=0,'Tabla de Aspectos'!CR110&lt;'Tabla de Aspectos'!$CQ$5/24),'Tabla de Aspectos'!CR110,IF(AND('Tabla de Aspectos'!CT110&gt;=0,'Tabla de Aspectos'!CT110&lt;'Tabla de Aspectos'!$CS$5/24),'Tabla de Aspectos'!CT110,IF(AND('Tabla de Aspectos'!CV110&gt;=0,'Tabla de Aspectos'!CV110&lt;'Tabla de Aspectos'!$CU$5/24),'Tabla de Aspectos'!CV110,IF(AND('Tabla de Aspectos'!CX110&gt;=0,'Tabla de Aspectos'!CX110&lt;'Tabla de Aspectos'!$CW$5/24),'Tabla de Aspectos'!CX110,"")))))))))))))))))))))))))))))))))))))))))))))))))</f>
        <v>0</v>
      </c>
      <c r="BJ13" s="3" t="str">
        <f>IF(BI13&lt;&gt;"",IF(BH13=13,"(no se puede describir)",IF(BH13="Conjunción","+20",ROUND((31-HLOOKUP(BH13,'Tabla de Aspectos'!$G$2:$DT$7,6,FALSE))/3*2,1))),"")</f>
        <v>+20</v>
      </c>
      <c r="BK13" s="3">
        <f>IF(BH13='Tabla de Aspectos'!$G$2,24*BI13/'Tabla de Aspectos'!$G$5,IF(BH13='Tabla de Aspectos'!$I$2,24*BI13/'Tabla de Aspectos'!$I$5,IF(BH13='Tabla de Aspectos'!$K$2,24*BI13/'Tabla de Aspectos'!$K$5,IF(BH13='Tabla de Aspectos'!$CY$2,24*BI13/'Tabla de Aspectos'!$CY$5,IF(BH13='Tabla de Aspectos'!$M$2,24*BI13/'Tabla de Aspectos'!$M$5,IF(BH13='Tabla de Aspectos'!$M$2,24*BI13/'Tabla de Aspectos'!$M$5,IF(BH13='Tabla de Aspectos'!$O$2,24*BI13/'Tabla de Aspectos'!$O$5,IF(BH13='Tabla de Aspectos'!$Q$2,24*BI13/'Tabla de Aspectos'!$Q$5,IF(BH13='Tabla de Aspectos'!$S$2,24*BI13/'Tabla de Aspectos'!$S$5,IF(BH13='Tabla de Aspectos'!$U$2,24*BI13/'Tabla de Aspectos'!$U$5,IF(BH13='Tabla de Aspectos'!$W$2,24*BI13/'Tabla de Aspectos'!$W$5,IF(BH13='Tabla de Aspectos'!$Y$2,24*BI13/'Tabla de Aspectos'!$Y$5,IF(BH13='Tabla de Aspectos'!$AA$2,24*BI13/'Tabla de Aspectos'!$AA$5,IF(BH13='Tabla de Aspectos'!$AC$2,24*BI13/'Tabla de Aspectos'!$AC$5,IF(BH13='Tabla de Aspectos'!$AE$2,24*BI13/'Tabla de Aspectos'!$AE$5,IF(BH13='Tabla de Aspectos'!$AG$2,24*BI13/'Tabla de Aspectos'!$AG$5,IF(BH13='Tabla de Aspectos'!$AI$2,24*BI13/'Tabla de Aspectos'!$AI$5,IF(BH13='Tabla de Aspectos'!$AK$2,24*BI13/'Tabla de Aspectos'!$AK$5,IF(BH13='Tabla de Aspectos'!$AM$2,24*BI13/'Tabla de Aspectos'!$AM$5,IF(BH13='Tabla de Aspectos'!$AO$2,24*BI13/'Tabla de Aspectos'!$AO$5,IF(BH13='Tabla de Aspectos'!$AQ$2,24*BI13/'Tabla de Aspectos'!$AQ$5,IF(BH13='Tabla de Aspectos'!$AS$2,24*BI13/'Tabla de Aspectos'!$AS$5,IF(BH13='Tabla de Aspectos'!$AU$2,24*BI13/'Tabla de Aspectos'!$AU$5,IF(BH13='Tabla de Aspectos'!$AW$2,24*BI13/'Tabla de Aspectos'!$AW$5,IF(BH13='Tabla de Aspectos'!$AY$2,24*BI13/'Tabla de Aspectos'!$AY$5,IF(BH13='Tabla de Aspectos'!$BA$2,24*BI13/'Tabla de Aspectos'!$BA$5,IF(BH13='Tabla de Aspectos'!$BC$2,24*BI13/'Tabla de Aspectos'!$BC$5,IF(BH13='Tabla de Aspectos'!$BE$2,24*BI13/'Tabla de Aspectos'!$BE$5,IF(BH13='Tabla de Aspectos'!$BG$2,24*BI13/'Tabla de Aspectos'!$BG$5,IF(BH13='Tabla de Aspectos'!$BI$2,24*BI13/'Tabla de Aspectos'!$BI$5,IF(BH13='Tabla de Aspectos'!$BK$2,24*BI13/'Tabla de Aspectos'!$BK$5,IF(BH13='Tabla de Aspectos'!$BM$2,24*BI13/'Tabla de Aspectos'!$BM$5,IF(BH13='Tabla de Aspectos'!$BO$2,24*BI13/'Tabla de Aspectos'!$BO$5,IF(BH13='Tabla de Aspectos'!$BQ$2,24*BI13/'Tabla de Aspectos'!$BQ$5,IF(BH13='Tabla de Aspectos'!$BS$2,24*BI13/'Tabla de Aspectos'!$BS$5,IF(BH13='Tabla de Aspectos'!$BU$2,24*BI13/'Tabla de Aspectos'!$BU$5,IF(BH13='Tabla de Aspectos'!$BW$2,24*BI13/'Tabla de Aspectos'!$BW$5,IF(BH13='Tabla de Aspectos'!$BY$2,24*BI13/'Tabla de Aspectos'!$BY$5,IF(BH13='Tabla de Aspectos'!$CA$2,24*BI13/'Tabla de Aspectos'!$CA$5,IF(BH13='Tabla de Aspectos'!$CC$2,24*BI13/'Tabla de Aspectos'!$CC$5,IF(BH13='Tabla de Aspectos'!$CE$2,24*BI13/'Tabla de Aspectos'!$CE$5,IF(BH13='Tabla de Aspectos'!$CG$2,24*BI13/'Tabla de Aspectos'!$CG$5,IF(BH13='Tabla de Aspectos'!$CI$2,24*BI13/'Tabla de Aspectos'!$CI$5,IF(BH13='Tabla de Aspectos'!$CK$2,24*BI13/'Tabla de Aspectos'!$CK$5,IF(BH13='Tabla de Aspectos'!$CM$2,24*BI13/'Tabla de Aspectos'!$CM$5,IF(BH13='Tabla de Aspectos'!$CO$2,24*BI13/'Tabla de Aspectos'!$CO$5,IF(BH13='Tabla de Aspectos'!$CQ$2,24*BI13/'Tabla de Aspectos'!$CQ$5,IF(BH13='Tabla de Aspectos'!$CS$2,24*BI13/'Tabla de Aspectos'!$CS$5,IF(BH13='Tabla de Aspectos'!$CU$2,24*BI13/'Tabla de Aspectos'!$CU$5,IF(BH13='Tabla de Aspectos'!$CW$2,24*BI13/'Tabla de Aspectos'!$CW$5,""))))))))))))))))))))))))))))))))))))))))))))))))))</f>
        <v>0</v>
      </c>
      <c r="BL13" s="3">
        <f t="shared" si="4"/>
        <v>20</v>
      </c>
      <c r="BN13" s="3">
        <f>'Tabla de Aspectos'!D125</f>
        <v>123</v>
      </c>
      <c r="BO13" s="3" t="str">
        <f>'Tabla de Aspectos'!E125</f>
        <v>Saturno</v>
      </c>
      <c r="BP13" s="3" t="str">
        <f>'Tabla de Aspectos'!F125</f>
        <v>Nodo Norte Real</v>
      </c>
      <c r="BQ13" s="3" t="str">
        <f>IF('Tabla de Aspectos'!G125='Tabla de Aspectos'!$H$2,'Tabla de Aspectos'!$H$2,IF('Tabla de Aspectos'!I125='Tabla de Aspectos'!$J$2,'Tabla de Aspectos'!$J$2,IF('Tabla de Aspectos'!CY125='Tabla de Aspectos'!$CZ$2,'Tabla de Aspectos'!$CZ$2,IF('Tabla de Aspectos'!K125='Tabla de Aspectos'!$L$2,'Tabla de Aspectos'!$L$2,IF('Tabla de Aspectos'!M125='Tabla de Aspectos'!$N$2,'Tabla de Aspectos'!$N$2,IF('Tabla de Aspectos'!O125='Tabla de Aspectos'!$P$2,'Tabla de Aspectos'!$P$2,IF('Tabla de Aspectos'!Q125='Tabla de Aspectos'!$R$2,'Tabla de Aspectos'!$R$2,IF('Tabla de Aspectos'!S125='Tabla de Aspectos'!$T$2,'Tabla de Aspectos'!$T$2,IF('Tabla de Aspectos'!U125='Tabla de Aspectos'!$V$2,'Tabla de Aspectos'!$V$2,IF('Tabla de Aspectos'!W125='Tabla de Aspectos'!$X$2,'Tabla de Aspectos'!$X$2,IF('Tabla de Aspectos'!Y125='Tabla de Aspectos'!$Z$2,'Tabla de Aspectos'!$Z$2,IF('Tabla de Aspectos'!AA125='Tabla de Aspectos'!$AB$2,'Tabla de Aspectos'!$AB$2,IF('Tabla de Aspectos'!AC125='Tabla de Aspectos'!$AD$2,'Tabla de Aspectos'!$AD$2,IF('Tabla de Aspectos'!AE125='Tabla de Aspectos'!$AF$2,'Tabla de Aspectos'!$AF$2,IF('Tabla de Aspectos'!AG125='Tabla de Aspectos'!$AH$2,'Tabla de Aspectos'!$AH$2,IF('Tabla de Aspectos'!AI125='Tabla de Aspectos'!$AJ$2,'Tabla de Aspectos'!$AJ$2,IF('Tabla de Aspectos'!AK125='Tabla de Aspectos'!$AL$2,'Tabla de Aspectos'!$AL$2,IF('Tabla de Aspectos'!AM125='Tabla de Aspectos'!$AN$2,'Tabla de Aspectos'!$AN$2,IF('Tabla de Aspectos'!AO125='Tabla de Aspectos'!$AP$2,'Tabla de Aspectos'!$AP$2,IF('Tabla de Aspectos'!AQ125='Tabla de Aspectos'!$AR$2,'Tabla de Aspectos'!$AR$2,IF('Tabla de Aspectos'!AS125='Tabla de Aspectos'!$AT$2,'Tabla de Aspectos'!$AT$2,IF('Tabla de Aspectos'!AU125='Tabla de Aspectos'!$AV$2,'Tabla de Aspectos'!$AV$2,IF('Tabla de Aspectos'!AW125='Tabla de Aspectos'!$AX$2,'Tabla de Aspectos'!$AX$2,IF('Tabla de Aspectos'!AY125='Tabla de Aspectos'!$AZ$2,'Tabla de Aspectos'!$AZ$2,IF('Tabla de Aspectos'!BA125='Tabla de Aspectos'!$BB$2,'Tabla de Aspectos'!$BB$2,IF('Tabla de Aspectos'!BC125='Tabla de Aspectos'!$BD$2,'Tabla de Aspectos'!$BD$2,IF('Tabla de Aspectos'!BE125='Tabla de Aspectos'!$BF$2,'Tabla de Aspectos'!$BF$2,IF('Tabla de Aspectos'!BG125='Tabla de Aspectos'!$BH$2,'Tabla de Aspectos'!$BH$2,IF('Tabla de Aspectos'!BI125='Tabla de Aspectos'!$BJ$2,'Tabla de Aspectos'!$BJ$2,IF('Tabla de Aspectos'!BK125='Tabla de Aspectos'!$BL$2,'Tabla de Aspectos'!$BL$2,IF('Tabla de Aspectos'!BM125='Tabla de Aspectos'!$BN$2,'Tabla de Aspectos'!$BN$2,IF('Tabla de Aspectos'!BO125='Tabla de Aspectos'!$BP$2,'Tabla de Aspectos'!$BP$2,IF('Tabla de Aspectos'!BQ125='Tabla de Aspectos'!$BR$2,'Tabla de Aspectos'!$BR$2,IF('Tabla de Aspectos'!BS125='Tabla de Aspectos'!$BT$2,'Tabla de Aspectos'!$BT$2,IF('Tabla de Aspectos'!BU125='Tabla de Aspectos'!$BV$2,'Tabla de Aspectos'!$BV$2,IF('Tabla de Aspectos'!BW125='Tabla de Aspectos'!$BX$2,'Tabla de Aspectos'!$BX$2,IF('Tabla de Aspectos'!BY125='Tabla de Aspectos'!$BZ$2,'Tabla de Aspectos'!$BZ$2,IF('Tabla de Aspectos'!CA125='Tabla de Aspectos'!$CB$2,'Tabla de Aspectos'!$CB$2,IF('Tabla de Aspectos'!CC125='Tabla de Aspectos'!$CD$2,'Tabla de Aspectos'!$CD$2,IF('Tabla de Aspectos'!CE125='Tabla de Aspectos'!$CF$2,'Tabla de Aspectos'!$CF$2,IF('Tabla de Aspectos'!CG125='Tabla de Aspectos'!$CH$2,'Tabla de Aspectos'!$CH$2,IF('Tabla de Aspectos'!CI125='Tabla de Aspectos'!$CJ$2,'Tabla de Aspectos'!$CJ$2,IF('Tabla de Aspectos'!CK125='Tabla de Aspectos'!$CL$2,'Tabla de Aspectos'!$CL$2,IF('Tabla de Aspectos'!CM125='Tabla de Aspectos'!$CN$2,'Tabla de Aspectos'!$CN$2,IF('Tabla de Aspectos'!CO125='Tabla de Aspectos'!$CP$2,'Tabla de Aspectos'!$CP$2,IF('Tabla de Aspectos'!CQ125='Tabla de Aspectos'!$CR$2,'Tabla de Aspectos'!$CR$2,IF('Tabla de Aspectos'!CS125='Tabla de Aspectos'!$CT$2,'Tabla de Aspectos'!$CT$2,IF('Tabla de Aspectos'!CU125='Tabla de Aspectos'!$CV$2,'Tabla de Aspectos'!$CV$2,IF('Tabla de Aspectos'!CW125='Tabla de Aspectos'!$CX$2,'Tabla de Aspectos'!$CX$2,"")))))))))))))))))))))))))))))))))))))))))))))))))</f>
        <v>Conjunción</v>
      </c>
      <c r="BR13" s="5">
        <f>IF(AND('Tabla de Aspectos'!H125&gt;=0,'Tabla de Aspectos'!H125&lt;'Tabla de Aspectos'!$G$5/24),'Tabla de Aspectos'!H125,IF(AND('Tabla de Aspectos'!J125&gt;=0,'Tabla de Aspectos'!J125&lt;'Tabla de Aspectos'!$I$5/24),'Tabla de Aspectos'!J125,IF(AND('Tabla de Aspectos'!CZ125&gt;=0,'Tabla de Aspectos'!CZ125&lt;'Tabla de Aspectos'!$CY$5/24),'Tabla de Aspectos'!CZ125,IF(AND('Tabla de Aspectos'!L125&gt;=0,'Tabla de Aspectos'!L125&lt;'Tabla de Aspectos'!$K$5/24),'Tabla de Aspectos'!L125,IF(AND('Tabla de Aspectos'!N125&gt;=0,'Tabla de Aspectos'!N125&lt;'Tabla de Aspectos'!$M$5/24),'Tabla de Aspectos'!N125,IF(AND('Tabla de Aspectos'!P125&gt;=0,'Tabla de Aspectos'!P125&lt;'Tabla de Aspectos'!$O$5/24),'Tabla de Aspectos'!P125,IF(AND('Tabla de Aspectos'!R125&gt;=0,'Tabla de Aspectos'!R125&lt;'Tabla de Aspectos'!$Q$5/24),'Tabla de Aspectos'!R125,IF(AND('Tabla de Aspectos'!T125&gt;=0,'Tabla de Aspectos'!T125&lt;'Tabla de Aspectos'!$S$5/24),'Tabla de Aspectos'!T125,IF(AND('Tabla de Aspectos'!V125&gt;=0,'Tabla de Aspectos'!V125&lt;'Tabla de Aspectos'!$U$5/24),'Tabla de Aspectos'!V125,IF(AND('Tabla de Aspectos'!X125&gt;=0,'Tabla de Aspectos'!X125&lt;'Tabla de Aspectos'!$W$5/24),'Tabla de Aspectos'!X125,IF(AND('Tabla de Aspectos'!Z125&gt;=0,'Tabla de Aspectos'!Z125&lt;'Tabla de Aspectos'!$Y$5/24),'Tabla de Aspectos'!Z125,IF(AND('Tabla de Aspectos'!AB125&gt;=0,'Tabla de Aspectos'!AB125&lt;'Tabla de Aspectos'!$AA$5/24),'Tabla de Aspectos'!AB125,IF(AND('Tabla de Aspectos'!AD125&gt;=0,'Tabla de Aspectos'!AD125&lt;'Tabla de Aspectos'!$AC$5/24),'Tabla de Aspectos'!AD125,IF(AND('Tabla de Aspectos'!AF125&gt;=0,'Tabla de Aspectos'!AF125&lt;'Tabla de Aspectos'!$AE$5/24),'Tabla de Aspectos'!AF125,IF(AND('Tabla de Aspectos'!AH125&gt;=0,'Tabla de Aspectos'!AH125&lt;'Tabla de Aspectos'!$AG$5/24),'Tabla de Aspectos'!AH125,IF(AND('Tabla de Aspectos'!AJ125&gt;=0,'Tabla de Aspectos'!AJ125&lt;'Tabla de Aspectos'!$AI$5/24),'Tabla de Aspectos'!AJ125,IF(AND('Tabla de Aspectos'!AL125&gt;=0,'Tabla de Aspectos'!AL125&lt;'Tabla de Aspectos'!$AK$5/24),'Tabla de Aspectos'!AL125,IF(AND('Tabla de Aspectos'!AN125&gt;=0,'Tabla de Aspectos'!AN125&lt;'Tabla de Aspectos'!$AM$5/24),'Tabla de Aspectos'!AN125,IF(AND('Tabla de Aspectos'!AP125&gt;=0,'Tabla de Aspectos'!AP125&lt;'Tabla de Aspectos'!$AO$5/24),'Tabla de Aspectos'!AP125,IF(AND('Tabla de Aspectos'!AR125&gt;=0,'Tabla de Aspectos'!AR125&lt;'Tabla de Aspectos'!$AQ$5/24),'Tabla de Aspectos'!AR125,IF(AND('Tabla de Aspectos'!AT125&gt;=0,'Tabla de Aspectos'!AT125&lt;'Tabla de Aspectos'!$AS$5/24),'Tabla de Aspectos'!AT125,IF(AND('Tabla de Aspectos'!AV125&gt;=0,'Tabla de Aspectos'!AV125&lt;'Tabla de Aspectos'!$AU$5/24),'Tabla de Aspectos'!AV125,IF(AND('Tabla de Aspectos'!AX125&gt;=0,'Tabla de Aspectos'!AX125&lt;'Tabla de Aspectos'!$AW$5/24),'Tabla de Aspectos'!AX125,IF(AND('Tabla de Aspectos'!AZ125&gt;=0,'Tabla de Aspectos'!AZ125&lt;'Tabla de Aspectos'!$AY$5/24),'Tabla de Aspectos'!AZ125,IF(AND('Tabla de Aspectos'!BB125&gt;=0,'Tabla de Aspectos'!BB125&lt;'Tabla de Aspectos'!$BA$5/24),'Tabla de Aspectos'!BB125,IF(AND('Tabla de Aspectos'!BD125&gt;=0,'Tabla de Aspectos'!BD125&lt;'Tabla de Aspectos'!$BC$5/24),'Tabla de Aspectos'!BD125,IF(AND('Tabla de Aspectos'!BF125&gt;=0,'Tabla de Aspectos'!BF125&lt;'Tabla de Aspectos'!$BE$5/24),'Tabla de Aspectos'!BF125,IF(AND('Tabla de Aspectos'!BH125&gt;=0,'Tabla de Aspectos'!BH125&lt;'Tabla de Aspectos'!$BG$5/24),'Tabla de Aspectos'!BH125,IF(AND('Tabla de Aspectos'!BJ125&gt;=0,'Tabla de Aspectos'!BJ125&lt;'Tabla de Aspectos'!$BI$5/24),'Tabla de Aspectos'!BJ125,IF(AND('Tabla de Aspectos'!BL125&gt;=0,'Tabla de Aspectos'!BL125&lt;'Tabla de Aspectos'!$BK$5/24),'Tabla de Aspectos'!BL125,IF(AND('Tabla de Aspectos'!BN125&gt;=0,'Tabla de Aspectos'!BN125&lt;'Tabla de Aspectos'!$BM$5/24),'Tabla de Aspectos'!BN125,IF(AND('Tabla de Aspectos'!BP125&gt;=0,'Tabla de Aspectos'!BP125&lt;'Tabla de Aspectos'!$BO$5/24),'Tabla de Aspectos'!BP125,IF(AND('Tabla de Aspectos'!BR125&gt;=0,'Tabla de Aspectos'!BR125&lt;'Tabla de Aspectos'!$BQ$5/24),'Tabla de Aspectos'!BR125,IF(AND('Tabla de Aspectos'!BT125&gt;=0,'Tabla de Aspectos'!BT125&lt;'Tabla de Aspectos'!$BS$5/24),'Tabla de Aspectos'!BT125,IF(AND('Tabla de Aspectos'!BV125&gt;=0,'Tabla de Aspectos'!BV125&lt;'Tabla de Aspectos'!$BU$5/24),'Tabla de Aspectos'!BV125,IF(AND('Tabla de Aspectos'!BX125&gt;=0,'Tabla de Aspectos'!BX125&lt;'Tabla de Aspectos'!$BW$5/24),'Tabla de Aspectos'!BX125,IF(AND('Tabla de Aspectos'!BZ125&gt;=0,'Tabla de Aspectos'!BZ125&lt;'Tabla de Aspectos'!$BY$5/24),'Tabla de Aspectos'!BZ125,IF(AND('Tabla de Aspectos'!CB125&gt;=0,'Tabla de Aspectos'!CB125&lt;'Tabla de Aspectos'!$CA$5/24),'Tabla de Aspectos'!CB125,IF(AND('Tabla de Aspectos'!CD125&gt;=0,'Tabla de Aspectos'!CD125&lt;'Tabla de Aspectos'!$CC$5/24),'Tabla de Aspectos'!CD125,IF(AND('Tabla de Aspectos'!CF125&gt;=0,'Tabla de Aspectos'!CF125&lt;'Tabla de Aspectos'!$CE$5/24),'Tabla de Aspectos'!CF125,IF(AND('Tabla de Aspectos'!CH125&gt;=0,'Tabla de Aspectos'!CH125&lt;'Tabla de Aspectos'!$CG$5/24),'Tabla de Aspectos'!CH125,IF(AND('Tabla de Aspectos'!CJ125&gt;=0,'Tabla de Aspectos'!CJ125&lt;'Tabla de Aspectos'!$CI$5/24),'Tabla de Aspectos'!CJ125,IF(AND('Tabla de Aspectos'!CL125&gt;=0,'Tabla de Aspectos'!CL125&lt;'Tabla de Aspectos'!$CK$5/24),'Tabla de Aspectos'!CL125,IF(AND('Tabla de Aspectos'!CN125&gt;=0,'Tabla de Aspectos'!CN125&lt;'Tabla de Aspectos'!$CM$5/24),'Tabla de Aspectos'!CN125,IF(AND('Tabla de Aspectos'!CP125&gt;=0,'Tabla de Aspectos'!CP125&lt;'Tabla de Aspectos'!$CO$5/24),'Tabla de Aspectos'!CP125,IF(AND('Tabla de Aspectos'!CR125&gt;=0,'Tabla de Aspectos'!CR125&lt;'Tabla de Aspectos'!$CQ$5/24),'Tabla de Aspectos'!CR125,IF(AND('Tabla de Aspectos'!CT125&gt;=0,'Tabla de Aspectos'!CT125&lt;'Tabla de Aspectos'!$CS$5/24),'Tabla de Aspectos'!CT125,IF(AND('Tabla de Aspectos'!CV125&gt;=0,'Tabla de Aspectos'!CV125&lt;'Tabla de Aspectos'!$CU$5/24),'Tabla de Aspectos'!CV125,IF(AND('Tabla de Aspectos'!CX125&gt;=0,'Tabla de Aspectos'!CX125&lt;'Tabla de Aspectos'!$CW$5/24),'Tabla de Aspectos'!CX125,"")))))))))))))))))))))))))))))))))))))))))))))))))</f>
        <v>0</v>
      </c>
      <c r="BS13" s="3" t="str">
        <f>IF(BR13&lt;&gt;"",IF(BQ13=13,"(no se puede describir)",IF(BQ13="Conjunción","+20",ROUND((31-HLOOKUP(BQ13,'Tabla de Aspectos'!$G$2:$DT$7,6,FALSE))/3*2,1))),"")</f>
        <v>+20</v>
      </c>
      <c r="BT13" s="3">
        <f>IF(BQ13='Tabla de Aspectos'!$G$2,24*BR13/'Tabla de Aspectos'!$G$5,IF(BQ13='Tabla de Aspectos'!$I$2,24*BR13/'Tabla de Aspectos'!$I$5,IF(BQ13='Tabla de Aspectos'!$K$2,24*BR13/'Tabla de Aspectos'!$K$5,IF(BQ13='Tabla de Aspectos'!$CY$2,24*BR13/'Tabla de Aspectos'!$CY$5,IF(BQ13='Tabla de Aspectos'!$M$2,24*BR13/'Tabla de Aspectos'!$M$5,IF(BQ13='Tabla de Aspectos'!$M$2,24*BR13/'Tabla de Aspectos'!$M$5,IF(BQ13='Tabla de Aspectos'!$O$2,24*BR13/'Tabla de Aspectos'!$O$5,IF(BQ13='Tabla de Aspectos'!$Q$2,24*BR13/'Tabla de Aspectos'!$Q$5,IF(BQ13='Tabla de Aspectos'!$S$2,24*BR13/'Tabla de Aspectos'!$S$5,IF(BQ13='Tabla de Aspectos'!$U$2,24*BR13/'Tabla de Aspectos'!$U$5,IF(BQ13='Tabla de Aspectos'!$W$2,24*BR13/'Tabla de Aspectos'!$W$5,IF(BQ13='Tabla de Aspectos'!$Y$2,24*BR13/'Tabla de Aspectos'!$Y$5,IF(BQ13='Tabla de Aspectos'!$AA$2,24*BR13/'Tabla de Aspectos'!$AA$5,IF(BQ13='Tabla de Aspectos'!$AC$2,24*BR13/'Tabla de Aspectos'!$AC$5,IF(BQ13='Tabla de Aspectos'!$AE$2,24*BR13/'Tabla de Aspectos'!$AE$5,IF(BQ13='Tabla de Aspectos'!$AG$2,24*BR13/'Tabla de Aspectos'!$AG$5,IF(BQ13='Tabla de Aspectos'!$AI$2,24*BR13/'Tabla de Aspectos'!$AI$5,IF(BQ13='Tabla de Aspectos'!$AK$2,24*BR13/'Tabla de Aspectos'!$AK$5,IF(BQ13='Tabla de Aspectos'!$AM$2,24*BR13/'Tabla de Aspectos'!$AM$5,IF(BQ13='Tabla de Aspectos'!$AO$2,24*BR13/'Tabla de Aspectos'!$AO$5,IF(BQ13='Tabla de Aspectos'!$AQ$2,24*BR13/'Tabla de Aspectos'!$AQ$5,IF(BQ13='Tabla de Aspectos'!$AS$2,24*BR13/'Tabla de Aspectos'!$AS$5,IF(BQ13='Tabla de Aspectos'!$AU$2,24*BR13/'Tabla de Aspectos'!$AU$5,IF(BQ13='Tabla de Aspectos'!$AW$2,24*BR13/'Tabla de Aspectos'!$AW$5,IF(BQ13='Tabla de Aspectos'!$AY$2,24*BR13/'Tabla de Aspectos'!$AY$5,IF(BQ13='Tabla de Aspectos'!$BA$2,24*BR13/'Tabla de Aspectos'!$BA$5,IF(BQ13='Tabla de Aspectos'!$BC$2,24*BR13/'Tabla de Aspectos'!$BC$5,IF(BQ13='Tabla de Aspectos'!$BE$2,24*BR13/'Tabla de Aspectos'!$BE$5,IF(BQ13='Tabla de Aspectos'!$BG$2,24*BR13/'Tabla de Aspectos'!$BG$5,IF(BQ13='Tabla de Aspectos'!$BI$2,24*BR13/'Tabla de Aspectos'!$BI$5,IF(BQ13='Tabla de Aspectos'!$BK$2,24*BR13/'Tabla de Aspectos'!$BK$5,IF(BQ13='Tabla de Aspectos'!$BM$2,24*BR13/'Tabla de Aspectos'!$BM$5,IF(BQ13='Tabla de Aspectos'!$BO$2,24*BR13/'Tabla de Aspectos'!$BO$5,IF(BQ13='Tabla de Aspectos'!$BQ$2,24*BR13/'Tabla de Aspectos'!$BQ$5,IF(BQ13='Tabla de Aspectos'!$BS$2,24*BR13/'Tabla de Aspectos'!$BS$5,IF(BQ13='Tabla de Aspectos'!$BU$2,24*BR13/'Tabla de Aspectos'!$BU$5,IF(BQ13='Tabla de Aspectos'!$BW$2,24*BR13/'Tabla de Aspectos'!$BW$5,IF(BQ13='Tabla de Aspectos'!$BY$2,24*BR13/'Tabla de Aspectos'!$BY$5,IF(BQ13='Tabla de Aspectos'!$CA$2,24*BR13/'Tabla de Aspectos'!$CA$5,IF(BQ13='Tabla de Aspectos'!$CC$2,24*BR13/'Tabla de Aspectos'!$CC$5,IF(BQ13='Tabla de Aspectos'!$CE$2,24*BR13/'Tabla de Aspectos'!$CE$5,IF(BQ13='Tabla de Aspectos'!$CG$2,24*BR13/'Tabla de Aspectos'!$CG$5,IF(BQ13='Tabla de Aspectos'!$CI$2,24*BR13/'Tabla de Aspectos'!$CI$5,IF(BQ13='Tabla de Aspectos'!$CK$2,24*BR13/'Tabla de Aspectos'!$CK$5,IF(BQ13='Tabla de Aspectos'!$CM$2,24*BR13/'Tabla de Aspectos'!$CM$5,IF(BQ13='Tabla de Aspectos'!$CO$2,24*BR13/'Tabla de Aspectos'!$CO$5,IF(BQ13='Tabla de Aspectos'!$CQ$2,24*BR13/'Tabla de Aspectos'!$CQ$5,IF(BQ13='Tabla de Aspectos'!$CS$2,24*BR13/'Tabla de Aspectos'!$CS$5,IF(BQ13='Tabla de Aspectos'!$CU$2,24*BR13/'Tabla de Aspectos'!$CU$5,IF(BQ13='Tabla de Aspectos'!$CW$2,24*BR13/'Tabla de Aspectos'!$CW$5,""))))))))))))))))))))))))))))))))))))))))))))))))))</f>
        <v>0</v>
      </c>
      <c r="BU13" s="3">
        <f t="shared" si="5"/>
        <v>20</v>
      </c>
      <c r="BW13" s="3">
        <f>'Tabla de Aspectos'!D140</f>
        <v>139</v>
      </c>
      <c r="BX13" s="3" t="str">
        <f>'Tabla de Aspectos'!E140</f>
        <v>Urano</v>
      </c>
      <c r="BY13" s="3" t="str">
        <f>'Tabla de Aspectos'!F140</f>
        <v>Nodo Norte Real</v>
      </c>
      <c r="BZ13" s="3" t="str">
        <f>IF('Tabla de Aspectos'!G140='Tabla de Aspectos'!$H$2,'Tabla de Aspectos'!$H$2,IF('Tabla de Aspectos'!I140='Tabla de Aspectos'!$J$2,'Tabla de Aspectos'!$J$2,IF('Tabla de Aspectos'!CY140='Tabla de Aspectos'!$CZ$2,'Tabla de Aspectos'!$CZ$2,IF('Tabla de Aspectos'!K140='Tabla de Aspectos'!$L$2,'Tabla de Aspectos'!$L$2,IF('Tabla de Aspectos'!M140='Tabla de Aspectos'!$N$2,'Tabla de Aspectos'!$N$2,IF('Tabla de Aspectos'!O140='Tabla de Aspectos'!$P$2,'Tabla de Aspectos'!$P$2,IF('Tabla de Aspectos'!Q140='Tabla de Aspectos'!$R$2,'Tabla de Aspectos'!$R$2,IF('Tabla de Aspectos'!S140='Tabla de Aspectos'!$T$2,'Tabla de Aspectos'!$T$2,IF('Tabla de Aspectos'!U140='Tabla de Aspectos'!$V$2,'Tabla de Aspectos'!$V$2,IF('Tabla de Aspectos'!W140='Tabla de Aspectos'!$X$2,'Tabla de Aspectos'!$X$2,IF('Tabla de Aspectos'!Y140='Tabla de Aspectos'!$Z$2,'Tabla de Aspectos'!$Z$2,IF('Tabla de Aspectos'!AA140='Tabla de Aspectos'!$AB$2,'Tabla de Aspectos'!$AB$2,IF('Tabla de Aspectos'!AC140='Tabla de Aspectos'!$AD$2,'Tabla de Aspectos'!$AD$2,IF('Tabla de Aspectos'!AE140='Tabla de Aspectos'!$AF$2,'Tabla de Aspectos'!$AF$2,IF('Tabla de Aspectos'!AG140='Tabla de Aspectos'!$AH$2,'Tabla de Aspectos'!$AH$2,IF('Tabla de Aspectos'!AI140='Tabla de Aspectos'!$AJ$2,'Tabla de Aspectos'!$AJ$2,IF('Tabla de Aspectos'!AK140='Tabla de Aspectos'!$AL$2,'Tabla de Aspectos'!$AL$2,IF('Tabla de Aspectos'!AM140='Tabla de Aspectos'!$AN$2,'Tabla de Aspectos'!$AN$2,IF('Tabla de Aspectos'!AO140='Tabla de Aspectos'!$AP$2,'Tabla de Aspectos'!$AP$2,IF('Tabla de Aspectos'!AQ140='Tabla de Aspectos'!$AR$2,'Tabla de Aspectos'!$AR$2,IF('Tabla de Aspectos'!AS140='Tabla de Aspectos'!$AT$2,'Tabla de Aspectos'!$AT$2,IF('Tabla de Aspectos'!AU140='Tabla de Aspectos'!$AV$2,'Tabla de Aspectos'!$AV$2,IF('Tabla de Aspectos'!AW140='Tabla de Aspectos'!$AX$2,'Tabla de Aspectos'!$AX$2,IF('Tabla de Aspectos'!AY140='Tabla de Aspectos'!$AZ$2,'Tabla de Aspectos'!$AZ$2,IF('Tabla de Aspectos'!BA140='Tabla de Aspectos'!$BB$2,'Tabla de Aspectos'!$BB$2,IF('Tabla de Aspectos'!BC140='Tabla de Aspectos'!$BD$2,'Tabla de Aspectos'!$BD$2,IF('Tabla de Aspectos'!BE140='Tabla de Aspectos'!$BF$2,'Tabla de Aspectos'!$BF$2,IF('Tabla de Aspectos'!BG140='Tabla de Aspectos'!$BH$2,'Tabla de Aspectos'!$BH$2,IF('Tabla de Aspectos'!BI140='Tabla de Aspectos'!$BJ$2,'Tabla de Aspectos'!$BJ$2,IF('Tabla de Aspectos'!BK140='Tabla de Aspectos'!$BL$2,'Tabla de Aspectos'!$BL$2,IF('Tabla de Aspectos'!BM140='Tabla de Aspectos'!$BN$2,'Tabla de Aspectos'!$BN$2,IF('Tabla de Aspectos'!BO140='Tabla de Aspectos'!$BP$2,'Tabla de Aspectos'!$BP$2,IF('Tabla de Aspectos'!BQ140='Tabla de Aspectos'!$BR$2,'Tabla de Aspectos'!$BR$2,IF('Tabla de Aspectos'!BS140='Tabla de Aspectos'!$BT$2,'Tabla de Aspectos'!$BT$2,IF('Tabla de Aspectos'!BU140='Tabla de Aspectos'!$BV$2,'Tabla de Aspectos'!$BV$2,IF('Tabla de Aspectos'!BW140='Tabla de Aspectos'!$BX$2,'Tabla de Aspectos'!$BX$2,IF('Tabla de Aspectos'!BY140='Tabla de Aspectos'!$BZ$2,'Tabla de Aspectos'!$BZ$2,IF('Tabla de Aspectos'!CA140='Tabla de Aspectos'!$CB$2,'Tabla de Aspectos'!$CB$2,IF('Tabla de Aspectos'!CC140='Tabla de Aspectos'!$CD$2,'Tabla de Aspectos'!$CD$2,IF('Tabla de Aspectos'!CE140='Tabla de Aspectos'!$CF$2,'Tabla de Aspectos'!$CF$2,IF('Tabla de Aspectos'!CG140='Tabla de Aspectos'!$CH$2,'Tabla de Aspectos'!$CH$2,IF('Tabla de Aspectos'!CI140='Tabla de Aspectos'!$CJ$2,'Tabla de Aspectos'!$CJ$2,IF('Tabla de Aspectos'!CK140='Tabla de Aspectos'!$CL$2,'Tabla de Aspectos'!$CL$2,IF('Tabla de Aspectos'!CM140='Tabla de Aspectos'!$CN$2,'Tabla de Aspectos'!$CN$2,IF('Tabla de Aspectos'!CO140='Tabla de Aspectos'!$CP$2,'Tabla de Aspectos'!$CP$2,IF('Tabla de Aspectos'!CQ140='Tabla de Aspectos'!$CR$2,'Tabla de Aspectos'!$CR$2,IF('Tabla de Aspectos'!CS140='Tabla de Aspectos'!$CT$2,'Tabla de Aspectos'!$CT$2,IF('Tabla de Aspectos'!CU140='Tabla de Aspectos'!$CV$2,'Tabla de Aspectos'!$CV$2,IF('Tabla de Aspectos'!CW140='Tabla de Aspectos'!$CX$2,'Tabla de Aspectos'!$CX$2,"")))))))))))))))))))))))))))))))))))))))))))))))))</f>
        <v>Conjunción</v>
      </c>
      <c r="CA13" s="5">
        <f>IF(AND('Tabla de Aspectos'!H140&gt;=0,'Tabla de Aspectos'!H140&lt;'Tabla de Aspectos'!$G$5/24),'Tabla de Aspectos'!H140,IF(AND('Tabla de Aspectos'!J140&gt;=0,'Tabla de Aspectos'!J140&lt;'Tabla de Aspectos'!$I$5/24),'Tabla de Aspectos'!J140,IF(AND('Tabla de Aspectos'!CZ140&gt;=0,'Tabla de Aspectos'!CZ140&lt;'Tabla de Aspectos'!$CY$5/24),'Tabla de Aspectos'!CZ140,IF(AND('Tabla de Aspectos'!L140&gt;=0,'Tabla de Aspectos'!L140&lt;'Tabla de Aspectos'!$K$5/24),'Tabla de Aspectos'!L140,IF(AND('Tabla de Aspectos'!N140&gt;=0,'Tabla de Aspectos'!N140&lt;'Tabla de Aspectos'!$M$5/24),'Tabla de Aspectos'!N140,IF(AND('Tabla de Aspectos'!P140&gt;=0,'Tabla de Aspectos'!P140&lt;'Tabla de Aspectos'!$O$5/24),'Tabla de Aspectos'!P140,IF(AND('Tabla de Aspectos'!R140&gt;=0,'Tabla de Aspectos'!R140&lt;'Tabla de Aspectos'!$Q$5/24),'Tabla de Aspectos'!R140,IF(AND('Tabla de Aspectos'!T140&gt;=0,'Tabla de Aspectos'!T140&lt;'Tabla de Aspectos'!$S$5/24),'Tabla de Aspectos'!T140,IF(AND('Tabla de Aspectos'!V140&gt;=0,'Tabla de Aspectos'!V140&lt;'Tabla de Aspectos'!$U$5/24),'Tabla de Aspectos'!V140,IF(AND('Tabla de Aspectos'!X140&gt;=0,'Tabla de Aspectos'!X140&lt;'Tabla de Aspectos'!$W$5/24),'Tabla de Aspectos'!X140,IF(AND('Tabla de Aspectos'!Z140&gt;=0,'Tabla de Aspectos'!Z140&lt;'Tabla de Aspectos'!$Y$5/24),'Tabla de Aspectos'!Z140,IF(AND('Tabla de Aspectos'!AB140&gt;=0,'Tabla de Aspectos'!AB140&lt;'Tabla de Aspectos'!$AA$5/24),'Tabla de Aspectos'!AB140,IF(AND('Tabla de Aspectos'!AD140&gt;=0,'Tabla de Aspectos'!AD140&lt;'Tabla de Aspectos'!$AC$5/24),'Tabla de Aspectos'!AD140,IF(AND('Tabla de Aspectos'!AF140&gt;=0,'Tabla de Aspectos'!AF140&lt;'Tabla de Aspectos'!$AE$5/24),'Tabla de Aspectos'!AF140,IF(AND('Tabla de Aspectos'!AH140&gt;=0,'Tabla de Aspectos'!AH140&lt;'Tabla de Aspectos'!$AG$5/24),'Tabla de Aspectos'!AH140,IF(AND('Tabla de Aspectos'!AJ140&gt;=0,'Tabla de Aspectos'!AJ140&lt;'Tabla de Aspectos'!$AI$5/24),'Tabla de Aspectos'!AJ140,IF(AND('Tabla de Aspectos'!AL140&gt;=0,'Tabla de Aspectos'!AL140&lt;'Tabla de Aspectos'!$AK$5/24),'Tabla de Aspectos'!AL140,IF(AND('Tabla de Aspectos'!AN140&gt;=0,'Tabla de Aspectos'!AN140&lt;'Tabla de Aspectos'!$AM$5/24),'Tabla de Aspectos'!AN140,IF(AND('Tabla de Aspectos'!AP140&gt;=0,'Tabla de Aspectos'!AP140&lt;'Tabla de Aspectos'!$AO$5/24),'Tabla de Aspectos'!AP140,IF(AND('Tabla de Aspectos'!AR140&gt;=0,'Tabla de Aspectos'!AR140&lt;'Tabla de Aspectos'!$AQ$5/24),'Tabla de Aspectos'!AR140,IF(AND('Tabla de Aspectos'!AT140&gt;=0,'Tabla de Aspectos'!AT140&lt;'Tabla de Aspectos'!$AS$5/24),'Tabla de Aspectos'!AT140,IF(AND('Tabla de Aspectos'!AV140&gt;=0,'Tabla de Aspectos'!AV140&lt;'Tabla de Aspectos'!$AU$5/24),'Tabla de Aspectos'!AV140,IF(AND('Tabla de Aspectos'!AX140&gt;=0,'Tabla de Aspectos'!AX140&lt;'Tabla de Aspectos'!$AW$5/24),'Tabla de Aspectos'!AX140,IF(AND('Tabla de Aspectos'!AZ140&gt;=0,'Tabla de Aspectos'!AZ140&lt;'Tabla de Aspectos'!$AY$5/24),'Tabla de Aspectos'!AZ140,IF(AND('Tabla de Aspectos'!BB140&gt;=0,'Tabla de Aspectos'!BB140&lt;'Tabla de Aspectos'!$BA$5/24),'Tabla de Aspectos'!BB140,IF(AND('Tabla de Aspectos'!BD140&gt;=0,'Tabla de Aspectos'!BD140&lt;'Tabla de Aspectos'!$BC$5/24),'Tabla de Aspectos'!BD140,IF(AND('Tabla de Aspectos'!BF140&gt;=0,'Tabla de Aspectos'!BF140&lt;'Tabla de Aspectos'!$BE$5/24),'Tabla de Aspectos'!BF140,IF(AND('Tabla de Aspectos'!BH140&gt;=0,'Tabla de Aspectos'!BH140&lt;'Tabla de Aspectos'!$BG$5/24),'Tabla de Aspectos'!BH140,IF(AND('Tabla de Aspectos'!BJ140&gt;=0,'Tabla de Aspectos'!BJ140&lt;'Tabla de Aspectos'!$BI$5/24),'Tabla de Aspectos'!BJ140,IF(AND('Tabla de Aspectos'!BL140&gt;=0,'Tabla de Aspectos'!BL140&lt;'Tabla de Aspectos'!$BK$5/24),'Tabla de Aspectos'!BL140,IF(AND('Tabla de Aspectos'!BN140&gt;=0,'Tabla de Aspectos'!BN140&lt;'Tabla de Aspectos'!$BM$5/24),'Tabla de Aspectos'!BN140,IF(AND('Tabla de Aspectos'!BP140&gt;=0,'Tabla de Aspectos'!BP140&lt;'Tabla de Aspectos'!$BO$5/24),'Tabla de Aspectos'!BP140,IF(AND('Tabla de Aspectos'!BR140&gt;=0,'Tabla de Aspectos'!BR140&lt;'Tabla de Aspectos'!$BQ$5/24),'Tabla de Aspectos'!BR140,IF(AND('Tabla de Aspectos'!BT140&gt;=0,'Tabla de Aspectos'!BT140&lt;'Tabla de Aspectos'!$BS$5/24),'Tabla de Aspectos'!BT140,IF(AND('Tabla de Aspectos'!BV140&gt;=0,'Tabla de Aspectos'!BV140&lt;'Tabla de Aspectos'!$BU$5/24),'Tabla de Aspectos'!BV140,IF(AND('Tabla de Aspectos'!BX140&gt;=0,'Tabla de Aspectos'!BX140&lt;'Tabla de Aspectos'!$BW$5/24),'Tabla de Aspectos'!BX140,IF(AND('Tabla de Aspectos'!BZ140&gt;=0,'Tabla de Aspectos'!BZ140&lt;'Tabla de Aspectos'!$BY$5/24),'Tabla de Aspectos'!BZ140,IF(AND('Tabla de Aspectos'!CB140&gt;=0,'Tabla de Aspectos'!CB140&lt;'Tabla de Aspectos'!$CA$5/24),'Tabla de Aspectos'!CB140,IF(AND('Tabla de Aspectos'!CD140&gt;=0,'Tabla de Aspectos'!CD140&lt;'Tabla de Aspectos'!$CC$5/24),'Tabla de Aspectos'!CD140,IF(AND('Tabla de Aspectos'!CF140&gt;=0,'Tabla de Aspectos'!CF140&lt;'Tabla de Aspectos'!$CE$5/24),'Tabla de Aspectos'!CF140,IF(AND('Tabla de Aspectos'!CH140&gt;=0,'Tabla de Aspectos'!CH140&lt;'Tabla de Aspectos'!$CG$5/24),'Tabla de Aspectos'!CH140,IF(AND('Tabla de Aspectos'!CJ140&gt;=0,'Tabla de Aspectos'!CJ140&lt;'Tabla de Aspectos'!$CI$5/24),'Tabla de Aspectos'!CJ140,IF(AND('Tabla de Aspectos'!CL140&gt;=0,'Tabla de Aspectos'!CL140&lt;'Tabla de Aspectos'!$CK$5/24),'Tabla de Aspectos'!CL140,IF(AND('Tabla de Aspectos'!CN140&gt;=0,'Tabla de Aspectos'!CN140&lt;'Tabla de Aspectos'!$CM$5/24),'Tabla de Aspectos'!CN140,IF(AND('Tabla de Aspectos'!CP140&gt;=0,'Tabla de Aspectos'!CP140&lt;'Tabla de Aspectos'!$CO$5/24),'Tabla de Aspectos'!CP140,IF(AND('Tabla de Aspectos'!CR140&gt;=0,'Tabla de Aspectos'!CR140&lt;'Tabla de Aspectos'!$CQ$5/24),'Tabla de Aspectos'!CR140,IF(AND('Tabla de Aspectos'!CT140&gt;=0,'Tabla de Aspectos'!CT140&lt;'Tabla de Aspectos'!$CS$5/24),'Tabla de Aspectos'!CT140,IF(AND('Tabla de Aspectos'!CV140&gt;=0,'Tabla de Aspectos'!CV140&lt;'Tabla de Aspectos'!$CU$5/24),'Tabla de Aspectos'!CV140,IF(AND('Tabla de Aspectos'!CX140&gt;=0,'Tabla de Aspectos'!CX140&lt;'Tabla de Aspectos'!$CW$5/24),'Tabla de Aspectos'!CX140,"")))))))))))))))))))))))))))))))))))))))))))))))))</f>
        <v>0</v>
      </c>
      <c r="CB13" s="3" t="str">
        <f>IF(CA13&lt;&gt;"",IF(BZ13=13,"(no se puede describir)",IF(BZ13="Conjunción","+20",ROUND((31-HLOOKUP(BZ13,'Tabla de Aspectos'!$G$2:$DT$7,6,FALSE))/3*2,1))),"")</f>
        <v>+20</v>
      </c>
      <c r="CC13" s="3">
        <f>IF(BZ13='Tabla de Aspectos'!$G$2,24*CA13/'Tabla de Aspectos'!$G$5,IF(BZ13='Tabla de Aspectos'!$I$2,24*CA13/'Tabla de Aspectos'!$I$5,IF(BZ13='Tabla de Aspectos'!$K$2,24*CA13/'Tabla de Aspectos'!$K$5,IF(BZ13='Tabla de Aspectos'!$CY$2,24*CA13/'Tabla de Aspectos'!$CY$5,IF(BZ13='Tabla de Aspectos'!$M$2,24*CA13/'Tabla de Aspectos'!$M$5,IF(BZ13='Tabla de Aspectos'!$M$2,24*CA13/'Tabla de Aspectos'!$M$5,IF(BZ13='Tabla de Aspectos'!$O$2,24*CA13/'Tabla de Aspectos'!$O$5,IF(BZ13='Tabla de Aspectos'!$Q$2,24*CA13/'Tabla de Aspectos'!$Q$5,IF(BZ13='Tabla de Aspectos'!$S$2,24*CA13/'Tabla de Aspectos'!$S$5,IF(BZ13='Tabla de Aspectos'!$U$2,24*CA13/'Tabla de Aspectos'!$U$5,IF(BZ13='Tabla de Aspectos'!$W$2,24*CA13/'Tabla de Aspectos'!$W$5,IF(BZ13='Tabla de Aspectos'!$Y$2,24*CA13/'Tabla de Aspectos'!$Y$5,IF(BZ13='Tabla de Aspectos'!$AA$2,24*CA13/'Tabla de Aspectos'!$AA$5,IF(BZ13='Tabla de Aspectos'!$AC$2,24*CA13/'Tabla de Aspectos'!$AC$5,IF(BZ13='Tabla de Aspectos'!$AE$2,24*CA13/'Tabla de Aspectos'!$AE$5,IF(BZ13='Tabla de Aspectos'!$AG$2,24*CA13/'Tabla de Aspectos'!$AG$5,IF(BZ13='Tabla de Aspectos'!$AI$2,24*CA13/'Tabla de Aspectos'!$AI$5,IF(BZ13='Tabla de Aspectos'!$AK$2,24*CA13/'Tabla de Aspectos'!$AK$5,IF(BZ13='Tabla de Aspectos'!$AM$2,24*CA13/'Tabla de Aspectos'!$AM$5,IF(BZ13='Tabla de Aspectos'!$AO$2,24*CA13/'Tabla de Aspectos'!$AO$5,IF(BZ13='Tabla de Aspectos'!$AQ$2,24*CA13/'Tabla de Aspectos'!$AQ$5,IF(BZ13='Tabla de Aspectos'!$AS$2,24*CA13/'Tabla de Aspectos'!$AS$5,IF(BZ13='Tabla de Aspectos'!$AU$2,24*CA13/'Tabla de Aspectos'!$AU$5,IF(BZ13='Tabla de Aspectos'!$AW$2,24*CA13/'Tabla de Aspectos'!$AW$5,IF(BZ13='Tabla de Aspectos'!$AY$2,24*CA13/'Tabla de Aspectos'!$AY$5,IF(BZ13='Tabla de Aspectos'!$BA$2,24*CA13/'Tabla de Aspectos'!$BA$5,IF(BZ13='Tabla de Aspectos'!$BC$2,24*CA13/'Tabla de Aspectos'!$BC$5,IF(BZ13='Tabla de Aspectos'!$BE$2,24*CA13/'Tabla de Aspectos'!$BE$5,IF(BZ13='Tabla de Aspectos'!$BG$2,24*CA13/'Tabla de Aspectos'!$BG$5,IF(BZ13='Tabla de Aspectos'!$BI$2,24*CA13/'Tabla de Aspectos'!$BI$5,IF(BZ13='Tabla de Aspectos'!$BK$2,24*CA13/'Tabla de Aspectos'!$BK$5,IF(BZ13='Tabla de Aspectos'!$BM$2,24*CA13/'Tabla de Aspectos'!$BM$5,IF(BZ13='Tabla de Aspectos'!$BO$2,24*CA13/'Tabla de Aspectos'!$BO$5,IF(BZ13='Tabla de Aspectos'!$BQ$2,24*CA13/'Tabla de Aspectos'!$BQ$5,IF(BZ13='Tabla de Aspectos'!$BS$2,24*CA13/'Tabla de Aspectos'!$BS$5,IF(BZ13='Tabla de Aspectos'!$BU$2,24*CA13/'Tabla de Aspectos'!$BU$5,IF(BZ13='Tabla de Aspectos'!$BW$2,24*CA13/'Tabla de Aspectos'!$BW$5,IF(BZ13='Tabla de Aspectos'!$BY$2,24*CA13/'Tabla de Aspectos'!$BY$5,IF(BZ13='Tabla de Aspectos'!$CA$2,24*CA13/'Tabla de Aspectos'!$CA$5,IF(BZ13='Tabla de Aspectos'!$CC$2,24*CA13/'Tabla de Aspectos'!$CC$5,IF(BZ13='Tabla de Aspectos'!$CE$2,24*CA13/'Tabla de Aspectos'!$CE$5,IF(BZ13='Tabla de Aspectos'!$CG$2,24*CA13/'Tabla de Aspectos'!$CG$5,IF(BZ13='Tabla de Aspectos'!$CI$2,24*CA13/'Tabla de Aspectos'!$CI$5,IF(BZ13='Tabla de Aspectos'!$CK$2,24*CA13/'Tabla de Aspectos'!$CK$5,IF(BZ13='Tabla de Aspectos'!$CM$2,24*CA13/'Tabla de Aspectos'!$CM$5,IF(BZ13='Tabla de Aspectos'!$CO$2,24*CA13/'Tabla de Aspectos'!$CO$5,IF(BZ13='Tabla de Aspectos'!$CQ$2,24*CA13/'Tabla de Aspectos'!$CQ$5,IF(BZ13='Tabla de Aspectos'!$CS$2,24*CA13/'Tabla de Aspectos'!$CS$5,IF(BZ13='Tabla de Aspectos'!$CU$2,24*CA13/'Tabla de Aspectos'!$CU$5,IF(BZ13='Tabla de Aspectos'!$CW$2,24*CA13/'Tabla de Aspectos'!$CW$5,""))))))))))))))))))))))))))))))))))))))))))))))))))</f>
        <v>0</v>
      </c>
      <c r="CD13" s="3">
        <f t="shared" si="6"/>
        <v>20</v>
      </c>
      <c r="CF13" s="3">
        <f>'Tabla de Aspectos'!D155</f>
        <v>155</v>
      </c>
      <c r="CG13" s="3" t="str">
        <f>'Tabla de Aspectos'!E155</f>
        <v>Neptuno</v>
      </c>
      <c r="CH13" s="3" t="str">
        <f>'Tabla de Aspectos'!F155</f>
        <v>Nodo Norte Real</v>
      </c>
      <c r="CI13" s="3" t="str">
        <f>IF('Tabla de Aspectos'!G155='Tabla de Aspectos'!$H$2,'Tabla de Aspectos'!$H$2,IF('Tabla de Aspectos'!I155='Tabla de Aspectos'!$J$2,'Tabla de Aspectos'!$J$2,IF('Tabla de Aspectos'!CY155='Tabla de Aspectos'!$CZ$2,'Tabla de Aspectos'!$CZ$2,IF('Tabla de Aspectos'!K155='Tabla de Aspectos'!$L$2,'Tabla de Aspectos'!$L$2,IF('Tabla de Aspectos'!M155='Tabla de Aspectos'!$N$2,'Tabla de Aspectos'!$N$2,IF('Tabla de Aspectos'!O155='Tabla de Aspectos'!$P$2,'Tabla de Aspectos'!$P$2,IF('Tabla de Aspectos'!Q155='Tabla de Aspectos'!$R$2,'Tabla de Aspectos'!$R$2,IF('Tabla de Aspectos'!S155='Tabla de Aspectos'!$T$2,'Tabla de Aspectos'!$T$2,IF('Tabla de Aspectos'!U155='Tabla de Aspectos'!$V$2,'Tabla de Aspectos'!$V$2,IF('Tabla de Aspectos'!W155='Tabla de Aspectos'!$X$2,'Tabla de Aspectos'!$X$2,IF('Tabla de Aspectos'!Y155='Tabla de Aspectos'!$Z$2,'Tabla de Aspectos'!$Z$2,IF('Tabla de Aspectos'!AA155='Tabla de Aspectos'!$AB$2,'Tabla de Aspectos'!$AB$2,IF('Tabla de Aspectos'!AC155='Tabla de Aspectos'!$AD$2,'Tabla de Aspectos'!$AD$2,IF('Tabla de Aspectos'!AE155='Tabla de Aspectos'!$AF$2,'Tabla de Aspectos'!$AF$2,IF('Tabla de Aspectos'!AG155='Tabla de Aspectos'!$AH$2,'Tabla de Aspectos'!$AH$2,IF('Tabla de Aspectos'!AI155='Tabla de Aspectos'!$AJ$2,'Tabla de Aspectos'!$AJ$2,IF('Tabla de Aspectos'!AK155='Tabla de Aspectos'!$AL$2,'Tabla de Aspectos'!$AL$2,IF('Tabla de Aspectos'!AM155='Tabla de Aspectos'!$AN$2,'Tabla de Aspectos'!$AN$2,IF('Tabla de Aspectos'!AO155='Tabla de Aspectos'!$AP$2,'Tabla de Aspectos'!$AP$2,IF('Tabla de Aspectos'!AQ155='Tabla de Aspectos'!$AR$2,'Tabla de Aspectos'!$AR$2,IF('Tabla de Aspectos'!AS155='Tabla de Aspectos'!$AT$2,'Tabla de Aspectos'!$AT$2,IF('Tabla de Aspectos'!AU155='Tabla de Aspectos'!$AV$2,'Tabla de Aspectos'!$AV$2,IF('Tabla de Aspectos'!AW155='Tabla de Aspectos'!$AX$2,'Tabla de Aspectos'!$AX$2,IF('Tabla de Aspectos'!AY155='Tabla de Aspectos'!$AZ$2,'Tabla de Aspectos'!$AZ$2,IF('Tabla de Aspectos'!BA155='Tabla de Aspectos'!$BB$2,'Tabla de Aspectos'!$BB$2,IF('Tabla de Aspectos'!BC155='Tabla de Aspectos'!$BD$2,'Tabla de Aspectos'!$BD$2,IF('Tabla de Aspectos'!BE155='Tabla de Aspectos'!$BF$2,'Tabla de Aspectos'!$BF$2,IF('Tabla de Aspectos'!BG155='Tabla de Aspectos'!$BH$2,'Tabla de Aspectos'!$BH$2,IF('Tabla de Aspectos'!BI155='Tabla de Aspectos'!$BJ$2,'Tabla de Aspectos'!$BJ$2,IF('Tabla de Aspectos'!BK155='Tabla de Aspectos'!$BL$2,'Tabla de Aspectos'!$BL$2,IF('Tabla de Aspectos'!BM155='Tabla de Aspectos'!$BN$2,'Tabla de Aspectos'!$BN$2,IF('Tabla de Aspectos'!BO155='Tabla de Aspectos'!$BP$2,'Tabla de Aspectos'!$BP$2,IF('Tabla de Aspectos'!BQ155='Tabla de Aspectos'!$BR$2,'Tabla de Aspectos'!$BR$2,IF('Tabla de Aspectos'!BS155='Tabla de Aspectos'!$BT$2,'Tabla de Aspectos'!$BT$2,IF('Tabla de Aspectos'!BU155='Tabla de Aspectos'!$BV$2,'Tabla de Aspectos'!$BV$2,IF('Tabla de Aspectos'!BW155='Tabla de Aspectos'!$BX$2,'Tabla de Aspectos'!$BX$2,IF('Tabla de Aspectos'!BY155='Tabla de Aspectos'!$BZ$2,'Tabla de Aspectos'!$BZ$2,IF('Tabla de Aspectos'!CA155='Tabla de Aspectos'!$CB$2,'Tabla de Aspectos'!$CB$2,IF('Tabla de Aspectos'!CC155='Tabla de Aspectos'!$CD$2,'Tabla de Aspectos'!$CD$2,IF('Tabla de Aspectos'!CE155='Tabla de Aspectos'!$CF$2,'Tabla de Aspectos'!$CF$2,IF('Tabla de Aspectos'!CG155='Tabla de Aspectos'!$CH$2,'Tabla de Aspectos'!$CH$2,IF('Tabla de Aspectos'!CI155='Tabla de Aspectos'!$CJ$2,'Tabla de Aspectos'!$CJ$2,IF('Tabla de Aspectos'!CK155='Tabla de Aspectos'!$CL$2,'Tabla de Aspectos'!$CL$2,IF('Tabla de Aspectos'!CM155='Tabla de Aspectos'!$CN$2,'Tabla de Aspectos'!$CN$2,IF('Tabla de Aspectos'!CO155='Tabla de Aspectos'!$CP$2,'Tabla de Aspectos'!$CP$2,IF('Tabla de Aspectos'!CQ155='Tabla de Aspectos'!$CR$2,'Tabla de Aspectos'!$CR$2,IF('Tabla de Aspectos'!CS155='Tabla de Aspectos'!$CT$2,'Tabla de Aspectos'!$CT$2,IF('Tabla de Aspectos'!CU155='Tabla de Aspectos'!$CV$2,'Tabla de Aspectos'!$CV$2,IF('Tabla de Aspectos'!CW155='Tabla de Aspectos'!$CX$2,'Tabla de Aspectos'!$CX$2,"")))))))))))))))))))))))))))))))))))))))))))))))))</f>
        <v>Conjunción</v>
      </c>
      <c r="CJ13" s="5">
        <f>IF(AND('Tabla de Aspectos'!H155&gt;=0,'Tabla de Aspectos'!H155&lt;'Tabla de Aspectos'!$G$5/24),'Tabla de Aspectos'!H155,IF(AND('Tabla de Aspectos'!J155&gt;=0,'Tabla de Aspectos'!J155&lt;'Tabla de Aspectos'!$I$5/24),'Tabla de Aspectos'!J155,IF(AND('Tabla de Aspectos'!CZ155&gt;=0,'Tabla de Aspectos'!CZ155&lt;'Tabla de Aspectos'!$CY$5/24),'Tabla de Aspectos'!CZ155,IF(AND('Tabla de Aspectos'!L155&gt;=0,'Tabla de Aspectos'!L155&lt;'Tabla de Aspectos'!$K$5/24),'Tabla de Aspectos'!L155,IF(AND('Tabla de Aspectos'!N155&gt;=0,'Tabla de Aspectos'!N155&lt;'Tabla de Aspectos'!$M$5/24),'Tabla de Aspectos'!N155,IF(AND('Tabla de Aspectos'!P155&gt;=0,'Tabla de Aspectos'!P155&lt;'Tabla de Aspectos'!$O$5/24),'Tabla de Aspectos'!P155,IF(AND('Tabla de Aspectos'!R155&gt;=0,'Tabla de Aspectos'!R155&lt;'Tabla de Aspectos'!$Q$5/24),'Tabla de Aspectos'!R155,IF(AND('Tabla de Aspectos'!T155&gt;=0,'Tabla de Aspectos'!T155&lt;'Tabla de Aspectos'!$S$5/24),'Tabla de Aspectos'!T155,IF(AND('Tabla de Aspectos'!V155&gt;=0,'Tabla de Aspectos'!V155&lt;'Tabla de Aspectos'!$U$5/24),'Tabla de Aspectos'!V155,IF(AND('Tabla de Aspectos'!X155&gt;=0,'Tabla de Aspectos'!X155&lt;'Tabla de Aspectos'!$W$5/24),'Tabla de Aspectos'!X155,IF(AND('Tabla de Aspectos'!Z155&gt;=0,'Tabla de Aspectos'!Z155&lt;'Tabla de Aspectos'!$Y$5/24),'Tabla de Aspectos'!Z155,IF(AND('Tabla de Aspectos'!AB155&gt;=0,'Tabla de Aspectos'!AB155&lt;'Tabla de Aspectos'!$AA$5/24),'Tabla de Aspectos'!AB155,IF(AND('Tabla de Aspectos'!AD155&gt;=0,'Tabla de Aspectos'!AD155&lt;'Tabla de Aspectos'!$AC$5/24),'Tabla de Aspectos'!AD155,IF(AND('Tabla de Aspectos'!AF155&gt;=0,'Tabla de Aspectos'!AF155&lt;'Tabla de Aspectos'!$AE$5/24),'Tabla de Aspectos'!AF155,IF(AND('Tabla de Aspectos'!AH155&gt;=0,'Tabla de Aspectos'!AH155&lt;'Tabla de Aspectos'!$AG$5/24),'Tabla de Aspectos'!AH155,IF(AND('Tabla de Aspectos'!AJ155&gt;=0,'Tabla de Aspectos'!AJ155&lt;'Tabla de Aspectos'!$AI$5/24),'Tabla de Aspectos'!AJ155,IF(AND('Tabla de Aspectos'!AL155&gt;=0,'Tabla de Aspectos'!AL155&lt;'Tabla de Aspectos'!$AK$5/24),'Tabla de Aspectos'!AL155,IF(AND('Tabla de Aspectos'!AN155&gt;=0,'Tabla de Aspectos'!AN155&lt;'Tabla de Aspectos'!$AM$5/24),'Tabla de Aspectos'!AN155,IF(AND('Tabla de Aspectos'!AP155&gt;=0,'Tabla de Aspectos'!AP155&lt;'Tabla de Aspectos'!$AO$5/24),'Tabla de Aspectos'!AP155,IF(AND('Tabla de Aspectos'!AR155&gt;=0,'Tabla de Aspectos'!AR155&lt;'Tabla de Aspectos'!$AQ$5/24),'Tabla de Aspectos'!AR155,IF(AND('Tabla de Aspectos'!AT155&gt;=0,'Tabla de Aspectos'!AT155&lt;'Tabla de Aspectos'!$AS$5/24),'Tabla de Aspectos'!AT155,IF(AND('Tabla de Aspectos'!AV155&gt;=0,'Tabla de Aspectos'!AV155&lt;'Tabla de Aspectos'!$AU$5/24),'Tabla de Aspectos'!AV155,IF(AND('Tabla de Aspectos'!AX155&gt;=0,'Tabla de Aspectos'!AX155&lt;'Tabla de Aspectos'!$AW$5/24),'Tabla de Aspectos'!AX155,IF(AND('Tabla de Aspectos'!AZ155&gt;=0,'Tabla de Aspectos'!AZ155&lt;'Tabla de Aspectos'!$AY$5/24),'Tabla de Aspectos'!AZ155,IF(AND('Tabla de Aspectos'!BB155&gt;=0,'Tabla de Aspectos'!BB155&lt;'Tabla de Aspectos'!$BA$5/24),'Tabla de Aspectos'!BB155,IF(AND('Tabla de Aspectos'!BD155&gt;=0,'Tabla de Aspectos'!BD155&lt;'Tabla de Aspectos'!$BC$5/24),'Tabla de Aspectos'!BD155,IF(AND('Tabla de Aspectos'!BF155&gt;=0,'Tabla de Aspectos'!BF155&lt;'Tabla de Aspectos'!$BE$5/24),'Tabla de Aspectos'!BF155,IF(AND('Tabla de Aspectos'!BH155&gt;=0,'Tabla de Aspectos'!BH155&lt;'Tabla de Aspectos'!$BG$5/24),'Tabla de Aspectos'!BH155,IF(AND('Tabla de Aspectos'!BJ155&gt;=0,'Tabla de Aspectos'!BJ155&lt;'Tabla de Aspectos'!$BI$5/24),'Tabla de Aspectos'!BJ155,IF(AND('Tabla de Aspectos'!BL155&gt;=0,'Tabla de Aspectos'!BL155&lt;'Tabla de Aspectos'!$BK$5/24),'Tabla de Aspectos'!BL155,IF(AND('Tabla de Aspectos'!BN155&gt;=0,'Tabla de Aspectos'!BN155&lt;'Tabla de Aspectos'!$BM$5/24),'Tabla de Aspectos'!BN155,IF(AND('Tabla de Aspectos'!BP155&gt;=0,'Tabla de Aspectos'!BP155&lt;'Tabla de Aspectos'!$BO$5/24),'Tabla de Aspectos'!BP155,IF(AND('Tabla de Aspectos'!BR155&gt;=0,'Tabla de Aspectos'!BR155&lt;'Tabla de Aspectos'!$BQ$5/24),'Tabla de Aspectos'!BR155,IF(AND('Tabla de Aspectos'!BT155&gt;=0,'Tabla de Aspectos'!BT155&lt;'Tabla de Aspectos'!$BS$5/24),'Tabla de Aspectos'!BT155,IF(AND('Tabla de Aspectos'!BV155&gt;=0,'Tabla de Aspectos'!BV155&lt;'Tabla de Aspectos'!$BU$5/24),'Tabla de Aspectos'!BV155,IF(AND('Tabla de Aspectos'!BX155&gt;=0,'Tabla de Aspectos'!BX155&lt;'Tabla de Aspectos'!$BW$5/24),'Tabla de Aspectos'!BX155,IF(AND('Tabla de Aspectos'!BZ155&gt;=0,'Tabla de Aspectos'!BZ155&lt;'Tabla de Aspectos'!$BY$5/24),'Tabla de Aspectos'!BZ155,IF(AND('Tabla de Aspectos'!CB155&gt;=0,'Tabla de Aspectos'!CB155&lt;'Tabla de Aspectos'!$CA$5/24),'Tabla de Aspectos'!CB155,IF(AND('Tabla de Aspectos'!CD155&gt;=0,'Tabla de Aspectos'!CD155&lt;'Tabla de Aspectos'!$CC$5/24),'Tabla de Aspectos'!CD155,IF(AND('Tabla de Aspectos'!CF155&gt;=0,'Tabla de Aspectos'!CF155&lt;'Tabla de Aspectos'!$CE$5/24),'Tabla de Aspectos'!CF155,IF(AND('Tabla de Aspectos'!CH155&gt;=0,'Tabla de Aspectos'!CH155&lt;'Tabla de Aspectos'!$CG$5/24),'Tabla de Aspectos'!CH155,IF(AND('Tabla de Aspectos'!CJ155&gt;=0,'Tabla de Aspectos'!CJ155&lt;'Tabla de Aspectos'!$CI$5/24),'Tabla de Aspectos'!CJ155,IF(AND('Tabla de Aspectos'!CL155&gt;=0,'Tabla de Aspectos'!CL155&lt;'Tabla de Aspectos'!$CK$5/24),'Tabla de Aspectos'!CL155,IF(AND('Tabla de Aspectos'!CN155&gt;=0,'Tabla de Aspectos'!CN155&lt;'Tabla de Aspectos'!$CM$5/24),'Tabla de Aspectos'!CN155,IF(AND('Tabla de Aspectos'!CP155&gt;=0,'Tabla de Aspectos'!CP155&lt;'Tabla de Aspectos'!$CO$5/24),'Tabla de Aspectos'!CP155,IF(AND('Tabla de Aspectos'!CR155&gt;=0,'Tabla de Aspectos'!CR155&lt;'Tabla de Aspectos'!$CQ$5/24),'Tabla de Aspectos'!CR155,IF(AND('Tabla de Aspectos'!CT155&gt;=0,'Tabla de Aspectos'!CT155&lt;'Tabla de Aspectos'!$CS$5/24),'Tabla de Aspectos'!CT155,IF(AND('Tabla de Aspectos'!CV155&gt;=0,'Tabla de Aspectos'!CV155&lt;'Tabla de Aspectos'!$CU$5/24),'Tabla de Aspectos'!CV155,IF(AND('Tabla de Aspectos'!CX155&gt;=0,'Tabla de Aspectos'!CX155&lt;'Tabla de Aspectos'!$CW$5/24),'Tabla de Aspectos'!CX155,"")))))))))))))))))))))))))))))))))))))))))))))))))</f>
        <v>0</v>
      </c>
      <c r="CK13" s="3" t="str">
        <f>IF(CJ13&lt;&gt;"",IF(CI13=13,"(no se puede describir)",IF(CI13="Conjunción","+20",ROUND((31-HLOOKUP(CI13,'Tabla de Aspectos'!$G$2:$DT$7,6,FALSE))/3*2,1))),"")</f>
        <v>+20</v>
      </c>
      <c r="CL13" s="3">
        <f>IF(CI13='Tabla de Aspectos'!$G$2,24*CJ13/'Tabla de Aspectos'!$G$5,IF(CI13='Tabla de Aspectos'!$I$2,24*CJ13/'Tabla de Aspectos'!$I$5,IF(CI13='Tabla de Aspectos'!$K$2,24*CJ13/'Tabla de Aspectos'!$K$5,IF(CI13='Tabla de Aspectos'!$CY$2,24*CJ13/'Tabla de Aspectos'!$CY$5,IF(CI13='Tabla de Aspectos'!$M$2,24*CJ13/'Tabla de Aspectos'!$M$5,IF(CI13='Tabla de Aspectos'!$M$2,24*CJ13/'Tabla de Aspectos'!$M$5,IF(CI13='Tabla de Aspectos'!$O$2,24*CJ13/'Tabla de Aspectos'!$O$5,IF(CI13='Tabla de Aspectos'!$Q$2,24*CJ13/'Tabla de Aspectos'!$Q$5,IF(CI13='Tabla de Aspectos'!$S$2,24*CJ13/'Tabla de Aspectos'!$S$5,IF(CI13='Tabla de Aspectos'!$U$2,24*CJ13/'Tabla de Aspectos'!$U$5,IF(CI13='Tabla de Aspectos'!$W$2,24*CJ13/'Tabla de Aspectos'!$W$5,IF(CI13='Tabla de Aspectos'!$Y$2,24*CJ13/'Tabla de Aspectos'!$Y$5,IF(CI13='Tabla de Aspectos'!$AA$2,24*CJ13/'Tabla de Aspectos'!$AA$5,IF(CI13='Tabla de Aspectos'!$AC$2,24*CJ13/'Tabla de Aspectos'!$AC$5,IF(CI13='Tabla de Aspectos'!$AE$2,24*CJ13/'Tabla de Aspectos'!$AE$5,IF(CI13='Tabla de Aspectos'!$AG$2,24*CJ13/'Tabla de Aspectos'!$AG$5,IF(CI13='Tabla de Aspectos'!$AI$2,24*CJ13/'Tabla de Aspectos'!$AI$5,IF(CI13='Tabla de Aspectos'!$AK$2,24*CJ13/'Tabla de Aspectos'!$AK$5,IF(CI13='Tabla de Aspectos'!$AM$2,24*CJ13/'Tabla de Aspectos'!$AM$5,IF(CI13='Tabla de Aspectos'!$AO$2,24*CJ13/'Tabla de Aspectos'!$AO$5,IF(CI13='Tabla de Aspectos'!$AQ$2,24*CJ13/'Tabla de Aspectos'!$AQ$5,IF(CI13='Tabla de Aspectos'!$AS$2,24*CJ13/'Tabla de Aspectos'!$AS$5,IF(CI13='Tabla de Aspectos'!$AU$2,24*CJ13/'Tabla de Aspectos'!$AU$5,IF(CI13='Tabla de Aspectos'!$AW$2,24*CJ13/'Tabla de Aspectos'!$AW$5,IF(CI13='Tabla de Aspectos'!$AY$2,24*CJ13/'Tabla de Aspectos'!$AY$5,IF(CI13='Tabla de Aspectos'!$BA$2,24*CJ13/'Tabla de Aspectos'!$BA$5,IF(CI13='Tabla de Aspectos'!$BC$2,24*CJ13/'Tabla de Aspectos'!$BC$5,IF(CI13='Tabla de Aspectos'!$BE$2,24*CJ13/'Tabla de Aspectos'!$BE$5,IF(CI13='Tabla de Aspectos'!$BG$2,24*CJ13/'Tabla de Aspectos'!$BG$5,IF(CI13='Tabla de Aspectos'!$BI$2,24*CJ13/'Tabla de Aspectos'!$BI$5,IF(CI13='Tabla de Aspectos'!$BK$2,24*CJ13/'Tabla de Aspectos'!$BK$5,IF(CI13='Tabla de Aspectos'!$BM$2,24*CJ13/'Tabla de Aspectos'!$BM$5,IF(CI13='Tabla de Aspectos'!$BO$2,24*CJ13/'Tabla de Aspectos'!$BO$5,IF(CI13='Tabla de Aspectos'!$BQ$2,24*CJ13/'Tabla de Aspectos'!$BQ$5,IF(CI13='Tabla de Aspectos'!$BS$2,24*CJ13/'Tabla de Aspectos'!$BS$5,IF(CI13='Tabla de Aspectos'!$BU$2,24*CJ13/'Tabla de Aspectos'!$BU$5,IF(CI13='Tabla de Aspectos'!$BW$2,24*CJ13/'Tabla de Aspectos'!$BW$5,IF(CI13='Tabla de Aspectos'!$BY$2,24*CJ13/'Tabla de Aspectos'!$BY$5,IF(CI13='Tabla de Aspectos'!$CA$2,24*CJ13/'Tabla de Aspectos'!$CA$5,IF(CI13='Tabla de Aspectos'!$CC$2,24*CJ13/'Tabla de Aspectos'!$CC$5,IF(CI13='Tabla de Aspectos'!$CE$2,24*CJ13/'Tabla de Aspectos'!$CE$5,IF(CI13='Tabla de Aspectos'!$CG$2,24*CJ13/'Tabla de Aspectos'!$CG$5,IF(CI13='Tabla de Aspectos'!$CI$2,24*CJ13/'Tabla de Aspectos'!$CI$5,IF(CI13='Tabla de Aspectos'!$CK$2,24*CJ13/'Tabla de Aspectos'!$CK$5,IF(CI13='Tabla de Aspectos'!$CM$2,24*CJ13/'Tabla de Aspectos'!$CM$5,IF(CI13='Tabla de Aspectos'!$CO$2,24*CJ13/'Tabla de Aspectos'!$CO$5,IF(CI13='Tabla de Aspectos'!$CQ$2,24*CJ13/'Tabla de Aspectos'!$CQ$5,IF(CI13='Tabla de Aspectos'!$CS$2,24*CJ13/'Tabla de Aspectos'!$CS$5,IF(CI13='Tabla de Aspectos'!$CU$2,24*CJ13/'Tabla de Aspectos'!$CU$5,IF(CI13='Tabla de Aspectos'!$CW$2,24*CJ13/'Tabla de Aspectos'!$CW$5,""))))))))))))))))))))))))))))))))))))))))))))))))))</f>
        <v>0</v>
      </c>
      <c r="CM13" s="3">
        <f t="shared" si="7"/>
        <v>20</v>
      </c>
      <c r="CO13" s="3">
        <f>'Tabla de Aspectos'!D170</f>
        <v>171</v>
      </c>
      <c r="CP13" s="3" t="str">
        <f>'Tabla de Aspectos'!E170</f>
        <v>Plutón</v>
      </c>
      <c r="CQ13" s="3" t="str">
        <f>'Tabla de Aspectos'!F170</f>
        <v>Nodo Norte Real</v>
      </c>
      <c r="CR13" s="3" t="str">
        <f>IF('Tabla de Aspectos'!G170='Tabla de Aspectos'!$H$2,'Tabla de Aspectos'!$H$2,IF('Tabla de Aspectos'!I170='Tabla de Aspectos'!$J$2,'Tabla de Aspectos'!$J$2,IF('Tabla de Aspectos'!CY170='Tabla de Aspectos'!$CZ$2,'Tabla de Aspectos'!$CZ$2,IF('Tabla de Aspectos'!K170='Tabla de Aspectos'!$L$2,'Tabla de Aspectos'!$L$2,IF('Tabla de Aspectos'!M170='Tabla de Aspectos'!$N$2,'Tabla de Aspectos'!$N$2,IF('Tabla de Aspectos'!O170='Tabla de Aspectos'!$P$2,'Tabla de Aspectos'!$P$2,IF('Tabla de Aspectos'!Q170='Tabla de Aspectos'!$R$2,'Tabla de Aspectos'!$R$2,IF('Tabla de Aspectos'!S170='Tabla de Aspectos'!$T$2,'Tabla de Aspectos'!$T$2,IF('Tabla de Aspectos'!U170='Tabla de Aspectos'!$V$2,'Tabla de Aspectos'!$V$2,IF('Tabla de Aspectos'!W170='Tabla de Aspectos'!$X$2,'Tabla de Aspectos'!$X$2,IF('Tabla de Aspectos'!Y170='Tabla de Aspectos'!$Z$2,'Tabla de Aspectos'!$Z$2,IF('Tabla de Aspectos'!AA170='Tabla de Aspectos'!$AB$2,'Tabla de Aspectos'!$AB$2,IF('Tabla de Aspectos'!AC170='Tabla de Aspectos'!$AD$2,'Tabla de Aspectos'!$AD$2,IF('Tabla de Aspectos'!AE170='Tabla de Aspectos'!$AF$2,'Tabla de Aspectos'!$AF$2,IF('Tabla de Aspectos'!AG170='Tabla de Aspectos'!$AH$2,'Tabla de Aspectos'!$AH$2,IF('Tabla de Aspectos'!AI170='Tabla de Aspectos'!$AJ$2,'Tabla de Aspectos'!$AJ$2,IF('Tabla de Aspectos'!AK170='Tabla de Aspectos'!$AL$2,'Tabla de Aspectos'!$AL$2,IF('Tabla de Aspectos'!AM170='Tabla de Aspectos'!$AN$2,'Tabla de Aspectos'!$AN$2,IF('Tabla de Aspectos'!AO170='Tabla de Aspectos'!$AP$2,'Tabla de Aspectos'!$AP$2,IF('Tabla de Aspectos'!AQ170='Tabla de Aspectos'!$AR$2,'Tabla de Aspectos'!$AR$2,IF('Tabla de Aspectos'!AS170='Tabla de Aspectos'!$AT$2,'Tabla de Aspectos'!$AT$2,IF('Tabla de Aspectos'!AU170='Tabla de Aspectos'!$AV$2,'Tabla de Aspectos'!$AV$2,IF('Tabla de Aspectos'!AW170='Tabla de Aspectos'!$AX$2,'Tabla de Aspectos'!$AX$2,IF('Tabla de Aspectos'!AY170='Tabla de Aspectos'!$AZ$2,'Tabla de Aspectos'!$AZ$2,IF('Tabla de Aspectos'!BA170='Tabla de Aspectos'!$BB$2,'Tabla de Aspectos'!$BB$2,IF('Tabla de Aspectos'!BC170='Tabla de Aspectos'!$BD$2,'Tabla de Aspectos'!$BD$2,IF('Tabla de Aspectos'!BE170='Tabla de Aspectos'!$BF$2,'Tabla de Aspectos'!$BF$2,IF('Tabla de Aspectos'!BG170='Tabla de Aspectos'!$BH$2,'Tabla de Aspectos'!$BH$2,IF('Tabla de Aspectos'!BI170='Tabla de Aspectos'!$BJ$2,'Tabla de Aspectos'!$BJ$2,IF('Tabla de Aspectos'!BK170='Tabla de Aspectos'!$BL$2,'Tabla de Aspectos'!$BL$2,IF('Tabla de Aspectos'!BM170='Tabla de Aspectos'!$BN$2,'Tabla de Aspectos'!$BN$2,IF('Tabla de Aspectos'!BO170='Tabla de Aspectos'!$BP$2,'Tabla de Aspectos'!$BP$2,IF('Tabla de Aspectos'!BQ170='Tabla de Aspectos'!$BR$2,'Tabla de Aspectos'!$BR$2,IF('Tabla de Aspectos'!BS170='Tabla de Aspectos'!$BT$2,'Tabla de Aspectos'!$BT$2,IF('Tabla de Aspectos'!BU170='Tabla de Aspectos'!$BV$2,'Tabla de Aspectos'!$BV$2,IF('Tabla de Aspectos'!BW170='Tabla de Aspectos'!$BX$2,'Tabla de Aspectos'!$BX$2,IF('Tabla de Aspectos'!BY170='Tabla de Aspectos'!$BZ$2,'Tabla de Aspectos'!$BZ$2,IF('Tabla de Aspectos'!CA170='Tabla de Aspectos'!$CB$2,'Tabla de Aspectos'!$CB$2,IF('Tabla de Aspectos'!CC170='Tabla de Aspectos'!$CD$2,'Tabla de Aspectos'!$CD$2,IF('Tabla de Aspectos'!CE170='Tabla de Aspectos'!$CF$2,'Tabla de Aspectos'!$CF$2,IF('Tabla de Aspectos'!CG170='Tabla de Aspectos'!$CH$2,'Tabla de Aspectos'!$CH$2,IF('Tabla de Aspectos'!CI170='Tabla de Aspectos'!$CJ$2,'Tabla de Aspectos'!$CJ$2,IF('Tabla de Aspectos'!CK170='Tabla de Aspectos'!$CL$2,'Tabla de Aspectos'!$CL$2,IF('Tabla de Aspectos'!CM170='Tabla de Aspectos'!$CN$2,'Tabla de Aspectos'!$CN$2,IF('Tabla de Aspectos'!CO170='Tabla de Aspectos'!$CP$2,'Tabla de Aspectos'!$CP$2,IF('Tabla de Aspectos'!CQ170='Tabla de Aspectos'!$CR$2,'Tabla de Aspectos'!$CR$2,IF('Tabla de Aspectos'!CS170='Tabla de Aspectos'!$CT$2,'Tabla de Aspectos'!$CT$2,IF('Tabla de Aspectos'!CU170='Tabla de Aspectos'!$CV$2,'Tabla de Aspectos'!$CV$2,IF('Tabla de Aspectos'!CW170='Tabla de Aspectos'!$CX$2,'Tabla de Aspectos'!$CX$2,"")))))))))))))))))))))))))))))))))))))))))))))))))</f>
        <v>Conjunción</v>
      </c>
      <c r="CS13" s="5">
        <f>IF(AND('Tabla de Aspectos'!H170&gt;=0,'Tabla de Aspectos'!H170&lt;'Tabla de Aspectos'!$G$5/24),'Tabla de Aspectos'!H170,IF(AND('Tabla de Aspectos'!J170&gt;=0,'Tabla de Aspectos'!J170&lt;'Tabla de Aspectos'!$I$5/24),'Tabla de Aspectos'!J170,IF(AND('Tabla de Aspectos'!CZ170&gt;=0,'Tabla de Aspectos'!CZ170&lt;'Tabla de Aspectos'!$CY$5/24),'Tabla de Aspectos'!CZ170,IF(AND('Tabla de Aspectos'!L170&gt;=0,'Tabla de Aspectos'!L170&lt;'Tabla de Aspectos'!$K$5/24),'Tabla de Aspectos'!L170,IF(AND('Tabla de Aspectos'!N170&gt;=0,'Tabla de Aspectos'!N170&lt;'Tabla de Aspectos'!$M$5/24),'Tabla de Aspectos'!N170,IF(AND('Tabla de Aspectos'!P170&gt;=0,'Tabla de Aspectos'!P170&lt;'Tabla de Aspectos'!$O$5/24),'Tabla de Aspectos'!P170,IF(AND('Tabla de Aspectos'!R170&gt;=0,'Tabla de Aspectos'!R170&lt;'Tabla de Aspectos'!$Q$5/24),'Tabla de Aspectos'!R170,IF(AND('Tabla de Aspectos'!T170&gt;=0,'Tabla de Aspectos'!T170&lt;'Tabla de Aspectos'!$S$5/24),'Tabla de Aspectos'!T170,IF(AND('Tabla de Aspectos'!V170&gt;=0,'Tabla de Aspectos'!V170&lt;'Tabla de Aspectos'!$U$5/24),'Tabla de Aspectos'!V170,IF(AND('Tabla de Aspectos'!X170&gt;=0,'Tabla de Aspectos'!X170&lt;'Tabla de Aspectos'!$W$5/24),'Tabla de Aspectos'!X170,IF(AND('Tabla de Aspectos'!Z170&gt;=0,'Tabla de Aspectos'!Z170&lt;'Tabla de Aspectos'!$Y$5/24),'Tabla de Aspectos'!Z170,IF(AND('Tabla de Aspectos'!AB170&gt;=0,'Tabla de Aspectos'!AB170&lt;'Tabla de Aspectos'!$AA$5/24),'Tabla de Aspectos'!AB170,IF(AND('Tabla de Aspectos'!AD170&gt;=0,'Tabla de Aspectos'!AD170&lt;'Tabla de Aspectos'!$AC$5/24),'Tabla de Aspectos'!AD170,IF(AND('Tabla de Aspectos'!AF170&gt;=0,'Tabla de Aspectos'!AF170&lt;'Tabla de Aspectos'!$AE$5/24),'Tabla de Aspectos'!AF170,IF(AND('Tabla de Aspectos'!AH170&gt;=0,'Tabla de Aspectos'!AH170&lt;'Tabla de Aspectos'!$AG$5/24),'Tabla de Aspectos'!AH170,IF(AND('Tabla de Aspectos'!AJ170&gt;=0,'Tabla de Aspectos'!AJ170&lt;'Tabla de Aspectos'!$AI$5/24),'Tabla de Aspectos'!AJ170,IF(AND('Tabla de Aspectos'!AL170&gt;=0,'Tabla de Aspectos'!AL170&lt;'Tabla de Aspectos'!$AK$5/24),'Tabla de Aspectos'!AL170,IF(AND('Tabla de Aspectos'!AN170&gt;=0,'Tabla de Aspectos'!AN170&lt;'Tabla de Aspectos'!$AM$5/24),'Tabla de Aspectos'!AN170,IF(AND('Tabla de Aspectos'!AP170&gt;=0,'Tabla de Aspectos'!AP170&lt;'Tabla de Aspectos'!$AO$5/24),'Tabla de Aspectos'!AP170,IF(AND('Tabla de Aspectos'!AR170&gt;=0,'Tabla de Aspectos'!AR170&lt;'Tabla de Aspectos'!$AQ$5/24),'Tabla de Aspectos'!AR170,IF(AND('Tabla de Aspectos'!AT170&gt;=0,'Tabla de Aspectos'!AT170&lt;'Tabla de Aspectos'!$AS$5/24),'Tabla de Aspectos'!AT170,IF(AND('Tabla de Aspectos'!AV170&gt;=0,'Tabla de Aspectos'!AV170&lt;'Tabla de Aspectos'!$AU$5/24),'Tabla de Aspectos'!AV170,IF(AND('Tabla de Aspectos'!AX170&gt;=0,'Tabla de Aspectos'!AX170&lt;'Tabla de Aspectos'!$AW$5/24),'Tabla de Aspectos'!AX170,IF(AND('Tabla de Aspectos'!AZ170&gt;=0,'Tabla de Aspectos'!AZ170&lt;'Tabla de Aspectos'!$AY$5/24),'Tabla de Aspectos'!AZ170,IF(AND('Tabla de Aspectos'!BB170&gt;=0,'Tabla de Aspectos'!BB170&lt;'Tabla de Aspectos'!$BA$5/24),'Tabla de Aspectos'!BB170,IF(AND('Tabla de Aspectos'!BD170&gt;=0,'Tabla de Aspectos'!BD170&lt;'Tabla de Aspectos'!$BC$5/24),'Tabla de Aspectos'!BD170,IF(AND('Tabla de Aspectos'!BF170&gt;=0,'Tabla de Aspectos'!BF170&lt;'Tabla de Aspectos'!$BE$5/24),'Tabla de Aspectos'!BF170,IF(AND('Tabla de Aspectos'!BH170&gt;=0,'Tabla de Aspectos'!BH170&lt;'Tabla de Aspectos'!$BG$5/24),'Tabla de Aspectos'!BH170,IF(AND('Tabla de Aspectos'!BJ170&gt;=0,'Tabla de Aspectos'!BJ170&lt;'Tabla de Aspectos'!$BI$5/24),'Tabla de Aspectos'!BJ170,IF(AND('Tabla de Aspectos'!BL170&gt;=0,'Tabla de Aspectos'!BL170&lt;'Tabla de Aspectos'!$BK$5/24),'Tabla de Aspectos'!BL170,IF(AND('Tabla de Aspectos'!BN170&gt;=0,'Tabla de Aspectos'!BN170&lt;'Tabla de Aspectos'!$BM$5/24),'Tabla de Aspectos'!BN170,IF(AND('Tabla de Aspectos'!BP170&gt;=0,'Tabla de Aspectos'!BP170&lt;'Tabla de Aspectos'!$BO$5/24),'Tabla de Aspectos'!BP170,IF(AND('Tabla de Aspectos'!BR170&gt;=0,'Tabla de Aspectos'!BR170&lt;'Tabla de Aspectos'!$BQ$5/24),'Tabla de Aspectos'!BR170,IF(AND('Tabla de Aspectos'!BT170&gt;=0,'Tabla de Aspectos'!BT170&lt;'Tabla de Aspectos'!$BS$5/24),'Tabla de Aspectos'!BT170,IF(AND('Tabla de Aspectos'!BV170&gt;=0,'Tabla de Aspectos'!BV170&lt;'Tabla de Aspectos'!$BU$5/24),'Tabla de Aspectos'!BV170,IF(AND('Tabla de Aspectos'!BX170&gt;=0,'Tabla de Aspectos'!BX170&lt;'Tabla de Aspectos'!$BW$5/24),'Tabla de Aspectos'!BX170,IF(AND('Tabla de Aspectos'!BZ170&gt;=0,'Tabla de Aspectos'!BZ170&lt;'Tabla de Aspectos'!$BY$5/24),'Tabla de Aspectos'!BZ170,IF(AND('Tabla de Aspectos'!CB170&gt;=0,'Tabla de Aspectos'!CB170&lt;'Tabla de Aspectos'!$CA$5/24),'Tabla de Aspectos'!CB170,IF(AND('Tabla de Aspectos'!CD170&gt;=0,'Tabla de Aspectos'!CD170&lt;'Tabla de Aspectos'!$CC$5/24),'Tabla de Aspectos'!CD170,IF(AND('Tabla de Aspectos'!CF170&gt;=0,'Tabla de Aspectos'!CF170&lt;'Tabla de Aspectos'!$CE$5/24),'Tabla de Aspectos'!CF170,IF(AND('Tabla de Aspectos'!CH170&gt;=0,'Tabla de Aspectos'!CH170&lt;'Tabla de Aspectos'!$CG$5/24),'Tabla de Aspectos'!CH170,IF(AND('Tabla de Aspectos'!CJ170&gt;=0,'Tabla de Aspectos'!CJ170&lt;'Tabla de Aspectos'!$CI$5/24),'Tabla de Aspectos'!CJ170,IF(AND('Tabla de Aspectos'!CL170&gt;=0,'Tabla de Aspectos'!CL170&lt;'Tabla de Aspectos'!$CK$5/24),'Tabla de Aspectos'!CL170,IF(AND('Tabla de Aspectos'!CN170&gt;=0,'Tabla de Aspectos'!CN170&lt;'Tabla de Aspectos'!$CM$5/24),'Tabla de Aspectos'!CN170,IF(AND('Tabla de Aspectos'!CP170&gt;=0,'Tabla de Aspectos'!CP170&lt;'Tabla de Aspectos'!$CO$5/24),'Tabla de Aspectos'!CP170,IF(AND('Tabla de Aspectos'!CR170&gt;=0,'Tabla de Aspectos'!CR170&lt;'Tabla de Aspectos'!$CQ$5/24),'Tabla de Aspectos'!CR170,IF(AND('Tabla de Aspectos'!CT170&gt;=0,'Tabla de Aspectos'!CT170&lt;'Tabla de Aspectos'!$CS$5/24),'Tabla de Aspectos'!CT170,IF(AND('Tabla de Aspectos'!CV170&gt;=0,'Tabla de Aspectos'!CV170&lt;'Tabla de Aspectos'!$CU$5/24),'Tabla de Aspectos'!CV170,IF(AND('Tabla de Aspectos'!CX170&gt;=0,'Tabla de Aspectos'!CX170&lt;'Tabla de Aspectos'!$CW$5/24),'Tabla de Aspectos'!CX170,"")))))))))))))))))))))))))))))))))))))))))))))))))</f>
        <v>0</v>
      </c>
      <c r="CT13" s="3" t="str">
        <f>IF(CS13&lt;&gt;"",IF(CR13=13,"(no se puede describir)",IF(CR13="Conjunción","+20",ROUND((31-HLOOKUP(CR13,'Tabla de Aspectos'!$G$2:$DT$7,6,FALSE))/3*2,1))),"")</f>
        <v>+20</v>
      </c>
      <c r="CU13" s="3">
        <f>IF(CR13='Tabla de Aspectos'!$G$2,24*CS13/'Tabla de Aspectos'!$G$5,IF(CR13='Tabla de Aspectos'!$I$2,24*CS13/'Tabla de Aspectos'!$I$5,IF(CR13='Tabla de Aspectos'!$K$2,24*CS13/'Tabla de Aspectos'!$K$5,IF(CR13='Tabla de Aspectos'!$CY$2,24*CS13/'Tabla de Aspectos'!$CY$5,IF(CR13='Tabla de Aspectos'!$M$2,24*CS13/'Tabla de Aspectos'!$M$5,IF(CR13='Tabla de Aspectos'!$M$2,24*CS13/'Tabla de Aspectos'!$M$5,IF(CR13='Tabla de Aspectos'!$O$2,24*CS13/'Tabla de Aspectos'!$O$5,IF(CR13='Tabla de Aspectos'!$Q$2,24*CS13/'Tabla de Aspectos'!$Q$5,IF(CR13='Tabla de Aspectos'!$S$2,24*CS13/'Tabla de Aspectos'!$S$5,IF(CR13='Tabla de Aspectos'!$U$2,24*CS13/'Tabla de Aspectos'!$U$5,IF(CR13='Tabla de Aspectos'!$W$2,24*CS13/'Tabla de Aspectos'!$W$5,IF(CR13='Tabla de Aspectos'!$Y$2,24*CS13/'Tabla de Aspectos'!$Y$5,IF(CR13='Tabla de Aspectos'!$AA$2,24*CS13/'Tabla de Aspectos'!$AA$5,IF(CR13='Tabla de Aspectos'!$AC$2,24*CS13/'Tabla de Aspectos'!$AC$5,IF(CR13='Tabla de Aspectos'!$AE$2,24*CS13/'Tabla de Aspectos'!$AE$5,IF(CR13='Tabla de Aspectos'!$AG$2,24*CS13/'Tabla de Aspectos'!$AG$5,IF(CR13='Tabla de Aspectos'!$AI$2,24*CS13/'Tabla de Aspectos'!$AI$5,IF(CR13='Tabla de Aspectos'!$AK$2,24*CS13/'Tabla de Aspectos'!$AK$5,IF(CR13='Tabla de Aspectos'!$AM$2,24*CS13/'Tabla de Aspectos'!$AM$5,IF(CR13='Tabla de Aspectos'!$AO$2,24*CS13/'Tabla de Aspectos'!$AO$5,IF(CR13='Tabla de Aspectos'!$AQ$2,24*CS13/'Tabla de Aspectos'!$AQ$5,IF(CR13='Tabla de Aspectos'!$AS$2,24*CS13/'Tabla de Aspectos'!$AS$5,IF(CR13='Tabla de Aspectos'!$AU$2,24*CS13/'Tabla de Aspectos'!$AU$5,IF(CR13='Tabla de Aspectos'!$AW$2,24*CS13/'Tabla de Aspectos'!$AW$5,IF(CR13='Tabla de Aspectos'!$AY$2,24*CS13/'Tabla de Aspectos'!$AY$5,IF(CR13='Tabla de Aspectos'!$BA$2,24*CS13/'Tabla de Aspectos'!$BA$5,IF(CR13='Tabla de Aspectos'!$BC$2,24*CS13/'Tabla de Aspectos'!$BC$5,IF(CR13='Tabla de Aspectos'!$BE$2,24*CS13/'Tabla de Aspectos'!$BE$5,IF(CR13='Tabla de Aspectos'!$BG$2,24*CS13/'Tabla de Aspectos'!$BG$5,IF(CR13='Tabla de Aspectos'!$BI$2,24*CS13/'Tabla de Aspectos'!$BI$5,IF(CR13='Tabla de Aspectos'!$BK$2,24*CS13/'Tabla de Aspectos'!$BK$5,IF(CR13='Tabla de Aspectos'!$BM$2,24*CS13/'Tabla de Aspectos'!$BM$5,IF(CR13='Tabla de Aspectos'!$BO$2,24*CS13/'Tabla de Aspectos'!$BO$5,IF(CR13='Tabla de Aspectos'!$BQ$2,24*CS13/'Tabla de Aspectos'!$BQ$5,IF(CR13='Tabla de Aspectos'!$BS$2,24*CS13/'Tabla de Aspectos'!$BS$5,IF(CR13='Tabla de Aspectos'!$BU$2,24*CS13/'Tabla de Aspectos'!$BU$5,IF(CR13='Tabla de Aspectos'!$BW$2,24*CS13/'Tabla de Aspectos'!$BW$5,IF(CR13='Tabla de Aspectos'!$BY$2,24*CS13/'Tabla de Aspectos'!$BY$5,IF(CR13='Tabla de Aspectos'!$CA$2,24*CS13/'Tabla de Aspectos'!$CA$5,IF(CR13='Tabla de Aspectos'!$CC$2,24*CS13/'Tabla de Aspectos'!$CC$5,IF(CR13='Tabla de Aspectos'!$CE$2,24*CS13/'Tabla de Aspectos'!$CE$5,IF(CR13='Tabla de Aspectos'!$CG$2,24*CS13/'Tabla de Aspectos'!$CG$5,IF(CR13='Tabla de Aspectos'!$CI$2,24*CS13/'Tabla de Aspectos'!$CI$5,IF(CR13='Tabla de Aspectos'!$CK$2,24*CS13/'Tabla de Aspectos'!$CK$5,IF(CR13='Tabla de Aspectos'!$CM$2,24*CS13/'Tabla de Aspectos'!$CM$5,IF(CR13='Tabla de Aspectos'!$CO$2,24*CS13/'Tabla de Aspectos'!$CO$5,IF(CR13='Tabla de Aspectos'!$CQ$2,24*CS13/'Tabla de Aspectos'!$CQ$5,IF(CR13='Tabla de Aspectos'!$CS$2,24*CS13/'Tabla de Aspectos'!$CS$5,IF(CR13='Tabla de Aspectos'!$CU$2,24*CS13/'Tabla de Aspectos'!$CU$5,IF(CR13='Tabla de Aspectos'!$CW$2,24*CS13/'Tabla de Aspectos'!$CW$5,""))))))))))))))))))))))))))))))))))))))))))))))))))</f>
        <v>0</v>
      </c>
      <c r="CV13" s="3">
        <f t="shared" si="8"/>
        <v>20</v>
      </c>
      <c r="CX13" s="3">
        <f>'Tabla de Aspectos'!D185</f>
        <v>186</v>
      </c>
      <c r="CY13" s="3" t="str">
        <f>'Tabla de Aspectos'!E185</f>
        <v>Nodo Norte Real</v>
      </c>
      <c r="CZ13" s="3" t="str">
        <f>'Tabla de Aspectos'!F185</f>
        <v>Plutón</v>
      </c>
      <c r="DA13" s="3" t="str">
        <f>IF('Tabla de Aspectos'!G185='Tabla de Aspectos'!$H$2,'Tabla de Aspectos'!$H$2,IF('Tabla de Aspectos'!I185='Tabla de Aspectos'!$J$2,'Tabla de Aspectos'!$J$2,IF('Tabla de Aspectos'!CY185='Tabla de Aspectos'!$CZ$2,'Tabla de Aspectos'!$CZ$2,IF('Tabla de Aspectos'!K185='Tabla de Aspectos'!$L$2,'Tabla de Aspectos'!$L$2,IF('Tabla de Aspectos'!M185='Tabla de Aspectos'!$N$2,'Tabla de Aspectos'!$N$2,IF('Tabla de Aspectos'!O185='Tabla de Aspectos'!$P$2,'Tabla de Aspectos'!$P$2,IF('Tabla de Aspectos'!Q185='Tabla de Aspectos'!$R$2,'Tabla de Aspectos'!$R$2,IF('Tabla de Aspectos'!S185='Tabla de Aspectos'!$T$2,'Tabla de Aspectos'!$T$2,IF('Tabla de Aspectos'!U185='Tabla de Aspectos'!$V$2,'Tabla de Aspectos'!$V$2,IF('Tabla de Aspectos'!W185='Tabla de Aspectos'!$X$2,'Tabla de Aspectos'!$X$2,IF('Tabla de Aspectos'!Y185='Tabla de Aspectos'!$Z$2,'Tabla de Aspectos'!$Z$2,IF('Tabla de Aspectos'!AA185='Tabla de Aspectos'!$AB$2,'Tabla de Aspectos'!$AB$2,IF('Tabla de Aspectos'!AC185='Tabla de Aspectos'!$AD$2,'Tabla de Aspectos'!$AD$2,IF('Tabla de Aspectos'!AE185='Tabla de Aspectos'!$AF$2,'Tabla de Aspectos'!$AF$2,IF('Tabla de Aspectos'!AG185='Tabla de Aspectos'!$AH$2,'Tabla de Aspectos'!$AH$2,IF('Tabla de Aspectos'!AI185='Tabla de Aspectos'!$AJ$2,'Tabla de Aspectos'!$AJ$2,IF('Tabla de Aspectos'!AK185='Tabla de Aspectos'!$AL$2,'Tabla de Aspectos'!$AL$2,IF('Tabla de Aspectos'!AM185='Tabla de Aspectos'!$AN$2,'Tabla de Aspectos'!$AN$2,IF('Tabla de Aspectos'!AO185='Tabla de Aspectos'!$AP$2,'Tabla de Aspectos'!$AP$2,IF('Tabla de Aspectos'!AQ185='Tabla de Aspectos'!$AR$2,'Tabla de Aspectos'!$AR$2,IF('Tabla de Aspectos'!AS185='Tabla de Aspectos'!$AT$2,'Tabla de Aspectos'!$AT$2,IF('Tabla de Aspectos'!AU185='Tabla de Aspectos'!$AV$2,'Tabla de Aspectos'!$AV$2,IF('Tabla de Aspectos'!AW185='Tabla de Aspectos'!$AX$2,'Tabla de Aspectos'!$AX$2,IF('Tabla de Aspectos'!AY185='Tabla de Aspectos'!$AZ$2,'Tabla de Aspectos'!$AZ$2,IF('Tabla de Aspectos'!BA185='Tabla de Aspectos'!$BB$2,'Tabla de Aspectos'!$BB$2,IF('Tabla de Aspectos'!BC185='Tabla de Aspectos'!$BD$2,'Tabla de Aspectos'!$BD$2,IF('Tabla de Aspectos'!BE185='Tabla de Aspectos'!$BF$2,'Tabla de Aspectos'!$BF$2,IF('Tabla de Aspectos'!BG185='Tabla de Aspectos'!$BH$2,'Tabla de Aspectos'!$BH$2,IF('Tabla de Aspectos'!BI185='Tabla de Aspectos'!$BJ$2,'Tabla de Aspectos'!$BJ$2,IF('Tabla de Aspectos'!BK185='Tabla de Aspectos'!$BL$2,'Tabla de Aspectos'!$BL$2,IF('Tabla de Aspectos'!BM185='Tabla de Aspectos'!$BN$2,'Tabla de Aspectos'!$BN$2,IF('Tabla de Aspectos'!BO185='Tabla de Aspectos'!$BP$2,'Tabla de Aspectos'!$BP$2,IF('Tabla de Aspectos'!BQ185='Tabla de Aspectos'!$BR$2,'Tabla de Aspectos'!$BR$2,IF('Tabla de Aspectos'!BS185='Tabla de Aspectos'!$BT$2,'Tabla de Aspectos'!$BT$2,IF('Tabla de Aspectos'!BU185='Tabla de Aspectos'!$BV$2,'Tabla de Aspectos'!$BV$2,IF('Tabla de Aspectos'!BW185='Tabla de Aspectos'!$BX$2,'Tabla de Aspectos'!$BX$2,IF('Tabla de Aspectos'!BY185='Tabla de Aspectos'!$BZ$2,'Tabla de Aspectos'!$BZ$2,IF('Tabla de Aspectos'!CA185='Tabla de Aspectos'!$CB$2,'Tabla de Aspectos'!$CB$2,IF('Tabla de Aspectos'!CC185='Tabla de Aspectos'!$CD$2,'Tabla de Aspectos'!$CD$2,IF('Tabla de Aspectos'!CE185='Tabla de Aspectos'!$CF$2,'Tabla de Aspectos'!$CF$2,IF('Tabla de Aspectos'!CG185='Tabla de Aspectos'!$CH$2,'Tabla de Aspectos'!$CH$2,IF('Tabla de Aspectos'!CI185='Tabla de Aspectos'!$CJ$2,'Tabla de Aspectos'!$CJ$2,IF('Tabla de Aspectos'!CK185='Tabla de Aspectos'!$CL$2,'Tabla de Aspectos'!$CL$2,IF('Tabla de Aspectos'!CM185='Tabla de Aspectos'!$CN$2,'Tabla de Aspectos'!$CN$2,IF('Tabla de Aspectos'!CO185='Tabla de Aspectos'!$CP$2,'Tabla de Aspectos'!$CP$2,IF('Tabla de Aspectos'!CQ185='Tabla de Aspectos'!$CR$2,'Tabla de Aspectos'!$CR$2,IF('Tabla de Aspectos'!CS185='Tabla de Aspectos'!$CT$2,'Tabla de Aspectos'!$CT$2,IF('Tabla de Aspectos'!CU185='Tabla de Aspectos'!$CV$2,'Tabla de Aspectos'!$CV$2,IF('Tabla de Aspectos'!CW185='Tabla de Aspectos'!$CX$2,'Tabla de Aspectos'!$CX$2,"")))))))))))))))))))))))))))))))))))))))))))))))))</f>
        <v>Conjunción</v>
      </c>
      <c r="DB13" s="5">
        <f>IF(AND('Tabla de Aspectos'!H185&gt;=0,'Tabla de Aspectos'!H185&lt;'Tabla de Aspectos'!$G$5/24),'Tabla de Aspectos'!H185,IF(AND('Tabla de Aspectos'!J185&gt;=0,'Tabla de Aspectos'!J185&lt;'Tabla de Aspectos'!$I$5/24),'Tabla de Aspectos'!J185,IF(AND('Tabla de Aspectos'!CZ185&gt;=0,'Tabla de Aspectos'!CZ185&lt;'Tabla de Aspectos'!$CY$5/24),'Tabla de Aspectos'!CZ185,IF(AND('Tabla de Aspectos'!L185&gt;=0,'Tabla de Aspectos'!L185&lt;'Tabla de Aspectos'!$K$5/24),'Tabla de Aspectos'!L185,IF(AND('Tabla de Aspectos'!N185&gt;=0,'Tabla de Aspectos'!N185&lt;'Tabla de Aspectos'!$M$5/24),'Tabla de Aspectos'!N185,IF(AND('Tabla de Aspectos'!P185&gt;=0,'Tabla de Aspectos'!P185&lt;'Tabla de Aspectos'!$O$5/24),'Tabla de Aspectos'!P185,IF(AND('Tabla de Aspectos'!R185&gt;=0,'Tabla de Aspectos'!R185&lt;'Tabla de Aspectos'!$Q$5/24),'Tabla de Aspectos'!R185,IF(AND('Tabla de Aspectos'!T185&gt;=0,'Tabla de Aspectos'!T185&lt;'Tabla de Aspectos'!$S$5/24),'Tabla de Aspectos'!T185,IF(AND('Tabla de Aspectos'!V185&gt;=0,'Tabla de Aspectos'!V185&lt;'Tabla de Aspectos'!$U$5/24),'Tabla de Aspectos'!V185,IF(AND('Tabla de Aspectos'!X185&gt;=0,'Tabla de Aspectos'!X185&lt;'Tabla de Aspectos'!$W$5/24),'Tabla de Aspectos'!X185,IF(AND('Tabla de Aspectos'!Z185&gt;=0,'Tabla de Aspectos'!Z185&lt;'Tabla de Aspectos'!$Y$5/24),'Tabla de Aspectos'!Z185,IF(AND('Tabla de Aspectos'!AB185&gt;=0,'Tabla de Aspectos'!AB185&lt;'Tabla de Aspectos'!$AA$5/24),'Tabla de Aspectos'!AB185,IF(AND('Tabla de Aspectos'!AD185&gt;=0,'Tabla de Aspectos'!AD185&lt;'Tabla de Aspectos'!$AC$5/24),'Tabla de Aspectos'!AD185,IF(AND('Tabla de Aspectos'!AF185&gt;=0,'Tabla de Aspectos'!AF185&lt;'Tabla de Aspectos'!$AE$5/24),'Tabla de Aspectos'!AF185,IF(AND('Tabla de Aspectos'!AH185&gt;=0,'Tabla de Aspectos'!AH185&lt;'Tabla de Aspectos'!$AG$5/24),'Tabla de Aspectos'!AH185,IF(AND('Tabla de Aspectos'!AJ185&gt;=0,'Tabla de Aspectos'!AJ185&lt;'Tabla de Aspectos'!$AI$5/24),'Tabla de Aspectos'!AJ185,IF(AND('Tabla de Aspectos'!AL185&gt;=0,'Tabla de Aspectos'!AL185&lt;'Tabla de Aspectos'!$AK$5/24),'Tabla de Aspectos'!AL185,IF(AND('Tabla de Aspectos'!AN185&gt;=0,'Tabla de Aspectos'!AN185&lt;'Tabla de Aspectos'!$AM$5/24),'Tabla de Aspectos'!AN185,IF(AND('Tabla de Aspectos'!AP185&gt;=0,'Tabla de Aspectos'!AP185&lt;'Tabla de Aspectos'!$AO$5/24),'Tabla de Aspectos'!AP185,IF(AND('Tabla de Aspectos'!AR185&gt;=0,'Tabla de Aspectos'!AR185&lt;'Tabla de Aspectos'!$AQ$5/24),'Tabla de Aspectos'!AR185,IF(AND('Tabla de Aspectos'!AT185&gt;=0,'Tabla de Aspectos'!AT185&lt;'Tabla de Aspectos'!$AS$5/24),'Tabla de Aspectos'!AT185,IF(AND('Tabla de Aspectos'!AV185&gt;=0,'Tabla de Aspectos'!AV185&lt;'Tabla de Aspectos'!$AU$5/24),'Tabla de Aspectos'!AV185,IF(AND('Tabla de Aspectos'!AX185&gt;=0,'Tabla de Aspectos'!AX185&lt;'Tabla de Aspectos'!$AW$5/24),'Tabla de Aspectos'!AX185,IF(AND('Tabla de Aspectos'!AZ185&gt;=0,'Tabla de Aspectos'!AZ185&lt;'Tabla de Aspectos'!$AY$5/24),'Tabla de Aspectos'!AZ185,IF(AND('Tabla de Aspectos'!BB185&gt;=0,'Tabla de Aspectos'!BB185&lt;'Tabla de Aspectos'!$BA$5/24),'Tabla de Aspectos'!BB185,IF(AND('Tabla de Aspectos'!BD185&gt;=0,'Tabla de Aspectos'!BD185&lt;'Tabla de Aspectos'!$BC$5/24),'Tabla de Aspectos'!BD185,IF(AND('Tabla de Aspectos'!BF185&gt;=0,'Tabla de Aspectos'!BF185&lt;'Tabla de Aspectos'!$BE$5/24),'Tabla de Aspectos'!BF185,IF(AND('Tabla de Aspectos'!BH185&gt;=0,'Tabla de Aspectos'!BH185&lt;'Tabla de Aspectos'!$BG$5/24),'Tabla de Aspectos'!BH185,IF(AND('Tabla de Aspectos'!BJ185&gt;=0,'Tabla de Aspectos'!BJ185&lt;'Tabla de Aspectos'!$BI$5/24),'Tabla de Aspectos'!BJ185,IF(AND('Tabla de Aspectos'!BL185&gt;=0,'Tabla de Aspectos'!BL185&lt;'Tabla de Aspectos'!$BK$5/24),'Tabla de Aspectos'!BL185,IF(AND('Tabla de Aspectos'!BN185&gt;=0,'Tabla de Aspectos'!BN185&lt;'Tabla de Aspectos'!$BM$5/24),'Tabla de Aspectos'!BN185,IF(AND('Tabla de Aspectos'!BP185&gt;=0,'Tabla de Aspectos'!BP185&lt;'Tabla de Aspectos'!$BO$5/24),'Tabla de Aspectos'!BP185,IF(AND('Tabla de Aspectos'!BR185&gt;=0,'Tabla de Aspectos'!BR185&lt;'Tabla de Aspectos'!$BQ$5/24),'Tabla de Aspectos'!BR185,IF(AND('Tabla de Aspectos'!BT185&gt;=0,'Tabla de Aspectos'!BT185&lt;'Tabla de Aspectos'!$BS$5/24),'Tabla de Aspectos'!BT185,IF(AND('Tabla de Aspectos'!BV185&gt;=0,'Tabla de Aspectos'!BV185&lt;'Tabla de Aspectos'!$BU$5/24),'Tabla de Aspectos'!BV185,IF(AND('Tabla de Aspectos'!BX185&gt;=0,'Tabla de Aspectos'!BX185&lt;'Tabla de Aspectos'!$BW$5/24),'Tabla de Aspectos'!BX185,IF(AND('Tabla de Aspectos'!BZ185&gt;=0,'Tabla de Aspectos'!BZ185&lt;'Tabla de Aspectos'!$BY$5/24),'Tabla de Aspectos'!BZ185,IF(AND('Tabla de Aspectos'!CB185&gt;=0,'Tabla de Aspectos'!CB185&lt;'Tabla de Aspectos'!$CA$5/24),'Tabla de Aspectos'!CB185,IF(AND('Tabla de Aspectos'!CD185&gt;=0,'Tabla de Aspectos'!CD185&lt;'Tabla de Aspectos'!$CC$5/24),'Tabla de Aspectos'!CD185,IF(AND('Tabla de Aspectos'!CF185&gt;=0,'Tabla de Aspectos'!CF185&lt;'Tabla de Aspectos'!$CE$5/24),'Tabla de Aspectos'!CF185,IF(AND('Tabla de Aspectos'!CH185&gt;=0,'Tabla de Aspectos'!CH185&lt;'Tabla de Aspectos'!$CG$5/24),'Tabla de Aspectos'!CH185,IF(AND('Tabla de Aspectos'!CJ185&gt;=0,'Tabla de Aspectos'!CJ185&lt;'Tabla de Aspectos'!$CI$5/24),'Tabla de Aspectos'!CJ185,IF(AND('Tabla de Aspectos'!CL185&gt;=0,'Tabla de Aspectos'!CL185&lt;'Tabla de Aspectos'!$CK$5/24),'Tabla de Aspectos'!CL185,IF(AND('Tabla de Aspectos'!CN185&gt;=0,'Tabla de Aspectos'!CN185&lt;'Tabla de Aspectos'!$CM$5/24),'Tabla de Aspectos'!CN185,IF(AND('Tabla de Aspectos'!CP185&gt;=0,'Tabla de Aspectos'!CP185&lt;'Tabla de Aspectos'!$CO$5/24),'Tabla de Aspectos'!CP185,IF(AND('Tabla de Aspectos'!CR185&gt;=0,'Tabla de Aspectos'!CR185&lt;'Tabla de Aspectos'!$CQ$5/24),'Tabla de Aspectos'!CR185,IF(AND('Tabla de Aspectos'!CT185&gt;=0,'Tabla de Aspectos'!CT185&lt;'Tabla de Aspectos'!$CS$5/24),'Tabla de Aspectos'!CT185,IF(AND('Tabla de Aspectos'!CV185&gt;=0,'Tabla de Aspectos'!CV185&lt;'Tabla de Aspectos'!$CU$5/24),'Tabla de Aspectos'!CV185,IF(AND('Tabla de Aspectos'!CX185&gt;=0,'Tabla de Aspectos'!CX185&lt;'Tabla de Aspectos'!$CW$5/24),'Tabla de Aspectos'!CX185,"")))))))))))))))))))))))))))))))))))))))))))))))))</f>
        <v>0</v>
      </c>
      <c r="DC13" s="3" t="str">
        <f>IF(DB13&lt;&gt;"",IF(DA13=13,"(no se puede describir)",IF(DA13="Conjunción","+20",ROUND((31-HLOOKUP(DA13,'Tabla de Aspectos'!$G$2:$DT$7,6,FALSE))/3*2,1))),"")</f>
        <v>+20</v>
      </c>
      <c r="DD13" s="3">
        <f>IF(DA13='Tabla de Aspectos'!$G$2,24*DB13/'Tabla de Aspectos'!$G$5,IF(DA13='Tabla de Aspectos'!$I$2,24*DB13/'Tabla de Aspectos'!$I$5,IF(DA13='Tabla de Aspectos'!$K$2,24*DB13/'Tabla de Aspectos'!$K$5,IF(DA13='Tabla de Aspectos'!$CY$2,24*DB13/'Tabla de Aspectos'!$CY$5,IF(DA13='Tabla de Aspectos'!$M$2,24*DB13/'Tabla de Aspectos'!$M$5,IF(DA13='Tabla de Aspectos'!$M$2,24*DB13/'Tabla de Aspectos'!$M$5,IF(DA13='Tabla de Aspectos'!$O$2,24*DB13/'Tabla de Aspectos'!$O$5,IF(DA13='Tabla de Aspectos'!$Q$2,24*DB13/'Tabla de Aspectos'!$Q$5,IF(DA13='Tabla de Aspectos'!$S$2,24*DB13/'Tabla de Aspectos'!$S$5,IF(DA13='Tabla de Aspectos'!$U$2,24*DB13/'Tabla de Aspectos'!$U$5,IF(DA13='Tabla de Aspectos'!$W$2,24*DB13/'Tabla de Aspectos'!$W$5,IF(DA13='Tabla de Aspectos'!$Y$2,24*DB13/'Tabla de Aspectos'!$Y$5,IF(DA13='Tabla de Aspectos'!$AA$2,24*DB13/'Tabla de Aspectos'!$AA$5,IF(DA13='Tabla de Aspectos'!$AC$2,24*DB13/'Tabla de Aspectos'!$AC$5,IF(DA13='Tabla de Aspectos'!$AE$2,24*DB13/'Tabla de Aspectos'!$AE$5,IF(DA13='Tabla de Aspectos'!$AG$2,24*DB13/'Tabla de Aspectos'!$AG$5,IF(DA13='Tabla de Aspectos'!$AI$2,24*DB13/'Tabla de Aspectos'!$AI$5,IF(DA13='Tabla de Aspectos'!$AK$2,24*DB13/'Tabla de Aspectos'!$AK$5,IF(DA13='Tabla de Aspectos'!$AM$2,24*DB13/'Tabla de Aspectos'!$AM$5,IF(DA13='Tabla de Aspectos'!$AO$2,24*DB13/'Tabla de Aspectos'!$AO$5,IF(DA13='Tabla de Aspectos'!$AQ$2,24*DB13/'Tabla de Aspectos'!$AQ$5,IF(DA13='Tabla de Aspectos'!$AS$2,24*DB13/'Tabla de Aspectos'!$AS$5,IF(DA13='Tabla de Aspectos'!$AU$2,24*DB13/'Tabla de Aspectos'!$AU$5,IF(DA13='Tabla de Aspectos'!$AW$2,24*DB13/'Tabla de Aspectos'!$AW$5,IF(DA13='Tabla de Aspectos'!$AY$2,24*DB13/'Tabla de Aspectos'!$AY$5,IF(DA13='Tabla de Aspectos'!$BA$2,24*DB13/'Tabla de Aspectos'!$BA$5,IF(DA13='Tabla de Aspectos'!$BC$2,24*DB13/'Tabla de Aspectos'!$BC$5,IF(DA13='Tabla de Aspectos'!$BE$2,24*DB13/'Tabla de Aspectos'!$BE$5,IF(DA13='Tabla de Aspectos'!$BG$2,24*DB13/'Tabla de Aspectos'!$BG$5,IF(DA13='Tabla de Aspectos'!$BI$2,24*DB13/'Tabla de Aspectos'!$BI$5,IF(DA13='Tabla de Aspectos'!$BK$2,24*DB13/'Tabla de Aspectos'!$BK$5,IF(DA13='Tabla de Aspectos'!$BM$2,24*DB13/'Tabla de Aspectos'!$BM$5,IF(DA13='Tabla de Aspectos'!$BO$2,24*DB13/'Tabla de Aspectos'!$BO$5,IF(DA13='Tabla de Aspectos'!$BQ$2,24*DB13/'Tabla de Aspectos'!$BQ$5,IF(DA13='Tabla de Aspectos'!$BS$2,24*DB13/'Tabla de Aspectos'!$BS$5,IF(DA13='Tabla de Aspectos'!$BU$2,24*DB13/'Tabla de Aspectos'!$BU$5,IF(DA13='Tabla de Aspectos'!$BW$2,24*DB13/'Tabla de Aspectos'!$BW$5,IF(DA13='Tabla de Aspectos'!$BY$2,24*DB13/'Tabla de Aspectos'!$BY$5,IF(DA13='Tabla de Aspectos'!$CA$2,24*DB13/'Tabla de Aspectos'!$CA$5,IF(DA13='Tabla de Aspectos'!$CC$2,24*DB13/'Tabla de Aspectos'!$CC$5,IF(DA13='Tabla de Aspectos'!$CE$2,24*DB13/'Tabla de Aspectos'!$CE$5,IF(DA13='Tabla de Aspectos'!$CG$2,24*DB13/'Tabla de Aspectos'!$CG$5,IF(DA13='Tabla de Aspectos'!$CI$2,24*DB13/'Tabla de Aspectos'!$CI$5,IF(DA13='Tabla de Aspectos'!$CK$2,24*DB13/'Tabla de Aspectos'!$CK$5,IF(DA13='Tabla de Aspectos'!$CM$2,24*DB13/'Tabla de Aspectos'!$CM$5,IF(DA13='Tabla de Aspectos'!$CO$2,24*DB13/'Tabla de Aspectos'!$CO$5,IF(DA13='Tabla de Aspectos'!$CQ$2,24*DB13/'Tabla de Aspectos'!$CQ$5,IF(DA13='Tabla de Aspectos'!$CS$2,24*DB13/'Tabla de Aspectos'!$CS$5,IF(DA13='Tabla de Aspectos'!$CU$2,24*DB13/'Tabla de Aspectos'!$CU$5,IF(DA13='Tabla de Aspectos'!$CW$2,24*DB13/'Tabla de Aspectos'!$CW$5,""))))))))))))))))))))))))))))))))))))))))))))))))))</f>
        <v>0</v>
      </c>
      <c r="DE13" s="3">
        <f t="shared" si="9"/>
        <v>20</v>
      </c>
      <c r="DG13" s="3">
        <f>'Tabla de Aspectos'!D200</f>
        <v>202</v>
      </c>
      <c r="DH13" s="3" t="str">
        <f>'Tabla de Aspectos'!E200</f>
        <v>Quirón</v>
      </c>
      <c r="DI13" s="3" t="str">
        <f>'Tabla de Aspectos'!F200</f>
        <v>Plutón</v>
      </c>
      <c r="DJ13" s="3" t="str">
        <f>IF('Tabla de Aspectos'!G200='Tabla de Aspectos'!$H$2,'Tabla de Aspectos'!$H$2,IF('Tabla de Aspectos'!I200='Tabla de Aspectos'!$J$2,'Tabla de Aspectos'!$J$2,IF('Tabla de Aspectos'!CY200='Tabla de Aspectos'!$CZ$2,'Tabla de Aspectos'!$CZ$2,IF('Tabla de Aspectos'!K200='Tabla de Aspectos'!$L$2,'Tabla de Aspectos'!$L$2,IF('Tabla de Aspectos'!M200='Tabla de Aspectos'!$N$2,'Tabla de Aspectos'!$N$2,IF('Tabla de Aspectos'!O200='Tabla de Aspectos'!$P$2,'Tabla de Aspectos'!$P$2,IF('Tabla de Aspectos'!Q200='Tabla de Aspectos'!$R$2,'Tabla de Aspectos'!$R$2,IF('Tabla de Aspectos'!S200='Tabla de Aspectos'!$T$2,'Tabla de Aspectos'!$T$2,IF('Tabla de Aspectos'!U200='Tabla de Aspectos'!$V$2,'Tabla de Aspectos'!$V$2,IF('Tabla de Aspectos'!W200='Tabla de Aspectos'!$X$2,'Tabla de Aspectos'!$X$2,IF('Tabla de Aspectos'!Y200='Tabla de Aspectos'!$Z$2,'Tabla de Aspectos'!$Z$2,IF('Tabla de Aspectos'!AA200='Tabla de Aspectos'!$AB$2,'Tabla de Aspectos'!$AB$2,IF('Tabla de Aspectos'!AC200='Tabla de Aspectos'!$AD$2,'Tabla de Aspectos'!$AD$2,IF('Tabla de Aspectos'!AE200='Tabla de Aspectos'!$AF$2,'Tabla de Aspectos'!$AF$2,IF('Tabla de Aspectos'!AG200='Tabla de Aspectos'!$AH$2,'Tabla de Aspectos'!$AH$2,IF('Tabla de Aspectos'!AI200='Tabla de Aspectos'!$AJ$2,'Tabla de Aspectos'!$AJ$2,IF('Tabla de Aspectos'!AK200='Tabla de Aspectos'!$AL$2,'Tabla de Aspectos'!$AL$2,IF('Tabla de Aspectos'!AM200='Tabla de Aspectos'!$AN$2,'Tabla de Aspectos'!$AN$2,IF('Tabla de Aspectos'!AO200='Tabla de Aspectos'!$AP$2,'Tabla de Aspectos'!$AP$2,IF('Tabla de Aspectos'!AQ200='Tabla de Aspectos'!$AR$2,'Tabla de Aspectos'!$AR$2,IF('Tabla de Aspectos'!AS200='Tabla de Aspectos'!$AT$2,'Tabla de Aspectos'!$AT$2,IF('Tabla de Aspectos'!AU200='Tabla de Aspectos'!$AV$2,'Tabla de Aspectos'!$AV$2,IF('Tabla de Aspectos'!AW200='Tabla de Aspectos'!$AX$2,'Tabla de Aspectos'!$AX$2,IF('Tabla de Aspectos'!AY200='Tabla de Aspectos'!$AZ$2,'Tabla de Aspectos'!$AZ$2,IF('Tabla de Aspectos'!BA200='Tabla de Aspectos'!$BB$2,'Tabla de Aspectos'!$BB$2,IF('Tabla de Aspectos'!BC200='Tabla de Aspectos'!$BD$2,'Tabla de Aspectos'!$BD$2,IF('Tabla de Aspectos'!BE200='Tabla de Aspectos'!$BF$2,'Tabla de Aspectos'!$BF$2,IF('Tabla de Aspectos'!BG200='Tabla de Aspectos'!$BH$2,'Tabla de Aspectos'!$BH$2,IF('Tabla de Aspectos'!BI200='Tabla de Aspectos'!$BJ$2,'Tabla de Aspectos'!$BJ$2,IF('Tabla de Aspectos'!BK200='Tabla de Aspectos'!$BL$2,'Tabla de Aspectos'!$BL$2,IF('Tabla de Aspectos'!BM200='Tabla de Aspectos'!$BN$2,'Tabla de Aspectos'!$BN$2,IF('Tabla de Aspectos'!BO200='Tabla de Aspectos'!$BP$2,'Tabla de Aspectos'!$BP$2,IF('Tabla de Aspectos'!BQ200='Tabla de Aspectos'!$BR$2,'Tabla de Aspectos'!$BR$2,IF('Tabla de Aspectos'!BS200='Tabla de Aspectos'!$BT$2,'Tabla de Aspectos'!$BT$2,IF('Tabla de Aspectos'!BU200='Tabla de Aspectos'!$BV$2,'Tabla de Aspectos'!$BV$2,IF('Tabla de Aspectos'!BW200='Tabla de Aspectos'!$BX$2,'Tabla de Aspectos'!$BX$2,IF('Tabla de Aspectos'!BY200='Tabla de Aspectos'!$BZ$2,'Tabla de Aspectos'!$BZ$2,IF('Tabla de Aspectos'!CA200='Tabla de Aspectos'!$CB$2,'Tabla de Aspectos'!$CB$2,IF('Tabla de Aspectos'!CC200='Tabla de Aspectos'!$CD$2,'Tabla de Aspectos'!$CD$2,IF('Tabla de Aspectos'!CE200='Tabla de Aspectos'!$CF$2,'Tabla de Aspectos'!$CF$2,IF('Tabla de Aspectos'!CG200='Tabla de Aspectos'!$CH$2,'Tabla de Aspectos'!$CH$2,IF('Tabla de Aspectos'!CI200='Tabla de Aspectos'!$CJ$2,'Tabla de Aspectos'!$CJ$2,IF('Tabla de Aspectos'!CK200='Tabla de Aspectos'!$CL$2,'Tabla de Aspectos'!$CL$2,IF('Tabla de Aspectos'!CM200='Tabla de Aspectos'!$CN$2,'Tabla de Aspectos'!$CN$2,IF('Tabla de Aspectos'!CO200='Tabla de Aspectos'!$CP$2,'Tabla de Aspectos'!$CP$2,IF('Tabla de Aspectos'!CQ200='Tabla de Aspectos'!$CR$2,'Tabla de Aspectos'!$CR$2,IF('Tabla de Aspectos'!CS200='Tabla de Aspectos'!$CT$2,'Tabla de Aspectos'!$CT$2,IF('Tabla de Aspectos'!CU200='Tabla de Aspectos'!$CV$2,'Tabla de Aspectos'!$CV$2,IF('Tabla de Aspectos'!CW200='Tabla de Aspectos'!$CX$2,'Tabla de Aspectos'!$CX$2,"")))))))))))))))))))))))))))))))))))))))))))))))))</f>
        <v>Conjunción</v>
      </c>
      <c r="DK13" s="5">
        <f>IF(AND('Tabla de Aspectos'!H200&gt;=0,'Tabla de Aspectos'!H200&lt;'Tabla de Aspectos'!$G$5/24),'Tabla de Aspectos'!H200,IF(AND('Tabla de Aspectos'!J200&gt;=0,'Tabla de Aspectos'!J200&lt;'Tabla de Aspectos'!$I$5/24),'Tabla de Aspectos'!J200,IF(AND('Tabla de Aspectos'!CZ200&gt;=0,'Tabla de Aspectos'!CZ200&lt;'Tabla de Aspectos'!$CY$5/24),'Tabla de Aspectos'!CZ200,IF(AND('Tabla de Aspectos'!L200&gt;=0,'Tabla de Aspectos'!L200&lt;'Tabla de Aspectos'!$K$5/24),'Tabla de Aspectos'!L200,IF(AND('Tabla de Aspectos'!N200&gt;=0,'Tabla de Aspectos'!N200&lt;'Tabla de Aspectos'!$M$5/24),'Tabla de Aspectos'!N200,IF(AND('Tabla de Aspectos'!P200&gt;=0,'Tabla de Aspectos'!P200&lt;'Tabla de Aspectos'!$O$5/24),'Tabla de Aspectos'!P200,IF(AND('Tabla de Aspectos'!R200&gt;=0,'Tabla de Aspectos'!R200&lt;'Tabla de Aspectos'!$Q$5/24),'Tabla de Aspectos'!R200,IF(AND('Tabla de Aspectos'!T200&gt;=0,'Tabla de Aspectos'!T200&lt;'Tabla de Aspectos'!$S$5/24),'Tabla de Aspectos'!T200,IF(AND('Tabla de Aspectos'!V200&gt;=0,'Tabla de Aspectos'!V200&lt;'Tabla de Aspectos'!$U$5/24),'Tabla de Aspectos'!V200,IF(AND('Tabla de Aspectos'!X200&gt;=0,'Tabla de Aspectos'!X200&lt;'Tabla de Aspectos'!$W$5/24),'Tabla de Aspectos'!X200,IF(AND('Tabla de Aspectos'!Z200&gt;=0,'Tabla de Aspectos'!Z200&lt;'Tabla de Aspectos'!$Y$5/24),'Tabla de Aspectos'!Z200,IF(AND('Tabla de Aspectos'!AB200&gt;=0,'Tabla de Aspectos'!AB200&lt;'Tabla de Aspectos'!$AA$5/24),'Tabla de Aspectos'!AB200,IF(AND('Tabla de Aspectos'!AD200&gt;=0,'Tabla de Aspectos'!AD200&lt;'Tabla de Aspectos'!$AC$5/24),'Tabla de Aspectos'!AD200,IF(AND('Tabla de Aspectos'!AF200&gt;=0,'Tabla de Aspectos'!AF200&lt;'Tabla de Aspectos'!$AE$5/24),'Tabla de Aspectos'!AF200,IF(AND('Tabla de Aspectos'!AH200&gt;=0,'Tabla de Aspectos'!AH200&lt;'Tabla de Aspectos'!$AG$5/24),'Tabla de Aspectos'!AH200,IF(AND('Tabla de Aspectos'!AJ200&gt;=0,'Tabla de Aspectos'!AJ200&lt;'Tabla de Aspectos'!$AI$5/24),'Tabla de Aspectos'!AJ200,IF(AND('Tabla de Aspectos'!AL200&gt;=0,'Tabla de Aspectos'!AL200&lt;'Tabla de Aspectos'!$AK$5/24),'Tabla de Aspectos'!AL200,IF(AND('Tabla de Aspectos'!AN200&gt;=0,'Tabla de Aspectos'!AN200&lt;'Tabla de Aspectos'!$AM$5/24),'Tabla de Aspectos'!AN200,IF(AND('Tabla de Aspectos'!AP200&gt;=0,'Tabla de Aspectos'!AP200&lt;'Tabla de Aspectos'!$AO$5/24),'Tabla de Aspectos'!AP200,IF(AND('Tabla de Aspectos'!AR200&gt;=0,'Tabla de Aspectos'!AR200&lt;'Tabla de Aspectos'!$AQ$5/24),'Tabla de Aspectos'!AR200,IF(AND('Tabla de Aspectos'!AT200&gt;=0,'Tabla de Aspectos'!AT200&lt;'Tabla de Aspectos'!$AS$5/24),'Tabla de Aspectos'!AT200,IF(AND('Tabla de Aspectos'!AV200&gt;=0,'Tabla de Aspectos'!AV200&lt;'Tabla de Aspectos'!$AU$5/24),'Tabla de Aspectos'!AV200,IF(AND('Tabla de Aspectos'!AX200&gt;=0,'Tabla de Aspectos'!AX200&lt;'Tabla de Aspectos'!$AW$5/24),'Tabla de Aspectos'!AX200,IF(AND('Tabla de Aspectos'!AZ200&gt;=0,'Tabla de Aspectos'!AZ200&lt;'Tabla de Aspectos'!$AY$5/24),'Tabla de Aspectos'!AZ200,IF(AND('Tabla de Aspectos'!BB200&gt;=0,'Tabla de Aspectos'!BB200&lt;'Tabla de Aspectos'!$BA$5/24),'Tabla de Aspectos'!BB200,IF(AND('Tabla de Aspectos'!BD200&gt;=0,'Tabla de Aspectos'!BD200&lt;'Tabla de Aspectos'!$BC$5/24),'Tabla de Aspectos'!BD200,IF(AND('Tabla de Aspectos'!BF200&gt;=0,'Tabla de Aspectos'!BF200&lt;'Tabla de Aspectos'!$BE$5/24),'Tabla de Aspectos'!BF200,IF(AND('Tabla de Aspectos'!BH200&gt;=0,'Tabla de Aspectos'!BH200&lt;'Tabla de Aspectos'!$BG$5/24),'Tabla de Aspectos'!BH200,IF(AND('Tabla de Aspectos'!BJ200&gt;=0,'Tabla de Aspectos'!BJ200&lt;'Tabla de Aspectos'!$BI$5/24),'Tabla de Aspectos'!BJ200,IF(AND('Tabla de Aspectos'!BL200&gt;=0,'Tabla de Aspectos'!BL200&lt;'Tabla de Aspectos'!$BK$5/24),'Tabla de Aspectos'!BL200,IF(AND('Tabla de Aspectos'!BN200&gt;=0,'Tabla de Aspectos'!BN200&lt;'Tabla de Aspectos'!$BM$5/24),'Tabla de Aspectos'!BN200,IF(AND('Tabla de Aspectos'!BP200&gt;=0,'Tabla de Aspectos'!BP200&lt;'Tabla de Aspectos'!$BO$5/24),'Tabla de Aspectos'!BP200,IF(AND('Tabla de Aspectos'!BR200&gt;=0,'Tabla de Aspectos'!BR200&lt;'Tabla de Aspectos'!$BQ$5/24),'Tabla de Aspectos'!BR200,IF(AND('Tabla de Aspectos'!BT200&gt;=0,'Tabla de Aspectos'!BT200&lt;'Tabla de Aspectos'!$BS$5/24),'Tabla de Aspectos'!BT200,IF(AND('Tabla de Aspectos'!BV200&gt;=0,'Tabla de Aspectos'!BV200&lt;'Tabla de Aspectos'!$BU$5/24),'Tabla de Aspectos'!BV200,IF(AND('Tabla de Aspectos'!BX200&gt;=0,'Tabla de Aspectos'!BX200&lt;'Tabla de Aspectos'!$BW$5/24),'Tabla de Aspectos'!BX200,IF(AND('Tabla de Aspectos'!BZ200&gt;=0,'Tabla de Aspectos'!BZ200&lt;'Tabla de Aspectos'!$BY$5/24),'Tabla de Aspectos'!BZ200,IF(AND('Tabla de Aspectos'!CB200&gt;=0,'Tabla de Aspectos'!CB200&lt;'Tabla de Aspectos'!$CA$5/24),'Tabla de Aspectos'!CB200,IF(AND('Tabla de Aspectos'!CD200&gt;=0,'Tabla de Aspectos'!CD200&lt;'Tabla de Aspectos'!$CC$5/24),'Tabla de Aspectos'!CD200,IF(AND('Tabla de Aspectos'!CF200&gt;=0,'Tabla de Aspectos'!CF200&lt;'Tabla de Aspectos'!$CE$5/24),'Tabla de Aspectos'!CF200,IF(AND('Tabla de Aspectos'!CH200&gt;=0,'Tabla de Aspectos'!CH200&lt;'Tabla de Aspectos'!$CG$5/24),'Tabla de Aspectos'!CH200,IF(AND('Tabla de Aspectos'!CJ200&gt;=0,'Tabla de Aspectos'!CJ200&lt;'Tabla de Aspectos'!$CI$5/24),'Tabla de Aspectos'!CJ200,IF(AND('Tabla de Aspectos'!CL200&gt;=0,'Tabla de Aspectos'!CL200&lt;'Tabla de Aspectos'!$CK$5/24),'Tabla de Aspectos'!CL200,IF(AND('Tabla de Aspectos'!CN200&gt;=0,'Tabla de Aspectos'!CN200&lt;'Tabla de Aspectos'!$CM$5/24),'Tabla de Aspectos'!CN200,IF(AND('Tabla de Aspectos'!CP200&gt;=0,'Tabla de Aspectos'!CP200&lt;'Tabla de Aspectos'!$CO$5/24),'Tabla de Aspectos'!CP200,IF(AND('Tabla de Aspectos'!CR200&gt;=0,'Tabla de Aspectos'!CR200&lt;'Tabla de Aspectos'!$CQ$5/24),'Tabla de Aspectos'!CR200,IF(AND('Tabla de Aspectos'!CT200&gt;=0,'Tabla de Aspectos'!CT200&lt;'Tabla de Aspectos'!$CS$5/24),'Tabla de Aspectos'!CT200,IF(AND('Tabla de Aspectos'!CV200&gt;=0,'Tabla de Aspectos'!CV200&lt;'Tabla de Aspectos'!$CU$5/24),'Tabla de Aspectos'!CV200,IF(AND('Tabla de Aspectos'!CX200&gt;=0,'Tabla de Aspectos'!CX200&lt;'Tabla de Aspectos'!$CW$5/24),'Tabla de Aspectos'!CX200,"")))))))))))))))))))))))))))))))))))))))))))))))))</f>
        <v>0</v>
      </c>
      <c r="DL13" s="3" t="str">
        <f>IF(DK13&lt;&gt;"",IF(DJ13=13,"(no se puede describir)",IF(DJ13="Conjunción","+20",ROUND((31-HLOOKUP(DJ13,'Tabla de Aspectos'!$G$2:$DT$7,6,FALSE))/3*2,1))),"")</f>
        <v>+20</v>
      </c>
      <c r="DM13" s="3">
        <f>IF(DJ13='Tabla de Aspectos'!$G$2,24*DK13/'Tabla de Aspectos'!$G$5,IF(DJ13='Tabla de Aspectos'!$I$2,24*DK13/'Tabla de Aspectos'!$I$5,IF(DJ13='Tabla de Aspectos'!$K$2,24*DK13/'Tabla de Aspectos'!$K$5,IF(DJ13='Tabla de Aspectos'!$CY$2,24*DK13/'Tabla de Aspectos'!$CY$5,IF(DJ13='Tabla de Aspectos'!$M$2,24*DK13/'Tabla de Aspectos'!$M$5,IF(DJ13='Tabla de Aspectos'!$M$2,24*DK13/'Tabla de Aspectos'!$M$5,IF(DJ13='Tabla de Aspectos'!$O$2,24*DK13/'Tabla de Aspectos'!$O$5,IF(DJ13='Tabla de Aspectos'!$Q$2,24*DK13/'Tabla de Aspectos'!$Q$5,IF(DJ13='Tabla de Aspectos'!$S$2,24*DK13/'Tabla de Aspectos'!$S$5,IF(DJ13='Tabla de Aspectos'!$U$2,24*DK13/'Tabla de Aspectos'!$U$5,IF(DJ13='Tabla de Aspectos'!$W$2,24*DK13/'Tabla de Aspectos'!$W$5,IF(DJ13='Tabla de Aspectos'!$Y$2,24*DK13/'Tabla de Aspectos'!$Y$5,IF(DJ13='Tabla de Aspectos'!$AA$2,24*DK13/'Tabla de Aspectos'!$AA$5,IF(DJ13='Tabla de Aspectos'!$AC$2,24*DK13/'Tabla de Aspectos'!$AC$5,IF(DJ13='Tabla de Aspectos'!$AE$2,24*DK13/'Tabla de Aspectos'!$AE$5,IF(DJ13='Tabla de Aspectos'!$AG$2,24*DK13/'Tabla de Aspectos'!$AG$5,IF(DJ13='Tabla de Aspectos'!$AI$2,24*DK13/'Tabla de Aspectos'!$AI$5,IF(DJ13='Tabla de Aspectos'!$AK$2,24*DK13/'Tabla de Aspectos'!$AK$5,IF(DJ13='Tabla de Aspectos'!$AM$2,24*DK13/'Tabla de Aspectos'!$AM$5,IF(DJ13='Tabla de Aspectos'!$AO$2,24*DK13/'Tabla de Aspectos'!$AO$5,IF(DJ13='Tabla de Aspectos'!$AQ$2,24*DK13/'Tabla de Aspectos'!$AQ$5,IF(DJ13='Tabla de Aspectos'!$AS$2,24*DK13/'Tabla de Aspectos'!$AS$5,IF(DJ13='Tabla de Aspectos'!$AU$2,24*DK13/'Tabla de Aspectos'!$AU$5,IF(DJ13='Tabla de Aspectos'!$AW$2,24*DK13/'Tabla de Aspectos'!$AW$5,IF(DJ13='Tabla de Aspectos'!$AY$2,24*DK13/'Tabla de Aspectos'!$AY$5,IF(DJ13='Tabla de Aspectos'!$BA$2,24*DK13/'Tabla de Aspectos'!$BA$5,IF(DJ13='Tabla de Aspectos'!$BC$2,24*DK13/'Tabla de Aspectos'!$BC$5,IF(DJ13='Tabla de Aspectos'!$BE$2,24*DK13/'Tabla de Aspectos'!$BE$5,IF(DJ13='Tabla de Aspectos'!$BG$2,24*DK13/'Tabla de Aspectos'!$BG$5,IF(DJ13='Tabla de Aspectos'!$BI$2,24*DK13/'Tabla de Aspectos'!$BI$5,IF(DJ13='Tabla de Aspectos'!$BK$2,24*DK13/'Tabla de Aspectos'!$BK$5,IF(DJ13='Tabla de Aspectos'!$BM$2,24*DK13/'Tabla de Aspectos'!$BM$5,IF(DJ13='Tabla de Aspectos'!$BO$2,24*DK13/'Tabla de Aspectos'!$BO$5,IF(DJ13='Tabla de Aspectos'!$BQ$2,24*DK13/'Tabla de Aspectos'!$BQ$5,IF(DJ13='Tabla de Aspectos'!$BS$2,24*DK13/'Tabla de Aspectos'!$BS$5,IF(DJ13='Tabla de Aspectos'!$BU$2,24*DK13/'Tabla de Aspectos'!$BU$5,IF(DJ13='Tabla de Aspectos'!$BW$2,24*DK13/'Tabla de Aspectos'!$BW$5,IF(DJ13='Tabla de Aspectos'!$BY$2,24*DK13/'Tabla de Aspectos'!$BY$5,IF(DJ13='Tabla de Aspectos'!$CA$2,24*DK13/'Tabla de Aspectos'!$CA$5,IF(DJ13='Tabla de Aspectos'!$CC$2,24*DK13/'Tabla de Aspectos'!$CC$5,IF(DJ13='Tabla de Aspectos'!$CE$2,24*DK13/'Tabla de Aspectos'!$CE$5,IF(DJ13='Tabla de Aspectos'!$CG$2,24*DK13/'Tabla de Aspectos'!$CG$5,IF(DJ13='Tabla de Aspectos'!$CI$2,24*DK13/'Tabla de Aspectos'!$CI$5,IF(DJ13='Tabla de Aspectos'!$CK$2,24*DK13/'Tabla de Aspectos'!$CK$5,IF(DJ13='Tabla de Aspectos'!$CM$2,24*DK13/'Tabla de Aspectos'!$CM$5,IF(DJ13='Tabla de Aspectos'!$CO$2,24*DK13/'Tabla de Aspectos'!$CO$5,IF(DJ13='Tabla de Aspectos'!$CQ$2,24*DK13/'Tabla de Aspectos'!$CQ$5,IF(DJ13='Tabla de Aspectos'!$CS$2,24*DK13/'Tabla de Aspectos'!$CS$5,IF(DJ13='Tabla de Aspectos'!$CU$2,24*DK13/'Tabla de Aspectos'!$CU$5,IF(DJ13='Tabla de Aspectos'!$CW$2,24*DK13/'Tabla de Aspectos'!$CW$5,""))))))))))))))))))))))))))))))))))))))))))))))))))</f>
        <v>0</v>
      </c>
      <c r="DN13" s="3">
        <f t="shared" si="10"/>
        <v>20</v>
      </c>
      <c r="DP13" s="3">
        <f>'Tabla de Aspectos'!D215</f>
        <v>218</v>
      </c>
      <c r="DQ13" s="3" t="str">
        <f>'Tabla de Aspectos'!E215</f>
        <v>Lilith</v>
      </c>
      <c r="DR13" s="3" t="str">
        <f>'Tabla de Aspectos'!F215</f>
        <v>Plutón</v>
      </c>
      <c r="DS13" s="3" t="str">
        <f>IF('Tabla de Aspectos'!G215='Tabla de Aspectos'!$H$2,'Tabla de Aspectos'!$H$2,IF('Tabla de Aspectos'!I215='Tabla de Aspectos'!$J$2,'Tabla de Aspectos'!$J$2,IF('Tabla de Aspectos'!CY215='Tabla de Aspectos'!$CZ$2,'Tabla de Aspectos'!$CZ$2,IF('Tabla de Aspectos'!K215='Tabla de Aspectos'!$L$2,'Tabla de Aspectos'!$L$2,IF('Tabla de Aspectos'!M215='Tabla de Aspectos'!$N$2,'Tabla de Aspectos'!$N$2,IF('Tabla de Aspectos'!O215='Tabla de Aspectos'!$P$2,'Tabla de Aspectos'!$P$2,IF('Tabla de Aspectos'!Q215='Tabla de Aspectos'!$R$2,'Tabla de Aspectos'!$R$2,IF('Tabla de Aspectos'!S215='Tabla de Aspectos'!$T$2,'Tabla de Aspectos'!$T$2,IF('Tabla de Aspectos'!U215='Tabla de Aspectos'!$V$2,'Tabla de Aspectos'!$V$2,IF('Tabla de Aspectos'!W215='Tabla de Aspectos'!$X$2,'Tabla de Aspectos'!$X$2,IF('Tabla de Aspectos'!Y215='Tabla de Aspectos'!$Z$2,'Tabla de Aspectos'!$Z$2,IF('Tabla de Aspectos'!AA215='Tabla de Aspectos'!$AB$2,'Tabla de Aspectos'!$AB$2,IF('Tabla de Aspectos'!AC215='Tabla de Aspectos'!$AD$2,'Tabla de Aspectos'!$AD$2,IF('Tabla de Aspectos'!AE215='Tabla de Aspectos'!$AF$2,'Tabla de Aspectos'!$AF$2,IF('Tabla de Aspectos'!AG215='Tabla de Aspectos'!$AH$2,'Tabla de Aspectos'!$AH$2,IF('Tabla de Aspectos'!AI215='Tabla de Aspectos'!$AJ$2,'Tabla de Aspectos'!$AJ$2,IF('Tabla de Aspectos'!AK215='Tabla de Aspectos'!$AL$2,'Tabla de Aspectos'!$AL$2,IF('Tabla de Aspectos'!AM215='Tabla de Aspectos'!$AN$2,'Tabla de Aspectos'!$AN$2,IF('Tabla de Aspectos'!AO215='Tabla de Aspectos'!$AP$2,'Tabla de Aspectos'!$AP$2,IF('Tabla de Aspectos'!AQ215='Tabla de Aspectos'!$AR$2,'Tabla de Aspectos'!$AR$2,IF('Tabla de Aspectos'!AS215='Tabla de Aspectos'!$AT$2,'Tabla de Aspectos'!$AT$2,IF('Tabla de Aspectos'!AU215='Tabla de Aspectos'!$AV$2,'Tabla de Aspectos'!$AV$2,IF('Tabla de Aspectos'!AW215='Tabla de Aspectos'!$AX$2,'Tabla de Aspectos'!$AX$2,IF('Tabla de Aspectos'!AY215='Tabla de Aspectos'!$AZ$2,'Tabla de Aspectos'!$AZ$2,IF('Tabla de Aspectos'!BA215='Tabla de Aspectos'!$BB$2,'Tabla de Aspectos'!$BB$2,IF('Tabla de Aspectos'!BC215='Tabla de Aspectos'!$BD$2,'Tabla de Aspectos'!$BD$2,IF('Tabla de Aspectos'!BE215='Tabla de Aspectos'!$BF$2,'Tabla de Aspectos'!$BF$2,IF('Tabla de Aspectos'!BG215='Tabla de Aspectos'!$BH$2,'Tabla de Aspectos'!$BH$2,IF('Tabla de Aspectos'!BI215='Tabla de Aspectos'!$BJ$2,'Tabla de Aspectos'!$BJ$2,IF('Tabla de Aspectos'!BK215='Tabla de Aspectos'!$BL$2,'Tabla de Aspectos'!$BL$2,IF('Tabla de Aspectos'!BM215='Tabla de Aspectos'!$BN$2,'Tabla de Aspectos'!$BN$2,IF('Tabla de Aspectos'!BO215='Tabla de Aspectos'!$BP$2,'Tabla de Aspectos'!$BP$2,IF('Tabla de Aspectos'!BQ215='Tabla de Aspectos'!$BR$2,'Tabla de Aspectos'!$BR$2,IF('Tabla de Aspectos'!BS215='Tabla de Aspectos'!$BT$2,'Tabla de Aspectos'!$BT$2,IF('Tabla de Aspectos'!BU215='Tabla de Aspectos'!$BV$2,'Tabla de Aspectos'!$BV$2,IF('Tabla de Aspectos'!BW215='Tabla de Aspectos'!$BX$2,'Tabla de Aspectos'!$BX$2,IF('Tabla de Aspectos'!BY215='Tabla de Aspectos'!$BZ$2,'Tabla de Aspectos'!$BZ$2,IF('Tabla de Aspectos'!CA215='Tabla de Aspectos'!$CB$2,'Tabla de Aspectos'!$CB$2,IF('Tabla de Aspectos'!CC215='Tabla de Aspectos'!$CD$2,'Tabla de Aspectos'!$CD$2,IF('Tabla de Aspectos'!CE215='Tabla de Aspectos'!$CF$2,'Tabla de Aspectos'!$CF$2,IF('Tabla de Aspectos'!CG215='Tabla de Aspectos'!$CH$2,'Tabla de Aspectos'!$CH$2,IF('Tabla de Aspectos'!CI215='Tabla de Aspectos'!$CJ$2,'Tabla de Aspectos'!$CJ$2,IF('Tabla de Aspectos'!CK215='Tabla de Aspectos'!$CL$2,'Tabla de Aspectos'!$CL$2,IF('Tabla de Aspectos'!CM215='Tabla de Aspectos'!$CN$2,'Tabla de Aspectos'!$CN$2,IF('Tabla de Aspectos'!CO215='Tabla de Aspectos'!$CP$2,'Tabla de Aspectos'!$CP$2,IF('Tabla de Aspectos'!CQ215='Tabla de Aspectos'!$CR$2,'Tabla de Aspectos'!$CR$2,IF('Tabla de Aspectos'!CS215='Tabla de Aspectos'!$CT$2,'Tabla de Aspectos'!$CT$2,IF('Tabla de Aspectos'!CU215='Tabla de Aspectos'!$CV$2,'Tabla de Aspectos'!$CV$2,IF('Tabla de Aspectos'!CW215='Tabla de Aspectos'!$CX$2,'Tabla de Aspectos'!$CX$2,"")))))))))))))))))))))))))))))))))))))))))))))))))</f>
        <v>Conjunción</v>
      </c>
      <c r="DT13" s="5">
        <f>IF(AND('Tabla de Aspectos'!H215&gt;=0,'Tabla de Aspectos'!H215&lt;'Tabla de Aspectos'!$G$5/24),'Tabla de Aspectos'!H215,IF(AND('Tabla de Aspectos'!J215&gt;=0,'Tabla de Aspectos'!J215&lt;'Tabla de Aspectos'!$I$5/24),'Tabla de Aspectos'!J215,IF(AND('Tabla de Aspectos'!CZ215&gt;=0,'Tabla de Aspectos'!CZ215&lt;'Tabla de Aspectos'!$CY$5/24),'Tabla de Aspectos'!CZ215,IF(AND('Tabla de Aspectos'!L215&gt;=0,'Tabla de Aspectos'!L215&lt;'Tabla de Aspectos'!$K$5/24),'Tabla de Aspectos'!L215,IF(AND('Tabla de Aspectos'!N215&gt;=0,'Tabla de Aspectos'!N215&lt;'Tabla de Aspectos'!$M$5/24),'Tabla de Aspectos'!N215,IF(AND('Tabla de Aspectos'!P215&gt;=0,'Tabla de Aspectos'!P215&lt;'Tabla de Aspectos'!$O$5/24),'Tabla de Aspectos'!P215,IF(AND('Tabla de Aspectos'!R215&gt;=0,'Tabla de Aspectos'!R215&lt;'Tabla de Aspectos'!$Q$5/24),'Tabla de Aspectos'!R215,IF(AND('Tabla de Aspectos'!T215&gt;=0,'Tabla de Aspectos'!T215&lt;'Tabla de Aspectos'!$S$5/24),'Tabla de Aspectos'!T215,IF(AND('Tabla de Aspectos'!V215&gt;=0,'Tabla de Aspectos'!V215&lt;'Tabla de Aspectos'!$U$5/24),'Tabla de Aspectos'!V215,IF(AND('Tabla de Aspectos'!X215&gt;=0,'Tabla de Aspectos'!X215&lt;'Tabla de Aspectos'!$W$5/24),'Tabla de Aspectos'!X215,IF(AND('Tabla de Aspectos'!Z215&gt;=0,'Tabla de Aspectos'!Z215&lt;'Tabla de Aspectos'!$Y$5/24),'Tabla de Aspectos'!Z215,IF(AND('Tabla de Aspectos'!AB215&gt;=0,'Tabla de Aspectos'!AB215&lt;'Tabla de Aspectos'!$AA$5/24),'Tabla de Aspectos'!AB215,IF(AND('Tabla de Aspectos'!AD215&gt;=0,'Tabla de Aspectos'!AD215&lt;'Tabla de Aspectos'!$AC$5/24),'Tabla de Aspectos'!AD215,IF(AND('Tabla de Aspectos'!AF215&gt;=0,'Tabla de Aspectos'!AF215&lt;'Tabla de Aspectos'!$AE$5/24),'Tabla de Aspectos'!AF215,IF(AND('Tabla de Aspectos'!AH215&gt;=0,'Tabla de Aspectos'!AH215&lt;'Tabla de Aspectos'!$AG$5/24),'Tabla de Aspectos'!AH215,IF(AND('Tabla de Aspectos'!AJ215&gt;=0,'Tabla de Aspectos'!AJ215&lt;'Tabla de Aspectos'!$AI$5/24),'Tabla de Aspectos'!AJ215,IF(AND('Tabla de Aspectos'!AL215&gt;=0,'Tabla de Aspectos'!AL215&lt;'Tabla de Aspectos'!$AK$5/24),'Tabla de Aspectos'!AL215,IF(AND('Tabla de Aspectos'!AN215&gt;=0,'Tabla de Aspectos'!AN215&lt;'Tabla de Aspectos'!$AM$5/24),'Tabla de Aspectos'!AN215,IF(AND('Tabla de Aspectos'!AP215&gt;=0,'Tabla de Aspectos'!AP215&lt;'Tabla de Aspectos'!$AO$5/24),'Tabla de Aspectos'!AP215,IF(AND('Tabla de Aspectos'!AR215&gt;=0,'Tabla de Aspectos'!AR215&lt;'Tabla de Aspectos'!$AQ$5/24),'Tabla de Aspectos'!AR215,IF(AND('Tabla de Aspectos'!AT215&gt;=0,'Tabla de Aspectos'!AT215&lt;'Tabla de Aspectos'!$AS$5/24),'Tabla de Aspectos'!AT215,IF(AND('Tabla de Aspectos'!AV215&gt;=0,'Tabla de Aspectos'!AV215&lt;'Tabla de Aspectos'!$AU$5/24),'Tabla de Aspectos'!AV215,IF(AND('Tabla de Aspectos'!AX215&gt;=0,'Tabla de Aspectos'!AX215&lt;'Tabla de Aspectos'!$AW$5/24),'Tabla de Aspectos'!AX215,IF(AND('Tabla de Aspectos'!AZ215&gt;=0,'Tabla de Aspectos'!AZ215&lt;'Tabla de Aspectos'!$AY$5/24),'Tabla de Aspectos'!AZ215,IF(AND('Tabla de Aspectos'!BB215&gt;=0,'Tabla de Aspectos'!BB215&lt;'Tabla de Aspectos'!$BA$5/24),'Tabla de Aspectos'!BB215,IF(AND('Tabla de Aspectos'!BD215&gt;=0,'Tabla de Aspectos'!BD215&lt;'Tabla de Aspectos'!$BC$5/24),'Tabla de Aspectos'!BD215,IF(AND('Tabla de Aspectos'!BF215&gt;=0,'Tabla de Aspectos'!BF215&lt;'Tabla de Aspectos'!$BE$5/24),'Tabla de Aspectos'!BF215,IF(AND('Tabla de Aspectos'!BH215&gt;=0,'Tabla de Aspectos'!BH215&lt;'Tabla de Aspectos'!$BG$5/24),'Tabla de Aspectos'!BH215,IF(AND('Tabla de Aspectos'!BJ215&gt;=0,'Tabla de Aspectos'!BJ215&lt;'Tabla de Aspectos'!$BI$5/24),'Tabla de Aspectos'!BJ215,IF(AND('Tabla de Aspectos'!BL215&gt;=0,'Tabla de Aspectos'!BL215&lt;'Tabla de Aspectos'!$BK$5/24),'Tabla de Aspectos'!BL215,IF(AND('Tabla de Aspectos'!BN215&gt;=0,'Tabla de Aspectos'!BN215&lt;'Tabla de Aspectos'!$BM$5/24),'Tabla de Aspectos'!BN215,IF(AND('Tabla de Aspectos'!BP215&gt;=0,'Tabla de Aspectos'!BP215&lt;'Tabla de Aspectos'!$BO$5/24),'Tabla de Aspectos'!BP215,IF(AND('Tabla de Aspectos'!BR215&gt;=0,'Tabla de Aspectos'!BR215&lt;'Tabla de Aspectos'!$BQ$5/24),'Tabla de Aspectos'!BR215,IF(AND('Tabla de Aspectos'!BT215&gt;=0,'Tabla de Aspectos'!BT215&lt;'Tabla de Aspectos'!$BS$5/24),'Tabla de Aspectos'!BT215,IF(AND('Tabla de Aspectos'!BV215&gt;=0,'Tabla de Aspectos'!BV215&lt;'Tabla de Aspectos'!$BU$5/24),'Tabla de Aspectos'!BV215,IF(AND('Tabla de Aspectos'!BX215&gt;=0,'Tabla de Aspectos'!BX215&lt;'Tabla de Aspectos'!$BW$5/24),'Tabla de Aspectos'!BX215,IF(AND('Tabla de Aspectos'!BZ215&gt;=0,'Tabla de Aspectos'!BZ215&lt;'Tabla de Aspectos'!$BY$5/24),'Tabla de Aspectos'!BZ215,IF(AND('Tabla de Aspectos'!CB215&gt;=0,'Tabla de Aspectos'!CB215&lt;'Tabla de Aspectos'!$CA$5/24),'Tabla de Aspectos'!CB215,IF(AND('Tabla de Aspectos'!CD215&gt;=0,'Tabla de Aspectos'!CD215&lt;'Tabla de Aspectos'!$CC$5/24),'Tabla de Aspectos'!CD215,IF(AND('Tabla de Aspectos'!CF215&gt;=0,'Tabla de Aspectos'!CF215&lt;'Tabla de Aspectos'!$CE$5/24),'Tabla de Aspectos'!CF215,IF(AND('Tabla de Aspectos'!CH215&gt;=0,'Tabla de Aspectos'!CH215&lt;'Tabla de Aspectos'!$CG$5/24),'Tabla de Aspectos'!CH215,IF(AND('Tabla de Aspectos'!CJ215&gt;=0,'Tabla de Aspectos'!CJ215&lt;'Tabla de Aspectos'!$CI$5/24),'Tabla de Aspectos'!CJ215,IF(AND('Tabla de Aspectos'!CL215&gt;=0,'Tabla de Aspectos'!CL215&lt;'Tabla de Aspectos'!$CK$5/24),'Tabla de Aspectos'!CL215,IF(AND('Tabla de Aspectos'!CN215&gt;=0,'Tabla de Aspectos'!CN215&lt;'Tabla de Aspectos'!$CM$5/24),'Tabla de Aspectos'!CN215,IF(AND('Tabla de Aspectos'!CP215&gt;=0,'Tabla de Aspectos'!CP215&lt;'Tabla de Aspectos'!$CO$5/24),'Tabla de Aspectos'!CP215,IF(AND('Tabla de Aspectos'!CR215&gt;=0,'Tabla de Aspectos'!CR215&lt;'Tabla de Aspectos'!$CQ$5/24),'Tabla de Aspectos'!CR215,IF(AND('Tabla de Aspectos'!CT215&gt;=0,'Tabla de Aspectos'!CT215&lt;'Tabla de Aspectos'!$CS$5/24),'Tabla de Aspectos'!CT215,IF(AND('Tabla de Aspectos'!CV215&gt;=0,'Tabla de Aspectos'!CV215&lt;'Tabla de Aspectos'!$CU$5/24),'Tabla de Aspectos'!CV215,IF(AND('Tabla de Aspectos'!CX215&gt;=0,'Tabla de Aspectos'!CX215&lt;'Tabla de Aspectos'!$CW$5/24),'Tabla de Aspectos'!CX215,"")))))))))))))))))))))))))))))))))))))))))))))))))</f>
        <v>0</v>
      </c>
      <c r="DU13" s="3" t="str">
        <f>IF(DT13&lt;&gt;"",IF(DS13=13,"(no se puede describir)",IF(DS13="Conjunción","+20",ROUND((31-HLOOKUP(DS13,'Tabla de Aspectos'!$G$2:$DT$7,6,FALSE))/3*2,1))),"")</f>
        <v>+20</v>
      </c>
      <c r="DV13" s="3">
        <f>IF(DS13='Tabla de Aspectos'!$G$2,24*DT13/'Tabla de Aspectos'!$G$5,IF(DS13='Tabla de Aspectos'!$I$2,24*DT13/'Tabla de Aspectos'!$I$5,IF(DS13='Tabla de Aspectos'!$K$2,24*DT13/'Tabla de Aspectos'!$K$5,IF(DS13='Tabla de Aspectos'!$CY$2,24*DT13/'Tabla de Aspectos'!$CY$5,IF(DS13='Tabla de Aspectos'!$M$2,24*DT13/'Tabla de Aspectos'!$M$5,IF(DS13='Tabla de Aspectos'!$M$2,24*DT13/'Tabla de Aspectos'!$M$5,IF(DS13='Tabla de Aspectos'!$O$2,24*DT13/'Tabla de Aspectos'!$O$5,IF(DS13='Tabla de Aspectos'!$Q$2,24*DT13/'Tabla de Aspectos'!$Q$5,IF(DS13='Tabla de Aspectos'!$S$2,24*DT13/'Tabla de Aspectos'!$S$5,IF(DS13='Tabla de Aspectos'!$U$2,24*DT13/'Tabla de Aspectos'!$U$5,IF(DS13='Tabla de Aspectos'!$W$2,24*DT13/'Tabla de Aspectos'!$W$5,IF(DS13='Tabla de Aspectos'!$Y$2,24*DT13/'Tabla de Aspectos'!$Y$5,IF(DS13='Tabla de Aspectos'!$AA$2,24*DT13/'Tabla de Aspectos'!$AA$5,IF(DS13='Tabla de Aspectos'!$AC$2,24*DT13/'Tabla de Aspectos'!$AC$5,IF(DS13='Tabla de Aspectos'!$AE$2,24*DT13/'Tabla de Aspectos'!$AE$5,IF(DS13='Tabla de Aspectos'!$AG$2,24*DT13/'Tabla de Aspectos'!$AG$5,IF(DS13='Tabla de Aspectos'!$AI$2,24*DT13/'Tabla de Aspectos'!$AI$5,IF(DS13='Tabla de Aspectos'!$AK$2,24*DT13/'Tabla de Aspectos'!$AK$5,IF(DS13='Tabla de Aspectos'!$AM$2,24*DT13/'Tabla de Aspectos'!$AM$5,IF(DS13='Tabla de Aspectos'!$AO$2,24*DT13/'Tabla de Aspectos'!$AO$5,IF(DS13='Tabla de Aspectos'!$AQ$2,24*DT13/'Tabla de Aspectos'!$AQ$5,IF(DS13='Tabla de Aspectos'!$AS$2,24*DT13/'Tabla de Aspectos'!$AS$5,IF(DS13='Tabla de Aspectos'!$AU$2,24*DT13/'Tabla de Aspectos'!$AU$5,IF(DS13='Tabla de Aspectos'!$AW$2,24*DT13/'Tabla de Aspectos'!$AW$5,IF(DS13='Tabla de Aspectos'!$AY$2,24*DT13/'Tabla de Aspectos'!$AY$5,IF(DS13='Tabla de Aspectos'!$BA$2,24*DT13/'Tabla de Aspectos'!$BA$5,IF(DS13='Tabla de Aspectos'!$BC$2,24*DT13/'Tabla de Aspectos'!$BC$5,IF(DS13='Tabla de Aspectos'!$BE$2,24*DT13/'Tabla de Aspectos'!$BE$5,IF(DS13='Tabla de Aspectos'!$BG$2,24*DT13/'Tabla de Aspectos'!$BG$5,IF(DS13='Tabla de Aspectos'!$BI$2,24*DT13/'Tabla de Aspectos'!$BI$5,IF(DS13='Tabla de Aspectos'!$BK$2,24*DT13/'Tabla de Aspectos'!$BK$5,IF(DS13='Tabla de Aspectos'!$BM$2,24*DT13/'Tabla de Aspectos'!$BM$5,IF(DS13='Tabla de Aspectos'!$BO$2,24*DT13/'Tabla de Aspectos'!$BO$5,IF(DS13='Tabla de Aspectos'!$BQ$2,24*DT13/'Tabla de Aspectos'!$BQ$5,IF(DS13='Tabla de Aspectos'!$BS$2,24*DT13/'Tabla de Aspectos'!$BS$5,IF(DS13='Tabla de Aspectos'!$BU$2,24*DT13/'Tabla de Aspectos'!$BU$5,IF(DS13='Tabla de Aspectos'!$BW$2,24*DT13/'Tabla de Aspectos'!$BW$5,IF(DS13='Tabla de Aspectos'!$BY$2,24*DT13/'Tabla de Aspectos'!$BY$5,IF(DS13='Tabla de Aspectos'!$CA$2,24*DT13/'Tabla de Aspectos'!$CA$5,IF(DS13='Tabla de Aspectos'!$CC$2,24*DT13/'Tabla de Aspectos'!$CC$5,IF(DS13='Tabla de Aspectos'!$CE$2,24*DT13/'Tabla de Aspectos'!$CE$5,IF(DS13='Tabla de Aspectos'!$CG$2,24*DT13/'Tabla de Aspectos'!$CG$5,IF(DS13='Tabla de Aspectos'!$CI$2,24*DT13/'Tabla de Aspectos'!$CI$5,IF(DS13='Tabla de Aspectos'!$CK$2,24*DT13/'Tabla de Aspectos'!$CK$5,IF(DS13='Tabla de Aspectos'!$CM$2,24*DT13/'Tabla de Aspectos'!$CM$5,IF(DS13='Tabla de Aspectos'!$CO$2,24*DT13/'Tabla de Aspectos'!$CO$5,IF(DS13='Tabla de Aspectos'!$CQ$2,24*DT13/'Tabla de Aspectos'!$CQ$5,IF(DS13='Tabla de Aspectos'!$CS$2,24*DT13/'Tabla de Aspectos'!$CS$5,IF(DS13='Tabla de Aspectos'!$CU$2,24*DT13/'Tabla de Aspectos'!$CU$5,IF(DS13='Tabla de Aspectos'!$CW$2,24*DT13/'Tabla de Aspectos'!$CW$5,""))))))))))))))))))))))))))))))))))))))))))))))))))</f>
        <v>0</v>
      </c>
      <c r="DW13" s="3">
        <f t="shared" si="11"/>
        <v>20</v>
      </c>
      <c r="DY13" s="3">
        <f>'Tabla de Aspectos'!D230</f>
        <v>234</v>
      </c>
      <c r="DZ13" s="3" t="str">
        <f>'Tabla de Aspectos'!E230</f>
        <v>Vertex</v>
      </c>
      <c r="EA13" s="3" t="str">
        <f>'Tabla de Aspectos'!F230</f>
        <v>Plutón</v>
      </c>
      <c r="EB13" s="3" t="str">
        <f>IF('Tabla de Aspectos'!G230='Tabla de Aspectos'!$H$2,'Tabla de Aspectos'!$H$2,IF('Tabla de Aspectos'!I230='Tabla de Aspectos'!$J$2,'Tabla de Aspectos'!$J$2,IF('Tabla de Aspectos'!CY230='Tabla de Aspectos'!$CZ$2,'Tabla de Aspectos'!$CZ$2,IF('Tabla de Aspectos'!K230='Tabla de Aspectos'!$L$2,'Tabla de Aspectos'!$L$2,IF('Tabla de Aspectos'!M230='Tabla de Aspectos'!$N$2,'Tabla de Aspectos'!$N$2,IF('Tabla de Aspectos'!O230='Tabla de Aspectos'!$P$2,'Tabla de Aspectos'!$P$2,IF('Tabla de Aspectos'!Q230='Tabla de Aspectos'!$R$2,'Tabla de Aspectos'!$R$2,IF('Tabla de Aspectos'!S230='Tabla de Aspectos'!$T$2,'Tabla de Aspectos'!$T$2,IF('Tabla de Aspectos'!U230='Tabla de Aspectos'!$V$2,'Tabla de Aspectos'!$V$2,IF('Tabla de Aspectos'!W230='Tabla de Aspectos'!$X$2,'Tabla de Aspectos'!$X$2,IF('Tabla de Aspectos'!Y230='Tabla de Aspectos'!$Z$2,'Tabla de Aspectos'!$Z$2,IF('Tabla de Aspectos'!AA230='Tabla de Aspectos'!$AB$2,'Tabla de Aspectos'!$AB$2,IF('Tabla de Aspectos'!AC230='Tabla de Aspectos'!$AD$2,'Tabla de Aspectos'!$AD$2,IF('Tabla de Aspectos'!AE230='Tabla de Aspectos'!$AF$2,'Tabla de Aspectos'!$AF$2,IF('Tabla de Aspectos'!AG230='Tabla de Aspectos'!$AH$2,'Tabla de Aspectos'!$AH$2,IF('Tabla de Aspectos'!AI230='Tabla de Aspectos'!$AJ$2,'Tabla de Aspectos'!$AJ$2,IF('Tabla de Aspectos'!AK230='Tabla de Aspectos'!$AL$2,'Tabla de Aspectos'!$AL$2,IF('Tabla de Aspectos'!AM230='Tabla de Aspectos'!$AN$2,'Tabla de Aspectos'!$AN$2,IF('Tabla de Aspectos'!AO230='Tabla de Aspectos'!$AP$2,'Tabla de Aspectos'!$AP$2,IF('Tabla de Aspectos'!AQ230='Tabla de Aspectos'!$AR$2,'Tabla de Aspectos'!$AR$2,IF('Tabla de Aspectos'!AS230='Tabla de Aspectos'!$AT$2,'Tabla de Aspectos'!$AT$2,IF('Tabla de Aspectos'!AU230='Tabla de Aspectos'!$AV$2,'Tabla de Aspectos'!$AV$2,IF('Tabla de Aspectos'!AW230='Tabla de Aspectos'!$AX$2,'Tabla de Aspectos'!$AX$2,IF('Tabla de Aspectos'!AY230='Tabla de Aspectos'!$AZ$2,'Tabla de Aspectos'!$AZ$2,IF('Tabla de Aspectos'!BA230='Tabla de Aspectos'!$BB$2,'Tabla de Aspectos'!$BB$2,IF('Tabla de Aspectos'!BC230='Tabla de Aspectos'!$BD$2,'Tabla de Aspectos'!$BD$2,IF('Tabla de Aspectos'!BE230='Tabla de Aspectos'!$BF$2,'Tabla de Aspectos'!$BF$2,IF('Tabla de Aspectos'!BG230='Tabla de Aspectos'!$BH$2,'Tabla de Aspectos'!$BH$2,IF('Tabla de Aspectos'!BI230='Tabla de Aspectos'!$BJ$2,'Tabla de Aspectos'!$BJ$2,IF('Tabla de Aspectos'!BK230='Tabla de Aspectos'!$BL$2,'Tabla de Aspectos'!$BL$2,IF('Tabla de Aspectos'!BM230='Tabla de Aspectos'!$BN$2,'Tabla de Aspectos'!$BN$2,IF('Tabla de Aspectos'!BO230='Tabla de Aspectos'!$BP$2,'Tabla de Aspectos'!$BP$2,IF('Tabla de Aspectos'!BQ230='Tabla de Aspectos'!$BR$2,'Tabla de Aspectos'!$BR$2,IF('Tabla de Aspectos'!BS230='Tabla de Aspectos'!$BT$2,'Tabla de Aspectos'!$BT$2,IF('Tabla de Aspectos'!BU230='Tabla de Aspectos'!$BV$2,'Tabla de Aspectos'!$BV$2,IF('Tabla de Aspectos'!BW230='Tabla de Aspectos'!$BX$2,'Tabla de Aspectos'!$BX$2,IF('Tabla de Aspectos'!BY230='Tabla de Aspectos'!$BZ$2,'Tabla de Aspectos'!$BZ$2,IF('Tabla de Aspectos'!CA230='Tabla de Aspectos'!$CB$2,'Tabla de Aspectos'!$CB$2,IF('Tabla de Aspectos'!CC230='Tabla de Aspectos'!$CD$2,'Tabla de Aspectos'!$CD$2,IF('Tabla de Aspectos'!CE230='Tabla de Aspectos'!$CF$2,'Tabla de Aspectos'!$CF$2,IF('Tabla de Aspectos'!CG230='Tabla de Aspectos'!$CH$2,'Tabla de Aspectos'!$CH$2,IF('Tabla de Aspectos'!CI230='Tabla de Aspectos'!$CJ$2,'Tabla de Aspectos'!$CJ$2,IF('Tabla de Aspectos'!CK230='Tabla de Aspectos'!$CL$2,'Tabla de Aspectos'!$CL$2,IF('Tabla de Aspectos'!CM230='Tabla de Aspectos'!$CN$2,'Tabla de Aspectos'!$CN$2,IF('Tabla de Aspectos'!CO230='Tabla de Aspectos'!$CP$2,'Tabla de Aspectos'!$CP$2,IF('Tabla de Aspectos'!CQ230='Tabla de Aspectos'!$CR$2,'Tabla de Aspectos'!$CR$2,IF('Tabla de Aspectos'!CS230='Tabla de Aspectos'!$CT$2,'Tabla de Aspectos'!$CT$2,IF('Tabla de Aspectos'!CU230='Tabla de Aspectos'!$CV$2,'Tabla de Aspectos'!$CV$2,IF('Tabla de Aspectos'!CW230='Tabla de Aspectos'!$CX$2,'Tabla de Aspectos'!$CX$2,"")))))))))))))))))))))))))))))))))))))))))))))))))</f>
        <v>Conjunción</v>
      </c>
      <c r="EC13" s="5">
        <f>IF(AND('Tabla de Aspectos'!H230&gt;=0,'Tabla de Aspectos'!H230&lt;'Tabla de Aspectos'!$G$5/24),'Tabla de Aspectos'!H230,IF(AND('Tabla de Aspectos'!J230&gt;=0,'Tabla de Aspectos'!J230&lt;'Tabla de Aspectos'!$I$5/24),'Tabla de Aspectos'!J230,IF(AND('Tabla de Aspectos'!CZ230&gt;=0,'Tabla de Aspectos'!CZ230&lt;'Tabla de Aspectos'!$CY$5/24),'Tabla de Aspectos'!CZ230,IF(AND('Tabla de Aspectos'!L230&gt;=0,'Tabla de Aspectos'!L230&lt;'Tabla de Aspectos'!$K$5/24),'Tabla de Aspectos'!L230,IF(AND('Tabla de Aspectos'!N230&gt;=0,'Tabla de Aspectos'!N230&lt;'Tabla de Aspectos'!$M$5/24),'Tabla de Aspectos'!N230,IF(AND('Tabla de Aspectos'!P230&gt;=0,'Tabla de Aspectos'!P230&lt;'Tabla de Aspectos'!$O$5/24),'Tabla de Aspectos'!P230,IF(AND('Tabla de Aspectos'!R230&gt;=0,'Tabla de Aspectos'!R230&lt;'Tabla de Aspectos'!$Q$5/24),'Tabla de Aspectos'!R230,IF(AND('Tabla de Aspectos'!T230&gt;=0,'Tabla de Aspectos'!T230&lt;'Tabla de Aspectos'!$S$5/24),'Tabla de Aspectos'!T230,IF(AND('Tabla de Aspectos'!V230&gt;=0,'Tabla de Aspectos'!V230&lt;'Tabla de Aspectos'!$U$5/24),'Tabla de Aspectos'!V230,IF(AND('Tabla de Aspectos'!X230&gt;=0,'Tabla de Aspectos'!X230&lt;'Tabla de Aspectos'!$W$5/24),'Tabla de Aspectos'!X230,IF(AND('Tabla de Aspectos'!Z230&gt;=0,'Tabla de Aspectos'!Z230&lt;'Tabla de Aspectos'!$Y$5/24),'Tabla de Aspectos'!Z230,IF(AND('Tabla de Aspectos'!AB230&gt;=0,'Tabla de Aspectos'!AB230&lt;'Tabla de Aspectos'!$AA$5/24),'Tabla de Aspectos'!AB230,IF(AND('Tabla de Aspectos'!AD230&gt;=0,'Tabla de Aspectos'!AD230&lt;'Tabla de Aspectos'!$AC$5/24),'Tabla de Aspectos'!AD230,IF(AND('Tabla de Aspectos'!AF230&gt;=0,'Tabla de Aspectos'!AF230&lt;'Tabla de Aspectos'!$AE$5/24),'Tabla de Aspectos'!AF230,IF(AND('Tabla de Aspectos'!AH230&gt;=0,'Tabla de Aspectos'!AH230&lt;'Tabla de Aspectos'!$AG$5/24),'Tabla de Aspectos'!AH230,IF(AND('Tabla de Aspectos'!AJ230&gt;=0,'Tabla de Aspectos'!AJ230&lt;'Tabla de Aspectos'!$AI$5/24),'Tabla de Aspectos'!AJ230,IF(AND('Tabla de Aspectos'!AL230&gt;=0,'Tabla de Aspectos'!AL230&lt;'Tabla de Aspectos'!$AK$5/24),'Tabla de Aspectos'!AL230,IF(AND('Tabla de Aspectos'!AN230&gt;=0,'Tabla de Aspectos'!AN230&lt;'Tabla de Aspectos'!$AM$5/24),'Tabla de Aspectos'!AN230,IF(AND('Tabla de Aspectos'!AP230&gt;=0,'Tabla de Aspectos'!AP230&lt;'Tabla de Aspectos'!$AO$5/24),'Tabla de Aspectos'!AP230,IF(AND('Tabla de Aspectos'!AR230&gt;=0,'Tabla de Aspectos'!AR230&lt;'Tabla de Aspectos'!$AQ$5/24),'Tabla de Aspectos'!AR230,IF(AND('Tabla de Aspectos'!AT230&gt;=0,'Tabla de Aspectos'!AT230&lt;'Tabla de Aspectos'!$AS$5/24),'Tabla de Aspectos'!AT230,IF(AND('Tabla de Aspectos'!AV230&gt;=0,'Tabla de Aspectos'!AV230&lt;'Tabla de Aspectos'!$AU$5/24),'Tabla de Aspectos'!AV230,IF(AND('Tabla de Aspectos'!AX230&gt;=0,'Tabla de Aspectos'!AX230&lt;'Tabla de Aspectos'!$AW$5/24),'Tabla de Aspectos'!AX230,IF(AND('Tabla de Aspectos'!AZ230&gt;=0,'Tabla de Aspectos'!AZ230&lt;'Tabla de Aspectos'!$AY$5/24),'Tabla de Aspectos'!AZ230,IF(AND('Tabla de Aspectos'!BB230&gt;=0,'Tabla de Aspectos'!BB230&lt;'Tabla de Aspectos'!$BA$5/24),'Tabla de Aspectos'!BB230,IF(AND('Tabla de Aspectos'!BD230&gt;=0,'Tabla de Aspectos'!BD230&lt;'Tabla de Aspectos'!$BC$5/24),'Tabla de Aspectos'!BD230,IF(AND('Tabla de Aspectos'!BF230&gt;=0,'Tabla de Aspectos'!BF230&lt;'Tabla de Aspectos'!$BE$5/24),'Tabla de Aspectos'!BF230,IF(AND('Tabla de Aspectos'!BH230&gt;=0,'Tabla de Aspectos'!BH230&lt;'Tabla de Aspectos'!$BG$5/24),'Tabla de Aspectos'!BH230,IF(AND('Tabla de Aspectos'!BJ230&gt;=0,'Tabla de Aspectos'!BJ230&lt;'Tabla de Aspectos'!$BI$5/24),'Tabla de Aspectos'!BJ230,IF(AND('Tabla de Aspectos'!BL230&gt;=0,'Tabla de Aspectos'!BL230&lt;'Tabla de Aspectos'!$BK$5/24),'Tabla de Aspectos'!BL230,IF(AND('Tabla de Aspectos'!BN230&gt;=0,'Tabla de Aspectos'!BN230&lt;'Tabla de Aspectos'!$BM$5/24),'Tabla de Aspectos'!BN230,IF(AND('Tabla de Aspectos'!BP230&gt;=0,'Tabla de Aspectos'!BP230&lt;'Tabla de Aspectos'!$BO$5/24),'Tabla de Aspectos'!BP230,IF(AND('Tabla de Aspectos'!BR230&gt;=0,'Tabla de Aspectos'!BR230&lt;'Tabla de Aspectos'!$BQ$5/24),'Tabla de Aspectos'!BR230,IF(AND('Tabla de Aspectos'!BT230&gt;=0,'Tabla de Aspectos'!BT230&lt;'Tabla de Aspectos'!$BS$5/24),'Tabla de Aspectos'!BT230,IF(AND('Tabla de Aspectos'!BV230&gt;=0,'Tabla de Aspectos'!BV230&lt;'Tabla de Aspectos'!$BU$5/24),'Tabla de Aspectos'!BV230,IF(AND('Tabla de Aspectos'!BX230&gt;=0,'Tabla de Aspectos'!BX230&lt;'Tabla de Aspectos'!$BW$5/24),'Tabla de Aspectos'!BX230,IF(AND('Tabla de Aspectos'!BZ230&gt;=0,'Tabla de Aspectos'!BZ230&lt;'Tabla de Aspectos'!$BY$5/24),'Tabla de Aspectos'!BZ230,IF(AND('Tabla de Aspectos'!CB230&gt;=0,'Tabla de Aspectos'!CB230&lt;'Tabla de Aspectos'!$CA$5/24),'Tabla de Aspectos'!CB230,IF(AND('Tabla de Aspectos'!CD230&gt;=0,'Tabla de Aspectos'!CD230&lt;'Tabla de Aspectos'!$CC$5/24),'Tabla de Aspectos'!CD230,IF(AND('Tabla de Aspectos'!CF230&gt;=0,'Tabla de Aspectos'!CF230&lt;'Tabla de Aspectos'!$CE$5/24),'Tabla de Aspectos'!CF230,IF(AND('Tabla de Aspectos'!CH230&gt;=0,'Tabla de Aspectos'!CH230&lt;'Tabla de Aspectos'!$CG$5/24),'Tabla de Aspectos'!CH230,IF(AND('Tabla de Aspectos'!CJ230&gt;=0,'Tabla de Aspectos'!CJ230&lt;'Tabla de Aspectos'!$CI$5/24),'Tabla de Aspectos'!CJ230,IF(AND('Tabla de Aspectos'!CL230&gt;=0,'Tabla de Aspectos'!CL230&lt;'Tabla de Aspectos'!$CK$5/24),'Tabla de Aspectos'!CL230,IF(AND('Tabla de Aspectos'!CN230&gt;=0,'Tabla de Aspectos'!CN230&lt;'Tabla de Aspectos'!$CM$5/24),'Tabla de Aspectos'!CN230,IF(AND('Tabla de Aspectos'!CP230&gt;=0,'Tabla de Aspectos'!CP230&lt;'Tabla de Aspectos'!$CO$5/24),'Tabla de Aspectos'!CP230,IF(AND('Tabla de Aspectos'!CR230&gt;=0,'Tabla de Aspectos'!CR230&lt;'Tabla de Aspectos'!$CQ$5/24),'Tabla de Aspectos'!CR230,IF(AND('Tabla de Aspectos'!CT230&gt;=0,'Tabla de Aspectos'!CT230&lt;'Tabla de Aspectos'!$CS$5/24),'Tabla de Aspectos'!CT230,IF(AND('Tabla de Aspectos'!CV230&gt;=0,'Tabla de Aspectos'!CV230&lt;'Tabla de Aspectos'!$CU$5/24),'Tabla de Aspectos'!CV230,IF(AND('Tabla de Aspectos'!CX230&gt;=0,'Tabla de Aspectos'!CX230&lt;'Tabla de Aspectos'!$CW$5/24),'Tabla de Aspectos'!CX230,"")))))))))))))))))))))))))))))))))))))))))))))))))</f>
        <v>0</v>
      </c>
      <c r="ED13" s="3" t="str">
        <f>IF(EC13&lt;&gt;"",IF(EB13=13,"(no se puede describir)",IF(EB13="Conjunción","+20",ROUND((31-HLOOKUP(EB13,'Tabla de Aspectos'!$G$2:$DT$7,6,FALSE))/3*2,1))),"")</f>
        <v>+20</v>
      </c>
      <c r="EE13" s="3">
        <f>IF(EB13='Tabla de Aspectos'!$G$2,24*EC13/'Tabla de Aspectos'!$G$5,IF(EB13='Tabla de Aspectos'!$I$2,24*EC13/'Tabla de Aspectos'!$I$5,IF(EB13='Tabla de Aspectos'!$K$2,24*EC13/'Tabla de Aspectos'!$K$5,IF(EB13='Tabla de Aspectos'!$CY$2,24*EC13/'Tabla de Aspectos'!$CY$5,IF(EB13='Tabla de Aspectos'!$M$2,24*EC13/'Tabla de Aspectos'!$M$5,IF(EB13='Tabla de Aspectos'!$M$2,24*EC13/'Tabla de Aspectos'!$M$5,IF(EB13='Tabla de Aspectos'!$O$2,24*EC13/'Tabla de Aspectos'!$O$5,IF(EB13='Tabla de Aspectos'!$Q$2,24*EC13/'Tabla de Aspectos'!$Q$5,IF(EB13='Tabla de Aspectos'!$S$2,24*EC13/'Tabla de Aspectos'!$S$5,IF(EB13='Tabla de Aspectos'!$U$2,24*EC13/'Tabla de Aspectos'!$U$5,IF(EB13='Tabla de Aspectos'!$W$2,24*EC13/'Tabla de Aspectos'!$W$5,IF(EB13='Tabla de Aspectos'!$Y$2,24*EC13/'Tabla de Aspectos'!$Y$5,IF(EB13='Tabla de Aspectos'!$AA$2,24*EC13/'Tabla de Aspectos'!$AA$5,IF(EB13='Tabla de Aspectos'!$AC$2,24*EC13/'Tabla de Aspectos'!$AC$5,IF(EB13='Tabla de Aspectos'!$AE$2,24*EC13/'Tabla de Aspectos'!$AE$5,IF(EB13='Tabla de Aspectos'!$AG$2,24*EC13/'Tabla de Aspectos'!$AG$5,IF(EB13='Tabla de Aspectos'!$AI$2,24*EC13/'Tabla de Aspectos'!$AI$5,IF(EB13='Tabla de Aspectos'!$AK$2,24*EC13/'Tabla de Aspectos'!$AK$5,IF(EB13='Tabla de Aspectos'!$AM$2,24*EC13/'Tabla de Aspectos'!$AM$5,IF(EB13='Tabla de Aspectos'!$AO$2,24*EC13/'Tabla de Aspectos'!$AO$5,IF(EB13='Tabla de Aspectos'!$AQ$2,24*EC13/'Tabla de Aspectos'!$AQ$5,IF(EB13='Tabla de Aspectos'!$AS$2,24*EC13/'Tabla de Aspectos'!$AS$5,IF(EB13='Tabla de Aspectos'!$AU$2,24*EC13/'Tabla de Aspectos'!$AU$5,IF(EB13='Tabla de Aspectos'!$AW$2,24*EC13/'Tabla de Aspectos'!$AW$5,IF(EB13='Tabla de Aspectos'!$AY$2,24*EC13/'Tabla de Aspectos'!$AY$5,IF(EB13='Tabla de Aspectos'!$BA$2,24*EC13/'Tabla de Aspectos'!$BA$5,IF(EB13='Tabla de Aspectos'!$BC$2,24*EC13/'Tabla de Aspectos'!$BC$5,IF(EB13='Tabla de Aspectos'!$BE$2,24*EC13/'Tabla de Aspectos'!$BE$5,IF(EB13='Tabla de Aspectos'!$BG$2,24*EC13/'Tabla de Aspectos'!$BG$5,IF(EB13='Tabla de Aspectos'!$BI$2,24*EC13/'Tabla de Aspectos'!$BI$5,IF(EB13='Tabla de Aspectos'!$BK$2,24*EC13/'Tabla de Aspectos'!$BK$5,IF(EB13='Tabla de Aspectos'!$BM$2,24*EC13/'Tabla de Aspectos'!$BM$5,IF(EB13='Tabla de Aspectos'!$BO$2,24*EC13/'Tabla de Aspectos'!$BO$5,IF(EB13='Tabla de Aspectos'!$BQ$2,24*EC13/'Tabla de Aspectos'!$BQ$5,IF(EB13='Tabla de Aspectos'!$BS$2,24*EC13/'Tabla de Aspectos'!$BS$5,IF(EB13='Tabla de Aspectos'!$BU$2,24*EC13/'Tabla de Aspectos'!$BU$5,IF(EB13='Tabla de Aspectos'!$BW$2,24*EC13/'Tabla de Aspectos'!$BW$5,IF(EB13='Tabla de Aspectos'!$BY$2,24*EC13/'Tabla de Aspectos'!$BY$5,IF(EB13='Tabla de Aspectos'!$CA$2,24*EC13/'Tabla de Aspectos'!$CA$5,IF(EB13='Tabla de Aspectos'!$CC$2,24*EC13/'Tabla de Aspectos'!$CC$5,IF(EB13='Tabla de Aspectos'!$CE$2,24*EC13/'Tabla de Aspectos'!$CE$5,IF(EB13='Tabla de Aspectos'!$CG$2,24*EC13/'Tabla de Aspectos'!$CG$5,IF(EB13='Tabla de Aspectos'!$CI$2,24*EC13/'Tabla de Aspectos'!$CI$5,IF(EB13='Tabla de Aspectos'!$CK$2,24*EC13/'Tabla de Aspectos'!$CK$5,IF(EB13='Tabla de Aspectos'!$CM$2,24*EC13/'Tabla de Aspectos'!$CM$5,IF(EB13='Tabla de Aspectos'!$CO$2,24*EC13/'Tabla de Aspectos'!$CO$5,IF(EB13='Tabla de Aspectos'!$CQ$2,24*EC13/'Tabla de Aspectos'!$CQ$5,IF(EB13='Tabla de Aspectos'!$CS$2,24*EC13/'Tabla de Aspectos'!$CS$5,IF(EB13='Tabla de Aspectos'!$CU$2,24*EC13/'Tabla de Aspectos'!$CU$5,IF(EB13='Tabla de Aspectos'!$CW$2,24*EC13/'Tabla de Aspectos'!$CW$5,""))))))))))))))))))))))))))))))))))))))))))))))))))</f>
        <v>0</v>
      </c>
      <c r="EF13" s="3">
        <f t="shared" si="12"/>
        <v>20</v>
      </c>
      <c r="EH13" s="3">
        <f>'Tabla de Aspectos'!D245</f>
        <v>250</v>
      </c>
      <c r="EI13" s="3" t="str">
        <f>'Tabla de Aspectos'!E245</f>
        <v>Ceres</v>
      </c>
      <c r="EJ13" s="3" t="str">
        <f>'Tabla de Aspectos'!F245</f>
        <v>Plutón</v>
      </c>
      <c r="EK13" s="3" t="str">
        <f>IF('Tabla de Aspectos'!G245='Tabla de Aspectos'!$H$2,'Tabla de Aspectos'!$H$2,IF('Tabla de Aspectos'!I245='Tabla de Aspectos'!$J$2,'Tabla de Aspectos'!$J$2,IF('Tabla de Aspectos'!CY245='Tabla de Aspectos'!$CZ$2,'Tabla de Aspectos'!$CZ$2,IF('Tabla de Aspectos'!K245='Tabla de Aspectos'!$L$2,'Tabla de Aspectos'!$L$2,IF('Tabla de Aspectos'!M245='Tabla de Aspectos'!$N$2,'Tabla de Aspectos'!$N$2,IF('Tabla de Aspectos'!O245='Tabla de Aspectos'!$P$2,'Tabla de Aspectos'!$P$2,IF('Tabla de Aspectos'!Q245='Tabla de Aspectos'!$R$2,'Tabla de Aspectos'!$R$2,IF('Tabla de Aspectos'!S245='Tabla de Aspectos'!$T$2,'Tabla de Aspectos'!$T$2,IF('Tabla de Aspectos'!U245='Tabla de Aspectos'!$V$2,'Tabla de Aspectos'!$V$2,IF('Tabla de Aspectos'!W245='Tabla de Aspectos'!$X$2,'Tabla de Aspectos'!$X$2,IF('Tabla de Aspectos'!Y245='Tabla de Aspectos'!$Z$2,'Tabla de Aspectos'!$Z$2,IF('Tabla de Aspectos'!AA245='Tabla de Aspectos'!$AB$2,'Tabla de Aspectos'!$AB$2,IF('Tabla de Aspectos'!AC245='Tabla de Aspectos'!$AD$2,'Tabla de Aspectos'!$AD$2,IF('Tabla de Aspectos'!AE245='Tabla de Aspectos'!$AF$2,'Tabla de Aspectos'!$AF$2,IF('Tabla de Aspectos'!AG245='Tabla de Aspectos'!$AH$2,'Tabla de Aspectos'!$AH$2,IF('Tabla de Aspectos'!AI245='Tabla de Aspectos'!$AJ$2,'Tabla de Aspectos'!$AJ$2,IF('Tabla de Aspectos'!AK245='Tabla de Aspectos'!$AL$2,'Tabla de Aspectos'!$AL$2,IF('Tabla de Aspectos'!AM245='Tabla de Aspectos'!$AN$2,'Tabla de Aspectos'!$AN$2,IF('Tabla de Aspectos'!AO245='Tabla de Aspectos'!$AP$2,'Tabla de Aspectos'!$AP$2,IF('Tabla de Aspectos'!AQ245='Tabla de Aspectos'!$AR$2,'Tabla de Aspectos'!$AR$2,IF('Tabla de Aspectos'!AS245='Tabla de Aspectos'!$AT$2,'Tabla de Aspectos'!$AT$2,IF('Tabla de Aspectos'!AU245='Tabla de Aspectos'!$AV$2,'Tabla de Aspectos'!$AV$2,IF('Tabla de Aspectos'!AW245='Tabla de Aspectos'!$AX$2,'Tabla de Aspectos'!$AX$2,IF('Tabla de Aspectos'!AY245='Tabla de Aspectos'!$AZ$2,'Tabla de Aspectos'!$AZ$2,IF('Tabla de Aspectos'!BA245='Tabla de Aspectos'!$BB$2,'Tabla de Aspectos'!$BB$2,IF('Tabla de Aspectos'!BC245='Tabla de Aspectos'!$BD$2,'Tabla de Aspectos'!$BD$2,IF('Tabla de Aspectos'!BE245='Tabla de Aspectos'!$BF$2,'Tabla de Aspectos'!$BF$2,IF('Tabla de Aspectos'!BG245='Tabla de Aspectos'!$BH$2,'Tabla de Aspectos'!$BH$2,IF('Tabla de Aspectos'!BI245='Tabla de Aspectos'!$BJ$2,'Tabla de Aspectos'!$BJ$2,IF('Tabla de Aspectos'!BK245='Tabla de Aspectos'!$BL$2,'Tabla de Aspectos'!$BL$2,IF('Tabla de Aspectos'!BM245='Tabla de Aspectos'!$BN$2,'Tabla de Aspectos'!$BN$2,IF('Tabla de Aspectos'!BO245='Tabla de Aspectos'!$BP$2,'Tabla de Aspectos'!$BP$2,IF('Tabla de Aspectos'!BQ245='Tabla de Aspectos'!$BR$2,'Tabla de Aspectos'!$BR$2,IF('Tabla de Aspectos'!BS245='Tabla de Aspectos'!$BT$2,'Tabla de Aspectos'!$BT$2,IF('Tabla de Aspectos'!BU245='Tabla de Aspectos'!$BV$2,'Tabla de Aspectos'!$BV$2,IF('Tabla de Aspectos'!BW245='Tabla de Aspectos'!$BX$2,'Tabla de Aspectos'!$BX$2,IF('Tabla de Aspectos'!BY245='Tabla de Aspectos'!$BZ$2,'Tabla de Aspectos'!$BZ$2,IF('Tabla de Aspectos'!CA245='Tabla de Aspectos'!$CB$2,'Tabla de Aspectos'!$CB$2,IF('Tabla de Aspectos'!CC245='Tabla de Aspectos'!$CD$2,'Tabla de Aspectos'!$CD$2,IF('Tabla de Aspectos'!CE245='Tabla de Aspectos'!$CF$2,'Tabla de Aspectos'!$CF$2,IF('Tabla de Aspectos'!CG245='Tabla de Aspectos'!$CH$2,'Tabla de Aspectos'!$CH$2,IF('Tabla de Aspectos'!CI245='Tabla de Aspectos'!$CJ$2,'Tabla de Aspectos'!$CJ$2,IF('Tabla de Aspectos'!CK245='Tabla de Aspectos'!$CL$2,'Tabla de Aspectos'!$CL$2,IF('Tabla de Aspectos'!CM245='Tabla de Aspectos'!$CN$2,'Tabla de Aspectos'!$CN$2,IF('Tabla de Aspectos'!CO245='Tabla de Aspectos'!$CP$2,'Tabla de Aspectos'!$CP$2,IF('Tabla de Aspectos'!CQ245='Tabla de Aspectos'!$CR$2,'Tabla de Aspectos'!$CR$2,IF('Tabla de Aspectos'!CS245='Tabla de Aspectos'!$CT$2,'Tabla de Aspectos'!$CT$2,IF('Tabla de Aspectos'!CU245='Tabla de Aspectos'!$CV$2,'Tabla de Aspectos'!$CV$2,IF('Tabla de Aspectos'!CW245='Tabla de Aspectos'!$CX$2,'Tabla de Aspectos'!$CX$2,"")))))))))))))))))))))))))))))))))))))))))))))))))</f>
        <v>Conjunción</v>
      </c>
      <c r="EL13" s="5">
        <f>IF(AND('Tabla de Aspectos'!H245&gt;=0,'Tabla de Aspectos'!H245&lt;'Tabla de Aspectos'!$G$5/24),'Tabla de Aspectos'!H245,IF(AND('Tabla de Aspectos'!J245&gt;=0,'Tabla de Aspectos'!J245&lt;'Tabla de Aspectos'!$I$5/24),'Tabla de Aspectos'!J245,IF(AND('Tabla de Aspectos'!CZ245&gt;=0,'Tabla de Aspectos'!CZ245&lt;'Tabla de Aspectos'!$CY$5/24),'Tabla de Aspectos'!CZ245,IF(AND('Tabla de Aspectos'!L245&gt;=0,'Tabla de Aspectos'!L245&lt;'Tabla de Aspectos'!$K$5/24),'Tabla de Aspectos'!L245,IF(AND('Tabla de Aspectos'!N245&gt;=0,'Tabla de Aspectos'!N245&lt;'Tabla de Aspectos'!$M$5/24),'Tabla de Aspectos'!N245,IF(AND('Tabla de Aspectos'!P245&gt;=0,'Tabla de Aspectos'!P245&lt;'Tabla de Aspectos'!$O$5/24),'Tabla de Aspectos'!P245,IF(AND('Tabla de Aspectos'!R245&gt;=0,'Tabla de Aspectos'!R245&lt;'Tabla de Aspectos'!$Q$5/24),'Tabla de Aspectos'!R245,IF(AND('Tabla de Aspectos'!T245&gt;=0,'Tabla de Aspectos'!T245&lt;'Tabla de Aspectos'!$S$5/24),'Tabla de Aspectos'!T245,IF(AND('Tabla de Aspectos'!V245&gt;=0,'Tabla de Aspectos'!V245&lt;'Tabla de Aspectos'!$U$5/24),'Tabla de Aspectos'!V245,IF(AND('Tabla de Aspectos'!X245&gt;=0,'Tabla de Aspectos'!X245&lt;'Tabla de Aspectos'!$W$5/24),'Tabla de Aspectos'!X245,IF(AND('Tabla de Aspectos'!Z245&gt;=0,'Tabla de Aspectos'!Z245&lt;'Tabla de Aspectos'!$Y$5/24),'Tabla de Aspectos'!Z245,IF(AND('Tabla de Aspectos'!AB245&gt;=0,'Tabla de Aspectos'!AB245&lt;'Tabla de Aspectos'!$AA$5/24),'Tabla de Aspectos'!AB245,IF(AND('Tabla de Aspectos'!AD245&gt;=0,'Tabla de Aspectos'!AD245&lt;'Tabla de Aspectos'!$AC$5/24),'Tabla de Aspectos'!AD245,IF(AND('Tabla de Aspectos'!AF245&gt;=0,'Tabla de Aspectos'!AF245&lt;'Tabla de Aspectos'!$AE$5/24),'Tabla de Aspectos'!AF245,IF(AND('Tabla de Aspectos'!AH245&gt;=0,'Tabla de Aspectos'!AH245&lt;'Tabla de Aspectos'!$AG$5/24),'Tabla de Aspectos'!AH245,IF(AND('Tabla de Aspectos'!AJ245&gt;=0,'Tabla de Aspectos'!AJ245&lt;'Tabla de Aspectos'!$AI$5/24),'Tabla de Aspectos'!AJ245,IF(AND('Tabla de Aspectos'!AL245&gt;=0,'Tabla de Aspectos'!AL245&lt;'Tabla de Aspectos'!$AK$5/24),'Tabla de Aspectos'!AL245,IF(AND('Tabla de Aspectos'!AN245&gt;=0,'Tabla de Aspectos'!AN245&lt;'Tabla de Aspectos'!$AM$5/24),'Tabla de Aspectos'!AN245,IF(AND('Tabla de Aspectos'!AP245&gt;=0,'Tabla de Aspectos'!AP245&lt;'Tabla de Aspectos'!$AO$5/24),'Tabla de Aspectos'!AP245,IF(AND('Tabla de Aspectos'!AR245&gt;=0,'Tabla de Aspectos'!AR245&lt;'Tabla de Aspectos'!$AQ$5/24),'Tabla de Aspectos'!AR245,IF(AND('Tabla de Aspectos'!AT245&gt;=0,'Tabla de Aspectos'!AT245&lt;'Tabla de Aspectos'!$AS$5/24),'Tabla de Aspectos'!AT245,IF(AND('Tabla de Aspectos'!AV245&gt;=0,'Tabla de Aspectos'!AV245&lt;'Tabla de Aspectos'!$AU$5/24),'Tabla de Aspectos'!AV245,IF(AND('Tabla de Aspectos'!AX245&gt;=0,'Tabla de Aspectos'!AX245&lt;'Tabla de Aspectos'!$AW$5/24),'Tabla de Aspectos'!AX245,IF(AND('Tabla de Aspectos'!AZ245&gt;=0,'Tabla de Aspectos'!AZ245&lt;'Tabla de Aspectos'!$AY$5/24),'Tabla de Aspectos'!AZ245,IF(AND('Tabla de Aspectos'!BB245&gt;=0,'Tabla de Aspectos'!BB245&lt;'Tabla de Aspectos'!$BA$5/24),'Tabla de Aspectos'!BB245,IF(AND('Tabla de Aspectos'!BD245&gt;=0,'Tabla de Aspectos'!BD245&lt;'Tabla de Aspectos'!$BC$5/24),'Tabla de Aspectos'!BD245,IF(AND('Tabla de Aspectos'!BF245&gt;=0,'Tabla de Aspectos'!BF245&lt;'Tabla de Aspectos'!$BE$5/24),'Tabla de Aspectos'!BF245,IF(AND('Tabla de Aspectos'!BH245&gt;=0,'Tabla de Aspectos'!BH245&lt;'Tabla de Aspectos'!$BG$5/24),'Tabla de Aspectos'!BH245,IF(AND('Tabla de Aspectos'!BJ245&gt;=0,'Tabla de Aspectos'!BJ245&lt;'Tabla de Aspectos'!$BI$5/24),'Tabla de Aspectos'!BJ245,IF(AND('Tabla de Aspectos'!BL245&gt;=0,'Tabla de Aspectos'!BL245&lt;'Tabla de Aspectos'!$BK$5/24),'Tabla de Aspectos'!BL245,IF(AND('Tabla de Aspectos'!BN245&gt;=0,'Tabla de Aspectos'!BN245&lt;'Tabla de Aspectos'!$BM$5/24),'Tabla de Aspectos'!BN245,IF(AND('Tabla de Aspectos'!BP245&gt;=0,'Tabla de Aspectos'!BP245&lt;'Tabla de Aspectos'!$BO$5/24),'Tabla de Aspectos'!BP245,IF(AND('Tabla de Aspectos'!BR245&gt;=0,'Tabla de Aspectos'!BR245&lt;'Tabla de Aspectos'!$BQ$5/24),'Tabla de Aspectos'!BR245,IF(AND('Tabla de Aspectos'!BT245&gt;=0,'Tabla de Aspectos'!BT245&lt;'Tabla de Aspectos'!$BS$5/24),'Tabla de Aspectos'!BT245,IF(AND('Tabla de Aspectos'!BV245&gt;=0,'Tabla de Aspectos'!BV245&lt;'Tabla de Aspectos'!$BU$5/24),'Tabla de Aspectos'!BV245,IF(AND('Tabla de Aspectos'!BX245&gt;=0,'Tabla de Aspectos'!BX245&lt;'Tabla de Aspectos'!$BW$5/24),'Tabla de Aspectos'!BX245,IF(AND('Tabla de Aspectos'!BZ245&gt;=0,'Tabla de Aspectos'!BZ245&lt;'Tabla de Aspectos'!$BY$5/24),'Tabla de Aspectos'!BZ245,IF(AND('Tabla de Aspectos'!CB245&gt;=0,'Tabla de Aspectos'!CB245&lt;'Tabla de Aspectos'!$CA$5/24),'Tabla de Aspectos'!CB245,IF(AND('Tabla de Aspectos'!CD245&gt;=0,'Tabla de Aspectos'!CD245&lt;'Tabla de Aspectos'!$CC$5/24),'Tabla de Aspectos'!CD245,IF(AND('Tabla de Aspectos'!CF245&gt;=0,'Tabla de Aspectos'!CF245&lt;'Tabla de Aspectos'!$CE$5/24),'Tabla de Aspectos'!CF245,IF(AND('Tabla de Aspectos'!CH245&gt;=0,'Tabla de Aspectos'!CH245&lt;'Tabla de Aspectos'!$CG$5/24),'Tabla de Aspectos'!CH245,IF(AND('Tabla de Aspectos'!CJ245&gt;=0,'Tabla de Aspectos'!CJ245&lt;'Tabla de Aspectos'!$CI$5/24),'Tabla de Aspectos'!CJ245,IF(AND('Tabla de Aspectos'!CL245&gt;=0,'Tabla de Aspectos'!CL245&lt;'Tabla de Aspectos'!$CK$5/24),'Tabla de Aspectos'!CL245,IF(AND('Tabla de Aspectos'!CN245&gt;=0,'Tabla de Aspectos'!CN245&lt;'Tabla de Aspectos'!$CM$5/24),'Tabla de Aspectos'!CN245,IF(AND('Tabla de Aspectos'!CP245&gt;=0,'Tabla de Aspectos'!CP245&lt;'Tabla de Aspectos'!$CO$5/24),'Tabla de Aspectos'!CP245,IF(AND('Tabla de Aspectos'!CR245&gt;=0,'Tabla de Aspectos'!CR245&lt;'Tabla de Aspectos'!$CQ$5/24),'Tabla de Aspectos'!CR245,IF(AND('Tabla de Aspectos'!CT245&gt;=0,'Tabla de Aspectos'!CT245&lt;'Tabla de Aspectos'!$CS$5/24),'Tabla de Aspectos'!CT245,IF(AND('Tabla de Aspectos'!CV245&gt;=0,'Tabla de Aspectos'!CV245&lt;'Tabla de Aspectos'!$CU$5/24),'Tabla de Aspectos'!CV245,IF(AND('Tabla de Aspectos'!CX245&gt;=0,'Tabla de Aspectos'!CX245&lt;'Tabla de Aspectos'!$CW$5/24),'Tabla de Aspectos'!CX245,"")))))))))))))))))))))))))))))))))))))))))))))))))</f>
        <v>0</v>
      </c>
      <c r="EM13" s="3" t="str">
        <f>IF(EL13&lt;&gt;"",IF(EK13=13,"(no se puede describir)",IF(EK13="Conjunción","+20",ROUND((31-HLOOKUP(EK13,'Tabla de Aspectos'!$G$2:$DT$7,6,FALSE))/3*2,1))),"")</f>
        <v>+20</v>
      </c>
      <c r="EN13" s="3">
        <f>IF(EK13='Tabla de Aspectos'!$G$2,24*EL13/'Tabla de Aspectos'!$G$5,IF(EK13='Tabla de Aspectos'!$I$2,24*EL13/'Tabla de Aspectos'!$I$5,IF(EK13='Tabla de Aspectos'!$K$2,24*EL13/'Tabla de Aspectos'!$K$5,IF(EK13='Tabla de Aspectos'!$CY$2,24*EL13/'Tabla de Aspectos'!$CY$5,IF(EK13='Tabla de Aspectos'!$M$2,24*EL13/'Tabla de Aspectos'!$M$5,IF(EK13='Tabla de Aspectos'!$M$2,24*EL13/'Tabla de Aspectos'!$M$5,IF(EK13='Tabla de Aspectos'!$O$2,24*EL13/'Tabla de Aspectos'!$O$5,IF(EK13='Tabla de Aspectos'!$Q$2,24*EL13/'Tabla de Aspectos'!$Q$5,IF(EK13='Tabla de Aspectos'!$S$2,24*EL13/'Tabla de Aspectos'!$S$5,IF(EK13='Tabla de Aspectos'!$U$2,24*EL13/'Tabla de Aspectos'!$U$5,IF(EK13='Tabla de Aspectos'!$W$2,24*EL13/'Tabla de Aspectos'!$W$5,IF(EK13='Tabla de Aspectos'!$Y$2,24*EL13/'Tabla de Aspectos'!$Y$5,IF(EK13='Tabla de Aspectos'!$AA$2,24*EL13/'Tabla de Aspectos'!$AA$5,IF(EK13='Tabla de Aspectos'!$AC$2,24*EL13/'Tabla de Aspectos'!$AC$5,IF(EK13='Tabla de Aspectos'!$AE$2,24*EL13/'Tabla de Aspectos'!$AE$5,IF(EK13='Tabla de Aspectos'!$AG$2,24*EL13/'Tabla de Aspectos'!$AG$5,IF(EK13='Tabla de Aspectos'!$AI$2,24*EL13/'Tabla de Aspectos'!$AI$5,IF(EK13='Tabla de Aspectos'!$AK$2,24*EL13/'Tabla de Aspectos'!$AK$5,IF(EK13='Tabla de Aspectos'!$AM$2,24*EL13/'Tabla de Aspectos'!$AM$5,IF(EK13='Tabla de Aspectos'!$AO$2,24*EL13/'Tabla de Aspectos'!$AO$5,IF(EK13='Tabla de Aspectos'!$AQ$2,24*EL13/'Tabla de Aspectos'!$AQ$5,IF(EK13='Tabla de Aspectos'!$AS$2,24*EL13/'Tabla de Aspectos'!$AS$5,IF(EK13='Tabla de Aspectos'!$AU$2,24*EL13/'Tabla de Aspectos'!$AU$5,IF(EK13='Tabla de Aspectos'!$AW$2,24*EL13/'Tabla de Aspectos'!$AW$5,IF(EK13='Tabla de Aspectos'!$AY$2,24*EL13/'Tabla de Aspectos'!$AY$5,IF(EK13='Tabla de Aspectos'!$BA$2,24*EL13/'Tabla de Aspectos'!$BA$5,IF(EK13='Tabla de Aspectos'!$BC$2,24*EL13/'Tabla de Aspectos'!$BC$5,IF(EK13='Tabla de Aspectos'!$BE$2,24*EL13/'Tabla de Aspectos'!$BE$5,IF(EK13='Tabla de Aspectos'!$BG$2,24*EL13/'Tabla de Aspectos'!$BG$5,IF(EK13='Tabla de Aspectos'!$BI$2,24*EL13/'Tabla de Aspectos'!$BI$5,IF(EK13='Tabla de Aspectos'!$BK$2,24*EL13/'Tabla de Aspectos'!$BK$5,IF(EK13='Tabla de Aspectos'!$BM$2,24*EL13/'Tabla de Aspectos'!$BM$5,IF(EK13='Tabla de Aspectos'!$BO$2,24*EL13/'Tabla de Aspectos'!$BO$5,IF(EK13='Tabla de Aspectos'!$BQ$2,24*EL13/'Tabla de Aspectos'!$BQ$5,IF(EK13='Tabla de Aspectos'!$BS$2,24*EL13/'Tabla de Aspectos'!$BS$5,IF(EK13='Tabla de Aspectos'!$BU$2,24*EL13/'Tabla de Aspectos'!$BU$5,IF(EK13='Tabla de Aspectos'!$BW$2,24*EL13/'Tabla de Aspectos'!$BW$5,IF(EK13='Tabla de Aspectos'!$BY$2,24*EL13/'Tabla de Aspectos'!$BY$5,IF(EK13='Tabla de Aspectos'!$CA$2,24*EL13/'Tabla de Aspectos'!$CA$5,IF(EK13='Tabla de Aspectos'!$CC$2,24*EL13/'Tabla de Aspectos'!$CC$5,IF(EK13='Tabla de Aspectos'!$CE$2,24*EL13/'Tabla de Aspectos'!$CE$5,IF(EK13='Tabla de Aspectos'!$CG$2,24*EL13/'Tabla de Aspectos'!$CG$5,IF(EK13='Tabla de Aspectos'!$CI$2,24*EL13/'Tabla de Aspectos'!$CI$5,IF(EK13='Tabla de Aspectos'!$CK$2,24*EL13/'Tabla de Aspectos'!$CK$5,IF(EK13='Tabla de Aspectos'!$CM$2,24*EL13/'Tabla de Aspectos'!$CM$5,IF(EK13='Tabla de Aspectos'!$CO$2,24*EL13/'Tabla de Aspectos'!$CO$5,IF(EK13='Tabla de Aspectos'!$CQ$2,24*EL13/'Tabla de Aspectos'!$CQ$5,IF(EK13='Tabla de Aspectos'!$CS$2,24*EL13/'Tabla de Aspectos'!$CS$5,IF(EK13='Tabla de Aspectos'!$CU$2,24*EL13/'Tabla de Aspectos'!$CU$5,IF(EK13='Tabla de Aspectos'!$CW$2,24*EL13/'Tabla de Aspectos'!$CW$5,""))))))))))))))))))))))))))))))))))))))))))))))))))</f>
        <v>0</v>
      </c>
      <c r="EO13" s="3">
        <f t="shared" si="13"/>
        <v>20</v>
      </c>
      <c r="EQ13" s="3">
        <f>'Tabla de Aspectos'!D260</f>
        <v>266</v>
      </c>
      <c r="ER13" s="3" t="str">
        <f>'Tabla de Aspectos'!E260</f>
        <v>Varuna</v>
      </c>
      <c r="ES13" s="3" t="str">
        <f>'Tabla de Aspectos'!F260</f>
        <v>Plutón</v>
      </c>
      <c r="ET13" s="3" t="str">
        <f>IF('Tabla de Aspectos'!G260='Tabla de Aspectos'!$H$2,'Tabla de Aspectos'!$H$2,IF('Tabla de Aspectos'!I260='Tabla de Aspectos'!$J$2,'Tabla de Aspectos'!$J$2,IF('Tabla de Aspectos'!CY260='Tabla de Aspectos'!$CZ$2,'Tabla de Aspectos'!$CZ$2,IF('Tabla de Aspectos'!K260='Tabla de Aspectos'!$L$2,'Tabla de Aspectos'!$L$2,IF('Tabla de Aspectos'!M260='Tabla de Aspectos'!$N$2,'Tabla de Aspectos'!$N$2,IF('Tabla de Aspectos'!O260='Tabla de Aspectos'!$P$2,'Tabla de Aspectos'!$P$2,IF('Tabla de Aspectos'!Q260='Tabla de Aspectos'!$R$2,'Tabla de Aspectos'!$R$2,IF('Tabla de Aspectos'!S260='Tabla de Aspectos'!$T$2,'Tabla de Aspectos'!$T$2,IF('Tabla de Aspectos'!U260='Tabla de Aspectos'!$V$2,'Tabla de Aspectos'!$V$2,IF('Tabla de Aspectos'!W260='Tabla de Aspectos'!$X$2,'Tabla de Aspectos'!$X$2,IF('Tabla de Aspectos'!Y260='Tabla de Aspectos'!$Z$2,'Tabla de Aspectos'!$Z$2,IF('Tabla de Aspectos'!AA260='Tabla de Aspectos'!$AB$2,'Tabla de Aspectos'!$AB$2,IF('Tabla de Aspectos'!AC260='Tabla de Aspectos'!$AD$2,'Tabla de Aspectos'!$AD$2,IF('Tabla de Aspectos'!AE260='Tabla de Aspectos'!$AF$2,'Tabla de Aspectos'!$AF$2,IF('Tabla de Aspectos'!AG260='Tabla de Aspectos'!$AH$2,'Tabla de Aspectos'!$AH$2,IF('Tabla de Aspectos'!AI260='Tabla de Aspectos'!$AJ$2,'Tabla de Aspectos'!$AJ$2,IF('Tabla de Aspectos'!AK260='Tabla de Aspectos'!$AL$2,'Tabla de Aspectos'!$AL$2,IF('Tabla de Aspectos'!AM260='Tabla de Aspectos'!$AN$2,'Tabla de Aspectos'!$AN$2,IF('Tabla de Aspectos'!AO260='Tabla de Aspectos'!$AP$2,'Tabla de Aspectos'!$AP$2,IF('Tabla de Aspectos'!AQ260='Tabla de Aspectos'!$AR$2,'Tabla de Aspectos'!$AR$2,IF('Tabla de Aspectos'!AS260='Tabla de Aspectos'!$AT$2,'Tabla de Aspectos'!$AT$2,IF('Tabla de Aspectos'!AU260='Tabla de Aspectos'!$AV$2,'Tabla de Aspectos'!$AV$2,IF('Tabla de Aspectos'!AW260='Tabla de Aspectos'!$AX$2,'Tabla de Aspectos'!$AX$2,IF('Tabla de Aspectos'!AY260='Tabla de Aspectos'!$AZ$2,'Tabla de Aspectos'!$AZ$2,IF('Tabla de Aspectos'!BA260='Tabla de Aspectos'!$BB$2,'Tabla de Aspectos'!$BB$2,IF('Tabla de Aspectos'!BC260='Tabla de Aspectos'!$BD$2,'Tabla de Aspectos'!$BD$2,IF('Tabla de Aspectos'!BE260='Tabla de Aspectos'!$BF$2,'Tabla de Aspectos'!$BF$2,IF('Tabla de Aspectos'!BG260='Tabla de Aspectos'!$BH$2,'Tabla de Aspectos'!$BH$2,IF('Tabla de Aspectos'!BI260='Tabla de Aspectos'!$BJ$2,'Tabla de Aspectos'!$BJ$2,IF('Tabla de Aspectos'!BK260='Tabla de Aspectos'!$BL$2,'Tabla de Aspectos'!$BL$2,IF('Tabla de Aspectos'!BM260='Tabla de Aspectos'!$BN$2,'Tabla de Aspectos'!$BN$2,IF('Tabla de Aspectos'!BO260='Tabla de Aspectos'!$BP$2,'Tabla de Aspectos'!$BP$2,IF('Tabla de Aspectos'!BQ260='Tabla de Aspectos'!$BR$2,'Tabla de Aspectos'!$BR$2,IF('Tabla de Aspectos'!BS260='Tabla de Aspectos'!$BT$2,'Tabla de Aspectos'!$BT$2,IF('Tabla de Aspectos'!BU260='Tabla de Aspectos'!$BV$2,'Tabla de Aspectos'!$BV$2,IF('Tabla de Aspectos'!BW260='Tabla de Aspectos'!$BX$2,'Tabla de Aspectos'!$BX$2,IF('Tabla de Aspectos'!BY260='Tabla de Aspectos'!$BZ$2,'Tabla de Aspectos'!$BZ$2,IF('Tabla de Aspectos'!CA260='Tabla de Aspectos'!$CB$2,'Tabla de Aspectos'!$CB$2,IF('Tabla de Aspectos'!CC260='Tabla de Aspectos'!$CD$2,'Tabla de Aspectos'!$CD$2,IF('Tabla de Aspectos'!CE260='Tabla de Aspectos'!$CF$2,'Tabla de Aspectos'!$CF$2,IF('Tabla de Aspectos'!CG260='Tabla de Aspectos'!$CH$2,'Tabla de Aspectos'!$CH$2,IF('Tabla de Aspectos'!CI260='Tabla de Aspectos'!$CJ$2,'Tabla de Aspectos'!$CJ$2,IF('Tabla de Aspectos'!CK260='Tabla de Aspectos'!$CL$2,'Tabla de Aspectos'!$CL$2,IF('Tabla de Aspectos'!CM260='Tabla de Aspectos'!$CN$2,'Tabla de Aspectos'!$CN$2,IF('Tabla de Aspectos'!CO260='Tabla de Aspectos'!$CP$2,'Tabla de Aspectos'!$CP$2,IF('Tabla de Aspectos'!CQ260='Tabla de Aspectos'!$CR$2,'Tabla de Aspectos'!$CR$2,IF('Tabla de Aspectos'!CS260='Tabla de Aspectos'!$CT$2,'Tabla de Aspectos'!$CT$2,IF('Tabla de Aspectos'!CU260='Tabla de Aspectos'!$CV$2,'Tabla de Aspectos'!$CV$2,IF('Tabla de Aspectos'!CW260='Tabla de Aspectos'!$CX$2,'Tabla de Aspectos'!$CX$2,"")))))))))))))))))))))))))))))))))))))))))))))))))</f>
        <v>Conjunción</v>
      </c>
      <c r="EU13" s="5">
        <f>IF(AND('Tabla de Aspectos'!H260&gt;=0,'Tabla de Aspectos'!H260&lt;'Tabla de Aspectos'!$G$5/24),'Tabla de Aspectos'!H260,IF(AND('Tabla de Aspectos'!J260&gt;=0,'Tabla de Aspectos'!J260&lt;'Tabla de Aspectos'!$I$5/24),'Tabla de Aspectos'!J260,IF(AND('Tabla de Aspectos'!CZ260&gt;=0,'Tabla de Aspectos'!CZ260&lt;'Tabla de Aspectos'!$CY$5/24),'Tabla de Aspectos'!CZ260,IF(AND('Tabla de Aspectos'!L260&gt;=0,'Tabla de Aspectos'!L260&lt;'Tabla de Aspectos'!$K$5/24),'Tabla de Aspectos'!L260,IF(AND('Tabla de Aspectos'!N260&gt;=0,'Tabla de Aspectos'!N260&lt;'Tabla de Aspectos'!$M$5/24),'Tabla de Aspectos'!N260,IF(AND('Tabla de Aspectos'!P260&gt;=0,'Tabla de Aspectos'!P260&lt;'Tabla de Aspectos'!$O$5/24),'Tabla de Aspectos'!P260,IF(AND('Tabla de Aspectos'!R260&gt;=0,'Tabla de Aspectos'!R260&lt;'Tabla de Aspectos'!$Q$5/24),'Tabla de Aspectos'!R260,IF(AND('Tabla de Aspectos'!T260&gt;=0,'Tabla de Aspectos'!T260&lt;'Tabla de Aspectos'!$S$5/24),'Tabla de Aspectos'!T260,IF(AND('Tabla de Aspectos'!V260&gt;=0,'Tabla de Aspectos'!V260&lt;'Tabla de Aspectos'!$U$5/24),'Tabla de Aspectos'!V260,IF(AND('Tabla de Aspectos'!X260&gt;=0,'Tabla de Aspectos'!X260&lt;'Tabla de Aspectos'!$W$5/24),'Tabla de Aspectos'!X260,IF(AND('Tabla de Aspectos'!Z260&gt;=0,'Tabla de Aspectos'!Z260&lt;'Tabla de Aspectos'!$Y$5/24),'Tabla de Aspectos'!Z260,IF(AND('Tabla de Aspectos'!AB260&gt;=0,'Tabla de Aspectos'!AB260&lt;'Tabla de Aspectos'!$AA$5/24),'Tabla de Aspectos'!AB260,IF(AND('Tabla de Aspectos'!AD260&gt;=0,'Tabla de Aspectos'!AD260&lt;'Tabla de Aspectos'!$AC$5/24),'Tabla de Aspectos'!AD260,IF(AND('Tabla de Aspectos'!AF260&gt;=0,'Tabla de Aspectos'!AF260&lt;'Tabla de Aspectos'!$AE$5/24),'Tabla de Aspectos'!AF260,IF(AND('Tabla de Aspectos'!AH260&gt;=0,'Tabla de Aspectos'!AH260&lt;'Tabla de Aspectos'!$AG$5/24),'Tabla de Aspectos'!AH260,IF(AND('Tabla de Aspectos'!AJ260&gt;=0,'Tabla de Aspectos'!AJ260&lt;'Tabla de Aspectos'!$AI$5/24),'Tabla de Aspectos'!AJ260,IF(AND('Tabla de Aspectos'!AL260&gt;=0,'Tabla de Aspectos'!AL260&lt;'Tabla de Aspectos'!$AK$5/24),'Tabla de Aspectos'!AL260,IF(AND('Tabla de Aspectos'!AN260&gt;=0,'Tabla de Aspectos'!AN260&lt;'Tabla de Aspectos'!$AM$5/24),'Tabla de Aspectos'!AN260,IF(AND('Tabla de Aspectos'!AP260&gt;=0,'Tabla de Aspectos'!AP260&lt;'Tabla de Aspectos'!$AO$5/24),'Tabla de Aspectos'!AP260,IF(AND('Tabla de Aspectos'!AR260&gt;=0,'Tabla de Aspectos'!AR260&lt;'Tabla de Aspectos'!$AQ$5/24),'Tabla de Aspectos'!AR260,IF(AND('Tabla de Aspectos'!AT260&gt;=0,'Tabla de Aspectos'!AT260&lt;'Tabla de Aspectos'!$AS$5/24),'Tabla de Aspectos'!AT260,IF(AND('Tabla de Aspectos'!AV260&gt;=0,'Tabla de Aspectos'!AV260&lt;'Tabla de Aspectos'!$AU$5/24),'Tabla de Aspectos'!AV260,IF(AND('Tabla de Aspectos'!AX260&gt;=0,'Tabla de Aspectos'!AX260&lt;'Tabla de Aspectos'!$AW$5/24),'Tabla de Aspectos'!AX260,IF(AND('Tabla de Aspectos'!AZ260&gt;=0,'Tabla de Aspectos'!AZ260&lt;'Tabla de Aspectos'!$AY$5/24),'Tabla de Aspectos'!AZ260,IF(AND('Tabla de Aspectos'!BB260&gt;=0,'Tabla de Aspectos'!BB260&lt;'Tabla de Aspectos'!$BA$5/24),'Tabla de Aspectos'!BB260,IF(AND('Tabla de Aspectos'!BD260&gt;=0,'Tabla de Aspectos'!BD260&lt;'Tabla de Aspectos'!$BC$5/24),'Tabla de Aspectos'!BD260,IF(AND('Tabla de Aspectos'!BF260&gt;=0,'Tabla de Aspectos'!BF260&lt;'Tabla de Aspectos'!$BE$5/24),'Tabla de Aspectos'!BF260,IF(AND('Tabla de Aspectos'!BH260&gt;=0,'Tabla de Aspectos'!BH260&lt;'Tabla de Aspectos'!$BG$5/24),'Tabla de Aspectos'!BH260,IF(AND('Tabla de Aspectos'!BJ260&gt;=0,'Tabla de Aspectos'!BJ260&lt;'Tabla de Aspectos'!$BI$5/24),'Tabla de Aspectos'!BJ260,IF(AND('Tabla de Aspectos'!BL260&gt;=0,'Tabla de Aspectos'!BL260&lt;'Tabla de Aspectos'!$BK$5/24),'Tabla de Aspectos'!BL260,IF(AND('Tabla de Aspectos'!BN260&gt;=0,'Tabla de Aspectos'!BN260&lt;'Tabla de Aspectos'!$BM$5/24),'Tabla de Aspectos'!BN260,IF(AND('Tabla de Aspectos'!BP260&gt;=0,'Tabla de Aspectos'!BP260&lt;'Tabla de Aspectos'!$BO$5/24),'Tabla de Aspectos'!BP260,IF(AND('Tabla de Aspectos'!BR260&gt;=0,'Tabla de Aspectos'!BR260&lt;'Tabla de Aspectos'!$BQ$5/24),'Tabla de Aspectos'!BR260,IF(AND('Tabla de Aspectos'!BT260&gt;=0,'Tabla de Aspectos'!BT260&lt;'Tabla de Aspectos'!$BS$5/24),'Tabla de Aspectos'!BT260,IF(AND('Tabla de Aspectos'!BV260&gt;=0,'Tabla de Aspectos'!BV260&lt;'Tabla de Aspectos'!$BU$5/24),'Tabla de Aspectos'!BV260,IF(AND('Tabla de Aspectos'!BX260&gt;=0,'Tabla de Aspectos'!BX260&lt;'Tabla de Aspectos'!$BW$5/24),'Tabla de Aspectos'!BX260,IF(AND('Tabla de Aspectos'!BZ260&gt;=0,'Tabla de Aspectos'!BZ260&lt;'Tabla de Aspectos'!$BY$5/24),'Tabla de Aspectos'!BZ260,IF(AND('Tabla de Aspectos'!CB260&gt;=0,'Tabla de Aspectos'!CB260&lt;'Tabla de Aspectos'!$CA$5/24),'Tabla de Aspectos'!CB260,IF(AND('Tabla de Aspectos'!CD260&gt;=0,'Tabla de Aspectos'!CD260&lt;'Tabla de Aspectos'!$CC$5/24),'Tabla de Aspectos'!CD260,IF(AND('Tabla de Aspectos'!CF260&gt;=0,'Tabla de Aspectos'!CF260&lt;'Tabla de Aspectos'!$CE$5/24),'Tabla de Aspectos'!CF260,IF(AND('Tabla de Aspectos'!CH260&gt;=0,'Tabla de Aspectos'!CH260&lt;'Tabla de Aspectos'!$CG$5/24),'Tabla de Aspectos'!CH260,IF(AND('Tabla de Aspectos'!CJ260&gt;=0,'Tabla de Aspectos'!CJ260&lt;'Tabla de Aspectos'!$CI$5/24),'Tabla de Aspectos'!CJ260,IF(AND('Tabla de Aspectos'!CL260&gt;=0,'Tabla de Aspectos'!CL260&lt;'Tabla de Aspectos'!$CK$5/24),'Tabla de Aspectos'!CL260,IF(AND('Tabla de Aspectos'!CN260&gt;=0,'Tabla de Aspectos'!CN260&lt;'Tabla de Aspectos'!$CM$5/24),'Tabla de Aspectos'!CN260,IF(AND('Tabla de Aspectos'!CP260&gt;=0,'Tabla de Aspectos'!CP260&lt;'Tabla de Aspectos'!$CO$5/24),'Tabla de Aspectos'!CP260,IF(AND('Tabla de Aspectos'!CR260&gt;=0,'Tabla de Aspectos'!CR260&lt;'Tabla de Aspectos'!$CQ$5/24),'Tabla de Aspectos'!CR260,IF(AND('Tabla de Aspectos'!CT260&gt;=0,'Tabla de Aspectos'!CT260&lt;'Tabla de Aspectos'!$CS$5/24),'Tabla de Aspectos'!CT260,IF(AND('Tabla de Aspectos'!CV260&gt;=0,'Tabla de Aspectos'!CV260&lt;'Tabla de Aspectos'!$CU$5/24),'Tabla de Aspectos'!CV260,IF(AND('Tabla de Aspectos'!CX260&gt;=0,'Tabla de Aspectos'!CX260&lt;'Tabla de Aspectos'!$CW$5/24),'Tabla de Aspectos'!CX260,"")))))))))))))))))))))))))))))))))))))))))))))))))</f>
        <v>0</v>
      </c>
      <c r="EV13" s="3" t="str">
        <f>IF(EU13&lt;&gt;"",IF(ET13=13,"(no se puede describir)",IF(ET13="Conjunción","+20",ROUND((31-HLOOKUP(ET13,'Tabla de Aspectos'!$G$2:$DT$7,6,FALSE))/3*2,1))),"")</f>
        <v>+20</v>
      </c>
      <c r="EW13" s="3">
        <f>IF(ET13='Tabla de Aspectos'!$G$2,24*EU13/'Tabla de Aspectos'!$G$5,IF(ET13='Tabla de Aspectos'!$I$2,24*EU13/'Tabla de Aspectos'!$I$5,IF(ET13='Tabla de Aspectos'!$K$2,24*EU13/'Tabla de Aspectos'!$K$5,IF(ET13='Tabla de Aspectos'!$CY$2,24*EU13/'Tabla de Aspectos'!$CY$5,IF(ET13='Tabla de Aspectos'!$M$2,24*EU13/'Tabla de Aspectos'!$M$5,IF(ET13='Tabla de Aspectos'!$M$2,24*EU13/'Tabla de Aspectos'!$M$5,IF(ET13='Tabla de Aspectos'!$O$2,24*EU13/'Tabla de Aspectos'!$O$5,IF(ET13='Tabla de Aspectos'!$Q$2,24*EU13/'Tabla de Aspectos'!$Q$5,IF(ET13='Tabla de Aspectos'!$S$2,24*EU13/'Tabla de Aspectos'!$S$5,IF(ET13='Tabla de Aspectos'!$U$2,24*EU13/'Tabla de Aspectos'!$U$5,IF(ET13='Tabla de Aspectos'!$W$2,24*EU13/'Tabla de Aspectos'!$W$5,IF(ET13='Tabla de Aspectos'!$Y$2,24*EU13/'Tabla de Aspectos'!$Y$5,IF(ET13='Tabla de Aspectos'!$AA$2,24*EU13/'Tabla de Aspectos'!$AA$5,IF(ET13='Tabla de Aspectos'!$AC$2,24*EU13/'Tabla de Aspectos'!$AC$5,IF(ET13='Tabla de Aspectos'!$AE$2,24*EU13/'Tabla de Aspectos'!$AE$5,IF(ET13='Tabla de Aspectos'!$AG$2,24*EU13/'Tabla de Aspectos'!$AG$5,IF(ET13='Tabla de Aspectos'!$AI$2,24*EU13/'Tabla de Aspectos'!$AI$5,IF(ET13='Tabla de Aspectos'!$AK$2,24*EU13/'Tabla de Aspectos'!$AK$5,IF(ET13='Tabla de Aspectos'!$AM$2,24*EU13/'Tabla de Aspectos'!$AM$5,IF(ET13='Tabla de Aspectos'!$AO$2,24*EU13/'Tabla de Aspectos'!$AO$5,IF(ET13='Tabla de Aspectos'!$AQ$2,24*EU13/'Tabla de Aspectos'!$AQ$5,IF(ET13='Tabla de Aspectos'!$AS$2,24*EU13/'Tabla de Aspectos'!$AS$5,IF(ET13='Tabla de Aspectos'!$AU$2,24*EU13/'Tabla de Aspectos'!$AU$5,IF(ET13='Tabla de Aspectos'!$AW$2,24*EU13/'Tabla de Aspectos'!$AW$5,IF(ET13='Tabla de Aspectos'!$AY$2,24*EU13/'Tabla de Aspectos'!$AY$5,IF(ET13='Tabla de Aspectos'!$BA$2,24*EU13/'Tabla de Aspectos'!$BA$5,IF(ET13='Tabla de Aspectos'!$BC$2,24*EU13/'Tabla de Aspectos'!$BC$5,IF(ET13='Tabla de Aspectos'!$BE$2,24*EU13/'Tabla de Aspectos'!$BE$5,IF(ET13='Tabla de Aspectos'!$BG$2,24*EU13/'Tabla de Aspectos'!$BG$5,IF(ET13='Tabla de Aspectos'!$BI$2,24*EU13/'Tabla de Aspectos'!$BI$5,IF(ET13='Tabla de Aspectos'!$BK$2,24*EU13/'Tabla de Aspectos'!$BK$5,IF(ET13='Tabla de Aspectos'!$BM$2,24*EU13/'Tabla de Aspectos'!$BM$5,IF(ET13='Tabla de Aspectos'!$BO$2,24*EU13/'Tabla de Aspectos'!$BO$5,IF(ET13='Tabla de Aspectos'!$BQ$2,24*EU13/'Tabla de Aspectos'!$BQ$5,IF(ET13='Tabla de Aspectos'!$BS$2,24*EU13/'Tabla de Aspectos'!$BS$5,IF(ET13='Tabla de Aspectos'!$BU$2,24*EU13/'Tabla de Aspectos'!$BU$5,IF(ET13='Tabla de Aspectos'!$BW$2,24*EU13/'Tabla de Aspectos'!$BW$5,IF(ET13='Tabla de Aspectos'!$BY$2,24*EU13/'Tabla de Aspectos'!$BY$5,IF(ET13='Tabla de Aspectos'!$CA$2,24*EU13/'Tabla de Aspectos'!$CA$5,IF(ET13='Tabla de Aspectos'!$CC$2,24*EU13/'Tabla de Aspectos'!$CC$5,IF(ET13='Tabla de Aspectos'!$CE$2,24*EU13/'Tabla de Aspectos'!$CE$5,IF(ET13='Tabla de Aspectos'!$CG$2,24*EU13/'Tabla de Aspectos'!$CG$5,IF(ET13='Tabla de Aspectos'!$CI$2,24*EU13/'Tabla de Aspectos'!$CI$5,IF(ET13='Tabla de Aspectos'!$CK$2,24*EU13/'Tabla de Aspectos'!$CK$5,IF(ET13='Tabla de Aspectos'!$CM$2,24*EU13/'Tabla de Aspectos'!$CM$5,IF(ET13='Tabla de Aspectos'!$CO$2,24*EU13/'Tabla de Aspectos'!$CO$5,IF(ET13='Tabla de Aspectos'!$CQ$2,24*EU13/'Tabla de Aspectos'!$CQ$5,IF(ET13='Tabla de Aspectos'!$CS$2,24*EU13/'Tabla de Aspectos'!$CS$5,IF(ET13='Tabla de Aspectos'!$CU$2,24*EU13/'Tabla de Aspectos'!$CU$5,IF(ET13='Tabla de Aspectos'!$CW$2,24*EU13/'Tabla de Aspectos'!$CW$5,""))))))))))))))))))))))))))))))))))))))))))))))))))</f>
        <v>0</v>
      </c>
      <c r="EX13" s="3">
        <f t="shared" si="14"/>
        <v>20</v>
      </c>
    </row>
    <row r="14" spans="3:154" x14ac:dyDescent="0.3">
      <c r="C14" s="3">
        <f>'Tabla de Aspectos'!D20</f>
        <v>11</v>
      </c>
      <c r="D14" s="3" t="str">
        <f>'Tabla de Aspectos'!E20</f>
        <v>Nodo Norte Real</v>
      </c>
      <c r="E14" s="3" t="str">
        <f>'Tabla de Aspectos'!F20</f>
        <v>Se requiere llenar las posiciones</v>
      </c>
      <c r="F14" s="3" t="e">
        <f>IF('Tabla de Aspectos'!G20='Tabla de Aspectos'!$H$2,'Tabla de Aspectos'!$H$2,IF('Tabla de Aspectos'!I20='Tabla de Aspectos'!$J$2,'Tabla de Aspectos'!$J$2,IF('Tabla de Aspectos'!K20='Tabla de Aspectos'!$L$2,'Tabla de Aspectos'!$L$2,"")))</f>
        <v>#N/A</v>
      </c>
      <c r="G14" s="5" t="e">
        <f>IF(AND('Tabla de Aspectos'!H20&gt;=0,'Tabla de Aspectos'!H20&lt;'Tabla de Aspectos'!$G$5/24),'Tabla de Aspectos'!H20,IF(AND('Tabla de Aspectos'!J20&gt;=0,'Tabla de Aspectos'!J20&lt;'Tabla de Aspectos'!$I$5/24),'Tabla de Aspectos'!J20,IF(AND('Tabla de Aspectos'!L20&gt;=0,'Tabla de Aspectos'!L20&lt;'Tabla de Aspectos'!$K$5/24),'Tabla de Aspectos'!L20,"")))</f>
        <v>#N/A</v>
      </c>
      <c r="H14" s="3" t="e">
        <f>IF(G14&lt;&gt;"",IF(F14=13,"(no se puede describir)",IF(F14="Conjunción","+20",ROUND((31-HLOOKUP(F14,'Tabla de Aspectos'!$G$2:$DT$7,6,FALSE))/3*2,1))),"")</f>
        <v>#N/A</v>
      </c>
      <c r="I14" s="3" t="e">
        <f>IF(F14='Tabla de Aspectos'!$G$2,24*G14/'Tabla de Aspectos'!$G$5,IF(F14='Tabla de Aspectos'!$I$2,24*G14/'Tabla de Aspectos'!$I$5,IF(F14='Tabla de Aspectos'!$K$2,24*G14/'Tabla de Aspectos'!$K$5,"")))</f>
        <v>#N/A</v>
      </c>
      <c r="J14" s="3" t="e">
        <f t="shared" si="15"/>
        <v>#N/A</v>
      </c>
      <c r="L14" s="3">
        <f>'Tabla de Aspectos'!D36</f>
        <v>28</v>
      </c>
      <c r="M14" s="3" t="str">
        <f>'Tabla de Aspectos'!E36</f>
        <v>Sol</v>
      </c>
      <c r="N14" s="3" t="str">
        <f>'Tabla de Aspectos'!F36</f>
        <v>Quirón</v>
      </c>
      <c r="O14" s="3" t="str">
        <f>IF('Tabla de Aspectos'!G36='Tabla de Aspectos'!$H$2,'Tabla de Aspectos'!$H$2,IF('Tabla de Aspectos'!I36='Tabla de Aspectos'!$J$2,'Tabla de Aspectos'!$J$2,IF('Tabla de Aspectos'!CY36='Tabla de Aspectos'!$CZ$2,'Tabla de Aspectos'!$CZ$2,IF('Tabla de Aspectos'!K36='Tabla de Aspectos'!$L$2,'Tabla de Aspectos'!$L$2,IF('Tabla de Aspectos'!M36='Tabla de Aspectos'!$N$2,'Tabla de Aspectos'!$N$2,IF('Tabla de Aspectos'!O36='Tabla de Aspectos'!$P$2,'Tabla de Aspectos'!$P$2,IF('Tabla de Aspectos'!Q36='Tabla de Aspectos'!$R$2,'Tabla de Aspectos'!$R$2,IF('Tabla de Aspectos'!S36='Tabla de Aspectos'!$T$2,'Tabla de Aspectos'!$T$2,IF('Tabla de Aspectos'!U36='Tabla de Aspectos'!$V$2,'Tabla de Aspectos'!$V$2,IF('Tabla de Aspectos'!W36='Tabla de Aspectos'!$X$2,'Tabla de Aspectos'!$X$2,IF('Tabla de Aspectos'!Y36='Tabla de Aspectos'!$Z$2,'Tabla de Aspectos'!$Z$2,IF('Tabla de Aspectos'!AA36='Tabla de Aspectos'!$AB$2,'Tabla de Aspectos'!$AB$2,IF('Tabla de Aspectos'!AC36='Tabla de Aspectos'!$AD$2,'Tabla de Aspectos'!$AD$2,IF('Tabla de Aspectos'!AE36='Tabla de Aspectos'!$AF$2,'Tabla de Aspectos'!$AF$2,IF('Tabla de Aspectos'!AG36='Tabla de Aspectos'!$AH$2,'Tabla de Aspectos'!$AH$2,IF('Tabla de Aspectos'!AI36='Tabla de Aspectos'!$AJ$2,'Tabla de Aspectos'!$AJ$2,IF('Tabla de Aspectos'!AK36='Tabla de Aspectos'!$AL$2,'Tabla de Aspectos'!$AL$2,IF('Tabla de Aspectos'!AM36='Tabla de Aspectos'!$AN$2,'Tabla de Aspectos'!$AN$2,IF('Tabla de Aspectos'!AO36='Tabla de Aspectos'!$AP$2,'Tabla de Aspectos'!$AP$2,IF('Tabla de Aspectos'!AQ36='Tabla de Aspectos'!$AR$2,'Tabla de Aspectos'!$AR$2,IF('Tabla de Aspectos'!AS36='Tabla de Aspectos'!$AT$2,'Tabla de Aspectos'!$AT$2,IF('Tabla de Aspectos'!AU36='Tabla de Aspectos'!$AV$2,'Tabla de Aspectos'!$AV$2,IF('Tabla de Aspectos'!AW36='Tabla de Aspectos'!$AX$2,'Tabla de Aspectos'!$AX$2,IF('Tabla de Aspectos'!AY36='Tabla de Aspectos'!$AZ$2,'Tabla de Aspectos'!$AZ$2,IF('Tabla de Aspectos'!BA36='Tabla de Aspectos'!$BB$2,'Tabla de Aspectos'!$BB$2,IF('Tabla de Aspectos'!BC36='Tabla de Aspectos'!$BD$2,'Tabla de Aspectos'!$BD$2,IF('Tabla de Aspectos'!BE36='Tabla de Aspectos'!$BF$2,'Tabla de Aspectos'!$BF$2,IF('Tabla de Aspectos'!BG36='Tabla de Aspectos'!$BH$2,'Tabla de Aspectos'!$BH$2,IF('Tabla de Aspectos'!BI36='Tabla de Aspectos'!$BJ$2,'Tabla de Aspectos'!$BJ$2,IF('Tabla de Aspectos'!BK36='Tabla de Aspectos'!$BL$2,'Tabla de Aspectos'!$BL$2,IF('Tabla de Aspectos'!BM36='Tabla de Aspectos'!$BN$2,'Tabla de Aspectos'!$BN$2,IF('Tabla de Aspectos'!BO36='Tabla de Aspectos'!$BP$2,'Tabla de Aspectos'!$BP$2,IF('Tabla de Aspectos'!BQ36='Tabla de Aspectos'!$BR$2,'Tabla de Aspectos'!$BR$2,IF('Tabla de Aspectos'!BS36='Tabla de Aspectos'!$BT$2,'Tabla de Aspectos'!$BT$2,IF('Tabla de Aspectos'!BU36='Tabla de Aspectos'!$BV$2,'Tabla de Aspectos'!$BV$2,IF('Tabla de Aspectos'!BW36='Tabla de Aspectos'!$BX$2,'Tabla de Aspectos'!$BX$2,IF('Tabla de Aspectos'!BY36='Tabla de Aspectos'!$BZ$2,'Tabla de Aspectos'!$BZ$2,IF('Tabla de Aspectos'!CA36='Tabla de Aspectos'!$CB$2,'Tabla de Aspectos'!$CB$2,IF('Tabla de Aspectos'!CC36='Tabla de Aspectos'!$CD$2,'Tabla de Aspectos'!$CD$2,IF('Tabla de Aspectos'!CE36='Tabla de Aspectos'!$CF$2,'Tabla de Aspectos'!$CF$2,IF('Tabla de Aspectos'!CG36='Tabla de Aspectos'!$CH$2,'Tabla de Aspectos'!$CH$2,IF('Tabla de Aspectos'!CI36='Tabla de Aspectos'!$CJ$2,'Tabla de Aspectos'!$CJ$2,IF('Tabla de Aspectos'!CK36='Tabla de Aspectos'!$CL$2,'Tabla de Aspectos'!$CL$2,IF('Tabla de Aspectos'!CM36='Tabla de Aspectos'!$CN$2,'Tabla de Aspectos'!$CN$2,IF('Tabla de Aspectos'!CO36='Tabla de Aspectos'!$CP$2,'Tabla de Aspectos'!$CP$2,IF('Tabla de Aspectos'!CQ36='Tabla de Aspectos'!$CR$2,'Tabla de Aspectos'!$CR$2,IF('Tabla de Aspectos'!CS36='Tabla de Aspectos'!$CT$2,'Tabla de Aspectos'!$CT$2,IF('Tabla de Aspectos'!CU36='Tabla de Aspectos'!$CV$2,'Tabla de Aspectos'!$CV$2,IF('Tabla de Aspectos'!CW36='Tabla de Aspectos'!$CX$2,'Tabla de Aspectos'!$CX$2,"")))))))))))))))))))))))))))))))))))))))))))))))))</f>
        <v>Conjunción</v>
      </c>
      <c r="P14" s="5">
        <f>IF(AND('Tabla de Aspectos'!H36&gt;=0,'Tabla de Aspectos'!H36&lt;'Tabla de Aspectos'!$G$5/24),'Tabla de Aspectos'!H36,IF(AND('Tabla de Aspectos'!J36&gt;=0,'Tabla de Aspectos'!J36&lt;'Tabla de Aspectos'!$I$5/24),'Tabla de Aspectos'!J36,IF(AND('Tabla de Aspectos'!CZ36&gt;=0,'Tabla de Aspectos'!CZ36&lt;'Tabla de Aspectos'!$CY$5/24),'Tabla de Aspectos'!CZ36,IF(AND('Tabla de Aspectos'!L36&gt;=0,'Tabla de Aspectos'!L36&lt;'Tabla de Aspectos'!$K$5/24),'Tabla de Aspectos'!L36,IF(AND('Tabla de Aspectos'!N36&gt;=0,'Tabla de Aspectos'!N36&lt;'Tabla de Aspectos'!$M$5/24),'Tabla de Aspectos'!N36,IF(AND('Tabla de Aspectos'!P36&gt;=0,'Tabla de Aspectos'!P36&lt;'Tabla de Aspectos'!$O$5/24),'Tabla de Aspectos'!P36,IF(AND('Tabla de Aspectos'!R36&gt;=0,'Tabla de Aspectos'!R36&lt;'Tabla de Aspectos'!$Q$5/24),'Tabla de Aspectos'!R36,IF(AND('Tabla de Aspectos'!T36&gt;=0,'Tabla de Aspectos'!T36&lt;'Tabla de Aspectos'!$S$5/24),'Tabla de Aspectos'!T36,IF(AND('Tabla de Aspectos'!V36&gt;=0,'Tabla de Aspectos'!V36&lt;'Tabla de Aspectos'!$U$5/24),'Tabla de Aspectos'!V36,IF(AND('Tabla de Aspectos'!X36&gt;=0,'Tabla de Aspectos'!X36&lt;'Tabla de Aspectos'!$W$5/24),'Tabla de Aspectos'!X36,IF(AND('Tabla de Aspectos'!Z36&gt;=0,'Tabla de Aspectos'!Z36&lt;'Tabla de Aspectos'!$Y$5/24),'Tabla de Aspectos'!Z36,IF(AND('Tabla de Aspectos'!AB36&gt;=0,'Tabla de Aspectos'!AB36&lt;'Tabla de Aspectos'!$AA$5/24),'Tabla de Aspectos'!AB36,IF(AND('Tabla de Aspectos'!AD36&gt;=0,'Tabla de Aspectos'!AD36&lt;'Tabla de Aspectos'!$AC$5/24),'Tabla de Aspectos'!AD36,IF(AND('Tabla de Aspectos'!AF36&gt;=0,'Tabla de Aspectos'!AF36&lt;'Tabla de Aspectos'!$AE$5/24),'Tabla de Aspectos'!AF36,IF(AND('Tabla de Aspectos'!AH36&gt;=0,'Tabla de Aspectos'!AH36&lt;'Tabla de Aspectos'!$AG$5/24),'Tabla de Aspectos'!AH36,IF(AND('Tabla de Aspectos'!AJ36&gt;=0,'Tabla de Aspectos'!AJ36&lt;'Tabla de Aspectos'!$AI$5/24),'Tabla de Aspectos'!AJ36,IF(AND('Tabla de Aspectos'!AL36&gt;=0,'Tabla de Aspectos'!AL36&lt;'Tabla de Aspectos'!$AK$5/24),'Tabla de Aspectos'!AL36,IF(AND('Tabla de Aspectos'!AN36&gt;=0,'Tabla de Aspectos'!AN36&lt;'Tabla de Aspectos'!$AM$5/24),'Tabla de Aspectos'!AN36,IF(AND('Tabla de Aspectos'!AP36&gt;=0,'Tabla de Aspectos'!AP36&lt;'Tabla de Aspectos'!$AO$5/24),'Tabla de Aspectos'!AP36,IF(AND('Tabla de Aspectos'!AR36&gt;=0,'Tabla de Aspectos'!AR36&lt;'Tabla de Aspectos'!$AQ$5/24),'Tabla de Aspectos'!AR36,IF(AND('Tabla de Aspectos'!AT36&gt;=0,'Tabla de Aspectos'!AT36&lt;'Tabla de Aspectos'!$AS$5/24),'Tabla de Aspectos'!AT36,IF(AND('Tabla de Aspectos'!AV36&gt;=0,'Tabla de Aspectos'!AV36&lt;'Tabla de Aspectos'!$AU$5/24),'Tabla de Aspectos'!AV36,IF(AND('Tabla de Aspectos'!AX36&gt;=0,'Tabla de Aspectos'!AX36&lt;'Tabla de Aspectos'!$AW$5/24),'Tabla de Aspectos'!AX36,IF(AND('Tabla de Aspectos'!AZ36&gt;=0,'Tabla de Aspectos'!AZ36&lt;'Tabla de Aspectos'!$AY$5/24),'Tabla de Aspectos'!AZ36,IF(AND('Tabla de Aspectos'!BB36&gt;=0,'Tabla de Aspectos'!BB36&lt;'Tabla de Aspectos'!$BA$5/24),'Tabla de Aspectos'!BB36,IF(AND('Tabla de Aspectos'!BD36&gt;=0,'Tabla de Aspectos'!BD36&lt;'Tabla de Aspectos'!$BC$5/24),'Tabla de Aspectos'!BD36,IF(AND('Tabla de Aspectos'!BF36&gt;=0,'Tabla de Aspectos'!BF36&lt;'Tabla de Aspectos'!$BE$5/24),'Tabla de Aspectos'!BF36,IF(AND('Tabla de Aspectos'!BH36&gt;=0,'Tabla de Aspectos'!BH36&lt;'Tabla de Aspectos'!$BG$5/24),'Tabla de Aspectos'!BH36,IF(AND('Tabla de Aspectos'!BJ36&gt;=0,'Tabla de Aspectos'!BJ36&lt;'Tabla de Aspectos'!$BI$5/24),'Tabla de Aspectos'!BJ36,IF(AND('Tabla de Aspectos'!BL36&gt;=0,'Tabla de Aspectos'!BL36&lt;'Tabla de Aspectos'!$BK$5/24),'Tabla de Aspectos'!BL36,IF(AND('Tabla de Aspectos'!BN36&gt;=0,'Tabla de Aspectos'!BN36&lt;'Tabla de Aspectos'!$BM$5/24),'Tabla de Aspectos'!BN36,IF(AND('Tabla de Aspectos'!BP36&gt;=0,'Tabla de Aspectos'!BP36&lt;'Tabla de Aspectos'!$BO$5/24),'Tabla de Aspectos'!BP36,IF(AND('Tabla de Aspectos'!BR36&gt;=0,'Tabla de Aspectos'!BR36&lt;'Tabla de Aspectos'!$BQ$5/24),'Tabla de Aspectos'!BR36,IF(AND('Tabla de Aspectos'!BT36&gt;=0,'Tabla de Aspectos'!BT36&lt;'Tabla de Aspectos'!$BS$5/24),'Tabla de Aspectos'!BT36,IF(AND('Tabla de Aspectos'!BV36&gt;=0,'Tabla de Aspectos'!BV36&lt;'Tabla de Aspectos'!$BU$5/24),'Tabla de Aspectos'!BV36,IF(AND('Tabla de Aspectos'!BX36&gt;=0,'Tabla de Aspectos'!BX36&lt;'Tabla de Aspectos'!$BW$5/24),'Tabla de Aspectos'!BX36,IF(AND('Tabla de Aspectos'!BZ36&gt;=0,'Tabla de Aspectos'!BZ36&lt;'Tabla de Aspectos'!$BY$5/24),'Tabla de Aspectos'!BZ36,IF(AND('Tabla de Aspectos'!CB36&gt;=0,'Tabla de Aspectos'!CB36&lt;'Tabla de Aspectos'!$CA$5/24),'Tabla de Aspectos'!CB36,IF(AND('Tabla de Aspectos'!CD36&gt;=0,'Tabla de Aspectos'!CD36&lt;'Tabla de Aspectos'!$CC$5/24),'Tabla de Aspectos'!CD36,IF(AND('Tabla de Aspectos'!CF36&gt;=0,'Tabla de Aspectos'!CF36&lt;'Tabla de Aspectos'!$CE$5/24),'Tabla de Aspectos'!CF36,IF(AND('Tabla de Aspectos'!CH36&gt;=0,'Tabla de Aspectos'!CH36&lt;'Tabla de Aspectos'!$CG$5/24),'Tabla de Aspectos'!CH36,IF(AND('Tabla de Aspectos'!CJ36&gt;=0,'Tabla de Aspectos'!CJ36&lt;'Tabla de Aspectos'!$CI$5/24),'Tabla de Aspectos'!CJ36,IF(AND('Tabla de Aspectos'!CL36&gt;=0,'Tabla de Aspectos'!CL36&lt;'Tabla de Aspectos'!$CK$5/24),'Tabla de Aspectos'!CL36,IF(AND('Tabla de Aspectos'!CN36&gt;=0,'Tabla de Aspectos'!CN36&lt;'Tabla de Aspectos'!$CM$5/24),'Tabla de Aspectos'!CN36,IF(AND('Tabla de Aspectos'!CP36&gt;=0,'Tabla de Aspectos'!CP36&lt;'Tabla de Aspectos'!$CO$5/24),'Tabla de Aspectos'!CP36,IF(AND('Tabla de Aspectos'!CR36&gt;=0,'Tabla de Aspectos'!CR36&lt;'Tabla de Aspectos'!$CQ$5/24),'Tabla de Aspectos'!CR36,IF(AND('Tabla de Aspectos'!CT36&gt;=0,'Tabla de Aspectos'!CT36&lt;'Tabla de Aspectos'!$CS$5/24),'Tabla de Aspectos'!CT36,IF(AND('Tabla de Aspectos'!CV36&gt;=0,'Tabla de Aspectos'!CV36&lt;'Tabla de Aspectos'!$CU$5/24),'Tabla de Aspectos'!CV36,IF(AND('Tabla de Aspectos'!CX36&gt;=0,'Tabla de Aspectos'!CX36&lt;'Tabla de Aspectos'!$CW$5/24),'Tabla de Aspectos'!CX36,"")))))))))))))))))))))))))))))))))))))))))))))))))</f>
        <v>0</v>
      </c>
      <c r="Q14" s="3" t="str">
        <f>IF(P14&lt;&gt;"",IF(O14=13,"(no se puede describir)",IF(O14="Conjunción","+20",ROUND((31-HLOOKUP(O14,'Tabla de Aspectos'!$G$2:$DT$7,6,FALSE))/3*2,1))),"")</f>
        <v>+20</v>
      </c>
      <c r="R14" s="3">
        <f>IF(O14='Tabla de Aspectos'!$G$2,24*P14/'Tabla de Aspectos'!$G$5,IF(O14='Tabla de Aspectos'!$I$2,24*P14/'Tabla de Aspectos'!$I$5,IF(O14='Tabla de Aspectos'!$K$2,24*P14/'Tabla de Aspectos'!$K$5,IF(O14='Tabla de Aspectos'!$CY$2,24*P14/'Tabla de Aspectos'!$CY$5,IF(O14='Tabla de Aspectos'!$M$2,24*P14/'Tabla de Aspectos'!$M$5,IF(O14='Tabla de Aspectos'!$M$2,24*P14/'Tabla de Aspectos'!$M$5,IF(O14='Tabla de Aspectos'!$O$2,24*P14/'Tabla de Aspectos'!$O$5,IF(O14='Tabla de Aspectos'!$Q$2,24*P14/'Tabla de Aspectos'!$Q$5,IF(O14='Tabla de Aspectos'!$S$2,24*P14/'Tabla de Aspectos'!$S$5,IF(O14='Tabla de Aspectos'!$U$2,24*P14/'Tabla de Aspectos'!$U$5,IF(O14='Tabla de Aspectos'!$W$2,24*P14/'Tabla de Aspectos'!$W$5,IF(O14='Tabla de Aspectos'!$Y$2,24*P14/'Tabla de Aspectos'!$Y$5,IF(O14='Tabla de Aspectos'!$AA$2,24*P14/'Tabla de Aspectos'!$AA$5,IF(O14='Tabla de Aspectos'!$AC$2,24*P14/'Tabla de Aspectos'!$AC$5,IF(O14='Tabla de Aspectos'!$AE$2,24*P14/'Tabla de Aspectos'!$AE$5,IF(O14='Tabla de Aspectos'!$AG$2,24*P14/'Tabla de Aspectos'!$AG$5,IF(O14='Tabla de Aspectos'!$AI$2,24*P14/'Tabla de Aspectos'!$AI$5,IF(O14='Tabla de Aspectos'!$AK$2,24*P14/'Tabla de Aspectos'!$AK$5,IF(O14='Tabla de Aspectos'!$AM$2,24*P14/'Tabla de Aspectos'!$AM$5,IF(O14='Tabla de Aspectos'!$AO$2,24*P14/'Tabla de Aspectos'!$AO$5,IF(O14='Tabla de Aspectos'!$AQ$2,24*P14/'Tabla de Aspectos'!$AQ$5,IF(O14='Tabla de Aspectos'!$AS$2,24*P14/'Tabla de Aspectos'!$AS$5,IF(O14='Tabla de Aspectos'!$AU$2,24*P14/'Tabla de Aspectos'!$AU$5,IF(O14='Tabla de Aspectos'!$AW$2,24*P14/'Tabla de Aspectos'!$AW$5,IF(O14='Tabla de Aspectos'!$AY$2,24*P14/'Tabla de Aspectos'!$AY$5,IF(O14='Tabla de Aspectos'!$BA$2,24*P14/'Tabla de Aspectos'!$BA$5,IF(O14='Tabla de Aspectos'!$BC$2,24*P14/'Tabla de Aspectos'!$BC$5,IF(O14='Tabla de Aspectos'!$BE$2,24*P14/'Tabla de Aspectos'!$BE$5,IF(O14='Tabla de Aspectos'!$BG$2,24*P14/'Tabla de Aspectos'!$BG$5,IF(O14='Tabla de Aspectos'!$BI$2,24*P14/'Tabla de Aspectos'!$BI$5,IF(O14='Tabla de Aspectos'!$BK$2,24*P14/'Tabla de Aspectos'!$BK$5,IF(O14='Tabla de Aspectos'!$BM$2,24*P14/'Tabla de Aspectos'!$BM$5,IF(O14='Tabla de Aspectos'!$BO$2,24*P14/'Tabla de Aspectos'!$BO$5,IF(O14='Tabla de Aspectos'!$BQ$2,24*P14/'Tabla de Aspectos'!$BQ$5,IF(O14='Tabla de Aspectos'!$BS$2,24*P14/'Tabla de Aspectos'!$BS$5,IF(O14='Tabla de Aspectos'!$BU$2,24*P14/'Tabla de Aspectos'!$BU$5,IF(O14='Tabla de Aspectos'!$BW$2,24*P14/'Tabla de Aspectos'!$BW$5,IF(O14='Tabla de Aspectos'!$BY$2,24*P14/'Tabla de Aspectos'!$BY$5,IF(O14='Tabla de Aspectos'!$CA$2,24*P14/'Tabla de Aspectos'!$CA$5,IF(O14='Tabla de Aspectos'!$CC$2,24*P14/'Tabla de Aspectos'!$CC$5,IF(O14='Tabla de Aspectos'!$CE$2,24*P14/'Tabla de Aspectos'!$CE$5,IF(O14='Tabla de Aspectos'!$CG$2,24*P14/'Tabla de Aspectos'!$CG$5,IF(O14='Tabla de Aspectos'!$CI$2,24*P14/'Tabla de Aspectos'!$CI$5,IF(O14='Tabla de Aspectos'!$CK$2,24*P14/'Tabla de Aspectos'!$CK$5,IF(O14='Tabla de Aspectos'!$CM$2,24*P14/'Tabla de Aspectos'!$CM$5,IF(O14='Tabla de Aspectos'!$CO$2,24*P14/'Tabla de Aspectos'!$CO$5,IF(O14='Tabla de Aspectos'!$CQ$2,24*P14/'Tabla de Aspectos'!$CQ$5,IF(O14='Tabla de Aspectos'!$CS$2,24*P14/'Tabla de Aspectos'!$CS$5,IF(O14='Tabla de Aspectos'!$CU$2,24*P14/'Tabla de Aspectos'!$CU$5,IF(O14='Tabla de Aspectos'!$CW$2,24*P14/'Tabla de Aspectos'!$CW$5,""))))))))))))))))))))))))))))))))))))))))))))))))))</f>
        <v>0</v>
      </c>
      <c r="S14" s="3">
        <f t="shared" si="16"/>
        <v>20</v>
      </c>
      <c r="U14" s="3">
        <f>'Tabla de Aspectos'!D51</f>
        <v>44</v>
      </c>
      <c r="V14" s="3" t="str">
        <f>'Tabla de Aspectos'!E51</f>
        <v>Luna</v>
      </c>
      <c r="W14" s="3" t="str">
        <f>'Tabla de Aspectos'!F51</f>
        <v>Quirón</v>
      </c>
      <c r="X14" s="3" t="str">
        <f>IF('Tabla de Aspectos'!G51='Tabla de Aspectos'!$H$2,'Tabla de Aspectos'!$H$2,IF('Tabla de Aspectos'!I51='Tabla de Aspectos'!$J$2,'Tabla de Aspectos'!$J$2,IF('Tabla de Aspectos'!CY51='Tabla de Aspectos'!$CZ$2,'Tabla de Aspectos'!$CZ$2,IF('Tabla de Aspectos'!K51='Tabla de Aspectos'!$L$2,'Tabla de Aspectos'!$L$2,IF('Tabla de Aspectos'!M51='Tabla de Aspectos'!$N$2,'Tabla de Aspectos'!$N$2,IF('Tabla de Aspectos'!O51='Tabla de Aspectos'!$P$2,'Tabla de Aspectos'!$P$2,IF('Tabla de Aspectos'!Q51='Tabla de Aspectos'!$R$2,'Tabla de Aspectos'!$R$2,IF('Tabla de Aspectos'!S51='Tabla de Aspectos'!$T$2,'Tabla de Aspectos'!$T$2,IF('Tabla de Aspectos'!U51='Tabla de Aspectos'!$V$2,'Tabla de Aspectos'!$V$2,IF('Tabla de Aspectos'!W51='Tabla de Aspectos'!$X$2,'Tabla de Aspectos'!$X$2,IF('Tabla de Aspectos'!Y51='Tabla de Aspectos'!$Z$2,'Tabla de Aspectos'!$Z$2,IF('Tabla de Aspectos'!AA51='Tabla de Aspectos'!$AB$2,'Tabla de Aspectos'!$AB$2,IF('Tabla de Aspectos'!AC51='Tabla de Aspectos'!$AD$2,'Tabla de Aspectos'!$AD$2,IF('Tabla de Aspectos'!AE51='Tabla de Aspectos'!$AF$2,'Tabla de Aspectos'!$AF$2,IF('Tabla de Aspectos'!AG51='Tabla de Aspectos'!$AH$2,'Tabla de Aspectos'!$AH$2,IF('Tabla de Aspectos'!AI51='Tabla de Aspectos'!$AJ$2,'Tabla de Aspectos'!$AJ$2,IF('Tabla de Aspectos'!AK51='Tabla de Aspectos'!$AL$2,'Tabla de Aspectos'!$AL$2,IF('Tabla de Aspectos'!AM51='Tabla de Aspectos'!$AN$2,'Tabla de Aspectos'!$AN$2,IF('Tabla de Aspectos'!AO51='Tabla de Aspectos'!$AP$2,'Tabla de Aspectos'!$AP$2,IF('Tabla de Aspectos'!AQ51='Tabla de Aspectos'!$AR$2,'Tabla de Aspectos'!$AR$2,IF('Tabla de Aspectos'!AS51='Tabla de Aspectos'!$AT$2,'Tabla de Aspectos'!$AT$2,IF('Tabla de Aspectos'!AU51='Tabla de Aspectos'!$AV$2,'Tabla de Aspectos'!$AV$2,IF('Tabla de Aspectos'!AW51='Tabla de Aspectos'!$AX$2,'Tabla de Aspectos'!$AX$2,IF('Tabla de Aspectos'!AY51='Tabla de Aspectos'!$AZ$2,'Tabla de Aspectos'!$AZ$2,IF('Tabla de Aspectos'!BA51='Tabla de Aspectos'!$BB$2,'Tabla de Aspectos'!$BB$2,IF('Tabla de Aspectos'!BC51='Tabla de Aspectos'!$BD$2,'Tabla de Aspectos'!$BD$2,IF('Tabla de Aspectos'!BE51='Tabla de Aspectos'!$BF$2,'Tabla de Aspectos'!$BF$2,IF('Tabla de Aspectos'!BG51='Tabla de Aspectos'!$BH$2,'Tabla de Aspectos'!$BH$2,IF('Tabla de Aspectos'!BI51='Tabla de Aspectos'!$BJ$2,'Tabla de Aspectos'!$BJ$2,IF('Tabla de Aspectos'!BK51='Tabla de Aspectos'!$BL$2,'Tabla de Aspectos'!$BL$2,IF('Tabla de Aspectos'!BM51='Tabla de Aspectos'!$BN$2,'Tabla de Aspectos'!$BN$2,IF('Tabla de Aspectos'!BO51='Tabla de Aspectos'!$BP$2,'Tabla de Aspectos'!$BP$2,IF('Tabla de Aspectos'!BQ51='Tabla de Aspectos'!$BR$2,'Tabla de Aspectos'!$BR$2,IF('Tabla de Aspectos'!BS51='Tabla de Aspectos'!$BT$2,'Tabla de Aspectos'!$BT$2,IF('Tabla de Aspectos'!BU51='Tabla de Aspectos'!$BV$2,'Tabla de Aspectos'!$BV$2,IF('Tabla de Aspectos'!BW51='Tabla de Aspectos'!$BX$2,'Tabla de Aspectos'!$BX$2,IF('Tabla de Aspectos'!BY51='Tabla de Aspectos'!$BZ$2,'Tabla de Aspectos'!$BZ$2,IF('Tabla de Aspectos'!CA51='Tabla de Aspectos'!$CB$2,'Tabla de Aspectos'!$CB$2,IF('Tabla de Aspectos'!CC51='Tabla de Aspectos'!$CD$2,'Tabla de Aspectos'!$CD$2,IF('Tabla de Aspectos'!CE51='Tabla de Aspectos'!$CF$2,'Tabla de Aspectos'!$CF$2,IF('Tabla de Aspectos'!CG51='Tabla de Aspectos'!$CH$2,'Tabla de Aspectos'!$CH$2,IF('Tabla de Aspectos'!CI51='Tabla de Aspectos'!$CJ$2,'Tabla de Aspectos'!$CJ$2,IF('Tabla de Aspectos'!CK51='Tabla de Aspectos'!$CL$2,'Tabla de Aspectos'!$CL$2,IF('Tabla de Aspectos'!CM51='Tabla de Aspectos'!$CN$2,'Tabla de Aspectos'!$CN$2,IF('Tabla de Aspectos'!CO51='Tabla de Aspectos'!$CP$2,'Tabla de Aspectos'!$CP$2,IF('Tabla de Aspectos'!CQ51='Tabla de Aspectos'!$CR$2,'Tabla de Aspectos'!$CR$2,IF('Tabla de Aspectos'!CS51='Tabla de Aspectos'!$CT$2,'Tabla de Aspectos'!$CT$2,IF('Tabla de Aspectos'!CU51='Tabla de Aspectos'!$CV$2,'Tabla de Aspectos'!$CV$2,IF('Tabla de Aspectos'!CW51='Tabla de Aspectos'!$CX$2,'Tabla de Aspectos'!$CX$2,"")))))))))))))))))))))))))))))))))))))))))))))))))</f>
        <v>Conjunción</v>
      </c>
      <c r="Y14" s="5">
        <f>IF(AND('Tabla de Aspectos'!H51&gt;=0,'Tabla de Aspectos'!H51&lt;'Tabla de Aspectos'!$G$5/24),'Tabla de Aspectos'!H51,IF(AND('Tabla de Aspectos'!J51&gt;=0,'Tabla de Aspectos'!J51&lt;'Tabla de Aspectos'!$I$5/24),'Tabla de Aspectos'!J51,IF(AND('Tabla de Aspectos'!CZ51&gt;=0,'Tabla de Aspectos'!CZ51&lt;'Tabla de Aspectos'!$CY$5/24),'Tabla de Aspectos'!CZ51,IF(AND('Tabla de Aspectos'!L51&gt;=0,'Tabla de Aspectos'!L51&lt;'Tabla de Aspectos'!$K$5/24),'Tabla de Aspectos'!L51,IF(AND('Tabla de Aspectos'!N51&gt;=0,'Tabla de Aspectos'!N51&lt;'Tabla de Aspectos'!$M$5/24),'Tabla de Aspectos'!N51,IF(AND('Tabla de Aspectos'!P51&gt;=0,'Tabla de Aspectos'!P51&lt;'Tabla de Aspectos'!$O$5/24),'Tabla de Aspectos'!P51,IF(AND('Tabla de Aspectos'!R51&gt;=0,'Tabla de Aspectos'!R51&lt;'Tabla de Aspectos'!$Q$5/24),'Tabla de Aspectos'!R51,IF(AND('Tabla de Aspectos'!T51&gt;=0,'Tabla de Aspectos'!T51&lt;'Tabla de Aspectos'!$S$5/24),'Tabla de Aspectos'!T51,IF(AND('Tabla de Aspectos'!V51&gt;=0,'Tabla de Aspectos'!V51&lt;'Tabla de Aspectos'!$U$5/24),'Tabla de Aspectos'!V51,IF(AND('Tabla de Aspectos'!X51&gt;=0,'Tabla de Aspectos'!X51&lt;'Tabla de Aspectos'!$W$5/24),'Tabla de Aspectos'!X51,IF(AND('Tabla de Aspectos'!Z51&gt;=0,'Tabla de Aspectos'!Z51&lt;'Tabla de Aspectos'!$Y$5/24),'Tabla de Aspectos'!Z51,IF(AND('Tabla de Aspectos'!AB51&gt;=0,'Tabla de Aspectos'!AB51&lt;'Tabla de Aspectos'!$AA$5/24),'Tabla de Aspectos'!AB51,IF(AND('Tabla de Aspectos'!AD51&gt;=0,'Tabla de Aspectos'!AD51&lt;'Tabla de Aspectos'!$AC$5/24),'Tabla de Aspectos'!AD51,IF(AND('Tabla de Aspectos'!AF51&gt;=0,'Tabla de Aspectos'!AF51&lt;'Tabla de Aspectos'!$AE$5/24),'Tabla de Aspectos'!AF51,IF(AND('Tabla de Aspectos'!AH51&gt;=0,'Tabla de Aspectos'!AH51&lt;'Tabla de Aspectos'!$AG$5/24),'Tabla de Aspectos'!AH51,IF(AND('Tabla de Aspectos'!AJ51&gt;=0,'Tabla de Aspectos'!AJ51&lt;'Tabla de Aspectos'!$AI$5/24),'Tabla de Aspectos'!AJ51,IF(AND('Tabla de Aspectos'!AL51&gt;=0,'Tabla de Aspectos'!AL51&lt;'Tabla de Aspectos'!$AK$5/24),'Tabla de Aspectos'!AL51,IF(AND('Tabla de Aspectos'!AN51&gt;=0,'Tabla de Aspectos'!AN51&lt;'Tabla de Aspectos'!$AM$5/24),'Tabla de Aspectos'!AN51,IF(AND('Tabla de Aspectos'!AP51&gt;=0,'Tabla de Aspectos'!AP51&lt;'Tabla de Aspectos'!$AO$5/24),'Tabla de Aspectos'!AP51,IF(AND('Tabla de Aspectos'!AR51&gt;=0,'Tabla de Aspectos'!AR51&lt;'Tabla de Aspectos'!$AQ$5/24),'Tabla de Aspectos'!AR51,IF(AND('Tabla de Aspectos'!AT51&gt;=0,'Tabla de Aspectos'!AT51&lt;'Tabla de Aspectos'!$AS$5/24),'Tabla de Aspectos'!AT51,IF(AND('Tabla de Aspectos'!AV51&gt;=0,'Tabla de Aspectos'!AV51&lt;'Tabla de Aspectos'!$AU$5/24),'Tabla de Aspectos'!AV51,IF(AND('Tabla de Aspectos'!AX51&gt;=0,'Tabla de Aspectos'!AX51&lt;'Tabla de Aspectos'!$AW$5/24),'Tabla de Aspectos'!AX51,IF(AND('Tabla de Aspectos'!AZ51&gt;=0,'Tabla de Aspectos'!AZ51&lt;'Tabla de Aspectos'!$AY$5/24),'Tabla de Aspectos'!AZ51,IF(AND('Tabla de Aspectos'!BB51&gt;=0,'Tabla de Aspectos'!BB51&lt;'Tabla de Aspectos'!$BA$5/24),'Tabla de Aspectos'!BB51,IF(AND('Tabla de Aspectos'!BD51&gt;=0,'Tabla de Aspectos'!BD51&lt;'Tabla de Aspectos'!$BC$5/24),'Tabla de Aspectos'!BD51,IF(AND('Tabla de Aspectos'!BF51&gt;=0,'Tabla de Aspectos'!BF51&lt;'Tabla de Aspectos'!$BE$5/24),'Tabla de Aspectos'!BF51,IF(AND('Tabla de Aspectos'!BH51&gt;=0,'Tabla de Aspectos'!BH51&lt;'Tabla de Aspectos'!$BG$5/24),'Tabla de Aspectos'!BH51,IF(AND('Tabla de Aspectos'!BJ51&gt;=0,'Tabla de Aspectos'!BJ51&lt;'Tabla de Aspectos'!$BI$5/24),'Tabla de Aspectos'!BJ51,IF(AND('Tabla de Aspectos'!BL51&gt;=0,'Tabla de Aspectos'!BL51&lt;'Tabla de Aspectos'!$BK$5/24),'Tabla de Aspectos'!BL51,IF(AND('Tabla de Aspectos'!BN51&gt;=0,'Tabla de Aspectos'!BN51&lt;'Tabla de Aspectos'!$BM$5/24),'Tabla de Aspectos'!BN51,IF(AND('Tabla de Aspectos'!BP51&gt;=0,'Tabla de Aspectos'!BP51&lt;'Tabla de Aspectos'!$BO$5/24),'Tabla de Aspectos'!BP51,IF(AND('Tabla de Aspectos'!BR51&gt;=0,'Tabla de Aspectos'!BR51&lt;'Tabla de Aspectos'!$BQ$5/24),'Tabla de Aspectos'!BR51,IF(AND('Tabla de Aspectos'!BT51&gt;=0,'Tabla de Aspectos'!BT51&lt;'Tabla de Aspectos'!$BS$5/24),'Tabla de Aspectos'!BT51,IF(AND('Tabla de Aspectos'!BV51&gt;=0,'Tabla de Aspectos'!BV51&lt;'Tabla de Aspectos'!$BU$5/24),'Tabla de Aspectos'!BV51,IF(AND('Tabla de Aspectos'!BX51&gt;=0,'Tabla de Aspectos'!BX51&lt;'Tabla de Aspectos'!$BW$5/24),'Tabla de Aspectos'!BX51,IF(AND('Tabla de Aspectos'!BZ51&gt;=0,'Tabla de Aspectos'!BZ51&lt;'Tabla de Aspectos'!$BY$5/24),'Tabla de Aspectos'!BZ51,IF(AND('Tabla de Aspectos'!CB51&gt;=0,'Tabla de Aspectos'!CB51&lt;'Tabla de Aspectos'!$CA$5/24),'Tabla de Aspectos'!CB51,IF(AND('Tabla de Aspectos'!CD51&gt;=0,'Tabla de Aspectos'!CD51&lt;'Tabla de Aspectos'!$CC$5/24),'Tabla de Aspectos'!CD51,IF(AND('Tabla de Aspectos'!CF51&gt;=0,'Tabla de Aspectos'!CF51&lt;'Tabla de Aspectos'!$CE$5/24),'Tabla de Aspectos'!CF51,IF(AND('Tabla de Aspectos'!CH51&gt;=0,'Tabla de Aspectos'!CH51&lt;'Tabla de Aspectos'!$CG$5/24),'Tabla de Aspectos'!CH51,IF(AND('Tabla de Aspectos'!CJ51&gt;=0,'Tabla de Aspectos'!CJ51&lt;'Tabla de Aspectos'!$CI$5/24),'Tabla de Aspectos'!CJ51,IF(AND('Tabla de Aspectos'!CL51&gt;=0,'Tabla de Aspectos'!CL51&lt;'Tabla de Aspectos'!$CK$5/24),'Tabla de Aspectos'!CL51,IF(AND('Tabla de Aspectos'!CN51&gt;=0,'Tabla de Aspectos'!CN51&lt;'Tabla de Aspectos'!$CM$5/24),'Tabla de Aspectos'!CN51,IF(AND('Tabla de Aspectos'!CP51&gt;=0,'Tabla de Aspectos'!CP51&lt;'Tabla de Aspectos'!$CO$5/24),'Tabla de Aspectos'!CP51,IF(AND('Tabla de Aspectos'!CR51&gt;=0,'Tabla de Aspectos'!CR51&lt;'Tabla de Aspectos'!$CQ$5/24),'Tabla de Aspectos'!CR51,IF(AND('Tabla de Aspectos'!CT51&gt;=0,'Tabla de Aspectos'!CT51&lt;'Tabla de Aspectos'!$CS$5/24),'Tabla de Aspectos'!CT51,IF(AND('Tabla de Aspectos'!CV51&gt;=0,'Tabla de Aspectos'!CV51&lt;'Tabla de Aspectos'!$CU$5/24),'Tabla de Aspectos'!CV51,IF(AND('Tabla de Aspectos'!CX51&gt;=0,'Tabla de Aspectos'!CX51&lt;'Tabla de Aspectos'!$CW$5/24),'Tabla de Aspectos'!CX51,"")))))))))))))))))))))))))))))))))))))))))))))))))</f>
        <v>0</v>
      </c>
      <c r="Z14" s="3" t="str">
        <f>IF(Y14&lt;&gt;"",IF(X14=13,"(no se puede describir)",IF(X14="Conjunción","+20",ROUND((31-HLOOKUP(X14,'Tabla de Aspectos'!$G$2:$DT$7,6,FALSE))/3*2,1))),"")</f>
        <v>+20</v>
      </c>
      <c r="AA14" s="3">
        <f>IF(X14='Tabla de Aspectos'!$G$2,24*Y14/'Tabla de Aspectos'!$G$5,IF(X14='Tabla de Aspectos'!$I$2,24*Y14/'Tabla de Aspectos'!$I$5,IF(X14='Tabla de Aspectos'!$K$2,24*Y14/'Tabla de Aspectos'!$K$5,IF(X14='Tabla de Aspectos'!$CY$2,24*Y14/'Tabla de Aspectos'!$CY$5,IF(X14='Tabla de Aspectos'!$M$2,24*Y14/'Tabla de Aspectos'!$M$5,IF(X14='Tabla de Aspectos'!$M$2,24*Y14/'Tabla de Aspectos'!$M$5,IF(X14='Tabla de Aspectos'!$O$2,24*Y14/'Tabla de Aspectos'!$O$5,IF(X14='Tabla de Aspectos'!$Q$2,24*Y14/'Tabla de Aspectos'!$Q$5,IF(X14='Tabla de Aspectos'!$S$2,24*Y14/'Tabla de Aspectos'!$S$5,IF(X14='Tabla de Aspectos'!$U$2,24*Y14/'Tabla de Aspectos'!$U$5,IF(X14='Tabla de Aspectos'!$W$2,24*Y14/'Tabla de Aspectos'!$W$5,IF(X14='Tabla de Aspectos'!$Y$2,24*Y14/'Tabla de Aspectos'!$Y$5,IF(X14='Tabla de Aspectos'!$AA$2,24*Y14/'Tabla de Aspectos'!$AA$5,IF(X14='Tabla de Aspectos'!$AC$2,24*Y14/'Tabla de Aspectos'!$AC$5,IF(X14='Tabla de Aspectos'!$AE$2,24*Y14/'Tabla de Aspectos'!$AE$5,IF(X14='Tabla de Aspectos'!$AG$2,24*Y14/'Tabla de Aspectos'!$AG$5,IF(X14='Tabla de Aspectos'!$AI$2,24*Y14/'Tabla de Aspectos'!$AI$5,IF(X14='Tabla de Aspectos'!$AK$2,24*Y14/'Tabla de Aspectos'!$AK$5,IF(X14='Tabla de Aspectos'!$AM$2,24*Y14/'Tabla de Aspectos'!$AM$5,IF(X14='Tabla de Aspectos'!$AO$2,24*Y14/'Tabla de Aspectos'!$AO$5,IF(X14='Tabla de Aspectos'!$AQ$2,24*Y14/'Tabla de Aspectos'!$AQ$5,IF(X14='Tabla de Aspectos'!$AS$2,24*Y14/'Tabla de Aspectos'!$AS$5,IF(X14='Tabla de Aspectos'!$AU$2,24*Y14/'Tabla de Aspectos'!$AU$5,IF(X14='Tabla de Aspectos'!$AW$2,24*Y14/'Tabla de Aspectos'!$AW$5,IF(X14='Tabla de Aspectos'!$AY$2,24*Y14/'Tabla de Aspectos'!$AY$5,IF(X14='Tabla de Aspectos'!$BA$2,24*Y14/'Tabla de Aspectos'!$BA$5,IF(X14='Tabla de Aspectos'!$BC$2,24*Y14/'Tabla de Aspectos'!$BC$5,IF(X14='Tabla de Aspectos'!$BE$2,24*Y14/'Tabla de Aspectos'!$BE$5,IF(X14='Tabla de Aspectos'!$BG$2,24*Y14/'Tabla de Aspectos'!$BG$5,IF(X14='Tabla de Aspectos'!$BI$2,24*Y14/'Tabla de Aspectos'!$BI$5,IF(X14='Tabla de Aspectos'!$BK$2,24*Y14/'Tabla de Aspectos'!$BK$5,IF(X14='Tabla de Aspectos'!$BM$2,24*Y14/'Tabla de Aspectos'!$BM$5,IF(X14='Tabla de Aspectos'!$BO$2,24*Y14/'Tabla de Aspectos'!$BO$5,IF(X14='Tabla de Aspectos'!$BQ$2,24*Y14/'Tabla de Aspectos'!$BQ$5,IF(X14='Tabla de Aspectos'!$BS$2,24*Y14/'Tabla de Aspectos'!$BS$5,IF(X14='Tabla de Aspectos'!$BU$2,24*Y14/'Tabla de Aspectos'!$BU$5,IF(X14='Tabla de Aspectos'!$BW$2,24*Y14/'Tabla de Aspectos'!$BW$5,IF(X14='Tabla de Aspectos'!$BY$2,24*Y14/'Tabla de Aspectos'!$BY$5,IF(X14='Tabla de Aspectos'!$CA$2,24*Y14/'Tabla de Aspectos'!$CA$5,IF(X14='Tabla de Aspectos'!$CC$2,24*Y14/'Tabla de Aspectos'!$CC$5,IF(X14='Tabla de Aspectos'!$CE$2,24*Y14/'Tabla de Aspectos'!$CE$5,IF(X14='Tabla de Aspectos'!$CG$2,24*Y14/'Tabla de Aspectos'!$CG$5,IF(X14='Tabla de Aspectos'!$CI$2,24*Y14/'Tabla de Aspectos'!$CI$5,IF(X14='Tabla de Aspectos'!$CK$2,24*Y14/'Tabla de Aspectos'!$CK$5,IF(X14='Tabla de Aspectos'!$CM$2,24*Y14/'Tabla de Aspectos'!$CM$5,IF(X14='Tabla de Aspectos'!$CO$2,24*Y14/'Tabla de Aspectos'!$CO$5,IF(X14='Tabla de Aspectos'!$CQ$2,24*Y14/'Tabla de Aspectos'!$CQ$5,IF(X14='Tabla de Aspectos'!$CS$2,24*Y14/'Tabla de Aspectos'!$CS$5,IF(X14='Tabla de Aspectos'!$CU$2,24*Y14/'Tabla de Aspectos'!$CU$5,IF(X14='Tabla de Aspectos'!$CW$2,24*Y14/'Tabla de Aspectos'!$CW$5,""))))))))))))))))))))))))))))))))))))))))))))))))))</f>
        <v>0</v>
      </c>
      <c r="AB14" s="3">
        <f t="shared" si="0"/>
        <v>20</v>
      </c>
      <c r="AD14" s="3">
        <f>'Tabla de Aspectos'!D66</f>
        <v>60</v>
      </c>
      <c r="AE14" s="3" t="str">
        <f>'Tabla de Aspectos'!E66</f>
        <v>Mercurio</v>
      </c>
      <c r="AF14" s="3" t="str">
        <f>'Tabla de Aspectos'!F66</f>
        <v>Quirón</v>
      </c>
      <c r="AG14" s="3" t="str">
        <f>IF('Tabla de Aspectos'!G66='Tabla de Aspectos'!$H$2,'Tabla de Aspectos'!$H$2,IF('Tabla de Aspectos'!I66='Tabla de Aspectos'!$J$2,'Tabla de Aspectos'!$J$2,IF('Tabla de Aspectos'!CY66='Tabla de Aspectos'!$CZ$2,'Tabla de Aspectos'!$CZ$2,IF('Tabla de Aspectos'!K66='Tabla de Aspectos'!$L$2,'Tabla de Aspectos'!$L$2,IF('Tabla de Aspectos'!M66='Tabla de Aspectos'!$N$2,'Tabla de Aspectos'!$N$2,IF('Tabla de Aspectos'!O66='Tabla de Aspectos'!$P$2,'Tabla de Aspectos'!$P$2,IF('Tabla de Aspectos'!Q66='Tabla de Aspectos'!$R$2,'Tabla de Aspectos'!$R$2,IF('Tabla de Aspectos'!S66='Tabla de Aspectos'!$T$2,'Tabla de Aspectos'!$T$2,IF('Tabla de Aspectos'!U66='Tabla de Aspectos'!$V$2,'Tabla de Aspectos'!$V$2,IF('Tabla de Aspectos'!W66='Tabla de Aspectos'!$X$2,'Tabla de Aspectos'!$X$2,IF('Tabla de Aspectos'!Y66='Tabla de Aspectos'!$Z$2,'Tabla de Aspectos'!$Z$2,IF('Tabla de Aspectos'!AA66='Tabla de Aspectos'!$AB$2,'Tabla de Aspectos'!$AB$2,IF('Tabla de Aspectos'!AC66='Tabla de Aspectos'!$AD$2,'Tabla de Aspectos'!$AD$2,IF('Tabla de Aspectos'!AE66='Tabla de Aspectos'!$AF$2,'Tabla de Aspectos'!$AF$2,IF('Tabla de Aspectos'!AG66='Tabla de Aspectos'!$AH$2,'Tabla de Aspectos'!$AH$2,IF('Tabla de Aspectos'!AI66='Tabla de Aspectos'!$AJ$2,'Tabla de Aspectos'!$AJ$2,IF('Tabla de Aspectos'!AK66='Tabla de Aspectos'!$AL$2,'Tabla de Aspectos'!$AL$2,IF('Tabla de Aspectos'!AM66='Tabla de Aspectos'!$AN$2,'Tabla de Aspectos'!$AN$2,IF('Tabla de Aspectos'!AO66='Tabla de Aspectos'!$AP$2,'Tabla de Aspectos'!$AP$2,IF('Tabla de Aspectos'!AQ66='Tabla de Aspectos'!$AR$2,'Tabla de Aspectos'!$AR$2,IF('Tabla de Aspectos'!AS66='Tabla de Aspectos'!$AT$2,'Tabla de Aspectos'!$AT$2,IF('Tabla de Aspectos'!AU66='Tabla de Aspectos'!$AV$2,'Tabla de Aspectos'!$AV$2,IF('Tabla de Aspectos'!AW66='Tabla de Aspectos'!$AX$2,'Tabla de Aspectos'!$AX$2,IF('Tabla de Aspectos'!AY66='Tabla de Aspectos'!$AZ$2,'Tabla de Aspectos'!$AZ$2,IF('Tabla de Aspectos'!BA66='Tabla de Aspectos'!$BB$2,'Tabla de Aspectos'!$BB$2,IF('Tabla de Aspectos'!BC66='Tabla de Aspectos'!$BD$2,'Tabla de Aspectos'!$BD$2,IF('Tabla de Aspectos'!BE66='Tabla de Aspectos'!$BF$2,'Tabla de Aspectos'!$BF$2,IF('Tabla de Aspectos'!BG66='Tabla de Aspectos'!$BH$2,'Tabla de Aspectos'!$BH$2,IF('Tabla de Aspectos'!BI66='Tabla de Aspectos'!$BJ$2,'Tabla de Aspectos'!$BJ$2,IF('Tabla de Aspectos'!BK66='Tabla de Aspectos'!$BL$2,'Tabla de Aspectos'!$BL$2,IF('Tabla de Aspectos'!BM66='Tabla de Aspectos'!$BN$2,'Tabla de Aspectos'!$BN$2,IF('Tabla de Aspectos'!BO66='Tabla de Aspectos'!$BP$2,'Tabla de Aspectos'!$BP$2,IF('Tabla de Aspectos'!BQ66='Tabla de Aspectos'!$BR$2,'Tabla de Aspectos'!$BR$2,IF('Tabla de Aspectos'!BS66='Tabla de Aspectos'!$BT$2,'Tabla de Aspectos'!$BT$2,IF('Tabla de Aspectos'!BU66='Tabla de Aspectos'!$BV$2,'Tabla de Aspectos'!$BV$2,IF('Tabla de Aspectos'!BW66='Tabla de Aspectos'!$BX$2,'Tabla de Aspectos'!$BX$2,IF('Tabla de Aspectos'!BY66='Tabla de Aspectos'!$BZ$2,'Tabla de Aspectos'!$BZ$2,IF('Tabla de Aspectos'!CA66='Tabla de Aspectos'!$CB$2,'Tabla de Aspectos'!$CB$2,IF('Tabla de Aspectos'!CC66='Tabla de Aspectos'!$CD$2,'Tabla de Aspectos'!$CD$2,IF('Tabla de Aspectos'!CE66='Tabla de Aspectos'!$CF$2,'Tabla de Aspectos'!$CF$2,IF('Tabla de Aspectos'!CG66='Tabla de Aspectos'!$CH$2,'Tabla de Aspectos'!$CH$2,IF('Tabla de Aspectos'!CI66='Tabla de Aspectos'!$CJ$2,'Tabla de Aspectos'!$CJ$2,IF('Tabla de Aspectos'!CK66='Tabla de Aspectos'!$CL$2,'Tabla de Aspectos'!$CL$2,IF('Tabla de Aspectos'!CM66='Tabla de Aspectos'!$CN$2,'Tabla de Aspectos'!$CN$2,IF('Tabla de Aspectos'!CO66='Tabla de Aspectos'!$CP$2,'Tabla de Aspectos'!$CP$2,IF('Tabla de Aspectos'!CQ66='Tabla de Aspectos'!$CR$2,'Tabla de Aspectos'!$CR$2,IF('Tabla de Aspectos'!CS66='Tabla de Aspectos'!$CT$2,'Tabla de Aspectos'!$CT$2,IF('Tabla de Aspectos'!CU66='Tabla de Aspectos'!$CV$2,'Tabla de Aspectos'!$CV$2,IF('Tabla de Aspectos'!CW66='Tabla de Aspectos'!$CX$2,'Tabla de Aspectos'!$CX$2,"")))))))))))))))))))))))))))))))))))))))))))))))))</f>
        <v>Conjunción</v>
      </c>
      <c r="AH14" s="5">
        <f>IF(AND('Tabla de Aspectos'!H66&gt;=0,'Tabla de Aspectos'!H66&lt;'Tabla de Aspectos'!$G$5/24),'Tabla de Aspectos'!H66,IF(AND('Tabla de Aspectos'!J66&gt;=0,'Tabla de Aspectos'!J66&lt;'Tabla de Aspectos'!$I$5/24),'Tabla de Aspectos'!J66,IF(AND('Tabla de Aspectos'!CZ66&gt;=0,'Tabla de Aspectos'!CZ66&lt;'Tabla de Aspectos'!$CY$5/24),'Tabla de Aspectos'!CZ66,IF(AND('Tabla de Aspectos'!L66&gt;=0,'Tabla de Aspectos'!L66&lt;'Tabla de Aspectos'!$K$5/24),'Tabla de Aspectos'!L66,IF(AND('Tabla de Aspectos'!N66&gt;=0,'Tabla de Aspectos'!N66&lt;'Tabla de Aspectos'!$M$5/24),'Tabla de Aspectos'!N66,IF(AND('Tabla de Aspectos'!P66&gt;=0,'Tabla de Aspectos'!P66&lt;'Tabla de Aspectos'!$O$5/24),'Tabla de Aspectos'!P66,IF(AND('Tabla de Aspectos'!R66&gt;=0,'Tabla de Aspectos'!R66&lt;'Tabla de Aspectos'!$Q$5/24),'Tabla de Aspectos'!R66,IF(AND('Tabla de Aspectos'!T66&gt;=0,'Tabla de Aspectos'!T66&lt;'Tabla de Aspectos'!$S$5/24),'Tabla de Aspectos'!T66,IF(AND('Tabla de Aspectos'!V66&gt;=0,'Tabla de Aspectos'!V66&lt;'Tabla de Aspectos'!$U$5/24),'Tabla de Aspectos'!V66,IF(AND('Tabla de Aspectos'!X66&gt;=0,'Tabla de Aspectos'!X66&lt;'Tabla de Aspectos'!$W$5/24),'Tabla de Aspectos'!X66,IF(AND('Tabla de Aspectos'!Z66&gt;=0,'Tabla de Aspectos'!Z66&lt;'Tabla de Aspectos'!$Y$5/24),'Tabla de Aspectos'!Z66,IF(AND('Tabla de Aspectos'!AB66&gt;=0,'Tabla de Aspectos'!AB66&lt;'Tabla de Aspectos'!$AA$5/24),'Tabla de Aspectos'!AB66,IF(AND('Tabla de Aspectos'!AD66&gt;=0,'Tabla de Aspectos'!AD66&lt;'Tabla de Aspectos'!$AC$5/24),'Tabla de Aspectos'!AD66,IF(AND('Tabla de Aspectos'!AF66&gt;=0,'Tabla de Aspectos'!AF66&lt;'Tabla de Aspectos'!$AE$5/24),'Tabla de Aspectos'!AF66,IF(AND('Tabla de Aspectos'!AH66&gt;=0,'Tabla de Aspectos'!AH66&lt;'Tabla de Aspectos'!$AG$5/24),'Tabla de Aspectos'!AH66,IF(AND('Tabla de Aspectos'!AJ66&gt;=0,'Tabla de Aspectos'!AJ66&lt;'Tabla de Aspectos'!$AI$5/24),'Tabla de Aspectos'!AJ66,IF(AND('Tabla de Aspectos'!AL66&gt;=0,'Tabla de Aspectos'!AL66&lt;'Tabla de Aspectos'!$AK$5/24),'Tabla de Aspectos'!AL66,IF(AND('Tabla de Aspectos'!AN66&gt;=0,'Tabla de Aspectos'!AN66&lt;'Tabla de Aspectos'!$AM$5/24),'Tabla de Aspectos'!AN66,IF(AND('Tabla de Aspectos'!AP66&gt;=0,'Tabla de Aspectos'!AP66&lt;'Tabla de Aspectos'!$AO$5/24),'Tabla de Aspectos'!AP66,IF(AND('Tabla de Aspectos'!AR66&gt;=0,'Tabla de Aspectos'!AR66&lt;'Tabla de Aspectos'!$AQ$5/24),'Tabla de Aspectos'!AR66,IF(AND('Tabla de Aspectos'!AT66&gt;=0,'Tabla de Aspectos'!AT66&lt;'Tabla de Aspectos'!$AS$5/24),'Tabla de Aspectos'!AT66,IF(AND('Tabla de Aspectos'!AV66&gt;=0,'Tabla de Aspectos'!AV66&lt;'Tabla de Aspectos'!$AU$5/24),'Tabla de Aspectos'!AV66,IF(AND('Tabla de Aspectos'!AX66&gt;=0,'Tabla de Aspectos'!AX66&lt;'Tabla de Aspectos'!$AW$5/24),'Tabla de Aspectos'!AX66,IF(AND('Tabla de Aspectos'!AZ66&gt;=0,'Tabla de Aspectos'!AZ66&lt;'Tabla de Aspectos'!$AY$5/24),'Tabla de Aspectos'!AZ66,IF(AND('Tabla de Aspectos'!BB66&gt;=0,'Tabla de Aspectos'!BB66&lt;'Tabla de Aspectos'!$BA$5/24),'Tabla de Aspectos'!BB66,IF(AND('Tabla de Aspectos'!BD66&gt;=0,'Tabla de Aspectos'!BD66&lt;'Tabla de Aspectos'!$BC$5/24),'Tabla de Aspectos'!BD66,IF(AND('Tabla de Aspectos'!BF66&gt;=0,'Tabla de Aspectos'!BF66&lt;'Tabla de Aspectos'!$BE$5/24),'Tabla de Aspectos'!BF66,IF(AND('Tabla de Aspectos'!BH66&gt;=0,'Tabla de Aspectos'!BH66&lt;'Tabla de Aspectos'!$BG$5/24),'Tabla de Aspectos'!BH66,IF(AND('Tabla de Aspectos'!BJ66&gt;=0,'Tabla de Aspectos'!BJ66&lt;'Tabla de Aspectos'!$BI$5/24),'Tabla de Aspectos'!BJ66,IF(AND('Tabla de Aspectos'!BL66&gt;=0,'Tabla de Aspectos'!BL66&lt;'Tabla de Aspectos'!$BK$5/24),'Tabla de Aspectos'!BL66,IF(AND('Tabla de Aspectos'!BN66&gt;=0,'Tabla de Aspectos'!BN66&lt;'Tabla de Aspectos'!$BM$5/24),'Tabla de Aspectos'!BN66,IF(AND('Tabla de Aspectos'!BP66&gt;=0,'Tabla de Aspectos'!BP66&lt;'Tabla de Aspectos'!$BO$5/24),'Tabla de Aspectos'!BP66,IF(AND('Tabla de Aspectos'!BR66&gt;=0,'Tabla de Aspectos'!BR66&lt;'Tabla de Aspectos'!$BQ$5/24),'Tabla de Aspectos'!BR66,IF(AND('Tabla de Aspectos'!BT66&gt;=0,'Tabla de Aspectos'!BT66&lt;'Tabla de Aspectos'!$BS$5/24),'Tabla de Aspectos'!BT66,IF(AND('Tabla de Aspectos'!BV66&gt;=0,'Tabla de Aspectos'!BV66&lt;'Tabla de Aspectos'!$BU$5/24),'Tabla de Aspectos'!BV66,IF(AND('Tabla de Aspectos'!BX66&gt;=0,'Tabla de Aspectos'!BX66&lt;'Tabla de Aspectos'!$BW$5/24),'Tabla de Aspectos'!BX66,IF(AND('Tabla de Aspectos'!BZ66&gt;=0,'Tabla de Aspectos'!BZ66&lt;'Tabla de Aspectos'!$BY$5/24),'Tabla de Aspectos'!BZ66,IF(AND('Tabla de Aspectos'!CB66&gt;=0,'Tabla de Aspectos'!CB66&lt;'Tabla de Aspectos'!$CA$5/24),'Tabla de Aspectos'!CB66,IF(AND('Tabla de Aspectos'!CD66&gt;=0,'Tabla de Aspectos'!CD66&lt;'Tabla de Aspectos'!$CC$5/24),'Tabla de Aspectos'!CD66,IF(AND('Tabla de Aspectos'!CF66&gt;=0,'Tabla de Aspectos'!CF66&lt;'Tabla de Aspectos'!$CE$5/24),'Tabla de Aspectos'!CF66,IF(AND('Tabla de Aspectos'!CH66&gt;=0,'Tabla de Aspectos'!CH66&lt;'Tabla de Aspectos'!$CG$5/24),'Tabla de Aspectos'!CH66,IF(AND('Tabla de Aspectos'!CJ66&gt;=0,'Tabla de Aspectos'!CJ66&lt;'Tabla de Aspectos'!$CI$5/24),'Tabla de Aspectos'!CJ66,IF(AND('Tabla de Aspectos'!CL66&gt;=0,'Tabla de Aspectos'!CL66&lt;'Tabla de Aspectos'!$CK$5/24),'Tabla de Aspectos'!CL66,IF(AND('Tabla de Aspectos'!CN66&gt;=0,'Tabla de Aspectos'!CN66&lt;'Tabla de Aspectos'!$CM$5/24),'Tabla de Aspectos'!CN66,IF(AND('Tabla de Aspectos'!CP66&gt;=0,'Tabla de Aspectos'!CP66&lt;'Tabla de Aspectos'!$CO$5/24),'Tabla de Aspectos'!CP66,IF(AND('Tabla de Aspectos'!CR66&gt;=0,'Tabla de Aspectos'!CR66&lt;'Tabla de Aspectos'!$CQ$5/24),'Tabla de Aspectos'!CR66,IF(AND('Tabla de Aspectos'!CT66&gt;=0,'Tabla de Aspectos'!CT66&lt;'Tabla de Aspectos'!$CS$5/24),'Tabla de Aspectos'!CT66,IF(AND('Tabla de Aspectos'!CV66&gt;=0,'Tabla de Aspectos'!CV66&lt;'Tabla de Aspectos'!$CU$5/24),'Tabla de Aspectos'!CV66,IF(AND('Tabla de Aspectos'!CX66&gt;=0,'Tabla de Aspectos'!CX66&lt;'Tabla de Aspectos'!$CW$5/24),'Tabla de Aspectos'!CX66,"")))))))))))))))))))))))))))))))))))))))))))))))))</f>
        <v>0</v>
      </c>
      <c r="AI14" s="3" t="str">
        <f>IF(AH14&lt;&gt;"",IF(AG14=13,"(no se puede describir)",IF(AG14="Conjunción","+20",ROUND((31-HLOOKUP(AG14,'Tabla de Aspectos'!$G$2:$DT$7,6,FALSE))/3*2,1))),"")</f>
        <v>+20</v>
      </c>
      <c r="AJ14" s="3">
        <f>IF(AG14='Tabla de Aspectos'!$G$2,24*AH14/'Tabla de Aspectos'!$G$5,IF(AG14='Tabla de Aspectos'!$I$2,24*AH14/'Tabla de Aspectos'!$I$5,IF(AG14='Tabla de Aspectos'!$K$2,24*AH14/'Tabla de Aspectos'!$K$5,IF(AG14='Tabla de Aspectos'!$CY$2,24*AH14/'Tabla de Aspectos'!$CY$5,IF(AG14='Tabla de Aspectos'!$M$2,24*AH14/'Tabla de Aspectos'!$M$5,IF(AG14='Tabla de Aspectos'!$M$2,24*AH14/'Tabla de Aspectos'!$M$5,IF(AG14='Tabla de Aspectos'!$O$2,24*AH14/'Tabla de Aspectos'!$O$5,IF(AG14='Tabla de Aspectos'!$Q$2,24*AH14/'Tabla de Aspectos'!$Q$5,IF(AG14='Tabla de Aspectos'!$S$2,24*AH14/'Tabla de Aspectos'!$S$5,IF(AG14='Tabla de Aspectos'!$U$2,24*AH14/'Tabla de Aspectos'!$U$5,IF(AG14='Tabla de Aspectos'!$W$2,24*AH14/'Tabla de Aspectos'!$W$5,IF(AG14='Tabla de Aspectos'!$Y$2,24*AH14/'Tabla de Aspectos'!$Y$5,IF(AG14='Tabla de Aspectos'!$AA$2,24*AH14/'Tabla de Aspectos'!$AA$5,IF(AG14='Tabla de Aspectos'!$AC$2,24*AH14/'Tabla de Aspectos'!$AC$5,IF(AG14='Tabla de Aspectos'!$AE$2,24*AH14/'Tabla de Aspectos'!$AE$5,IF(AG14='Tabla de Aspectos'!$AG$2,24*AH14/'Tabla de Aspectos'!$AG$5,IF(AG14='Tabla de Aspectos'!$AI$2,24*AH14/'Tabla de Aspectos'!$AI$5,IF(AG14='Tabla de Aspectos'!$AK$2,24*AH14/'Tabla de Aspectos'!$AK$5,IF(AG14='Tabla de Aspectos'!$AM$2,24*AH14/'Tabla de Aspectos'!$AM$5,IF(AG14='Tabla de Aspectos'!$AO$2,24*AH14/'Tabla de Aspectos'!$AO$5,IF(AG14='Tabla de Aspectos'!$AQ$2,24*AH14/'Tabla de Aspectos'!$AQ$5,IF(AG14='Tabla de Aspectos'!$AS$2,24*AH14/'Tabla de Aspectos'!$AS$5,IF(AG14='Tabla de Aspectos'!$AU$2,24*AH14/'Tabla de Aspectos'!$AU$5,IF(AG14='Tabla de Aspectos'!$AW$2,24*AH14/'Tabla de Aspectos'!$AW$5,IF(AG14='Tabla de Aspectos'!$AY$2,24*AH14/'Tabla de Aspectos'!$AY$5,IF(AG14='Tabla de Aspectos'!$BA$2,24*AH14/'Tabla de Aspectos'!$BA$5,IF(AG14='Tabla de Aspectos'!$BC$2,24*AH14/'Tabla de Aspectos'!$BC$5,IF(AG14='Tabla de Aspectos'!$BE$2,24*AH14/'Tabla de Aspectos'!$BE$5,IF(AG14='Tabla de Aspectos'!$BG$2,24*AH14/'Tabla de Aspectos'!$BG$5,IF(AG14='Tabla de Aspectos'!$BI$2,24*AH14/'Tabla de Aspectos'!$BI$5,IF(AG14='Tabla de Aspectos'!$BK$2,24*AH14/'Tabla de Aspectos'!$BK$5,IF(AG14='Tabla de Aspectos'!$BM$2,24*AH14/'Tabla de Aspectos'!$BM$5,IF(AG14='Tabla de Aspectos'!$BO$2,24*AH14/'Tabla de Aspectos'!$BO$5,IF(AG14='Tabla de Aspectos'!$BQ$2,24*AH14/'Tabla de Aspectos'!$BQ$5,IF(AG14='Tabla de Aspectos'!$BS$2,24*AH14/'Tabla de Aspectos'!$BS$5,IF(AG14='Tabla de Aspectos'!$BU$2,24*AH14/'Tabla de Aspectos'!$BU$5,IF(AG14='Tabla de Aspectos'!$BW$2,24*AH14/'Tabla de Aspectos'!$BW$5,IF(AG14='Tabla de Aspectos'!$BY$2,24*AH14/'Tabla de Aspectos'!$BY$5,IF(AG14='Tabla de Aspectos'!$CA$2,24*AH14/'Tabla de Aspectos'!$CA$5,IF(AG14='Tabla de Aspectos'!$CC$2,24*AH14/'Tabla de Aspectos'!$CC$5,IF(AG14='Tabla de Aspectos'!$CE$2,24*AH14/'Tabla de Aspectos'!$CE$5,IF(AG14='Tabla de Aspectos'!$CG$2,24*AH14/'Tabla de Aspectos'!$CG$5,IF(AG14='Tabla de Aspectos'!$CI$2,24*AH14/'Tabla de Aspectos'!$CI$5,IF(AG14='Tabla de Aspectos'!$CK$2,24*AH14/'Tabla de Aspectos'!$CK$5,IF(AG14='Tabla de Aspectos'!$CM$2,24*AH14/'Tabla de Aspectos'!$CM$5,IF(AG14='Tabla de Aspectos'!$CO$2,24*AH14/'Tabla de Aspectos'!$CO$5,IF(AG14='Tabla de Aspectos'!$CQ$2,24*AH14/'Tabla de Aspectos'!$CQ$5,IF(AG14='Tabla de Aspectos'!$CS$2,24*AH14/'Tabla de Aspectos'!$CS$5,IF(AG14='Tabla de Aspectos'!$CU$2,24*AH14/'Tabla de Aspectos'!$CU$5,IF(AG14='Tabla de Aspectos'!$CW$2,24*AH14/'Tabla de Aspectos'!$CW$5,""))))))))))))))))))))))))))))))))))))))))))))))))))</f>
        <v>0</v>
      </c>
      <c r="AK14" s="3">
        <f t="shared" si="1"/>
        <v>20</v>
      </c>
      <c r="AM14" s="3">
        <f>'Tabla de Aspectos'!D81</f>
        <v>76</v>
      </c>
      <c r="AN14" s="3" t="str">
        <f>'Tabla de Aspectos'!E81</f>
        <v>Venus</v>
      </c>
      <c r="AO14" s="3" t="str">
        <f>'Tabla de Aspectos'!F81</f>
        <v>Quirón</v>
      </c>
      <c r="AP14" s="3" t="str">
        <f>IF('Tabla de Aspectos'!G81='Tabla de Aspectos'!$H$2,'Tabla de Aspectos'!$H$2,IF('Tabla de Aspectos'!I81='Tabla de Aspectos'!$J$2,'Tabla de Aspectos'!$J$2,IF('Tabla de Aspectos'!CY81='Tabla de Aspectos'!$CZ$2,'Tabla de Aspectos'!$CZ$2,IF('Tabla de Aspectos'!K81='Tabla de Aspectos'!$L$2,'Tabla de Aspectos'!$L$2,IF('Tabla de Aspectos'!M81='Tabla de Aspectos'!$N$2,'Tabla de Aspectos'!$N$2,IF('Tabla de Aspectos'!O81='Tabla de Aspectos'!$P$2,'Tabla de Aspectos'!$P$2,IF('Tabla de Aspectos'!Q81='Tabla de Aspectos'!$R$2,'Tabla de Aspectos'!$R$2,IF('Tabla de Aspectos'!S81='Tabla de Aspectos'!$T$2,'Tabla de Aspectos'!$T$2,IF('Tabla de Aspectos'!U81='Tabla de Aspectos'!$V$2,'Tabla de Aspectos'!$V$2,IF('Tabla de Aspectos'!W81='Tabla de Aspectos'!$X$2,'Tabla de Aspectos'!$X$2,IF('Tabla de Aspectos'!Y81='Tabla de Aspectos'!$Z$2,'Tabla de Aspectos'!$Z$2,IF('Tabla de Aspectos'!AA81='Tabla de Aspectos'!$AB$2,'Tabla de Aspectos'!$AB$2,IF('Tabla de Aspectos'!AC81='Tabla de Aspectos'!$AD$2,'Tabla de Aspectos'!$AD$2,IF('Tabla de Aspectos'!AE81='Tabla de Aspectos'!$AF$2,'Tabla de Aspectos'!$AF$2,IF('Tabla de Aspectos'!AG81='Tabla de Aspectos'!$AH$2,'Tabla de Aspectos'!$AH$2,IF('Tabla de Aspectos'!AI81='Tabla de Aspectos'!$AJ$2,'Tabla de Aspectos'!$AJ$2,IF('Tabla de Aspectos'!AK81='Tabla de Aspectos'!$AL$2,'Tabla de Aspectos'!$AL$2,IF('Tabla de Aspectos'!AM81='Tabla de Aspectos'!$AN$2,'Tabla de Aspectos'!$AN$2,IF('Tabla de Aspectos'!AO81='Tabla de Aspectos'!$AP$2,'Tabla de Aspectos'!$AP$2,IF('Tabla de Aspectos'!AQ81='Tabla de Aspectos'!$AR$2,'Tabla de Aspectos'!$AR$2,IF('Tabla de Aspectos'!AS81='Tabla de Aspectos'!$AT$2,'Tabla de Aspectos'!$AT$2,IF('Tabla de Aspectos'!AU81='Tabla de Aspectos'!$AV$2,'Tabla de Aspectos'!$AV$2,IF('Tabla de Aspectos'!AW81='Tabla de Aspectos'!$AX$2,'Tabla de Aspectos'!$AX$2,IF('Tabla de Aspectos'!AY81='Tabla de Aspectos'!$AZ$2,'Tabla de Aspectos'!$AZ$2,IF('Tabla de Aspectos'!BA81='Tabla de Aspectos'!$BB$2,'Tabla de Aspectos'!$BB$2,IF('Tabla de Aspectos'!BC81='Tabla de Aspectos'!$BD$2,'Tabla de Aspectos'!$BD$2,IF('Tabla de Aspectos'!BE81='Tabla de Aspectos'!$BF$2,'Tabla de Aspectos'!$BF$2,IF('Tabla de Aspectos'!BG81='Tabla de Aspectos'!$BH$2,'Tabla de Aspectos'!$BH$2,IF('Tabla de Aspectos'!BI81='Tabla de Aspectos'!$BJ$2,'Tabla de Aspectos'!$BJ$2,IF('Tabla de Aspectos'!BK81='Tabla de Aspectos'!$BL$2,'Tabla de Aspectos'!$BL$2,IF('Tabla de Aspectos'!BM81='Tabla de Aspectos'!$BN$2,'Tabla de Aspectos'!$BN$2,IF('Tabla de Aspectos'!BO81='Tabla de Aspectos'!$BP$2,'Tabla de Aspectos'!$BP$2,IF('Tabla de Aspectos'!BQ81='Tabla de Aspectos'!$BR$2,'Tabla de Aspectos'!$BR$2,IF('Tabla de Aspectos'!BS81='Tabla de Aspectos'!$BT$2,'Tabla de Aspectos'!$BT$2,IF('Tabla de Aspectos'!BU81='Tabla de Aspectos'!$BV$2,'Tabla de Aspectos'!$BV$2,IF('Tabla de Aspectos'!BW81='Tabla de Aspectos'!$BX$2,'Tabla de Aspectos'!$BX$2,IF('Tabla de Aspectos'!BY81='Tabla de Aspectos'!$BZ$2,'Tabla de Aspectos'!$BZ$2,IF('Tabla de Aspectos'!CA81='Tabla de Aspectos'!$CB$2,'Tabla de Aspectos'!$CB$2,IF('Tabla de Aspectos'!CC81='Tabla de Aspectos'!$CD$2,'Tabla de Aspectos'!$CD$2,IF('Tabla de Aspectos'!CE81='Tabla de Aspectos'!$CF$2,'Tabla de Aspectos'!$CF$2,IF('Tabla de Aspectos'!CG81='Tabla de Aspectos'!$CH$2,'Tabla de Aspectos'!$CH$2,IF('Tabla de Aspectos'!CI81='Tabla de Aspectos'!$CJ$2,'Tabla de Aspectos'!$CJ$2,IF('Tabla de Aspectos'!CK81='Tabla de Aspectos'!$CL$2,'Tabla de Aspectos'!$CL$2,IF('Tabla de Aspectos'!CM81='Tabla de Aspectos'!$CN$2,'Tabla de Aspectos'!$CN$2,IF('Tabla de Aspectos'!CO81='Tabla de Aspectos'!$CP$2,'Tabla de Aspectos'!$CP$2,IF('Tabla de Aspectos'!CQ81='Tabla de Aspectos'!$CR$2,'Tabla de Aspectos'!$CR$2,IF('Tabla de Aspectos'!CS81='Tabla de Aspectos'!$CT$2,'Tabla de Aspectos'!$CT$2,IF('Tabla de Aspectos'!CU81='Tabla de Aspectos'!$CV$2,'Tabla de Aspectos'!$CV$2,IF('Tabla de Aspectos'!CW81='Tabla de Aspectos'!$CX$2,'Tabla de Aspectos'!$CX$2,"")))))))))))))))))))))))))))))))))))))))))))))))))</f>
        <v>Conjunción</v>
      </c>
      <c r="AQ14" s="5">
        <f>IF(AND('Tabla de Aspectos'!H81&gt;=0,'Tabla de Aspectos'!H81&lt;'Tabla de Aspectos'!$G$5/24),'Tabla de Aspectos'!H81,IF(AND('Tabla de Aspectos'!J81&gt;=0,'Tabla de Aspectos'!J81&lt;'Tabla de Aspectos'!$I$5/24),'Tabla de Aspectos'!J81,IF(AND('Tabla de Aspectos'!CZ81&gt;=0,'Tabla de Aspectos'!CZ81&lt;'Tabla de Aspectos'!$CY$5/24),'Tabla de Aspectos'!CZ81,IF(AND('Tabla de Aspectos'!L81&gt;=0,'Tabla de Aspectos'!L81&lt;'Tabla de Aspectos'!$K$5/24),'Tabla de Aspectos'!L81,IF(AND('Tabla de Aspectos'!N81&gt;=0,'Tabla de Aspectos'!N81&lt;'Tabla de Aspectos'!$M$5/24),'Tabla de Aspectos'!N81,IF(AND('Tabla de Aspectos'!P81&gt;=0,'Tabla de Aspectos'!P81&lt;'Tabla de Aspectos'!$O$5/24),'Tabla de Aspectos'!P81,IF(AND('Tabla de Aspectos'!R81&gt;=0,'Tabla de Aspectos'!R81&lt;'Tabla de Aspectos'!$Q$5/24),'Tabla de Aspectos'!R81,IF(AND('Tabla de Aspectos'!T81&gt;=0,'Tabla de Aspectos'!T81&lt;'Tabla de Aspectos'!$S$5/24),'Tabla de Aspectos'!T81,IF(AND('Tabla de Aspectos'!V81&gt;=0,'Tabla de Aspectos'!V81&lt;'Tabla de Aspectos'!$U$5/24),'Tabla de Aspectos'!V81,IF(AND('Tabla de Aspectos'!X81&gt;=0,'Tabla de Aspectos'!X81&lt;'Tabla de Aspectos'!$W$5/24),'Tabla de Aspectos'!X81,IF(AND('Tabla de Aspectos'!Z81&gt;=0,'Tabla de Aspectos'!Z81&lt;'Tabla de Aspectos'!$Y$5/24),'Tabla de Aspectos'!Z81,IF(AND('Tabla de Aspectos'!AB81&gt;=0,'Tabla de Aspectos'!AB81&lt;'Tabla de Aspectos'!$AA$5/24),'Tabla de Aspectos'!AB81,IF(AND('Tabla de Aspectos'!AD81&gt;=0,'Tabla de Aspectos'!AD81&lt;'Tabla de Aspectos'!$AC$5/24),'Tabla de Aspectos'!AD81,IF(AND('Tabla de Aspectos'!AF81&gt;=0,'Tabla de Aspectos'!AF81&lt;'Tabla de Aspectos'!$AE$5/24),'Tabla de Aspectos'!AF81,IF(AND('Tabla de Aspectos'!AH81&gt;=0,'Tabla de Aspectos'!AH81&lt;'Tabla de Aspectos'!$AG$5/24),'Tabla de Aspectos'!AH81,IF(AND('Tabla de Aspectos'!AJ81&gt;=0,'Tabla de Aspectos'!AJ81&lt;'Tabla de Aspectos'!$AI$5/24),'Tabla de Aspectos'!AJ81,IF(AND('Tabla de Aspectos'!AL81&gt;=0,'Tabla de Aspectos'!AL81&lt;'Tabla de Aspectos'!$AK$5/24),'Tabla de Aspectos'!AL81,IF(AND('Tabla de Aspectos'!AN81&gt;=0,'Tabla de Aspectos'!AN81&lt;'Tabla de Aspectos'!$AM$5/24),'Tabla de Aspectos'!AN81,IF(AND('Tabla de Aspectos'!AP81&gt;=0,'Tabla de Aspectos'!AP81&lt;'Tabla de Aspectos'!$AO$5/24),'Tabla de Aspectos'!AP81,IF(AND('Tabla de Aspectos'!AR81&gt;=0,'Tabla de Aspectos'!AR81&lt;'Tabla de Aspectos'!$AQ$5/24),'Tabla de Aspectos'!AR81,IF(AND('Tabla de Aspectos'!AT81&gt;=0,'Tabla de Aspectos'!AT81&lt;'Tabla de Aspectos'!$AS$5/24),'Tabla de Aspectos'!AT81,IF(AND('Tabla de Aspectos'!AV81&gt;=0,'Tabla de Aspectos'!AV81&lt;'Tabla de Aspectos'!$AU$5/24),'Tabla de Aspectos'!AV81,IF(AND('Tabla de Aspectos'!AX81&gt;=0,'Tabla de Aspectos'!AX81&lt;'Tabla de Aspectos'!$AW$5/24),'Tabla de Aspectos'!AX81,IF(AND('Tabla de Aspectos'!AZ81&gt;=0,'Tabla de Aspectos'!AZ81&lt;'Tabla de Aspectos'!$AY$5/24),'Tabla de Aspectos'!AZ81,IF(AND('Tabla de Aspectos'!BB81&gt;=0,'Tabla de Aspectos'!BB81&lt;'Tabla de Aspectos'!$BA$5/24),'Tabla de Aspectos'!BB81,IF(AND('Tabla de Aspectos'!BD81&gt;=0,'Tabla de Aspectos'!BD81&lt;'Tabla de Aspectos'!$BC$5/24),'Tabla de Aspectos'!BD81,IF(AND('Tabla de Aspectos'!BF81&gt;=0,'Tabla de Aspectos'!BF81&lt;'Tabla de Aspectos'!$BE$5/24),'Tabla de Aspectos'!BF81,IF(AND('Tabla de Aspectos'!BH81&gt;=0,'Tabla de Aspectos'!BH81&lt;'Tabla de Aspectos'!$BG$5/24),'Tabla de Aspectos'!BH81,IF(AND('Tabla de Aspectos'!BJ81&gt;=0,'Tabla de Aspectos'!BJ81&lt;'Tabla de Aspectos'!$BI$5/24),'Tabla de Aspectos'!BJ81,IF(AND('Tabla de Aspectos'!BL81&gt;=0,'Tabla de Aspectos'!BL81&lt;'Tabla de Aspectos'!$BK$5/24),'Tabla de Aspectos'!BL81,IF(AND('Tabla de Aspectos'!BN81&gt;=0,'Tabla de Aspectos'!BN81&lt;'Tabla de Aspectos'!$BM$5/24),'Tabla de Aspectos'!BN81,IF(AND('Tabla de Aspectos'!BP81&gt;=0,'Tabla de Aspectos'!BP81&lt;'Tabla de Aspectos'!$BO$5/24),'Tabla de Aspectos'!BP81,IF(AND('Tabla de Aspectos'!BR81&gt;=0,'Tabla de Aspectos'!BR81&lt;'Tabla de Aspectos'!$BQ$5/24),'Tabla de Aspectos'!BR81,IF(AND('Tabla de Aspectos'!BT81&gt;=0,'Tabla de Aspectos'!BT81&lt;'Tabla de Aspectos'!$BS$5/24),'Tabla de Aspectos'!BT81,IF(AND('Tabla de Aspectos'!BV81&gt;=0,'Tabla de Aspectos'!BV81&lt;'Tabla de Aspectos'!$BU$5/24),'Tabla de Aspectos'!BV81,IF(AND('Tabla de Aspectos'!BX81&gt;=0,'Tabla de Aspectos'!BX81&lt;'Tabla de Aspectos'!$BW$5/24),'Tabla de Aspectos'!BX81,IF(AND('Tabla de Aspectos'!BZ81&gt;=0,'Tabla de Aspectos'!BZ81&lt;'Tabla de Aspectos'!$BY$5/24),'Tabla de Aspectos'!BZ81,IF(AND('Tabla de Aspectos'!CB81&gt;=0,'Tabla de Aspectos'!CB81&lt;'Tabla de Aspectos'!$CA$5/24),'Tabla de Aspectos'!CB81,IF(AND('Tabla de Aspectos'!CD81&gt;=0,'Tabla de Aspectos'!CD81&lt;'Tabla de Aspectos'!$CC$5/24),'Tabla de Aspectos'!CD81,IF(AND('Tabla de Aspectos'!CF81&gt;=0,'Tabla de Aspectos'!CF81&lt;'Tabla de Aspectos'!$CE$5/24),'Tabla de Aspectos'!CF81,IF(AND('Tabla de Aspectos'!CH81&gt;=0,'Tabla de Aspectos'!CH81&lt;'Tabla de Aspectos'!$CG$5/24),'Tabla de Aspectos'!CH81,IF(AND('Tabla de Aspectos'!CJ81&gt;=0,'Tabla de Aspectos'!CJ81&lt;'Tabla de Aspectos'!$CI$5/24),'Tabla de Aspectos'!CJ81,IF(AND('Tabla de Aspectos'!CL81&gt;=0,'Tabla de Aspectos'!CL81&lt;'Tabla de Aspectos'!$CK$5/24),'Tabla de Aspectos'!CL81,IF(AND('Tabla de Aspectos'!CN81&gt;=0,'Tabla de Aspectos'!CN81&lt;'Tabla de Aspectos'!$CM$5/24),'Tabla de Aspectos'!CN81,IF(AND('Tabla de Aspectos'!CP81&gt;=0,'Tabla de Aspectos'!CP81&lt;'Tabla de Aspectos'!$CO$5/24),'Tabla de Aspectos'!CP81,IF(AND('Tabla de Aspectos'!CR81&gt;=0,'Tabla de Aspectos'!CR81&lt;'Tabla de Aspectos'!$CQ$5/24),'Tabla de Aspectos'!CR81,IF(AND('Tabla de Aspectos'!CT81&gt;=0,'Tabla de Aspectos'!CT81&lt;'Tabla de Aspectos'!$CS$5/24),'Tabla de Aspectos'!CT81,IF(AND('Tabla de Aspectos'!CV81&gt;=0,'Tabla de Aspectos'!CV81&lt;'Tabla de Aspectos'!$CU$5/24),'Tabla de Aspectos'!CV81,IF(AND('Tabla de Aspectos'!CX81&gt;=0,'Tabla de Aspectos'!CX81&lt;'Tabla de Aspectos'!$CW$5/24),'Tabla de Aspectos'!CX81,"")))))))))))))))))))))))))))))))))))))))))))))))))</f>
        <v>0</v>
      </c>
      <c r="AR14" s="3" t="str">
        <f>IF(AQ14&lt;&gt;"",IF(AP14=13,"(no se puede describir)",IF(AP14="Conjunción","+20",ROUND((31-HLOOKUP(AP14,'Tabla de Aspectos'!$G$2:$DT$7,6,FALSE))/3*2,1))),"")</f>
        <v>+20</v>
      </c>
      <c r="AS14" s="3">
        <f>IF(AP14='Tabla de Aspectos'!$G$2,24*AQ14/'Tabla de Aspectos'!$G$5,IF(AP14='Tabla de Aspectos'!$I$2,24*AQ14/'Tabla de Aspectos'!$I$5,IF(AP14='Tabla de Aspectos'!$K$2,24*AQ14/'Tabla de Aspectos'!$K$5,IF(AP14='Tabla de Aspectos'!$CY$2,24*AQ14/'Tabla de Aspectos'!$CY$5,IF(AP14='Tabla de Aspectos'!$M$2,24*AQ14/'Tabla de Aspectos'!$M$5,IF(AP14='Tabla de Aspectos'!$M$2,24*AQ14/'Tabla de Aspectos'!$M$5,IF(AP14='Tabla de Aspectos'!$O$2,24*AQ14/'Tabla de Aspectos'!$O$5,IF(AP14='Tabla de Aspectos'!$Q$2,24*AQ14/'Tabla de Aspectos'!$Q$5,IF(AP14='Tabla de Aspectos'!$S$2,24*AQ14/'Tabla de Aspectos'!$S$5,IF(AP14='Tabla de Aspectos'!$U$2,24*AQ14/'Tabla de Aspectos'!$U$5,IF(AP14='Tabla de Aspectos'!$W$2,24*AQ14/'Tabla de Aspectos'!$W$5,IF(AP14='Tabla de Aspectos'!$Y$2,24*AQ14/'Tabla de Aspectos'!$Y$5,IF(AP14='Tabla de Aspectos'!$AA$2,24*AQ14/'Tabla de Aspectos'!$AA$5,IF(AP14='Tabla de Aspectos'!$AC$2,24*AQ14/'Tabla de Aspectos'!$AC$5,IF(AP14='Tabla de Aspectos'!$AE$2,24*AQ14/'Tabla de Aspectos'!$AE$5,IF(AP14='Tabla de Aspectos'!$AG$2,24*AQ14/'Tabla de Aspectos'!$AG$5,IF(AP14='Tabla de Aspectos'!$AI$2,24*AQ14/'Tabla de Aspectos'!$AI$5,IF(AP14='Tabla de Aspectos'!$AK$2,24*AQ14/'Tabla de Aspectos'!$AK$5,IF(AP14='Tabla de Aspectos'!$AM$2,24*AQ14/'Tabla de Aspectos'!$AM$5,IF(AP14='Tabla de Aspectos'!$AO$2,24*AQ14/'Tabla de Aspectos'!$AO$5,IF(AP14='Tabla de Aspectos'!$AQ$2,24*AQ14/'Tabla de Aspectos'!$AQ$5,IF(AP14='Tabla de Aspectos'!$AS$2,24*AQ14/'Tabla de Aspectos'!$AS$5,IF(AP14='Tabla de Aspectos'!$AU$2,24*AQ14/'Tabla de Aspectos'!$AU$5,IF(AP14='Tabla de Aspectos'!$AW$2,24*AQ14/'Tabla de Aspectos'!$AW$5,IF(AP14='Tabla de Aspectos'!$AY$2,24*AQ14/'Tabla de Aspectos'!$AY$5,IF(AP14='Tabla de Aspectos'!$BA$2,24*AQ14/'Tabla de Aspectos'!$BA$5,IF(AP14='Tabla de Aspectos'!$BC$2,24*AQ14/'Tabla de Aspectos'!$BC$5,IF(AP14='Tabla de Aspectos'!$BE$2,24*AQ14/'Tabla de Aspectos'!$BE$5,IF(AP14='Tabla de Aspectos'!$BG$2,24*AQ14/'Tabla de Aspectos'!$BG$5,IF(AP14='Tabla de Aspectos'!$BI$2,24*AQ14/'Tabla de Aspectos'!$BI$5,IF(AP14='Tabla de Aspectos'!$BK$2,24*AQ14/'Tabla de Aspectos'!$BK$5,IF(AP14='Tabla de Aspectos'!$BM$2,24*AQ14/'Tabla de Aspectos'!$BM$5,IF(AP14='Tabla de Aspectos'!$BO$2,24*AQ14/'Tabla de Aspectos'!$BO$5,IF(AP14='Tabla de Aspectos'!$BQ$2,24*AQ14/'Tabla de Aspectos'!$BQ$5,IF(AP14='Tabla de Aspectos'!$BS$2,24*AQ14/'Tabla de Aspectos'!$BS$5,IF(AP14='Tabla de Aspectos'!$BU$2,24*AQ14/'Tabla de Aspectos'!$BU$5,IF(AP14='Tabla de Aspectos'!$BW$2,24*AQ14/'Tabla de Aspectos'!$BW$5,IF(AP14='Tabla de Aspectos'!$BY$2,24*AQ14/'Tabla de Aspectos'!$BY$5,IF(AP14='Tabla de Aspectos'!$CA$2,24*AQ14/'Tabla de Aspectos'!$CA$5,IF(AP14='Tabla de Aspectos'!$CC$2,24*AQ14/'Tabla de Aspectos'!$CC$5,IF(AP14='Tabla de Aspectos'!$CE$2,24*AQ14/'Tabla de Aspectos'!$CE$5,IF(AP14='Tabla de Aspectos'!$CG$2,24*AQ14/'Tabla de Aspectos'!$CG$5,IF(AP14='Tabla de Aspectos'!$CI$2,24*AQ14/'Tabla de Aspectos'!$CI$5,IF(AP14='Tabla de Aspectos'!$CK$2,24*AQ14/'Tabla de Aspectos'!$CK$5,IF(AP14='Tabla de Aspectos'!$CM$2,24*AQ14/'Tabla de Aspectos'!$CM$5,IF(AP14='Tabla de Aspectos'!$CO$2,24*AQ14/'Tabla de Aspectos'!$CO$5,IF(AP14='Tabla de Aspectos'!$CQ$2,24*AQ14/'Tabla de Aspectos'!$CQ$5,IF(AP14='Tabla de Aspectos'!$CS$2,24*AQ14/'Tabla de Aspectos'!$CS$5,IF(AP14='Tabla de Aspectos'!$CU$2,24*AQ14/'Tabla de Aspectos'!$CU$5,IF(AP14='Tabla de Aspectos'!$CW$2,24*AQ14/'Tabla de Aspectos'!$CW$5,""))))))))))))))))))))))))))))))))))))))))))))))))))</f>
        <v>0</v>
      </c>
      <c r="AT14" s="3">
        <f t="shared" si="2"/>
        <v>20</v>
      </c>
      <c r="AV14" s="3">
        <f>'Tabla de Aspectos'!D96</f>
        <v>92</v>
      </c>
      <c r="AW14" s="3" t="str">
        <f>'Tabla de Aspectos'!E96</f>
        <v>Marte</v>
      </c>
      <c r="AX14" s="3" t="str">
        <f>'Tabla de Aspectos'!F96</f>
        <v>Quirón</v>
      </c>
      <c r="AY14" s="3" t="str">
        <f>IF('Tabla de Aspectos'!G96='Tabla de Aspectos'!$H$2,'Tabla de Aspectos'!$H$2,IF('Tabla de Aspectos'!I96='Tabla de Aspectos'!$J$2,'Tabla de Aspectos'!$J$2,IF('Tabla de Aspectos'!CY96='Tabla de Aspectos'!$CZ$2,'Tabla de Aspectos'!$CZ$2,IF('Tabla de Aspectos'!K96='Tabla de Aspectos'!$L$2,'Tabla de Aspectos'!$L$2,IF('Tabla de Aspectos'!M96='Tabla de Aspectos'!$N$2,'Tabla de Aspectos'!$N$2,IF('Tabla de Aspectos'!O96='Tabla de Aspectos'!$P$2,'Tabla de Aspectos'!$P$2,IF('Tabla de Aspectos'!Q96='Tabla de Aspectos'!$R$2,'Tabla de Aspectos'!$R$2,IF('Tabla de Aspectos'!S96='Tabla de Aspectos'!$T$2,'Tabla de Aspectos'!$T$2,IF('Tabla de Aspectos'!U96='Tabla de Aspectos'!$V$2,'Tabla de Aspectos'!$V$2,IF('Tabla de Aspectos'!W96='Tabla de Aspectos'!$X$2,'Tabla de Aspectos'!$X$2,IF('Tabla de Aspectos'!Y96='Tabla de Aspectos'!$Z$2,'Tabla de Aspectos'!$Z$2,IF('Tabla de Aspectos'!AA96='Tabla de Aspectos'!$AB$2,'Tabla de Aspectos'!$AB$2,IF('Tabla de Aspectos'!AC96='Tabla de Aspectos'!$AD$2,'Tabla de Aspectos'!$AD$2,IF('Tabla de Aspectos'!AE96='Tabla de Aspectos'!$AF$2,'Tabla de Aspectos'!$AF$2,IF('Tabla de Aspectos'!AG96='Tabla de Aspectos'!$AH$2,'Tabla de Aspectos'!$AH$2,IF('Tabla de Aspectos'!AI96='Tabla de Aspectos'!$AJ$2,'Tabla de Aspectos'!$AJ$2,IF('Tabla de Aspectos'!AK96='Tabla de Aspectos'!$AL$2,'Tabla de Aspectos'!$AL$2,IF('Tabla de Aspectos'!AM96='Tabla de Aspectos'!$AN$2,'Tabla de Aspectos'!$AN$2,IF('Tabla de Aspectos'!AO96='Tabla de Aspectos'!$AP$2,'Tabla de Aspectos'!$AP$2,IF('Tabla de Aspectos'!AQ96='Tabla de Aspectos'!$AR$2,'Tabla de Aspectos'!$AR$2,IF('Tabla de Aspectos'!AS96='Tabla de Aspectos'!$AT$2,'Tabla de Aspectos'!$AT$2,IF('Tabla de Aspectos'!AU96='Tabla de Aspectos'!$AV$2,'Tabla de Aspectos'!$AV$2,IF('Tabla de Aspectos'!AW96='Tabla de Aspectos'!$AX$2,'Tabla de Aspectos'!$AX$2,IF('Tabla de Aspectos'!AY96='Tabla de Aspectos'!$AZ$2,'Tabla de Aspectos'!$AZ$2,IF('Tabla de Aspectos'!BA96='Tabla de Aspectos'!$BB$2,'Tabla de Aspectos'!$BB$2,IF('Tabla de Aspectos'!BC96='Tabla de Aspectos'!$BD$2,'Tabla de Aspectos'!$BD$2,IF('Tabla de Aspectos'!BE96='Tabla de Aspectos'!$BF$2,'Tabla de Aspectos'!$BF$2,IF('Tabla de Aspectos'!BG96='Tabla de Aspectos'!$BH$2,'Tabla de Aspectos'!$BH$2,IF('Tabla de Aspectos'!BI96='Tabla de Aspectos'!$BJ$2,'Tabla de Aspectos'!$BJ$2,IF('Tabla de Aspectos'!BK96='Tabla de Aspectos'!$BL$2,'Tabla de Aspectos'!$BL$2,IF('Tabla de Aspectos'!BM96='Tabla de Aspectos'!$BN$2,'Tabla de Aspectos'!$BN$2,IF('Tabla de Aspectos'!BO96='Tabla de Aspectos'!$BP$2,'Tabla de Aspectos'!$BP$2,IF('Tabla de Aspectos'!BQ96='Tabla de Aspectos'!$BR$2,'Tabla de Aspectos'!$BR$2,IF('Tabla de Aspectos'!BS96='Tabla de Aspectos'!$BT$2,'Tabla de Aspectos'!$BT$2,IF('Tabla de Aspectos'!BU96='Tabla de Aspectos'!$BV$2,'Tabla de Aspectos'!$BV$2,IF('Tabla de Aspectos'!BW96='Tabla de Aspectos'!$BX$2,'Tabla de Aspectos'!$BX$2,IF('Tabla de Aspectos'!BY96='Tabla de Aspectos'!$BZ$2,'Tabla de Aspectos'!$BZ$2,IF('Tabla de Aspectos'!CA96='Tabla de Aspectos'!$CB$2,'Tabla de Aspectos'!$CB$2,IF('Tabla de Aspectos'!CC96='Tabla de Aspectos'!$CD$2,'Tabla de Aspectos'!$CD$2,IF('Tabla de Aspectos'!CE96='Tabla de Aspectos'!$CF$2,'Tabla de Aspectos'!$CF$2,IF('Tabla de Aspectos'!CG96='Tabla de Aspectos'!$CH$2,'Tabla de Aspectos'!$CH$2,IF('Tabla de Aspectos'!CI96='Tabla de Aspectos'!$CJ$2,'Tabla de Aspectos'!$CJ$2,IF('Tabla de Aspectos'!CK96='Tabla de Aspectos'!$CL$2,'Tabla de Aspectos'!$CL$2,IF('Tabla de Aspectos'!CM96='Tabla de Aspectos'!$CN$2,'Tabla de Aspectos'!$CN$2,IF('Tabla de Aspectos'!CO96='Tabla de Aspectos'!$CP$2,'Tabla de Aspectos'!$CP$2,IF('Tabla de Aspectos'!CQ96='Tabla de Aspectos'!$CR$2,'Tabla de Aspectos'!$CR$2,IF('Tabla de Aspectos'!CS96='Tabla de Aspectos'!$CT$2,'Tabla de Aspectos'!$CT$2,IF('Tabla de Aspectos'!CU96='Tabla de Aspectos'!$CV$2,'Tabla de Aspectos'!$CV$2,IF('Tabla de Aspectos'!CW96='Tabla de Aspectos'!$CX$2,'Tabla de Aspectos'!$CX$2,"")))))))))))))))))))))))))))))))))))))))))))))))))</f>
        <v>Conjunción</v>
      </c>
      <c r="AZ14" s="5">
        <f>IF(AND('Tabla de Aspectos'!H96&gt;=0,'Tabla de Aspectos'!H96&lt;'Tabla de Aspectos'!$G$5/24),'Tabla de Aspectos'!H96,IF(AND('Tabla de Aspectos'!J96&gt;=0,'Tabla de Aspectos'!J96&lt;'Tabla de Aspectos'!$I$5/24),'Tabla de Aspectos'!J96,IF(AND('Tabla de Aspectos'!CZ96&gt;=0,'Tabla de Aspectos'!CZ96&lt;'Tabla de Aspectos'!$CY$5/24),'Tabla de Aspectos'!CZ96,IF(AND('Tabla de Aspectos'!L96&gt;=0,'Tabla de Aspectos'!L96&lt;'Tabla de Aspectos'!$K$5/24),'Tabla de Aspectos'!L96,IF(AND('Tabla de Aspectos'!N96&gt;=0,'Tabla de Aspectos'!N96&lt;'Tabla de Aspectos'!$M$5/24),'Tabla de Aspectos'!N96,IF(AND('Tabla de Aspectos'!P96&gt;=0,'Tabla de Aspectos'!P96&lt;'Tabla de Aspectos'!$O$5/24),'Tabla de Aspectos'!P96,IF(AND('Tabla de Aspectos'!R96&gt;=0,'Tabla de Aspectos'!R96&lt;'Tabla de Aspectos'!$Q$5/24),'Tabla de Aspectos'!R96,IF(AND('Tabla de Aspectos'!T96&gt;=0,'Tabla de Aspectos'!T96&lt;'Tabla de Aspectos'!$S$5/24),'Tabla de Aspectos'!T96,IF(AND('Tabla de Aspectos'!V96&gt;=0,'Tabla de Aspectos'!V96&lt;'Tabla de Aspectos'!$U$5/24),'Tabla de Aspectos'!V96,IF(AND('Tabla de Aspectos'!X96&gt;=0,'Tabla de Aspectos'!X96&lt;'Tabla de Aspectos'!$W$5/24),'Tabla de Aspectos'!X96,IF(AND('Tabla de Aspectos'!Z96&gt;=0,'Tabla de Aspectos'!Z96&lt;'Tabla de Aspectos'!$Y$5/24),'Tabla de Aspectos'!Z96,IF(AND('Tabla de Aspectos'!AB96&gt;=0,'Tabla de Aspectos'!AB96&lt;'Tabla de Aspectos'!$AA$5/24),'Tabla de Aspectos'!AB96,IF(AND('Tabla de Aspectos'!AD96&gt;=0,'Tabla de Aspectos'!AD96&lt;'Tabla de Aspectos'!$AC$5/24),'Tabla de Aspectos'!AD96,IF(AND('Tabla de Aspectos'!AF96&gt;=0,'Tabla de Aspectos'!AF96&lt;'Tabla de Aspectos'!$AE$5/24),'Tabla de Aspectos'!AF96,IF(AND('Tabla de Aspectos'!AH96&gt;=0,'Tabla de Aspectos'!AH96&lt;'Tabla de Aspectos'!$AG$5/24),'Tabla de Aspectos'!AH96,IF(AND('Tabla de Aspectos'!AJ96&gt;=0,'Tabla de Aspectos'!AJ96&lt;'Tabla de Aspectos'!$AI$5/24),'Tabla de Aspectos'!AJ96,IF(AND('Tabla de Aspectos'!AL96&gt;=0,'Tabla de Aspectos'!AL96&lt;'Tabla de Aspectos'!$AK$5/24),'Tabla de Aspectos'!AL96,IF(AND('Tabla de Aspectos'!AN96&gt;=0,'Tabla de Aspectos'!AN96&lt;'Tabla de Aspectos'!$AM$5/24),'Tabla de Aspectos'!AN96,IF(AND('Tabla de Aspectos'!AP96&gt;=0,'Tabla de Aspectos'!AP96&lt;'Tabla de Aspectos'!$AO$5/24),'Tabla de Aspectos'!AP96,IF(AND('Tabla de Aspectos'!AR96&gt;=0,'Tabla de Aspectos'!AR96&lt;'Tabla de Aspectos'!$AQ$5/24),'Tabla de Aspectos'!AR96,IF(AND('Tabla de Aspectos'!AT96&gt;=0,'Tabla de Aspectos'!AT96&lt;'Tabla de Aspectos'!$AS$5/24),'Tabla de Aspectos'!AT96,IF(AND('Tabla de Aspectos'!AV96&gt;=0,'Tabla de Aspectos'!AV96&lt;'Tabla de Aspectos'!$AU$5/24),'Tabla de Aspectos'!AV96,IF(AND('Tabla de Aspectos'!AX96&gt;=0,'Tabla de Aspectos'!AX96&lt;'Tabla de Aspectos'!$AW$5/24),'Tabla de Aspectos'!AX96,IF(AND('Tabla de Aspectos'!AZ96&gt;=0,'Tabla de Aspectos'!AZ96&lt;'Tabla de Aspectos'!$AY$5/24),'Tabla de Aspectos'!AZ96,IF(AND('Tabla de Aspectos'!BB96&gt;=0,'Tabla de Aspectos'!BB96&lt;'Tabla de Aspectos'!$BA$5/24),'Tabla de Aspectos'!BB96,IF(AND('Tabla de Aspectos'!BD96&gt;=0,'Tabla de Aspectos'!BD96&lt;'Tabla de Aspectos'!$BC$5/24),'Tabla de Aspectos'!BD96,IF(AND('Tabla de Aspectos'!BF96&gt;=0,'Tabla de Aspectos'!BF96&lt;'Tabla de Aspectos'!$BE$5/24),'Tabla de Aspectos'!BF96,IF(AND('Tabla de Aspectos'!BH96&gt;=0,'Tabla de Aspectos'!BH96&lt;'Tabla de Aspectos'!$BG$5/24),'Tabla de Aspectos'!BH96,IF(AND('Tabla de Aspectos'!BJ96&gt;=0,'Tabla de Aspectos'!BJ96&lt;'Tabla de Aspectos'!$BI$5/24),'Tabla de Aspectos'!BJ96,IF(AND('Tabla de Aspectos'!BL96&gt;=0,'Tabla de Aspectos'!BL96&lt;'Tabla de Aspectos'!$BK$5/24),'Tabla de Aspectos'!BL96,IF(AND('Tabla de Aspectos'!BN96&gt;=0,'Tabla de Aspectos'!BN96&lt;'Tabla de Aspectos'!$BM$5/24),'Tabla de Aspectos'!BN96,IF(AND('Tabla de Aspectos'!BP96&gt;=0,'Tabla de Aspectos'!BP96&lt;'Tabla de Aspectos'!$BO$5/24),'Tabla de Aspectos'!BP96,IF(AND('Tabla de Aspectos'!BR96&gt;=0,'Tabla de Aspectos'!BR96&lt;'Tabla de Aspectos'!$BQ$5/24),'Tabla de Aspectos'!BR96,IF(AND('Tabla de Aspectos'!BT96&gt;=0,'Tabla de Aspectos'!BT96&lt;'Tabla de Aspectos'!$BS$5/24),'Tabla de Aspectos'!BT96,IF(AND('Tabla de Aspectos'!BV96&gt;=0,'Tabla de Aspectos'!BV96&lt;'Tabla de Aspectos'!$BU$5/24),'Tabla de Aspectos'!BV96,IF(AND('Tabla de Aspectos'!BX96&gt;=0,'Tabla de Aspectos'!BX96&lt;'Tabla de Aspectos'!$BW$5/24),'Tabla de Aspectos'!BX96,IF(AND('Tabla de Aspectos'!BZ96&gt;=0,'Tabla de Aspectos'!BZ96&lt;'Tabla de Aspectos'!$BY$5/24),'Tabla de Aspectos'!BZ96,IF(AND('Tabla de Aspectos'!CB96&gt;=0,'Tabla de Aspectos'!CB96&lt;'Tabla de Aspectos'!$CA$5/24),'Tabla de Aspectos'!CB96,IF(AND('Tabla de Aspectos'!CD96&gt;=0,'Tabla de Aspectos'!CD96&lt;'Tabla de Aspectos'!$CC$5/24),'Tabla de Aspectos'!CD96,IF(AND('Tabla de Aspectos'!CF96&gt;=0,'Tabla de Aspectos'!CF96&lt;'Tabla de Aspectos'!$CE$5/24),'Tabla de Aspectos'!CF96,IF(AND('Tabla de Aspectos'!CH96&gt;=0,'Tabla de Aspectos'!CH96&lt;'Tabla de Aspectos'!$CG$5/24),'Tabla de Aspectos'!CH96,IF(AND('Tabla de Aspectos'!CJ96&gt;=0,'Tabla de Aspectos'!CJ96&lt;'Tabla de Aspectos'!$CI$5/24),'Tabla de Aspectos'!CJ96,IF(AND('Tabla de Aspectos'!CL96&gt;=0,'Tabla de Aspectos'!CL96&lt;'Tabla de Aspectos'!$CK$5/24),'Tabla de Aspectos'!CL96,IF(AND('Tabla de Aspectos'!CN96&gt;=0,'Tabla de Aspectos'!CN96&lt;'Tabla de Aspectos'!$CM$5/24),'Tabla de Aspectos'!CN96,IF(AND('Tabla de Aspectos'!CP96&gt;=0,'Tabla de Aspectos'!CP96&lt;'Tabla de Aspectos'!$CO$5/24),'Tabla de Aspectos'!CP96,IF(AND('Tabla de Aspectos'!CR96&gt;=0,'Tabla de Aspectos'!CR96&lt;'Tabla de Aspectos'!$CQ$5/24),'Tabla de Aspectos'!CR96,IF(AND('Tabla de Aspectos'!CT96&gt;=0,'Tabla de Aspectos'!CT96&lt;'Tabla de Aspectos'!$CS$5/24),'Tabla de Aspectos'!CT96,IF(AND('Tabla de Aspectos'!CV96&gt;=0,'Tabla de Aspectos'!CV96&lt;'Tabla de Aspectos'!$CU$5/24),'Tabla de Aspectos'!CV96,IF(AND('Tabla de Aspectos'!CX96&gt;=0,'Tabla de Aspectos'!CX96&lt;'Tabla de Aspectos'!$CW$5/24),'Tabla de Aspectos'!CX96,"")))))))))))))))))))))))))))))))))))))))))))))))))</f>
        <v>0</v>
      </c>
      <c r="BA14" s="3" t="str">
        <f>IF(AZ14&lt;&gt;"",IF(AY14=13,"(no se puede describir)",IF(AY14="Conjunción","+20",ROUND((31-HLOOKUP(AY14,'Tabla de Aspectos'!$G$2:$DT$7,6,FALSE))/3*2,1))),"")</f>
        <v>+20</v>
      </c>
      <c r="BB14" s="3">
        <f>IF(AY14='Tabla de Aspectos'!$G$2,24*AZ14/'Tabla de Aspectos'!$G$5,IF(AY14='Tabla de Aspectos'!$I$2,24*AZ14/'Tabla de Aspectos'!$I$5,IF(AY14='Tabla de Aspectos'!$K$2,24*AZ14/'Tabla de Aspectos'!$K$5,IF(AY14='Tabla de Aspectos'!$CY$2,24*AZ14/'Tabla de Aspectos'!$CY$5,IF(AY14='Tabla de Aspectos'!$M$2,24*AZ14/'Tabla de Aspectos'!$M$5,IF(AY14='Tabla de Aspectos'!$M$2,24*AZ14/'Tabla de Aspectos'!$M$5,IF(AY14='Tabla de Aspectos'!$O$2,24*AZ14/'Tabla de Aspectos'!$O$5,IF(AY14='Tabla de Aspectos'!$Q$2,24*AZ14/'Tabla de Aspectos'!$Q$5,IF(AY14='Tabla de Aspectos'!$S$2,24*AZ14/'Tabla de Aspectos'!$S$5,IF(AY14='Tabla de Aspectos'!$U$2,24*AZ14/'Tabla de Aspectos'!$U$5,IF(AY14='Tabla de Aspectos'!$W$2,24*AZ14/'Tabla de Aspectos'!$W$5,IF(AY14='Tabla de Aspectos'!$Y$2,24*AZ14/'Tabla de Aspectos'!$Y$5,IF(AY14='Tabla de Aspectos'!$AA$2,24*AZ14/'Tabla de Aspectos'!$AA$5,IF(AY14='Tabla de Aspectos'!$AC$2,24*AZ14/'Tabla de Aspectos'!$AC$5,IF(AY14='Tabla de Aspectos'!$AE$2,24*AZ14/'Tabla de Aspectos'!$AE$5,IF(AY14='Tabla de Aspectos'!$AG$2,24*AZ14/'Tabla de Aspectos'!$AG$5,IF(AY14='Tabla de Aspectos'!$AI$2,24*AZ14/'Tabla de Aspectos'!$AI$5,IF(AY14='Tabla de Aspectos'!$AK$2,24*AZ14/'Tabla de Aspectos'!$AK$5,IF(AY14='Tabla de Aspectos'!$AM$2,24*AZ14/'Tabla de Aspectos'!$AM$5,IF(AY14='Tabla de Aspectos'!$AO$2,24*AZ14/'Tabla de Aspectos'!$AO$5,IF(AY14='Tabla de Aspectos'!$AQ$2,24*AZ14/'Tabla de Aspectos'!$AQ$5,IF(AY14='Tabla de Aspectos'!$AS$2,24*AZ14/'Tabla de Aspectos'!$AS$5,IF(AY14='Tabla de Aspectos'!$AU$2,24*AZ14/'Tabla de Aspectos'!$AU$5,IF(AY14='Tabla de Aspectos'!$AW$2,24*AZ14/'Tabla de Aspectos'!$AW$5,IF(AY14='Tabla de Aspectos'!$AY$2,24*AZ14/'Tabla de Aspectos'!$AY$5,IF(AY14='Tabla de Aspectos'!$BA$2,24*AZ14/'Tabla de Aspectos'!$BA$5,IF(AY14='Tabla de Aspectos'!$BC$2,24*AZ14/'Tabla de Aspectos'!$BC$5,IF(AY14='Tabla de Aspectos'!$BE$2,24*AZ14/'Tabla de Aspectos'!$BE$5,IF(AY14='Tabla de Aspectos'!$BG$2,24*AZ14/'Tabla de Aspectos'!$BG$5,IF(AY14='Tabla de Aspectos'!$BI$2,24*AZ14/'Tabla de Aspectos'!$BI$5,IF(AY14='Tabla de Aspectos'!$BK$2,24*AZ14/'Tabla de Aspectos'!$BK$5,IF(AY14='Tabla de Aspectos'!$BM$2,24*AZ14/'Tabla de Aspectos'!$BM$5,IF(AY14='Tabla de Aspectos'!$BO$2,24*AZ14/'Tabla de Aspectos'!$BO$5,IF(AY14='Tabla de Aspectos'!$BQ$2,24*AZ14/'Tabla de Aspectos'!$BQ$5,IF(AY14='Tabla de Aspectos'!$BS$2,24*AZ14/'Tabla de Aspectos'!$BS$5,IF(AY14='Tabla de Aspectos'!$BU$2,24*AZ14/'Tabla de Aspectos'!$BU$5,IF(AY14='Tabla de Aspectos'!$BW$2,24*AZ14/'Tabla de Aspectos'!$BW$5,IF(AY14='Tabla de Aspectos'!$BY$2,24*AZ14/'Tabla de Aspectos'!$BY$5,IF(AY14='Tabla de Aspectos'!$CA$2,24*AZ14/'Tabla de Aspectos'!$CA$5,IF(AY14='Tabla de Aspectos'!$CC$2,24*AZ14/'Tabla de Aspectos'!$CC$5,IF(AY14='Tabla de Aspectos'!$CE$2,24*AZ14/'Tabla de Aspectos'!$CE$5,IF(AY14='Tabla de Aspectos'!$CG$2,24*AZ14/'Tabla de Aspectos'!$CG$5,IF(AY14='Tabla de Aspectos'!$CI$2,24*AZ14/'Tabla de Aspectos'!$CI$5,IF(AY14='Tabla de Aspectos'!$CK$2,24*AZ14/'Tabla de Aspectos'!$CK$5,IF(AY14='Tabla de Aspectos'!$CM$2,24*AZ14/'Tabla de Aspectos'!$CM$5,IF(AY14='Tabla de Aspectos'!$CO$2,24*AZ14/'Tabla de Aspectos'!$CO$5,IF(AY14='Tabla de Aspectos'!$CQ$2,24*AZ14/'Tabla de Aspectos'!$CQ$5,IF(AY14='Tabla de Aspectos'!$CS$2,24*AZ14/'Tabla de Aspectos'!$CS$5,IF(AY14='Tabla de Aspectos'!$CU$2,24*AZ14/'Tabla de Aspectos'!$CU$5,IF(AY14='Tabla de Aspectos'!$CW$2,24*AZ14/'Tabla de Aspectos'!$CW$5,""))))))))))))))))))))))))))))))))))))))))))))))))))</f>
        <v>0</v>
      </c>
      <c r="BC14" s="3">
        <f t="shared" si="3"/>
        <v>20</v>
      </c>
      <c r="BE14" s="3">
        <f>'Tabla de Aspectos'!D111</f>
        <v>108</v>
      </c>
      <c r="BF14" s="3" t="str">
        <f>'Tabla de Aspectos'!E111</f>
        <v>Júpiter</v>
      </c>
      <c r="BG14" s="3" t="str">
        <f>'Tabla de Aspectos'!F111</f>
        <v>Quirón</v>
      </c>
      <c r="BH14" s="3" t="str">
        <f>IF('Tabla de Aspectos'!G111='Tabla de Aspectos'!$H$2,'Tabla de Aspectos'!$H$2,IF('Tabla de Aspectos'!I111='Tabla de Aspectos'!$J$2,'Tabla de Aspectos'!$J$2,IF('Tabla de Aspectos'!CY111='Tabla de Aspectos'!$CZ$2,'Tabla de Aspectos'!$CZ$2,IF('Tabla de Aspectos'!K111='Tabla de Aspectos'!$L$2,'Tabla de Aspectos'!$L$2,IF('Tabla de Aspectos'!M111='Tabla de Aspectos'!$N$2,'Tabla de Aspectos'!$N$2,IF('Tabla de Aspectos'!O111='Tabla de Aspectos'!$P$2,'Tabla de Aspectos'!$P$2,IF('Tabla de Aspectos'!Q111='Tabla de Aspectos'!$R$2,'Tabla de Aspectos'!$R$2,IF('Tabla de Aspectos'!S111='Tabla de Aspectos'!$T$2,'Tabla de Aspectos'!$T$2,IF('Tabla de Aspectos'!U111='Tabla de Aspectos'!$V$2,'Tabla de Aspectos'!$V$2,IF('Tabla de Aspectos'!W111='Tabla de Aspectos'!$X$2,'Tabla de Aspectos'!$X$2,IF('Tabla de Aspectos'!Y111='Tabla de Aspectos'!$Z$2,'Tabla de Aspectos'!$Z$2,IF('Tabla de Aspectos'!AA111='Tabla de Aspectos'!$AB$2,'Tabla de Aspectos'!$AB$2,IF('Tabla de Aspectos'!AC111='Tabla de Aspectos'!$AD$2,'Tabla de Aspectos'!$AD$2,IF('Tabla de Aspectos'!AE111='Tabla de Aspectos'!$AF$2,'Tabla de Aspectos'!$AF$2,IF('Tabla de Aspectos'!AG111='Tabla de Aspectos'!$AH$2,'Tabla de Aspectos'!$AH$2,IF('Tabla de Aspectos'!AI111='Tabla de Aspectos'!$AJ$2,'Tabla de Aspectos'!$AJ$2,IF('Tabla de Aspectos'!AK111='Tabla de Aspectos'!$AL$2,'Tabla de Aspectos'!$AL$2,IF('Tabla de Aspectos'!AM111='Tabla de Aspectos'!$AN$2,'Tabla de Aspectos'!$AN$2,IF('Tabla de Aspectos'!AO111='Tabla de Aspectos'!$AP$2,'Tabla de Aspectos'!$AP$2,IF('Tabla de Aspectos'!AQ111='Tabla de Aspectos'!$AR$2,'Tabla de Aspectos'!$AR$2,IF('Tabla de Aspectos'!AS111='Tabla de Aspectos'!$AT$2,'Tabla de Aspectos'!$AT$2,IF('Tabla de Aspectos'!AU111='Tabla de Aspectos'!$AV$2,'Tabla de Aspectos'!$AV$2,IF('Tabla de Aspectos'!AW111='Tabla de Aspectos'!$AX$2,'Tabla de Aspectos'!$AX$2,IF('Tabla de Aspectos'!AY111='Tabla de Aspectos'!$AZ$2,'Tabla de Aspectos'!$AZ$2,IF('Tabla de Aspectos'!BA111='Tabla de Aspectos'!$BB$2,'Tabla de Aspectos'!$BB$2,IF('Tabla de Aspectos'!BC111='Tabla de Aspectos'!$BD$2,'Tabla de Aspectos'!$BD$2,IF('Tabla de Aspectos'!BE111='Tabla de Aspectos'!$BF$2,'Tabla de Aspectos'!$BF$2,IF('Tabla de Aspectos'!BG111='Tabla de Aspectos'!$BH$2,'Tabla de Aspectos'!$BH$2,IF('Tabla de Aspectos'!BI111='Tabla de Aspectos'!$BJ$2,'Tabla de Aspectos'!$BJ$2,IF('Tabla de Aspectos'!BK111='Tabla de Aspectos'!$BL$2,'Tabla de Aspectos'!$BL$2,IF('Tabla de Aspectos'!BM111='Tabla de Aspectos'!$BN$2,'Tabla de Aspectos'!$BN$2,IF('Tabla de Aspectos'!BO111='Tabla de Aspectos'!$BP$2,'Tabla de Aspectos'!$BP$2,IF('Tabla de Aspectos'!BQ111='Tabla de Aspectos'!$BR$2,'Tabla de Aspectos'!$BR$2,IF('Tabla de Aspectos'!BS111='Tabla de Aspectos'!$BT$2,'Tabla de Aspectos'!$BT$2,IF('Tabla de Aspectos'!BU111='Tabla de Aspectos'!$BV$2,'Tabla de Aspectos'!$BV$2,IF('Tabla de Aspectos'!BW111='Tabla de Aspectos'!$BX$2,'Tabla de Aspectos'!$BX$2,IF('Tabla de Aspectos'!BY111='Tabla de Aspectos'!$BZ$2,'Tabla de Aspectos'!$BZ$2,IF('Tabla de Aspectos'!CA111='Tabla de Aspectos'!$CB$2,'Tabla de Aspectos'!$CB$2,IF('Tabla de Aspectos'!CC111='Tabla de Aspectos'!$CD$2,'Tabla de Aspectos'!$CD$2,IF('Tabla de Aspectos'!CE111='Tabla de Aspectos'!$CF$2,'Tabla de Aspectos'!$CF$2,IF('Tabla de Aspectos'!CG111='Tabla de Aspectos'!$CH$2,'Tabla de Aspectos'!$CH$2,IF('Tabla de Aspectos'!CI111='Tabla de Aspectos'!$CJ$2,'Tabla de Aspectos'!$CJ$2,IF('Tabla de Aspectos'!CK111='Tabla de Aspectos'!$CL$2,'Tabla de Aspectos'!$CL$2,IF('Tabla de Aspectos'!CM111='Tabla de Aspectos'!$CN$2,'Tabla de Aspectos'!$CN$2,IF('Tabla de Aspectos'!CO111='Tabla de Aspectos'!$CP$2,'Tabla de Aspectos'!$CP$2,IF('Tabla de Aspectos'!CQ111='Tabla de Aspectos'!$CR$2,'Tabla de Aspectos'!$CR$2,IF('Tabla de Aspectos'!CS111='Tabla de Aspectos'!$CT$2,'Tabla de Aspectos'!$CT$2,IF('Tabla de Aspectos'!CU111='Tabla de Aspectos'!$CV$2,'Tabla de Aspectos'!$CV$2,IF('Tabla de Aspectos'!CW111='Tabla de Aspectos'!$CX$2,'Tabla de Aspectos'!$CX$2,"")))))))))))))))))))))))))))))))))))))))))))))))))</f>
        <v>Conjunción</v>
      </c>
      <c r="BI14" s="5">
        <f>IF(AND('Tabla de Aspectos'!H111&gt;=0,'Tabla de Aspectos'!H111&lt;'Tabla de Aspectos'!$G$5/24),'Tabla de Aspectos'!H111,IF(AND('Tabla de Aspectos'!J111&gt;=0,'Tabla de Aspectos'!J111&lt;'Tabla de Aspectos'!$I$5/24),'Tabla de Aspectos'!J111,IF(AND('Tabla de Aspectos'!CZ111&gt;=0,'Tabla de Aspectos'!CZ111&lt;'Tabla de Aspectos'!$CY$5/24),'Tabla de Aspectos'!CZ111,IF(AND('Tabla de Aspectos'!L111&gt;=0,'Tabla de Aspectos'!L111&lt;'Tabla de Aspectos'!$K$5/24),'Tabla de Aspectos'!L111,IF(AND('Tabla de Aspectos'!N111&gt;=0,'Tabla de Aspectos'!N111&lt;'Tabla de Aspectos'!$M$5/24),'Tabla de Aspectos'!N111,IF(AND('Tabla de Aspectos'!P111&gt;=0,'Tabla de Aspectos'!P111&lt;'Tabla de Aspectos'!$O$5/24),'Tabla de Aspectos'!P111,IF(AND('Tabla de Aspectos'!R111&gt;=0,'Tabla de Aspectos'!R111&lt;'Tabla de Aspectos'!$Q$5/24),'Tabla de Aspectos'!R111,IF(AND('Tabla de Aspectos'!T111&gt;=0,'Tabla de Aspectos'!T111&lt;'Tabla de Aspectos'!$S$5/24),'Tabla de Aspectos'!T111,IF(AND('Tabla de Aspectos'!V111&gt;=0,'Tabla de Aspectos'!V111&lt;'Tabla de Aspectos'!$U$5/24),'Tabla de Aspectos'!V111,IF(AND('Tabla de Aspectos'!X111&gt;=0,'Tabla de Aspectos'!X111&lt;'Tabla de Aspectos'!$W$5/24),'Tabla de Aspectos'!X111,IF(AND('Tabla de Aspectos'!Z111&gt;=0,'Tabla de Aspectos'!Z111&lt;'Tabla de Aspectos'!$Y$5/24),'Tabla de Aspectos'!Z111,IF(AND('Tabla de Aspectos'!AB111&gt;=0,'Tabla de Aspectos'!AB111&lt;'Tabla de Aspectos'!$AA$5/24),'Tabla de Aspectos'!AB111,IF(AND('Tabla de Aspectos'!AD111&gt;=0,'Tabla de Aspectos'!AD111&lt;'Tabla de Aspectos'!$AC$5/24),'Tabla de Aspectos'!AD111,IF(AND('Tabla de Aspectos'!AF111&gt;=0,'Tabla de Aspectos'!AF111&lt;'Tabla de Aspectos'!$AE$5/24),'Tabla de Aspectos'!AF111,IF(AND('Tabla de Aspectos'!AH111&gt;=0,'Tabla de Aspectos'!AH111&lt;'Tabla de Aspectos'!$AG$5/24),'Tabla de Aspectos'!AH111,IF(AND('Tabla de Aspectos'!AJ111&gt;=0,'Tabla de Aspectos'!AJ111&lt;'Tabla de Aspectos'!$AI$5/24),'Tabla de Aspectos'!AJ111,IF(AND('Tabla de Aspectos'!AL111&gt;=0,'Tabla de Aspectos'!AL111&lt;'Tabla de Aspectos'!$AK$5/24),'Tabla de Aspectos'!AL111,IF(AND('Tabla de Aspectos'!AN111&gt;=0,'Tabla de Aspectos'!AN111&lt;'Tabla de Aspectos'!$AM$5/24),'Tabla de Aspectos'!AN111,IF(AND('Tabla de Aspectos'!AP111&gt;=0,'Tabla de Aspectos'!AP111&lt;'Tabla de Aspectos'!$AO$5/24),'Tabla de Aspectos'!AP111,IF(AND('Tabla de Aspectos'!AR111&gt;=0,'Tabla de Aspectos'!AR111&lt;'Tabla de Aspectos'!$AQ$5/24),'Tabla de Aspectos'!AR111,IF(AND('Tabla de Aspectos'!AT111&gt;=0,'Tabla de Aspectos'!AT111&lt;'Tabla de Aspectos'!$AS$5/24),'Tabla de Aspectos'!AT111,IF(AND('Tabla de Aspectos'!AV111&gt;=0,'Tabla de Aspectos'!AV111&lt;'Tabla de Aspectos'!$AU$5/24),'Tabla de Aspectos'!AV111,IF(AND('Tabla de Aspectos'!AX111&gt;=0,'Tabla de Aspectos'!AX111&lt;'Tabla de Aspectos'!$AW$5/24),'Tabla de Aspectos'!AX111,IF(AND('Tabla de Aspectos'!AZ111&gt;=0,'Tabla de Aspectos'!AZ111&lt;'Tabla de Aspectos'!$AY$5/24),'Tabla de Aspectos'!AZ111,IF(AND('Tabla de Aspectos'!BB111&gt;=0,'Tabla de Aspectos'!BB111&lt;'Tabla de Aspectos'!$BA$5/24),'Tabla de Aspectos'!BB111,IF(AND('Tabla de Aspectos'!BD111&gt;=0,'Tabla de Aspectos'!BD111&lt;'Tabla de Aspectos'!$BC$5/24),'Tabla de Aspectos'!BD111,IF(AND('Tabla de Aspectos'!BF111&gt;=0,'Tabla de Aspectos'!BF111&lt;'Tabla de Aspectos'!$BE$5/24),'Tabla de Aspectos'!BF111,IF(AND('Tabla de Aspectos'!BH111&gt;=0,'Tabla de Aspectos'!BH111&lt;'Tabla de Aspectos'!$BG$5/24),'Tabla de Aspectos'!BH111,IF(AND('Tabla de Aspectos'!BJ111&gt;=0,'Tabla de Aspectos'!BJ111&lt;'Tabla de Aspectos'!$BI$5/24),'Tabla de Aspectos'!BJ111,IF(AND('Tabla de Aspectos'!BL111&gt;=0,'Tabla de Aspectos'!BL111&lt;'Tabla de Aspectos'!$BK$5/24),'Tabla de Aspectos'!BL111,IF(AND('Tabla de Aspectos'!BN111&gt;=0,'Tabla de Aspectos'!BN111&lt;'Tabla de Aspectos'!$BM$5/24),'Tabla de Aspectos'!BN111,IF(AND('Tabla de Aspectos'!BP111&gt;=0,'Tabla de Aspectos'!BP111&lt;'Tabla de Aspectos'!$BO$5/24),'Tabla de Aspectos'!BP111,IF(AND('Tabla de Aspectos'!BR111&gt;=0,'Tabla de Aspectos'!BR111&lt;'Tabla de Aspectos'!$BQ$5/24),'Tabla de Aspectos'!BR111,IF(AND('Tabla de Aspectos'!BT111&gt;=0,'Tabla de Aspectos'!BT111&lt;'Tabla de Aspectos'!$BS$5/24),'Tabla de Aspectos'!BT111,IF(AND('Tabla de Aspectos'!BV111&gt;=0,'Tabla de Aspectos'!BV111&lt;'Tabla de Aspectos'!$BU$5/24),'Tabla de Aspectos'!BV111,IF(AND('Tabla de Aspectos'!BX111&gt;=0,'Tabla de Aspectos'!BX111&lt;'Tabla de Aspectos'!$BW$5/24),'Tabla de Aspectos'!BX111,IF(AND('Tabla de Aspectos'!BZ111&gt;=0,'Tabla de Aspectos'!BZ111&lt;'Tabla de Aspectos'!$BY$5/24),'Tabla de Aspectos'!BZ111,IF(AND('Tabla de Aspectos'!CB111&gt;=0,'Tabla de Aspectos'!CB111&lt;'Tabla de Aspectos'!$CA$5/24),'Tabla de Aspectos'!CB111,IF(AND('Tabla de Aspectos'!CD111&gt;=0,'Tabla de Aspectos'!CD111&lt;'Tabla de Aspectos'!$CC$5/24),'Tabla de Aspectos'!CD111,IF(AND('Tabla de Aspectos'!CF111&gt;=0,'Tabla de Aspectos'!CF111&lt;'Tabla de Aspectos'!$CE$5/24),'Tabla de Aspectos'!CF111,IF(AND('Tabla de Aspectos'!CH111&gt;=0,'Tabla de Aspectos'!CH111&lt;'Tabla de Aspectos'!$CG$5/24),'Tabla de Aspectos'!CH111,IF(AND('Tabla de Aspectos'!CJ111&gt;=0,'Tabla de Aspectos'!CJ111&lt;'Tabla de Aspectos'!$CI$5/24),'Tabla de Aspectos'!CJ111,IF(AND('Tabla de Aspectos'!CL111&gt;=0,'Tabla de Aspectos'!CL111&lt;'Tabla de Aspectos'!$CK$5/24),'Tabla de Aspectos'!CL111,IF(AND('Tabla de Aspectos'!CN111&gt;=0,'Tabla de Aspectos'!CN111&lt;'Tabla de Aspectos'!$CM$5/24),'Tabla de Aspectos'!CN111,IF(AND('Tabla de Aspectos'!CP111&gt;=0,'Tabla de Aspectos'!CP111&lt;'Tabla de Aspectos'!$CO$5/24),'Tabla de Aspectos'!CP111,IF(AND('Tabla de Aspectos'!CR111&gt;=0,'Tabla de Aspectos'!CR111&lt;'Tabla de Aspectos'!$CQ$5/24),'Tabla de Aspectos'!CR111,IF(AND('Tabla de Aspectos'!CT111&gt;=0,'Tabla de Aspectos'!CT111&lt;'Tabla de Aspectos'!$CS$5/24),'Tabla de Aspectos'!CT111,IF(AND('Tabla de Aspectos'!CV111&gt;=0,'Tabla de Aspectos'!CV111&lt;'Tabla de Aspectos'!$CU$5/24),'Tabla de Aspectos'!CV111,IF(AND('Tabla de Aspectos'!CX111&gt;=0,'Tabla de Aspectos'!CX111&lt;'Tabla de Aspectos'!$CW$5/24),'Tabla de Aspectos'!CX111,"")))))))))))))))))))))))))))))))))))))))))))))))))</f>
        <v>0</v>
      </c>
      <c r="BJ14" s="3" t="str">
        <f>IF(BI14&lt;&gt;"",IF(BH14=13,"(no se puede describir)",IF(BH14="Conjunción","+20",ROUND((31-HLOOKUP(BH14,'Tabla de Aspectos'!$G$2:$DT$7,6,FALSE))/3*2,1))),"")</f>
        <v>+20</v>
      </c>
      <c r="BK14" s="3">
        <f>IF(BH14='Tabla de Aspectos'!$G$2,24*BI14/'Tabla de Aspectos'!$G$5,IF(BH14='Tabla de Aspectos'!$I$2,24*BI14/'Tabla de Aspectos'!$I$5,IF(BH14='Tabla de Aspectos'!$K$2,24*BI14/'Tabla de Aspectos'!$K$5,IF(BH14='Tabla de Aspectos'!$CY$2,24*BI14/'Tabla de Aspectos'!$CY$5,IF(BH14='Tabla de Aspectos'!$M$2,24*BI14/'Tabla de Aspectos'!$M$5,IF(BH14='Tabla de Aspectos'!$M$2,24*BI14/'Tabla de Aspectos'!$M$5,IF(BH14='Tabla de Aspectos'!$O$2,24*BI14/'Tabla de Aspectos'!$O$5,IF(BH14='Tabla de Aspectos'!$Q$2,24*BI14/'Tabla de Aspectos'!$Q$5,IF(BH14='Tabla de Aspectos'!$S$2,24*BI14/'Tabla de Aspectos'!$S$5,IF(BH14='Tabla de Aspectos'!$U$2,24*BI14/'Tabla de Aspectos'!$U$5,IF(BH14='Tabla de Aspectos'!$W$2,24*BI14/'Tabla de Aspectos'!$W$5,IF(BH14='Tabla de Aspectos'!$Y$2,24*BI14/'Tabla de Aspectos'!$Y$5,IF(BH14='Tabla de Aspectos'!$AA$2,24*BI14/'Tabla de Aspectos'!$AA$5,IF(BH14='Tabla de Aspectos'!$AC$2,24*BI14/'Tabla de Aspectos'!$AC$5,IF(BH14='Tabla de Aspectos'!$AE$2,24*BI14/'Tabla de Aspectos'!$AE$5,IF(BH14='Tabla de Aspectos'!$AG$2,24*BI14/'Tabla de Aspectos'!$AG$5,IF(BH14='Tabla de Aspectos'!$AI$2,24*BI14/'Tabla de Aspectos'!$AI$5,IF(BH14='Tabla de Aspectos'!$AK$2,24*BI14/'Tabla de Aspectos'!$AK$5,IF(BH14='Tabla de Aspectos'!$AM$2,24*BI14/'Tabla de Aspectos'!$AM$5,IF(BH14='Tabla de Aspectos'!$AO$2,24*BI14/'Tabla de Aspectos'!$AO$5,IF(BH14='Tabla de Aspectos'!$AQ$2,24*BI14/'Tabla de Aspectos'!$AQ$5,IF(BH14='Tabla de Aspectos'!$AS$2,24*BI14/'Tabla de Aspectos'!$AS$5,IF(BH14='Tabla de Aspectos'!$AU$2,24*BI14/'Tabla de Aspectos'!$AU$5,IF(BH14='Tabla de Aspectos'!$AW$2,24*BI14/'Tabla de Aspectos'!$AW$5,IF(BH14='Tabla de Aspectos'!$AY$2,24*BI14/'Tabla de Aspectos'!$AY$5,IF(BH14='Tabla de Aspectos'!$BA$2,24*BI14/'Tabla de Aspectos'!$BA$5,IF(BH14='Tabla de Aspectos'!$BC$2,24*BI14/'Tabla de Aspectos'!$BC$5,IF(BH14='Tabla de Aspectos'!$BE$2,24*BI14/'Tabla de Aspectos'!$BE$5,IF(BH14='Tabla de Aspectos'!$BG$2,24*BI14/'Tabla de Aspectos'!$BG$5,IF(BH14='Tabla de Aspectos'!$BI$2,24*BI14/'Tabla de Aspectos'!$BI$5,IF(BH14='Tabla de Aspectos'!$BK$2,24*BI14/'Tabla de Aspectos'!$BK$5,IF(BH14='Tabla de Aspectos'!$BM$2,24*BI14/'Tabla de Aspectos'!$BM$5,IF(BH14='Tabla de Aspectos'!$BO$2,24*BI14/'Tabla de Aspectos'!$BO$5,IF(BH14='Tabla de Aspectos'!$BQ$2,24*BI14/'Tabla de Aspectos'!$BQ$5,IF(BH14='Tabla de Aspectos'!$BS$2,24*BI14/'Tabla de Aspectos'!$BS$5,IF(BH14='Tabla de Aspectos'!$BU$2,24*BI14/'Tabla de Aspectos'!$BU$5,IF(BH14='Tabla de Aspectos'!$BW$2,24*BI14/'Tabla de Aspectos'!$BW$5,IF(BH14='Tabla de Aspectos'!$BY$2,24*BI14/'Tabla de Aspectos'!$BY$5,IF(BH14='Tabla de Aspectos'!$CA$2,24*BI14/'Tabla de Aspectos'!$CA$5,IF(BH14='Tabla de Aspectos'!$CC$2,24*BI14/'Tabla de Aspectos'!$CC$5,IF(BH14='Tabla de Aspectos'!$CE$2,24*BI14/'Tabla de Aspectos'!$CE$5,IF(BH14='Tabla de Aspectos'!$CG$2,24*BI14/'Tabla de Aspectos'!$CG$5,IF(BH14='Tabla de Aspectos'!$CI$2,24*BI14/'Tabla de Aspectos'!$CI$5,IF(BH14='Tabla de Aspectos'!$CK$2,24*BI14/'Tabla de Aspectos'!$CK$5,IF(BH14='Tabla de Aspectos'!$CM$2,24*BI14/'Tabla de Aspectos'!$CM$5,IF(BH14='Tabla de Aspectos'!$CO$2,24*BI14/'Tabla de Aspectos'!$CO$5,IF(BH14='Tabla de Aspectos'!$CQ$2,24*BI14/'Tabla de Aspectos'!$CQ$5,IF(BH14='Tabla de Aspectos'!$CS$2,24*BI14/'Tabla de Aspectos'!$CS$5,IF(BH14='Tabla de Aspectos'!$CU$2,24*BI14/'Tabla de Aspectos'!$CU$5,IF(BH14='Tabla de Aspectos'!$CW$2,24*BI14/'Tabla de Aspectos'!$CW$5,""))))))))))))))))))))))))))))))))))))))))))))))))))</f>
        <v>0</v>
      </c>
      <c r="BL14" s="3">
        <f t="shared" si="4"/>
        <v>20</v>
      </c>
      <c r="BN14" s="3">
        <f>'Tabla de Aspectos'!D126</f>
        <v>124</v>
      </c>
      <c r="BO14" s="3" t="str">
        <f>'Tabla de Aspectos'!E126</f>
        <v>Saturno</v>
      </c>
      <c r="BP14" s="3" t="str">
        <f>'Tabla de Aspectos'!F126</f>
        <v>Quirón</v>
      </c>
      <c r="BQ14" s="3" t="str">
        <f>IF('Tabla de Aspectos'!G126='Tabla de Aspectos'!$H$2,'Tabla de Aspectos'!$H$2,IF('Tabla de Aspectos'!I126='Tabla de Aspectos'!$J$2,'Tabla de Aspectos'!$J$2,IF('Tabla de Aspectos'!CY126='Tabla de Aspectos'!$CZ$2,'Tabla de Aspectos'!$CZ$2,IF('Tabla de Aspectos'!K126='Tabla de Aspectos'!$L$2,'Tabla de Aspectos'!$L$2,IF('Tabla de Aspectos'!M126='Tabla de Aspectos'!$N$2,'Tabla de Aspectos'!$N$2,IF('Tabla de Aspectos'!O126='Tabla de Aspectos'!$P$2,'Tabla de Aspectos'!$P$2,IF('Tabla de Aspectos'!Q126='Tabla de Aspectos'!$R$2,'Tabla de Aspectos'!$R$2,IF('Tabla de Aspectos'!S126='Tabla de Aspectos'!$T$2,'Tabla de Aspectos'!$T$2,IF('Tabla de Aspectos'!U126='Tabla de Aspectos'!$V$2,'Tabla de Aspectos'!$V$2,IF('Tabla de Aspectos'!W126='Tabla de Aspectos'!$X$2,'Tabla de Aspectos'!$X$2,IF('Tabla de Aspectos'!Y126='Tabla de Aspectos'!$Z$2,'Tabla de Aspectos'!$Z$2,IF('Tabla de Aspectos'!AA126='Tabla de Aspectos'!$AB$2,'Tabla de Aspectos'!$AB$2,IF('Tabla de Aspectos'!AC126='Tabla de Aspectos'!$AD$2,'Tabla de Aspectos'!$AD$2,IF('Tabla de Aspectos'!AE126='Tabla de Aspectos'!$AF$2,'Tabla de Aspectos'!$AF$2,IF('Tabla de Aspectos'!AG126='Tabla de Aspectos'!$AH$2,'Tabla de Aspectos'!$AH$2,IF('Tabla de Aspectos'!AI126='Tabla de Aspectos'!$AJ$2,'Tabla de Aspectos'!$AJ$2,IF('Tabla de Aspectos'!AK126='Tabla de Aspectos'!$AL$2,'Tabla de Aspectos'!$AL$2,IF('Tabla de Aspectos'!AM126='Tabla de Aspectos'!$AN$2,'Tabla de Aspectos'!$AN$2,IF('Tabla de Aspectos'!AO126='Tabla de Aspectos'!$AP$2,'Tabla de Aspectos'!$AP$2,IF('Tabla de Aspectos'!AQ126='Tabla de Aspectos'!$AR$2,'Tabla de Aspectos'!$AR$2,IF('Tabla de Aspectos'!AS126='Tabla de Aspectos'!$AT$2,'Tabla de Aspectos'!$AT$2,IF('Tabla de Aspectos'!AU126='Tabla de Aspectos'!$AV$2,'Tabla de Aspectos'!$AV$2,IF('Tabla de Aspectos'!AW126='Tabla de Aspectos'!$AX$2,'Tabla de Aspectos'!$AX$2,IF('Tabla de Aspectos'!AY126='Tabla de Aspectos'!$AZ$2,'Tabla de Aspectos'!$AZ$2,IF('Tabla de Aspectos'!BA126='Tabla de Aspectos'!$BB$2,'Tabla de Aspectos'!$BB$2,IF('Tabla de Aspectos'!BC126='Tabla de Aspectos'!$BD$2,'Tabla de Aspectos'!$BD$2,IF('Tabla de Aspectos'!BE126='Tabla de Aspectos'!$BF$2,'Tabla de Aspectos'!$BF$2,IF('Tabla de Aspectos'!BG126='Tabla de Aspectos'!$BH$2,'Tabla de Aspectos'!$BH$2,IF('Tabla de Aspectos'!BI126='Tabla de Aspectos'!$BJ$2,'Tabla de Aspectos'!$BJ$2,IF('Tabla de Aspectos'!BK126='Tabla de Aspectos'!$BL$2,'Tabla de Aspectos'!$BL$2,IF('Tabla de Aspectos'!BM126='Tabla de Aspectos'!$BN$2,'Tabla de Aspectos'!$BN$2,IF('Tabla de Aspectos'!BO126='Tabla de Aspectos'!$BP$2,'Tabla de Aspectos'!$BP$2,IF('Tabla de Aspectos'!BQ126='Tabla de Aspectos'!$BR$2,'Tabla de Aspectos'!$BR$2,IF('Tabla de Aspectos'!BS126='Tabla de Aspectos'!$BT$2,'Tabla de Aspectos'!$BT$2,IF('Tabla de Aspectos'!BU126='Tabla de Aspectos'!$BV$2,'Tabla de Aspectos'!$BV$2,IF('Tabla de Aspectos'!BW126='Tabla de Aspectos'!$BX$2,'Tabla de Aspectos'!$BX$2,IF('Tabla de Aspectos'!BY126='Tabla de Aspectos'!$BZ$2,'Tabla de Aspectos'!$BZ$2,IF('Tabla de Aspectos'!CA126='Tabla de Aspectos'!$CB$2,'Tabla de Aspectos'!$CB$2,IF('Tabla de Aspectos'!CC126='Tabla de Aspectos'!$CD$2,'Tabla de Aspectos'!$CD$2,IF('Tabla de Aspectos'!CE126='Tabla de Aspectos'!$CF$2,'Tabla de Aspectos'!$CF$2,IF('Tabla de Aspectos'!CG126='Tabla de Aspectos'!$CH$2,'Tabla de Aspectos'!$CH$2,IF('Tabla de Aspectos'!CI126='Tabla de Aspectos'!$CJ$2,'Tabla de Aspectos'!$CJ$2,IF('Tabla de Aspectos'!CK126='Tabla de Aspectos'!$CL$2,'Tabla de Aspectos'!$CL$2,IF('Tabla de Aspectos'!CM126='Tabla de Aspectos'!$CN$2,'Tabla de Aspectos'!$CN$2,IF('Tabla de Aspectos'!CO126='Tabla de Aspectos'!$CP$2,'Tabla de Aspectos'!$CP$2,IF('Tabla de Aspectos'!CQ126='Tabla de Aspectos'!$CR$2,'Tabla de Aspectos'!$CR$2,IF('Tabla de Aspectos'!CS126='Tabla de Aspectos'!$CT$2,'Tabla de Aspectos'!$CT$2,IF('Tabla de Aspectos'!CU126='Tabla de Aspectos'!$CV$2,'Tabla de Aspectos'!$CV$2,IF('Tabla de Aspectos'!CW126='Tabla de Aspectos'!$CX$2,'Tabla de Aspectos'!$CX$2,"")))))))))))))))))))))))))))))))))))))))))))))))))</f>
        <v>Conjunción</v>
      </c>
      <c r="BR14" s="5">
        <f>IF(AND('Tabla de Aspectos'!H126&gt;=0,'Tabla de Aspectos'!H126&lt;'Tabla de Aspectos'!$G$5/24),'Tabla de Aspectos'!H126,IF(AND('Tabla de Aspectos'!J126&gt;=0,'Tabla de Aspectos'!J126&lt;'Tabla de Aspectos'!$I$5/24),'Tabla de Aspectos'!J126,IF(AND('Tabla de Aspectos'!CZ126&gt;=0,'Tabla de Aspectos'!CZ126&lt;'Tabla de Aspectos'!$CY$5/24),'Tabla de Aspectos'!CZ126,IF(AND('Tabla de Aspectos'!L126&gt;=0,'Tabla de Aspectos'!L126&lt;'Tabla de Aspectos'!$K$5/24),'Tabla de Aspectos'!L126,IF(AND('Tabla de Aspectos'!N126&gt;=0,'Tabla de Aspectos'!N126&lt;'Tabla de Aspectos'!$M$5/24),'Tabla de Aspectos'!N126,IF(AND('Tabla de Aspectos'!P126&gt;=0,'Tabla de Aspectos'!P126&lt;'Tabla de Aspectos'!$O$5/24),'Tabla de Aspectos'!P126,IF(AND('Tabla de Aspectos'!R126&gt;=0,'Tabla de Aspectos'!R126&lt;'Tabla de Aspectos'!$Q$5/24),'Tabla de Aspectos'!R126,IF(AND('Tabla de Aspectos'!T126&gt;=0,'Tabla de Aspectos'!T126&lt;'Tabla de Aspectos'!$S$5/24),'Tabla de Aspectos'!T126,IF(AND('Tabla de Aspectos'!V126&gt;=0,'Tabla de Aspectos'!V126&lt;'Tabla de Aspectos'!$U$5/24),'Tabla de Aspectos'!V126,IF(AND('Tabla de Aspectos'!X126&gt;=0,'Tabla de Aspectos'!X126&lt;'Tabla de Aspectos'!$W$5/24),'Tabla de Aspectos'!X126,IF(AND('Tabla de Aspectos'!Z126&gt;=0,'Tabla de Aspectos'!Z126&lt;'Tabla de Aspectos'!$Y$5/24),'Tabla de Aspectos'!Z126,IF(AND('Tabla de Aspectos'!AB126&gt;=0,'Tabla de Aspectos'!AB126&lt;'Tabla de Aspectos'!$AA$5/24),'Tabla de Aspectos'!AB126,IF(AND('Tabla de Aspectos'!AD126&gt;=0,'Tabla de Aspectos'!AD126&lt;'Tabla de Aspectos'!$AC$5/24),'Tabla de Aspectos'!AD126,IF(AND('Tabla de Aspectos'!AF126&gt;=0,'Tabla de Aspectos'!AF126&lt;'Tabla de Aspectos'!$AE$5/24),'Tabla de Aspectos'!AF126,IF(AND('Tabla de Aspectos'!AH126&gt;=0,'Tabla de Aspectos'!AH126&lt;'Tabla de Aspectos'!$AG$5/24),'Tabla de Aspectos'!AH126,IF(AND('Tabla de Aspectos'!AJ126&gt;=0,'Tabla de Aspectos'!AJ126&lt;'Tabla de Aspectos'!$AI$5/24),'Tabla de Aspectos'!AJ126,IF(AND('Tabla de Aspectos'!AL126&gt;=0,'Tabla de Aspectos'!AL126&lt;'Tabla de Aspectos'!$AK$5/24),'Tabla de Aspectos'!AL126,IF(AND('Tabla de Aspectos'!AN126&gt;=0,'Tabla de Aspectos'!AN126&lt;'Tabla de Aspectos'!$AM$5/24),'Tabla de Aspectos'!AN126,IF(AND('Tabla de Aspectos'!AP126&gt;=0,'Tabla de Aspectos'!AP126&lt;'Tabla de Aspectos'!$AO$5/24),'Tabla de Aspectos'!AP126,IF(AND('Tabla de Aspectos'!AR126&gt;=0,'Tabla de Aspectos'!AR126&lt;'Tabla de Aspectos'!$AQ$5/24),'Tabla de Aspectos'!AR126,IF(AND('Tabla de Aspectos'!AT126&gt;=0,'Tabla de Aspectos'!AT126&lt;'Tabla de Aspectos'!$AS$5/24),'Tabla de Aspectos'!AT126,IF(AND('Tabla de Aspectos'!AV126&gt;=0,'Tabla de Aspectos'!AV126&lt;'Tabla de Aspectos'!$AU$5/24),'Tabla de Aspectos'!AV126,IF(AND('Tabla de Aspectos'!AX126&gt;=0,'Tabla de Aspectos'!AX126&lt;'Tabla de Aspectos'!$AW$5/24),'Tabla de Aspectos'!AX126,IF(AND('Tabla de Aspectos'!AZ126&gt;=0,'Tabla de Aspectos'!AZ126&lt;'Tabla de Aspectos'!$AY$5/24),'Tabla de Aspectos'!AZ126,IF(AND('Tabla de Aspectos'!BB126&gt;=0,'Tabla de Aspectos'!BB126&lt;'Tabla de Aspectos'!$BA$5/24),'Tabla de Aspectos'!BB126,IF(AND('Tabla de Aspectos'!BD126&gt;=0,'Tabla de Aspectos'!BD126&lt;'Tabla de Aspectos'!$BC$5/24),'Tabla de Aspectos'!BD126,IF(AND('Tabla de Aspectos'!BF126&gt;=0,'Tabla de Aspectos'!BF126&lt;'Tabla de Aspectos'!$BE$5/24),'Tabla de Aspectos'!BF126,IF(AND('Tabla de Aspectos'!BH126&gt;=0,'Tabla de Aspectos'!BH126&lt;'Tabla de Aspectos'!$BG$5/24),'Tabla de Aspectos'!BH126,IF(AND('Tabla de Aspectos'!BJ126&gt;=0,'Tabla de Aspectos'!BJ126&lt;'Tabla de Aspectos'!$BI$5/24),'Tabla de Aspectos'!BJ126,IF(AND('Tabla de Aspectos'!BL126&gt;=0,'Tabla de Aspectos'!BL126&lt;'Tabla de Aspectos'!$BK$5/24),'Tabla de Aspectos'!BL126,IF(AND('Tabla de Aspectos'!BN126&gt;=0,'Tabla de Aspectos'!BN126&lt;'Tabla de Aspectos'!$BM$5/24),'Tabla de Aspectos'!BN126,IF(AND('Tabla de Aspectos'!BP126&gt;=0,'Tabla de Aspectos'!BP126&lt;'Tabla de Aspectos'!$BO$5/24),'Tabla de Aspectos'!BP126,IF(AND('Tabla de Aspectos'!BR126&gt;=0,'Tabla de Aspectos'!BR126&lt;'Tabla de Aspectos'!$BQ$5/24),'Tabla de Aspectos'!BR126,IF(AND('Tabla de Aspectos'!BT126&gt;=0,'Tabla de Aspectos'!BT126&lt;'Tabla de Aspectos'!$BS$5/24),'Tabla de Aspectos'!BT126,IF(AND('Tabla de Aspectos'!BV126&gt;=0,'Tabla de Aspectos'!BV126&lt;'Tabla de Aspectos'!$BU$5/24),'Tabla de Aspectos'!BV126,IF(AND('Tabla de Aspectos'!BX126&gt;=0,'Tabla de Aspectos'!BX126&lt;'Tabla de Aspectos'!$BW$5/24),'Tabla de Aspectos'!BX126,IF(AND('Tabla de Aspectos'!BZ126&gt;=0,'Tabla de Aspectos'!BZ126&lt;'Tabla de Aspectos'!$BY$5/24),'Tabla de Aspectos'!BZ126,IF(AND('Tabla de Aspectos'!CB126&gt;=0,'Tabla de Aspectos'!CB126&lt;'Tabla de Aspectos'!$CA$5/24),'Tabla de Aspectos'!CB126,IF(AND('Tabla de Aspectos'!CD126&gt;=0,'Tabla de Aspectos'!CD126&lt;'Tabla de Aspectos'!$CC$5/24),'Tabla de Aspectos'!CD126,IF(AND('Tabla de Aspectos'!CF126&gt;=0,'Tabla de Aspectos'!CF126&lt;'Tabla de Aspectos'!$CE$5/24),'Tabla de Aspectos'!CF126,IF(AND('Tabla de Aspectos'!CH126&gt;=0,'Tabla de Aspectos'!CH126&lt;'Tabla de Aspectos'!$CG$5/24),'Tabla de Aspectos'!CH126,IF(AND('Tabla de Aspectos'!CJ126&gt;=0,'Tabla de Aspectos'!CJ126&lt;'Tabla de Aspectos'!$CI$5/24),'Tabla de Aspectos'!CJ126,IF(AND('Tabla de Aspectos'!CL126&gt;=0,'Tabla de Aspectos'!CL126&lt;'Tabla de Aspectos'!$CK$5/24),'Tabla de Aspectos'!CL126,IF(AND('Tabla de Aspectos'!CN126&gt;=0,'Tabla de Aspectos'!CN126&lt;'Tabla de Aspectos'!$CM$5/24),'Tabla de Aspectos'!CN126,IF(AND('Tabla de Aspectos'!CP126&gt;=0,'Tabla de Aspectos'!CP126&lt;'Tabla de Aspectos'!$CO$5/24),'Tabla de Aspectos'!CP126,IF(AND('Tabla de Aspectos'!CR126&gt;=0,'Tabla de Aspectos'!CR126&lt;'Tabla de Aspectos'!$CQ$5/24),'Tabla de Aspectos'!CR126,IF(AND('Tabla de Aspectos'!CT126&gt;=0,'Tabla de Aspectos'!CT126&lt;'Tabla de Aspectos'!$CS$5/24),'Tabla de Aspectos'!CT126,IF(AND('Tabla de Aspectos'!CV126&gt;=0,'Tabla de Aspectos'!CV126&lt;'Tabla de Aspectos'!$CU$5/24),'Tabla de Aspectos'!CV126,IF(AND('Tabla de Aspectos'!CX126&gt;=0,'Tabla de Aspectos'!CX126&lt;'Tabla de Aspectos'!$CW$5/24),'Tabla de Aspectos'!CX126,"")))))))))))))))))))))))))))))))))))))))))))))))))</f>
        <v>0</v>
      </c>
      <c r="BS14" s="3" t="str">
        <f>IF(BR14&lt;&gt;"",IF(BQ14=13,"(no se puede describir)",IF(BQ14="Conjunción","+20",ROUND((31-HLOOKUP(BQ14,'Tabla de Aspectos'!$G$2:$DT$7,6,FALSE))/3*2,1))),"")</f>
        <v>+20</v>
      </c>
      <c r="BT14" s="3">
        <f>IF(BQ14='Tabla de Aspectos'!$G$2,24*BR14/'Tabla de Aspectos'!$G$5,IF(BQ14='Tabla de Aspectos'!$I$2,24*BR14/'Tabla de Aspectos'!$I$5,IF(BQ14='Tabla de Aspectos'!$K$2,24*BR14/'Tabla de Aspectos'!$K$5,IF(BQ14='Tabla de Aspectos'!$CY$2,24*BR14/'Tabla de Aspectos'!$CY$5,IF(BQ14='Tabla de Aspectos'!$M$2,24*BR14/'Tabla de Aspectos'!$M$5,IF(BQ14='Tabla de Aspectos'!$M$2,24*BR14/'Tabla de Aspectos'!$M$5,IF(BQ14='Tabla de Aspectos'!$O$2,24*BR14/'Tabla de Aspectos'!$O$5,IF(BQ14='Tabla de Aspectos'!$Q$2,24*BR14/'Tabla de Aspectos'!$Q$5,IF(BQ14='Tabla de Aspectos'!$S$2,24*BR14/'Tabla de Aspectos'!$S$5,IF(BQ14='Tabla de Aspectos'!$U$2,24*BR14/'Tabla de Aspectos'!$U$5,IF(BQ14='Tabla de Aspectos'!$W$2,24*BR14/'Tabla de Aspectos'!$W$5,IF(BQ14='Tabla de Aspectos'!$Y$2,24*BR14/'Tabla de Aspectos'!$Y$5,IF(BQ14='Tabla de Aspectos'!$AA$2,24*BR14/'Tabla de Aspectos'!$AA$5,IF(BQ14='Tabla de Aspectos'!$AC$2,24*BR14/'Tabla de Aspectos'!$AC$5,IF(BQ14='Tabla de Aspectos'!$AE$2,24*BR14/'Tabla de Aspectos'!$AE$5,IF(BQ14='Tabla de Aspectos'!$AG$2,24*BR14/'Tabla de Aspectos'!$AG$5,IF(BQ14='Tabla de Aspectos'!$AI$2,24*BR14/'Tabla de Aspectos'!$AI$5,IF(BQ14='Tabla de Aspectos'!$AK$2,24*BR14/'Tabla de Aspectos'!$AK$5,IF(BQ14='Tabla de Aspectos'!$AM$2,24*BR14/'Tabla de Aspectos'!$AM$5,IF(BQ14='Tabla de Aspectos'!$AO$2,24*BR14/'Tabla de Aspectos'!$AO$5,IF(BQ14='Tabla de Aspectos'!$AQ$2,24*BR14/'Tabla de Aspectos'!$AQ$5,IF(BQ14='Tabla de Aspectos'!$AS$2,24*BR14/'Tabla de Aspectos'!$AS$5,IF(BQ14='Tabla de Aspectos'!$AU$2,24*BR14/'Tabla de Aspectos'!$AU$5,IF(BQ14='Tabla de Aspectos'!$AW$2,24*BR14/'Tabla de Aspectos'!$AW$5,IF(BQ14='Tabla de Aspectos'!$AY$2,24*BR14/'Tabla de Aspectos'!$AY$5,IF(BQ14='Tabla de Aspectos'!$BA$2,24*BR14/'Tabla de Aspectos'!$BA$5,IF(BQ14='Tabla de Aspectos'!$BC$2,24*BR14/'Tabla de Aspectos'!$BC$5,IF(BQ14='Tabla de Aspectos'!$BE$2,24*BR14/'Tabla de Aspectos'!$BE$5,IF(BQ14='Tabla de Aspectos'!$BG$2,24*BR14/'Tabla de Aspectos'!$BG$5,IF(BQ14='Tabla de Aspectos'!$BI$2,24*BR14/'Tabla de Aspectos'!$BI$5,IF(BQ14='Tabla de Aspectos'!$BK$2,24*BR14/'Tabla de Aspectos'!$BK$5,IF(BQ14='Tabla de Aspectos'!$BM$2,24*BR14/'Tabla de Aspectos'!$BM$5,IF(BQ14='Tabla de Aspectos'!$BO$2,24*BR14/'Tabla de Aspectos'!$BO$5,IF(BQ14='Tabla de Aspectos'!$BQ$2,24*BR14/'Tabla de Aspectos'!$BQ$5,IF(BQ14='Tabla de Aspectos'!$BS$2,24*BR14/'Tabla de Aspectos'!$BS$5,IF(BQ14='Tabla de Aspectos'!$BU$2,24*BR14/'Tabla de Aspectos'!$BU$5,IF(BQ14='Tabla de Aspectos'!$BW$2,24*BR14/'Tabla de Aspectos'!$BW$5,IF(BQ14='Tabla de Aspectos'!$BY$2,24*BR14/'Tabla de Aspectos'!$BY$5,IF(BQ14='Tabla de Aspectos'!$CA$2,24*BR14/'Tabla de Aspectos'!$CA$5,IF(BQ14='Tabla de Aspectos'!$CC$2,24*BR14/'Tabla de Aspectos'!$CC$5,IF(BQ14='Tabla de Aspectos'!$CE$2,24*BR14/'Tabla de Aspectos'!$CE$5,IF(BQ14='Tabla de Aspectos'!$CG$2,24*BR14/'Tabla de Aspectos'!$CG$5,IF(BQ14='Tabla de Aspectos'!$CI$2,24*BR14/'Tabla de Aspectos'!$CI$5,IF(BQ14='Tabla de Aspectos'!$CK$2,24*BR14/'Tabla de Aspectos'!$CK$5,IF(BQ14='Tabla de Aspectos'!$CM$2,24*BR14/'Tabla de Aspectos'!$CM$5,IF(BQ14='Tabla de Aspectos'!$CO$2,24*BR14/'Tabla de Aspectos'!$CO$5,IF(BQ14='Tabla de Aspectos'!$CQ$2,24*BR14/'Tabla de Aspectos'!$CQ$5,IF(BQ14='Tabla de Aspectos'!$CS$2,24*BR14/'Tabla de Aspectos'!$CS$5,IF(BQ14='Tabla de Aspectos'!$CU$2,24*BR14/'Tabla de Aspectos'!$CU$5,IF(BQ14='Tabla de Aspectos'!$CW$2,24*BR14/'Tabla de Aspectos'!$CW$5,""))))))))))))))))))))))))))))))))))))))))))))))))))</f>
        <v>0</v>
      </c>
      <c r="BU14" s="3">
        <f t="shared" si="5"/>
        <v>20</v>
      </c>
      <c r="BW14" s="3">
        <f>'Tabla de Aspectos'!D141</f>
        <v>140</v>
      </c>
      <c r="BX14" s="3" t="str">
        <f>'Tabla de Aspectos'!E141</f>
        <v>Urano</v>
      </c>
      <c r="BY14" s="3" t="str">
        <f>'Tabla de Aspectos'!F141</f>
        <v>Quirón</v>
      </c>
      <c r="BZ14" s="3" t="str">
        <f>IF('Tabla de Aspectos'!G141='Tabla de Aspectos'!$H$2,'Tabla de Aspectos'!$H$2,IF('Tabla de Aspectos'!I141='Tabla de Aspectos'!$J$2,'Tabla de Aspectos'!$J$2,IF('Tabla de Aspectos'!CY141='Tabla de Aspectos'!$CZ$2,'Tabla de Aspectos'!$CZ$2,IF('Tabla de Aspectos'!K141='Tabla de Aspectos'!$L$2,'Tabla de Aspectos'!$L$2,IF('Tabla de Aspectos'!M141='Tabla de Aspectos'!$N$2,'Tabla de Aspectos'!$N$2,IF('Tabla de Aspectos'!O141='Tabla de Aspectos'!$P$2,'Tabla de Aspectos'!$P$2,IF('Tabla de Aspectos'!Q141='Tabla de Aspectos'!$R$2,'Tabla de Aspectos'!$R$2,IF('Tabla de Aspectos'!S141='Tabla de Aspectos'!$T$2,'Tabla de Aspectos'!$T$2,IF('Tabla de Aspectos'!U141='Tabla de Aspectos'!$V$2,'Tabla de Aspectos'!$V$2,IF('Tabla de Aspectos'!W141='Tabla de Aspectos'!$X$2,'Tabla de Aspectos'!$X$2,IF('Tabla de Aspectos'!Y141='Tabla de Aspectos'!$Z$2,'Tabla de Aspectos'!$Z$2,IF('Tabla de Aspectos'!AA141='Tabla de Aspectos'!$AB$2,'Tabla de Aspectos'!$AB$2,IF('Tabla de Aspectos'!AC141='Tabla de Aspectos'!$AD$2,'Tabla de Aspectos'!$AD$2,IF('Tabla de Aspectos'!AE141='Tabla de Aspectos'!$AF$2,'Tabla de Aspectos'!$AF$2,IF('Tabla de Aspectos'!AG141='Tabla de Aspectos'!$AH$2,'Tabla de Aspectos'!$AH$2,IF('Tabla de Aspectos'!AI141='Tabla de Aspectos'!$AJ$2,'Tabla de Aspectos'!$AJ$2,IF('Tabla de Aspectos'!AK141='Tabla de Aspectos'!$AL$2,'Tabla de Aspectos'!$AL$2,IF('Tabla de Aspectos'!AM141='Tabla de Aspectos'!$AN$2,'Tabla de Aspectos'!$AN$2,IF('Tabla de Aspectos'!AO141='Tabla de Aspectos'!$AP$2,'Tabla de Aspectos'!$AP$2,IF('Tabla de Aspectos'!AQ141='Tabla de Aspectos'!$AR$2,'Tabla de Aspectos'!$AR$2,IF('Tabla de Aspectos'!AS141='Tabla de Aspectos'!$AT$2,'Tabla de Aspectos'!$AT$2,IF('Tabla de Aspectos'!AU141='Tabla de Aspectos'!$AV$2,'Tabla de Aspectos'!$AV$2,IF('Tabla de Aspectos'!AW141='Tabla de Aspectos'!$AX$2,'Tabla de Aspectos'!$AX$2,IF('Tabla de Aspectos'!AY141='Tabla de Aspectos'!$AZ$2,'Tabla de Aspectos'!$AZ$2,IF('Tabla de Aspectos'!BA141='Tabla de Aspectos'!$BB$2,'Tabla de Aspectos'!$BB$2,IF('Tabla de Aspectos'!BC141='Tabla de Aspectos'!$BD$2,'Tabla de Aspectos'!$BD$2,IF('Tabla de Aspectos'!BE141='Tabla de Aspectos'!$BF$2,'Tabla de Aspectos'!$BF$2,IF('Tabla de Aspectos'!BG141='Tabla de Aspectos'!$BH$2,'Tabla de Aspectos'!$BH$2,IF('Tabla de Aspectos'!BI141='Tabla de Aspectos'!$BJ$2,'Tabla de Aspectos'!$BJ$2,IF('Tabla de Aspectos'!BK141='Tabla de Aspectos'!$BL$2,'Tabla de Aspectos'!$BL$2,IF('Tabla de Aspectos'!BM141='Tabla de Aspectos'!$BN$2,'Tabla de Aspectos'!$BN$2,IF('Tabla de Aspectos'!BO141='Tabla de Aspectos'!$BP$2,'Tabla de Aspectos'!$BP$2,IF('Tabla de Aspectos'!BQ141='Tabla de Aspectos'!$BR$2,'Tabla de Aspectos'!$BR$2,IF('Tabla de Aspectos'!BS141='Tabla de Aspectos'!$BT$2,'Tabla de Aspectos'!$BT$2,IF('Tabla de Aspectos'!BU141='Tabla de Aspectos'!$BV$2,'Tabla de Aspectos'!$BV$2,IF('Tabla de Aspectos'!BW141='Tabla de Aspectos'!$BX$2,'Tabla de Aspectos'!$BX$2,IF('Tabla de Aspectos'!BY141='Tabla de Aspectos'!$BZ$2,'Tabla de Aspectos'!$BZ$2,IF('Tabla de Aspectos'!CA141='Tabla de Aspectos'!$CB$2,'Tabla de Aspectos'!$CB$2,IF('Tabla de Aspectos'!CC141='Tabla de Aspectos'!$CD$2,'Tabla de Aspectos'!$CD$2,IF('Tabla de Aspectos'!CE141='Tabla de Aspectos'!$CF$2,'Tabla de Aspectos'!$CF$2,IF('Tabla de Aspectos'!CG141='Tabla de Aspectos'!$CH$2,'Tabla de Aspectos'!$CH$2,IF('Tabla de Aspectos'!CI141='Tabla de Aspectos'!$CJ$2,'Tabla de Aspectos'!$CJ$2,IF('Tabla de Aspectos'!CK141='Tabla de Aspectos'!$CL$2,'Tabla de Aspectos'!$CL$2,IF('Tabla de Aspectos'!CM141='Tabla de Aspectos'!$CN$2,'Tabla de Aspectos'!$CN$2,IF('Tabla de Aspectos'!CO141='Tabla de Aspectos'!$CP$2,'Tabla de Aspectos'!$CP$2,IF('Tabla de Aspectos'!CQ141='Tabla de Aspectos'!$CR$2,'Tabla de Aspectos'!$CR$2,IF('Tabla de Aspectos'!CS141='Tabla de Aspectos'!$CT$2,'Tabla de Aspectos'!$CT$2,IF('Tabla de Aspectos'!CU141='Tabla de Aspectos'!$CV$2,'Tabla de Aspectos'!$CV$2,IF('Tabla de Aspectos'!CW141='Tabla de Aspectos'!$CX$2,'Tabla de Aspectos'!$CX$2,"")))))))))))))))))))))))))))))))))))))))))))))))))</f>
        <v>Conjunción</v>
      </c>
      <c r="CA14" s="5">
        <f>IF(AND('Tabla de Aspectos'!H141&gt;=0,'Tabla de Aspectos'!H141&lt;'Tabla de Aspectos'!$G$5/24),'Tabla de Aspectos'!H141,IF(AND('Tabla de Aspectos'!J141&gt;=0,'Tabla de Aspectos'!J141&lt;'Tabla de Aspectos'!$I$5/24),'Tabla de Aspectos'!J141,IF(AND('Tabla de Aspectos'!CZ141&gt;=0,'Tabla de Aspectos'!CZ141&lt;'Tabla de Aspectos'!$CY$5/24),'Tabla de Aspectos'!CZ141,IF(AND('Tabla de Aspectos'!L141&gt;=0,'Tabla de Aspectos'!L141&lt;'Tabla de Aspectos'!$K$5/24),'Tabla de Aspectos'!L141,IF(AND('Tabla de Aspectos'!N141&gt;=0,'Tabla de Aspectos'!N141&lt;'Tabla de Aspectos'!$M$5/24),'Tabla de Aspectos'!N141,IF(AND('Tabla de Aspectos'!P141&gt;=0,'Tabla de Aspectos'!P141&lt;'Tabla de Aspectos'!$O$5/24),'Tabla de Aspectos'!P141,IF(AND('Tabla de Aspectos'!R141&gt;=0,'Tabla de Aspectos'!R141&lt;'Tabla de Aspectos'!$Q$5/24),'Tabla de Aspectos'!R141,IF(AND('Tabla de Aspectos'!T141&gt;=0,'Tabla de Aspectos'!T141&lt;'Tabla de Aspectos'!$S$5/24),'Tabla de Aspectos'!T141,IF(AND('Tabla de Aspectos'!V141&gt;=0,'Tabla de Aspectos'!V141&lt;'Tabla de Aspectos'!$U$5/24),'Tabla de Aspectos'!V141,IF(AND('Tabla de Aspectos'!X141&gt;=0,'Tabla de Aspectos'!X141&lt;'Tabla de Aspectos'!$W$5/24),'Tabla de Aspectos'!X141,IF(AND('Tabla de Aspectos'!Z141&gt;=0,'Tabla de Aspectos'!Z141&lt;'Tabla de Aspectos'!$Y$5/24),'Tabla de Aspectos'!Z141,IF(AND('Tabla de Aspectos'!AB141&gt;=0,'Tabla de Aspectos'!AB141&lt;'Tabla de Aspectos'!$AA$5/24),'Tabla de Aspectos'!AB141,IF(AND('Tabla de Aspectos'!AD141&gt;=0,'Tabla de Aspectos'!AD141&lt;'Tabla de Aspectos'!$AC$5/24),'Tabla de Aspectos'!AD141,IF(AND('Tabla de Aspectos'!AF141&gt;=0,'Tabla de Aspectos'!AF141&lt;'Tabla de Aspectos'!$AE$5/24),'Tabla de Aspectos'!AF141,IF(AND('Tabla de Aspectos'!AH141&gt;=0,'Tabla de Aspectos'!AH141&lt;'Tabla de Aspectos'!$AG$5/24),'Tabla de Aspectos'!AH141,IF(AND('Tabla de Aspectos'!AJ141&gt;=0,'Tabla de Aspectos'!AJ141&lt;'Tabla de Aspectos'!$AI$5/24),'Tabla de Aspectos'!AJ141,IF(AND('Tabla de Aspectos'!AL141&gt;=0,'Tabla de Aspectos'!AL141&lt;'Tabla de Aspectos'!$AK$5/24),'Tabla de Aspectos'!AL141,IF(AND('Tabla de Aspectos'!AN141&gt;=0,'Tabla de Aspectos'!AN141&lt;'Tabla de Aspectos'!$AM$5/24),'Tabla de Aspectos'!AN141,IF(AND('Tabla de Aspectos'!AP141&gt;=0,'Tabla de Aspectos'!AP141&lt;'Tabla de Aspectos'!$AO$5/24),'Tabla de Aspectos'!AP141,IF(AND('Tabla de Aspectos'!AR141&gt;=0,'Tabla de Aspectos'!AR141&lt;'Tabla de Aspectos'!$AQ$5/24),'Tabla de Aspectos'!AR141,IF(AND('Tabla de Aspectos'!AT141&gt;=0,'Tabla de Aspectos'!AT141&lt;'Tabla de Aspectos'!$AS$5/24),'Tabla de Aspectos'!AT141,IF(AND('Tabla de Aspectos'!AV141&gt;=0,'Tabla de Aspectos'!AV141&lt;'Tabla de Aspectos'!$AU$5/24),'Tabla de Aspectos'!AV141,IF(AND('Tabla de Aspectos'!AX141&gt;=0,'Tabla de Aspectos'!AX141&lt;'Tabla de Aspectos'!$AW$5/24),'Tabla de Aspectos'!AX141,IF(AND('Tabla de Aspectos'!AZ141&gt;=0,'Tabla de Aspectos'!AZ141&lt;'Tabla de Aspectos'!$AY$5/24),'Tabla de Aspectos'!AZ141,IF(AND('Tabla de Aspectos'!BB141&gt;=0,'Tabla de Aspectos'!BB141&lt;'Tabla de Aspectos'!$BA$5/24),'Tabla de Aspectos'!BB141,IF(AND('Tabla de Aspectos'!BD141&gt;=0,'Tabla de Aspectos'!BD141&lt;'Tabla de Aspectos'!$BC$5/24),'Tabla de Aspectos'!BD141,IF(AND('Tabla de Aspectos'!BF141&gt;=0,'Tabla de Aspectos'!BF141&lt;'Tabla de Aspectos'!$BE$5/24),'Tabla de Aspectos'!BF141,IF(AND('Tabla de Aspectos'!BH141&gt;=0,'Tabla de Aspectos'!BH141&lt;'Tabla de Aspectos'!$BG$5/24),'Tabla de Aspectos'!BH141,IF(AND('Tabla de Aspectos'!BJ141&gt;=0,'Tabla de Aspectos'!BJ141&lt;'Tabla de Aspectos'!$BI$5/24),'Tabla de Aspectos'!BJ141,IF(AND('Tabla de Aspectos'!BL141&gt;=0,'Tabla de Aspectos'!BL141&lt;'Tabla de Aspectos'!$BK$5/24),'Tabla de Aspectos'!BL141,IF(AND('Tabla de Aspectos'!BN141&gt;=0,'Tabla de Aspectos'!BN141&lt;'Tabla de Aspectos'!$BM$5/24),'Tabla de Aspectos'!BN141,IF(AND('Tabla de Aspectos'!BP141&gt;=0,'Tabla de Aspectos'!BP141&lt;'Tabla de Aspectos'!$BO$5/24),'Tabla de Aspectos'!BP141,IF(AND('Tabla de Aspectos'!BR141&gt;=0,'Tabla de Aspectos'!BR141&lt;'Tabla de Aspectos'!$BQ$5/24),'Tabla de Aspectos'!BR141,IF(AND('Tabla de Aspectos'!BT141&gt;=0,'Tabla de Aspectos'!BT141&lt;'Tabla de Aspectos'!$BS$5/24),'Tabla de Aspectos'!BT141,IF(AND('Tabla de Aspectos'!BV141&gt;=0,'Tabla de Aspectos'!BV141&lt;'Tabla de Aspectos'!$BU$5/24),'Tabla de Aspectos'!BV141,IF(AND('Tabla de Aspectos'!BX141&gt;=0,'Tabla de Aspectos'!BX141&lt;'Tabla de Aspectos'!$BW$5/24),'Tabla de Aspectos'!BX141,IF(AND('Tabla de Aspectos'!BZ141&gt;=0,'Tabla de Aspectos'!BZ141&lt;'Tabla de Aspectos'!$BY$5/24),'Tabla de Aspectos'!BZ141,IF(AND('Tabla de Aspectos'!CB141&gt;=0,'Tabla de Aspectos'!CB141&lt;'Tabla de Aspectos'!$CA$5/24),'Tabla de Aspectos'!CB141,IF(AND('Tabla de Aspectos'!CD141&gt;=0,'Tabla de Aspectos'!CD141&lt;'Tabla de Aspectos'!$CC$5/24),'Tabla de Aspectos'!CD141,IF(AND('Tabla de Aspectos'!CF141&gt;=0,'Tabla de Aspectos'!CF141&lt;'Tabla de Aspectos'!$CE$5/24),'Tabla de Aspectos'!CF141,IF(AND('Tabla de Aspectos'!CH141&gt;=0,'Tabla de Aspectos'!CH141&lt;'Tabla de Aspectos'!$CG$5/24),'Tabla de Aspectos'!CH141,IF(AND('Tabla de Aspectos'!CJ141&gt;=0,'Tabla de Aspectos'!CJ141&lt;'Tabla de Aspectos'!$CI$5/24),'Tabla de Aspectos'!CJ141,IF(AND('Tabla de Aspectos'!CL141&gt;=0,'Tabla de Aspectos'!CL141&lt;'Tabla de Aspectos'!$CK$5/24),'Tabla de Aspectos'!CL141,IF(AND('Tabla de Aspectos'!CN141&gt;=0,'Tabla de Aspectos'!CN141&lt;'Tabla de Aspectos'!$CM$5/24),'Tabla de Aspectos'!CN141,IF(AND('Tabla de Aspectos'!CP141&gt;=0,'Tabla de Aspectos'!CP141&lt;'Tabla de Aspectos'!$CO$5/24),'Tabla de Aspectos'!CP141,IF(AND('Tabla de Aspectos'!CR141&gt;=0,'Tabla de Aspectos'!CR141&lt;'Tabla de Aspectos'!$CQ$5/24),'Tabla de Aspectos'!CR141,IF(AND('Tabla de Aspectos'!CT141&gt;=0,'Tabla de Aspectos'!CT141&lt;'Tabla de Aspectos'!$CS$5/24),'Tabla de Aspectos'!CT141,IF(AND('Tabla de Aspectos'!CV141&gt;=0,'Tabla de Aspectos'!CV141&lt;'Tabla de Aspectos'!$CU$5/24),'Tabla de Aspectos'!CV141,IF(AND('Tabla de Aspectos'!CX141&gt;=0,'Tabla de Aspectos'!CX141&lt;'Tabla de Aspectos'!$CW$5/24),'Tabla de Aspectos'!CX141,"")))))))))))))))))))))))))))))))))))))))))))))))))</f>
        <v>0</v>
      </c>
      <c r="CB14" s="3" t="str">
        <f>IF(CA14&lt;&gt;"",IF(BZ14=13,"(no se puede describir)",IF(BZ14="Conjunción","+20",ROUND((31-HLOOKUP(BZ14,'Tabla de Aspectos'!$G$2:$DT$7,6,FALSE))/3*2,1))),"")</f>
        <v>+20</v>
      </c>
      <c r="CC14" s="3">
        <f>IF(BZ14='Tabla de Aspectos'!$G$2,24*CA14/'Tabla de Aspectos'!$G$5,IF(BZ14='Tabla de Aspectos'!$I$2,24*CA14/'Tabla de Aspectos'!$I$5,IF(BZ14='Tabla de Aspectos'!$K$2,24*CA14/'Tabla de Aspectos'!$K$5,IF(BZ14='Tabla de Aspectos'!$CY$2,24*CA14/'Tabla de Aspectos'!$CY$5,IF(BZ14='Tabla de Aspectos'!$M$2,24*CA14/'Tabla de Aspectos'!$M$5,IF(BZ14='Tabla de Aspectos'!$M$2,24*CA14/'Tabla de Aspectos'!$M$5,IF(BZ14='Tabla de Aspectos'!$O$2,24*CA14/'Tabla de Aspectos'!$O$5,IF(BZ14='Tabla de Aspectos'!$Q$2,24*CA14/'Tabla de Aspectos'!$Q$5,IF(BZ14='Tabla de Aspectos'!$S$2,24*CA14/'Tabla de Aspectos'!$S$5,IF(BZ14='Tabla de Aspectos'!$U$2,24*CA14/'Tabla de Aspectos'!$U$5,IF(BZ14='Tabla de Aspectos'!$W$2,24*CA14/'Tabla de Aspectos'!$W$5,IF(BZ14='Tabla de Aspectos'!$Y$2,24*CA14/'Tabla de Aspectos'!$Y$5,IF(BZ14='Tabla de Aspectos'!$AA$2,24*CA14/'Tabla de Aspectos'!$AA$5,IF(BZ14='Tabla de Aspectos'!$AC$2,24*CA14/'Tabla de Aspectos'!$AC$5,IF(BZ14='Tabla de Aspectos'!$AE$2,24*CA14/'Tabla de Aspectos'!$AE$5,IF(BZ14='Tabla de Aspectos'!$AG$2,24*CA14/'Tabla de Aspectos'!$AG$5,IF(BZ14='Tabla de Aspectos'!$AI$2,24*CA14/'Tabla de Aspectos'!$AI$5,IF(BZ14='Tabla de Aspectos'!$AK$2,24*CA14/'Tabla de Aspectos'!$AK$5,IF(BZ14='Tabla de Aspectos'!$AM$2,24*CA14/'Tabla de Aspectos'!$AM$5,IF(BZ14='Tabla de Aspectos'!$AO$2,24*CA14/'Tabla de Aspectos'!$AO$5,IF(BZ14='Tabla de Aspectos'!$AQ$2,24*CA14/'Tabla de Aspectos'!$AQ$5,IF(BZ14='Tabla de Aspectos'!$AS$2,24*CA14/'Tabla de Aspectos'!$AS$5,IF(BZ14='Tabla de Aspectos'!$AU$2,24*CA14/'Tabla de Aspectos'!$AU$5,IF(BZ14='Tabla de Aspectos'!$AW$2,24*CA14/'Tabla de Aspectos'!$AW$5,IF(BZ14='Tabla de Aspectos'!$AY$2,24*CA14/'Tabla de Aspectos'!$AY$5,IF(BZ14='Tabla de Aspectos'!$BA$2,24*CA14/'Tabla de Aspectos'!$BA$5,IF(BZ14='Tabla de Aspectos'!$BC$2,24*CA14/'Tabla de Aspectos'!$BC$5,IF(BZ14='Tabla de Aspectos'!$BE$2,24*CA14/'Tabla de Aspectos'!$BE$5,IF(BZ14='Tabla de Aspectos'!$BG$2,24*CA14/'Tabla de Aspectos'!$BG$5,IF(BZ14='Tabla de Aspectos'!$BI$2,24*CA14/'Tabla de Aspectos'!$BI$5,IF(BZ14='Tabla de Aspectos'!$BK$2,24*CA14/'Tabla de Aspectos'!$BK$5,IF(BZ14='Tabla de Aspectos'!$BM$2,24*CA14/'Tabla de Aspectos'!$BM$5,IF(BZ14='Tabla de Aspectos'!$BO$2,24*CA14/'Tabla de Aspectos'!$BO$5,IF(BZ14='Tabla de Aspectos'!$BQ$2,24*CA14/'Tabla de Aspectos'!$BQ$5,IF(BZ14='Tabla de Aspectos'!$BS$2,24*CA14/'Tabla de Aspectos'!$BS$5,IF(BZ14='Tabla de Aspectos'!$BU$2,24*CA14/'Tabla de Aspectos'!$BU$5,IF(BZ14='Tabla de Aspectos'!$BW$2,24*CA14/'Tabla de Aspectos'!$BW$5,IF(BZ14='Tabla de Aspectos'!$BY$2,24*CA14/'Tabla de Aspectos'!$BY$5,IF(BZ14='Tabla de Aspectos'!$CA$2,24*CA14/'Tabla de Aspectos'!$CA$5,IF(BZ14='Tabla de Aspectos'!$CC$2,24*CA14/'Tabla de Aspectos'!$CC$5,IF(BZ14='Tabla de Aspectos'!$CE$2,24*CA14/'Tabla de Aspectos'!$CE$5,IF(BZ14='Tabla de Aspectos'!$CG$2,24*CA14/'Tabla de Aspectos'!$CG$5,IF(BZ14='Tabla de Aspectos'!$CI$2,24*CA14/'Tabla de Aspectos'!$CI$5,IF(BZ14='Tabla de Aspectos'!$CK$2,24*CA14/'Tabla de Aspectos'!$CK$5,IF(BZ14='Tabla de Aspectos'!$CM$2,24*CA14/'Tabla de Aspectos'!$CM$5,IF(BZ14='Tabla de Aspectos'!$CO$2,24*CA14/'Tabla de Aspectos'!$CO$5,IF(BZ14='Tabla de Aspectos'!$CQ$2,24*CA14/'Tabla de Aspectos'!$CQ$5,IF(BZ14='Tabla de Aspectos'!$CS$2,24*CA14/'Tabla de Aspectos'!$CS$5,IF(BZ14='Tabla de Aspectos'!$CU$2,24*CA14/'Tabla de Aspectos'!$CU$5,IF(BZ14='Tabla de Aspectos'!$CW$2,24*CA14/'Tabla de Aspectos'!$CW$5,""))))))))))))))))))))))))))))))))))))))))))))))))))</f>
        <v>0</v>
      </c>
      <c r="CD14" s="3">
        <f t="shared" si="6"/>
        <v>20</v>
      </c>
      <c r="CF14" s="3">
        <f>'Tabla de Aspectos'!D156</f>
        <v>156</v>
      </c>
      <c r="CG14" s="3" t="str">
        <f>'Tabla de Aspectos'!E156</f>
        <v>Neptuno</v>
      </c>
      <c r="CH14" s="3" t="str">
        <f>'Tabla de Aspectos'!F156</f>
        <v>Quirón</v>
      </c>
      <c r="CI14" s="3" t="str">
        <f>IF('Tabla de Aspectos'!G156='Tabla de Aspectos'!$H$2,'Tabla de Aspectos'!$H$2,IF('Tabla de Aspectos'!I156='Tabla de Aspectos'!$J$2,'Tabla de Aspectos'!$J$2,IF('Tabla de Aspectos'!CY156='Tabla de Aspectos'!$CZ$2,'Tabla de Aspectos'!$CZ$2,IF('Tabla de Aspectos'!K156='Tabla de Aspectos'!$L$2,'Tabla de Aspectos'!$L$2,IF('Tabla de Aspectos'!M156='Tabla de Aspectos'!$N$2,'Tabla de Aspectos'!$N$2,IF('Tabla de Aspectos'!O156='Tabla de Aspectos'!$P$2,'Tabla de Aspectos'!$P$2,IF('Tabla de Aspectos'!Q156='Tabla de Aspectos'!$R$2,'Tabla de Aspectos'!$R$2,IF('Tabla de Aspectos'!S156='Tabla de Aspectos'!$T$2,'Tabla de Aspectos'!$T$2,IF('Tabla de Aspectos'!U156='Tabla de Aspectos'!$V$2,'Tabla de Aspectos'!$V$2,IF('Tabla de Aspectos'!W156='Tabla de Aspectos'!$X$2,'Tabla de Aspectos'!$X$2,IF('Tabla de Aspectos'!Y156='Tabla de Aspectos'!$Z$2,'Tabla de Aspectos'!$Z$2,IF('Tabla de Aspectos'!AA156='Tabla de Aspectos'!$AB$2,'Tabla de Aspectos'!$AB$2,IF('Tabla de Aspectos'!AC156='Tabla de Aspectos'!$AD$2,'Tabla de Aspectos'!$AD$2,IF('Tabla de Aspectos'!AE156='Tabla de Aspectos'!$AF$2,'Tabla de Aspectos'!$AF$2,IF('Tabla de Aspectos'!AG156='Tabla de Aspectos'!$AH$2,'Tabla de Aspectos'!$AH$2,IF('Tabla de Aspectos'!AI156='Tabla de Aspectos'!$AJ$2,'Tabla de Aspectos'!$AJ$2,IF('Tabla de Aspectos'!AK156='Tabla de Aspectos'!$AL$2,'Tabla de Aspectos'!$AL$2,IF('Tabla de Aspectos'!AM156='Tabla de Aspectos'!$AN$2,'Tabla de Aspectos'!$AN$2,IF('Tabla de Aspectos'!AO156='Tabla de Aspectos'!$AP$2,'Tabla de Aspectos'!$AP$2,IF('Tabla de Aspectos'!AQ156='Tabla de Aspectos'!$AR$2,'Tabla de Aspectos'!$AR$2,IF('Tabla de Aspectos'!AS156='Tabla de Aspectos'!$AT$2,'Tabla de Aspectos'!$AT$2,IF('Tabla de Aspectos'!AU156='Tabla de Aspectos'!$AV$2,'Tabla de Aspectos'!$AV$2,IF('Tabla de Aspectos'!AW156='Tabla de Aspectos'!$AX$2,'Tabla de Aspectos'!$AX$2,IF('Tabla de Aspectos'!AY156='Tabla de Aspectos'!$AZ$2,'Tabla de Aspectos'!$AZ$2,IF('Tabla de Aspectos'!BA156='Tabla de Aspectos'!$BB$2,'Tabla de Aspectos'!$BB$2,IF('Tabla de Aspectos'!BC156='Tabla de Aspectos'!$BD$2,'Tabla de Aspectos'!$BD$2,IF('Tabla de Aspectos'!BE156='Tabla de Aspectos'!$BF$2,'Tabla de Aspectos'!$BF$2,IF('Tabla de Aspectos'!BG156='Tabla de Aspectos'!$BH$2,'Tabla de Aspectos'!$BH$2,IF('Tabla de Aspectos'!BI156='Tabla de Aspectos'!$BJ$2,'Tabla de Aspectos'!$BJ$2,IF('Tabla de Aspectos'!BK156='Tabla de Aspectos'!$BL$2,'Tabla de Aspectos'!$BL$2,IF('Tabla de Aspectos'!BM156='Tabla de Aspectos'!$BN$2,'Tabla de Aspectos'!$BN$2,IF('Tabla de Aspectos'!BO156='Tabla de Aspectos'!$BP$2,'Tabla de Aspectos'!$BP$2,IF('Tabla de Aspectos'!BQ156='Tabla de Aspectos'!$BR$2,'Tabla de Aspectos'!$BR$2,IF('Tabla de Aspectos'!BS156='Tabla de Aspectos'!$BT$2,'Tabla de Aspectos'!$BT$2,IF('Tabla de Aspectos'!BU156='Tabla de Aspectos'!$BV$2,'Tabla de Aspectos'!$BV$2,IF('Tabla de Aspectos'!BW156='Tabla de Aspectos'!$BX$2,'Tabla de Aspectos'!$BX$2,IF('Tabla de Aspectos'!BY156='Tabla de Aspectos'!$BZ$2,'Tabla de Aspectos'!$BZ$2,IF('Tabla de Aspectos'!CA156='Tabla de Aspectos'!$CB$2,'Tabla de Aspectos'!$CB$2,IF('Tabla de Aspectos'!CC156='Tabla de Aspectos'!$CD$2,'Tabla de Aspectos'!$CD$2,IF('Tabla de Aspectos'!CE156='Tabla de Aspectos'!$CF$2,'Tabla de Aspectos'!$CF$2,IF('Tabla de Aspectos'!CG156='Tabla de Aspectos'!$CH$2,'Tabla de Aspectos'!$CH$2,IF('Tabla de Aspectos'!CI156='Tabla de Aspectos'!$CJ$2,'Tabla de Aspectos'!$CJ$2,IF('Tabla de Aspectos'!CK156='Tabla de Aspectos'!$CL$2,'Tabla de Aspectos'!$CL$2,IF('Tabla de Aspectos'!CM156='Tabla de Aspectos'!$CN$2,'Tabla de Aspectos'!$CN$2,IF('Tabla de Aspectos'!CO156='Tabla de Aspectos'!$CP$2,'Tabla de Aspectos'!$CP$2,IF('Tabla de Aspectos'!CQ156='Tabla de Aspectos'!$CR$2,'Tabla de Aspectos'!$CR$2,IF('Tabla de Aspectos'!CS156='Tabla de Aspectos'!$CT$2,'Tabla de Aspectos'!$CT$2,IF('Tabla de Aspectos'!CU156='Tabla de Aspectos'!$CV$2,'Tabla de Aspectos'!$CV$2,IF('Tabla de Aspectos'!CW156='Tabla de Aspectos'!$CX$2,'Tabla de Aspectos'!$CX$2,"")))))))))))))))))))))))))))))))))))))))))))))))))</f>
        <v>Conjunción</v>
      </c>
      <c r="CJ14" s="5">
        <f>IF(AND('Tabla de Aspectos'!H156&gt;=0,'Tabla de Aspectos'!H156&lt;'Tabla de Aspectos'!$G$5/24),'Tabla de Aspectos'!H156,IF(AND('Tabla de Aspectos'!J156&gt;=0,'Tabla de Aspectos'!J156&lt;'Tabla de Aspectos'!$I$5/24),'Tabla de Aspectos'!J156,IF(AND('Tabla de Aspectos'!CZ156&gt;=0,'Tabla de Aspectos'!CZ156&lt;'Tabla de Aspectos'!$CY$5/24),'Tabla de Aspectos'!CZ156,IF(AND('Tabla de Aspectos'!L156&gt;=0,'Tabla de Aspectos'!L156&lt;'Tabla de Aspectos'!$K$5/24),'Tabla de Aspectos'!L156,IF(AND('Tabla de Aspectos'!N156&gt;=0,'Tabla de Aspectos'!N156&lt;'Tabla de Aspectos'!$M$5/24),'Tabla de Aspectos'!N156,IF(AND('Tabla de Aspectos'!P156&gt;=0,'Tabla de Aspectos'!P156&lt;'Tabla de Aspectos'!$O$5/24),'Tabla de Aspectos'!P156,IF(AND('Tabla de Aspectos'!R156&gt;=0,'Tabla de Aspectos'!R156&lt;'Tabla de Aspectos'!$Q$5/24),'Tabla de Aspectos'!R156,IF(AND('Tabla de Aspectos'!T156&gt;=0,'Tabla de Aspectos'!T156&lt;'Tabla de Aspectos'!$S$5/24),'Tabla de Aspectos'!T156,IF(AND('Tabla de Aspectos'!V156&gt;=0,'Tabla de Aspectos'!V156&lt;'Tabla de Aspectos'!$U$5/24),'Tabla de Aspectos'!V156,IF(AND('Tabla de Aspectos'!X156&gt;=0,'Tabla de Aspectos'!X156&lt;'Tabla de Aspectos'!$W$5/24),'Tabla de Aspectos'!X156,IF(AND('Tabla de Aspectos'!Z156&gt;=0,'Tabla de Aspectos'!Z156&lt;'Tabla de Aspectos'!$Y$5/24),'Tabla de Aspectos'!Z156,IF(AND('Tabla de Aspectos'!AB156&gt;=0,'Tabla de Aspectos'!AB156&lt;'Tabla de Aspectos'!$AA$5/24),'Tabla de Aspectos'!AB156,IF(AND('Tabla de Aspectos'!AD156&gt;=0,'Tabla de Aspectos'!AD156&lt;'Tabla de Aspectos'!$AC$5/24),'Tabla de Aspectos'!AD156,IF(AND('Tabla de Aspectos'!AF156&gt;=0,'Tabla de Aspectos'!AF156&lt;'Tabla de Aspectos'!$AE$5/24),'Tabla de Aspectos'!AF156,IF(AND('Tabla de Aspectos'!AH156&gt;=0,'Tabla de Aspectos'!AH156&lt;'Tabla de Aspectos'!$AG$5/24),'Tabla de Aspectos'!AH156,IF(AND('Tabla de Aspectos'!AJ156&gt;=0,'Tabla de Aspectos'!AJ156&lt;'Tabla de Aspectos'!$AI$5/24),'Tabla de Aspectos'!AJ156,IF(AND('Tabla de Aspectos'!AL156&gt;=0,'Tabla de Aspectos'!AL156&lt;'Tabla de Aspectos'!$AK$5/24),'Tabla de Aspectos'!AL156,IF(AND('Tabla de Aspectos'!AN156&gt;=0,'Tabla de Aspectos'!AN156&lt;'Tabla de Aspectos'!$AM$5/24),'Tabla de Aspectos'!AN156,IF(AND('Tabla de Aspectos'!AP156&gt;=0,'Tabla de Aspectos'!AP156&lt;'Tabla de Aspectos'!$AO$5/24),'Tabla de Aspectos'!AP156,IF(AND('Tabla de Aspectos'!AR156&gt;=0,'Tabla de Aspectos'!AR156&lt;'Tabla de Aspectos'!$AQ$5/24),'Tabla de Aspectos'!AR156,IF(AND('Tabla de Aspectos'!AT156&gt;=0,'Tabla de Aspectos'!AT156&lt;'Tabla de Aspectos'!$AS$5/24),'Tabla de Aspectos'!AT156,IF(AND('Tabla de Aspectos'!AV156&gt;=0,'Tabla de Aspectos'!AV156&lt;'Tabla de Aspectos'!$AU$5/24),'Tabla de Aspectos'!AV156,IF(AND('Tabla de Aspectos'!AX156&gt;=0,'Tabla de Aspectos'!AX156&lt;'Tabla de Aspectos'!$AW$5/24),'Tabla de Aspectos'!AX156,IF(AND('Tabla de Aspectos'!AZ156&gt;=0,'Tabla de Aspectos'!AZ156&lt;'Tabla de Aspectos'!$AY$5/24),'Tabla de Aspectos'!AZ156,IF(AND('Tabla de Aspectos'!BB156&gt;=0,'Tabla de Aspectos'!BB156&lt;'Tabla de Aspectos'!$BA$5/24),'Tabla de Aspectos'!BB156,IF(AND('Tabla de Aspectos'!BD156&gt;=0,'Tabla de Aspectos'!BD156&lt;'Tabla de Aspectos'!$BC$5/24),'Tabla de Aspectos'!BD156,IF(AND('Tabla de Aspectos'!BF156&gt;=0,'Tabla de Aspectos'!BF156&lt;'Tabla de Aspectos'!$BE$5/24),'Tabla de Aspectos'!BF156,IF(AND('Tabla de Aspectos'!BH156&gt;=0,'Tabla de Aspectos'!BH156&lt;'Tabla de Aspectos'!$BG$5/24),'Tabla de Aspectos'!BH156,IF(AND('Tabla de Aspectos'!BJ156&gt;=0,'Tabla de Aspectos'!BJ156&lt;'Tabla de Aspectos'!$BI$5/24),'Tabla de Aspectos'!BJ156,IF(AND('Tabla de Aspectos'!BL156&gt;=0,'Tabla de Aspectos'!BL156&lt;'Tabla de Aspectos'!$BK$5/24),'Tabla de Aspectos'!BL156,IF(AND('Tabla de Aspectos'!BN156&gt;=0,'Tabla de Aspectos'!BN156&lt;'Tabla de Aspectos'!$BM$5/24),'Tabla de Aspectos'!BN156,IF(AND('Tabla de Aspectos'!BP156&gt;=0,'Tabla de Aspectos'!BP156&lt;'Tabla de Aspectos'!$BO$5/24),'Tabla de Aspectos'!BP156,IF(AND('Tabla de Aspectos'!BR156&gt;=0,'Tabla de Aspectos'!BR156&lt;'Tabla de Aspectos'!$BQ$5/24),'Tabla de Aspectos'!BR156,IF(AND('Tabla de Aspectos'!BT156&gt;=0,'Tabla de Aspectos'!BT156&lt;'Tabla de Aspectos'!$BS$5/24),'Tabla de Aspectos'!BT156,IF(AND('Tabla de Aspectos'!BV156&gt;=0,'Tabla de Aspectos'!BV156&lt;'Tabla de Aspectos'!$BU$5/24),'Tabla de Aspectos'!BV156,IF(AND('Tabla de Aspectos'!BX156&gt;=0,'Tabla de Aspectos'!BX156&lt;'Tabla de Aspectos'!$BW$5/24),'Tabla de Aspectos'!BX156,IF(AND('Tabla de Aspectos'!BZ156&gt;=0,'Tabla de Aspectos'!BZ156&lt;'Tabla de Aspectos'!$BY$5/24),'Tabla de Aspectos'!BZ156,IF(AND('Tabla de Aspectos'!CB156&gt;=0,'Tabla de Aspectos'!CB156&lt;'Tabla de Aspectos'!$CA$5/24),'Tabla de Aspectos'!CB156,IF(AND('Tabla de Aspectos'!CD156&gt;=0,'Tabla de Aspectos'!CD156&lt;'Tabla de Aspectos'!$CC$5/24),'Tabla de Aspectos'!CD156,IF(AND('Tabla de Aspectos'!CF156&gt;=0,'Tabla de Aspectos'!CF156&lt;'Tabla de Aspectos'!$CE$5/24),'Tabla de Aspectos'!CF156,IF(AND('Tabla de Aspectos'!CH156&gt;=0,'Tabla de Aspectos'!CH156&lt;'Tabla de Aspectos'!$CG$5/24),'Tabla de Aspectos'!CH156,IF(AND('Tabla de Aspectos'!CJ156&gt;=0,'Tabla de Aspectos'!CJ156&lt;'Tabla de Aspectos'!$CI$5/24),'Tabla de Aspectos'!CJ156,IF(AND('Tabla de Aspectos'!CL156&gt;=0,'Tabla de Aspectos'!CL156&lt;'Tabla de Aspectos'!$CK$5/24),'Tabla de Aspectos'!CL156,IF(AND('Tabla de Aspectos'!CN156&gt;=0,'Tabla de Aspectos'!CN156&lt;'Tabla de Aspectos'!$CM$5/24),'Tabla de Aspectos'!CN156,IF(AND('Tabla de Aspectos'!CP156&gt;=0,'Tabla de Aspectos'!CP156&lt;'Tabla de Aspectos'!$CO$5/24),'Tabla de Aspectos'!CP156,IF(AND('Tabla de Aspectos'!CR156&gt;=0,'Tabla de Aspectos'!CR156&lt;'Tabla de Aspectos'!$CQ$5/24),'Tabla de Aspectos'!CR156,IF(AND('Tabla de Aspectos'!CT156&gt;=0,'Tabla de Aspectos'!CT156&lt;'Tabla de Aspectos'!$CS$5/24),'Tabla de Aspectos'!CT156,IF(AND('Tabla de Aspectos'!CV156&gt;=0,'Tabla de Aspectos'!CV156&lt;'Tabla de Aspectos'!$CU$5/24),'Tabla de Aspectos'!CV156,IF(AND('Tabla de Aspectos'!CX156&gt;=0,'Tabla de Aspectos'!CX156&lt;'Tabla de Aspectos'!$CW$5/24),'Tabla de Aspectos'!CX156,"")))))))))))))))))))))))))))))))))))))))))))))))))</f>
        <v>0</v>
      </c>
      <c r="CK14" s="3" t="str">
        <f>IF(CJ14&lt;&gt;"",IF(CI14=13,"(no se puede describir)",IF(CI14="Conjunción","+20",ROUND((31-HLOOKUP(CI14,'Tabla de Aspectos'!$G$2:$DT$7,6,FALSE))/3*2,1))),"")</f>
        <v>+20</v>
      </c>
      <c r="CL14" s="3">
        <f>IF(CI14='Tabla de Aspectos'!$G$2,24*CJ14/'Tabla de Aspectos'!$G$5,IF(CI14='Tabla de Aspectos'!$I$2,24*CJ14/'Tabla de Aspectos'!$I$5,IF(CI14='Tabla de Aspectos'!$K$2,24*CJ14/'Tabla de Aspectos'!$K$5,IF(CI14='Tabla de Aspectos'!$CY$2,24*CJ14/'Tabla de Aspectos'!$CY$5,IF(CI14='Tabla de Aspectos'!$M$2,24*CJ14/'Tabla de Aspectos'!$M$5,IF(CI14='Tabla de Aspectos'!$M$2,24*CJ14/'Tabla de Aspectos'!$M$5,IF(CI14='Tabla de Aspectos'!$O$2,24*CJ14/'Tabla de Aspectos'!$O$5,IF(CI14='Tabla de Aspectos'!$Q$2,24*CJ14/'Tabla de Aspectos'!$Q$5,IF(CI14='Tabla de Aspectos'!$S$2,24*CJ14/'Tabla de Aspectos'!$S$5,IF(CI14='Tabla de Aspectos'!$U$2,24*CJ14/'Tabla de Aspectos'!$U$5,IF(CI14='Tabla de Aspectos'!$W$2,24*CJ14/'Tabla de Aspectos'!$W$5,IF(CI14='Tabla de Aspectos'!$Y$2,24*CJ14/'Tabla de Aspectos'!$Y$5,IF(CI14='Tabla de Aspectos'!$AA$2,24*CJ14/'Tabla de Aspectos'!$AA$5,IF(CI14='Tabla de Aspectos'!$AC$2,24*CJ14/'Tabla de Aspectos'!$AC$5,IF(CI14='Tabla de Aspectos'!$AE$2,24*CJ14/'Tabla de Aspectos'!$AE$5,IF(CI14='Tabla de Aspectos'!$AG$2,24*CJ14/'Tabla de Aspectos'!$AG$5,IF(CI14='Tabla de Aspectos'!$AI$2,24*CJ14/'Tabla de Aspectos'!$AI$5,IF(CI14='Tabla de Aspectos'!$AK$2,24*CJ14/'Tabla de Aspectos'!$AK$5,IF(CI14='Tabla de Aspectos'!$AM$2,24*CJ14/'Tabla de Aspectos'!$AM$5,IF(CI14='Tabla de Aspectos'!$AO$2,24*CJ14/'Tabla de Aspectos'!$AO$5,IF(CI14='Tabla de Aspectos'!$AQ$2,24*CJ14/'Tabla de Aspectos'!$AQ$5,IF(CI14='Tabla de Aspectos'!$AS$2,24*CJ14/'Tabla de Aspectos'!$AS$5,IF(CI14='Tabla de Aspectos'!$AU$2,24*CJ14/'Tabla de Aspectos'!$AU$5,IF(CI14='Tabla de Aspectos'!$AW$2,24*CJ14/'Tabla de Aspectos'!$AW$5,IF(CI14='Tabla de Aspectos'!$AY$2,24*CJ14/'Tabla de Aspectos'!$AY$5,IF(CI14='Tabla de Aspectos'!$BA$2,24*CJ14/'Tabla de Aspectos'!$BA$5,IF(CI14='Tabla de Aspectos'!$BC$2,24*CJ14/'Tabla de Aspectos'!$BC$5,IF(CI14='Tabla de Aspectos'!$BE$2,24*CJ14/'Tabla de Aspectos'!$BE$5,IF(CI14='Tabla de Aspectos'!$BG$2,24*CJ14/'Tabla de Aspectos'!$BG$5,IF(CI14='Tabla de Aspectos'!$BI$2,24*CJ14/'Tabla de Aspectos'!$BI$5,IF(CI14='Tabla de Aspectos'!$BK$2,24*CJ14/'Tabla de Aspectos'!$BK$5,IF(CI14='Tabla de Aspectos'!$BM$2,24*CJ14/'Tabla de Aspectos'!$BM$5,IF(CI14='Tabla de Aspectos'!$BO$2,24*CJ14/'Tabla de Aspectos'!$BO$5,IF(CI14='Tabla de Aspectos'!$BQ$2,24*CJ14/'Tabla de Aspectos'!$BQ$5,IF(CI14='Tabla de Aspectos'!$BS$2,24*CJ14/'Tabla de Aspectos'!$BS$5,IF(CI14='Tabla de Aspectos'!$BU$2,24*CJ14/'Tabla de Aspectos'!$BU$5,IF(CI14='Tabla de Aspectos'!$BW$2,24*CJ14/'Tabla de Aspectos'!$BW$5,IF(CI14='Tabla de Aspectos'!$BY$2,24*CJ14/'Tabla de Aspectos'!$BY$5,IF(CI14='Tabla de Aspectos'!$CA$2,24*CJ14/'Tabla de Aspectos'!$CA$5,IF(CI14='Tabla de Aspectos'!$CC$2,24*CJ14/'Tabla de Aspectos'!$CC$5,IF(CI14='Tabla de Aspectos'!$CE$2,24*CJ14/'Tabla de Aspectos'!$CE$5,IF(CI14='Tabla de Aspectos'!$CG$2,24*CJ14/'Tabla de Aspectos'!$CG$5,IF(CI14='Tabla de Aspectos'!$CI$2,24*CJ14/'Tabla de Aspectos'!$CI$5,IF(CI14='Tabla de Aspectos'!$CK$2,24*CJ14/'Tabla de Aspectos'!$CK$5,IF(CI14='Tabla de Aspectos'!$CM$2,24*CJ14/'Tabla de Aspectos'!$CM$5,IF(CI14='Tabla de Aspectos'!$CO$2,24*CJ14/'Tabla de Aspectos'!$CO$5,IF(CI14='Tabla de Aspectos'!$CQ$2,24*CJ14/'Tabla de Aspectos'!$CQ$5,IF(CI14='Tabla de Aspectos'!$CS$2,24*CJ14/'Tabla de Aspectos'!$CS$5,IF(CI14='Tabla de Aspectos'!$CU$2,24*CJ14/'Tabla de Aspectos'!$CU$5,IF(CI14='Tabla de Aspectos'!$CW$2,24*CJ14/'Tabla de Aspectos'!$CW$5,""))))))))))))))))))))))))))))))))))))))))))))))))))</f>
        <v>0</v>
      </c>
      <c r="CM14" s="3">
        <f t="shared" si="7"/>
        <v>20</v>
      </c>
      <c r="CO14" s="3">
        <f>'Tabla de Aspectos'!D171</f>
        <v>172</v>
      </c>
      <c r="CP14" s="3" t="str">
        <f>'Tabla de Aspectos'!E171</f>
        <v>Plutón</v>
      </c>
      <c r="CQ14" s="3" t="str">
        <f>'Tabla de Aspectos'!F171</f>
        <v>Quirón</v>
      </c>
      <c r="CR14" s="3" t="str">
        <f>IF('Tabla de Aspectos'!G171='Tabla de Aspectos'!$H$2,'Tabla de Aspectos'!$H$2,IF('Tabla de Aspectos'!I171='Tabla de Aspectos'!$J$2,'Tabla de Aspectos'!$J$2,IF('Tabla de Aspectos'!CY171='Tabla de Aspectos'!$CZ$2,'Tabla de Aspectos'!$CZ$2,IF('Tabla de Aspectos'!K171='Tabla de Aspectos'!$L$2,'Tabla de Aspectos'!$L$2,IF('Tabla de Aspectos'!M171='Tabla de Aspectos'!$N$2,'Tabla de Aspectos'!$N$2,IF('Tabla de Aspectos'!O171='Tabla de Aspectos'!$P$2,'Tabla de Aspectos'!$P$2,IF('Tabla de Aspectos'!Q171='Tabla de Aspectos'!$R$2,'Tabla de Aspectos'!$R$2,IF('Tabla de Aspectos'!S171='Tabla de Aspectos'!$T$2,'Tabla de Aspectos'!$T$2,IF('Tabla de Aspectos'!U171='Tabla de Aspectos'!$V$2,'Tabla de Aspectos'!$V$2,IF('Tabla de Aspectos'!W171='Tabla de Aspectos'!$X$2,'Tabla de Aspectos'!$X$2,IF('Tabla de Aspectos'!Y171='Tabla de Aspectos'!$Z$2,'Tabla de Aspectos'!$Z$2,IF('Tabla de Aspectos'!AA171='Tabla de Aspectos'!$AB$2,'Tabla de Aspectos'!$AB$2,IF('Tabla de Aspectos'!AC171='Tabla de Aspectos'!$AD$2,'Tabla de Aspectos'!$AD$2,IF('Tabla de Aspectos'!AE171='Tabla de Aspectos'!$AF$2,'Tabla de Aspectos'!$AF$2,IF('Tabla de Aspectos'!AG171='Tabla de Aspectos'!$AH$2,'Tabla de Aspectos'!$AH$2,IF('Tabla de Aspectos'!AI171='Tabla de Aspectos'!$AJ$2,'Tabla de Aspectos'!$AJ$2,IF('Tabla de Aspectos'!AK171='Tabla de Aspectos'!$AL$2,'Tabla de Aspectos'!$AL$2,IF('Tabla de Aspectos'!AM171='Tabla de Aspectos'!$AN$2,'Tabla de Aspectos'!$AN$2,IF('Tabla de Aspectos'!AO171='Tabla de Aspectos'!$AP$2,'Tabla de Aspectos'!$AP$2,IF('Tabla de Aspectos'!AQ171='Tabla de Aspectos'!$AR$2,'Tabla de Aspectos'!$AR$2,IF('Tabla de Aspectos'!AS171='Tabla de Aspectos'!$AT$2,'Tabla de Aspectos'!$AT$2,IF('Tabla de Aspectos'!AU171='Tabla de Aspectos'!$AV$2,'Tabla de Aspectos'!$AV$2,IF('Tabla de Aspectos'!AW171='Tabla de Aspectos'!$AX$2,'Tabla de Aspectos'!$AX$2,IF('Tabla de Aspectos'!AY171='Tabla de Aspectos'!$AZ$2,'Tabla de Aspectos'!$AZ$2,IF('Tabla de Aspectos'!BA171='Tabla de Aspectos'!$BB$2,'Tabla de Aspectos'!$BB$2,IF('Tabla de Aspectos'!BC171='Tabla de Aspectos'!$BD$2,'Tabla de Aspectos'!$BD$2,IF('Tabla de Aspectos'!BE171='Tabla de Aspectos'!$BF$2,'Tabla de Aspectos'!$BF$2,IF('Tabla de Aspectos'!BG171='Tabla de Aspectos'!$BH$2,'Tabla de Aspectos'!$BH$2,IF('Tabla de Aspectos'!BI171='Tabla de Aspectos'!$BJ$2,'Tabla de Aspectos'!$BJ$2,IF('Tabla de Aspectos'!BK171='Tabla de Aspectos'!$BL$2,'Tabla de Aspectos'!$BL$2,IF('Tabla de Aspectos'!BM171='Tabla de Aspectos'!$BN$2,'Tabla de Aspectos'!$BN$2,IF('Tabla de Aspectos'!BO171='Tabla de Aspectos'!$BP$2,'Tabla de Aspectos'!$BP$2,IF('Tabla de Aspectos'!BQ171='Tabla de Aspectos'!$BR$2,'Tabla de Aspectos'!$BR$2,IF('Tabla de Aspectos'!BS171='Tabla de Aspectos'!$BT$2,'Tabla de Aspectos'!$BT$2,IF('Tabla de Aspectos'!BU171='Tabla de Aspectos'!$BV$2,'Tabla de Aspectos'!$BV$2,IF('Tabla de Aspectos'!BW171='Tabla de Aspectos'!$BX$2,'Tabla de Aspectos'!$BX$2,IF('Tabla de Aspectos'!BY171='Tabla de Aspectos'!$BZ$2,'Tabla de Aspectos'!$BZ$2,IF('Tabla de Aspectos'!CA171='Tabla de Aspectos'!$CB$2,'Tabla de Aspectos'!$CB$2,IF('Tabla de Aspectos'!CC171='Tabla de Aspectos'!$CD$2,'Tabla de Aspectos'!$CD$2,IF('Tabla de Aspectos'!CE171='Tabla de Aspectos'!$CF$2,'Tabla de Aspectos'!$CF$2,IF('Tabla de Aspectos'!CG171='Tabla de Aspectos'!$CH$2,'Tabla de Aspectos'!$CH$2,IF('Tabla de Aspectos'!CI171='Tabla de Aspectos'!$CJ$2,'Tabla de Aspectos'!$CJ$2,IF('Tabla de Aspectos'!CK171='Tabla de Aspectos'!$CL$2,'Tabla de Aspectos'!$CL$2,IF('Tabla de Aspectos'!CM171='Tabla de Aspectos'!$CN$2,'Tabla de Aspectos'!$CN$2,IF('Tabla de Aspectos'!CO171='Tabla de Aspectos'!$CP$2,'Tabla de Aspectos'!$CP$2,IF('Tabla de Aspectos'!CQ171='Tabla de Aspectos'!$CR$2,'Tabla de Aspectos'!$CR$2,IF('Tabla de Aspectos'!CS171='Tabla de Aspectos'!$CT$2,'Tabla de Aspectos'!$CT$2,IF('Tabla de Aspectos'!CU171='Tabla de Aspectos'!$CV$2,'Tabla de Aspectos'!$CV$2,IF('Tabla de Aspectos'!CW171='Tabla de Aspectos'!$CX$2,'Tabla de Aspectos'!$CX$2,"")))))))))))))))))))))))))))))))))))))))))))))))))</f>
        <v>Conjunción</v>
      </c>
      <c r="CS14" s="5">
        <f>IF(AND('Tabla de Aspectos'!H171&gt;=0,'Tabla de Aspectos'!H171&lt;'Tabla de Aspectos'!$G$5/24),'Tabla de Aspectos'!H171,IF(AND('Tabla de Aspectos'!J171&gt;=0,'Tabla de Aspectos'!J171&lt;'Tabla de Aspectos'!$I$5/24),'Tabla de Aspectos'!J171,IF(AND('Tabla de Aspectos'!CZ171&gt;=0,'Tabla de Aspectos'!CZ171&lt;'Tabla de Aspectos'!$CY$5/24),'Tabla de Aspectos'!CZ171,IF(AND('Tabla de Aspectos'!L171&gt;=0,'Tabla de Aspectos'!L171&lt;'Tabla de Aspectos'!$K$5/24),'Tabla de Aspectos'!L171,IF(AND('Tabla de Aspectos'!N171&gt;=0,'Tabla de Aspectos'!N171&lt;'Tabla de Aspectos'!$M$5/24),'Tabla de Aspectos'!N171,IF(AND('Tabla de Aspectos'!P171&gt;=0,'Tabla de Aspectos'!P171&lt;'Tabla de Aspectos'!$O$5/24),'Tabla de Aspectos'!P171,IF(AND('Tabla de Aspectos'!R171&gt;=0,'Tabla de Aspectos'!R171&lt;'Tabla de Aspectos'!$Q$5/24),'Tabla de Aspectos'!R171,IF(AND('Tabla de Aspectos'!T171&gt;=0,'Tabla de Aspectos'!T171&lt;'Tabla de Aspectos'!$S$5/24),'Tabla de Aspectos'!T171,IF(AND('Tabla de Aspectos'!V171&gt;=0,'Tabla de Aspectos'!V171&lt;'Tabla de Aspectos'!$U$5/24),'Tabla de Aspectos'!V171,IF(AND('Tabla de Aspectos'!X171&gt;=0,'Tabla de Aspectos'!X171&lt;'Tabla de Aspectos'!$W$5/24),'Tabla de Aspectos'!X171,IF(AND('Tabla de Aspectos'!Z171&gt;=0,'Tabla de Aspectos'!Z171&lt;'Tabla de Aspectos'!$Y$5/24),'Tabla de Aspectos'!Z171,IF(AND('Tabla de Aspectos'!AB171&gt;=0,'Tabla de Aspectos'!AB171&lt;'Tabla de Aspectos'!$AA$5/24),'Tabla de Aspectos'!AB171,IF(AND('Tabla de Aspectos'!AD171&gt;=0,'Tabla de Aspectos'!AD171&lt;'Tabla de Aspectos'!$AC$5/24),'Tabla de Aspectos'!AD171,IF(AND('Tabla de Aspectos'!AF171&gt;=0,'Tabla de Aspectos'!AF171&lt;'Tabla de Aspectos'!$AE$5/24),'Tabla de Aspectos'!AF171,IF(AND('Tabla de Aspectos'!AH171&gt;=0,'Tabla de Aspectos'!AH171&lt;'Tabla de Aspectos'!$AG$5/24),'Tabla de Aspectos'!AH171,IF(AND('Tabla de Aspectos'!AJ171&gt;=0,'Tabla de Aspectos'!AJ171&lt;'Tabla de Aspectos'!$AI$5/24),'Tabla de Aspectos'!AJ171,IF(AND('Tabla de Aspectos'!AL171&gt;=0,'Tabla de Aspectos'!AL171&lt;'Tabla de Aspectos'!$AK$5/24),'Tabla de Aspectos'!AL171,IF(AND('Tabla de Aspectos'!AN171&gt;=0,'Tabla de Aspectos'!AN171&lt;'Tabla de Aspectos'!$AM$5/24),'Tabla de Aspectos'!AN171,IF(AND('Tabla de Aspectos'!AP171&gt;=0,'Tabla de Aspectos'!AP171&lt;'Tabla de Aspectos'!$AO$5/24),'Tabla de Aspectos'!AP171,IF(AND('Tabla de Aspectos'!AR171&gt;=0,'Tabla de Aspectos'!AR171&lt;'Tabla de Aspectos'!$AQ$5/24),'Tabla de Aspectos'!AR171,IF(AND('Tabla de Aspectos'!AT171&gt;=0,'Tabla de Aspectos'!AT171&lt;'Tabla de Aspectos'!$AS$5/24),'Tabla de Aspectos'!AT171,IF(AND('Tabla de Aspectos'!AV171&gt;=0,'Tabla de Aspectos'!AV171&lt;'Tabla de Aspectos'!$AU$5/24),'Tabla de Aspectos'!AV171,IF(AND('Tabla de Aspectos'!AX171&gt;=0,'Tabla de Aspectos'!AX171&lt;'Tabla de Aspectos'!$AW$5/24),'Tabla de Aspectos'!AX171,IF(AND('Tabla de Aspectos'!AZ171&gt;=0,'Tabla de Aspectos'!AZ171&lt;'Tabla de Aspectos'!$AY$5/24),'Tabla de Aspectos'!AZ171,IF(AND('Tabla de Aspectos'!BB171&gt;=0,'Tabla de Aspectos'!BB171&lt;'Tabla de Aspectos'!$BA$5/24),'Tabla de Aspectos'!BB171,IF(AND('Tabla de Aspectos'!BD171&gt;=0,'Tabla de Aspectos'!BD171&lt;'Tabla de Aspectos'!$BC$5/24),'Tabla de Aspectos'!BD171,IF(AND('Tabla de Aspectos'!BF171&gt;=0,'Tabla de Aspectos'!BF171&lt;'Tabla de Aspectos'!$BE$5/24),'Tabla de Aspectos'!BF171,IF(AND('Tabla de Aspectos'!BH171&gt;=0,'Tabla de Aspectos'!BH171&lt;'Tabla de Aspectos'!$BG$5/24),'Tabla de Aspectos'!BH171,IF(AND('Tabla de Aspectos'!BJ171&gt;=0,'Tabla de Aspectos'!BJ171&lt;'Tabla de Aspectos'!$BI$5/24),'Tabla de Aspectos'!BJ171,IF(AND('Tabla de Aspectos'!BL171&gt;=0,'Tabla de Aspectos'!BL171&lt;'Tabla de Aspectos'!$BK$5/24),'Tabla de Aspectos'!BL171,IF(AND('Tabla de Aspectos'!BN171&gt;=0,'Tabla de Aspectos'!BN171&lt;'Tabla de Aspectos'!$BM$5/24),'Tabla de Aspectos'!BN171,IF(AND('Tabla de Aspectos'!BP171&gt;=0,'Tabla de Aspectos'!BP171&lt;'Tabla de Aspectos'!$BO$5/24),'Tabla de Aspectos'!BP171,IF(AND('Tabla de Aspectos'!BR171&gt;=0,'Tabla de Aspectos'!BR171&lt;'Tabla de Aspectos'!$BQ$5/24),'Tabla de Aspectos'!BR171,IF(AND('Tabla de Aspectos'!BT171&gt;=0,'Tabla de Aspectos'!BT171&lt;'Tabla de Aspectos'!$BS$5/24),'Tabla de Aspectos'!BT171,IF(AND('Tabla de Aspectos'!BV171&gt;=0,'Tabla de Aspectos'!BV171&lt;'Tabla de Aspectos'!$BU$5/24),'Tabla de Aspectos'!BV171,IF(AND('Tabla de Aspectos'!BX171&gt;=0,'Tabla de Aspectos'!BX171&lt;'Tabla de Aspectos'!$BW$5/24),'Tabla de Aspectos'!BX171,IF(AND('Tabla de Aspectos'!BZ171&gt;=0,'Tabla de Aspectos'!BZ171&lt;'Tabla de Aspectos'!$BY$5/24),'Tabla de Aspectos'!BZ171,IF(AND('Tabla de Aspectos'!CB171&gt;=0,'Tabla de Aspectos'!CB171&lt;'Tabla de Aspectos'!$CA$5/24),'Tabla de Aspectos'!CB171,IF(AND('Tabla de Aspectos'!CD171&gt;=0,'Tabla de Aspectos'!CD171&lt;'Tabla de Aspectos'!$CC$5/24),'Tabla de Aspectos'!CD171,IF(AND('Tabla de Aspectos'!CF171&gt;=0,'Tabla de Aspectos'!CF171&lt;'Tabla de Aspectos'!$CE$5/24),'Tabla de Aspectos'!CF171,IF(AND('Tabla de Aspectos'!CH171&gt;=0,'Tabla de Aspectos'!CH171&lt;'Tabla de Aspectos'!$CG$5/24),'Tabla de Aspectos'!CH171,IF(AND('Tabla de Aspectos'!CJ171&gt;=0,'Tabla de Aspectos'!CJ171&lt;'Tabla de Aspectos'!$CI$5/24),'Tabla de Aspectos'!CJ171,IF(AND('Tabla de Aspectos'!CL171&gt;=0,'Tabla de Aspectos'!CL171&lt;'Tabla de Aspectos'!$CK$5/24),'Tabla de Aspectos'!CL171,IF(AND('Tabla de Aspectos'!CN171&gt;=0,'Tabla de Aspectos'!CN171&lt;'Tabla de Aspectos'!$CM$5/24),'Tabla de Aspectos'!CN171,IF(AND('Tabla de Aspectos'!CP171&gt;=0,'Tabla de Aspectos'!CP171&lt;'Tabla de Aspectos'!$CO$5/24),'Tabla de Aspectos'!CP171,IF(AND('Tabla de Aspectos'!CR171&gt;=0,'Tabla de Aspectos'!CR171&lt;'Tabla de Aspectos'!$CQ$5/24),'Tabla de Aspectos'!CR171,IF(AND('Tabla de Aspectos'!CT171&gt;=0,'Tabla de Aspectos'!CT171&lt;'Tabla de Aspectos'!$CS$5/24),'Tabla de Aspectos'!CT171,IF(AND('Tabla de Aspectos'!CV171&gt;=0,'Tabla de Aspectos'!CV171&lt;'Tabla de Aspectos'!$CU$5/24),'Tabla de Aspectos'!CV171,IF(AND('Tabla de Aspectos'!CX171&gt;=0,'Tabla de Aspectos'!CX171&lt;'Tabla de Aspectos'!$CW$5/24),'Tabla de Aspectos'!CX171,"")))))))))))))))))))))))))))))))))))))))))))))))))</f>
        <v>0</v>
      </c>
      <c r="CT14" s="3" t="str">
        <f>IF(CS14&lt;&gt;"",IF(CR14=13,"(no se puede describir)",IF(CR14="Conjunción","+20",ROUND((31-HLOOKUP(CR14,'Tabla de Aspectos'!$G$2:$DT$7,6,FALSE))/3*2,1))),"")</f>
        <v>+20</v>
      </c>
      <c r="CU14" s="3">
        <f>IF(CR14='Tabla de Aspectos'!$G$2,24*CS14/'Tabla de Aspectos'!$G$5,IF(CR14='Tabla de Aspectos'!$I$2,24*CS14/'Tabla de Aspectos'!$I$5,IF(CR14='Tabla de Aspectos'!$K$2,24*CS14/'Tabla de Aspectos'!$K$5,IF(CR14='Tabla de Aspectos'!$CY$2,24*CS14/'Tabla de Aspectos'!$CY$5,IF(CR14='Tabla de Aspectos'!$M$2,24*CS14/'Tabla de Aspectos'!$M$5,IF(CR14='Tabla de Aspectos'!$M$2,24*CS14/'Tabla de Aspectos'!$M$5,IF(CR14='Tabla de Aspectos'!$O$2,24*CS14/'Tabla de Aspectos'!$O$5,IF(CR14='Tabla de Aspectos'!$Q$2,24*CS14/'Tabla de Aspectos'!$Q$5,IF(CR14='Tabla de Aspectos'!$S$2,24*CS14/'Tabla de Aspectos'!$S$5,IF(CR14='Tabla de Aspectos'!$U$2,24*CS14/'Tabla de Aspectos'!$U$5,IF(CR14='Tabla de Aspectos'!$W$2,24*CS14/'Tabla de Aspectos'!$W$5,IF(CR14='Tabla de Aspectos'!$Y$2,24*CS14/'Tabla de Aspectos'!$Y$5,IF(CR14='Tabla de Aspectos'!$AA$2,24*CS14/'Tabla de Aspectos'!$AA$5,IF(CR14='Tabla de Aspectos'!$AC$2,24*CS14/'Tabla de Aspectos'!$AC$5,IF(CR14='Tabla de Aspectos'!$AE$2,24*CS14/'Tabla de Aspectos'!$AE$5,IF(CR14='Tabla de Aspectos'!$AG$2,24*CS14/'Tabla de Aspectos'!$AG$5,IF(CR14='Tabla de Aspectos'!$AI$2,24*CS14/'Tabla de Aspectos'!$AI$5,IF(CR14='Tabla de Aspectos'!$AK$2,24*CS14/'Tabla de Aspectos'!$AK$5,IF(CR14='Tabla de Aspectos'!$AM$2,24*CS14/'Tabla de Aspectos'!$AM$5,IF(CR14='Tabla de Aspectos'!$AO$2,24*CS14/'Tabla de Aspectos'!$AO$5,IF(CR14='Tabla de Aspectos'!$AQ$2,24*CS14/'Tabla de Aspectos'!$AQ$5,IF(CR14='Tabla de Aspectos'!$AS$2,24*CS14/'Tabla de Aspectos'!$AS$5,IF(CR14='Tabla de Aspectos'!$AU$2,24*CS14/'Tabla de Aspectos'!$AU$5,IF(CR14='Tabla de Aspectos'!$AW$2,24*CS14/'Tabla de Aspectos'!$AW$5,IF(CR14='Tabla de Aspectos'!$AY$2,24*CS14/'Tabla de Aspectos'!$AY$5,IF(CR14='Tabla de Aspectos'!$BA$2,24*CS14/'Tabla de Aspectos'!$BA$5,IF(CR14='Tabla de Aspectos'!$BC$2,24*CS14/'Tabla de Aspectos'!$BC$5,IF(CR14='Tabla de Aspectos'!$BE$2,24*CS14/'Tabla de Aspectos'!$BE$5,IF(CR14='Tabla de Aspectos'!$BG$2,24*CS14/'Tabla de Aspectos'!$BG$5,IF(CR14='Tabla de Aspectos'!$BI$2,24*CS14/'Tabla de Aspectos'!$BI$5,IF(CR14='Tabla de Aspectos'!$BK$2,24*CS14/'Tabla de Aspectos'!$BK$5,IF(CR14='Tabla de Aspectos'!$BM$2,24*CS14/'Tabla de Aspectos'!$BM$5,IF(CR14='Tabla de Aspectos'!$BO$2,24*CS14/'Tabla de Aspectos'!$BO$5,IF(CR14='Tabla de Aspectos'!$BQ$2,24*CS14/'Tabla de Aspectos'!$BQ$5,IF(CR14='Tabla de Aspectos'!$BS$2,24*CS14/'Tabla de Aspectos'!$BS$5,IF(CR14='Tabla de Aspectos'!$BU$2,24*CS14/'Tabla de Aspectos'!$BU$5,IF(CR14='Tabla de Aspectos'!$BW$2,24*CS14/'Tabla de Aspectos'!$BW$5,IF(CR14='Tabla de Aspectos'!$BY$2,24*CS14/'Tabla de Aspectos'!$BY$5,IF(CR14='Tabla de Aspectos'!$CA$2,24*CS14/'Tabla de Aspectos'!$CA$5,IF(CR14='Tabla de Aspectos'!$CC$2,24*CS14/'Tabla de Aspectos'!$CC$5,IF(CR14='Tabla de Aspectos'!$CE$2,24*CS14/'Tabla de Aspectos'!$CE$5,IF(CR14='Tabla de Aspectos'!$CG$2,24*CS14/'Tabla de Aspectos'!$CG$5,IF(CR14='Tabla de Aspectos'!$CI$2,24*CS14/'Tabla de Aspectos'!$CI$5,IF(CR14='Tabla de Aspectos'!$CK$2,24*CS14/'Tabla de Aspectos'!$CK$5,IF(CR14='Tabla de Aspectos'!$CM$2,24*CS14/'Tabla de Aspectos'!$CM$5,IF(CR14='Tabla de Aspectos'!$CO$2,24*CS14/'Tabla de Aspectos'!$CO$5,IF(CR14='Tabla de Aspectos'!$CQ$2,24*CS14/'Tabla de Aspectos'!$CQ$5,IF(CR14='Tabla de Aspectos'!$CS$2,24*CS14/'Tabla de Aspectos'!$CS$5,IF(CR14='Tabla de Aspectos'!$CU$2,24*CS14/'Tabla de Aspectos'!$CU$5,IF(CR14='Tabla de Aspectos'!$CW$2,24*CS14/'Tabla de Aspectos'!$CW$5,""))))))))))))))))))))))))))))))))))))))))))))))))))</f>
        <v>0</v>
      </c>
      <c r="CV14" s="3">
        <f t="shared" si="8"/>
        <v>20</v>
      </c>
      <c r="CX14" s="3">
        <f>'Tabla de Aspectos'!D186</f>
        <v>188</v>
      </c>
      <c r="CY14" s="3" t="str">
        <f>'Tabla de Aspectos'!E186</f>
        <v>Nodo Norte Real</v>
      </c>
      <c r="CZ14" s="3" t="str">
        <f>'Tabla de Aspectos'!F186</f>
        <v>Quirón</v>
      </c>
      <c r="DA14" s="3" t="str">
        <f>IF('Tabla de Aspectos'!G186='Tabla de Aspectos'!$H$2,'Tabla de Aspectos'!$H$2,IF('Tabla de Aspectos'!I186='Tabla de Aspectos'!$J$2,'Tabla de Aspectos'!$J$2,IF('Tabla de Aspectos'!CY186='Tabla de Aspectos'!$CZ$2,'Tabla de Aspectos'!$CZ$2,IF('Tabla de Aspectos'!K186='Tabla de Aspectos'!$L$2,'Tabla de Aspectos'!$L$2,IF('Tabla de Aspectos'!M186='Tabla de Aspectos'!$N$2,'Tabla de Aspectos'!$N$2,IF('Tabla de Aspectos'!O186='Tabla de Aspectos'!$P$2,'Tabla de Aspectos'!$P$2,IF('Tabla de Aspectos'!Q186='Tabla de Aspectos'!$R$2,'Tabla de Aspectos'!$R$2,IF('Tabla de Aspectos'!S186='Tabla de Aspectos'!$T$2,'Tabla de Aspectos'!$T$2,IF('Tabla de Aspectos'!U186='Tabla de Aspectos'!$V$2,'Tabla de Aspectos'!$V$2,IF('Tabla de Aspectos'!W186='Tabla de Aspectos'!$X$2,'Tabla de Aspectos'!$X$2,IF('Tabla de Aspectos'!Y186='Tabla de Aspectos'!$Z$2,'Tabla de Aspectos'!$Z$2,IF('Tabla de Aspectos'!AA186='Tabla de Aspectos'!$AB$2,'Tabla de Aspectos'!$AB$2,IF('Tabla de Aspectos'!AC186='Tabla de Aspectos'!$AD$2,'Tabla de Aspectos'!$AD$2,IF('Tabla de Aspectos'!AE186='Tabla de Aspectos'!$AF$2,'Tabla de Aspectos'!$AF$2,IF('Tabla de Aspectos'!AG186='Tabla de Aspectos'!$AH$2,'Tabla de Aspectos'!$AH$2,IF('Tabla de Aspectos'!AI186='Tabla de Aspectos'!$AJ$2,'Tabla de Aspectos'!$AJ$2,IF('Tabla de Aspectos'!AK186='Tabla de Aspectos'!$AL$2,'Tabla de Aspectos'!$AL$2,IF('Tabla de Aspectos'!AM186='Tabla de Aspectos'!$AN$2,'Tabla de Aspectos'!$AN$2,IF('Tabla de Aspectos'!AO186='Tabla de Aspectos'!$AP$2,'Tabla de Aspectos'!$AP$2,IF('Tabla de Aspectos'!AQ186='Tabla de Aspectos'!$AR$2,'Tabla de Aspectos'!$AR$2,IF('Tabla de Aspectos'!AS186='Tabla de Aspectos'!$AT$2,'Tabla de Aspectos'!$AT$2,IF('Tabla de Aspectos'!AU186='Tabla de Aspectos'!$AV$2,'Tabla de Aspectos'!$AV$2,IF('Tabla de Aspectos'!AW186='Tabla de Aspectos'!$AX$2,'Tabla de Aspectos'!$AX$2,IF('Tabla de Aspectos'!AY186='Tabla de Aspectos'!$AZ$2,'Tabla de Aspectos'!$AZ$2,IF('Tabla de Aspectos'!BA186='Tabla de Aspectos'!$BB$2,'Tabla de Aspectos'!$BB$2,IF('Tabla de Aspectos'!BC186='Tabla de Aspectos'!$BD$2,'Tabla de Aspectos'!$BD$2,IF('Tabla de Aspectos'!BE186='Tabla de Aspectos'!$BF$2,'Tabla de Aspectos'!$BF$2,IF('Tabla de Aspectos'!BG186='Tabla de Aspectos'!$BH$2,'Tabla de Aspectos'!$BH$2,IF('Tabla de Aspectos'!BI186='Tabla de Aspectos'!$BJ$2,'Tabla de Aspectos'!$BJ$2,IF('Tabla de Aspectos'!BK186='Tabla de Aspectos'!$BL$2,'Tabla de Aspectos'!$BL$2,IF('Tabla de Aspectos'!BM186='Tabla de Aspectos'!$BN$2,'Tabla de Aspectos'!$BN$2,IF('Tabla de Aspectos'!BO186='Tabla de Aspectos'!$BP$2,'Tabla de Aspectos'!$BP$2,IF('Tabla de Aspectos'!BQ186='Tabla de Aspectos'!$BR$2,'Tabla de Aspectos'!$BR$2,IF('Tabla de Aspectos'!BS186='Tabla de Aspectos'!$BT$2,'Tabla de Aspectos'!$BT$2,IF('Tabla de Aspectos'!BU186='Tabla de Aspectos'!$BV$2,'Tabla de Aspectos'!$BV$2,IF('Tabla de Aspectos'!BW186='Tabla de Aspectos'!$BX$2,'Tabla de Aspectos'!$BX$2,IF('Tabla de Aspectos'!BY186='Tabla de Aspectos'!$BZ$2,'Tabla de Aspectos'!$BZ$2,IF('Tabla de Aspectos'!CA186='Tabla de Aspectos'!$CB$2,'Tabla de Aspectos'!$CB$2,IF('Tabla de Aspectos'!CC186='Tabla de Aspectos'!$CD$2,'Tabla de Aspectos'!$CD$2,IF('Tabla de Aspectos'!CE186='Tabla de Aspectos'!$CF$2,'Tabla de Aspectos'!$CF$2,IF('Tabla de Aspectos'!CG186='Tabla de Aspectos'!$CH$2,'Tabla de Aspectos'!$CH$2,IF('Tabla de Aspectos'!CI186='Tabla de Aspectos'!$CJ$2,'Tabla de Aspectos'!$CJ$2,IF('Tabla de Aspectos'!CK186='Tabla de Aspectos'!$CL$2,'Tabla de Aspectos'!$CL$2,IF('Tabla de Aspectos'!CM186='Tabla de Aspectos'!$CN$2,'Tabla de Aspectos'!$CN$2,IF('Tabla de Aspectos'!CO186='Tabla de Aspectos'!$CP$2,'Tabla de Aspectos'!$CP$2,IF('Tabla de Aspectos'!CQ186='Tabla de Aspectos'!$CR$2,'Tabla de Aspectos'!$CR$2,IF('Tabla de Aspectos'!CS186='Tabla de Aspectos'!$CT$2,'Tabla de Aspectos'!$CT$2,IF('Tabla de Aspectos'!CU186='Tabla de Aspectos'!$CV$2,'Tabla de Aspectos'!$CV$2,IF('Tabla de Aspectos'!CW186='Tabla de Aspectos'!$CX$2,'Tabla de Aspectos'!$CX$2,"")))))))))))))))))))))))))))))))))))))))))))))))))</f>
        <v>Conjunción</v>
      </c>
      <c r="DB14" s="5">
        <f>IF(AND('Tabla de Aspectos'!H186&gt;=0,'Tabla de Aspectos'!H186&lt;'Tabla de Aspectos'!$G$5/24),'Tabla de Aspectos'!H186,IF(AND('Tabla de Aspectos'!J186&gt;=0,'Tabla de Aspectos'!J186&lt;'Tabla de Aspectos'!$I$5/24),'Tabla de Aspectos'!J186,IF(AND('Tabla de Aspectos'!CZ186&gt;=0,'Tabla de Aspectos'!CZ186&lt;'Tabla de Aspectos'!$CY$5/24),'Tabla de Aspectos'!CZ186,IF(AND('Tabla de Aspectos'!L186&gt;=0,'Tabla de Aspectos'!L186&lt;'Tabla de Aspectos'!$K$5/24),'Tabla de Aspectos'!L186,IF(AND('Tabla de Aspectos'!N186&gt;=0,'Tabla de Aspectos'!N186&lt;'Tabla de Aspectos'!$M$5/24),'Tabla de Aspectos'!N186,IF(AND('Tabla de Aspectos'!P186&gt;=0,'Tabla de Aspectos'!P186&lt;'Tabla de Aspectos'!$O$5/24),'Tabla de Aspectos'!P186,IF(AND('Tabla de Aspectos'!R186&gt;=0,'Tabla de Aspectos'!R186&lt;'Tabla de Aspectos'!$Q$5/24),'Tabla de Aspectos'!R186,IF(AND('Tabla de Aspectos'!T186&gt;=0,'Tabla de Aspectos'!T186&lt;'Tabla de Aspectos'!$S$5/24),'Tabla de Aspectos'!T186,IF(AND('Tabla de Aspectos'!V186&gt;=0,'Tabla de Aspectos'!V186&lt;'Tabla de Aspectos'!$U$5/24),'Tabla de Aspectos'!V186,IF(AND('Tabla de Aspectos'!X186&gt;=0,'Tabla de Aspectos'!X186&lt;'Tabla de Aspectos'!$W$5/24),'Tabla de Aspectos'!X186,IF(AND('Tabla de Aspectos'!Z186&gt;=0,'Tabla de Aspectos'!Z186&lt;'Tabla de Aspectos'!$Y$5/24),'Tabla de Aspectos'!Z186,IF(AND('Tabla de Aspectos'!AB186&gt;=0,'Tabla de Aspectos'!AB186&lt;'Tabla de Aspectos'!$AA$5/24),'Tabla de Aspectos'!AB186,IF(AND('Tabla de Aspectos'!AD186&gt;=0,'Tabla de Aspectos'!AD186&lt;'Tabla de Aspectos'!$AC$5/24),'Tabla de Aspectos'!AD186,IF(AND('Tabla de Aspectos'!AF186&gt;=0,'Tabla de Aspectos'!AF186&lt;'Tabla de Aspectos'!$AE$5/24),'Tabla de Aspectos'!AF186,IF(AND('Tabla de Aspectos'!AH186&gt;=0,'Tabla de Aspectos'!AH186&lt;'Tabla de Aspectos'!$AG$5/24),'Tabla de Aspectos'!AH186,IF(AND('Tabla de Aspectos'!AJ186&gt;=0,'Tabla de Aspectos'!AJ186&lt;'Tabla de Aspectos'!$AI$5/24),'Tabla de Aspectos'!AJ186,IF(AND('Tabla de Aspectos'!AL186&gt;=0,'Tabla de Aspectos'!AL186&lt;'Tabla de Aspectos'!$AK$5/24),'Tabla de Aspectos'!AL186,IF(AND('Tabla de Aspectos'!AN186&gt;=0,'Tabla de Aspectos'!AN186&lt;'Tabla de Aspectos'!$AM$5/24),'Tabla de Aspectos'!AN186,IF(AND('Tabla de Aspectos'!AP186&gt;=0,'Tabla de Aspectos'!AP186&lt;'Tabla de Aspectos'!$AO$5/24),'Tabla de Aspectos'!AP186,IF(AND('Tabla de Aspectos'!AR186&gt;=0,'Tabla de Aspectos'!AR186&lt;'Tabla de Aspectos'!$AQ$5/24),'Tabla de Aspectos'!AR186,IF(AND('Tabla de Aspectos'!AT186&gt;=0,'Tabla de Aspectos'!AT186&lt;'Tabla de Aspectos'!$AS$5/24),'Tabla de Aspectos'!AT186,IF(AND('Tabla de Aspectos'!AV186&gt;=0,'Tabla de Aspectos'!AV186&lt;'Tabla de Aspectos'!$AU$5/24),'Tabla de Aspectos'!AV186,IF(AND('Tabla de Aspectos'!AX186&gt;=0,'Tabla de Aspectos'!AX186&lt;'Tabla de Aspectos'!$AW$5/24),'Tabla de Aspectos'!AX186,IF(AND('Tabla de Aspectos'!AZ186&gt;=0,'Tabla de Aspectos'!AZ186&lt;'Tabla de Aspectos'!$AY$5/24),'Tabla de Aspectos'!AZ186,IF(AND('Tabla de Aspectos'!BB186&gt;=0,'Tabla de Aspectos'!BB186&lt;'Tabla de Aspectos'!$BA$5/24),'Tabla de Aspectos'!BB186,IF(AND('Tabla de Aspectos'!BD186&gt;=0,'Tabla de Aspectos'!BD186&lt;'Tabla de Aspectos'!$BC$5/24),'Tabla de Aspectos'!BD186,IF(AND('Tabla de Aspectos'!BF186&gt;=0,'Tabla de Aspectos'!BF186&lt;'Tabla de Aspectos'!$BE$5/24),'Tabla de Aspectos'!BF186,IF(AND('Tabla de Aspectos'!BH186&gt;=0,'Tabla de Aspectos'!BH186&lt;'Tabla de Aspectos'!$BG$5/24),'Tabla de Aspectos'!BH186,IF(AND('Tabla de Aspectos'!BJ186&gt;=0,'Tabla de Aspectos'!BJ186&lt;'Tabla de Aspectos'!$BI$5/24),'Tabla de Aspectos'!BJ186,IF(AND('Tabla de Aspectos'!BL186&gt;=0,'Tabla de Aspectos'!BL186&lt;'Tabla de Aspectos'!$BK$5/24),'Tabla de Aspectos'!BL186,IF(AND('Tabla de Aspectos'!BN186&gt;=0,'Tabla de Aspectos'!BN186&lt;'Tabla de Aspectos'!$BM$5/24),'Tabla de Aspectos'!BN186,IF(AND('Tabla de Aspectos'!BP186&gt;=0,'Tabla de Aspectos'!BP186&lt;'Tabla de Aspectos'!$BO$5/24),'Tabla de Aspectos'!BP186,IF(AND('Tabla de Aspectos'!BR186&gt;=0,'Tabla de Aspectos'!BR186&lt;'Tabla de Aspectos'!$BQ$5/24),'Tabla de Aspectos'!BR186,IF(AND('Tabla de Aspectos'!BT186&gt;=0,'Tabla de Aspectos'!BT186&lt;'Tabla de Aspectos'!$BS$5/24),'Tabla de Aspectos'!BT186,IF(AND('Tabla de Aspectos'!BV186&gt;=0,'Tabla de Aspectos'!BV186&lt;'Tabla de Aspectos'!$BU$5/24),'Tabla de Aspectos'!BV186,IF(AND('Tabla de Aspectos'!BX186&gt;=0,'Tabla de Aspectos'!BX186&lt;'Tabla de Aspectos'!$BW$5/24),'Tabla de Aspectos'!BX186,IF(AND('Tabla de Aspectos'!BZ186&gt;=0,'Tabla de Aspectos'!BZ186&lt;'Tabla de Aspectos'!$BY$5/24),'Tabla de Aspectos'!BZ186,IF(AND('Tabla de Aspectos'!CB186&gt;=0,'Tabla de Aspectos'!CB186&lt;'Tabla de Aspectos'!$CA$5/24),'Tabla de Aspectos'!CB186,IF(AND('Tabla de Aspectos'!CD186&gt;=0,'Tabla de Aspectos'!CD186&lt;'Tabla de Aspectos'!$CC$5/24),'Tabla de Aspectos'!CD186,IF(AND('Tabla de Aspectos'!CF186&gt;=0,'Tabla de Aspectos'!CF186&lt;'Tabla de Aspectos'!$CE$5/24),'Tabla de Aspectos'!CF186,IF(AND('Tabla de Aspectos'!CH186&gt;=0,'Tabla de Aspectos'!CH186&lt;'Tabla de Aspectos'!$CG$5/24),'Tabla de Aspectos'!CH186,IF(AND('Tabla de Aspectos'!CJ186&gt;=0,'Tabla de Aspectos'!CJ186&lt;'Tabla de Aspectos'!$CI$5/24),'Tabla de Aspectos'!CJ186,IF(AND('Tabla de Aspectos'!CL186&gt;=0,'Tabla de Aspectos'!CL186&lt;'Tabla de Aspectos'!$CK$5/24),'Tabla de Aspectos'!CL186,IF(AND('Tabla de Aspectos'!CN186&gt;=0,'Tabla de Aspectos'!CN186&lt;'Tabla de Aspectos'!$CM$5/24),'Tabla de Aspectos'!CN186,IF(AND('Tabla de Aspectos'!CP186&gt;=0,'Tabla de Aspectos'!CP186&lt;'Tabla de Aspectos'!$CO$5/24),'Tabla de Aspectos'!CP186,IF(AND('Tabla de Aspectos'!CR186&gt;=0,'Tabla de Aspectos'!CR186&lt;'Tabla de Aspectos'!$CQ$5/24),'Tabla de Aspectos'!CR186,IF(AND('Tabla de Aspectos'!CT186&gt;=0,'Tabla de Aspectos'!CT186&lt;'Tabla de Aspectos'!$CS$5/24),'Tabla de Aspectos'!CT186,IF(AND('Tabla de Aspectos'!CV186&gt;=0,'Tabla de Aspectos'!CV186&lt;'Tabla de Aspectos'!$CU$5/24),'Tabla de Aspectos'!CV186,IF(AND('Tabla de Aspectos'!CX186&gt;=0,'Tabla de Aspectos'!CX186&lt;'Tabla de Aspectos'!$CW$5/24),'Tabla de Aspectos'!CX186,"")))))))))))))))))))))))))))))))))))))))))))))))))</f>
        <v>0</v>
      </c>
      <c r="DC14" s="3" t="str">
        <f>IF(DB14&lt;&gt;"",IF(DA14=13,"(no se puede describir)",IF(DA14="Conjunción","+20",ROUND((31-HLOOKUP(DA14,'Tabla de Aspectos'!$G$2:$DT$7,6,FALSE))/3*2,1))),"")</f>
        <v>+20</v>
      </c>
      <c r="DD14" s="3">
        <f>IF(DA14='Tabla de Aspectos'!$G$2,24*DB14/'Tabla de Aspectos'!$G$5,IF(DA14='Tabla de Aspectos'!$I$2,24*DB14/'Tabla de Aspectos'!$I$5,IF(DA14='Tabla de Aspectos'!$K$2,24*DB14/'Tabla de Aspectos'!$K$5,IF(DA14='Tabla de Aspectos'!$CY$2,24*DB14/'Tabla de Aspectos'!$CY$5,IF(DA14='Tabla de Aspectos'!$M$2,24*DB14/'Tabla de Aspectos'!$M$5,IF(DA14='Tabla de Aspectos'!$M$2,24*DB14/'Tabla de Aspectos'!$M$5,IF(DA14='Tabla de Aspectos'!$O$2,24*DB14/'Tabla de Aspectos'!$O$5,IF(DA14='Tabla de Aspectos'!$Q$2,24*DB14/'Tabla de Aspectos'!$Q$5,IF(DA14='Tabla de Aspectos'!$S$2,24*DB14/'Tabla de Aspectos'!$S$5,IF(DA14='Tabla de Aspectos'!$U$2,24*DB14/'Tabla de Aspectos'!$U$5,IF(DA14='Tabla de Aspectos'!$W$2,24*DB14/'Tabla de Aspectos'!$W$5,IF(DA14='Tabla de Aspectos'!$Y$2,24*DB14/'Tabla de Aspectos'!$Y$5,IF(DA14='Tabla de Aspectos'!$AA$2,24*DB14/'Tabla de Aspectos'!$AA$5,IF(DA14='Tabla de Aspectos'!$AC$2,24*DB14/'Tabla de Aspectos'!$AC$5,IF(DA14='Tabla de Aspectos'!$AE$2,24*DB14/'Tabla de Aspectos'!$AE$5,IF(DA14='Tabla de Aspectos'!$AG$2,24*DB14/'Tabla de Aspectos'!$AG$5,IF(DA14='Tabla de Aspectos'!$AI$2,24*DB14/'Tabla de Aspectos'!$AI$5,IF(DA14='Tabla de Aspectos'!$AK$2,24*DB14/'Tabla de Aspectos'!$AK$5,IF(DA14='Tabla de Aspectos'!$AM$2,24*DB14/'Tabla de Aspectos'!$AM$5,IF(DA14='Tabla de Aspectos'!$AO$2,24*DB14/'Tabla de Aspectos'!$AO$5,IF(DA14='Tabla de Aspectos'!$AQ$2,24*DB14/'Tabla de Aspectos'!$AQ$5,IF(DA14='Tabla de Aspectos'!$AS$2,24*DB14/'Tabla de Aspectos'!$AS$5,IF(DA14='Tabla de Aspectos'!$AU$2,24*DB14/'Tabla de Aspectos'!$AU$5,IF(DA14='Tabla de Aspectos'!$AW$2,24*DB14/'Tabla de Aspectos'!$AW$5,IF(DA14='Tabla de Aspectos'!$AY$2,24*DB14/'Tabla de Aspectos'!$AY$5,IF(DA14='Tabla de Aspectos'!$BA$2,24*DB14/'Tabla de Aspectos'!$BA$5,IF(DA14='Tabla de Aspectos'!$BC$2,24*DB14/'Tabla de Aspectos'!$BC$5,IF(DA14='Tabla de Aspectos'!$BE$2,24*DB14/'Tabla de Aspectos'!$BE$5,IF(DA14='Tabla de Aspectos'!$BG$2,24*DB14/'Tabla de Aspectos'!$BG$5,IF(DA14='Tabla de Aspectos'!$BI$2,24*DB14/'Tabla de Aspectos'!$BI$5,IF(DA14='Tabla de Aspectos'!$BK$2,24*DB14/'Tabla de Aspectos'!$BK$5,IF(DA14='Tabla de Aspectos'!$BM$2,24*DB14/'Tabla de Aspectos'!$BM$5,IF(DA14='Tabla de Aspectos'!$BO$2,24*DB14/'Tabla de Aspectos'!$BO$5,IF(DA14='Tabla de Aspectos'!$BQ$2,24*DB14/'Tabla de Aspectos'!$BQ$5,IF(DA14='Tabla de Aspectos'!$BS$2,24*DB14/'Tabla de Aspectos'!$BS$5,IF(DA14='Tabla de Aspectos'!$BU$2,24*DB14/'Tabla de Aspectos'!$BU$5,IF(DA14='Tabla de Aspectos'!$BW$2,24*DB14/'Tabla de Aspectos'!$BW$5,IF(DA14='Tabla de Aspectos'!$BY$2,24*DB14/'Tabla de Aspectos'!$BY$5,IF(DA14='Tabla de Aspectos'!$CA$2,24*DB14/'Tabla de Aspectos'!$CA$5,IF(DA14='Tabla de Aspectos'!$CC$2,24*DB14/'Tabla de Aspectos'!$CC$5,IF(DA14='Tabla de Aspectos'!$CE$2,24*DB14/'Tabla de Aspectos'!$CE$5,IF(DA14='Tabla de Aspectos'!$CG$2,24*DB14/'Tabla de Aspectos'!$CG$5,IF(DA14='Tabla de Aspectos'!$CI$2,24*DB14/'Tabla de Aspectos'!$CI$5,IF(DA14='Tabla de Aspectos'!$CK$2,24*DB14/'Tabla de Aspectos'!$CK$5,IF(DA14='Tabla de Aspectos'!$CM$2,24*DB14/'Tabla de Aspectos'!$CM$5,IF(DA14='Tabla de Aspectos'!$CO$2,24*DB14/'Tabla de Aspectos'!$CO$5,IF(DA14='Tabla de Aspectos'!$CQ$2,24*DB14/'Tabla de Aspectos'!$CQ$5,IF(DA14='Tabla de Aspectos'!$CS$2,24*DB14/'Tabla de Aspectos'!$CS$5,IF(DA14='Tabla de Aspectos'!$CU$2,24*DB14/'Tabla de Aspectos'!$CU$5,IF(DA14='Tabla de Aspectos'!$CW$2,24*DB14/'Tabla de Aspectos'!$CW$5,""))))))))))))))))))))))))))))))))))))))))))))))))))</f>
        <v>0</v>
      </c>
      <c r="DE14" s="3">
        <f t="shared" si="9"/>
        <v>20</v>
      </c>
      <c r="DG14" s="3">
        <f>'Tabla de Aspectos'!D201</f>
        <v>203</v>
      </c>
      <c r="DH14" s="3" t="str">
        <f>'Tabla de Aspectos'!E201</f>
        <v>Quirón</v>
      </c>
      <c r="DI14" s="3" t="str">
        <f>'Tabla de Aspectos'!F201</f>
        <v>Nodo Norte Real</v>
      </c>
      <c r="DJ14" s="3" t="str">
        <f>IF('Tabla de Aspectos'!G201='Tabla de Aspectos'!$H$2,'Tabla de Aspectos'!$H$2,IF('Tabla de Aspectos'!I201='Tabla de Aspectos'!$J$2,'Tabla de Aspectos'!$J$2,IF('Tabla de Aspectos'!CY201='Tabla de Aspectos'!$CZ$2,'Tabla de Aspectos'!$CZ$2,IF('Tabla de Aspectos'!K201='Tabla de Aspectos'!$L$2,'Tabla de Aspectos'!$L$2,IF('Tabla de Aspectos'!M201='Tabla de Aspectos'!$N$2,'Tabla de Aspectos'!$N$2,IF('Tabla de Aspectos'!O201='Tabla de Aspectos'!$P$2,'Tabla de Aspectos'!$P$2,IF('Tabla de Aspectos'!Q201='Tabla de Aspectos'!$R$2,'Tabla de Aspectos'!$R$2,IF('Tabla de Aspectos'!S201='Tabla de Aspectos'!$T$2,'Tabla de Aspectos'!$T$2,IF('Tabla de Aspectos'!U201='Tabla de Aspectos'!$V$2,'Tabla de Aspectos'!$V$2,IF('Tabla de Aspectos'!W201='Tabla de Aspectos'!$X$2,'Tabla de Aspectos'!$X$2,IF('Tabla de Aspectos'!Y201='Tabla de Aspectos'!$Z$2,'Tabla de Aspectos'!$Z$2,IF('Tabla de Aspectos'!AA201='Tabla de Aspectos'!$AB$2,'Tabla de Aspectos'!$AB$2,IF('Tabla de Aspectos'!AC201='Tabla de Aspectos'!$AD$2,'Tabla de Aspectos'!$AD$2,IF('Tabla de Aspectos'!AE201='Tabla de Aspectos'!$AF$2,'Tabla de Aspectos'!$AF$2,IF('Tabla de Aspectos'!AG201='Tabla de Aspectos'!$AH$2,'Tabla de Aspectos'!$AH$2,IF('Tabla de Aspectos'!AI201='Tabla de Aspectos'!$AJ$2,'Tabla de Aspectos'!$AJ$2,IF('Tabla de Aspectos'!AK201='Tabla de Aspectos'!$AL$2,'Tabla de Aspectos'!$AL$2,IF('Tabla de Aspectos'!AM201='Tabla de Aspectos'!$AN$2,'Tabla de Aspectos'!$AN$2,IF('Tabla de Aspectos'!AO201='Tabla de Aspectos'!$AP$2,'Tabla de Aspectos'!$AP$2,IF('Tabla de Aspectos'!AQ201='Tabla de Aspectos'!$AR$2,'Tabla de Aspectos'!$AR$2,IF('Tabla de Aspectos'!AS201='Tabla de Aspectos'!$AT$2,'Tabla de Aspectos'!$AT$2,IF('Tabla de Aspectos'!AU201='Tabla de Aspectos'!$AV$2,'Tabla de Aspectos'!$AV$2,IF('Tabla de Aspectos'!AW201='Tabla de Aspectos'!$AX$2,'Tabla de Aspectos'!$AX$2,IF('Tabla de Aspectos'!AY201='Tabla de Aspectos'!$AZ$2,'Tabla de Aspectos'!$AZ$2,IF('Tabla de Aspectos'!BA201='Tabla de Aspectos'!$BB$2,'Tabla de Aspectos'!$BB$2,IF('Tabla de Aspectos'!BC201='Tabla de Aspectos'!$BD$2,'Tabla de Aspectos'!$BD$2,IF('Tabla de Aspectos'!BE201='Tabla de Aspectos'!$BF$2,'Tabla de Aspectos'!$BF$2,IF('Tabla de Aspectos'!BG201='Tabla de Aspectos'!$BH$2,'Tabla de Aspectos'!$BH$2,IF('Tabla de Aspectos'!BI201='Tabla de Aspectos'!$BJ$2,'Tabla de Aspectos'!$BJ$2,IF('Tabla de Aspectos'!BK201='Tabla de Aspectos'!$BL$2,'Tabla de Aspectos'!$BL$2,IF('Tabla de Aspectos'!BM201='Tabla de Aspectos'!$BN$2,'Tabla de Aspectos'!$BN$2,IF('Tabla de Aspectos'!BO201='Tabla de Aspectos'!$BP$2,'Tabla de Aspectos'!$BP$2,IF('Tabla de Aspectos'!BQ201='Tabla de Aspectos'!$BR$2,'Tabla de Aspectos'!$BR$2,IF('Tabla de Aspectos'!BS201='Tabla de Aspectos'!$BT$2,'Tabla de Aspectos'!$BT$2,IF('Tabla de Aspectos'!BU201='Tabla de Aspectos'!$BV$2,'Tabla de Aspectos'!$BV$2,IF('Tabla de Aspectos'!BW201='Tabla de Aspectos'!$BX$2,'Tabla de Aspectos'!$BX$2,IF('Tabla de Aspectos'!BY201='Tabla de Aspectos'!$BZ$2,'Tabla de Aspectos'!$BZ$2,IF('Tabla de Aspectos'!CA201='Tabla de Aspectos'!$CB$2,'Tabla de Aspectos'!$CB$2,IF('Tabla de Aspectos'!CC201='Tabla de Aspectos'!$CD$2,'Tabla de Aspectos'!$CD$2,IF('Tabla de Aspectos'!CE201='Tabla de Aspectos'!$CF$2,'Tabla de Aspectos'!$CF$2,IF('Tabla de Aspectos'!CG201='Tabla de Aspectos'!$CH$2,'Tabla de Aspectos'!$CH$2,IF('Tabla de Aspectos'!CI201='Tabla de Aspectos'!$CJ$2,'Tabla de Aspectos'!$CJ$2,IF('Tabla de Aspectos'!CK201='Tabla de Aspectos'!$CL$2,'Tabla de Aspectos'!$CL$2,IF('Tabla de Aspectos'!CM201='Tabla de Aspectos'!$CN$2,'Tabla de Aspectos'!$CN$2,IF('Tabla de Aspectos'!CO201='Tabla de Aspectos'!$CP$2,'Tabla de Aspectos'!$CP$2,IF('Tabla de Aspectos'!CQ201='Tabla de Aspectos'!$CR$2,'Tabla de Aspectos'!$CR$2,IF('Tabla de Aspectos'!CS201='Tabla de Aspectos'!$CT$2,'Tabla de Aspectos'!$CT$2,IF('Tabla de Aspectos'!CU201='Tabla de Aspectos'!$CV$2,'Tabla de Aspectos'!$CV$2,IF('Tabla de Aspectos'!CW201='Tabla de Aspectos'!$CX$2,'Tabla de Aspectos'!$CX$2,"")))))))))))))))))))))))))))))))))))))))))))))))))</f>
        <v>Conjunción</v>
      </c>
      <c r="DK14" s="5">
        <f>IF(AND('Tabla de Aspectos'!H201&gt;=0,'Tabla de Aspectos'!H201&lt;'Tabla de Aspectos'!$G$5/24),'Tabla de Aspectos'!H201,IF(AND('Tabla de Aspectos'!J201&gt;=0,'Tabla de Aspectos'!J201&lt;'Tabla de Aspectos'!$I$5/24),'Tabla de Aspectos'!J201,IF(AND('Tabla de Aspectos'!CZ201&gt;=0,'Tabla de Aspectos'!CZ201&lt;'Tabla de Aspectos'!$CY$5/24),'Tabla de Aspectos'!CZ201,IF(AND('Tabla de Aspectos'!L201&gt;=0,'Tabla de Aspectos'!L201&lt;'Tabla de Aspectos'!$K$5/24),'Tabla de Aspectos'!L201,IF(AND('Tabla de Aspectos'!N201&gt;=0,'Tabla de Aspectos'!N201&lt;'Tabla de Aspectos'!$M$5/24),'Tabla de Aspectos'!N201,IF(AND('Tabla de Aspectos'!P201&gt;=0,'Tabla de Aspectos'!P201&lt;'Tabla de Aspectos'!$O$5/24),'Tabla de Aspectos'!P201,IF(AND('Tabla de Aspectos'!R201&gt;=0,'Tabla de Aspectos'!R201&lt;'Tabla de Aspectos'!$Q$5/24),'Tabla de Aspectos'!R201,IF(AND('Tabla de Aspectos'!T201&gt;=0,'Tabla de Aspectos'!T201&lt;'Tabla de Aspectos'!$S$5/24),'Tabla de Aspectos'!T201,IF(AND('Tabla de Aspectos'!V201&gt;=0,'Tabla de Aspectos'!V201&lt;'Tabla de Aspectos'!$U$5/24),'Tabla de Aspectos'!V201,IF(AND('Tabla de Aspectos'!X201&gt;=0,'Tabla de Aspectos'!X201&lt;'Tabla de Aspectos'!$W$5/24),'Tabla de Aspectos'!X201,IF(AND('Tabla de Aspectos'!Z201&gt;=0,'Tabla de Aspectos'!Z201&lt;'Tabla de Aspectos'!$Y$5/24),'Tabla de Aspectos'!Z201,IF(AND('Tabla de Aspectos'!AB201&gt;=0,'Tabla de Aspectos'!AB201&lt;'Tabla de Aspectos'!$AA$5/24),'Tabla de Aspectos'!AB201,IF(AND('Tabla de Aspectos'!AD201&gt;=0,'Tabla de Aspectos'!AD201&lt;'Tabla de Aspectos'!$AC$5/24),'Tabla de Aspectos'!AD201,IF(AND('Tabla de Aspectos'!AF201&gt;=0,'Tabla de Aspectos'!AF201&lt;'Tabla de Aspectos'!$AE$5/24),'Tabla de Aspectos'!AF201,IF(AND('Tabla de Aspectos'!AH201&gt;=0,'Tabla de Aspectos'!AH201&lt;'Tabla de Aspectos'!$AG$5/24),'Tabla de Aspectos'!AH201,IF(AND('Tabla de Aspectos'!AJ201&gt;=0,'Tabla de Aspectos'!AJ201&lt;'Tabla de Aspectos'!$AI$5/24),'Tabla de Aspectos'!AJ201,IF(AND('Tabla de Aspectos'!AL201&gt;=0,'Tabla de Aspectos'!AL201&lt;'Tabla de Aspectos'!$AK$5/24),'Tabla de Aspectos'!AL201,IF(AND('Tabla de Aspectos'!AN201&gt;=0,'Tabla de Aspectos'!AN201&lt;'Tabla de Aspectos'!$AM$5/24),'Tabla de Aspectos'!AN201,IF(AND('Tabla de Aspectos'!AP201&gt;=0,'Tabla de Aspectos'!AP201&lt;'Tabla de Aspectos'!$AO$5/24),'Tabla de Aspectos'!AP201,IF(AND('Tabla de Aspectos'!AR201&gt;=0,'Tabla de Aspectos'!AR201&lt;'Tabla de Aspectos'!$AQ$5/24),'Tabla de Aspectos'!AR201,IF(AND('Tabla de Aspectos'!AT201&gt;=0,'Tabla de Aspectos'!AT201&lt;'Tabla de Aspectos'!$AS$5/24),'Tabla de Aspectos'!AT201,IF(AND('Tabla de Aspectos'!AV201&gt;=0,'Tabla de Aspectos'!AV201&lt;'Tabla de Aspectos'!$AU$5/24),'Tabla de Aspectos'!AV201,IF(AND('Tabla de Aspectos'!AX201&gt;=0,'Tabla de Aspectos'!AX201&lt;'Tabla de Aspectos'!$AW$5/24),'Tabla de Aspectos'!AX201,IF(AND('Tabla de Aspectos'!AZ201&gt;=0,'Tabla de Aspectos'!AZ201&lt;'Tabla de Aspectos'!$AY$5/24),'Tabla de Aspectos'!AZ201,IF(AND('Tabla de Aspectos'!BB201&gt;=0,'Tabla de Aspectos'!BB201&lt;'Tabla de Aspectos'!$BA$5/24),'Tabla de Aspectos'!BB201,IF(AND('Tabla de Aspectos'!BD201&gt;=0,'Tabla de Aspectos'!BD201&lt;'Tabla de Aspectos'!$BC$5/24),'Tabla de Aspectos'!BD201,IF(AND('Tabla de Aspectos'!BF201&gt;=0,'Tabla de Aspectos'!BF201&lt;'Tabla de Aspectos'!$BE$5/24),'Tabla de Aspectos'!BF201,IF(AND('Tabla de Aspectos'!BH201&gt;=0,'Tabla de Aspectos'!BH201&lt;'Tabla de Aspectos'!$BG$5/24),'Tabla de Aspectos'!BH201,IF(AND('Tabla de Aspectos'!BJ201&gt;=0,'Tabla de Aspectos'!BJ201&lt;'Tabla de Aspectos'!$BI$5/24),'Tabla de Aspectos'!BJ201,IF(AND('Tabla de Aspectos'!BL201&gt;=0,'Tabla de Aspectos'!BL201&lt;'Tabla de Aspectos'!$BK$5/24),'Tabla de Aspectos'!BL201,IF(AND('Tabla de Aspectos'!BN201&gt;=0,'Tabla de Aspectos'!BN201&lt;'Tabla de Aspectos'!$BM$5/24),'Tabla de Aspectos'!BN201,IF(AND('Tabla de Aspectos'!BP201&gt;=0,'Tabla de Aspectos'!BP201&lt;'Tabla de Aspectos'!$BO$5/24),'Tabla de Aspectos'!BP201,IF(AND('Tabla de Aspectos'!BR201&gt;=0,'Tabla de Aspectos'!BR201&lt;'Tabla de Aspectos'!$BQ$5/24),'Tabla de Aspectos'!BR201,IF(AND('Tabla de Aspectos'!BT201&gt;=0,'Tabla de Aspectos'!BT201&lt;'Tabla de Aspectos'!$BS$5/24),'Tabla de Aspectos'!BT201,IF(AND('Tabla de Aspectos'!BV201&gt;=0,'Tabla de Aspectos'!BV201&lt;'Tabla de Aspectos'!$BU$5/24),'Tabla de Aspectos'!BV201,IF(AND('Tabla de Aspectos'!BX201&gt;=0,'Tabla de Aspectos'!BX201&lt;'Tabla de Aspectos'!$BW$5/24),'Tabla de Aspectos'!BX201,IF(AND('Tabla de Aspectos'!BZ201&gt;=0,'Tabla de Aspectos'!BZ201&lt;'Tabla de Aspectos'!$BY$5/24),'Tabla de Aspectos'!BZ201,IF(AND('Tabla de Aspectos'!CB201&gt;=0,'Tabla de Aspectos'!CB201&lt;'Tabla de Aspectos'!$CA$5/24),'Tabla de Aspectos'!CB201,IF(AND('Tabla de Aspectos'!CD201&gt;=0,'Tabla de Aspectos'!CD201&lt;'Tabla de Aspectos'!$CC$5/24),'Tabla de Aspectos'!CD201,IF(AND('Tabla de Aspectos'!CF201&gt;=0,'Tabla de Aspectos'!CF201&lt;'Tabla de Aspectos'!$CE$5/24),'Tabla de Aspectos'!CF201,IF(AND('Tabla de Aspectos'!CH201&gt;=0,'Tabla de Aspectos'!CH201&lt;'Tabla de Aspectos'!$CG$5/24),'Tabla de Aspectos'!CH201,IF(AND('Tabla de Aspectos'!CJ201&gt;=0,'Tabla de Aspectos'!CJ201&lt;'Tabla de Aspectos'!$CI$5/24),'Tabla de Aspectos'!CJ201,IF(AND('Tabla de Aspectos'!CL201&gt;=0,'Tabla de Aspectos'!CL201&lt;'Tabla de Aspectos'!$CK$5/24),'Tabla de Aspectos'!CL201,IF(AND('Tabla de Aspectos'!CN201&gt;=0,'Tabla de Aspectos'!CN201&lt;'Tabla de Aspectos'!$CM$5/24),'Tabla de Aspectos'!CN201,IF(AND('Tabla de Aspectos'!CP201&gt;=0,'Tabla de Aspectos'!CP201&lt;'Tabla de Aspectos'!$CO$5/24),'Tabla de Aspectos'!CP201,IF(AND('Tabla de Aspectos'!CR201&gt;=0,'Tabla de Aspectos'!CR201&lt;'Tabla de Aspectos'!$CQ$5/24),'Tabla de Aspectos'!CR201,IF(AND('Tabla de Aspectos'!CT201&gt;=0,'Tabla de Aspectos'!CT201&lt;'Tabla de Aspectos'!$CS$5/24),'Tabla de Aspectos'!CT201,IF(AND('Tabla de Aspectos'!CV201&gt;=0,'Tabla de Aspectos'!CV201&lt;'Tabla de Aspectos'!$CU$5/24),'Tabla de Aspectos'!CV201,IF(AND('Tabla de Aspectos'!CX201&gt;=0,'Tabla de Aspectos'!CX201&lt;'Tabla de Aspectos'!$CW$5/24),'Tabla de Aspectos'!CX201,"")))))))))))))))))))))))))))))))))))))))))))))))))</f>
        <v>0</v>
      </c>
      <c r="DL14" s="3" t="str">
        <f>IF(DK14&lt;&gt;"",IF(DJ14=13,"(no se puede describir)",IF(DJ14="Conjunción","+20",ROUND((31-HLOOKUP(DJ14,'Tabla de Aspectos'!$G$2:$DT$7,6,FALSE))/3*2,1))),"")</f>
        <v>+20</v>
      </c>
      <c r="DM14" s="3">
        <f>IF(DJ14='Tabla de Aspectos'!$G$2,24*DK14/'Tabla de Aspectos'!$G$5,IF(DJ14='Tabla de Aspectos'!$I$2,24*DK14/'Tabla de Aspectos'!$I$5,IF(DJ14='Tabla de Aspectos'!$K$2,24*DK14/'Tabla de Aspectos'!$K$5,IF(DJ14='Tabla de Aspectos'!$CY$2,24*DK14/'Tabla de Aspectos'!$CY$5,IF(DJ14='Tabla de Aspectos'!$M$2,24*DK14/'Tabla de Aspectos'!$M$5,IF(DJ14='Tabla de Aspectos'!$M$2,24*DK14/'Tabla de Aspectos'!$M$5,IF(DJ14='Tabla de Aspectos'!$O$2,24*DK14/'Tabla de Aspectos'!$O$5,IF(DJ14='Tabla de Aspectos'!$Q$2,24*DK14/'Tabla de Aspectos'!$Q$5,IF(DJ14='Tabla de Aspectos'!$S$2,24*DK14/'Tabla de Aspectos'!$S$5,IF(DJ14='Tabla de Aspectos'!$U$2,24*DK14/'Tabla de Aspectos'!$U$5,IF(DJ14='Tabla de Aspectos'!$W$2,24*DK14/'Tabla de Aspectos'!$W$5,IF(DJ14='Tabla de Aspectos'!$Y$2,24*DK14/'Tabla de Aspectos'!$Y$5,IF(DJ14='Tabla de Aspectos'!$AA$2,24*DK14/'Tabla de Aspectos'!$AA$5,IF(DJ14='Tabla de Aspectos'!$AC$2,24*DK14/'Tabla de Aspectos'!$AC$5,IF(DJ14='Tabla de Aspectos'!$AE$2,24*DK14/'Tabla de Aspectos'!$AE$5,IF(DJ14='Tabla de Aspectos'!$AG$2,24*DK14/'Tabla de Aspectos'!$AG$5,IF(DJ14='Tabla de Aspectos'!$AI$2,24*DK14/'Tabla de Aspectos'!$AI$5,IF(DJ14='Tabla de Aspectos'!$AK$2,24*DK14/'Tabla de Aspectos'!$AK$5,IF(DJ14='Tabla de Aspectos'!$AM$2,24*DK14/'Tabla de Aspectos'!$AM$5,IF(DJ14='Tabla de Aspectos'!$AO$2,24*DK14/'Tabla de Aspectos'!$AO$5,IF(DJ14='Tabla de Aspectos'!$AQ$2,24*DK14/'Tabla de Aspectos'!$AQ$5,IF(DJ14='Tabla de Aspectos'!$AS$2,24*DK14/'Tabla de Aspectos'!$AS$5,IF(DJ14='Tabla de Aspectos'!$AU$2,24*DK14/'Tabla de Aspectos'!$AU$5,IF(DJ14='Tabla de Aspectos'!$AW$2,24*DK14/'Tabla de Aspectos'!$AW$5,IF(DJ14='Tabla de Aspectos'!$AY$2,24*DK14/'Tabla de Aspectos'!$AY$5,IF(DJ14='Tabla de Aspectos'!$BA$2,24*DK14/'Tabla de Aspectos'!$BA$5,IF(DJ14='Tabla de Aspectos'!$BC$2,24*DK14/'Tabla de Aspectos'!$BC$5,IF(DJ14='Tabla de Aspectos'!$BE$2,24*DK14/'Tabla de Aspectos'!$BE$5,IF(DJ14='Tabla de Aspectos'!$BG$2,24*DK14/'Tabla de Aspectos'!$BG$5,IF(DJ14='Tabla de Aspectos'!$BI$2,24*DK14/'Tabla de Aspectos'!$BI$5,IF(DJ14='Tabla de Aspectos'!$BK$2,24*DK14/'Tabla de Aspectos'!$BK$5,IF(DJ14='Tabla de Aspectos'!$BM$2,24*DK14/'Tabla de Aspectos'!$BM$5,IF(DJ14='Tabla de Aspectos'!$BO$2,24*DK14/'Tabla de Aspectos'!$BO$5,IF(DJ14='Tabla de Aspectos'!$BQ$2,24*DK14/'Tabla de Aspectos'!$BQ$5,IF(DJ14='Tabla de Aspectos'!$BS$2,24*DK14/'Tabla de Aspectos'!$BS$5,IF(DJ14='Tabla de Aspectos'!$BU$2,24*DK14/'Tabla de Aspectos'!$BU$5,IF(DJ14='Tabla de Aspectos'!$BW$2,24*DK14/'Tabla de Aspectos'!$BW$5,IF(DJ14='Tabla de Aspectos'!$BY$2,24*DK14/'Tabla de Aspectos'!$BY$5,IF(DJ14='Tabla de Aspectos'!$CA$2,24*DK14/'Tabla de Aspectos'!$CA$5,IF(DJ14='Tabla de Aspectos'!$CC$2,24*DK14/'Tabla de Aspectos'!$CC$5,IF(DJ14='Tabla de Aspectos'!$CE$2,24*DK14/'Tabla de Aspectos'!$CE$5,IF(DJ14='Tabla de Aspectos'!$CG$2,24*DK14/'Tabla de Aspectos'!$CG$5,IF(DJ14='Tabla de Aspectos'!$CI$2,24*DK14/'Tabla de Aspectos'!$CI$5,IF(DJ14='Tabla de Aspectos'!$CK$2,24*DK14/'Tabla de Aspectos'!$CK$5,IF(DJ14='Tabla de Aspectos'!$CM$2,24*DK14/'Tabla de Aspectos'!$CM$5,IF(DJ14='Tabla de Aspectos'!$CO$2,24*DK14/'Tabla de Aspectos'!$CO$5,IF(DJ14='Tabla de Aspectos'!$CQ$2,24*DK14/'Tabla de Aspectos'!$CQ$5,IF(DJ14='Tabla de Aspectos'!$CS$2,24*DK14/'Tabla de Aspectos'!$CS$5,IF(DJ14='Tabla de Aspectos'!$CU$2,24*DK14/'Tabla de Aspectos'!$CU$5,IF(DJ14='Tabla de Aspectos'!$CW$2,24*DK14/'Tabla de Aspectos'!$CW$5,""))))))))))))))))))))))))))))))))))))))))))))))))))</f>
        <v>0</v>
      </c>
      <c r="DN14" s="3">
        <f t="shared" si="10"/>
        <v>20</v>
      </c>
      <c r="DP14" s="3">
        <f>'Tabla de Aspectos'!D216</f>
        <v>219</v>
      </c>
      <c r="DQ14" s="3" t="str">
        <f>'Tabla de Aspectos'!E216</f>
        <v>Lilith</v>
      </c>
      <c r="DR14" s="3" t="str">
        <f>'Tabla de Aspectos'!F216</f>
        <v>Nodo Norte Real</v>
      </c>
      <c r="DS14" s="3" t="str">
        <f>IF('Tabla de Aspectos'!G216='Tabla de Aspectos'!$H$2,'Tabla de Aspectos'!$H$2,IF('Tabla de Aspectos'!I216='Tabla de Aspectos'!$J$2,'Tabla de Aspectos'!$J$2,IF('Tabla de Aspectos'!CY216='Tabla de Aspectos'!$CZ$2,'Tabla de Aspectos'!$CZ$2,IF('Tabla de Aspectos'!K216='Tabla de Aspectos'!$L$2,'Tabla de Aspectos'!$L$2,IF('Tabla de Aspectos'!M216='Tabla de Aspectos'!$N$2,'Tabla de Aspectos'!$N$2,IF('Tabla de Aspectos'!O216='Tabla de Aspectos'!$P$2,'Tabla de Aspectos'!$P$2,IF('Tabla de Aspectos'!Q216='Tabla de Aspectos'!$R$2,'Tabla de Aspectos'!$R$2,IF('Tabla de Aspectos'!S216='Tabla de Aspectos'!$T$2,'Tabla de Aspectos'!$T$2,IF('Tabla de Aspectos'!U216='Tabla de Aspectos'!$V$2,'Tabla de Aspectos'!$V$2,IF('Tabla de Aspectos'!W216='Tabla de Aspectos'!$X$2,'Tabla de Aspectos'!$X$2,IF('Tabla de Aspectos'!Y216='Tabla de Aspectos'!$Z$2,'Tabla de Aspectos'!$Z$2,IF('Tabla de Aspectos'!AA216='Tabla de Aspectos'!$AB$2,'Tabla de Aspectos'!$AB$2,IF('Tabla de Aspectos'!AC216='Tabla de Aspectos'!$AD$2,'Tabla de Aspectos'!$AD$2,IF('Tabla de Aspectos'!AE216='Tabla de Aspectos'!$AF$2,'Tabla de Aspectos'!$AF$2,IF('Tabla de Aspectos'!AG216='Tabla de Aspectos'!$AH$2,'Tabla de Aspectos'!$AH$2,IF('Tabla de Aspectos'!AI216='Tabla de Aspectos'!$AJ$2,'Tabla de Aspectos'!$AJ$2,IF('Tabla de Aspectos'!AK216='Tabla de Aspectos'!$AL$2,'Tabla de Aspectos'!$AL$2,IF('Tabla de Aspectos'!AM216='Tabla de Aspectos'!$AN$2,'Tabla de Aspectos'!$AN$2,IF('Tabla de Aspectos'!AO216='Tabla de Aspectos'!$AP$2,'Tabla de Aspectos'!$AP$2,IF('Tabla de Aspectos'!AQ216='Tabla de Aspectos'!$AR$2,'Tabla de Aspectos'!$AR$2,IF('Tabla de Aspectos'!AS216='Tabla de Aspectos'!$AT$2,'Tabla de Aspectos'!$AT$2,IF('Tabla de Aspectos'!AU216='Tabla de Aspectos'!$AV$2,'Tabla de Aspectos'!$AV$2,IF('Tabla de Aspectos'!AW216='Tabla de Aspectos'!$AX$2,'Tabla de Aspectos'!$AX$2,IF('Tabla de Aspectos'!AY216='Tabla de Aspectos'!$AZ$2,'Tabla de Aspectos'!$AZ$2,IF('Tabla de Aspectos'!BA216='Tabla de Aspectos'!$BB$2,'Tabla de Aspectos'!$BB$2,IF('Tabla de Aspectos'!BC216='Tabla de Aspectos'!$BD$2,'Tabla de Aspectos'!$BD$2,IF('Tabla de Aspectos'!BE216='Tabla de Aspectos'!$BF$2,'Tabla de Aspectos'!$BF$2,IF('Tabla de Aspectos'!BG216='Tabla de Aspectos'!$BH$2,'Tabla de Aspectos'!$BH$2,IF('Tabla de Aspectos'!BI216='Tabla de Aspectos'!$BJ$2,'Tabla de Aspectos'!$BJ$2,IF('Tabla de Aspectos'!BK216='Tabla de Aspectos'!$BL$2,'Tabla de Aspectos'!$BL$2,IF('Tabla de Aspectos'!BM216='Tabla de Aspectos'!$BN$2,'Tabla de Aspectos'!$BN$2,IF('Tabla de Aspectos'!BO216='Tabla de Aspectos'!$BP$2,'Tabla de Aspectos'!$BP$2,IF('Tabla de Aspectos'!BQ216='Tabla de Aspectos'!$BR$2,'Tabla de Aspectos'!$BR$2,IF('Tabla de Aspectos'!BS216='Tabla de Aspectos'!$BT$2,'Tabla de Aspectos'!$BT$2,IF('Tabla de Aspectos'!BU216='Tabla de Aspectos'!$BV$2,'Tabla de Aspectos'!$BV$2,IF('Tabla de Aspectos'!BW216='Tabla de Aspectos'!$BX$2,'Tabla de Aspectos'!$BX$2,IF('Tabla de Aspectos'!BY216='Tabla de Aspectos'!$BZ$2,'Tabla de Aspectos'!$BZ$2,IF('Tabla de Aspectos'!CA216='Tabla de Aspectos'!$CB$2,'Tabla de Aspectos'!$CB$2,IF('Tabla de Aspectos'!CC216='Tabla de Aspectos'!$CD$2,'Tabla de Aspectos'!$CD$2,IF('Tabla de Aspectos'!CE216='Tabla de Aspectos'!$CF$2,'Tabla de Aspectos'!$CF$2,IF('Tabla de Aspectos'!CG216='Tabla de Aspectos'!$CH$2,'Tabla de Aspectos'!$CH$2,IF('Tabla de Aspectos'!CI216='Tabla de Aspectos'!$CJ$2,'Tabla de Aspectos'!$CJ$2,IF('Tabla de Aspectos'!CK216='Tabla de Aspectos'!$CL$2,'Tabla de Aspectos'!$CL$2,IF('Tabla de Aspectos'!CM216='Tabla de Aspectos'!$CN$2,'Tabla de Aspectos'!$CN$2,IF('Tabla de Aspectos'!CO216='Tabla de Aspectos'!$CP$2,'Tabla de Aspectos'!$CP$2,IF('Tabla de Aspectos'!CQ216='Tabla de Aspectos'!$CR$2,'Tabla de Aspectos'!$CR$2,IF('Tabla de Aspectos'!CS216='Tabla de Aspectos'!$CT$2,'Tabla de Aspectos'!$CT$2,IF('Tabla de Aspectos'!CU216='Tabla de Aspectos'!$CV$2,'Tabla de Aspectos'!$CV$2,IF('Tabla de Aspectos'!CW216='Tabla de Aspectos'!$CX$2,'Tabla de Aspectos'!$CX$2,"")))))))))))))))))))))))))))))))))))))))))))))))))</f>
        <v>Conjunción</v>
      </c>
      <c r="DT14" s="5">
        <f>IF(AND('Tabla de Aspectos'!H216&gt;=0,'Tabla de Aspectos'!H216&lt;'Tabla de Aspectos'!$G$5/24),'Tabla de Aspectos'!H216,IF(AND('Tabla de Aspectos'!J216&gt;=0,'Tabla de Aspectos'!J216&lt;'Tabla de Aspectos'!$I$5/24),'Tabla de Aspectos'!J216,IF(AND('Tabla de Aspectos'!CZ216&gt;=0,'Tabla de Aspectos'!CZ216&lt;'Tabla de Aspectos'!$CY$5/24),'Tabla de Aspectos'!CZ216,IF(AND('Tabla de Aspectos'!L216&gt;=0,'Tabla de Aspectos'!L216&lt;'Tabla de Aspectos'!$K$5/24),'Tabla de Aspectos'!L216,IF(AND('Tabla de Aspectos'!N216&gt;=0,'Tabla de Aspectos'!N216&lt;'Tabla de Aspectos'!$M$5/24),'Tabla de Aspectos'!N216,IF(AND('Tabla de Aspectos'!P216&gt;=0,'Tabla de Aspectos'!P216&lt;'Tabla de Aspectos'!$O$5/24),'Tabla de Aspectos'!P216,IF(AND('Tabla de Aspectos'!R216&gt;=0,'Tabla de Aspectos'!R216&lt;'Tabla de Aspectos'!$Q$5/24),'Tabla de Aspectos'!R216,IF(AND('Tabla de Aspectos'!T216&gt;=0,'Tabla de Aspectos'!T216&lt;'Tabla de Aspectos'!$S$5/24),'Tabla de Aspectos'!T216,IF(AND('Tabla de Aspectos'!V216&gt;=0,'Tabla de Aspectos'!V216&lt;'Tabla de Aspectos'!$U$5/24),'Tabla de Aspectos'!V216,IF(AND('Tabla de Aspectos'!X216&gt;=0,'Tabla de Aspectos'!X216&lt;'Tabla de Aspectos'!$W$5/24),'Tabla de Aspectos'!X216,IF(AND('Tabla de Aspectos'!Z216&gt;=0,'Tabla de Aspectos'!Z216&lt;'Tabla de Aspectos'!$Y$5/24),'Tabla de Aspectos'!Z216,IF(AND('Tabla de Aspectos'!AB216&gt;=0,'Tabla de Aspectos'!AB216&lt;'Tabla de Aspectos'!$AA$5/24),'Tabla de Aspectos'!AB216,IF(AND('Tabla de Aspectos'!AD216&gt;=0,'Tabla de Aspectos'!AD216&lt;'Tabla de Aspectos'!$AC$5/24),'Tabla de Aspectos'!AD216,IF(AND('Tabla de Aspectos'!AF216&gt;=0,'Tabla de Aspectos'!AF216&lt;'Tabla de Aspectos'!$AE$5/24),'Tabla de Aspectos'!AF216,IF(AND('Tabla de Aspectos'!AH216&gt;=0,'Tabla de Aspectos'!AH216&lt;'Tabla de Aspectos'!$AG$5/24),'Tabla de Aspectos'!AH216,IF(AND('Tabla de Aspectos'!AJ216&gt;=0,'Tabla de Aspectos'!AJ216&lt;'Tabla de Aspectos'!$AI$5/24),'Tabla de Aspectos'!AJ216,IF(AND('Tabla de Aspectos'!AL216&gt;=0,'Tabla de Aspectos'!AL216&lt;'Tabla de Aspectos'!$AK$5/24),'Tabla de Aspectos'!AL216,IF(AND('Tabla de Aspectos'!AN216&gt;=0,'Tabla de Aspectos'!AN216&lt;'Tabla de Aspectos'!$AM$5/24),'Tabla de Aspectos'!AN216,IF(AND('Tabla de Aspectos'!AP216&gt;=0,'Tabla de Aspectos'!AP216&lt;'Tabla de Aspectos'!$AO$5/24),'Tabla de Aspectos'!AP216,IF(AND('Tabla de Aspectos'!AR216&gt;=0,'Tabla de Aspectos'!AR216&lt;'Tabla de Aspectos'!$AQ$5/24),'Tabla de Aspectos'!AR216,IF(AND('Tabla de Aspectos'!AT216&gt;=0,'Tabla de Aspectos'!AT216&lt;'Tabla de Aspectos'!$AS$5/24),'Tabla de Aspectos'!AT216,IF(AND('Tabla de Aspectos'!AV216&gt;=0,'Tabla de Aspectos'!AV216&lt;'Tabla de Aspectos'!$AU$5/24),'Tabla de Aspectos'!AV216,IF(AND('Tabla de Aspectos'!AX216&gt;=0,'Tabla de Aspectos'!AX216&lt;'Tabla de Aspectos'!$AW$5/24),'Tabla de Aspectos'!AX216,IF(AND('Tabla de Aspectos'!AZ216&gt;=0,'Tabla de Aspectos'!AZ216&lt;'Tabla de Aspectos'!$AY$5/24),'Tabla de Aspectos'!AZ216,IF(AND('Tabla de Aspectos'!BB216&gt;=0,'Tabla de Aspectos'!BB216&lt;'Tabla de Aspectos'!$BA$5/24),'Tabla de Aspectos'!BB216,IF(AND('Tabla de Aspectos'!BD216&gt;=0,'Tabla de Aspectos'!BD216&lt;'Tabla de Aspectos'!$BC$5/24),'Tabla de Aspectos'!BD216,IF(AND('Tabla de Aspectos'!BF216&gt;=0,'Tabla de Aspectos'!BF216&lt;'Tabla de Aspectos'!$BE$5/24),'Tabla de Aspectos'!BF216,IF(AND('Tabla de Aspectos'!BH216&gt;=0,'Tabla de Aspectos'!BH216&lt;'Tabla de Aspectos'!$BG$5/24),'Tabla de Aspectos'!BH216,IF(AND('Tabla de Aspectos'!BJ216&gt;=0,'Tabla de Aspectos'!BJ216&lt;'Tabla de Aspectos'!$BI$5/24),'Tabla de Aspectos'!BJ216,IF(AND('Tabla de Aspectos'!BL216&gt;=0,'Tabla de Aspectos'!BL216&lt;'Tabla de Aspectos'!$BK$5/24),'Tabla de Aspectos'!BL216,IF(AND('Tabla de Aspectos'!BN216&gt;=0,'Tabla de Aspectos'!BN216&lt;'Tabla de Aspectos'!$BM$5/24),'Tabla de Aspectos'!BN216,IF(AND('Tabla de Aspectos'!BP216&gt;=0,'Tabla de Aspectos'!BP216&lt;'Tabla de Aspectos'!$BO$5/24),'Tabla de Aspectos'!BP216,IF(AND('Tabla de Aspectos'!BR216&gt;=0,'Tabla de Aspectos'!BR216&lt;'Tabla de Aspectos'!$BQ$5/24),'Tabla de Aspectos'!BR216,IF(AND('Tabla de Aspectos'!BT216&gt;=0,'Tabla de Aspectos'!BT216&lt;'Tabla de Aspectos'!$BS$5/24),'Tabla de Aspectos'!BT216,IF(AND('Tabla de Aspectos'!BV216&gt;=0,'Tabla de Aspectos'!BV216&lt;'Tabla de Aspectos'!$BU$5/24),'Tabla de Aspectos'!BV216,IF(AND('Tabla de Aspectos'!BX216&gt;=0,'Tabla de Aspectos'!BX216&lt;'Tabla de Aspectos'!$BW$5/24),'Tabla de Aspectos'!BX216,IF(AND('Tabla de Aspectos'!BZ216&gt;=0,'Tabla de Aspectos'!BZ216&lt;'Tabla de Aspectos'!$BY$5/24),'Tabla de Aspectos'!BZ216,IF(AND('Tabla de Aspectos'!CB216&gt;=0,'Tabla de Aspectos'!CB216&lt;'Tabla de Aspectos'!$CA$5/24),'Tabla de Aspectos'!CB216,IF(AND('Tabla de Aspectos'!CD216&gt;=0,'Tabla de Aspectos'!CD216&lt;'Tabla de Aspectos'!$CC$5/24),'Tabla de Aspectos'!CD216,IF(AND('Tabla de Aspectos'!CF216&gt;=0,'Tabla de Aspectos'!CF216&lt;'Tabla de Aspectos'!$CE$5/24),'Tabla de Aspectos'!CF216,IF(AND('Tabla de Aspectos'!CH216&gt;=0,'Tabla de Aspectos'!CH216&lt;'Tabla de Aspectos'!$CG$5/24),'Tabla de Aspectos'!CH216,IF(AND('Tabla de Aspectos'!CJ216&gt;=0,'Tabla de Aspectos'!CJ216&lt;'Tabla de Aspectos'!$CI$5/24),'Tabla de Aspectos'!CJ216,IF(AND('Tabla de Aspectos'!CL216&gt;=0,'Tabla de Aspectos'!CL216&lt;'Tabla de Aspectos'!$CK$5/24),'Tabla de Aspectos'!CL216,IF(AND('Tabla de Aspectos'!CN216&gt;=0,'Tabla de Aspectos'!CN216&lt;'Tabla de Aspectos'!$CM$5/24),'Tabla de Aspectos'!CN216,IF(AND('Tabla de Aspectos'!CP216&gt;=0,'Tabla de Aspectos'!CP216&lt;'Tabla de Aspectos'!$CO$5/24),'Tabla de Aspectos'!CP216,IF(AND('Tabla de Aspectos'!CR216&gt;=0,'Tabla de Aspectos'!CR216&lt;'Tabla de Aspectos'!$CQ$5/24),'Tabla de Aspectos'!CR216,IF(AND('Tabla de Aspectos'!CT216&gt;=0,'Tabla de Aspectos'!CT216&lt;'Tabla de Aspectos'!$CS$5/24),'Tabla de Aspectos'!CT216,IF(AND('Tabla de Aspectos'!CV216&gt;=0,'Tabla de Aspectos'!CV216&lt;'Tabla de Aspectos'!$CU$5/24),'Tabla de Aspectos'!CV216,IF(AND('Tabla de Aspectos'!CX216&gt;=0,'Tabla de Aspectos'!CX216&lt;'Tabla de Aspectos'!$CW$5/24),'Tabla de Aspectos'!CX216,"")))))))))))))))))))))))))))))))))))))))))))))))))</f>
        <v>0</v>
      </c>
      <c r="DU14" s="3" t="str">
        <f>IF(DT14&lt;&gt;"",IF(DS14=13,"(no se puede describir)",IF(DS14="Conjunción","+20",ROUND((31-HLOOKUP(DS14,'Tabla de Aspectos'!$G$2:$DT$7,6,FALSE))/3*2,1))),"")</f>
        <v>+20</v>
      </c>
      <c r="DV14" s="3">
        <f>IF(DS14='Tabla de Aspectos'!$G$2,24*DT14/'Tabla de Aspectos'!$G$5,IF(DS14='Tabla de Aspectos'!$I$2,24*DT14/'Tabla de Aspectos'!$I$5,IF(DS14='Tabla de Aspectos'!$K$2,24*DT14/'Tabla de Aspectos'!$K$5,IF(DS14='Tabla de Aspectos'!$CY$2,24*DT14/'Tabla de Aspectos'!$CY$5,IF(DS14='Tabla de Aspectos'!$M$2,24*DT14/'Tabla de Aspectos'!$M$5,IF(DS14='Tabla de Aspectos'!$M$2,24*DT14/'Tabla de Aspectos'!$M$5,IF(DS14='Tabla de Aspectos'!$O$2,24*DT14/'Tabla de Aspectos'!$O$5,IF(DS14='Tabla de Aspectos'!$Q$2,24*DT14/'Tabla de Aspectos'!$Q$5,IF(DS14='Tabla de Aspectos'!$S$2,24*DT14/'Tabla de Aspectos'!$S$5,IF(DS14='Tabla de Aspectos'!$U$2,24*DT14/'Tabla de Aspectos'!$U$5,IF(DS14='Tabla de Aspectos'!$W$2,24*DT14/'Tabla de Aspectos'!$W$5,IF(DS14='Tabla de Aspectos'!$Y$2,24*DT14/'Tabla de Aspectos'!$Y$5,IF(DS14='Tabla de Aspectos'!$AA$2,24*DT14/'Tabla de Aspectos'!$AA$5,IF(DS14='Tabla de Aspectos'!$AC$2,24*DT14/'Tabla de Aspectos'!$AC$5,IF(DS14='Tabla de Aspectos'!$AE$2,24*DT14/'Tabla de Aspectos'!$AE$5,IF(DS14='Tabla de Aspectos'!$AG$2,24*DT14/'Tabla de Aspectos'!$AG$5,IF(DS14='Tabla de Aspectos'!$AI$2,24*DT14/'Tabla de Aspectos'!$AI$5,IF(DS14='Tabla de Aspectos'!$AK$2,24*DT14/'Tabla de Aspectos'!$AK$5,IF(DS14='Tabla de Aspectos'!$AM$2,24*DT14/'Tabla de Aspectos'!$AM$5,IF(DS14='Tabla de Aspectos'!$AO$2,24*DT14/'Tabla de Aspectos'!$AO$5,IF(DS14='Tabla de Aspectos'!$AQ$2,24*DT14/'Tabla de Aspectos'!$AQ$5,IF(DS14='Tabla de Aspectos'!$AS$2,24*DT14/'Tabla de Aspectos'!$AS$5,IF(DS14='Tabla de Aspectos'!$AU$2,24*DT14/'Tabla de Aspectos'!$AU$5,IF(DS14='Tabla de Aspectos'!$AW$2,24*DT14/'Tabla de Aspectos'!$AW$5,IF(DS14='Tabla de Aspectos'!$AY$2,24*DT14/'Tabla de Aspectos'!$AY$5,IF(DS14='Tabla de Aspectos'!$BA$2,24*DT14/'Tabla de Aspectos'!$BA$5,IF(DS14='Tabla de Aspectos'!$BC$2,24*DT14/'Tabla de Aspectos'!$BC$5,IF(DS14='Tabla de Aspectos'!$BE$2,24*DT14/'Tabla de Aspectos'!$BE$5,IF(DS14='Tabla de Aspectos'!$BG$2,24*DT14/'Tabla de Aspectos'!$BG$5,IF(DS14='Tabla de Aspectos'!$BI$2,24*DT14/'Tabla de Aspectos'!$BI$5,IF(DS14='Tabla de Aspectos'!$BK$2,24*DT14/'Tabla de Aspectos'!$BK$5,IF(DS14='Tabla de Aspectos'!$BM$2,24*DT14/'Tabla de Aspectos'!$BM$5,IF(DS14='Tabla de Aspectos'!$BO$2,24*DT14/'Tabla de Aspectos'!$BO$5,IF(DS14='Tabla de Aspectos'!$BQ$2,24*DT14/'Tabla de Aspectos'!$BQ$5,IF(DS14='Tabla de Aspectos'!$BS$2,24*DT14/'Tabla de Aspectos'!$BS$5,IF(DS14='Tabla de Aspectos'!$BU$2,24*DT14/'Tabla de Aspectos'!$BU$5,IF(DS14='Tabla de Aspectos'!$BW$2,24*DT14/'Tabla de Aspectos'!$BW$5,IF(DS14='Tabla de Aspectos'!$BY$2,24*DT14/'Tabla de Aspectos'!$BY$5,IF(DS14='Tabla de Aspectos'!$CA$2,24*DT14/'Tabla de Aspectos'!$CA$5,IF(DS14='Tabla de Aspectos'!$CC$2,24*DT14/'Tabla de Aspectos'!$CC$5,IF(DS14='Tabla de Aspectos'!$CE$2,24*DT14/'Tabla de Aspectos'!$CE$5,IF(DS14='Tabla de Aspectos'!$CG$2,24*DT14/'Tabla de Aspectos'!$CG$5,IF(DS14='Tabla de Aspectos'!$CI$2,24*DT14/'Tabla de Aspectos'!$CI$5,IF(DS14='Tabla de Aspectos'!$CK$2,24*DT14/'Tabla de Aspectos'!$CK$5,IF(DS14='Tabla de Aspectos'!$CM$2,24*DT14/'Tabla de Aspectos'!$CM$5,IF(DS14='Tabla de Aspectos'!$CO$2,24*DT14/'Tabla de Aspectos'!$CO$5,IF(DS14='Tabla de Aspectos'!$CQ$2,24*DT14/'Tabla de Aspectos'!$CQ$5,IF(DS14='Tabla de Aspectos'!$CS$2,24*DT14/'Tabla de Aspectos'!$CS$5,IF(DS14='Tabla de Aspectos'!$CU$2,24*DT14/'Tabla de Aspectos'!$CU$5,IF(DS14='Tabla de Aspectos'!$CW$2,24*DT14/'Tabla de Aspectos'!$CW$5,""))))))))))))))))))))))))))))))))))))))))))))))))))</f>
        <v>0</v>
      </c>
      <c r="DW14" s="3">
        <f t="shared" si="11"/>
        <v>20</v>
      </c>
      <c r="DY14" s="3">
        <f>'Tabla de Aspectos'!D231</f>
        <v>235</v>
      </c>
      <c r="DZ14" s="3" t="str">
        <f>'Tabla de Aspectos'!E231</f>
        <v>Vertex</v>
      </c>
      <c r="EA14" s="3" t="str">
        <f>'Tabla de Aspectos'!F231</f>
        <v>Nodo Norte Real</v>
      </c>
      <c r="EB14" s="3" t="str">
        <f>IF('Tabla de Aspectos'!G231='Tabla de Aspectos'!$H$2,'Tabla de Aspectos'!$H$2,IF('Tabla de Aspectos'!I231='Tabla de Aspectos'!$J$2,'Tabla de Aspectos'!$J$2,IF('Tabla de Aspectos'!CY231='Tabla de Aspectos'!$CZ$2,'Tabla de Aspectos'!$CZ$2,IF('Tabla de Aspectos'!K231='Tabla de Aspectos'!$L$2,'Tabla de Aspectos'!$L$2,IF('Tabla de Aspectos'!M231='Tabla de Aspectos'!$N$2,'Tabla de Aspectos'!$N$2,IF('Tabla de Aspectos'!O231='Tabla de Aspectos'!$P$2,'Tabla de Aspectos'!$P$2,IF('Tabla de Aspectos'!Q231='Tabla de Aspectos'!$R$2,'Tabla de Aspectos'!$R$2,IF('Tabla de Aspectos'!S231='Tabla de Aspectos'!$T$2,'Tabla de Aspectos'!$T$2,IF('Tabla de Aspectos'!U231='Tabla de Aspectos'!$V$2,'Tabla de Aspectos'!$V$2,IF('Tabla de Aspectos'!W231='Tabla de Aspectos'!$X$2,'Tabla de Aspectos'!$X$2,IF('Tabla de Aspectos'!Y231='Tabla de Aspectos'!$Z$2,'Tabla de Aspectos'!$Z$2,IF('Tabla de Aspectos'!AA231='Tabla de Aspectos'!$AB$2,'Tabla de Aspectos'!$AB$2,IF('Tabla de Aspectos'!AC231='Tabla de Aspectos'!$AD$2,'Tabla de Aspectos'!$AD$2,IF('Tabla de Aspectos'!AE231='Tabla de Aspectos'!$AF$2,'Tabla de Aspectos'!$AF$2,IF('Tabla de Aspectos'!AG231='Tabla de Aspectos'!$AH$2,'Tabla de Aspectos'!$AH$2,IF('Tabla de Aspectos'!AI231='Tabla de Aspectos'!$AJ$2,'Tabla de Aspectos'!$AJ$2,IF('Tabla de Aspectos'!AK231='Tabla de Aspectos'!$AL$2,'Tabla de Aspectos'!$AL$2,IF('Tabla de Aspectos'!AM231='Tabla de Aspectos'!$AN$2,'Tabla de Aspectos'!$AN$2,IF('Tabla de Aspectos'!AO231='Tabla de Aspectos'!$AP$2,'Tabla de Aspectos'!$AP$2,IF('Tabla de Aspectos'!AQ231='Tabla de Aspectos'!$AR$2,'Tabla de Aspectos'!$AR$2,IF('Tabla de Aspectos'!AS231='Tabla de Aspectos'!$AT$2,'Tabla de Aspectos'!$AT$2,IF('Tabla de Aspectos'!AU231='Tabla de Aspectos'!$AV$2,'Tabla de Aspectos'!$AV$2,IF('Tabla de Aspectos'!AW231='Tabla de Aspectos'!$AX$2,'Tabla de Aspectos'!$AX$2,IF('Tabla de Aspectos'!AY231='Tabla de Aspectos'!$AZ$2,'Tabla de Aspectos'!$AZ$2,IF('Tabla de Aspectos'!BA231='Tabla de Aspectos'!$BB$2,'Tabla de Aspectos'!$BB$2,IF('Tabla de Aspectos'!BC231='Tabla de Aspectos'!$BD$2,'Tabla de Aspectos'!$BD$2,IF('Tabla de Aspectos'!BE231='Tabla de Aspectos'!$BF$2,'Tabla de Aspectos'!$BF$2,IF('Tabla de Aspectos'!BG231='Tabla de Aspectos'!$BH$2,'Tabla de Aspectos'!$BH$2,IF('Tabla de Aspectos'!BI231='Tabla de Aspectos'!$BJ$2,'Tabla de Aspectos'!$BJ$2,IF('Tabla de Aspectos'!BK231='Tabla de Aspectos'!$BL$2,'Tabla de Aspectos'!$BL$2,IF('Tabla de Aspectos'!BM231='Tabla de Aspectos'!$BN$2,'Tabla de Aspectos'!$BN$2,IF('Tabla de Aspectos'!BO231='Tabla de Aspectos'!$BP$2,'Tabla de Aspectos'!$BP$2,IF('Tabla de Aspectos'!BQ231='Tabla de Aspectos'!$BR$2,'Tabla de Aspectos'!$BR$2,IF('Tabla de Aspectos'!BS231='Tabla de Aspectos'!$BT$2,'Tabla de Aspectos'!$BT$2,IF('Tabla de Aspectos'!BU231='Tabla de Aspectos'!$BV$2,'Tabla de Aspectos'!$BV$2,IF('Tabla de Aspectos'!BW231='Tabla de Aspectos'!$BX$2,'Tabla de Aspectos'!$BX$2,IF('Tabla de Aspectos'!BY231='Tabla de Aspectos'!$BZ$2,'Tabla de Aspectos'!$BZ$2,IF('Tabla de Aspectos'!CA231='Tabla de Aspectos'!$CB$2,'Tabla de Aspectos'!$CB$2,IF('Tabla de Aspectos'!CC231='Tabla de Aspectos'!$CD$2,'Tabla de Aspectos'!$CD$2,IF('Tabla de Aspectos'!CE231='Tabla de Aspectos'!$CF$2,'Tabla de Aspectos'!$CF$2,IF('Tabla de Aspectos'!CG231='Tabla de Aspectos'!$CH$2,'Tabla de Aspectos'!$CH$2,IF('Tabla de Aspectos'!CI231='Tabla de Aspectos'!$CJ$2,'Tabla de Aspectos'!$CJ$2,IF('Tabla de Aspectos'!CK231='Tabla de Aspectos'!$CL$2,'Tabla de Aspectos'!$CL$2,IF('Tabla de Aspectos'!CM231='Tabla de Aspectos'!$CN$2,'Tabla de Aspectos'!$CN$2,IF('Tabla de Aspectos'!CO231='Tabla de Aspectos'!$CP$2,'Tabla de Aspectos'!$CP$2,IF('Tabla de Aspectos'!CQ231='Tabla de Aspectos'!$CR$2,'Tabla de Aspectos'!$CR$2,IF('Tabla de Aspectos'!CS231='Tabla de Aspectos'!$CT$2,'Tabla de Aspectos'!$CT$2,IF('Tabla de Aspectos'!CU231='Tabla de Aspectos'!$CV$2,'Tabla de Aspectos'!$CV$2,IF('Tabla de Aspectos'!CW231='Tabla de Aspectos'!$CX$2,'Tabla de Aspectos'!$CX$2,"")))))))))))))))))))))))))))))))))))))))))))))))))</f>
        <v>Conjunción</v>
      </c>
      <c r="EC14" s="5">
        <f>IF(AND('Tabla de Aspectos'!H231&gt;=0,'Tabla de Aspectos'!H231&lt;'Tabla de Aspectos'!$G$5/24),'Tabla de Aspectos'!H231,IF(AND('Tabla de Aspectos'!J231&gt;=0,'Tabla de Aspectos'!J231&lt;'Tabla de Aspectos'!$I$5/24),'Tabla de Aspectos'!J231,IF(AND('Tabla de Aspectos'!CZ231&gt;=0,'Tabla de Aspectos'!CZ231&lt;'Tabla de Aspectos'!$CY$5/24),'Tabla de Aspectos'!CZ231,IF(AND('Tabla de Aspectos'!L231&gt;=0,'Tabla de Aspectos'!L231&lt;'Tabla de Aspectos'!$K$5/24),'Tabla de Aspectos'!L231,IF(AND('Tabla de Aspectos'!N231&gt;=0,'Tabla de Aspectos'!N231&lt;'Tabla de Aspectos'!$M$5/24),'Tabla de Aspectos'!N231,IF(AND('Tabla de Aspectos'!P231&gt;=0,'Tabla de Aspectos'!P231&lt;'Tabla de Aspectos'!$O$5/24),'Tabla de Aspectos'!P231,IF(AND('Tabla de Aspectos'!R231&gt;=0,'Tabla de Aspectos'!R231&lt;'Tabla de Aspectos'!$Q$5/24),'Tabla de Aspectos'!R231,IF(AND('Tabla de Aspectos'!T231&gt;=0,'Tabla de Aspectos'!T231&lt;'Tabla de Aspectos'!$S$5/24),'Tabla de Aspectos'!T231,IF(AND('Tabla de Aspectos'!V231&gt;=0,'Tabla de Aspectos'!V231&lt;'Tabla de Aspectos'!$U$5/24),'Tabla de Aspectos'!V231,IF(AND('Tabla de Aspectos'!X231&gt;=0,'Tabla de Aspectos'!X231&lt;'Tabla de Aspectos'!$W$5/24),'Tabla de Aspectos'!X231,IF(AND('Tabla de Aspectos'!Z231&gt;=0,'Tabla de Aspectos'!Z231&lt;'Tabla de Aspectos'!$Y$5/24),'Tabla de Aspectos'!Z231,IF(AND('Tabla de Aspectos'!AB231&gt;=0,'Tabla de Aspectos'!AB231&lt;'Tabla de Aspectos'!$AA$5/24),'Tabla de Aspectos'!AB231,IF(AND('Tabla de Aspectos'!AD231&gt;=0,'Tabla de Aspectos'!AD231&lt;'Tabla de Aspectos'!$AC$5/24),'Tabla de Aspectos'!AD231,IF(AND('Tabla de Aspectos'!AF231&gt;=0,'Tabla de Aspectos'!AF231&lt;'Tabla de Aspectos'!$AE$5/24),'Tabla de Aspectos'!AF231,IF(AND('Tabla de Aspectos'!AH231&gt;=0,'Tabla de Aspectos'!AH231&lt;'Tabla de Aspectos'!$AG$5/24),'Tabla de Aspectos'!AH231,IF(AND('Tabla de Aspectos'!AJ231&gt;=0,'Tabla de Aspectos'!AJ231&lt;'Tabla de Aspectos'!$AI$5/24),'Tabla de Aspectos'!AJ231,IF(AND('Tabla de Aspectos'!AL231&gt;=0,'Tabla de Aspectos'!AL231&lt;'Tabla de Aspectos'!$AK$5/24),'Tabla de Aspectos'!AL231,IF(AND('Tabla de Aspectos'!AN231&gt;=0,'Tabla de Aspectos'!AN231&lt;'Tabla de Aspectos'!$AM$5/24),'Tabla de Aspectos'!AN231,IF(AND('Tabla de Aspectos'!AP231&gt;=0,'Tabla de Aspectos'!AP231&lt;'Tabla de Aspectos'!$AO$5/24),'Tabla de Aspectos'!AP231,IF(AND('Tabla de Aspectos'!AR231&gt;=0,'Tabla de Aspectos'!AR231&lt;'Tabla de Aspectos'!$AQ$5/24),'Tabla de Aspectos'!AR231,IF(AND('Tabla de Aspectos'!AT231&gt;=0,'Tabla de Aspectos'!AT231&lt;'Tabla de Aspectos'!$AS$5/24),'Tabla de Aspectos'!AT231,IF(AND('Tabla de Aspectos'!AV231&gt;=0,'Tabla de Aspectos'!AV231&lt;'Tabla de Aspectos'!$AU$5/24),'Tabla de Aspectos'!AV231,IF(AND('Tabla de Aspectos'!AX231&gt;=0,'Tabla de Aspectos'!AX231&lt;'Tabla de Aspectos'!$AW$5/24),'Tabla de Aspectos'!AX231,IF(AND('Tabla de Aspectos'!AZ231&gt;=0,'Tabla de Aspectos'!AZ231&lt;'Tabla de Aspectos'!$AY$5/24),'Tabla de Aspectos'!AZ231,IF(AND('Tabla de Aspectos'!BB231&gt;=0,'Tabla de Aspectos'!BB231&lt;'Tabla de Aspectos'!$BA$5/24),'Tabla de Aspectos'!BB231,IF(AND('Tabla de Aspectos'!BD231&gt;=0,'Tabla de Aspectos'!BD231&lt;'Tabla de Aspectos'!$BC$5/24),'Tabla de Aspectos'!BD231,IF(AND('Tabla de Aspectos'!BF231&gt;=0,'Tabla de Aspectos'!BF231&lt;'Tabla de Aspectos'!$BE$5/24),'Tabla de Aspectos'!BF231,IF(AND('Tabla de Aspectos'!BH231&gt;=0,'Tabla de Aspectos'!BH231&lt;'Tabla de Aspectos'!$BG$5/24),'Tabla de Aspectos'!BH231,IF(AND('Tabla de Aspectos'!BJ231&gt;=0,'Tabla de Aspectos'!BJ231&lt;'Tabla de Aspectos'!$BI$5/24),'Tabla de Aspectos'!BJ231,IF(AND('Tabla de Aspectos'!BL231&gt;=0,'Tabla de Aspectos'!BL231&lt;'Tabla de Aspectos'!$BK$5/24),'Tabla de Aspectos'!BL231,IF(AND('Tabla de Aspectos'!BN231&gt;=0,'Tabla de Aspectos'!BN231&lt;'Tabla de Aspectos'!$BM$5/24),'Tabla de Aspectos'!BN231,IF(AND('Tabla de Aspectos'!BP231&gt;=0,'Tabla de Aspectos'!BP231&lt;'Tabla de Aspectos'!$BO$5/24),'Tabla de Aspectos'!BP231,IF(AND('Tabla de Aspectos'!BR231&gt;=0,'Tabla de Aspectos'!BR231&lt;'Tabla de Aspectos'!$BQ$5/24),'Tabla de Aspectos'!BR231,IF(AND('Tabla de Aspectos'!BT231&gt;=0,'Tabla de Aspectos'!BT231&lt;'Tabla de Aspectos'!$BS$5/24),'Tabla de Aspectos'!BT231,IF(AND('Tabla de Aspectos'!BV231&gt;=0,'Tabla de Aspectos'!BV231&lt;'Tabla de Aspectos'!$BU$5/24),'Tabla de Aspectos'!BV231,IF(AND('Tabla de Aspectos'!BX231&gt;=0,'Tabla de Aspectos'!BX231&lt;'Tabla de Aspectos'!$BW$5/24),'Tabla de Aspectos'!BX231,IF(AND('Tabla de Aspectos'!BZ231&gt;=0,'Tabla de Aspectos'!BZ231&lt;'Tabla de Aspectos'!$BY$5/24),'Tabla de Aspectos'!BZ231,IF(AND('Tabla de Aspectos'!CB231&gt;=0,'Tabla de Aspectos'!CB231&lt;'Tabla de Aspectos'!$CA$5/24),'Tabla de Aspectos'!CB231,IF(AND('Tabla de Aspectos'!CD231&gt;=0,'Tabla de Aspectos'!CD231&lt;'Tabla de Aspectos'!$CC$5/24),'Tabla de Aspectos'!CD231,IF(AND('Tabla de Aspectos'!CF231&gt;=0,'Tabla de Aspectos'!CF231&lt;'Tabla de Aspectos'!$CE$5/24),'Tabla de Aspectos'!CF231,IF(AND('Tabla de Aspectos'!CH231&gt;=0,'Tabla de Aspectos'!CH231&lt;'Tabla de Aspectos'!$CG$5/24),'Tabla de Aspectos'!CH231,IF(AND('Tabla de Aspectos'!CJ231&gt;=0,'Tabla de Aspectos'!CJ231&lt;'Tabla de Aspectos'!$CI$5/24),'Tabla de Aspectos'!CJ231,IF(AND('Tabla de Aspectos'!CL231&gt;=0,'Tabla de Aspectos'!CL231&lt;'Tabla de Aspectos'!$CK$5/24),'Tabla de Aspectos'!CL231,IF(AND('Tabla de Aspectos'!CN231&gt;=0,'Tabla de Aspectos'!CN231&lt;'Tabla de Aspectos'!$CM$5/24),'Tabla de Aspectos'!CN231,IF(AND('Tabla de Aspectos'!CP231&gt;=0,'Tabla de Aspectos'!CP231&lt;'Tabla de Aspectos'!$CO$5/24),'Tabla de Aspectos'!CP231,IF(AND('Tabla de Aspectos'!CR231&gt;=0,'Tabla de Aspectos'!CR231&lt;'Tabla de Aspectos'!$CQ$5/24),'Tabla de Aspectos'!CR231,IF(AND('Tabla de Aspectos'!CT231&gt;=0,'Tabla de Aspectos'!CT231&lt;'Tabla de Aspectos'!$CS$5/24),'Tabla de Aspectos'!CT231,IF(AND('Tabla de Aspectos'!CV231&gt;=0,'Tabla de Aspectos'!CV231&lt;'Tabla de Aspectos'!$CU$5/24),'Tabla de Aspectos'!CV231,IF(AND('Tabla de Aspectos'!CX231&gt;=0,'Tabla de Aspectos'!CX231&lt;'Tabla de Aspectos'!$CW$5/24),'Tabla de Aspectos'!CX231,"")))))))))))))))))))))))))))))))))))))))))))))))))</f>
        <v>0</v>
      </c>
      <c r="ED14" s="3" t="str">
        <f>IF(EC14&lt;&gt;"",IF(EB14=13,"(no se puede describir)",IF(EB14="Conjunción","+20",ROUND((31-HLOOKUP(EB14,'Tabla de Aspectos'!$G$2:$DT$7,6,FALSE))/3*2,1))),"")</f>
        <v>+20</v>
      </c>
      <c r="EE14" s="3">
        <f>IF(EB14='Tabla de Aspectos'!$G$2,24*EC14/'Tabla de Aspectos'!$G$5,IF(EB14='Tabla de Aspectos'!$I$2,24*EC14/'Tabla de Aspectos'!$I$5,IF(EB14='Tabla de Aspectos'!$K$2,24*EC14/'Tabla de Aspectos'!$K$5,IF(EB14='Tabla de Aspectos'!$CY$2,24*EC14/'Tabla de Aspectos'!$CY$5,IF(EB14='Tabla de Aspectos'!$M$2,24*EC14/'Tabla de Aspectos'!$M$5,IF(EB14='Tabla de Aspectos'!$M$2,24*EC14/'Tabla de Aspectos'!$M$5,IF(EB14='Tabla de Aspectos'!$O$2,24*EC14/'Tabla de Aspectos'!$O$5,IF(EB14='Tabla de Aspectos'!$Q$2,24*EC14/'Tabla de Aspectos'!$Q$5,IF(EB14='Tabla de Aspectos'!$S$2,24*EC14/'Tabla de Aspectos'!$S$5,IF(EB14='Tabla de Aspectos'!$U$2,24*EC14/'Tabla de Aspectos'!$U$5,IF(EB14='Tabla de Aspectos'!$W$2,24*EC14/'Tabla de Aspectos'!$W$5,IF(EB14='Tabla de Aspectos'!$Y$2,24*EC14/'Tabla de Aspectos'!$Y$5,IF(EB14='Tabla de Aspectos'!$AA$2,24*EC14/'Tabla de Aspectos'!$AA$5,IF(EB14='Tabla de Aspectos'!$AC$2,24*EC14/'Tabla de Aspectos'!$AC$5,IF(EB14='Tabla de Aspectos'!$AE$2,24*EC14/'Tabla de Aspectos'!$AE$5,IF(EB14='Tabla de Aspectos'!$AG$2,24*EC14/'Tabla de Aspectos'!$AG$5,IF(EB14='Tabla de Aspectos'!$AI$2,24*EC14/'Tabla de Aspectos'!$AI$5,IF(EB14='Tabla de Aspectos'!$AK$2,24*EC14/'Tabla de Aspectos'!$AK$5,IF(EB14='Tabla de Aspectos'!$AM$2,24*EC14/'Tabla de Aspectos'!$AM$5,IF(EB14='Tabla de Aspectos'!$AO$2,24*EC14/'Tabla de Aspectos'!$AO$5,IF(EB14='Tabla de Aspectos'!$AQ$2,24*EC14/'Tabla de Aspectos'!$AQ$5,IF(EB14='Tabla de Aspectos'!$AS$2,24*EC14/'Tabla de Aspectos'!$AS$5,IF(EB14='Tabla de Aspectos'!$AU$2,24*EC14/'Tabla de Aspectos'!$AU$5,IF(EB14='Tabla de Aspectos'!$AW$2,24*EC14/'Tabla de Aspectos'!$AW$5,IF(EB14='Tabla de Aspectos'!$AY$2,24*EC14/'Tabla de Aspectos'!$AY$5,IF(EB14='Tabla de Aspectos'!$BA$2,24*EC14/'Tabla de Aspectos'!$BA$5,IF(EB14='Tabla de Aspectos'!$BC$2,24*EC14/'Tabla de Aspectos'!$BC$5,IF(EB14='Tabla de Aspectos'!$BE$2,24*EC14/'Tabla de Aspectos'!$BE$5,IF(EB14='Tabla de Aspectos'!$BG$2,24*EC14/'Tabla de Aspectos'!$BG$5,IF(EB14='Tabla de Aspectos'!$BI$2,24*EC14/'Tabla de Aspectos'!$BI$5,IF(EB14='Tabla de Aspectos'!$BK$2,24*EC14/'Tabla de Aspectos'!$BK$5,IF(EB14='Tabla de Aspectos'!$BM$2,24*EC14/'Tabla de Aspectos'!$BM$5,IF(EB14='Tabla de Aspectos'!$BO$2,24*EC14/'Tabla de Aspectos'!$BO$5,IF(EB14='Tabla de Aspectos'!$BQ$2,24*EC14/'Tabla de Aspectos'!$BQ$5,IF(EB14='Tabla de Aspectos'!$BS$2,24*EC14/'Tabla de Aspectos'!$BS$5,IF(EB14='Tabla de Aspectos'!$BU$2,24*EC14/'Tabla de Aspectos'!$BU$5,IF(EB14='Tabla de Aspectos'!$BW$2,24*EC14/'Tabla de Aspectos'!$BW$5,IF(EB14='Tabla de Aspectos'!$BY$2,24*EC14/'Tabla de Aspectos'!$BY$5,IF(EB14='Tabla de Aspectos'!$CA$2,24*EC14/'Tabla de Aspectos'!$CA$5,IF(EB14='Tabla de Aspectos'!$CC$2,24*EC14/'Tabla de Aspectos'!$CC$5,IF(EB14='Tabla de Aspectos'!$CE$2,24*EC14/'Tabla de Aspectos'!$CE$5,IF(EB14='Tabla de Aspectos'!$CG$2,24*EC14/'Tabla de Aspectos'!$CG$5,IF(EB14='Tabla de Aspectos'!$CI$2,24*EC14/'Tabla de Aspectos'!$CI$5,IF(EB14='Tabla de Aspectos'!$CK$2,24*EC14/'Tabla de Aspectos'!$CK$5,IF(EB14='Tabla de Aspectos'!$CM$2,24*EC14/'Tabla de Aspectos'!$CM$5,IF(EB14='Tabla de Aspectos'!$CO$2,24*EC14/'Tabla de Aspectos'!$CO$5,IF(EB14='Tabla de Aspectos'!$CQ$2,24*EC14/'Tabla de Aspectos'!$CQ$5,IF(EB14='Tabla de Aspectos'!$CS$2,24*EC14/'Tabla de Aspectos'!$CS$5,IF(EB14='Tabla de Aspectos'!$CU$2,24*EC14/'Tabla de Aspectos'!$CU$5,IF(EB14='Tabla de Aspectos'!$CW$2,24*EC14/'Tabla de Aspectos'!$CW$5,""))))))))))))))))))))))))))))))))))))))))))))))))))</f>
        <v>0</v>
      </c>
      <c r="EF14" s="3">
        <f t="shared" si="12"/>
        <v>20</v>
      </c>
      <c r="EH14" s="3">
        <f>'Tabla de Aspectos'!D246</f>
        <v>251</v>
      </c>
      <c r="EI14" s="3" t="str">
        <f>'Tabla de Aspectos'!E246</f>
        <v>Ceres</v>
      </c>
      <c r="EJ14" s="3" t="str">
        <f>'Tabla de Aspectos'!F246</f>
        <v>Nodo Norte Real</v>
      </c>
      <c r="EK14" s="3" t="str">
        <f>IF('Tabla de Aspectos'!G246='Tabla de Aspectos'!$H$2,'Tabla de Aspectos'!$H$2,IF('Tabla de Aspectos'!I246='Tabla de Aspectos'!$J$2,'Tabla de Aspectos'!$J$2,IF('Tabla de Aspectos'!CY246='Tabla de Aspectos'!$CZ$2,'Tabla de Aspectos'!$CZ$2,IF('Tabla de Aspectos'!K246='Tabla de Aspectos'!$L$2,'Tabla de Aspectos'!$L$2,IF('Tabla de Aspectos'!M246='Tabla de Aspectos'!$N$2,'Tabla de Aspectos'!$N$2,IF('Tabla de Aspectos'!O246='Tabla de Aspectos'!$P$2,'Tabla de Aspectos'!$P$2,IF('Tabla de Aspectos'!Q246='Tabla de Aspectos'!$R$2,'Tabla de Aspectos'!$R$2,IF('Tabla de Aspectos'!S246='Tabla de Aspectos'!$T$2,'Tabla de Aspectos'!$T$2,IF('Tabla de Aspectos'!U246='Tabla de Aspectos'!$V$2,'Tabla de Aspectos'!$V$2,IF('Tabla de Aspectos'!W246='Tabla de Aspectos'!$X$2,'Tabla de Aspectos'!$X$2,IF('Tabla de Aspectos'!Y246='Tabla de Aspectos'!$Z$2,'Tabla de Aspectos'!$Z$2,IF('Tabla de Aspectos'!AA246='Tabla de Aspectos'!$AB$2,'Tabla de Aspectos'!$AB$2,IF('Tabla de Aspectos'!AC246='Tabla de Aspectos'!$AD$2,'Tabla de Aspectos'!$AD$2,IF('Tabla de Aspectos'!AE246='Tabla de Aspectos'!$AF$2,'Tabla de Aspectos'!$AF$2,IF('Tabla de Aspectos'!AG246='Tabla de Aspectos'!$AH$2,'Tabla de Aspectos'!$AH$2,IF('Tabla de Aspectos'!AI246='Tabla de Aspectos'!$AJ$2,'Tabla de Aspectos'!$AJ$2,IF('Tabla de Aspectos'!AK246='Tabla de Aspectos'!$AL$2,'Tabla de Aspectos'!$AL$2,IF('Tabla de Aspectos'!AM246='Tabla de Aspectos'!$AN$2,'Tabla de Aspectos'!$AN$2,IF('Tabla de Aspectos'!AO246='Tabla de Aspectos'!$AP$2,'Tabla de Aspectos'!$AP$2,IF('Tabla de Aspectos'!AQ246='Tabla de Aspectos'!$AR$2,'Tabla de Aspectos'!$AR$2,IF('Tabla de Aspectos'!AS246='Tabla de Aspectos'!$AT$2,'Tabla de Aspectos'!$AT$2,IF('Tabla de Aspectos'!AU246='Tabla de Aspectos'!$AV$2,'Tabla de Aspectos'!$AV$2,IF('Tabla de Aspectos'!AW246='Tabla de Aspectos'!$AX$2,'Tabla de Aspectos'!$AX$2,IF('Tabla de Aspectos'!AY246='Tabla de Aspectos'!$AZ$2,'Tabla de Aspectos'!$AZ$2,IF('Tabla de Aspectos'!BA246='Tabla de Aspectos'!$BB$2,'Tabla de Aspectos'!$BB$2,IF('Tabla de Aspectos'!BC246='Tabla de Aspectos'!$BD$2,'Tabla de Aspectos'!$BD$2,IF('Tabla de Aspectos'!BE246='Tabla de Aspectos'!$BF$2,'Tabla de Aspectos'!$BF$2,IF('Tabla de Aspectos'!BG246='Tabla de Aspectos'!$BH$2,'Tabla de Aspectos'!$BH$2,IF('Tabla de Aspectos'!BI246='Tabla de Aspectos'!$BJ$2,'Tabla de Aspectos'!$BJ$2,IF('Tabla de Aspectos'!BK246='Tabla de Aspectos'!$BL$2,'Tabla de Aspectos'!$BL$2,IF('Tabla de Aspectos'!BM246='Tabla de Aspectos'!$BN$2,'Tabla de Aspectos'!$BN$2,IF('Tabla de Aspectos'!BO246='Tabla de Aspectos'!$BP$2,'Tabla de Aspectos'!$BP$2,IF('Tabla de Aspectos'!BQ246='Tabla de Aspectos'!$BR$2,'Tabla de Aspectos'!$BR$2,IF('Tabla de Aspectos'!BS246='Tabla de Aspectos'!$BT$2,'Tabla de Aspectos'!$BT$2,IF('Tabla de Aspectos'!BU246='Tabla de Aspectos'!$BV$2,'Tabla de Aspectos'!$BV$2,IF('Tabla de Aspectos'!BW246='Tabla de Aspectos'!$BX$2,'Tabla de Aspectos'!$BX$2,IF('Tabla de Aspectos'!BY246='Tabla de Aspectos'!$BZ$2,'Tabla de Aspectos'!$BZ$2,IF('Tabla de Aspectos'!CA246='Tabla de Aspectos'!$CB$2,'Tabla de Aspectos'!$CB$2,IF('Tabla de Aspectos'!CC246='Tabla de Aspectos'!$CD$2,'Tabla de Aspectos'!$CD$2,IF('Tabla de Aspectos'!CE246='Tabla de Aspectos'!$CF$2,'Tabla de Aspectos'!$CF$2,IF('Tabla de Aspectos'!CG246='Tabla de Aspectos'!$CH$2,'Tabla de Aspectos'!$CH$2,IF('Tabla de Aspectos'!CI246='Tabla de Aspectos'!$CJ$2,'Tabla de Aspectos'!$CJ$2,IF('Tabla de Aspectos'!CK246='Tabla de Aspectos'!$CL$2,'Tabla de Aspectos'!$CL$2,IF('Tabla de Aspectos'!CM246='Tabla de Aspectos'!$CN$2,'Tabla de Aspectos'!$CN$2,IF('Tabla de Aspectos'!CO246='Tabla de Aspectos'!$CP$2,'Tabla de Aspectos'!$CP$2,IF('Tabla de Aspectos'!CQ246='Tabla de Aspectos'!$CR$2,'Tabla de Aspectos'!$CR$2,IF('Tabla de Aspectos'!CS246='Tabla de Aspectos'!$CT$2,'Tabla de Aspectos'!$CT$2,IF('Tabla de Aspectos'!CU246='Tabla de Aspectos'!$CV$2,'Tabla de Aspectos'!$CV$2,IF('Tabla de Aspectos'!CW246='Tabla de Aspectos'!$CX$2,'Tabla de Aspectos'!$CX$2,"")))))))))))))))))))))))))))))))))))))))))))))))))</f>
        <v>Conjunción</v>
      </c>
      <c r="EL14" s="5">
        <f>IF(AND('Tabla de Aspectos'!H246&gt;=0,'Tabla de Aspectos'!H246&lt;'Tabla de Aspectos'!$G$5/24),'Tabla de Aspectos'!H246,IF(AND('Tabla de Aspectos'!J246&gt;=0,'Tabla de Aspectos'!J246&lt;'Tabla de Aspectos'!$I$5/24),'Tabla de Aspectos'!J246,IF(AND('Tabla de Aspectos'!CZ246&gt;=0,'Tabla de Aspectos'!CZ246&lt;'Tabla de Aspectos'!$CY$5/24),'Tabla de Aspectos'!CZ246,IF(AND('Tabla de Aspectos'!L246&gt;=0,'Tabla de Aspectos'!L246&lt;'Tabla de Aspectos'!$K$5/24),'Tabla de Aspectos'!L246,IF(AND('Tabla de Aspectos'!N246&gt;=0,'Tabla de Aspectos'!N246&lt;'Tabla de Aspectos'!$M$5/24),'Tabla de Aspectos'!N246,IF(AND('Tabla de Aspectos'!P246&gt;=0,'Tabla de Aspectos'!P246&lt;'Tabla de Aspectos'!$O$5/24),'Tabla de Aspectos'!P246,IF(AND('Tabla de Aspectos'!R246&gt;=0,'Tabla de Aspectos'!R246&lt;'Tabla de Aspectos'!$Q$5/24),'Tabla de Aspectos'!R246,IF(AND('Tabla de Aspectos'!T246&gt;=0,'Tabla de Aspectos'!T246&lt;'Tabla de Aspectos'!$S$5/24),'Tabla de Aspectos'!T246,IF(AND('Tabla de Aspectos'!V246&gt;=0,'Tabla de Aspectos'!V246&lt;'Tabla de Aspectos'!$U$5/24),'Tabla de Aspectos'!V246,IF(AND('Tabla de Aspectos'!X246&gt;=0,'Tabla de Aspectos'!X246&lt;'Tabla de Aspectos'!$W$5/24),'Tabla de Aspectos'!X246,IF(AND('Tabla de Aspectos'!Z246&gt;=0,'Tabla de Aspectos'!Z246&lt;'Tabla de Aspectos'!$Y$5/24),'Tabla de Aspectos'!Z246,IF(AND('Tabla de Aspectos'!AB246&gt;=0,'Tabla de Aspectos'!AB246&lt;'Tabla de Aspectos'!$AA$5/24),'Tabla de Aspectos'!AB246,IF(AND('Tabla de Aspectos'!AD246&gt;=0,'Tabla de Aspectos'!AD246&lt;'Tabla de Aspectos'!$AC$5/24),'Tabla de Aspectos'!AD246,IF(AND('Tabla de Aspectos'!AF246&gt;=0,'Tabla de Aspectos'!AF246&lt;'Tabla de Aspectos'!$AE$5/24),'Tabla de Aspectos'!AF246,IF(AND('Tabla de Aspectos'!AH246&gt;=0,'Tabla de Aspectos'!AH246&lt;'Tabla de Aspectos'!$AG$5/24),'Tabla de Aspectos'!AH246,IF(AND('Tabla de Aspectos'!AJ246&gt;=0,'Tabla de Aspectos'!AJ246&lt;'Tabla de Aspectos'!$AI$5/24),'Tabla de Aspectos'!AJ246,IF(AND('Tabla de Aspectos'!AL246&gt;=0,'Tabla de Aspectos'!AL246&lt;'Tabla de Aspectos'!$AK$5/24),'Tabla de Aspectos'!AL246,IF(AND('Tabla de Aspectos'!AN246&gt;=0,'Tabla de Aspectos'!AN246&lt;'Tabla de Aspectos'!$AM$5/24),'Tabla de Aspectos'!AN246,IF(AND('Tabla de Aspectos'!AP246&gt;=0,'Tabla de Aspectos'!AP246&lt;'Tabla de Aspectos'!$AO$5/24),'Tabla de Aspectos'!AP246,IF(AND('Tabla de Aspectos'!AR246&gt;=0,'Tabla de Aspectos'!AR246&lt;'Tabla de Aspectos'!$AQ$5/24),'Tabla de Aspectos'!AR246,IF(AND('Tabla de Aspectos'!AT246&gt;=0,'Tabla de Aspectos'!AT246&lt;'Tabla de Aspectos'!$AS$5/24),'Tabla de Aspectos'!AT246,IF(AND('Tabla de Aspectos'!AV246&gt;=0,'Tabla de Aspectos'!AV246&lt;'Tabla de Aspectos'!$AU$5/24),'Tabla de Aspectos'!AV246,IF(AND('Tabla de Aspectos'!AX246&gt;=0,'Tabla de Aspectos'!AX246&lt;'Tabla de Aspectos'!$AW$5/24),'Tabla de Aspectos'!AX246,IF(AND('Tabla de Aspectos'!AZ246&gt;=0,'Tabla de Aspectos'!AZ246&lt;'Tabla de Aspectos'!$AY$5/24),'Tabla de Aspectos'!AZ246,IF(AND('Tabla de Aspectos'!BB246&gt;=0,'Tabla de Aspectos'!BB246&lt;'Tabla de Aspectos'!$BA$5/24),'Tabla de Aspectos'!BB246,IF(AND('Tabla de Aspectos'!BD246&gt;=0,'Tabla de Aspectos'!BD246&lt;'Tabla de Aspectos'!$BC$5/24),'Tabla de Aspectos'!BD246,IF(AND('Tabla de Aspectos'!BF246&gt;=0,'Tabla de Aspectos'!BF246&lt;'Tabla de Aspectos'!$BE$5/24),'Tabla de Aspectos'!BF246,IF(AND('Tabla de Aspectos'!BH246&gt;=0,'Tabla de Aspectos'!BH246&lt;'Tabla de Aspectos'!$BG$5/24),'Tabla de Aspectos'!BH246,IF(AND('Tabla de Aspectos'!BJ246&gt;=0,'Tabla de Aspectos'!BJ246&lt;'Tabla de Aspectos'!$BI$5/24),'Tabla de Aspectos'!BJ246,IF(AND('Tabla de Aspectos'!BL246&gt;=0,'Tabla de Aspectos'!BL246&lt;'Tabla de Aspectos'!$BK$5/24),'Tabla de Aspectos'!BL246,IF(AND('Tabla de Aspectos'!BN246&gt;=0,'Tabla de Aspectos'!BN246&lt;'Tabla de Aspectos'!$BM$5/24),'Tabla de Aspectos'!BN246,IF(AND('Tabla de Aspectos'!BP246&gt;=0,'Tabla de Aspectos'!BP246&lt;'Tabla de Aspectos'!$BO$5/24),'Tabla de Aspectos'!BP246,IF(AND('Tabla de Aspectos'!BR246&gt;=0,'Tabla de Aspectos'!BR246&lt;'Tabla de Aspectos'!$BQ$5/24),'Tabla de Aspectos'!BR246,IF(AND('Tabla de Aspectos'!BT246&gt;=0,'Tabla de Aspectos'!BT246&lt;'Tabla de Aspectos'!$BS$5/24),'Tabla de Aspectos'!BT246,IF(AND('Tabla de Aspectos'!BV246&gt;=0,'Tabla de Aspectos'!BV246&lt;'Tabla de Aspectos'!$BU$5/24),'Tabla de Aspectos'!BV246,IF(AND('Tabla de Aspectos'!BX246&gt;=0,'Tabla de Aspectos'!BX246&lt;'Tabla de Aspectos'!$BW$5/24),'Tabla de Aspectos'!BX246,IF(AND('Tabla de Aspectos'!BZ246&gt;=0,'Tabla de Aspectos'!BZ246&lt;'Tabla de Aspectos'!$BY$5/24),'Tabla de Aspectos'!BZ246,IF(AND('Tabla de Aspectos'!CB246&gt;=0,'Tabla de Aspectos'!CB246&lt;'Tabla de Aspectos'!$CA$5/24),'Tabla de Aspectos'!CB246,IF(AND('Tabla de Aspectos'!CD246&gt;=0,'Tabla de Aspectos'!CD246&lt;'Tabla de Aspectos'!$CC$5/24),'Tabla de Aspectos'!CD246,IF(AND('Tabla de Aspectos'!CF246&gt;=0,'Tabla de Aspectos'!CF246&lt;'Tabla de Aspectos'!$CE$5/24),'Tabla de Aspectos'!CF246,IF(AND('Tabla de Aspectos'!CH246&gt;=0,'Tabla de Aspectos'!CH246&lt;'Tabla de Aspectos'!$CG$5/24),'Tabla de Aspectos'!CH246,IF(AND('Tabla de Aspectos'!CJ246&gt;=0,'Tabla de Aspectos'!CJ246&lt;'Tabla de Aspectos'!$CI$5/24),'Tabla de Aspectos'!CJ246,IF(AND('Tabla de Aspectos'!CL246&gt;=0,'Tabla de Aspectos'!CL246&lt;'Tabla de Aspectos'!$CK$5/24),'Tabla de Aspectos'!CL246,IF(AND('Tabla de Aspectos'!CN246&gt;=0,'Tabla de Aspectos'!CN246&lt;'Tabla de Aspectos'!$CM$5/24),'Tabla de Aspectos'!CN246,IF(AND('Tabla de Aspectos'!CP246&gt;=0,'Tabla de Aspectos'!CP246&lt;'Tabla de Aspectos'!$CO$5/24),'Tabla de Aspectos'!CP246,IF(AND('Tabla de Aspectos'!CR246&gt;=0,'Tabla de Aspectos'!CR246&lt;'Tabla de Aspectos'!$CQ$5/24),'Tabla de Aspectos'!CR246,IF(AND('Tabla de Aspectos'!CT246&gt;=0,'Tabla de Aspectos'!CT246&lt;'Tabla de Aspectos'!$CS$5/24),'Tabla de Aspectos'!CT246,IF(AND('Tabla de Aspectos'!CV246&gt;=0,'Tabla de Aspectos'!CV246&lt;'Tabla de Aspectos'!$CU$5/24),'Tabla de Aspectos'!CV246,IF(AND('Tabla de Aspectos'!CX246&gt;=0,'Tabla de Aspectos'!CX246&lt;'Tabla de Aspectos'!$CW$5/24),'Tabla de Aspectos'!CX246,"")))))))))))))))))))))))))))))))))))))))))))))))))</f>
        <v>0</v>
      </c>
      <c r="EM14" s="3" t="str">
        <f>IF(EL14&lt;&gt;"",IF(EK14=13,"(no se puede describir)",IF(EK14="Conjunción","+20",ROUND((31-HLOOKUP(EK14,'Tabla de Aspectos'!$G$2:$DT$7,6,FALSE))/3*2,1))),"")</f>
        <v>+20</v>
      </c>
      <c r="EN14" s="3">
        <f>IF(EK14='Tabla de Aspectos'!$G$2,24*EL14/'Tabla de Aspectos'!$G$5,IF(EK14='Tabla de Aspectos'!$I$2,24*EL14/'Tabla de Aspectos'!$I$5,IF(EK14='Tabla de Aspectos'!$K$2,24*EL14/'Tabla de Aspectos'!$K$5,IF(EK14='Tabla de Aspectos'!$CY$2,24*EL14/'Tabla de Aspectos'!$CY$5,IF(EK14='Tabla de Aspectos'!$M$2,24*EL14/'Tabla de Aspectos'!$M$5,IF(EK14='Tabla de Aspectos'!$M$2,24*EL14/'Tabla de Aspectos'!$M$5,IF(EK14='Tabla de Aspectos'!$O$2,24*EL14/'Tabla de Aspectos'!$O$5,IF(EK14='Tabla de Aspectos'!$Q$2,24*EL14/'Tabla de Aspectos'!$Q$5,IF(EK14='Tabla de Aspectos'!$S$2,24*EL14/'Tabla de Aspectos'!$S$5,IF(EK14='Tabla de Aspectos'!$U$2,24*EL14/'Tabla de Aspectos'!$U$5,IF(EK14='Tabla de Aspectos'!$W$2,24*EL14/'Tabla de Aspectos'!$W$5,IF(EK14='Tabla de Aspectos'!$Y$2,24*EL14/'Tabla de Aspectos'!$Y$5,IF(EK14='Tabla de Aspectos'!$AA$2,24*EL14/'Tabla de Aspectos'!$AA$5,IF(EK14='Tabla de Aspectos'!$AC$2,24*EL14/'Tabla de Aspectos'!$AC$5,IF(EK14='Tabla de Aspectos'!$AE$2,24*EL14/'Tabla de Aspectos'!$AE$5,IF(EK14='Tabla de Aspectos'!$AG$2,24*EL14/'Tabla de Aspectos'!$AG$5,IF(EK14='Tabla de Aspectos'!$AI$2,24*EL14/'Tabla de Aspectos'!$AI$5,IF(EK14='Tabla de Aspectos'!$AK$2,24*EL14/'Tabla de Aspectos'!$AK$5,IF(EK14='Tabla de Aspectos'!$AM$2,24*EL14/'Tabla de Aspectos'!$AM$5,IF(EK14='Tabla de Aspectos'!$AO$2,24*EL14/'Tabla de Aspectos'!$AO$5,IF(EK14='Tabla de Aspectos'!$AQ$2,24*EL14/'Tabla de Aspectos'!$AQ$5,IF(EK14='Tabla de Aspectos'!$AS$2,24*EL14/'Tabla de Aspectos'!$AS$5,IF(EK14='Tabla de Aspectos'!$AU$2,24*EL14/'Tabla de Aspectos'!$AU$5,IF(EK14='Tabla de Aspectos'!$AW$2,24*EL14/'Tabla de Aspectos'!$AW$5,IF(EK14='Tabla de Aspectos'!$AY$2,24*EL14/'Tabla de Aspectos'!$AY$5,IF(EK14='Tabla de Aspectos'!$BA$2,24*EL14/'Tabla de Aspectos'!$BA$5,IF(EK14='Tabla de Aspectos'!$BC$2,24*EL14/'Tabla de Aspectos'!$BC$5,IF(EK14='Tabla de Aspectos'!$BE$2,24*EL14/'Tabla de Aspectos'!$BE$5,IF(EK14='Tabla de Aspectos'!$BG$2,24*EL14/'Tabla de Aspectos'!$BG$5,IF(EK14='Tabla de Aspectos'!$BI$2,24*EL14/'Tabla de Aspectos'!$BI$5,IF(EK14='Tabla de Aspectos'!$BK$2,24*EL14/'Tabla de Aspectos'!$BK$5,IF(EK14='Tabla de Aspectos'!$BM$2,24*EL14/'Tabla de Aspectos'!$BM$5,IF(EK14='Tabla de Aspectos'!$BO$2,24*EL14/'Tabla de Aspectos'!$BO$5,IF(EK14='Tabla de Aspectos'!$BQ$2,24*EL14/'Tabla de Aspectos'!$BQ$5,IF(EK14='Tabla de Aspectos'!$BS$2,24*EL14/'Tabla de Aspectos'!$BS$5,IF(EK14='Tabla de Aspectos'!$BU$2,24*EL14/'Tabla de Aspectos'!$BU$5,IF(EK14='Tabla de Aspectos'!$BW$2,24*EL14/'Tabla de Aspectos'!$BW$5,IF(EK14='Tabla de Aspectos'!$BY$2,24*EL14/'Tabla de Aspectos'!$BY$5,IF(EK14='Tabla de Aspectos'!$CA$2,24*EL14/'Tabla de Aspectos'!$CA$5,IF(EK14='Tabla de Aspectos'!$CC$2,24*EL14/'Tabla de Aspectos'!$CC$5,IF(EK14='Tabla de Aspectos'!$CE$2,24*EL14/'Tabla de Aspectos'!$CE$5,IF(EK14='Tabla de Aspectos'!$CG$2,24*EL14/'Tabla de Aspectos'!$CG$5,IF(EK14='Tabla de Aspectos'!$CI$2,24*EL14/'Tabla de Aspectos'!$CI$5,IF(EK14='Tabla de Aspectos'!$CK$2,24*EL14/'Tabla de Aspectos'!$CK$5,IF(EK14='Tabla de Aspectos'!$CM$2,24*EL14/'Tabla de Aspectos'!$CM$5,IF(EK14='Tabla de Aspectos'!$CO$2,24*EL14/'Tabla de Aspectos'!$CO$5,IF(EK14='Tabla de Aspectos'!$CQ$2,24*EL14/'Tabla de Aspectos'!$CQ$5,IF(EK14='Tabla de Aspectos'!$CS$2,24*EL14/'Tabla de Aspectos'!$CS$5,IF(EK14='Tabla de Aspectos'!$CU$2,24*EL14/'Tabla de Aspectos'!$CU$5,IF(EK14='Tabla de Aspectos'!$CW$2,24*EL14/'Tabla de Aspectos'!$CW$5,""))))))))))))))))))))))))))))))))))))))))))))))))))</f>
        <v>0</v>
      </c>
      <c r="EO14" s="3">
        <f t="shared" si="13"/>
        <v>20</v>
      </c>
      <c r="EQ14" s="3">
        <f>'Tabla de Aspectos'!D261</f>
        <v>267</v>
      </c>
      <c r="ER14" s="3" t="str">
        <f>'Tabla de Aspectos'!E261</f>
        <v>Varuna</v>
      </c>
      <c r="ES14" s="3" t="str">
        <f>'Tabla de Aspectos'!F261</f>
        <v>Nodo Norte Real</v>
      </c>
      <c r="ET14" s="3" t="str">
        <f>IF('Tabla de Aspectos'!G261='Tabla de Aspectos'!$H$2,'Tabla de Aspectos'!$H$2,IF('Tabla de Aspectos'!I261='Tabla de Aspectos'!$J$2,'Tabla de Aspectos'!$J$2,IF('Tabla de Aspectos'!CY261='Tabla de Aspectos'!$CZ$2,'Tabla de Aspectos'!$CZ$2,IF('Tabla de Aspectos'!K261='Tabla de Aspectos'!$L$2,'Tabla de Aspectos'!$L$2,IF('Tabla de Aspectos'!M261='Tabla de Aspectos'!$N$2,'Tabla de Aspectos'!$N$2,IF('Tabla de Aspectos'!O261='Tabla de Aspectos'!$P$2,'Tabla de Aspectos'!$P$2,IF('Tabla de Aspectos'!Q261='Tabla de Aspectos'!$R$2,'Tabla de Aspectos'!$R$2,IF('Tabla de Aspectos'!S261='Tabla de Aspectos'!$T$2,'Tabla de Aspectos'!$T$2,IF('Tabla de Aspectos'!U261='Tabla de Aspectos'!$V$2,'Tabla de Aspectos'!$V$2,IF('Tabla de Aspectos'!W261='Tabla de Aspectos'!$X$2,'Tabla de Aspectos'!$X$2,IF('Tabla de Aspectos'!Y261='Tabla de Aspectos'!$Z$2,'Tabla de Aspectos'!$Z$2,IF('Tabla de Aspectos'!AA261='Tabla de Aspectos'!$AB$2,'Tabla de Aspectos'!$AB$2,IF('Tabla de Aspectos'!AC261='Tabla de Aspectos'!$AD$2,'Tabla de Aspectos'!$AD$2,IF('Tabla de Aspectos'!AE261='Tabla de Aspectos'!$AF$2,'Tabla de Aspectos'!$AF$2,IF('Tabla de Aspectos'!AG261='Tabla de Aspectos'!$AH$2,'Tabla de Aspectos'!$AH$2,IF('Tabla de Aspectos'!AI261='Tabla de Aspectos'!$AJ$2,'Tabla de Aspectos'!$AJ$2,IF('Tabla de Aspectos'!AK261='Tabla de Aspectos'!$AL$2,'Tabla de Aspectos'!$AL$2,IF('Tabla de Aspectos'!AM261='Tabla de Aspectos'!$AN$2,'Tabla de Aspectos'!$AN$2,IF('Tabla de Aspectos'!AO261='Tabla de Aspectos'!$AP$2,'Tabla de Aspectos'!$AP$2,IF('Tabla de Aspectos'!AQ261='Tabla de Aspectos'!$AR$2,'Tabla de Aspectos'!$AR$2,IF('Tabla de Aspectos'!AS261='Tabla de Aspectos'!$AT$2,'Tabla de Aspectos'!$AT$2,IF('Tabla de Aspectos'!AU261='Tabla de Aspectos'!$AV$2,'Tabla de Aspectos'!$AV$2,IF('Tabla de Aspectos'!AW261='Tabla de Aspectos'!$AX$2,'Tabla de Aspectos'!$AX$2,IF('Tabla de Aspectos'!AY261='Tabla de Aspectos'!$AZ$2,'Tabla de Aspectos'!$AZ$2,IF('Tabla de Aspectos'!BA261='Tabla de Aspectos'!$BB$2,'Tabla de Aspectos'!$BB$2,IF('Tabla de Aspectos'!BC261='Tabla de Aspectos'!$BD$2,'Tabla de Aspectos'!$BD$2,IF('Tabla de Aspectos'!BE261='Tabla de Aspectos'!$BF$2,'Tabla de Aspectos'!$BF$2,IF('Tabla de Aspectos'!BG261='Tabla de Aspectos'!$BH$2,'Tabla de Aspectos'!$BH$2,IF('Tabla de Aspectos'!BI261='Tabla de Aspectos'!$BJ$2,'Tabla de Aspectos'!$BJ$2,IF('Tabla de Aspectos'!BK261='Tabla de Aspectos'!$BL$2,'Tabla de Aspectos'!$BL$2,IF('Tabla de Aspectos'!BM261='Tabla de Aspectos'!$BN$2,'Tabla de Aspectos'!$BN$2,IF('Tabla de Aspectos'!BO261='Tabla de Aspectos'!$BP$2,'Tabla de Aspectos'!$BP$2,IF('Tabla de Aspectos'!BQ261='Tabla de Aspectos'!$BR$2,'Tabla de Aspectos'!$BR$2,IF('Tabla de Aspectos'!BS261='Tabla de Aspectos'!$BT$2,'Tabla de Aspectos'!$BT$2,IF('Tabla de Aspectos'!BU261='Tabla de Aspectos'!$BV$2,'Tabla de Aspectos'!$BV$2,IF('Tabla de Aspectos'!BW261='Tabla de Aspectos'!$BX$2,'Tabla de Aspectos'!$BX$2,IF('Tabla de Aspectos'!BY261='Tabla de Aspectos'!$BZ$2,'Tabla de Aspectos'!$BZ$2,IF('Tabla de Aspectos'!CA261='Tabla de Aspectos'!$CB$2,'Tabla de Aspectos'!$CB$2,IF('Tabla de Aspectos'!CC261='Tabla de Aspectos'!$CD$2,'Tabla de Aspectos'!$CD$2,IF('Tabla de Aspectos'!CE261='Tabla de Aspectos'!$CF$2,'Tabla de Aspectos'!$CF$2,IF('Tabla de Aspectos'!CG261='Tabla de Aspectos'!$CH$2,'Tabla de Aspectos'!$CH$2,IF('Tabla de Aspectos'!CI261='Tabla de Aspectos'!$CJ$2,'Tabla de Aspectos'!$CJ$2,IF('Tabla de Aspectos'!CK261='Tabla de Aspectos'!$CL$2,'Tabla de Aspectos'!$CL$2,IF('Tabla de Aspectos'!CM261='Tabla de Aspectos'!$CN$2,'Tabla de Aspectos'!$CN$2,IF('Tabla de Aspectos'!CO261='Tabla de Aspectos'!$CP$2,'Tabla de Aspectos'!$CP$2,IF('Tabla de Aspectos'!CQ261='Tabla de Aspectos'!$CR$2,'Tabla de Aspectos'!$CR$2,IF('Tabla de Aspectos'!CS261='Tabla de Aspectos'!$CT$2,'Tabla de Aspectos'!$CT$2,IF('Tabla de Aspectos'!CU261='Tabla de Aspectos'!$CV$2,'Tabla de Aspectos'!$CV$2,IF('Tabla de Aspectos'!CW261='Tabla de Aspectos'!$CX$2,'Tabla de Aspectos'!$CX$2,"")))))))))))))))))))))))))))))))))))))))))))))))))</f>
        <v>Conjunción</v>
      </c>
      <c r="EU14" s="5">
        <f>IF(AND('Tabla de Aspectos'!H261&gt;=0,'Tabla de Aspectos'!H261&lt;'Tabla de Aspectos'!$G$5/24),'Tabla de Aspectos'!H261,IF(AND('Tabla de Aspectos'!J261&gt;=0,'Tabla de Aspectos'!J261&lt;'Tabla de Aspectos'!$I$5/24),'Tabla de Aspectos'!J261,IF(AND('Tabla de Aspectos'!CZ261&gt;=0,'Tabla de Aspectos'!CZ261&lt;'Tabla de Aspectos'!$CY$5/24),'Tabla de Aspectos'!CZ261,IF(AND('Tabla de Aspectos'!L261&gt;=0,'Tabla de Aspectos'!L261&lt;'Tabla de Aspectos'!$K$5/24),'Tabla de Aspectos'!L261,IF(AND('Tabla de Aspectos'!N261&gt;=0,'Tabla de Aspectos'!N261&lt;'Tabla de Aspectos'!$M$5/24),'Tabla de Aspectos'!N261,IF(AND('Tabla de Aspectos'!P261&gt;=0,'Tabla de Aspectos'!P261&lt;'Tabla de Aspectos'!$O$5/24),'Tabla de Aspectos'!P261,IF(AND('Tabla de Aspectos'!R261&gt;=0,'Tabla de Aspectos'!R261&lt;'Tabla de Aspectos'!$Q$5/24),'Tabla de Aspectos'!R261,IF(AND('Tabla de Aspectos'!T261&gt;=0,'Tabla de Aspectos'!T261&lt;'Tabla de Aspectos'!$S$5/24),'Tabla de Aspectos'!T261,IF(AND('Tabla de Aspectos'!V261&gt;=0,'Tabla de Aspectos'!V261&lt;'Tabla de Aspectos'!$U$5/24),'Tabla de Aspectos'!V261,IF(AND('Tabla de Aspectos'!X261&gt;=0,'Tabla de Aspectos'!X261&lt;'Tabla de Aspectos'!$W$5/24),'Tabla de Aspectos'!X261,IF(AND('Tabla de Aspectos'!Z261&gt;=0,'Tabla de Aspectos'!Z261&lt;'Tabla de Aspectos'!$Y$5/24),'Tabla de Aspectos'!Z261,IF(AND('Tabla de Aspectos'!AB261&gt;=0,'Tabla de Aspectos'!AB261&lt;'Tabla de Aspectos'!$AA$5/24),'Tabla de Aspectos'!AB261,IF(AND('Tabla de Aspectos'!AD261&gt;=0,'Tabla de Aspectos'!AD261&lt;'Tabla de Aspectos'!$AC$5/24),'Tabla de Aspectos'!AD261,IF(AND('Tabla de Aspectos'!AF261&gt;=0,'Tabla de Aspectos'!AF261&lt;'Tabla de Aspectos'!$AE$5/24),'Tabla de Aspectos'!AF261,IF(AND('Tabla de Aspectos'!AH261&gt;=0,'Tabla de Aspectos'!AH261&lt;'Tabla de Aspectos'!$AG$5/24),'Tabla de Aspectos'!AH261,IF(AND('Tabla de Aspectos'!AJ261&gt;=0,'Tabla de Aspectos'!AJ261&lt;'Tabla de Aspectos'!$AI$5/24),'Tabla de Aspectos'!AJ261,IF(AND('Tabla de Aspectos'!AL261&gt;=0,'Tabla de Aspectos'!AL261&lt;'Tabla de Aspectos'!$AK$5/24),'Tabla de Aspectos'!AL261,IF(AND('Tabla de Aspectos'!AN261&gt;=0,'Tabla de Aspectos'!AN261&lt;'Tabla de Aspectos'!$AM$5/24),'Tabla de Aspectos'!AN261,IF(AND('Tabla de Aspectos'!AP261&gt;=0,'Tabla de Aspectos'!AP261&lt;'Tabla de Aspectos'!$AO$5/24),'Tabla de Aspectos'!AP261,IF(AND('Tabla de Aspectos'!AR261&gt;=0,'Tabla de Aspectos'!AR261&lt;'Tabla de Aspectos'!$AQ$5/24),'Tabla de Aspectos'!AR261,IF(AND('Tabla de Aspectos'!AT261&gt;=0,'Tabla de Aspectos'!AT261&lt;'Tabla de Aspectos'!$AS$5/24),'Tabla de Aspectos'!AT261,IF(AND('Tabla de Aspectos'!AV261&gt;=0,'Tabla de Aspectos'!AV261&lt;'Tabla de Aspectos'!$AU$5/24),'Tabla de Aspectos'!AV261,IF(AND('Tabla de Aspectos'!AX261&gt;=0,'Tabla de Aspectos'!AX261&lt;'Tabla de Aspectos'!$AW$5/24),'Tabla de Aspectos'!AX261,IF(AND('Tabla de Aspectos'!AZ261&gt;=0,'Tabla de Aspectos'!AZ261&lt;'Tabla de Aspectos'!$AY$5/24),'Tabla de Aspectos'!AZ261,IF(AND('Tabla de Aspectos'!BB261&gt;=0,'Tabla de Aspectos'!BB261&lt;'Tabla de Aspectos'!$BA$5/24),'Tabla de Aspectos'!BB261,IF(AND('Tabla de Aspectos'!BD261&gt;=0,'Tabla de Aspectos'!BD261&lt;'Tabla de Aspectos'!$BC$5/24),'Tabla de Aspectos'!BD261,IF(AND('Tabla de Aspectos'!BF261&gt;=0,'Tabla de Aspectos'!BF261&lt;'Tabla de Aspectos'!$BE$5/24),'Tabla de Aspectos'!BF261,IF(AND('Tabla de Aspectos'!BH261&gt;=0,'Tabla de Aspectos'!BH261&lt;'Tabla de Aspectos'!$BG$5/24),'Tabla de Aspectos'!BH261,IF(AND('Tabla de Aspectos'!BJ261&gt;=0,'Tabla de Aspectos'!BJ261&lt;'Tabla de Aspectos'!$BI$5/24),'Tabla de Aspectos'!BJ261,IF(AND('Tabla de Aspectos'!BL261&gt;=0,'Tabla de Aspectos'!BL261&lt;'Tabla de Aspectos'!$BK$5/24),'Tabla de Aspectos'!BL261,IF(AND('Tabla de Aspectos'!BN261&gt;=0,'Tabla de Aspectos'!BN261&lt;'Tabla de Aspectos'!$BM$5/24),'Tabla de Aspectos'!BN261,IF(AND('Tabla de Aspectos'!BP261&gt;=0,'Tabla de Aspectos'!BP261&lt;'Tabla de Aspectos'!$BO$5/24),'Tabla de Aspectos'!BP261,IF(AND('Tabla de Aspectos'!BR261&gt;=0,'Tabla de Aspectos'!BR261&lt;'Tabla de Aspectos'!$BQ$5/24),'Tabla de Aspectos'!BR261,IF(AND('Tabla de Aspectos'!BT261&gt;=0,'Tabla de Aspectos'!BT261&lt;'Tabla de Aspectos'!$BS$5/24),'Tabla de Aspectos'!BT261,IF(AND('Tabla de Aspectos'!BV261&gt;=0,'Tabla de Aspectos'!BV261&lt;'Tabla de Aspectos'!$BU$5/24),'Tabla de Aspectos'!BV261,IF(AND('Tabla de Aspectos'!BX261&gt;=0,'Tabla de Aspectos'!BX261&lt;'Tabla de Aspectos'!$BW$5/24),'Tabla de Aspectos'!BX261,IF(AND('Tabla de Aspectos'!BZ261&gt;=0,'Tabla de Aspectos'!BZ261&lt;'Tabla de Aspectos'!$BY$5/24),'Tabla de Aspectos'!BZ261,IF(AND('Tabla de Aspectos'!CB261&gt;=0,'Tabla de Aspectos'!CB261&lt;'Tabla de Aspectos'!$CA$5/24),'Tabla de Aspectos'!CB261,IF(AND('Tabla de Aspectos'!CD261&gt;=0,'Tabla de Aspectos'!CD261&lt;'Tabla de Aspectos'!$CC$5/24),'Tabla de Aspectos'!CD261,IF(AND('Tabla de Aspectos'!CF261&gt;=0,'Tabla de Aspectos'!CF261&lt;'Tabla de Aspectos'!$CE$5/24),'Tabla de Aspectos'!CF261,IF(AND('Tabla de Aspectos'!CH261&gt;=0,'Tabla de Aspectos'!CH261&lt;'Tabla de Aspectos'!$CG$5/24),'Tabla de Aspectos'!CH261,IF(AND('Tabla de Aspectos'!CJ261&gt;=0,'Tabla de Aspectos'!CJ261&lt;'Tabla de Aspectos'!$CI$5/24),'Tabla de Aspectos'!CJ261,IF(AND('Tabla de Aspectos'!CL261&gt;=0,'Tabla de Aspectos'!CL261&lt;'Tabla de Aspectos'!$CK$5/24),'Tabla de Aspectos'!CL261,IF(AND('Tabla de Aspectos'!CN261&gt;=0,'Tabla de Aspectos'!CN261&lt;'Tabla de Aspectos'!$CM$5/24),'Tabla de Aspectos'!CN261,IF(AND('Tabla de Aspectos'!CP261&gt;=0,'Tabla de Aspectos'!CP261&lt;'Tabla de Aspectos'!$CO$5/24),'Tabla de Aspectos'!CP261,IF(AND('Tabla de Aspectos'!CR261&gt;=0,'Tabla de Aspectos'!CR261&lt;'Tabla de Aspectos'!$CQ$5/24),'Tabla de Aspectos'!CR261,IF(AND('Tabla de Aspectos'!CT261&gt;=0,'Tabla de Aspectos'!CT261&lt;'Tabla de Aspectos'!$CS$5/24),'Tabla de Aspectos'!CT261,IF(AND('Tabla de Aspectos'!CV261&gt;=0,'Tabla de Aspectos'!CV261&lt;'Tabla de Aspectos'!$CU$5/24),'Tabla de Aspectos'!CV261,IF(AND('Tabla de Aspectos'!CX261&gt;=0,'Tabla de Aspectos'!CX261&lt;'Tabla de Aspectos'!$CW$5/24),'Tabla de Aspectos'!CX261,"")))))))))))))))))))))))))))))))))))))))))))))))))</f>
        <v>0</v>
      </c>
      <c r="EV14" s="3" t="str">
        <f>IF(EU14&lt;&gt;"",IF(ET14=13,"(no se puede describir)",IF(ET14="Conjunción","+20",ROUND((31-HLOOKUP(ET14,'Tabla de Aspectos'!$G$2:$DT$7,6,FALSE))/3*2,1))),"")</f>
        <v>+20</v>
      </c>
      <c r="EW14" s="3">
        <f>IF(ET14='Tabla de Aspectos'!$G$2,24*EU14/'Tabla de Aspectos'!$G$5,IF(ET14='Tabla de Aspectos'!$I$2,24*EU14/'Tabla de Aspectos'!$I$5,IF(ET14='Tabla de Aspectos'!$K$2,24*EU14/'Tabla de Aspectos'!$K$5,IF(ET14='Tabla de Aspectos'!$CY$2,24*EU14/'Tabla de Aspectos'!$CY$5,IF(ET14='Tabla de Aspectos'!$M$2,24*EU14/'Tabla de Aspectos'!$M$5,IF(ET14='Tabla de Aspectos'!$M$2,24*EU14/'Tabla de Aspectos'!$M$5,IF(ET14='Tabla de Aspectos'!$O$2,24*EU14/'Tabla de Aspectos'!$O$5,IF(ET14='Tabla de Aspectos'!$Q$2,24*EU14/'Tabla de Aspectos'!$Q$5,IF(ET14='Tabla de Aspectos'!$S$2,24*EU14/'Tabla de Aspectos'!$S$5,IF(ET14='Tabla de Aspectos'!$U$2,24*EU14/'Tabla de Aspectos'!$U$5,IF(ET14='Tabla de Aspectos'!$W$2,24*EU14/'Tabla de Aspectos'!$W$5,IF(ET14='Tabla de Aspectos'!$Y$2,24*EU14/'Tabla de Aspectos'!$Y$5,IF(ET14='Tabla de Aspectos'!$AA$2,24*EU14/'Tabla de Aspectos'!$AA$5,IF(ET14='Tabla de Aspectos'!$AC$2,24*EU14/'Tabla de Aspectos'!$AC$5,IF(ET14='Tabla de Aspectos'!$AE$2,24*EU14/'Tabla de Aspectos'!$AE$5,IF(ET14='Tabla de Aspectos'!$AG$2,24*EU14/'Tabla de Aspectos'!$AG$5,IF(ET14='Tabla de Aspectos'!$AI$2,24*EU14/'Tabla de Aspectos'!$AI$5,IF(ET14='Tabla de Aspectos'!$AK$2,24*EU14/'Tabla de Aspectos'!$AK$5,IF(ET14='Tabla de Aspectos'!$AM$2,24*EU14/'Tabla de Aspectos'!$AM$5,IF(ET14='Tabla de Aspectos'!$AO$2,24*EU14/'Tabla de Aspectos'!$AO$5,IF(ET14='Tabla de Aspectos'!$AQ$2,24*EU14/'Tabla de Aspectos'!$AQ$5,IF(ET14='Tabla de Aspectos'!$AS$2,24*EU14/'Tabla de Aspectos'!$AS$5,IF(ET14='Tabla de Aspectos'!$AU$2,24*EU14/'Tabla de Aspectos'!$AU$5,IF(ET14='Tabla de Aspectos'!$AW$2,24*EU14/'Tabla de Aspectos'!$AW$5,IF(ET14='Tabla de Aspectos'!$AY$2,24*EU14/'Tabla de Aspectos'!$AY$5,IF(ET14='Tabla de Aspectos'!$BA$2,24*EU14/'Tabla de Aspectos'!$BA$5,IF(ET14='Tabla de Aspectos'!$BC$2,24*EU14/'Tabla de Aspectos'!$BC$5,IF(ET14='Tabla de Aspectos'!$BE$2,24*EU14/'Tabla de Aspectos'!$BE$5,IF(ET14='Tabla de Aspectos'!$BG$2,24*EU14/'Tabla de Aspectos'!$BG$5,IF(ET14='Tabla de Aspectos'!$BI$2,24*EU14/'Tabla de Aspectos'!$BI$5,IF(ET14='Tabla de Aspectos'!$BK$2,24*EU14/'Tabla de Aspectos'!$BK$5,IF(ET14='Tabla de Aspectos'!$BM$2,24*EU14/'Tabla de Aspectos'!$BM$5,IF(ET14='Tabla de Aspectos'!$BO$2,24*EU14/'Tabla de Aspectos'!$BO$5,IF(ET14='Tabla de Aspectos'!$BQ$2,24*EU14/'Tabla de Aspectos'!$BQ$5,IF(ET14='Tabla de Aspectos'!$BS$2,24*EU14/'Tabla de Aspectos'!$BS$5,IF(ET14='Tabla de Aspectos'!$BU$2,24*EU14/'Tabla de Aspectos'!$BU$5,IF(ET14='Tabla de Aspectos'!$BW$2,24*EU14/'Tabla de Aspectos'!$BW$5,IF(ET14='Tabla de Aspectos'!$BY$2,24*EU14/'Tabla de Aspectos'!$BY$5,IF(ET14='Tabla de Aspectos'!$CA$2,24*EU14/'Tabla de Aspectos'!$CA$5,IF(ET14='Tabla de Aspectos'!$CC$2,24*EU14/'Tabla de Aspectos'!$CC$5,IF(ET14='Tabla de Aspectos'!$CE$2,24*EU14/'Tabla de Aspectos'!$CE$5,IF(ET14='Tabla de Aspectos'!$CG$2,24*EU14/'Tabla de Aspectos'!$CG$5,IF(ET14='Tabla de Aspectos'!$CI$2,24*EU14/'Tabla de Aspectos'!$CI$5,IF(ET14='Tabla de Aspectos'!$CK$2,24*EU14/'Tabla de Aspectos'!$CK$5,IF(ET14='Tabla de Aspectos'!$CM$2,24*EU14/'Tabla de Aspectos'!$CM$5,IF(ET14='Tabla de Aspectos'!$CO$2,24*EU14/'Tabla de Aspectos'!$CO$5,IF(ET14='Tabla de Aspectos'!$CQ$2,24*EU14/'Tabla de Aspectos'!$CQ$5,IF(ET14='Tabla de Aspectos'!$CS$2,24*EU14/'Tabla de Aspectos'!$CS$5,IF(ET14='Tabla de Aspectos'!$CU$2,24*EU14/'Tabla de Aspectos'!$CU$5,IF(ET14='Tabla de Aspectos'!$CW$2,24*EU14/'Tabla de Aspectos'!$CW$5,""))))))))))))))))))))))))))))))))))))))))))))))))))</f>
        <v>0</v>
      </c>
      <c r="EX14" s="3">
        <f t="shared" si="14"/>
        <v>20</v>
      </c>
    </row>
    <row r="15" spans="3:154" x14ac:dyDescent="0.3">
      <c r="C15" s="3">
        <f>'Tabla de Aspectos'!D21</f>
        <v>12</v>
      </c>
      <c r="D15" s="3" t="str">
        <f>'Tabla de Aspectos'!E21</f>
        <v>Quirón</v>
      </c>
      <c r="E15" s="3" t="str">
        <f>'Tabla de Aspectos'!F21</f>
        <v>Se requiere llenar las posiciones</v>
      </c>
      <c r="F15" s="3" t="e">
        <f>IF('Tabla de Aspectos'!G21='Tabla de Aspectos'!$H$2,'Tabla de Aspectos'!$H$2,IF('Tabla de Aspectos'!I21='Tabla de Aspectos'!$J$2,'Tabla de Aspectos'!$J$2,IF('Tabla de Aspectos'!K21='Tabla de Aspectos'!$L$2,'Tabla de Aspectos'!$L$2,"")))</f>
        <v>#N/A</v>
      </c>
      <c r="G15" s="5" t="e">
        <f>IF(AND('Tabla de Aspectos'!H21&gt;=0,'Tabla de Aspectos'!H21&lt;'Tabla de Aspectos'!$G$5/24),'Tabla de Aspectos'!H21,IF(AND('Tabla de Aspectos'!J21&gt;=0,'Tabla de Aspectos'!J21&lt;'Tabla de Aspectos'!$I$5/24),'Tabla de Aspectos'!J21,IF(AND('Tabla de Aspectos'!L21&gt;=0,'Tabla de Aspectos'!L21&lt;'Tabla de Aspectos'!$K$5/24),'Tabla de Aspectos'!L21,"")))</f>
        <v>#N/A</v>
      </c>
      <c r="H15" s="3" t="e">
        <f>IF(G15&lt;&gt;"",IF(F15=13,"(no se puede describir)",IF(F15="Conjunción","+20",ROUND((31-HLOOKUP(F15,'Tabla de Aspectos'!$G$2:$DT$7,6,FALSE))/3*2,1))),"")</f>
        <v>#N/A</v>
      </c>
      <c r="I15" s="3" t="e">
        <f>IF(F15='Tabla de Aspectos'!$G$2,24*G15/'Tabla de Aspectos'!$G$5,IF(F15='Tabla de Aspectos'!$I$2,24*G15/'Tabla de Aspectos'!$I$5,IF(F15='Tabla de Aspectos'!$K$2,24*G15/'Tabla de Aspectos'!$K$5,"")))</f>
        <v>#N/A</v>
      </c>
      <c r="J15" s="3" t="e">
        <f t="shared" si="15"/>
        <v>#N/A</v>
      </c>
      <c r="L15" s="3">
        <f>'Tabla de Aspectos'!D37</f>
        <v>29</v>
      </c>
      <c r="M15" s="3" t="str">
        <f>'Tabla de Aspectos'!E37</f>
        <v>Sol</v>
      </c>
      <c r="N15" s="3" t="str">
        <f>'Tabla de Aspectos'!F37</f>
        <v>Lilith</v>
      </c>
      <c r="O15" s="3" t="str">
        <f>IF('Tabla de Aspectos'!G37='Tabla de Aspectos'!$H$2,'Tabla de Aspectos'!$H$2,IF('Tabla de Aspectos'!I37='Tabla de Aspectos'!$J$2,'Tabla de Aspectos'!$J$2,IF('Tabla de Aspectos'!CY37='Tabla de Aspectos'!$CZ$2,'Tabla de Aspectos'!$CZ$2,IF('Tabla de Aspectos'!K37='Tabla de Aspectos'!$L$2,'Tabla de Aspectos'!$L$2,IF('Tabla de Aspectos'!M37='Tabla de Aspectos'!$N$2,'Tabla de Aspectos'!$N$2,IF('Tabla de Aspectos'!O37='Tabla de Aspectos'!$P$2,'Tabla de Aspectos'!$P$2,IF('Tabla de Aspectos'!Q37='Tabla de Aspectos'!$R$2,'Tabla de Aspectos'!$R$2,IF('Tabla de Aspectos'!S37='Tabla de Aspectos'!$T$2,'Tabla de Aspectos'!$T$2,IF('Tabla de Aspectos'!U37='Tabla de Aspectos'!$V$2,'Tabla de Aspectos'!$V$2,IF('Tabla de Aspectos'!W37='Tabla de Aspectos'!$X$2,'Tabla de Aspectos'!$X$2,IF('Tabla de Aspectos'!Y37='Tabla de Aspectos'!$Z$2,'Tabla de Aspectos'!$Z$2,IF('Tabla de Aspectos'!AA37='Tabla de Aspectos'!$AB$2,'Tabla de Aspectos'!$AB$2,IF('Tabla de Aspectos'!AC37='Tabla de Aspectos'!$AD$2,'Tabla de Aspectos'!$AD$2,IF('Tabla de Aspectos'!AE37='Tabla de Aspectos'!$AF$2,'Tabla de Aspectos'!$AF$2,IF('Tabla de Aspectos'!AG37='Tabla de Aspectos'!$AH$2,'Tabla de Aspectos'!$AH$2,IF('Tabla de Aspectos'!AI37='Tabla de Aspectos'!$AJ$2,'Tabla de Aspectos'!$AJ$2,IF('Tabla de Aspectos'!AK37='Tabla de Aspectos'!$AL$2,'Tabla de Aspectos'!$AL$2,IF('Tabla de Aspectos'!AM37='Tabla de Aspectos'!$AN$2,'Tabla de Aspectos'!$AN$2,IF('Tabla de Aspectos'!AO37='Tabla de Aspectos'!$AP$2,'Tabla de Aspectos'!$AP$2,IF('Tabla de Aspectos'!AQ37='Tabla de Aspectos'!$AR$2,'Tabla de Aspectos'!$AR$2,IF('Tabla de Aspectos'!AS37='Tabla de Aspectos'!$AT$2,'Tabla de Aspectos'!$AT$2,IF('Tabla de Aspectos'!AU37='Tabla de Aspectos'!$AV$2,'Tabla de Aspectos'!$AV$2,IF('Tabla de Aspectos'!AW37='Tabla de Aspectos'!$AX$2,'Tabla de Aspectos'!$AX$2,IF('Tabla de Aspectos'!AY37='Tabla de Aspectos'!$AZ$2,'Tabla de Aspectos'!$AZ$2,IF('Tabla de Aspectos'!BA37='Tabla de Aspectos'!$BB$2,'Tabla de Aspectos'!$BB$2,IF('Tabla de Aspectos'!BC37='Tabla de Aspectos'!$BD$2,'Tabla de Aspectos'!$BD$2,IF('Tabla de Aspectos'!BE37='Tabla de Aspectos'!$BF$2,'Tabla de Aspectos'!$BF$2,IF('Tabla de Aspectos'!BG37='Tabla de Aspectos'!$BH$2,'Tabla de Aspectos'!$BH$2,IF('Tabla de Aspectos'!BI37='Tabla de Aspectos'!$BJ$2,'Tabla de Aspectos'!$BJ$2,IF('Tabla de Aspectos'!BK37='Tabla de Aspectos'!$BL$2,'Tabla de Aspectos'!$BL$2,IF('Tabla de Aspectos'!BM37='Tabla de Aspectos'!$BN$2,'Tabla de Aspectos'!$BN$2,IF('Tabla de Aspectos'!BO37='Tabla de Aspectos'!$BP$2,'Tabla de Aspectos'!$BP$2,IF('Tabla de Aspectos'!BQ37='Tabla de Aspectos'!$BR$2,'Tabla de Aspectos'!$BR$2,IF('Tabla de Aspectos'!BS37='Tabla de Aspectos'!$BT$2,'Tabla de Aspectos'!$BT$2,IF('Tabla de Aspectos'!BU37='Tabla de Aspectos'!$BV$2,'Tabla de Aspectos'!$BV$2,IF('Tabla de Aspectos'!BW37='Tabla de Aspectos'!$BX$2,'Tabla de Aspectos'!$BX$2,IF('Tabla de Aspectos'!BY37='Tabla de Aspectos'!$BZ$2,'Tabla de Aspectos'!$BZ$2,IF('Tabla de Aspectos'!CA37='Tabla de Aspectos'!$CB$2,'Tabla de Aspectos'!$CB$2,IF('Tabla de Aspectos'!CC37='Tabla de Aspectos'!$CD$2,'Tabla de Aspectos'!$CD$2,IF('Tabla de Aspectos'!CE37='Tabla de Aspectos'!$CF$2,'Tabla de Aspectos'!$CF$2,IF('Tabla de Aspectos'!CG37='Tabla de Aspectos'!$CH$2,'Tabla de Aspectos'!$CH$2,IF('Tabla de Aspectos'!CI37='Tabla de Aspectos'!$CJ$2,'Tabla de Aspectos'!$CJ$2,IF('Tabla de Aspectos'!CK37='Tabla de Aspectos'!$CL$2,'Tabla de Aspectos'!$CL$2,IF('Tabla de Aspectos'!CM37='Tabla de Aspectos'!$CN$2,'Tabla de Aspectos'!$CN$2,IF('Tabla de Aspectos'!CO37='Tabla de Aspectos'!$CP$2,'Tabla de Aspectos'!$CP$2,IF('Tabla de Aspectos'!CQ37='Tabla de Aspectos'!$CR$2,'Tabla de Aspectos'!$CR$2,IF('Tabla de Aspectos'!CS37='Tabla de Aspectos'!$CT$2,'Tabla de Aspectos'!$CT$2,IF('Tabla de Aspectos'!CU37='Tabla de Aspectos'!$CV$2,'Tabla de Aspectos'!$CV$2,IF('Tabla de Aspectos'!CW37='Tabla de Aspectos'!$CX$2,'Tabla de Aspectos'!$CX$2,"")))))))))))))))))))))))))))))))))))))))))))))))))</f>
        <v>Conjunción</v>
      </c>
      <c r="P15" s="5">
        <f>IF(AND('Tabla de Aspectos'!H37&gt;=0,'Tabla de Aspectos'!H37&lt;'Tabla de Aspectos'!$G$5/24),'Tabla de Aspectos'!H37,IF(AND('Tabla de Aspectos'!J37&gt;=0,'Tabla de Aspectos'!J37&lt;'Tabla de Aspectos'!$I$5/24),'Tabla de Aspectos'!J37,IF(AND('Tabla de Aspectos'!CZ37&gt;=0,'Tabla de Aspectos'!CZ37&lt;'Tabla de Aspectos'!$CY$5/24),'Tabla de Aspectos'!CZ37,IF(AND('Tabla de Aspectos'!L37&gt;=0,'Tabla de Aspectos'!L37&lt;'Tabla de Aspectos'!$K$5/24),'Tabla de Aspectos'!L37,IF(AND('Tabla de Aspectos'!N37&gt;=0,'Tabla de Aspectos'!N37&lt;'Tabla de Aspectos'!$M$5/24),'Tabla de Aspectos'!N37,IF(AND('Tabla de Aspectos'!P37&gt;=0,'Tabla de Aspectos'!P37&lt;'Tabla de Aspectos'!$O$5/24),'Tabla de Aspectos'!P37,IF(AND('Tabla de Aspectos'!R37&gt;=0,'Tabla de Aspectos'!R37&lt;'Tabla de Aspectos'!$Q$5/24),'Tabla de Aspectos'!R37,IF(AND('Tabla de Aspectos'!T37&gt;=0,'Tabla de Aspectos'!T37&lt;'Tabla de Aspectos'!$S$5/24),'Tabla de Aspectos'!T37,IF(AND('Tabla de Aspectos'!V37&gt;=0,'Tabla de Aspectos'!V37&lt;'Tabla de Aspectos'!$U$5/24),'Tabla de Aspectos'!V37,IF(AND('Tabla de Aspectos'!X37&gt;=0,'Tabla de Aspectos'!X37&lt;'Tabla de Aspectos'!$W$5/24),'Tabla de Aspectos'!X37,IF(AND('Tabla de Aspectos'!Z37&gt;=0,'Tabla de Aspectos'!Z37&lt;'Tabla de Aspectos'!$Y$5/24),'Tabla de Aspectos'!Z37,IF(AND('Tabla de Aspectos'!AB37&gt;=0,'Tabla de Aspectos'!AB37&lt;'Tabla de Aspectos'!$AA$5/24),'Tabla de Aspectos'!AB37,IF(AND('Tabla de Aspectos'!AD37&gt;=0,'Tabla de Aspectos'!AD37&lt;'Tabla de Aspectos'!$AC$5/24),'Tabla de Aspectos'!AD37,IF(AND('Tabla de Aspectos'!AF37&gt;=0,'Tabla de Aspectos'!AF37&lt;'Tabla de Aspectos'!$AE$5/24),'Tabla de Aspectos'!AF37,IF(AND('Tabla de Aspectos'!AH37&gt;=0,'Tabla de Aspectos'!AH37&lt;'Tabla de Aspectos'!$AG$5/24),'Tabla de Aspectos'!AH37,IF(AND('Tabla de Aspectos'!AJ37&gt;=0,'Tabla de Aspectos'!AJ37&lt;'Tabla de Aspectos'!$AI$5/24),'Tabla de Aspectos'!AJ37,IF(AND('Tabla de Aspectos'!AL37&gt;=0,'Tabla de Aspectos'!AL37&lt;'Tabla de Aspectos'!$AK$5/24),'Tabla de Aspectos'!AL37,IF(AND('Tabla de Aspectos'!AN37&gt;=0,'Tabla de Aspectos'!AN37&lt;'Tabla de Aspectos'!$AM$5/24),'Tabla de Aspectos'!AN37,IF(AND('Tabla de Aspectos'!AP37&gt;=0,'Tabla de Aspectos'!AP37&lt;'Tabla de Aspectos'!$AO$5/24),'Tabla de Aspectos'!AP37,IF(AND('Tabla de Aspectos'!AR37&gt;=0,'Tabla de Aspectos'!AR37&lt;'Tabla de Aspectos'!$AQ$5/24),'Tabla de Aspectos'!AR37,IF(AND('Tabla de Aspectos'!AT37&gt;=0,'Tabla de Aspectos'!AT37&lt;'Tabla de Aspectos'!$AS$5/24),'Tabla de Aspectos'!AT37,IF(AND('Tabla de Aspectos'!AV37&gt;=0,'Tabla de Aspectos'!AV37&lt;'Tabla de Aspectos'!$AU$5/24),'Tabla de Aspectos'!AV37,IF(AND('Tabla de Aspectos'!AX37&gt;=0,'Tabla de Aspectos'!AX37&lt;'Tabla de Aspectos'!$AW$5/24),'Tabla de Aspectos'!AX37,IF(AND('Tabla de Aspectos'!AZ37&gt;=0,'Tabla de Aspectos'!AZ37&lt;'Tabla de Aspectos'!$AY$5/24),'Tabla de Aspectos'!AZ37,IF(AND('Tabla de Aspectos'!BB37&gt;=0,'Tabla de Aspectos'!BB37&lt;'Tabla de Aspectos'!$BA$5/24),'Tabla de Aspectos'!BB37,IF(AND('Tabla de Aspectos'!BD37&gt;=0,'Tabla de Aspectos'!BD37&lt;'Tabla de Aspectos'!$BC$5/24),'Tabla de Aspectos'!BD37,IF(AND('Tabla de Aspectos'!BF37&gt;=0,'Tabla de Aspectos'!BF37&lt;'Tabla de Aspectos'!$BE$5/24),'Tabla de Aspectos'!BF37,IF(AND('Tabla de Aspectos'!BH37&gt;=0,'Tabla de Aspectos'!BH37&lt;'Tabla de Aspectos'!$BG$5/24),'Tabla de Aspectos'!BH37,IF(AND('Tabla de Aspectos'!BJ37&gt;=0,'Tabla de Aspectos'!BJ37&lt;'Tabla de Aspectos'!$BI$5/24),'Tabla de Aspectos'!BJ37,IF(AND('Tabla de Aspectos'!BL37&gt;=0,'Tabla de Aspectos'!BL37&lt;'Tabla de Aspectos'!$BK$5/24),'Tabla de Aspectos'!BL37,IF(AND('Tabla de Aspectos'!BN37&gt;=0,'Tabla de Aspectos'!BN37&lt;'Tabla de Aspectos'!$BM$5/24),'Tabla de Aspectos'!BN37,IF(AND('Tabla de Aspectos'!BP37&gt;=0,'Tabla de Aspectos'!BP37&lt;'Tabla de Aspectos'!$BO$5/24),'Tabla de Aspectos'!BP37,IF(AND('Tabla de Aspectos'!BR37&gt;=0,'Tabla de Aspectos'!BR37&lt;'Tabla de Aspectos'!$BQ$5/24),'Tabla de Aspectos'!BR37,IF(AND('Tabla de Aspectos'!BT37&gt;=0,'Tabla de Aspectos'!BT37&lt;'Tabla de Aspectos'!$BS$5/24),'Tabla de Aspectos'!BT37,IF(AND('Tabla de Aspectos'!BV37&gt;=0,'Tabla de Aspectos'!BV37&lt;'Tabla de Aspectos'!$BU$5/24),'Tabla de Aspectos'!BV37,IF(AND('Tabla de Aspectos'!BX37&gt;=0,'Tabla de Aspectos'!BX37&lt;'Tabla de Aspectos'!$BW$5/24),'Tabla de Aspectos'!BX37,IF(AND('Tabla de Aspectos'!BZ37&gt;=0,'Tabla de Aspectos'!BZ37&lt;'Tabla de Aspectos'!$BY$5/24),'Tabla de Aspectos'!BZ37,IF(AND('Tabla de Aspectos'!CB37&gt;=0,'Tabla de Aspectos'!CB37&lt;'Tabla de Aspectos'!$CA$5/24),'Tabla de Aspectos'!CB37,IF(AND('Tabla de Aspectos'!CD37&gt;=0,'Tabla de Aspectos'!CD37&lt;'Tabla de Aspectos'!$CC$5/24),'Tabla de Aspectos'!CD37,IF(AND('Tabla de Aspectos'!CF37&gt;=0,'Tabla de Aspectos'!CF37&lt;'Tabla de Aspectos'!$CE$5/24),'Tabla de Aspectos'!CF37,IF(AND('Tabla de Aspectos'!CH37&gt;=0,'Tabla de Aspectos'!CH37&lt;'Tabla de Aspectos'!$CG$5/24),'Tabla de Aspectos'!CH37,IF(AND('Tabla de Aspectos'!CJ37&gt;=0,'Tabla de Aspectos'!CJ37&lt;'Tabla de Aspectos'!$CI$5/24),'Tabla de Aspectos'!CJ37,IF(AND('Tabla de Aspectos'!CL37&gt;=0,'Tabla de Aspectos'!CL37&lt;'Tabla de Aspectos'!$CK$5/24),'Tabla de Aspectos'!CL37,IF(AND('Tabla de Aspectos'!CN37&gt;=0,'Tabla de Aspectos'!CN37&lt;'Tabla de Aspectos'!$CM$5/24),'Tabla de Aspectos'!CN37,IF(AND('Tabla de Aspectos'!CP37&gt;=0,'Tabla de Aspectos'!CP37&lt;'Tabla de Aspectos'!$CO$5/24),'Tabla de Aspectos'!CP37,IF(AND('Tabla de Aspectos'!CR37&gt;=0,'Tabla de Aspectos'!CR37&lt;'Tabla de Aspectos'!$CQ$5/24),'Tabla de Aspectos'!CR37,IF(AND('Tabla de Aspectos'!CT37&gt;=0,'Tabla de Aspectos'!CT37&lt;'Tabla de Aspectos'!$CS$5/24),'Tabla de Aspectos'!CT37,IF(AND('Tabla de Aspectos'!CV37&gt;=0,'Tabla de Aspectos'!CV37&lt;'Tabla de Aspectos'!$CU$5/24),'Tabla de Aspectos'!CV37,IF(AND('Tabla de Aspectos'!CX37&gt;=0,'Tabla de Aspectos'!CX37&lt;'Tabla de Aspectos'!$CW$5/24),'Tabla de Aspectos'!CX37,"")))))))))))))))))))))))))))))))))))))))))))))))))</f>
        <v>0</v>
      </c>
      <c r="Q15" s="3" t="str">
        <f>IF(P15&lt;&gt;"",IF(O15=13,"(no se puede describir)",IF(O15="Conjunción","+20",ROUND((31-HLOOKUP(O15,'Tabla de Aspectos'!$G$2:$DT$7,6,FALSE))/3*2,1))),"")</f>
        <v>+20</v>
      </c>
      <c r="R15" s="3">
        <f>IF(O15='Tabla de Aspectos'!$G$2,24*P15/'Tabla de Aspectos'!$G$5,IF(O15='Tabla de Aspectos'!$I$2,24*P15/'Tabla de Aspectos'!$I$5,IF(O15='Tabla de Aspectos'!$K$2,24*P15/'Tabla de Aspectos'!$K$5,IF(O15='Tabla de Aspectos'!$CY$2,24*P15/'Tabla de Aspectos'!$CY$5,IF(O15='Tabla de Aspectos'!$M$2,24*P15/'Tabla de Aspectos'!$M$5,IF(O15='Tabla de Aspectos'!$M$2,24*P15/'Tabla de Aspectos'!$M$5,IF(O15='Tabla de Aspectos'!$O$2,24*P15/'Tabla de Aspectos'!$O$5,IF(O15='Tabla de Aspectos'!$Q$2,24*P15/'Tabla de Aspectos'!$Q$5,IF(O15='Tabla de Aspectos'!$S$2,24*P15/'Tabla de Aspectos'!$S$5,IF(O15='Tabla de Aspectos'!$U$2,24*P15/'Tabla de Aspectos'!$U$5,IF(O15='Tabla de Aspectos'!$W$2,24*P15/'Tabla de Aspectos'!$W$5,IF(O15='Tabla de Aspectos'!$Y$2,24*P15/'Tabla de Aspectos'!$Y$5,IF(O15='Tabla de Aspectos'!$AA$2,24*P15/'Tabla de Aspectos'!$AA$5,IF(O15='Tabla de Aspectos'!$AC$2,24*P15/'Tabla de Aspectos'!$AC$5,IF(O15='Tabla de Aspectos'!$AE$2,24*P15/'Tabla de Aspectos'!$AE$5,IF(O15='Tabla de Aspectos'!$AG$2,24*P15/'Tabla de Aspectos'!$AG$5,IF(O15='Tabla de Aspectos'!$AI$2,24*P15/'Tabla de Aspectos'!$AI$5,IF(O15='Tabla de Aspectos'!$AK$2,24*P15/'Tabla de Aspectos'!$AK$5,IF(O15='Tabla de Aspectos'!$AM$2,24*P15/'Tabla de Aspectos'!$AM$5,IF(O15='Tabla de Aspectos'!$AO$2,24*P15/'Tabla de Aspectos'!$AO$5,IF(O15='Tabla de Aspectos'!$AQ$2,24*P15/'Tabla de Aspectos'!$AQ$5,IF(O15='Tabla de Aspectos'!$AS$2,24*P15/'Tabla de Aspectos'!$AS$5,IF(O15='Tabla de Aspectos'!$AU$2,24*P15/'Tabla de Aspectos'!$AU$5,IF(O15='Tabla de Aspectos'!$AW$2,24*P15/'Tabla de Aspectos'!$AW$5,IF(O15='Tabla de Aspectos'!$AY$2,24*P15/'Tabla de Aspectos'!$AY$5,IF(O15='Tabla de Aspectos'!$BA$2,24*P15/'Tabla de Aspectos'!$BA$5,IF(O15='Tabla de Aspectos'!$BC$2,24*P15/'Tabla de Aspectos'!$BC$5,IF(O15='Tabla de Aspectos'!$BE$2,24*P15/'Tabla de Aspectos'!$BE$5,IF(O15='Tabla de Aspectos'!$BG$2,24*P15/'Tabla de Aspectos'!$BG$5,IF(O15='Tabla de Aspectos'!$BI$2,24*P15/'Tabla de Aspectos'!$BI$5,IF(O15='Tabla de Aspectos'!$BK$2,24*P15/'Tabla de Aspectos'!$BK$5,IF(O15='Tabla de Aspectos'!$BM$2,24*P15/'Tabla de Aspectos'!$BM$5,IF(O15='Tabla de Aspectos'!$BO$2,24*P15/'Tabla de Aspectos'!$BO$5,IF(O15='Tabla de Aspectos'!$BQ$2,24*P15/'Tabla de Aspectos'!$BQ$5,IF(O15='Tabla de Aspectos'!$BS$2,24*P15/'Tabla de Aspectos'!$BS$5,IF(O15='Tabla de Aspectos'!$BU$2,24*P15/'Tabla de Aspectos'!$BU$5,IF(O15='Tabla de Aspectos'!$BW$2,24*P15/'Tabla de Aspectos'!$BW$5,IF(O15='Tabla de Aspectos'!$BY$2,24*P15/'Tabla de Aspectos'!$BY$5,IF(O15='Tabla de Aspectos'!$CA$2,24*P15/'Tabla de Aspectos'!$CA$5,IF(O15='Tabla de Aspectos'!$CC$2,24*P15/'Tabla de Aspectos'!$CC$5,IF(O15='Tabla de Aspectos'!$CE$2,24*P15/'Tabla de Aspectos'!$CE$5,IF(O15='Tabla de Aspectos'!$CG$2,24*P15/'Tabla de Aspectos'!$CG$5,IF(O15='Tabla de Aspectos'!$CI$2,24*P15/'Tabla de Aspectos'!$CI$5,IF(O15='Tabla de Aspectos'!$CK$2,24*P15/'Tabla de Aspectos'!$CK$5,IF(O15='Tabla de Aspectos'!$CM$2,24*P15/'Tabla de Aspectos'!$CM$5,IF(O15='Tabla de Aspectos'!$CO$2,24*P15/'Tabla de Aspectos'!$CO$5,IF(O15='Tabla de Aspectos'!$CQ$2,24*P15/'Tabla de Aspectos'!$CQ$5,IF(O15='Tabla de Aspectos'!$CS$2,24*P15/'Tabla de Aspectos'!$CS$5,IF(O15='Tabla de Aspectos'!$CU$2,24*P15/'Tabla de Aspectos'!$CU$5,IF(O15='Tabla de Aspectos'!$CW$2,24*P15/'Tabla de Aspectos'!$CW$5,""))))))))))))))))))))))))))))))))))))))))))))))))))</f>
        <v>0</v>
      </c>
      <c r="S15" s="3">
        <f t="shared" si="16"/>
        <v>20</v>
      </c>
      <c r="U15" s="3">
        <f>'Tabla de Aspectos'!D52</f>
        <v>45</v>
      </c>
      <c r="V15" s="3" t="str">
        <f>'Tabla de Aspectos'!E52</f>
        <v>Luna</v>
      </c>
      <c r="W15" s="3" t="str">
        <f>'Tabla de Aspectos'!F52</f>
        <v>Lilith</v>
      </c>
      <c r="X15" s="3" t="str">
        <f>IF('Tabla de Aspectos'!G52='Tabla de Aspectos'!$H$2,'Tabla de Aspectos'!$H$2,IF('Tabla de Aspectos'!I52='Tabla de Aspectos'!$J$2,'Tabla de Aspectos'!$J$2,IF('Tabla de Aspectos'!CY52='Tabla de Aspectos'!$CZ$2,'Tabla de Aspectos'!$CZ$2,IF('Tabla de Aspectos'!K52='Tabla de Aspectos'!$L$2,'Tabla de Aspectos'!$L$2,IF('Tabla de Aspectos'!M52='Tabla de Aspectos'!$N$2,'Tabla de Aspectos'!$N$2,IF('Tabla de Aspectos'!O52='Tabla de Aspectos'!$P$2,'Tabla de Aspectos'!$P$2,IF('Tabla de Aspectos'!Q52='Tabla de Aspectos'!$R$2,'Tabla de Aspectos'!$R$2,IF('Tabla de Aspectos'!S52='Tabla de Aspectos'!$T$2,'Tabla de Aspectos'!$T$2,IF('Tabla de Aspectos'!U52='Tabla de Aspectos'!$V$2,'Tabla de Aspectos'!$V$2,IF('Tabla de Aspectos'!W52='Tabla de Aspectos'!$X$2,'Tabla de Aspectos'!$X$2,IF('Tabla de Aspectos'!Y52='Tabla de Aspectos'!$Z$2,'Tabla de Aspectos'!$Z$2,IF('Tabla de Aspectos'!AA52='Tabla de Aspectos'!$AB$2,'Tabla de Aspectos'!$AB$2,IF('Tabla de Aspectos'!AC52='Tabla de Aspectos'!$AD$2,'Tabla de Aspectos'!$AD$2,IF('Tabla de Aspectos'!AE52='Tabla de Aspectos'!$AF$2,'Tabla de Aspectos'!$AF$2,IF('Tabla de Aspectos'!AG52='Tabla de Aspectos'!$AH$2,'Tabla de Aspectos'!$AH$2,IF('Tabla de Aspectos'!AI52='Tabla de Aspectos'!$AJ$2,'Tabla de Aspectos'!$AJ$2,IF('Tabla de Aspectos'!AK52='Tabla de Aspectos'!$AL$2,'Tabla de Aspectos'!$AL$2,IF('Tabla de Aspectos'!AM52='Tabla de Aspectos'!$AN$2,'Tabla de Aspectos'!$AN$2,IF('Tabla de Aspectos'!AO52='Tabla de Aspectos'!$AP$2,'Tabla de Aspectos'!$AP$2,IF('Tabla de Aspectos'!AQ52='Tabla de Aspectos'!$AR$2,'Tabla de Aspectos'!$AR$2,IF('Tabla de Aspectos'!AS52='Tabla de Aspectos'!$AT$2,'Tabla de Aspectos'!$AT$2,IF('Tabla de Aspectos'!AU52='Tabla de Aspectos'!$AV$2,'Tabla de Aspectos'!$AV$2,IF('Tabla de Aspectos'!AW52='Tabla de Aspectos'!$AX$2,'Tabla de Aspectos'!$AX$2,IF('Tabla de Aspectos'!AY52='Tabla de Aspectos'!$AZ$2,'Tabla de Aspectos'!$AZ$2,IF('Tabla de Aspectos'!BA52='Tabla de Aspectos'!$BB$2,'Tabla de Aspectos'!$BB$2,IF('Tabla de Aspectos'!BC52='Tabla de Aspectos'!$BD$2,'Tabla de Aspectos'!$BD$2,IF('Tabla de Aspectos'!BE52='Tabla de Aspectos'!$BF$2,'Tabla de Aspectos'!$BF$2,IF('Tabla de Aspectos'!BG52='Tabla de Aspectos'!$BH$2,'Tabla de Aspectos'!$BH$2,IF('Tabla de Aspectos'!BI52='Tabla de Aspectos'!$BJ$2,'Tabla de Aspectos'!$BJ$2,IF('Tabla de Aspectos'!BK52='Tabla de Aspectos'!$BL$2,'Tabla de Aspectos'!$BL$2,IF('Tabla de Aspectos'!BM52='Tabla de Aspectos'!$BN$2,'Tabla de Aspectos'!$BN$2,IF('Tabla de Aspectos'!BO52='Tabla de Aspectos'!$BP$2,'Tabla de Aspectos'!$BP$2,IF('Tabla de Aspectos'!BQ52='Tabla de Aspectos'!$BR$2,'Tabla de Aspectos'!$BR$2,IF('Tabla de Aspectos'!BS52='Tabla de Aspectos'!$BT$2,'Tabla de Aspectos'!$BT$2,IF('Tabla de Aspectos'!BU52='Tabla de Aspectos'!$BV$2,'Tabla de Aspectos'!$BV$2,IF('Tabla de Aspectos'!BW52='Tabla de Aspectos'!$BX$2,'Tabla de Aspectos'!$BX$2,IF('Tabla de Aspectos'!BY52='Tabla de Aspectos'!$BZ$2,'Tabla de Aspectos'!$BZ$2,IF('Tabla de Aspectos'!CA52='Tabla de Aspectos'!$CB$2,'Tabla de Aspectos'!$CB$2,IF('Tabla de Aspectos'!CC52='Tabla de Aspectos'!$CD$2,'Tabla de Aspectos'!$CD$2,IF('Tabla de Aspectos'!CE52='Tabla de Aspectos'!$CF$2,'Tabla de Aspectos'!$CF$2,IF('Tabla de Aspectos'!CG52='Tabla de Aspectos'!$CH$2,'Tabla de Aspectos'!$CH$2,IF('Tabla de Aspectos'!CI52='Tabla de Aspectos'!$CJ$2,'Tabla de Aspectos'!$CJ$2,IF('Tabla de Aspectos'!CK52='Tabla de Aspectos'!$CL$2,'Tabla de Aspectos'!$CL$2,IF('Tabla de Aspectos'!CM52='Tabla de Aspectos'!$CN$2,'Tabla de Aspectos'!$CN$2,IF('Tabla de Aspectos'!CO52='Tabla de Aspectos'!$CP$2,'Tabla de Aspectos'!$CP$2,IF('Tabla de Aspectos'!CQ52='Tabla de Aspectos'!$CR$2,'Tabla de Aspectos'!$CR$2,IF('Tabla de Aspectos'!CS52='Tabla de Aspectos'!$CT$2,'Tabla de Aspectos'!$CT$2,IF('Tabla de Aspectos'!CU52='Tabla de Aspectos'!$CV$2,'Tabla de Aspectos'!$CV$2,IF('Tabla de Aspectos'!CW52='Tabla de Aspectos'!$CX$2,'Tabla de Aspectos'!$CX$2,"")))))))))))))))))))))))))))))))))))))))))))))))))</f>
        <v>Conjunción</v>
      </c>
      <c r="Y15" s="5">
        <f>IF(AND('Tabla de Aspectos'!H52&gt;=0,'Tabla de Aspectos'!H52&lt;'Tabla de Aspectos'!$G$5/24),'Tabla de Aspectos'!H52,IF(AND('Tabla de Aspectos'!J52&gt;=0,'Tabla de Aspectos'!J52&lt;'Tabla de Aspectos'!$I$5/24),'Tabla de Aspectos'!J52,IF(AND('Tabla de Aspectos'!CZ52&gt;=0,'Tabla de Aspectos'!CZ52&lt;'Tabla de Aspectos'!$CY$5/24),'Tabla de Aspectos'!CZ52,IF(AND('Tabla de Aspectos'!L52&gt;=0,'Tabla de Aspectos'!L52&lt;'Tabla de Aspectos'!$K$5/24),'Tabla de Aspectos'!L52,IF(AND('Tabla de Aspectos'!N52&gt;=0,'Tabla de Aspectos'!N52&lt;'Tabla de Aspectos'!$M$5/24),'Tabla de Aspectos'!N52,IF(AND('Tabla de Aspectos'!P52&gt;=0,'Tabla de Aspectos'!P52&lt;'Tabla de Aspectos'!$O$5/24),'Tabla de Aspectos'!P52,IF(AND('Tabla de Aspectos'!R52&gt;=0,'Tabla de Aspectos'!R52&lt;'Tabla de Aspectos'!$Q$5/24),'Tabla de Aspectos'!R52,IF(AND('Tabla de Aspectos'!T52&gt;=0,'Tabla de Aspectos'!T52&lt;'Tabla de Aspectos'!$S$5/24),'Tabla de Aspectos'!T52,IF(AND('Tabla de Aspectos'!V52&gt;=0,'Tabla de Aspectos'!V52&lt;'Tabla de Aspectos'!$U$5/24),'Tabla de Aspectos'!V52,IF(AND('Tabla de Aspectos'!X52&gt;=0,'Tabla de Aspectos'!X52&lt;'Tabla de Aspectos'!$W$5/24),'Tabla de Aspectos'!X52,IF(AND('Tabla de Aspectos'!Z52&gt;=0,'Tabla de Aspectos'!Z52&lt;'Tabla de Aspectos'!$Y$5/24),'Tabla de Aspectos'!Z52,IF(AND('Tabla de Aspectos'!AB52&gt;=0,'Tabla de Aspectos'!AB52&lt;'Tabla de Aspectos'!$AA$5/24),'Tabla de Aspectos'!AB52,IF(AND('Tabla de Aspectos'!AD52&gt;=0,'Tabla de Aspectos'!AD52&lt;'Tabla de Aspectos'!$AC$5/24),'Tabla de Aspectos'!AD52,IF(AND('Tabla de Aspectos'!AF52&gt;=0,'Tabla de Aspectos'!AF52&lt;'Tabla de Aspectos'!$AE$5/24),'Tabla de Aspectos'!AF52,IF(AND('Tabla de Aspectos'!AH52&gt;=0,'Tabla de Aspectos'!AH52&lt;'Tabla de Aspectos'!$AG$5/24),'Tabla de Aspectos'!AH52,IF(AND('Tabla de Aspectos'!AJ52&gt;=0,'Tabla de Aspectos'!AJ52&lt;'Tabla de Aspectos'!$AI$5/24),'Tabla de Aspectos'!AJ52,IF(AND('Tabla de Aspectos'!AL52&gt;=0,'Tabla de Aspectos'!AL52&lt;'Tabla de Aspectos'!$AK$5/24),'Tabla de Aspectos'!AL52,IF(AND('Tabla de Aspectos'!AN52&gt;=0,'Tabla de Aspectos'!AN52&lt;'Tabla de Aspectos'!$AM$5/24),'Tabla de Aspectos'!AN52,IF(AND('Tabla de Aspectos'!AP52&gt;=0,'Tabla de Aspectos'!AP52&lt;'Tabla de Aspectos'!$AO$5/24),'Tabla de Aspectos'!AP52,IF(AND('Tabla de Aspectos'!AR52&gt;=0,'Tabla de Aspectos'!AR52&lt;'Tabla de Aspectos'!$AQ$5/24),'Tabla de Aspectos'!AR52,IF(AND('Tabla de Aspectos'!AT52&gt;=0,'Tabla de Aspectos'!AT52&lt;'Tabla de Aspectos'!$AS$5/24),'Tabla de Aspectos'!AT52,IF(AND('Tabla de Aspectos'!AV52&gt;=0,'Tabla de Aspectos'!AV52&lt;'Tabla de Aspectos'!$AU$5/24),'Tabla de Aspectos'!AV52,IF(AND('Tabla de Aspectos'!AX52&gt;=0,'Tabla de Aspectos'!AX52&lt;'Tabla de Aspectos'!$AW$5/24),'Tabla de Aspectos'!AX52,IF(AND('Tabla de Aspectos'!AZ52&gt;=0,'Tabla de Aspectos'!AZ52&lt;'Tabla de Aspectos'!$AY$5/24),'Tabla de Aspectos'!AZ52,IF(AND('Tabla de Aspectos'!BB52&gt;=0,'Tabla de Aspectos'!BB52&lt;'Tabla de Aspectos'!$BA$5/24),'Tabla de Aspectos'!BB52,IF(AND('Tabla de Aspectos'!BD52&gt;=0,'Tabla de Aspectos'!BD52&lt;'Tabla de Aspectos'!$BC$5/24),'Tabla de Aspectos'!BD52,IF(AND('Tabla de Aspectos'!BF52&gt;=0,'Tabla de Aspectos'!BF52&lt;'Tabla de Aspectos'!$BE$5/24),'Tabla de Aspectos'!BF52,IF(AND('Tabla de Aspectos'!BH52&gt;=0,'Tabla de Aspectos'!BH52&lt;'Tabla de Aspectos'!$BG$5/24),'Tabla de Aspectos'!BH52,IF(AND('Tabla de Aspectos'!BJ52&gt;=0,'Tabla de Aspectos'!BJ52&lt;'Tabla de Aspectos'!$BI$5/24),'Tabla de Aspectos'!BJ52,IF(AND('Tabla de Aspectos'!BL52&gt;=0,'Tabla de Aspectos'!BL52&lt;'Tabla de Aspectos'!$BK$5/24),'Tabla de Aspectos'!BL52,IF(AND('Tabla de Aspectos'!BN52&gt;=0,'Tabla de Aspectos'!BN52&lt;'Tabla de Aspectos'!$BM$5/24),'Tabla de Aspectos'!BN52,IF(AND('Tabla de Aspectos'!BP52&gt;=0,'Tabla de Aspectos'!BP52&lt;'Tabla de Aspectos'!$BO$5/24),'Tabla de Aspectos'!BP52,IF(AND('Tabla de Aspectos'!BR52&gt;=0,'Tabla de Aspectos'!BR52&lt;'Tabla de Aspectos'!$BQ$5/24),'Tabla de Aspectos'!BR52,IF(AND('Tabla de Aspectos'!BT52&gt;=0,'Tabla de Aspectos'!BT52&lt;'Tabla de Aspectos'!$BS$5/24),'Tabla de Aspectos'!BT52,IF(AND('Tabla de Aspectos'!BV52&gt;=0,'Tabla de Aspectos'!BV52&lt;'Tabla de Aspectos'!$BU$5/24),'Tabla de Aspectos'!BV52,IF(AND('Tabla de Aspectos'!BX52&gt;=0,'Tabla de Aspectos'!BX52&lt;'Tabla de Aspectos'!$BW$5/24),'Tabla de Aspectos'!BX52,IF(AND('Tabla de Aspectos'!BZ52&gt;=0,'Tabla de Aspectos'!BZ52&lt;'Tabla de Aspectos'!$BY$5/24),'Tabla de Aspectos'!BZ52,IF(AND('Tabla de Aspectos'!CB52&gt;=0,'Tabla de Aspectos'!CB52&lt;'Tabla de Aspectos'!$CA$5/24),'Tabla de Aspectos'!CB52,IF(AND('Tabla de Aspectos'!CD52&gt;=0,'Tabla de Aspectos'!CD52&lt;'Tabla de Aspectos'!$CC$5/24),'Tabla de Aspectos'!CD52,IF(AND('Tabla de Aspectos'!CF52&gt;=0,'Tabla de Aspectos'!CF52&lt;'Tabla de Aspectos'!$CE$5/24),'Tabla de Aspectos'!CF52,IF(AND('Tabla de Aspectos'!CH52&gt;=0,'Tabla de Aspectos'!CH52&lt;'Tabla de Aspectos'!$CG$5/24),'Tabla de Aspectos'!CH52,IF(AND('Tabla de Aspectos'!CJ52&gt;=0,'Tabla de Aspectos'!CJ52&lt;'Tabla de Aspectos'!$CI$5/24),'Tabla de Aspectos'!CJ52,IF(AND('Tabla de Aspectos'!CL52&gt;=0,'Tabla de Aspectos'!CL52&lt;'Tabla de Aspectos'!$CK$5/24),'Tabla de Aspectos'!CL52,IF(AND('Tabla de Aspectos'!CN52&gt;=0,'Tabla de Aspectos'!CN52&lt;'Tabla de Aspectos'!$CM$5/24),'Tabla de Aspectos'!CN52,IF(AND('Tabla de Aspectos'!CP52&gt;=0,'Tabla de Aspectos'!CP52&lt;'Tabla de Aspectos'!$CO$5/24),'Tabla de Aspectos'!CP52,IF(AND('Tabla de Aspectos'!CR52&gt;=0,'Tabla de Aspectos'!CR52&lt;'Tabla de Aspectos'!$CQ$5/24),'Tabla de Aspectos'!CR52,IF(AND('Tabla de Aspectos'!CT52&gt;=0,'Tabla de Aspectos'!CT52&lt;'Tabla de Aspectos'!$CS$5/24),'Tabla de Aspectos'!CT52,IF(AND('Tabla de Aspectos'!CV52&gt;=0,'Tabla de Aspectos'!CV52&lt;'Tabla de Aspectos'!$CU$5/24),'Tabla de Aspectos'!CV52,IF(AND('Tabla de Aspectos'!CX52&gt;=0,'Tabla de Aspectos'!CX52&lt;'Tabla de Aspectos'!$CW$5/24),'Tabla de Aspectos'!CX52,"")))))))))))))))))))))))))))))))))))))))))))))))))</f>
        <v>0</v>
      </c>
      <c r="Z15" s="3" t="str">
        <f>IF(Y15&lt;&gt;"",IF(X15=13,"(no se puede describir)",IF(X15="Conjunción","+20",ROUND((31-HLOOKUP(X15,'Tabla de Aspectos'!$G$2:$DT$7,6,FALSE))/3*2,1))),"")</f>
        <v>+20</v>
      </c>
      <c r="AA15" s="3">
        <f>IF(X15='Tabla de Aspectos'!$G$2,24*Y15/'Tabla de Aspectos'!$G$5,IF(X15='Tabla de Aspectos'!$I$2,24*Y15/'Tabla de Aspectos'!$I$5,IF(X15='Tabla de Aspectos'!$K$2,24*Y15/'Tabla de Aspectos'!$K$5,IF(X15='Tabla de Aspectos'!$CY$2,24*Y15/'Tabla de Aspectos'!$CY$5,IF(X15='Tabla de Aspectos'!$M$2,24*Y15/'Tabla de Aspectos'!$M$5,IF(X15='Tabla de Aspectos'!$M$2,24*Y15/'Tabla de Aspectos'!$M$5,IF(X15='Tabla de Aspectos'!$O$2,24*Y15/'Tabla de Aspectos'!$O$5,IF(X15='Tabla de Aspectos'!$Q$2,24*Y15/'Tabla de Aspectos'!$Q$5,IF(X15='Tabla de Aspectos'!$S$2,24*Y15/'Tabla de Aspectos'!$S$5,IF(X15='Tabla de Aspectos'!$U$2,24*Y15/'Tabla de Aspectos'!$U$5,IF(X15='Tabla de Aspectos'!$W$2,24*Y15/'Tabla de Aspectos'!$W$5,IF(X15='Tabla de Aspectos'!$Y$2,24*Y15/'Tabla de Aspectos'!$Y$5,IF(X15='Tabla de Aspectos'!$AA$2,24*Y15/'Tabla de Aspectos'!$AA$5,IF(X15='Tabla de Aspectos'!$AC$2,24*Y15/'Tabla de Aspectos'!$AC$5,IF(X15='Tabla de Aspectos'!$AE$2,24*Y15/'Tabla de Aspectos'!$AE$5,IF(X15='Tabla de Aspectos'!$AG$2,24*Y15/'Tabla de Aspectos'!$AG$5,IF(X15='Tabla de Aspectos'!$AI$2,24*Y15/'Tabla de Aspectos'!$AI$5,IF(X15='Tabla de Aspectos'!$AK$2,24*Y15/'Tabla de Aspectos'!$AK$5,IF(X15='Tabla de Aspectos'!$AM$2,24*Y15/'Tabla de Aspectos'!$AM$5,IF(X15='Tabla de Aspectos'!$AO$2,24*Y15/'Tabla de Aspectos'!$AO$5,IF(X15='Tabla de Aspectos'!$AQ$2,24*Y15/'Tabla de Aspectos'!$AQ$5,IF(X15='Tabla de Aspectos'!$AS$2,24*Y15/'Tabla de Aspectos'!$AS$5,IF(X15='Tabla de Aspectos'!$AU$2,24*Y15/'Tabla de Aspectos'!$AU$5,IF(X15='Tabla de Aspectos'!$AW$2,24*Y15/'Tabla de Aspectos'!$AW$5,IF(X15='Tabla de Aspectos'!$AY$2,24*Y15/'Tabla de Aspectos'!$AY$5,IF(X15='Tabla de Aspectos'!$BA$2,24*Y15/'Tabla de Aspectos'!$BA$5,IF(X15='Tabla de Aspectos'!$BC$2,24*Y15/'Tabla de Aspectos'!$BC$5,IF(X15='Tabla de Aspectos'!$BE$2,24*Y15/'Tabla de Aspectos'!$BE$5,IF(X15='Tabla de Aspectos'!$BG$2,24*Y15/'Tabla de Aspectos'!$BG$5,IF(X15='Tabla de Aspectos'!$BI$2,24*Y15/'Tabla de Aspectos'!$BI$5,IF(X15='Tabla de Aspectos'!$BK$2,24*Y15/'Tabla de Aspectos'!$BK$5,IF(X15='Tabla de Aspectos'!$BM$2,24*Y15/'Tabla de Aspectos'!$BM$5,IF(X15='Tabla de Aspectos'!$BO$2,24*Y15/'Tabla de Aspectos'!$BO$5,IF(X15='Tabla de Aspectos'!$BQ$2,24*Y15/'Tabla de Aspectos'!$BQ$5,IF(X15='Tabla de Aspectos'!$BS$2,24*Y15/'Tabla de Aspectos'!$BS$5,IF(X15='Tabla de Aspectos'!$BU$2,24*Y15/'Tabla de Aspectos'!$BU$5,IF(X15='Tabla de Aspectos'!$BW$2,24*Y15/'Tabla de Aspectos'!$BW$5,IF(X15='Tabla de Aspectos'!$BY$2,24*Y15/'Tabla de Aspectos'!$BY$5,IF(X15='Tabla de Aspectos'!$CA$2,24*Y15/'Tabla de Aspectos'!$CA$5,IF(X15='Tabla de Aspectos'!$CC$2,24*Y15/'Tabla de Aspectos'!$CC$5,IF(X15='Tabla de Aspectos'!$CE$2,24*Y15/'Tabla de Aspectos'!$CE$5,IF(X15='Tabla de Aspectos'!$CG$2,24*Y15/'Tabla de Aspectos'!$CG$5,IF(X15='Tabla de Aspectos'!$CI$2,24*Y15/'Tabla de Aspectos'!$CI$5,IF(X15='Tabla de Aspectos'!$CK$2,24*Y15/'Tabla de Aspectos'!$CK$5,IF(X15='Tabla de Aspectos'!$CM$2,24*Y15/'Tabla de Aspectos'!$CM$5,IF(X15='Tabla de Aspectos'!$CO$2,24*Y15/'Tabla de Aspectos'!$CO$5,IF(X15='Tabla de Aspectos'!$CQ$2,24*Y15/'Tabla de Aspectos'!$CQ$5,IF(X15='Tabla de Aspectos'!$CS$2,24*Y15/'Tabla de Aspectos'!$CS$5,IF(X15='Tabla de Aspectos'!$CU$2,24*Y15/'Tabla de Aspectos'!$CU$5,IF(X15='Tabla de Aspectos'!$CW$2,24*Y15/'Tabla de Aspectos'!$CW$5,""))))))))))))))))))))))))))))))))))))))))))))))))))</f>
        <v>0</v>
      </c>
      <c r="AB15" s="3">
        <f t="shared" si="0"/>
        <v>20</v>
      </c>
      <c r="AD15" s="3">
        <f>'Tabla de Aspectos'!D67</f>
        <v>61</v>
      </c>
      <c r="AE15" s="3" t="str">
        <f>'Tabla de Aspectos'!E67</f>
        <v>Mercurio</v>
      </c>
      <c r="AF15" s="3" t="str">
        <f>'Tabla de Aspectos'!F67</f>
        <v>Lilith</v>
      </c>
      <c r="AG15" s="3" t="str">
        <f>IF('Tabla de Aspectos'!G67='Tabla de Aspectos'!$H$2,'Tabla de Aspectos'!$H$2,IF('Tabla de Aspectos'!I67='Tabla de Aspectos'!$J$2,'Tabla de Aspectos'!$J$2,IF('Tabla de Aspectos'!CY67='Tabla de Aspectos'!$CZ$2,'Tabla de Aspectos'!$CZ$2,IF('Tabla de Aspectos'!K67='Tabla de Aspectos'!$L$2,'Tabla de Aspectos'!$L$2,IF('Tabla de Aspectos'!M67='Tabla de Aspectos'!$N$2,'Tabla de Aspectos'!$N$2,IF('Tabla de Aspectos'!O67='Tabla de Aspectos'!$P$2,'Tabla de Aspectos'!$P$2,IF('Tabla de Aspectos'!Q67='Tabla de Aspectos'!$R$2,'Tabla de Aspectos'!$R$2,IF('Tabla de Aspectos'!S67='Tabla de Aspectos'!$T$2,'Tabla de Aspectos'!$T$2,IF('Tabla de Aspectos'!U67='Tabla de Aspectos'!$V$2,'Tabla de Aspectos'!$V$2,IF('Tabla de Aspectos'!W67='Tabla de Aspectos'!$X$2,'Tabla de Aspectos'!$X$2,IF('Tabla de Aspectos'!Y67='Tabla de Aspectos'!$Z$2,'Tabla de Aspectos'!$Z$2,IF('Tabla de Aspectos'!AA67='Tabla de Aspectos'!$AB$2,'Tabla de Aspectos'!$AB$2,IF('Tabla de Aspectos'!AC67='Tabla de Aspectos'!$AD$2,'Tabla de Aspectos'!$AD$2,IF('Tabla de Aspectos'!AE67='Tabla de Aspectos'!$AF$2,'Tabla de Aspectos'!$AF$2,IF('Tabla de Aspectos'!AG67='Tabla de Aspectos'!$AH$2,'Tabla de Aspectos'!$AH$2,IF('Tabla de Aspectos'!AI67='Tabla de Aspectos'!$AJ$2,'Tabla de Aspectos'!$AJ$2,IF('Tabla de Aspectos'!AK67='Tabla de Aspectos'!$AL$2,'Tabla de Aspectos'!$AL$2,IF('Tabla de Aspectos'!AM67='Tabla de Aspectos'!$AN$2,'Tabla de Aspectos'!$AN$2,IF('Tabla de Aspectos'!AO67='Tabla de Aspectos'!$AP$2,'Tabla de Aspectos'!$AP$2,IF('Tabla de Aspectos'!AQ67='Tabla de Aspectos'!$AR$2,'Tabla de Aspectos'!$AR$2,IF('Tabla de Aspectos'!AS67='Tabla de Aspectos'!$AT$2,'Tabla de Aspectos'!$AT$2,IF('Tabla de Aspectos'!AU67='Tabla de Aspectos'!$AV$2,'Tabla de Aspectos'!$AV$2,IF('Tabla de Aspectos'!AW67='Tabla de Aspectos'!$AX$2,'Tabla de Aspectos'!$AX$2,IF('Tabla de Aspectos'!AY67='Tabla de Aspectos'!$AZ$2,'Tabla de Aspectos'!$AZ$2,IF('Tabla de Aspectos'!BA67='Tabla de Aspectos'!$BB$2,'Tabla de Aspectos'!$BB$2,IF('Tabla de Aspectos'!BC67='Tabla de Aspectos'!$BD$2,'Tabla de Aspectos'!$BD$2,IF('Tabla de Aspectos'!BE67='Tabla de Aspectos'!$BF$2,'Tabla de Aspectos'!$BF$2,IF('Tabla de Aspectos'!BG67='Tabla de Aspectos'!$BH$2,'Tabla de Aspectos'!$BH$2,IF('Tabla de Aspectos'!BI67='Tabla de Aspectos'!$BJ$2,'Tabla de Aspectos'!$BJ$2,IF('Tabla de Aspectos'!BK67='Tabla de Aspectos'!$BL$2,'Tabla de Aspectos'!$BL$2,IF('Tabla de Aspectos'!BM67='Tabla de Aspectos'!$BN$2,'Tabla de Aspectos'!$BN$2,IF('Tabla de Aspectos'!BO67='Tabla de Aspectos'!$BP$2,'Tabla de Aspectos'!$BP$2,IF('Tabla de Aspectos'!BQ67='Tabla de Aspectos'!$BR$2,'Tabla de Aspectos'!$BR$2,IF('Tabla de Aspectos'!BS67='Tabla de Aspectos'!$BT$2,'Tabla de Aspectos'!$BT$2,IF('Tabla de Aspectos'!BU67='Tabla de Aspectos'!$BV$2,'Tabla de Aspectos'!$BV$2,IF('Tabla de Aspectos'!BW67='Tabla de Aspectos'!$BX$2,'Tabla de Aspectos'!$BX$2,IF('Tabla de Aspectos'!BY67='Tabla de Aspectos'!$BZ$2,'Tabla de Aspectos'!$BZ$2,IF('Tabla de Aspectos'!CA67='Tabla de Aspectos'!$CB$2,'Tabla de Aspectos'!$CB$2,IF('Tabla de Aspectos'!CC67='Tabla de Aspectos'!$CD$2,'Tabla de Aspectos'!$CD$2,IF('Tabla de Aspectos'!CE67='Tabla de Aspectos'!$CF$2,'Tabla de Aspectos'!$CF$2,IF('Tabla de Aspectos'!CG67='Tabla de Aspectos'!$CH$2,'Tabla de Aspectos'!$CH$2,IF('Tabla de Aspectos'!CI67='Tabla de Aspectos'!$CJ$2,'Tabla de Aspectos'!$CJ$2,IF('Tabla de Aspectos'!CK67='Tabla de Aspectos'!$CL$2,'Tabla de Aspectos'!$CL$2,IF('Tabla de Aspectos'!CM67='Tabla de Aspectos'!$CN$2,'Tabla de Aspectos'!$CN$2,IF('Tabla de Aspectos'!CO67='Tabla de Aspectos'!$CP$2,'Tabla de Aspectos'!$CP$2,IF('Tabla de Aspectos'!CQ67='Tabla de Aspectos'!$CR$2,'Tabla de Aspectos'!$CR$2,IF('Tabla de Aspectos'!CS67='Tabla de Aspectos'!$CT$2,'Tabla de Aspectos'!$CT$2,IF('Tabla de Aspectos'!CU67='Tabla de Aspectos'!$CV$2,'Tabla de Aspectos'!$CV$2,IF('Tabla de Aspectos'!CW67='Tabla de Aspectos'!$CX$2,'Tabla de Aspectos'!$CX$2,"")))))))))))))))))))))))))))))))))))))))))))))))))</f>
        <v>Conjunción</v>
      </c>
      <c r="AH15" s="5">
        <f>IF(AND('Tabla de Aspectos'!H67&gt;=0,'Tabla de Aspectos'!H67&lt;'Tabla de Aspectos'!$G$5/24),'Tabla de Aspectos'!H67,IF(AND('Tabla de Aspectos'!J67&gt;=0,'Tabla de Aspectos'!J67&lt;'Tabla de Aspectos'!$I$5/24),'Tabla de Aspectos'!J67,IF(AND('Tabla de Aspectos'!CZ67&gt;=0,'Tabla de Aspectos'!CZ67&lt;'Tabla de Aspectos'!$CY$5/24),'Tabla de Aspectos'!CZ67,IF(AND('Tabla de Aspectos'!L67&gt;=0,'Tabla de Aspectos'!L67&lt;'Tabla de Aspectos'!$K$5/24),'Tabla de Aspectos'!L67,IF(AND('Tabla de Aspectos'!N67&gt;=0,'Tabla de Aspectos'!N67&lt;'Tabla de Aspectos'!$M$5/24),'Tabla de Aspectos'!N67,IF(AND('Tabla de Aspectos'!P67&gt;=0,'Tabla de Aspectos'!P67&lt;'Tabla de Aspectos'!$O$5/24),'Tabla de Aspectos'!P67,IF(AND('Tabla de Aspectos'!R67&gt;=0,'Tabla de Aspectos'!R67&lt;'Tabla de Aspectos'!$Q$5/24),'Tabla de Aspectos'!R67,IF(AND('Tabla de Aspectos'!T67&gt;=0,'Tabla de Aspectos'!T67&lt;'Tabla de Aspectos'!$S$5/24),'Tabla de Aspectos'!T67,IF(AND('Tabla de Aspectos'!V67&gt;=0,'Tabla de Aspectos'!V67&lt;'Tabla de Aspectos'!$U$5/24),'Tabla de Aspectos'!V67,IF(AND('Tabla de Aspectos'!X67&gt;=0,'Tabla de Aspectos'!X67&lt;'Tabla de Aspectos'!$W$5/24),'Tabla de Aspectos'!X67,IF(AND('Tabla de Aspectos'!Z67&gt;=0,'Tabla de Aspectos'!Z67&lt;'Tabla de Aspectos'!$Y$5/24),'Tabla de Aspectos'!Z67,IF(AND('Tabla de Aspectos'!AB67&gt;=0,'Tabla de Aspectos'!AB67&lt;'Tabla de Aspectos'!$AA$5/24),'Tabla de Aspectos'!AB67,IF(AND('Tabla de Aspectos'!AD67&gt;=0,'Tabla de Aspectos'!AD67&lt;'Tabla de Aspectos'!$AC$5/24),'Tabla de Aspectos'!AD67,IF(AND('Tabla de Aspectos'!AF67&gt;=0,'Tabla de Aspectos'!AF67&lt;'Tabla de Aspectos'!$AE$5/24),'Tabla de Aspectos'!AF67,IF(AND('Tabla de Aspectos'!AH67&gt;=0,'Tabla de Aspectos'!AH67&lt;'Tabla de Aspectos'!$AG$5/24),'Tabla de Aspectos'!AH67,IF(AND('Tabla de Aspectos'!AJ67&gt;=0,'Tabla de Aspectos'!AJ67&lt;'Tabla de Aspectos'!$AI$5/24),'Tabla de Aspectos'!AJ67,IF(AND('Tabla de Aspectos'!AL67&gt;=0,'Tabla de Aspectos'!AL67&lt;'Tabla de Aspectos'!$AK$5/24),'Tabla de Aspectos'!AL67,IF(AND('Tabla de Aspectos'!AN67&gt;=0,'Tabla de Aspectos'!AN67&lt;'Tabla de Aspectos'!$AM$5/24),'Tabla de Aspectos'!AN67,IF(AND('Tabla de Aspectos'!AP67&gt;=0,'Tabla de Aspectos'!AP67&lt;'Tabla de Aspectos'!$AO$5/24),'Tabla de Aspectos'!AP67,IF(AND('Tabla de Aspectos'!AR67&gt;=0,'Tabla de Aspectos'!AR67&lt;'Tabla de Aspectos'!$AQ$5/24),'Tabla de Aspectos'!AR67,IF(AND('Tabla de Aspectos'!AT67&gt;=0,'Tabla de Aspectos'!AT67&lt;'Tabla de Aspectos'!$AS$5/24),'Tabla de Aspectos'!AT67,IF(AND('Tabla de Aspectos'!AV67&gt;=0,'Tabla de Aspectos'!AV67&lt;'Tabla de Aspectos'!$AU$5/24),'Tabla de Aspectos'!AV67,IF(AND('Tabla de Aspectos'!AX67&gt;=0,'Tabla de Aspectos'!AX67&lt;'Tabla de Aspectos'!$AW$5/24),'Tabla de Aspectos'!AX67,IF(AND('Tabla de Aspectos'!AZ67&gt;=0,'Tabla de Aspectos'!AZ67&lt;'Tabla de Aspectos'!$AY$5/24),'Tabla de Aspectos'!AZ67,IF(AND('Tabla de Aspectos'!BB67&gt;=0,'Tabla de Aspectos'!BB67&lt;'Tabla de Aspectos'!$BA$5/24),'Tabla de Aspectos'!BB67,IF(AND('Tabla de Aspectos'!BD67&gt;=0,'Tabla de Aspectos'!BD67&lt;'Tabla de Aspectos'!$BC$5/24),'Tabla de Aspectos'!BD67,IF(AND('Tabla de Aspectos'!BF67&gt;=0,'Tabla de Aspectos'!BF67&lt;'Tabla de Aspectos'!$BE$5/24),'Tabla de Aspectos'!BF67,IF(AND('Tabla de Aspectos'!BH67&gt;=0,'Tabla de Aspectos'!BH67&lt;'Tabla de Aspectos'!$BG$5/24),'Tabla de Aspectos'!BH67,IF(AND('Tabla de Aspectos'!BJ67&gt;=0,'Tabla de Aspectos'!BJ67&lt;'Tabla de Aspectos'!$BI$5/24),'Tabla de Aspectos'!BJ67,IF(AND('Tabla de Aspectos'!BL67&gt;=0,'Tabla de Aspectos'!BL67&lt;'Tabla de Aspectos'!$BK$5/24),'Tabla de Aspectos'!BL67,IF(AND('Tabla de Aspectos'!BN67&gt;=0,'Tabla de Aspectos'!BN67&lt;'Tabla de Aspectos'!$BM$5/24),'Tabla de Aspectos'!BN67,IF(AND('Tabla de Aspectos'!BP67&gt;=0,'Tabla de Aspectos'!BP67&lt;'Tabla de Aspectos'!$BO$5/24),'Tabla de Aspectos'!BP67,IF(AND('Tabla de Aspectos'!BR67&gt;=0,'Tabla de Aspectos'!BR67&lt;'Tabla de Aspectos'!$BQ$5/24),'Tabla de Aspectos'!BR67,IF(AND('Tabla de Aspectos'!BT67&gt;=0,'Tabla de Aspectos'!BT67&lt;'Tabla de Aspectos'!$BS$5/24),'Tabla de Aspectos'!BT67,IF(AND('Tabla de Aspectos'!BV67&gt;=0,'Tabla de Aspectos'!BV67&lt;'Tabla de Aspectos'!$BU$5/24),'Tabla de Aspectos'!BV67,IF(AND('Tabla de Aspectos'!BX67&gt;=0,'Tabla de Aspectos'!BX67&lt;'Tabla de Aspectos'!$BW$5/24),'Tabla de Aspectos'!BX67,IF(AND('Tabla de Aspectos'!BZ67&gt;=0,'Tabla de Aspectos'!BZ67&lt;'Tabla de Aspectos'!$BY$5/24),'Tabla de Aspectos'!BZ67,IF(AND('Tabla de Aspectos'!CB67&gt;=0,'Tabla de Aspectos'!CB67&lt;'Tabla de Aspectos'!$CA$5/24),'Tabla de Aspectos'!CB67,IF(AND('Tabla de Aspectos'!CD67&gt;=0,'Tabla de Aspectos'!CD67&lt;'Tabla de Aspectos'!$CC$5/24),'Tabla de Aspectos'!CD67,IF(AND('Tabla de Aspectos'!CF67&gt;=0,'Tabla de Aspectos'!CF67&lt;'Tabla de Aspectos'!$CE$5/24),'Tabla de Aspectos'!CF67,IF(AND('Tabla de Aspectos'!CH67&gt;=0,'Tabla de Aspectos'!CH67&lt;'Tabla de Aspectos'!$CG$5/24),'Tabla de Aspectos'!CH67,IF(AND('Tabla de Aspectos'!CJ67&gt;=0,'Tabla de Aspectos'!CJ67&lt;'Tabla de Aspectos'!$CI$5/24),'Tabla de Aspectos'!CJ67,IF(AND('Tabla de Aspectos'!CL67&gt;=0,'Tabla de Aspectos'!CL67&lt;'Tabla de Aspectos'!$CK$5/24),'Tabla de Aspectos'!CL67,IF(AND('Tabla de Aspectos'!CN67&gt;=0,'Tabla de Aspectos'!CN67&lt;'Tabla de Aspectos'!$CM$5/24),'Tabla de Aspectos'!CN67,IF(AND('Tabla de Aspectos'!CP67&gt;=0,'Tabla de Aspectos'!CP67&lt;'Tabla de Aspectos'!$CO$5/24),'Tabla de Aspectos'!CP67,IF(AND('Tabla de Aspectos'!CR67&gt;=0,'Tabla de Aspectos'!CR67&lt;'Tabla de Aspectos'!$CQ$5/24),'Tabla de Aspectos'!CR67,IF(AND('Tabla de Aspectos'!CT67&gt;=0,'Tabla de Aspectos'!CT67&lt;'Tabla de Aspectos'!$CS$5/24),'Tabla de Aspectos'!CT67,IF(AND('Tabla de Aspectos'!CV67&gt;=0,'Tabla de Aspectos'!CV67&lt;'Tabla de Aspectos'!$CU$5/24),'Tabla de Aspectos'!CV67,IF(AND('Tabla de Aspectos'!CX67&gt;=0,'Tabla de Aspectos'!CX67&lt;'Tabla de Aspectos'!$CW$5/24),'Tabla de Aspectos'!CX67,"")))))))))))))))))))))))))))))))))))))))))))))))))</f>
        <v>0</v>
      </c>
      <c r="AI15" s="3" t="str">
        <f>IF(AH15&lt;&gt;"",IF(AG15=13,"(no se puede describir)",IF(AG15="Conjunción","+20",ROUND((31-HLOOKUP(AG15,'Tabla de Aspectos'!$G$2:$DT$7,6,FALSE))/3*2,1))),"")</f>
        <v>+20</v>
      </c>
      <c r="AJ15" s="3">
        <f>IF(AG15='Tabla de Aspectos'!$G$2,24*AH15/'Tabla de Aspectos'!$G$5,IF(AG15='Tabla de Aspectos'!$I$2,24*AH15/'Tabla de Aspectos'!$I$5,IF(AG15='Tabla de Aspectos'!$K$2,24*AH15/'Tabla de Aspectos'!$K$5,IF(AG15='Tabla de Aspectos'!$CY$2,24*AH15/'Tabla de Aspectos'!$CY$5,IF(AG15='Tabla de Aspectos'!$M$2,24*AH15/'Tabla de Aspectos'!$M$5,IF(AG15='Tabla de Aspectos'!$M$2,24*AH15/'Tabla de Aspectos'!$M$5,IF(AG15='Tabla de Aspectos'!$O$2,24*AH15/'Tabla de Aspectos'!$O$5,IF(AG15='Tabla de Aspectos'!$Q$2,24*AH15/'Tabla de Aspectos'!$Q$5,IF(AG15='Tabla de Aspectos'!$S$2,24*AH15/'Tabla de Aspectos'!$S$5,IF(AG15='Tabla de Aspectos'!$U$2,24*AH15/'Tabla de Aspectos'!$U$5,IF(AG15='Tabla de Aspectos'!$W$2,24*AH15/'Tabla de Aspectos'!$W$5,IF(AG15='Tabla de Aspectos'!$Y$2,24*AH15/'Tabla de Aspectos'!$Y$5,IF(AG15='Tabla de Aspectos'!$AA$2,24*AH15/'Tabla de Aspectos'!$AA$5,IF(AG15='Tabla de Aspectos'!$AC$2,24*AH15/'Tabla de Aspectos'!$AC$5,IF(AG15='Tabla de Aspectos'!$AE$2,24*AH15/'Tabla de Aspectos'!$AE$5,IF(AG15='Tabla de Aspectos'!$AG$2,24*AH15/'Tabla de Aspectos'!$AG$5,IF(AG15='Tabla de Aspectos'!$AI$2,24*AH15/'Tabla de Aspectos'!$AI$5,IF(AG15='Tabla de Aspectos'!$AK$2,24*AH15/'Tabla de Aspectos'!$AK$5,IF(AG15='Tabla de Aspectos'!$AM$2,24*AH15/'Tabla de Aspectos'!$AM$5,IF(AG15='Tabla de Aspectos'!$AO$2,24*AH15/'Tabla de Aspectos'!$AO$5,IF(AG15='Tabla de Aspectos'!$AQ$2,24*AH15/'Tabla de Aspectos'!$AQ$5,IF(AG15='Tabla de Aspectos'!$AS$2,24*AH15/'Tabla de Aspectos'!$AS$5,IF(AG15='Tabla de Aspectos'!$AU$2,24*AH15/'Tabla de Aspectos'!$AU$5,IF(AG15='Tabla de Aspectos'!$AW$2,24*AH15/'Tabla de Aspectos'!$AW$5,IF(AG15='Tabla de Aspectos'!$AY$2,24*AH15/'Tabla de Aspectos'!$AY$5,IF(AG15='Tabla de Aspectos'!$BA$2,24*AH15/'Tabla de Aspectos'!$BA$5,IF(AG15='Tabla de Aspectos'!$BC$2,24*AH15/'Tabla de Aspectos'!$BC$5,IF(AG15='Tabla de Aspectos'!$BE$2,24*AH15/'Tabla de Aspectos'!$BE$5,IF(AG15='Tabla de Aspectos'!$BG$2,24*AH15/'Tabla de Aspectos'!$BG$5,IF(AG15='Tabla de Aspectos'!$BI$2,24*AH15/'Tabla de Aspectos'!$BI$5,IF(AG15='Tabla de Aspectos'!$BK$2,24*AH15/'Tabla de Aspectos'!$BK$5,IF(AG15='Tabla de Aspectos'!$BM$2,24*AH15/'Tabla de Aspectos'!$BM$5,IF(AG15='Tabla de Aspectos'!$BO$2,24*AH15/'Tabla de Aspectos'!$BO$5,IF(AG15='Tabla de Aspectos'!$BQ$2,24*AH15/'Tabla de Aspectos'!$BQ$5,IF(AG15='Tabla de Aspectos'!$BS$2,24*AH15/'Tabla de Aspectos'!$BS$5,IF(AG15='Tabla de Aspectos'!$BU$2,24*AH15/'Tabla de Aspectos'!$BU$5,IF(AG15='Tabla de Aspectos'!$BW$2,24*AH15/'Tabla de Aspectos'!$BW$5,IF(AG15='Tabla de Aspectos'!$BY$2,24*AH15/'Tabla de Aspectos'!$BY$5,IF(AG15='Tabla de Aspectos'!$CA$2,24*AH15/'Tabla de Aspectos'!$CA$5,IF(AG15='Tabla de Aspectos'!$CC$2,24*AH15/'Tabla de Aspectos'!$CC$5,IF(AG15='Tabla de Aspectos'!$CE$2,24*AH15/'Tabla de Aspectos'!$CE$5,IF(AG15='Tabla de Aspectos'!$CG$2,24*AH15/'Tabla de Aspectos'!$CG$5,IF(AG15='Tabla de Aspectos'!$CI$2,24*AH15/'Tabla de Aspectos'!$CI$5,IF(AG15='Tabla de Aspectos'!$CK$2,24*AH15/'Tabla de Aspectos'!$CK$5,IF(AG15='Tabla de Aspectos'!$CM$2,24*AH15/'Tabla de Aspectos'!$CM$5,IF(AG15='Tabla de Aspectos'!$CO$2,24*AH15/'Tabla de Aspectos'!$CO$5,IF(AG15='Tabla de Aspectos'!$CQ$2,24*AH15/'Tabla de Aspectos'!$CQ$5,IF(AG15='Tabla de Aspectos'!$CS$2,24*AH15/'Tabla de Aspectos'!$CS$5,IF(AG15='Tabla de Aspectos'!$CU$2,24*AH15/'Tabla de Aspectos'!$CU$5,IF(AG15='Tabla de Aspectos'!$CW$2,24*AH15/'Tabla de Aspectos'!$CW$5,""))))))))))))))))))))))))))))))))))))))))))))))))))</f>
        <v>0</v>
      </c>
      <c r="AK15" s="3">
        <f t="shared" si="1"/>
        <v>20</v>
      </c>
      <c r="AM15" s="3">
        <f>'Tabla de Aspectos'!D82</f>
        <v>77</v>
      </c>
      <c r="AN15" s="3" t="str">
        <f>'Tabla de Aspectos'!E82</f>
        <v>Venus</v>
      </c>
      <c r="AO15" s="3" t="str">
        <f>'Tabla de Aspectos'!F82</f>
        <v>Lilith</v>
      </c>
      <c r="AP15" s="3" t="str">
        <f>IF('Tabla de Aspectos'!G82='Tabla de Aspectos'!$H$2,'Tabla de Aspectos'!$H$2,IF('Tabla de Aspectos'!I82='Tabla de Aspectos'!$J$2,'Tabla de Aspectos'!$J$2,IF('Tabla de Aspectos'!CY82='Tabla de Aspectos'!$CZ$2,'Tabla de Aspectos'!$CZ$2,IF('Tabla de Aspectos'!K82='Tabla de Aspectos'!$L$2,'Tabla de Aspectos'!$L$2,IF('Tabla de Aspectos'!M82='Tabla de Aspectos'!$N$2,'Tabla de Aspectos'!$N$2,IF('Tabla de Aspectos'!O82='Tabla de Aspectos'!$P$2,'Tabla de Aspectos'!$P$2,IF('Tabla de Aspectos'!Q82='Tabla de Aspectos'!$R$2,'Tabla de Aspectos'!$R$2,IF('Tabla de Aspectos'!S82='Tabla de Aspectos'!$T$2,'Tabla de Aspectos'!$T$2,IF('Tabla de Aspectos'!U82='Tabla de Aspectos'!$V$2,'Tabla de Aspectos'!$V$2,IF('Tabla de Aspectos'!W82='Tabla de Aspectos'!$X$2,'Tabla de Aspectos'!$X$2,IF('Tabla de Aspectos'!Y82='Tabla de Aspectos'!$Z$2,'Tabla de Aspectos'!$Z$2,IF('Tabla de Aspectos'!AA82='Tabla de Aspectos'!$AB$2,'Tabla de Aspectos'!$AB$2,IF('Tabla de Aspectos'!AC82='Tabla de Aspectos'!$AD$2,'Tabla de Aspectos'!$AD$2,IF('Tabla de Aspectos'!AE82='Tabla de Aspectos'!$AF$2,'Tabla de Aspectos'!$AF$2,IF('Tabla de Aspectos'!AG82='Tabla de Aspectos'!$AH$2,'Tabla de Aspectos'!$AH$2,IF('Tabla de Aspectos'!AI82='Tabla de Aspectos'!$AJ$2,'Tabla de Aspectos'!$AJ$2,IF('Tabla de Aspectos'!AK82='Tabla de Aspectos'!$AL$2,'Tabla de Aspectos'!$AL$2,IF('Tabla de Aspectos'!AM82='Tabla de Aspectos'!$AN$2,'Tabla de Aspectos'!$AN$2,IF('Tabla de Aspectos'!AO82='Tabla de Aspectos'!$AP$2,'Tabla de Aspectos'!$AP$2,IF('Tabla de Aspectos'!AQ82='Tabla de Aspectos'!$AR$2,'Tabla de Aspectos'!$AR$2,IF('Tabla de Aspectos'!AS82='Tabla de Aspectos'!$AT$2,'Tabla de Aspectos'!$AT$2,IF('Tabla de Aspectos'!AU82='Tabla de Aspectos'!$AV$2,'Tabla de Aspectos'!$AV$2,IF('Tabla de Aspectos'!AW82='Tabla de Aspectos'!$AX$2,'Tabla de Aspectos'!$AX$2,IF('Tabla de Aspectos'!AY82='Tabla de Aspectos'!$AZ$2,'Tabla de Aspectos'!$AZ$2,IF('Tabla de Aspectos'!BA82='Tabla de Aspectos'!$BB$2,'Tabla de Aspectos'!$BB$2,IF('Tabla de Aspectos'!BC82='Tabla de Aspectos'!$BD$2,'Tabla de Aspectos'!$BD$2,IF('Tabla de Aspectos'!BE82='Tabla de Aspectos'!$BF$2,'Tabla de Aspectos'!$BF$2,IF('Tabla de Aspectos'!BG82='Tabla de Aspectos'!$BH$2,'Tabla de Aspectos'!$BH$2,IF('Tabla de Aspectos'!BI82='Tabla de Aspectos'!$BJ$2,'Tabla de Aspectos'!$BJ$2,IF('Tabla de Aspectos'!BK82='Tabla de Aspectos'!$BL$2,'Tabla de Aspectos'!$BL$2,IF('Tabla de Aspectos'!BM82='Tabla de Aspectos'!$BN$2,'Tabla de Aspectos'!$BN$2,IF('Tabla de Aspectos'!BO82='Tabla de Aspectos'!$BP$2,'Tabla de Aspectos'!$BP$2,IF('Tabla de Aspectos'!BQ82='Tabla de Aspectos'!$BR$2,'Tabla de Aspectos'!$BR$2,IF('Tabla de Aspectos'!BS82='Tabla de Aspectos'!$BT$2,'Tabla de Aspectos'!$BT$2,IF('Tabla de Aspectos'!BU82='Tabla de Aspectos'!$BV$2,'Tabla de Aspectos'!$BV$2,IF('Tabla de Aspectos'!BW82='Tabla de Aspectos'!$BX$2,'Tabla de Aspectos'!$BX$2,IF('Tabla de Aspectos'!BY82='Tabla de Aspectos'!$BZ$2,'Tabla de Aspectos'!$BZ$2,IF('Tabla de Aspectos'!CA82='Tabla de Aspectos'!$CB$2,'Tabla de Aspectos'!$CB$2,IF('Tabla de Aspectos'!CC82='Tabla de Aspectos'!$CD$2,'Tabla de Aspectos'!$CD$2,IF('Tabla de Aspectos'!CE82='Tabla de Aspectos'!$CF$2,'Tabla de Aspectos'!$CF$2,IF('Tabla de Aspectos'!CG82='Tabla de Aspectos'!$CH$2,'Tabla de Aspectos'!$CH$2,IF('Tabla de Aspectos'!CI82='Tabla de Aspectos'!$CJ$2,'Tabla de Aspectos'!$CJ$2,IF('Tabla de Aspectos'!CK82='Tabla de Aspectos'!$CL$2,'Tabla de Aspectos'!$CL$2,IF('Tabla de Aspectos'!CM82='Tabla de Aspectos'!$CN$2,'Tabla de Aspectos'!$CN$2,IF('Tabla de Aspectos'!CO82='Tabla de Aspectos'!$CP$2,'Tabla de Aspectos'!$CP$2,IF('Tabla de Aspectos'!CQ82='Tabla de Aspectos'!$CR$2,'Tabla de Aspectos'!$CR$2,IF('Tabla de Aspectos'!CS82='Tabla de Aspectos'!$CT$2,'Tabla de Aspectos'!$CT$2,IF('Tabla de Aspectos'!CU82='Tabla de Aspectos'!$CV$2,'Tabla de Aspectos'!$CV$2,IF('Tabla de Aspectos'!CW82='Tabla de Aspectos'!$CX$2,'Tabla de Aspectos'!$CX$2,"")))))))))))))))))))))))))))))))))))))))))))))))))</f>
        <v>Conjunción</v>
      </c>
      <c r="AQ15" s="5">
        <f>IF(AND('Tabla de Aspectos'!H82&gt;=0,'Tabla de Aspectos'!H82&lt;'Tabla de Aspectos'!$G$5/24),'Tabla de Aspectos'!H82,IF(AND('Tabla de Aspectos'!J82&gt;=0,'Tabla de Aspectos'!J82&lt;'Tabla de Aspectos'!$I$5/24),'Tabla de Aspectos'!J82,IF(AND('Tabla de Aspectos'!CZ82&gt;=0,'Tabla de Aspectos'!CZ82&lt;'Tabla de Aspectos'!$CY$5/24),'Tabla de Aspectos'!CZ82,IF(AND('Tabla de Aspectos'!L82&gt;=0,'Tabla de Aspectos'!L82&lt;'Tabla de Aspectos'!$K$5/24),'Tabla de Aspectos'!L82,IF(AND('Tabla de Aspectos'!N82&gt;=0,'Tabla de Aspectos'!N82&lt;'Tabla de Aspectos'!$M$5/24),'Tabla de Aspectos'!N82,IF(AND('Tabla de Aspectos'!P82&gt;=0,'Tabla de Aspectos'!P82&lt;'Tabla de Aspectos'!$O$5/24),'Tabla de Aspectos'!P82,IF(AND('Tabla de Aspectos'!R82&gt;=0,'Tabla de Aspectos'!R82&lt;'Tabla de Aspectos'!$Q$5/24),'Tabla de Aspectos'!R82,IF(AND('Tabla de Aspectos'!T82&gt;=0,'Tabla de Aspectos'!T82&lt;'Tabla de Aspectos'!$S$5/24),'Tabla de Aspectos'!T82,IF(AND('Tabla de Aspectos'!V82&gt;=0,'Tabla de Aspectos'!V82&lt;'Tabla de Aspectos'!$U$5/24),'Tabla de Aspectos'!V82,IF(AND('Tabla de Aspectos'!X82&gt;=0,'Tabla de Aspectos'!X82&lt;'Tabla de Aspectos'!$W$5/24),'Tabla de Aspectos'!X82,IF(AND('Tabla de Aspectos'!Z82&gt;=0,'Tabla de Aspectos'!Z82&lt;'Tabla de Aspectos'!$Y$5/24),'Tabla de Aspectos'!Z82,IF(AND('Tabla de Aspectos'!AB82&gt;=0,'Tabla de Aspectos'!AB82&lt;'Tabla de Aspectos'!$AA$5/24),'Tabla de Aspectos'!AB82,IF(AND('Tabla de Aspectos'!AD82&gt;=0,'Tabla de Aspectos'!AD82&lt;'Tabla de Aspectos'!$AC$5/24),'Tabla de Aspectos'!AD82,IF(AND('Tabla de Aspectos'!AF82&gt;=0,'Tabla de Aspectos'!AF82&lt;'Tabla de Aspectos'!$AE$5/24),'Tabla de Aspectos'!AF82,IF(AND('Tabla de Aspectos'!AH82&gt;=0,'Tabla de Aspectos'!AH82&lt;'Tabla de Aspectos'!$AG$5/24),'Tabla de Aspectos'!AH82,IF(AND('Tabla de Aspectos'!AJ82&gt;=0,'Tabla de Aspectos'!AJ82&lt;'Tabla de Aspectos'!$AI$5/24),'Tabla de Aspectos'!AJ82,IF(AND('Tabla de Aspectos'!AL82&gt;=0,'Tabla de Aspectos'!AL82&lt;'Tabla de Aspectos'!$AK$5/24),'Tabla de Aspectos'!AL82,IF(AND('Tabla de Aspectos'!AN82&gt;=0,'Tabla de Aspectos'!AN82&lt;'Tabla de Aspectos'!$AM$5/24),'Tabla de Aspectos'!AN82,IF(AND('Tabla de Aspectos'!AP82&gt;=0,'Tabla de Aspectos'!AP82&lt;'Tabla de Aspectos'!$AO$5/24),'Tabla de Aspectos'!AP82,IF(AND('Tabla de Aspectos'!AR82&gt;=0,'Tabla de Aspectos'!AR82&lt;'Tabla de Aspectos'!$AQ$5/24),'Tabla de Aspectos'!AR82,IF(AND('Tabla de Aspectos'!AT82&gt;=0,'Tabla de Aspectos'!AT82&lt;'Tabla de Aspectos'!$AS$5/24),'Tabla de Aspectos'!AT82,IF(AND('Tabla de Aspectos'!AV82&gt;=0,'Tabla de Aspectos'!AV82&lt;'Tabla de Aspectos'!$AU$5/24),'Tabla de Aspectos'!AV82,IF(AND('Tabla de Aspectos'!AX82&gt;=0,'Tabla de Aspectos'!AX82&lt;'Tabla de Aspectos'!$AW$5/24),'Tabla de Aspectos'!AX82,IF(AND('Tabla de Aspectos'!AZ82&gt;=0,'Tabla de Aspectos'!AZ82&lt;'Tabla de Aspectos'!$AY$5/24),'Tabla de Aspectos'!AZ82,IF(AND('Tabla de Aspectos'!BB82&gt;=0,'Tabla de Aspectos'!BB82&lt;'Tabla de Aspectos'!$BA$5/24),'Tabla de Aspectos'!BB82,IF(AND('Tabla de Aspectos'!BD82&gt;=0,'Tabla de Aspectos'!BD82&lt;'Tabla de Aspectos'!$BC$5/24),'Tabla de Aspectos'!BD82,IF(AND('Tabla de Aspectos'!BF82&gt;=0,'Tabla de Aspectos'!BF82&lt;'Tabla de Aspectos'!$BE$5/24),'Tabla de Aspectos'!BF82,IF(AND('Tabla de Aspectos'!BH82&gt;=0,'Tabla de Aspectos'!BH82&lt;'Tabla de Aspectos'!$BG$5/24),'Tabla de Aspectos'!BH82,IF(AND('Tabla de Aspectos'!BJ82&gt;=0,'Tabla de Aspectos'!BJ82&lt;'Tabla de Aspectos'!$BI$5/24),'Tabla de Aspectos'!BJ82,IF(AND('Tabla de Aspectos'!BL82&gt;=0,'Tabla de Aspectos'!BL82&lt;'Tabla de Aspectos'!$BK$5/24),'Tabla de Aspectos'!BL82,IF(AND('Tabla de Aspectos'!BN82&gt;=0,'Tabla de Aspectos'!BN82&lt;'Tabla de Aspectos'!$BM$5/24),'Tabla de Aspectos'!BN82,IF(AND('Tabla de Aspectos'!BP82&gt;=0,'Tabla de Aspectos'!BP82&lt;'Tabla de Aspectos'!$BO$5/24),'Tabla de Aspectos'!BP82,IF(AND('Tabla de Aspectos'!BR82&gt;=0,'Tabla de Aspectos'!BR82&lt;'Tabla de Aspectos'!$BQ$5/24),'Tabla de Aspectos'!BR82,IF(AND('Tabla de Aspectos'!BT82&gt;=0,'Tabla de Aspectos'!BT82&lt;'Tabla de Aspectos'!$BS$5/24),'Tabla de Aspectos'!BT82,IF(AND('Tabla de Aspectos'!BV82&gt;=0,'Tabla de Aspectos'!BV82&lt;'Tabla de Aspectos'!$BU$5/24),'Tabla de Aspectos'!BV82,IF(AND('Tabla de Aspectos'!BX82&gt;=0,'Tabla de Aspectos'!BX82&lt;'Tabla de Aspectos'!$BW$5/24),'Tabla de Aspectos'!BX82,IF(AND('Tabla de Aspectos'!BZ82&gt;=0,'Tabla de Aspectos'!BZ82&lt;'Tabla de Aspectos'!$BY$5/24),'Tabla de Aspectos'!BZ82,IF(AND('Tabla de Aspectos'!CB82&gt;=0,'Tabla de Aspectos'!CB82&lt;'Tabla de Aspectos'!$CA$5/24),'Tabla de Aspectos'!CB82,IF(AND('Tabla de Aspectos'!CD82&gt;=0,'Tabla de Aspectos'!CD82&lt;'Tabla de Aspectos'!$CC$5/24),'Tabla de Aspectos'!CD82,IF(AND('Tabla de Aspectos'!CF82&gt;=0,'Tabla de Aspectos'!CF82&lt;'Tabla de Aspectos'!$CE$5/24),'Tabla de Aspectos'!CF82,IF(AND('Tabla de Aspectos'!CH82&gt;=0,'Tabla de Aspectos'!CH82&lt;'Tabla de Aspectos'!$CG$5/24),'Tabla de Aspectos'!CH82,IF(AND('Tabla de Aspectos'!CJ82&gt;=0,'Tabla de Aspectos'!CJ82&lt;'Tabla de Aspectos'!$CI$5/24),'Tabla de Aspectos'!CJ82,IF(AND('Tabla de Aspectos'!CL82&gt;=0,'Tabla de Aspectos'!CL82&lt;'Tabla de Aspectos'!$CK$5/24),'Tabla de Aspectos'!CL82,IF(AND('Tabla de Aspectos'!CN82&gt;=0,'Tabla de Aspectos'!CN82&lt;'Tabla de Aspectos'!$CM$5/24),'Tabla de Aspectos'!CN82,IF(AND('Tabla de Aspectos'!CP82&gt;=0,'Tabla de Aspectos'!CP82&lt;'Tabla de Aspectos'!$CO$5/24),'Tabla de Aspectos'!CP82,IF(AND('Tabla de Aspectos'!CR82&gt;=0,'Tabla de Aspectos'!CR82&lt;'Tabla de Aspectos'!$CQ$5/24),'Tabla de Aspectos'!CR82,IF(AND('Tabla de Aspectos'!CT82&gt;=0,'Tabla de Aspectos'!CT82&lt;'Tabla de Aspectos'!$CS$5/24),'Tabla de Aspectos'!CT82,IF(AND('Tabla de Aspectos'!CV82&gt;=0,'Tabla de Aspectos'!CV82&lt;'Tabla de Aspectos'!$CU$5/24),'Tabla de Aspectos'!CV82,IF(AND('Tabla de Aspectos'!CX82&gt;=0,'Tabla de Aspectos'!CX82&lt;'Tabla de Aspectos'!$CW$5/24),'Tabla de Aspectos'!CX82,"")))))))))))))))))))))))))))))))))))))))))))))))))</f>
        <v>0</v>
      </c>
      <c r="AR15" s="3" t="str">
        <f>IF(AQ15&lt;&gt;"",IF(AP15=13,"(no se puede describir)",IF(AP15="Conjunción","+20",ROUND((31-HLOOKUP(AP15,'Tabla de Aspectos'!$G$2:$DT$7,6,FALSE))/3*2,1))),"")</f>
        <v>+20</v>
      </c>
      <c r="AS15" s="3">
        <f>IF(AP15='Tabla de Aspectos'!$G$2,24*AQ15/'Tabla de Aspectos'!$G$5,IF(AP15='Tabla de Aspectos'!$I$2,24*AQ15/'Tabla de Aspectos'!$I$5,IF(AP15='Tabla de Aspectos'!$K$2,24*AQ15/'Tabla de Aspectos'!$K$5,IF(AP15='Tabla de Aspectos'!$CY$2,24*AQ15/'Tabla de Aspectos'!$CY$5,IF(AP15='Tabla de Aspectos'!$M$2,24*AQ15/'Tabla de Aspectos'!$M$5,IF(AP15='Tabla de Aspectos'!$M$2,24*AQ15/'Tabla de Aspectos'!$M$5,IF(AP15='Tabla de Aspectos'!$O$2,24*AQ15/'Tabla de Aspectos'!$O$5,IF(AP15='Tabla de Aspectos'!$Q$2,24*AQ15/'Tabla de Aspectos'!$Q$5,IF(AP15='Tabla de Aspectos'!$S$2,24*AQ15/'Tabla de Aspectos'!$S$5,IF(AP15='Tabla de Aspectos'!$U$2,24*AQ15/'Tabla de Aspectos'!$U$5,IF(AP15='Tabla de Aspectos'!$W$2,24*AQ15/'Tabla de Aspectos'!$W$5,IF(AP15='Tabla de Aspectos'!$Y$2,24*AQ15/'Tabla de Aspectos'!$Y$5,IF(AP15='Tabla de Aspectos'!$AA$2,24*AQ15/'Tabla de Aspectos'!$AA$5,IF(AP15='Tabla de Aspectos'!$AC$2,24*AQ15/'Tabla de Aspectos'!$AC$5,IF(AP15='Tabla de Aspectos'!$AE$2,24*AQ15/'Tabla de Aspectos'!$AE$5,IF(AP15='Tabla de Aspectos'!$AG$2,24*AQ15/'Tabla de Aspectos'!$AG$5,IF(AP15='Tabla de Aspectos'!$AI$2,24*AQ15/'Tabla de Aspectos'!$AI$5,IF(AP15='Tabla de Aspectos'!$AK$2,24*AQ15/'Tabla de Aspectos'!$AK$5,IF(AP15='Tabla de Aspectos'!$AM$2,24*AQ15/'Tabla de Aspectos'!$AM$5,IF(AP15='Tabla de Aspectos'!$AO$2,24*AQ15/'Tabla de Aspectos'!$AO$5,IF(AP15='Tabla de Aspectos'!$AQ$2,24*AQ15/'Tabla de Aspectos'!$AQ$5,IF(AP15='Tabla de Aspectos'!$AS$2,24*AQ15/'Tabla de Aspectos'!$AS$5,IF(AP15='Tabla de Aspectos'!$AU$2,24*AQ15/'Tabla de Aspectos'!$AU$5,IF(AP15='Tabla de Aspectos'!$AW$2,24*AQ15/'Tabla de Aspectos'!$AW$5,IF(AP15='Tabla de Aspectos'!$AY$2,24*AQ15/'Tabla de Aspectos'!$AY$5,IF(AP15='Tabla de Aspectos'!$BA$2,24*AQ15/'Tabla de Aspectos'!$BA$5,IF(AP15='Tabla de Aspectos'!$BC$2,24*AQ15/'Tabla de Aspectos'!$BC$5,IF(AP15='Tabla de Aspectos'!$BE$2,24*AQ15/'Tabla de Aspectos'!$BE$5,IF(AP15='Tabla de Aspectos'!$BG$2,24*AQ15/'Tabla de Aspectos'!$BG$5,IF(AP15='Tabla de Aspectos'!$BI$2,24*AQ15/'Tabla de Aspectos'!$BI$5,IF(AP15='Tabla de Aspectos'!$BK$2,24*AQ15/'Tabla de Aspectos'!$BK$5,IF(AP15='Tabla de Aspectos'!$BM$2,24*AQ15/'Tabla de Aspectos'!$BM$5,IF(AP15='Tabla de Aspectos'!$BO$2,24*AQ15/'Tabla de Aspectos'!$BO$5,IF(AP15='Tabla de Aspectos'!$BQ$2,24*AQ15/'Tabla de Aspectos'!$BQ$5,IF(AP15='Tabla de Aspectos'!$BS$2,24*AQ15/'Tabla de Aspectos'!$BS$5,IF(AP15='Tabla de Aspectos'!$BU$2,24*AQ15/'Tabla de Aspectos'!$BU$5,IF(AP15='Tabla de Aspectos'!$BW$2,24*AQ15/'Tabla de Aspectos'!$BW$5,IF(AP15='Tabla de Aspectos'!$BY$2,24*AQ15/'Tabla de Aspectos'!$BY$5,IF(AP15='Tabla de Aspectos'!$CA$2,24*AQ15/'Tabla de Aspectos'!$CA$5,IF(AP15='Tabla de Aspectos'!$CC$2,24*AQ15/'Tabla de Aspectos'!$CC$5,IF(AP15='Tabla de Aspectos'!$CE$2,24*AQ15/'Tabla de Aspectos'!$CE$5,IF(AP15='Tabla de Aspectos'!$CG$2,24*AQ15/'Tabla de Aspectos'!$CG$5,IF(AP15='Tabla de Aspectos'!$CI$2,24*AQ15/'Tabla de Aspectos'!$CI$5,IF(AP15='Tabla de Aspectos'!$CK$2,24*AQ15/'Tabla de Aspectos'!$CK$5,IF(AP15='Tabla de Aspectos'!$CM$2,24*AQ15/'Tabla de Aspectos'!$CM$5,IF(AP15='Tabla de Aspectos'!$CO$2,24*AQ15/'Tabla de Aspectos'!$CO$5,IF(AP15='Tabla de Aspectos'!$CQ$2,24*AQ15/'Tabla de Aspectos'!$CQ$5,IF(AP15='Tabla de Aspectos'!$CS$2,24*AQ15/'Tabla de Aspectos'!$CS$5,IF(AP15='Tabla de Aspectos'!$CU$2,24*AQ15/'Tabla de Aspectos'!$CU$5,IF(AP15='Tabla de Aspectos'!$CW$2,24*AQ15/'Tabla de Aspectos'!$CW$5,""))))))))))))))))))))))))))))))))))))))))))))))))))</f>
        <v>0</v>
      </c>
      <c r="AT15" s="3">
        <f t="shared" si="2"/>
        <v>20</v>
      </c>
      <c r="AV15" s="3">
        <f>'Tabla de Aspectos'!D97</f>
        <v>93</v>
      </c>
      <c r="AW15" s="3" t="str">
        <f>'Tabla de Aspectos'!E97</f>
        <v>Marte</v>
      </c>
      <c r="AX15" s="3" t="str">
        <f>'Tabla de Aspectos'!F97</f>
        <v>Lilith</v>
      </c>
      <c r="AY15" s="3" t="str">
        <f>IF('Tabla de Aspectos'!G97='Tabla de Aspectos'!$H$2,'Tabla de Aspectos'!$H$2,IF('Tabla de Aspectos'!I97='Tabla de Aspectos'!$J$2,'Tabla de Aspectos'!$J$2,IF('Tabla de Aspectos'!CY97='Tabla de Aspectos'!$CZ$2,'Tabla de Aspectos'!$CZ$2,IF('Tabla de Aspectos'!K97='Tabla de Aspectos'!$L$2,'Tabla de Aspectos'!$L$2,IF('Tabla de Aspectos'!M97='Tabla de Aspectos'!$N$2,'Tabla de Aspectos'!$N$2,IF('Tabla de Aspectos'!O97='Tabla de Aspectos'!$P$2,'Tabla de Aspectos'!$P$2,IF('Tabla de Aspectos'!Q97='Tabla de Aspectos'!$R$2,'Tabla de Aspectos'!$R$2,IF('Tabla de Aspectos'!S97='Tabla de Aspectos'!$T$2,'Tabla de Aspectos'!$T$2,IF('Tabla de Aspectos'!U97='Tabla de Aspectos'!$V$2,'Tabla de Aspectos'!$V$2,IF('Tabla de Aspectos'!W97='Tabla de Aspectos'!$X$2,'Tabla de Aspectos'!$X$2,IF('Tabla de Aspectos'!Y97='Tabla de Aspectos'!$Z$2,'Tabla de Aspectos'!$Z$2,IF('Tabla de Aspectos'!AA97='Tabla de Aspectos'!$AB$2,'Tabla de Aspectos'!$AB$2,IF('Tabla de Aspectos'!AC97='Tabla de Aspectos'!$AD$2,'Tabla de Aspectos'!$AD$2,IF('Tabla de Aspectos'!AE97='Tabla de Aspectos'!$AF$2,'Tabla de Aspectos'!$AF$2,IF('Tabla de Aspectos'!AG97='Tabla de Aspectos'!$AH$2,'Tabla de Aspectos'!$AH$2,IF('Tabla de Aspectos'!AI97='Tabla de Aspectos'!$AJ$2,'Tabla de Aspectos'!$AJ$2,IF('Tabla de Aspectos'!AK97='Tabla de Aspectos'!$AL$2,'Tabla de Aspectos'!$AL$2,IF('Tabla de Aspectos'!AM97='Tabla de Aspectos'!$AN$2,'Tabla de Aspectos'!$AN$2,IF('Tabla de Aspectos'!AO97='Tabla de Aspectos'!$AP$2,'Tabla de Aspectos'!$AP$2,IF('Tabla de Aspectos'!AQ97='Tabla de Aspectos'!$AR$2,'Tabla de Aspectos'!$AR$2,IF('Tabla de Aspectos'!AS97='Tabla de Aspectos'!$AT$2,'Tabla de Aspectos'!$AT$2,IF('Tabla de Aspectos'!AU97='Tabla de Aspectos'!$AV$2,'Tabla de Aspectos'!$AV$2,IF('Tabla de Aspectos'!AW97='Tabla de Aspectos'!$AX$2,'Tabla de Aspectos'!$AX$2,IF('Tabla de Aspectos'!AY97='Tabla de Aspectos'!$AZ$2,'Tabla de Aspectos'!$AZ$2,IF('Tabla de Aspectos'!BA97='Tabla de Aspectos'!$BB$2,'Tabla de Aspectos'!$BB$2,IF('Tabla de Aspectos'!BC97='Tabla de Aspectos'!$BD$2,'Tabla de Aspectos'!$BD$2,IF('Tabla de Aspectos'!BE97='Tabla de Aspectos'!$BF$2,'Tabla de Aspectos'!$BF$2,IF('Tabla de Aspectos'!BG97='Tabla de Aspectos'!$BH$2,'Tabla de Aspectos'!$BH$2,IF('Tabla de Aspectos'!BI97='Tabla de Aspectos'!$BJ$2,'Tabla de Aspectos'!$BJ$2,IF('Tabla de Aspectos'!BK97='Tabla de Aspectos'!$BL$2,'Tabla de Aspectos'!$BL$2,IF('Tabla de Aspectos'!BM97='Tabla de Aspectos'!$BN$2,'Tabla de Aspectos'!$BN$2,IF('Tabla de Aspectos'!BO97='Tabla de Aspectos'!$BP$2,'Tabla de Aspectos'!$BP$2,IF('Tabla de Aspectos'!BQ97='Tabla de Aspectos'!$BR$2,'Tabla de Aspectos'!$BR$2,IF('Tabla de Aspectos'!BS97='Tabla de Aspectos'!$BT$2,'Tabla de Aspectos'!$BT$2,IF('Tabla de Aspectos'!BU97='Tabla de Aspectos'!$BV$2,'Tabla de Aspectos'!$BV$2,IF('Tabla de Aspectos'!BW97='Tabla de Aspectos'!$BX$2,'Tabla de Aspectos'!$BX$2,IF('Tabla de Aspectos'!BY97='Tabla de Aspectos'!$BZ$2,'Tabla de Aspectos'!$BZ$2,IF('Tabla de Aspectos'!CA97='Tabla de Aspectos'!$CB$2,'Tabla de Aspectos'!$CB$2,IF('Tabla de Aspectos'!CC97='Tabla de Aspectos'!$CD$2,'Tabla de Aspectos'!$CD$2,IF('Tabla de Aspectos'!CE97='Tabla de Aspectos'!$CF$2,'Tabla de Aspectos'!$CF$2,IF('Tabla de Aspectos'!CG97='Tabla de Aspectos'!$CH$2,'Tabla de Aspectos'!$CH$2,IF('Tabla de Aspectos'!CI97='Tabla de Aspectos'!$CJ$2,'Tabla de Aspectos'!$CJ$2,IF('Tabla de Aspectos'!CK97='Tabla de Aspectos'!$CL$2,'Tabla de Aspectos'!$CL$2,IF('Tabla de Aspectos'!CM97='Tabla de Aspectos'!$CN$2,'Tabla de Aspectos'!$CN$2,IF('Tabla de Aspectos'!CO97='Tabla de Aspectos'!$CP$2,'Tabla de Aspectos'!$CP$2,IF('Tabla de Aspectos'!CQ97='Tabla de Aspectos'!$CR$2,'Tabla de Aspectos'!$CR$2,IF('Tabla de Aspectos'!CS97='Tabla de Aspectos'!$CT$2,'Tabla de Aspectos'!$CT$2,IF('Tabla de Aspectos'!CU97='Tabla de Aspectos'!$CV$2,'Tabla de Aspectos'!$CV$2,IF('Tabla de Aspectos'!CW97='Tabla de Aspectos'!$CX$2,'Tabla de Aspectos'!$CX$2,"")))))))))))))))))))))))))))))))))))))))))))))))))</f>
        <v>Conjunción</v>
      </c>
      <c r="AZ15" s="5">
        <f>IF(AND('Tabla de Aspectos'!H97&gt;=0,'Tabla de Aspectos'!H97&lt;'Tabla de Aspectos'!$G$5/24),'Tabla de Aspectos'!H97,IF(AND('Tabla de Aspectos'!J97&gt;=0,'Tabla de Aspectos'!J97&lt;'Tabla de Aspectos'!$I$5/24),'Tabla de Aspectos'!J97,IF(AND('Tabla de Aspectos'!CZ97&gt;=0,'Tabla de Aspectos'!CZ97&lt;'Tabla de Aspectos'!$CY$5/24),'Tabla de Aspectos'!CZ97,IF(AND('Tabla de Aspectos'!L97&gt;=0,'Tabla de Aspectos'!L97&lt;'Tabla de Aspectos'!$K$5/24),'Tabla de Aspectos'!L97,IF(AND('Tabla de Aspectos'!N97&gt;=0,'Tabla de Aspectos'!N97&lt;'Tabla de Aspectos'!$M$5/24),'Tabla de Aspectos'!N97,IF(AND('Tabla de Aspectos'!P97&gt;=0,'Tabla de Aspectos'!P97&lt;'Tabla de Aspectos'!$O$5/24),'Tabla de Aspectos'!P97,IF(AND('Tabla de Aspectos'!R97&gt;=0,'Tabla de Aspectos'!R97&lt;'Tabla de Aspectos'!$Q$5/24),'Tabla de Aspectos'!R97,IF(AND('Tabla de Aspectos'!T97&gt;=0,'Tabla de Aspectos'!T97&lt;'Tabla de Aspectos'!$S$5/24),'Tabla de Aspectos'!T97,IF(AND('Tabla de Aspectos'!V97&gt;=0,'Tabla de Aspectos'!V97&lt;'Tabla de Aspectos'!$U$5/24),'Tabla de Aspectos'!V97,IF(AND('Tabla de Aspectos'!X97&gt;=0,'Tabla de Aspectos'!X97&lt;'Tabla de Aspectos'!$W$5/24),'Tabla de Aspectos'!X97,IF(AND('Tabla de Aspectos'!Z97&gt;=0,'Tabla de Aspectos'!Z97&lt;'Tabla de Aspectos'!$Y$5/24),'Tabla de Aspectos'!Z97,IF(AND('Tabla de Aspectos'!AB97&gt;=0,'Tabla de Aspectos'!AB97&lt;'Tabla de Aspectos'!$AA$5/24),'Tabla de Aspectos'!AB97,IF(AND('Tabla de Aspectos'!AD97&gt;=0,'Tabla de Aspectos'!AD97&lt;'Tabla de Aspectos'!$AC$5/24),'Tabla de Aspectos'!AD97,IF(AND('Tabla de Aspectos'!AF97&gt;=0,'Tabla de Aspectos'!AF97&lt;'Tabla de Aspectos'!$AE$5/24),'Tabla de Aspectos'!AF97,IF(AND('Tabla de Aspectos'!AH97&gt;=0,'Tabla de Aspectos'!AH97&lt;'Tabla de Aspectos'!$AG$5/24),'Tabla de Aspectos'!AH97,IF(AND('Tabla de Aspectos'!AJ97&gt;=0,'Tabla de Aspectos'!AJ97&lt;'Tabla de Aspectos'!$AI$5/24),'Tabla de Aspectos'!AJ97,IF(AND('Tabla de Aspectos'!AL97&gt;=0,'Tabla de Aspectos'!AL97&lt;'Tabla de Aspectos'!$AK$5/24),'Tabla de Aspectos'!AL97,IF(AND('Tabla de Aspectos'!AN97&gt;=0,'Tabla de Aspectos'!AN97&lt;'Tabla de Aspectos'!$AM$5/24),'Tabla de Aspectos'!AN97,IF(AND('Tabla de Aspectos'!AP97&gt;=0,'Tabla de Aspectos'!AP97&lt;'Tabla de Aspectos'!$AO$5/24),'Tabla de Aspectos'!AP97,IF(AND('Tabla de Aspectos'!AR97&gt;=0,'Tabla de Aspectos'!AR97&lt;'Tabla de Aspectos'!$AQ$5/24),'Tabla de Aspectos'!AR97,IF(AND('Tabla de Aspectos'!AT97&gt;=0,'Tabla de Aspectos'!AT97&lt;'Tabla de Aspectos'!$AS$5/24),'Tabla de Aspectos'!AT97,IF(AND('Tabla de Aspectos'!AV97&gt;=0,'Tabla de Aspectos'!AV97&lt;'Tabla de Aspectos'!$AU$5/24),'Tabla de Aspectos'!AV97,IF(AND('Tabla de Aspectos'!AX97&gt;=0,'Tabla de Aspectos'!AX97&lt;'Tabla de Aspectos'!$AW$5/24),'Tabla de Aspectos'!AX97,IF(AND('Tabla de Aspectos'!AZ97&gt;=0,'Tabla de Aspectos'!AZ97&lt;'Tabla de Aspectos'!$AY$5/24),'Tabla de Aspectos'!AZ97,IF(AND('Tabla de Aspectos'!BB97&gt;=0,'Tabla de Aspectos'!BB97&lt;'Tabla de Aspectos'!$BA$5/24),'Tabla de Aspectos'!BB97,IF(AND('Tabla de Aspectos'!BD97&gt;=0,'Tabla de Aspectos'!BD97&lt;'Tabla de Aspectos'!$BC$5/24),'Tabla de Aspectos'!BD97,IF(AND('Tabla de Aspectos'!BF97&gt;=0,'Tabla de Aspectos'!BF97&lt;'Tabla de Aspectos'!$BE$5/24),'Tabla de Aspectos'!BF97,IF(AND('Tabla de Aspectos'!BH97&gt;=0,'Tabla de Aspectos'!BH97&lt;'Tabla de Aspectos'!$BG$5/24),'Tabla de Aspectos'!BH97,IF(AND('Tabla de Aspectos'!BJ97&gt;=0,'Tabla de Aspectos'!BJ97&lt;'Tabla de Aspectos'!$BI$5/24),'Tabla de Aspectos'!BJ97,IF(AND('Tabla de Aspectos'!BL97&gt;=0,'Tabla de Aspectos'!BL97&lt;'Tabla de Aspectos'!$BK$5/24),'Tabla de Aspectos'!BL97,IF(AND('Tabla de Aspectos'!BN97&gt;=0,'Tabla de Aspectos'!BN97&lt;'Tabla de Aspectos'!$BM$5/24),'Tabla de Aspectos'!BN97,IF(AND('Tabla de Aspectos'!BP97&gt;=0,'Tabla de Aspectos'!BP97&lt;'Tabla de Aspectos'!$BO$5/24),'Tabla de Aspectos'!BP97,IF(AND('Tabla de Aspectos'!BR97&gt;=0,'Tabla de Aspectos'!BR97&lt;'Tabla de Aspectos'!$BQ$5/24),'Tabla de Aspectos'!BR97,IF(AND('Tabla de Aspectos'!BT97&gt;=0,'Tabla de Aspectos'!BT97&lt;'Tabla de Aspectos'!$BS$5/24),'Tabla de Aspectos'!BT97,IF(AND('Tabla de Aspectos'!BV97&gt;=0,'Tabla de Aspectos'!BV97&lt;'Tabla de Aspectos'!$BU$5/24),'Tabla de Aspectos'!BV97,IF(AND('Tabla de Aspectos'!BX97&gt;=0,'Tabla de Aspectos'!BX97&lt;'Tabla de Aspectos'!$BW$5/24),'Tabla de Aspectos'!BX97,IF(AND('Tabla de Aspectos'!BZ97&gt;=0,'Tabla de Aspectos'!BZ97&lt;'Tabla de Aspectos'!$BY$5/24),'Tabla de Aspectos'!BZ97,IF(AND('Tabla de Aspectos'!CB97&gt;=0,'Tabla de Aspectos'!CB97&lt;'Tabla de Aspectos'!$CA$5/24),'Tabla de Aspectos'!CB97,IF(AND('Tabla de Aspectos'!CD97&gt;=0,'Tabla de Aspectos'!CD97&lt;'Tabla de Aspectos'!$CC$5/24),'Tabla de Aspectos'!CD97,IF(AND('Tabla de Aspectos'!CF97&gt;=0,'Tabla de Aspectos'!CF97&lt;'Tabla de Aspectos'!$CE$5/24),'Tabla de Aspectos'!CF97,IF(AND('Tabla de Aspectos'!CH97&gt;=0,'Tabla de Aspectos'!CH97&lt;'Tabla de Aspectos'!$CG$5/24),'Tabla de Aspectos'!CH97,IF(AND('Tabla de Aspectos'!CJ97&gt;=0,'Tabla de Aspectos'!CJ97&lt;'Tabla de Aspectos'!$CI$5/24),'Tabla de Aspectos'!CJ97,IF(AND('Tabla de Aspectos'!CL97&gt;=0,'Tabla de Aspectos'!CL97&lt;'Tabla de Aspectos'!$CK$5/24),'Tabla de Aspectos'!CL97,IF(AND('Tabla de Aspectos'!CN97&gt;=0,'Tabla de Aspectos'!CN97&lt;'Tabla de Aspectos'!$CM$5/24),'Tabla de Aspectos'!CN97,IF(AND('Tabla de Aspectos'!CP97&gt;=0,'Tabla de Aspectos'!CP97&lt;'Tabla de Aspectos'!$CO$5/24),'Tabla de Aspectos'!CP97,IF(AND('Tabla de Aspectos'!CR97&gt;=0,'Tabla de Aspectos'!CR97&lt;'Tabla de Aspectos'!$CQ$5/24),'Tabla de Aspectos'!CR97,IF(AND('Tabla de Aspectos'!CT97&gt;=0,'Tabla de Aspectos'!CT97&lt;'Tabla de Aspectos'!$CS$5/24),'Tabla de Aspectos'!CT97,IF(AND('Tabla de Aspectos'!CV97&gt;=0,'Tabla de Aspectos'!CV97&lt;'Tabla de Aspectos'!$CU$5/24),'Tabla de Aspectos'!CV97,IF(AND('Tabla de Aspectos'!CX97&gt;=0,'Tabla de Aspectos'!CX97&lt;'Tabla de Aspectos'!$CW$5/24),'Tabla de Aspectos'!CX97,"")))))))))))))))))))))))))))))))))))))))))))))))))</f>
        <v>0</v>
      </c>
      <c r="BA15" s="3" t="str">
        <f>IF(AZ15&lt;&gt;"",IF(AY15=13,"(no se puede describir)",IF(AY15="Conjunción","+20",ROUND((31-HLOOKUP(AY15,'Tabla de Aspectos'!$G$2:$DT$7,6,FALSE))/3*2,1))),"")</f>
        <v>+20</v>
      </c>
      <c r="BB15" s="3">
        <f>IF(AY15='Tabla de Aspectos'!$G$2,24*AZ15/'Tabla de Aspectos'!$G$5,IF(AY15='Tabla de Aspectos'!$I$2,24*AZ15/'Tabla de Aspectos'!$I$5,IF(AY15='Tabla de Aspectos'!$K$2,24*AZ15/'Tabla de Aspectos'!$K$5,IF(AY15='Tabla de Aspectos'!$CY$2,24*AZ15/'Tabla de Aspectos'!$CY$5,IF(AY15='Tabla de Aspectos'!$M$2,24*AZ15/'Tabla de Aspectos'!$M$5,IF(AY15='Tabla de Aspectos'!$M$2,24*AZ15/'Tabla de Aspectos'!$M$5,IF(AY15='Tabla de Aspectos'!$O$2,24*AZ15/'Tabla de Aspectos'!$O$5,IF(AY15='Tabla de Aspectos'!$Q$2,24*AZ15/'Tabla de Aspectos'!$Q$5,IF(AY15='Tabla de Aspectos'!$S$2,24*AZ15/'Tabla de Aspectos'!$S$5,IF(AY15='Tabla de Aspectos'!$U$2,24*AZ15/'Tabla de Aspectos'!$U$5,IF(AY15='Tabla de Aspectos'!$W$2,24*AZ15/'Tabla de Aspectos'!$W$5,IF(AY15='Tabla de Aspectos'!$Y$2,24*AZ15/'Tabla de Aspectos'!$Y$5,IF(AY15='Tabla de Aspectos'!$AA$2,24*AZ15/'Tabla de Aspectos'!$AA$5,IF(AY15='Tabla de Aspectos'!$AC$2,24*AZ15/'Tabla de Aspectos'!$AC$5,IF(AY15='Tabla de Aspectos'!$AE$2,24*AZ15/'Tabla de Aspectos'!$AE$5,IF(AY15='Tabla de Aspectos'!$AG$2,24*AZ15/'Tabla de Aspectos'!$AG$5,IF(AY15='Tabla de Aspectos'!$AI$2,24*AZ15/'Tabla de Aspectos'!$AI$5,IF(AY15='Tabla de Aspectos'!$AK$2,24*AZ15/'Tabla de Aspectos'!$AK$5,IF(AY15='Tabla de Aspectos'!$AM$2,24*AZ15/'Tabla de Aspectos'!$AM$5,IF(AY15='Tabla de Aspectos'!$AO$2,24*AZ15/'Tabla de Aspectos'!$AO$5,IF(AY15='Tabla de Aspectos'!$AQ$2,24*AZ15/'Tabla de Aspectos'!$AQ$5,IF(AY15='Tabla de Aspectos'!$AS$2,24*AZ15/'Tabla de Aspectos'!$AS$5,IF(AY15='Tabla de Aspectos'!$AU$2,24*AZ15/'Tabla de Aspectos'!$AU$5,IF(AY15='Tabla de Aspectos'!$AW$2,24*AZ15/'Tabla de Aspectos'!$AW$5,IF(AY15='Tabla de Aspectos'!$AY$2,24*AZ15/'Tabla de Aspectos'!$AY$5,IF(AY15='Tabla de Aspectos'!$BA$2,24*AZ15/'Tabla de Aspectos'!$BA$5,IF(AY15='Tabla de Aspectos'!$BC$2,24*AZ15/'Tabla de Aspectos'!$BC$5,IF(AY15='Tabla de Aspectos'!$BE$2,24*AZ15/'Tabla de Aspectos'!$BE$5,IF(AY15='Tabla de Aspectos'!$BG$2,24*AZ15/'Tabla de Aspectos'!$BG$5,IF(AY15='Tabla de Aspectos'!$BI$2,24*AZ15/'Tabla de Aspectos'!$BI$5,IF(AY15='Tabla de Aspectos'!$BK$2,24*AZ15/'Tabla de Aspectos'!$BK$5,IF(AY15='Tabla de Aspectos'!$BM$2,24*AZ15/'Tabla de Aspectos'!$BM$5,IF(AY15='Tabla de Aspectos'!$BO$2,24*AZ15/'Tabla de Aspectos'!$BO$5,IF(AY15='Tabla de Aspectos'!$BQ$2,24*AZ15/'Tabla de Aspectos'!$BQ$5,IF(AY15='Tabla de Aspectos'!$BS$2,24*AZ15/'Tabla de Aspectos'!$BS$5,IF(AY15='Tabla de Aspectos'!$BU$2,24*AZ15/'Tabla de Aspectos'!$BU$5,IF(AY15='Tabla de Aspectos'!$BW$2,24*AZ15/'Tabla de Aspectos'!$BW$5,IF(AY15='Tabla de Aspectos'!$BY$2,24*AZ15/'Tabla de Aspectos'!$BY$5,IF(AY15='Tabla de Aspectos'!$CA$2,24*AZ15/'Tabla de Aspectos'!$CA$5,IF(AY15='Tabla de Aspectos'!$CC$2,24*AZ15/'Tabla de Aspectos'!$CC$5,IF(AY15='Tabla de Aspectos'!$CE$2,24*AZ15/'Tabla de Aspectos'!$CE$5,IF(AY15='Tabla de Aspectos'!$CG$2,24*AZ15/'Tabla de Aspectos'!$CG$5,IF(AY15='Tabla de Aspectos'!$CI$2,24*AZ15/'Tabla de Aspectos'!$CI$5,IF(AY15='Tabla de Aspectos'!$CK$2,24*AZ15/'Tabla de Aspectos'!$CK$5,IF(AY15='Tabla de Aspectos'!$CM$2,24*AZ15/'Tabla de Aspectos'!$CM$5,IF(AY15='Tabla de Aspectos'!$CO$2,24*AZ15/'Tabla de Aspectos'!$CO$5,IF(AY15='Tabla de Aspectos'!$CQ$2,24*AZ15/'Tabla de Aspectos'!$CQ$5,IF(AY15='Tabla de Aspectos'!$CS$2,24*AZ15/'Tabla de Aspectos'!$CS$5,IF(AY15='Tabla de Aspectos'!$CU$2,24*AZ15/'Tabla de Aspectos'!$CU$5,IF(AY15='Tabla de Aspectos'!$CW$2,24*AZ15/'Tabla de Aspectos'!$CW$5,""))))))))))))))))))))))))))))))))))))))))))))))))))</f>
        <v>0</v>
      </c>
      <c r="BC15" s="3">
        <f t="shared" si="3"/>
        <v>20</v>
      </c>
      <c r="BE15" s="3">
        <f>'Tabla de Aspectos'!D112</f>
        <v>109</v>
      </c>
      <c r="BF15" s="3" t="str">
        <f>'Tabla de Aspectos'!E112</f>
        <v>Júpiter</v>
      </c>
      <c r="BG15" s="3" t="str">
        <f>'Tabla de Aspectos'!F112</f>
        <v>Lilith</v>
      </c>
      <c r="BH15" s="3" t="str">
        <f>IF('Tabla de Aspectos'!G112='Tabla de Aspectos'!$H$2,'Tabla de Aspectos'!$H$2,IF('Tabla de Aspectos'!I112='Tabla de Aspectos'!$J$2,'Tabla de Aspectos'!$J$2,IF('Tabla de Aspectos'!CY112='Tabla de Aspectos'!$CZ$2,'Tabla de Aspectos'!$CZ$2,IF('Tabla de Aspectos'!K112='Tabla de Aspectos'!$L$2,'Tabla de Aspectos'!$L$2,IF('Tabla de Aspectos'!M112='Tabla de Aspectos'!$N$2,'Tabla de Aspectos'!$N$2,IF('Tabla de Aspectos'!O112='Tabla de Aspectos'!$P$2,'Tabla de Aspectos'!$P$2,IF('Tabla de Aspectos'!Q112='Tabla de Aspectos'!$R$2,'Tabla de Aspectos'!$R$2,IF('Tabla de Aspectos'!S112='Tabla de Aspectos'!$T$2,'Tabla de Aspectos'!$T$2,IF('Tabla de Aspectos'!U112='Tabla de Aspectos'!$V$2,'Tabla de Aspectos'!$V$2,IF('Tabla de Aspectos'!W112='Tabla de Aspectos'!$X$2,'Tabla de Aspectos'!$X$2,IF('Tabla de Aspectos'!Y112='Tabla de Aspectos'!$Z$2,'Tabla de Aspectos'!$Z$2,IF('Tabla de Aspectos'!AA112='Tabla de Aspectos'!$AB$2,'Tabla de Aspectos'!$AB$2,IF('Tabla de Aspectos'!AC112='Tabla de Aspectos'!$AD$2,'Tabla de Aspectos'!$AD$2,IF('Tabla de Aspectos'!AE112='Tabla de Aspectos'!$AF$2,'Tabla de Aspectos'!$AF$2,IF('Tabla de Aspectos'!AG112='Tabla de Aspectos'!$AH$2,'Tabla de Aspectos'!$AH$2,IF('Tabla de Aspectos'!AI112='Tabla de Aspectos'!$AJ$2,'Tabla de Aspectos'!$AJ$2,IF('Tabla de Aspectos'!AK112='Tabla de Aspectos'!$AL$2,'Tabla de Aspectos'!$AL$2,IF('Tabla de Aspectos'!AM112='Tabla de Aspectos'!$AN$2,'Tabla de Aspectos'!$AN$2,IF('Tabla de Aspectos'!AO112='Tabla de Aspectos'!$AP$2,'Tabla de Aspectos'!$AP$2,IF('Tabla de Aspectos'!AQ112='Tabla de Aspectos'!$AR$2,'Tabla de Aspectos'!$AR$2,IF('Tabla de Aspectos'!AS112='Tabla de Aspectos'!$AT$2,'Tabla de Aspectos'!$AT$2,IF('Tabla de Aspectos'!AU112='Tabla de Aspectos'!$AV$2,'Tabla de Aspectos'!$AV$2,IF('Tabla de Aspectos'!AW112='Tabla de Aspectos'!$AX$2,'Tabla de Aspectos'!$AX$2,IF('Tabla de Aspectos'!AY112='Tabla de Aspectos'!$AZ$2,'Tabla de Aspectos'!$AZ$2,IF('Tabla de Aspectos'!BA112='Tabla de Aspectos'!$BB$2,'Tabla de Aspectos'!$BB$2,IF('Tabla de Aspectos'!BC112='Tabla de Aspectos'!$BD$2,'Tabla de Aspectos'!$BD$2,IF('Tabla de Aspectos'!BE112='Tabla de Aspectos'!$BF$2,'Tabla de Aspectos'!$BF$2,IF('Tabla de Aspectos'!BG112='Tabla de Aspectos'!$BH$2,'Tabla de Aspectos'!$BH$2,IF('Tabla de Aspectos'!BI112='Tabla de Aspectos'!$BJ$2,'Tabla de Aspectos'!$BJ$2,IF('Tabla de Aspectos'!BK112='Tabla de Aspectos'!$BL$2,'Tabla de Aspectos'!$BL$2,IF('Tabla de Aspectos'!BM112='Tabla de Aspectos'!$BN$2,'Tabla de Aspectos'!$BN$2,IF('Tabla de Aspectos'!BO112='Tabla de Aspectos'!$BP$2,'Tabla de Aspectos'!$BP$2,IF('Tabla de Aspectos'!BQ112='Tabla de Aspectos'!$BR$2,'Tabla de Aspectos'!$BR$2,IF('Tabla de Aspectos'!BS112='Tabla de Aspectos'!$BT$2,'Tabla de Aspectos'!$BT$2,IF('Tabla de Aspectos'!BU112='Tabla de Aspectos'!$BV$2,'Tabla de Aspectos'!$BV$2,IF('Tabla de Aspectos'!BW112='Tabla de Aspectos'!$BX$2,'Tabla de Aspectos'!$BX$2,IF('Tabla de Aspectos'!BY112='Tabla de Aspectos'!$BZ$2,'Tabla de Aspectos'!$BZ$2,IF('Tabla de Aspectos'!CA112='Tabla de Aspectos'!$CB$2,'Tabla de Aspectos'!$CB$2,IF('Tabla de Aspectos'!CC112='Tabla de Aspectos'!$CD$2,'Tabla de Aspectos'!$CD$2,IF('Tabla de Aspectos'!CE112='Tabla de Aspectos'!$CF$2,'Tabla de Aspectos'!$CF$2,IF('Tabla de Aspectos'!CG112='Tabla de Aspectos'!$CH$2,'Tabla de Aspectos'!$CH$2,IF('Tabla de Aspectos'!CI112='Tabla de Aspectos'!$CJ$2,'Tabla de Aspectos'!$CJ$2,IF('Tabla de Aspectos'!CK112='Tabla de Aspectos'!$CL$2,'Tabla de Aspectos'!$CL$2,IF('Tabla de Aspectos'!CM112='Tabla de Aspectos'!$CN$2,'Tabla de Aspectos'!$CN$2,IF('Tabla de Aspectos'!CO112='Tabla de Aspectos'!$CP$2,'Tabla de Aspectos'!$CP$2,IF('Tabla de Aspectos'!CQ112='Tabla de Aspectos'!$CR$2,'Tabla de Aspectos'!$CR$2,IF('Tabla de Aspectos'!CS112='Tabla de Aspectos'!$CT$2,'Tabla de Aspectos'!$CT$2,IF('Tabla de Aspectos'!CU112='Tabla de Aspectos'!$CV$2,'Tabla de Aspectos'!$CV$2,IF('Tabla de Aspectos'!CW112='Tabla de Aspectos'!$CX$2,'Tabla de Aspectos'!$CX$2,"")))))))))))))))))))))))))))))))))))))))))))))))))</f>
        <v>Conjunción</v>
      </c>
      <c r="BI15" s="5">
        <f>IF(AND('Tabla de Aspectos'!H112&gt;=0,'Tabla de Aspectos'!H112&lt;'Tabla de Aspectos'!$G$5/24),'Tabla de Aspectos'!H112,IF(AND('Tabla de Aspectos'!J112&gt;=0,'Tabla de Aspectos'!J112&lt;'Tabla de Aspectos'!$I$5/24),'Tabla de Aspectos'!J112,IF(AND('Tabla de Aspectos'!CZ112&gt;=0,'Tabla de Aspectos'!CZ112&lt;'Tabla de Aspectos'!$CY$5/24),'Tabla de Aspectos'!CZ112,IF(AND('Tabla de Aspectos'!L112&gt;=0,'Tabla de Aspectos'!L112&lt;'Tabla de Aspectos'!$K$5/24),'Tabla de Aspectos'!L112,IF(AND('Tabla de Aspectos'!N112&gt;=0,'Tabla de Aspectos'!N112&lt;'Tabla de Aspectos'!$M$5/24),'Tabla de Aspectos'!N112,IF(AND('Tabla de Aspectos'!P112&gt;=0,'Tabla de Aspectos'!P112&lt;'Tabla de Aspectos'!$O$5/24),'Tabla de Aspectos'!P112,IF(AND('Tabla de Aspectos'!R112&gt;=0,'Tabla de Aspectos'!R112&lt;'Tabla de Aspectos'!$Q$5/24),'Tabla de Aspectos'!R112,IF(AND('Tabla de Aspectos'!T112&gt;=0,'Tabla de Aspectos'!T112&lt;'Tabla de Aspectos'!$S$5/24),'Tabla de Aspectos'!T112,IF(AND('Tabla de Aspectos'!V112&gt;=0,'Tabla de Aspectos'!V112&lt;'Tabla de Aspectos'!$U$5/24),'Tabla de Aspectos'!V112,IF(AND('Tabla de Aspectos'!X112&gt;=0,'Tabla de Aspectos'!X112&lt;'Tabla de Aspectos'!$W$5/24),'Tabla de Aspectos'!X112,IF(AND('Tabla de Aspectos'!Z112&gt;=0,'Tabla de Aspectos'!Z112&lt;'Tabla de Aspectos'!$Y$5/24),'Tabla de Aspectos'!Z112,IF(AND('Tabla de Aspectos'!AB112&gt;=0,'Tabla de Aspectos'!AB112&lt;'Tabla de Aspectos'!$AA$5/24),'Tabla de Aspectos'!AB112,IF(AND('Tabla de Aspectos'!AD112&gt;=0,'Tabla de Aspectos'!AD112&lt;'Tabla de Aspectos'!$AC$5/24),'Tabla de Aspectos'!AD112,IF(AND('Tabla de Aspectos'!AF112&gt;=0,'Tabla de Aspectos'!AF112&lt;'Tabla de Aspectos'!$AE$5/24),'Tabla de Aspectos'!AF112,IF(AND('Tabla de Aspectos'!AH112&gt;=0,'Tabla de Aspectos'!AH112&lt;'Tabla de Aspectos'!$AG$5/24),'Tabla de Aspectos'!AH112,IF(AND('Tabla de Aspectos'!AJ112&gt;=0,'Tabla de Aspectos'!AJ112&lt;'Tabla de Aspectos'!$AI$5/24),'Tabla de Aspectos'!AJ112,IF(AND('Tabla de Aspectos'!AL112&gt;=0,'Tabla de Aspectos'!AL112&lt;'Tabla de Aspectos'!$AK$5/24),'Tabla de Aspectos'!AL112,IF(AND('Tabla de Aspectos'!AN112&gt;=0,'Tabla de Aspectos'!AN112&lt;'Tabla de Aspectos'!$AM$5/24),'Tabla de Aspectos'!AN112,IF(AND('Tabla de Aspectos'!AP112&gt;=0,'Tabla de Aspectos'!AP112&lt;'Tabla de Aspectos'!$AO$5/24),'Tabla de Aspectos'!AP112,IF(AND('Tabla de Aspectos'!AR112&gt;=0,'Tabla de Aspectos'!AR112&lt;'Tabla de Aspectos'!$AQ$5/24),'Tabla de Aspectos'!AR112,IF(AND('Tabla de Aspectos'!AT112&gt;=0,'Tabla de Aspectos'!AT112&lt;'Tabla de Aspectos'!$AS$5/24),'Tabla de Aspectos'!AT112,IF(AND('Tabla de Aspectos'!AV112&gt;=0,'Tabla de Aspectos'!AV112&lt;'Tabla de Aspectos'!$AU$5/24),'Tabla de Aspectos'!AV112,IF(AND('Tabla de Aspectos'!AX112&gt;=0,'Tabla de Aspectos'!AX112&lt;'Tabla de Aspectos'!$AW$5/24),'Tabla de Aspectos'!AX112,IF(AND('Tabla de Aspectos'!AZ112&gt;=0,'Tabla de Aspectos'!AZ112&lt;'Tabla de Aspectos'!$AY$5/24),'Tabla de Aspectos'!AZ112,IF(AND('Tabla de Aspectos'!BB112&gt;=0,'Tabla de Aspectos'!BB112&lt;'Tabla de Aspectos'!$BA$5/24),'Tabla de Aspectos'!BB112,IF(AND('Tabla de Aspectos'!BD112&gt;=0,'Tabla de Aspectos'!BD112&lt;'Tabla de Aspectos'!$BC$5/24),'Tabla de Aspectos'!BD112,IF(AND('Tabla de Aspectos'!BF112&gt;=0,'Tabla de Aspectos'!BF112&lt;'Tabla de Aspectos'!$BE$5/24),'Tabla de Aspectos'!BF112,IF(AND('Tabla de Aspectos'!BH112&gt;=0,'Tabla de Aspectos'!BH112&lt;'Tabla de Aspectos'!$BG$5/24),'Tabla de Aspectos'!BH112,IF(AND('Tabla de Aspectos'!BJ112&gt;=0,'Tabla de Aspectos'!BJ112&lt;'Tabla de Aspectos'!$BI$5/24),'Tabla de Aspectos'!BJ112,IF(AND('Tabla de Aspectos'!BL112&gt;=0,'Tabla de Aspectos'!BL112&lt;'Tabla de Aspectos'!$BK$5/24),'Tabla de Aspectos'!BL112,IF(AND('Tabla de Aspectos'!BN112&gt;=0,'Tabla de Aspectos'!BN112&lt;'Tabla de Aspectos'!$BM$5/24),'Tabla de Aspectos'!BN112,IF(AND('Tabla de Aspectos'!BP112&gt;=0,'Tabla de Aspectos'!BP112&lt;'Tabla de Aspectos'!$BO$5/24),'Tabla de Aspectos'!BP112,IF(AND('Tabla de Aspectos'!BR112&gt;=0,'Tabla de Aspectos'!BR112&lt;'Tabla de Aspectos'!$BQ$5/24),'Tabla de Aspectos'!BR112,IF(AND('Tabla de Aspectos'!BT112&gt;=0,'Tabla de Aspectos'!BT112&lt;'Tabla de Aspectos'!$BS$5/24),'Tabla de Aspectos'!BT112,IF(AND('Tabla de Aspectos'!BV112&gt;=0,'Tabla de Aspectos'!BV112&lt;'Tabla de Aspectos'!$BU$5/24),'Tabla de Aspectos'!BV112,IF(AND('Tabla de Aspectos'!BX112&gt;=0,'Tabla de Aspectos'!BX112&lt;'Tabla de Aspectos'!$BW$5/24),'Tabla de Aspectos'!BX112,IF(AND('Tabla de Aspectos'!BZ112&gt;=0,'Tabla de Aspectos'!BZ112&lt;'Tabla de Aspectos'!$BY$5/24),'Tabla de Aspectos'!BZ112,IF(AND('Tabla de Aspectos'!CB112&gt;=0,'Tabla de Aspectos'!CB112&lt;'Tabla de Aspectos'!$CA$5/24),'Tabla de Aspectos'!CB112,IF(AND('Tabla de Aspectos'!CD112&gt;=0,'Tabla de Aspectos'!CD112&lt;'Tabla de Aspectos'!$CC$5/24),'Tabla de Aspectos'!CD112,IF(AND('Tabla de Aspectos'!CF112&gt;=0,'Tabla de Aspectos'!CF112&lt;'Tabla de Aspectos'!$CE$5/24),'Tabla de Aspectos'!CF112,IF(AND('Tabla de Aspectos'!CH112&gt;=0,'Tabla de Aspectos'!CH112&lt;'Tabla de Aspectos'!$CG$5/24),'Tabla de Aspectos'!CH112,IF(AND('Tabla de Aspectos'!CJ112&gt;=0,'Tabla de Aspectos'!CJ112&lt;'Tabla de Aspectos'!$CI$5/24),'Tabla de Aspectos'!CJ112,IF(AND('Tabla de Aspectos'!CL112&gt;=0,'Tabla de Aspectos'!CL112&lt;'Tabla de Aspectos'!$CK$5/24),'Tabla de Aspectos'!CL112,IF(AND('Tabla de Aspectos'!CN112&gt;=0,'Tabla de Aspectos'!CN112&lt;'Tabla de Aspectos'!$CM$5/24),'Tabla de Aspectos'!CN112,IF(AND('Tabla de Aspectos'!CP112&gt;=0,'Tabla de Aspectos'!CP112&lt;'Tabla de Aspectos'!$CO$5/24),'Tabla de Aspectos'!CP112,IF(AND('Tabla de Aspectos'!CR112&gt;=0,'Tabla de Aspectos'!CR112&lt;'Tabla de Aspectos'!$CQ$5/24),'Tabla de Aspectos'!CR112,IF(AND('Tabla de Aspectos'!CT112&gt;=0,'Tabla de Aspectos'!CT112&lt;'Tabla de Aspectos'!$CS$5/24),'Tabla de Aspectos'!CT112,IF(AND('Tabla de Aspectos'!CV112&gt;=0,'Tabla de Aspectos'!CV112&lt;'Tabla de Aspectos'!$CU$5/24),'Tabla de Aspectos'!CV112,IF(AND('Tabla de Aspectos'!CX112&gt;=0,'Tabla de Aspectos'!CX112&lt;'Tabla de Aspectos'!$CW$5/24),'Tabla de Aspectos'!CX112,"")))))))))))))))))))))))))))))))))))))))))))))))))</f>
        <v>0</v>
      </c>
      <c r="BJ15" s="3" t="str">
        <f>IF(BI15&lt;&gt;"",IF(BH15=13,"(no se puede describir)",IF(BH15="Conjunción","+20",ROUND((31-HLOOKUP(BH15,'Tabla de Aspectos'!$G$2:$DT$7,6,FALSE))/3*2,1))),"")</f>
        <v>+20</v>
      </c>
      <c r="BK15" s="3">
        <f>IF(BH15='Tabla de Aspectos'!$G$2,24*BI15/'Tabla de Aspectos'!$G$5,IF(BH15='Tabla de Aspectos'!$I$2,24*BI15/'Tabla de Aspectos'!$I$5,IF(BH15='Tabla de Aspectos'!$K$2,24*BI15/'Tabla de Aspectos'!$K$5,IF(BH15='Tabla de Aspectos'!$CY$2,24*BI15/'Tabla de Aspectos'!$CY$5,IF(BH15='Tabla de Aspectos'!$M$2,24*BI15/'Tabla de Aspectos'!$M$5,IF(BH15='Tabla de Aspectos'!$M$2,24*BI15/'Tabla de Aspectos'!$M$5,IF(BH15='Tabla de Aspectos'!$O$2,24*BI15/'Tabla de Aspectos'!$O$5,IF(BH15='Tabla de Aspectos'!$Q$2,24*BI15/'Tabla de Aspectos'!$Q$5,IF(BH15='Tabla de Aspectos'!$S$2,24*BI15/'Tabla de Aspectos'!$S$5,IF(BH15='Tabla de Aspectos'!$U$2,24*BI15/'Tabla de Aspectos'!$U$5,IF(BH15='Tabla de Aspectos'!$W$2,24*BI15/'Tabla de Aspectos'!$W$5,IF(BH15='Tabla de Aspectos'!$Y$2,24*BI15/'Tabla de Aspectos'!$Y$5,IF(BH15='Tabla de Aspectos'!$AA$2,24*BI15/'Tabla de Aspectos'!$AA$5,IF(BH15='Tabla de Aspectos'!$AC$2,24*BI15/'Tabla de Aspectos'!$AC$5,IF(BH15='Tabla de Aspectos'!$AE$2,24*BI15/'Tabla de Aspectos'!$AE$5,IF(BH15='Tabla de Aspectos'!$AG$2,24*BI15/'Tabla de Aspectos'!$AG$5,IF(BH15='Tabla de Aspectos'!$AI$2,24*BI15/'Tabla de Aspectos'!$AI$5,IF(BH15='Tabla de Aspectos'!$AK$2,24*BI15/'Tabla de Aspectos'!$AK$5,IF(BH15='Tabla de Aspectos'!$AM$2,24*BI15/'Tabla de Aspectos'!$AM$5,IF(BH15='Tabla de Aspectos'!$AO$2,24*BI15/'Tabla de Aspectos'!$AO$5,IF(BH15='Tabla de Aspectos'!$AQ$2,24*BI15/'Tabla de Aspectos'!$AQ$5,IF(BH15='Tabla de Aspectos'!$AS$2,24*BI15/'Tabla de Aspectos'!$AS$5,IF(BH15='Tabla de Aspectos'!$AU$2,24*BI15/'Tabla de Aspectos'!$AU$5,IF(BH15='Tabla de Aspectos'!$AW$2,24*BI15/'Tabla de Aspectos'!$AW$5,IF(BH15='Tabla de Aspectos'!$AY$2,24*BI15/'Tabla de Aspectos'!$AY$5,IF(BH15='Tabla de Aspectos'!$BA$2,24*BI15/'Tabla de Aspectos'!$BA$5,IF(BH15='Tabla de Aspectos'!$BC$2,24*BI15/'Tabla de Aspectos'!$BC$5,IF(BH15='Tabla de Aspectos'!$BE$2,24*BI15/'Tabla de Aspectos'!$BE$5,IF(BH15='Tabla de Aspectos'!$BG$2,24*BI15/'Tabla de Aspectos'!$BG$5,IF(BH15='Tabla de Aspectos'!$BI$2,24*BI15/'Tabla de Aspectos'!$BI$5,IF(BH15='Tabla de Aspectos'!$BK$2,24*BI15/'Tabla de Aspectos'!$BK$5,IF(BH15='Tabla de Aspectos'!$BM$2,24*BI15/'Tabla de Aspectos'!$BM$5,IF(BH15='Tabla de Aspectos'!$BO$2,24*BI15/'Tabla de Aspectos'!$BO$5,IF(BH15='Tabla de Aspectos'!$BQ$2,24*BI15/'Tabla de Aspectos'!$BQ$5,IF(BH15='Tabla de Aspectos'!$BS$2,24*BI15/'Tabla de Aspectos'!$BS$5,IF(BH15='Tabla de Aspectos'!$BU$2,24*BI15/'Tabla de Aspectos'!$BU$5,IF(BH15='Tabla de Aspectos'!$BW$2,24*BI15/'Tabla de Aspectos'!$BW$5,IF(BH15='Tabla de Aspectos'!$BY$2,24*BI15/'Tabla de Aspectos'!$BY$5,IF(BH15='Tabla de Aspectos'!$CA$2,24*BI15/'Tabla de Aspectos'!$CA$5,IF(BH15='Tabla de Aspectos'!$CC$2,24*BI15/'Tabla de Aspectos'!$CC$5,IF(BH15='Tabla de Aspectos'!$CE$2,24*BI15/'Tabla de Aspectos'!$CE$5,IF(BH15='Tabla de Aspectos'!$CG$2,24*BI15/'Tabla de Aspectos'!$CG$5,IF(BH15='Tabla de Aspectos'!$CI$2,24*BI15/'Tabla de Aspectos'!$CI$5,IF(BH15='Tabla de Aspectos'!$CK$2,24*BI15/'Tabla de Aspectos'!$CK$5,IF(BH15='Tabla de Aspectos'!$CM$2,24*BI15/'Tabla de Aspectos'!$CM$5,IF(BH15='Tabla de Aspectos'!$CO$2,24*BI15/'Tabla de Aspectos'!$CO$5,IF(BH15='Tabla de Aspectos'!$CQ$2,24*BI15/'Tabla de Aspectos'!$CQ$5,IF(BH15='Tabla de Aspectos'!$CS$2,24*BI15/'Tabla de Aspectos'!$CS$5,IF(BH15='Tabla de Aspectos'!$CU$2,24*BI15/'Tabla de Aspectos'!$CU$5,IF(BH15='Tabla de Aspectos'!$CW$2,24*BI15/'Tabla de Aspectos'!$CW$5,""))))))))))))))))))))))))))))))))))))))))))))))))))</f>
        <v>0</v>
      </c>
      <c r="BL15" s="3">
        <f t="shared" si="4"/>
        <v>20</v>
      </c>
      <c r="BN15" s="3">
        <f>'Tabla de Aspectos'!D127</f>
        <v>125</v>
      </c>
      <c r="BO15" s="3" t="str">
        <f>'Tabla de Aspectos'!E127</f>
        <v>Saturno</v>
      </c>
      <c r="BP15" s="3" t="str">
        <f>'Tabla de Aspectos'!F127</f>
        <v>Lilith</v>
      </c>
      <c r="BQ15" s="3" t="str">
        <f>IF('Tabla de Aspectos'!G127='Tabla de Aspectos'!$H$2,'Tabla de Aspectos'!$H$2,IF('Tabla de Aspectos'!I127='Tabla de Aspectos'!$J$2,'Tabla de Aspectos'!$J$2,IF('Tabla de Aspectos'!CY127='Tabla de Aspectos'!$CZ$2,'Tabla de Aspectos'!$CZ$2,IF('Tabla de Aspectos'!K127='Tabla de Aspectos'!$L$2,'Tabla de Aspectos'!$L$2,IF('Tabla de Aspectos'!M127='Tabla de Aspectos'!$N$2,'Tabla de Aspectos'!$N$2,IF('Tabla de Aspectos'!O127='Tabla de Aspectos'!$P$2,'Tabla de Aspectos'!$P$2,IF('Tabla de Aspectos'!Q127='Tabla de Aspectos'!$R$2,'Tabla de Aspectos'!$R$2,IF('Tabla de Aspectos'!S127='Tabla de Aspectos'!$T$2,'Tabla de Aspectos'!$T$2,IF('Tabla de Aspectos'!U127='Tabla de Aspectos'!$V$2,'Tabla de Aspectos'!$V$2,IF('Tabla de Aspectos'!W127='Tabla de Aspectos'!$X$2,'Tabla de Aspectos'!$X$2,IF('Tabla de Aspectos'!Y127='Tabla de Aspectos'!$Z$2,'Tabla de Aspectos'!$Z$2,IF('Tabla de Aspectos'!AA127='Tabla de Aspectos'!$AB$2,'Tabla de Aspectos'!$AB$2,IF('Tabla de Aspectos'!AC127='Tabla de Aspectos'!$AD$2,'Tabla de Aspectos'!$AD$2,IF('Tabla de Aspectos'!AE127='Tabla de Aspectos'!$AF$2,'Tabla de Aspectos'!$AF$2,IF('Tabla de Aspectos'!AG127='Tabla de Aspectos'!$AH$2,'Tabla de Aspectos'!$AH$2,IF('Tabla de Aspectos'!AI127='Tabla de Aspectos'!$AJ$2,'Tabla de Aspectos'!$AJ$2,IF('Tabla de Aspectos'!AK127='Tabla de Aspectos'!$AL$2,'Tabla de Aspectos'!$AL$2,IF('Tabla de Aspectos'!AM127='Tabla de Aspectos'!$AN$2,'Tabla de Aspectos'!$AN$2,IF('Tabla de Aspectos'!AO127='Tabla de Aspectos'!$AP$2,'Tabla de Aspectos'!$AP$2,IF('Tabla de Aspectos'!AQ127='Tabla de Aspectos'!$AR$2,'Tabla de Aspectos'!$AR$2,IF('Tabla de Aspectos'!AS127='Tabla de Aspectos'!$AT$2,'Tabla de Aspectos'!$AT$2,IF('Tabla de Aspectos'!AU127='Tabla de Aspectos'!$AV$2,'Tabla de Aspectos'!$AV$2,IF('Tabla de Aspectos'!AW127='Tabla de Aspectos'!$AX$2,'Tabla de Aspectos'!$AX$2,IF('Tabla de Aspectos'!AY127='Tabla de Aspectos'!$AZ$2,'Tabla de Aspectos'!$AZ$2,IF('Tabla de Aspectos'!BA127='Tabla de Aspectos'!$BB$2,'Tabla de Aspectos'!$BB$2,IF('Tabla de Aspectos'!BC127='Tabla de Aspectos'!$BD$2,'Tabla de Aspectos'!$BD$2,IF('Tabla de Aspectos'!BE127='Tabla de Aspectos'!$BF$2,'Tabla de Aspectos'!$BF$2,IF('Tabla de Aspectos'!BG127='Tabla de Aspectos'!$BH$2,'Tabla de Aspectos'!$BH$2,IF('Tabla de Aspectos'!BI127='Tabla de Aspectos'!$BJ$2,'Tabla de Aspectos'!$BJ$2,IF('Tabla de Aspectos'!BK127='Tabla de Aspectos'!$BL$2,'Tabla de Aspectos'!$BL$2,IF('Tabla de Aspectos'!BM127='Tabla de Aspectos'!$BN$2,'Tabla de Aspectos'!$BN$2,IF('Tabla de Aspectos'!BO127='Tabla de Aspectos'!$BP$2,'Tabla de Aspectos'!$BP$2,IF('Tabla de Aspectos'!BQ127='Tabla de Aspectos'!$BR$2,'Tabla de Aspectos'!$BR$2,IF('Tabla de Aspectos'!BS127='Tabla de Aspectos'!$BT$2,'Tabla de Aspectos'!$BT$2,IF('Tabla de Aspectos'!BU127='Tabla de Aspectos'!$BV$2,'Tabla de Aspectos'!$BV$2,IF('Tabla de Aspectos'!BW127='Tabla de Aspectos'!$BX$2,'Tabla de Aspectos'!$BX$2,IF('Tabla de Aspectos'!BY127='Tabla de Aspectos'!$BZ$2,'Tabla de Aspectos'!$BZ$2,IF('Tabla de Aspectos'!CA127='Tabla de Aspectos'!$CB$2,'Tabla de Aspectos'!$CB$2,IF('Tabla de Aspectos'!CC127='Tabla de Aspectos'!$CD$2,'Tabla de Aspectos'!$CD$2,IF('Tabla de Aspectos'!CE127='Tabla de Aspectos'!$CF$2,'Tabla de Aspectos'!$CF$2,IF('Tabla de Aspectos'!CG127='Tabla de Aspectos'!$CH$2,'Tabla de Aspectos'!$CH$2,IF('Tabla de Aspectos'!CI127='Tabla de Aspectos'!$CJ$2,'Tabla de Aspectos'!$CJ$2,IF('Tabla de Aspectos'!CK127='Tabla de Aspectos'!$CL$2,'Tabla de Aspectos'!$CL$2,IF('Tabla de Aspectos'!CM127='Tabla de Aspectos'!$CN$2,'Tabla de Aspectos'!$CN$2,IF('Tabla de Aspectos'!CO127='Tabla de Aspectos'!$CP$2,'Tabla de Aspectos'!$CP$2,IF('Tabla de Aspectos'!CQ127='Tabla de Aspectos'!$CR$2,'Tabla de Aspectos'!$CR$2,IF('Tabla de Aspectos'!CS127='Tabla de Aspectos'!$CT$2,'Tabla de Aspectos'!$CT$2,IF('Tabla de Aspectos'!CU127='Tabla de Aspectos'!$CV$2,'Tabla de Aspectos'!$CV$2,IF('Tabla de Aspectos'!CW127='Tabla de Aspectos'!$CX$2,'Tabla de Aspectos'!$CX$2,"")))))))))))))))))))))))))))))))))))))))))))))))))</f>
        <v>Conjunción</v>
      </c>
      <c r="BR15" s="5">
        <f>IF(AND('Tabla de Aspectos'!H127&gt;=0,'Tabla de Aspectos'!H127&lt;'Tabla de Aspectos'!$G$5/24),'Tabla de Aspectos'!H127,IF(AND('Tabla de Aspectos'!J127&gt;=0,'Tabla de Aspectos'!J127&lt;'Tabla de Aspectos'!$I$5/24),'Tabla de Aspectos'!J127,IF(AND('Tabla de Aspectos'!CZ127&gt;=0,'Tabla de Aspectos'!CZ127&lt;'Tabla de Aspectos'!$CY$5/24),'Tabla de Aspectos'!CZ127,IF(AND('Tabla de Aspectos'!L127&gt;=0,'Tabla de Aspectos'!L127&lt;'Tabla de Aspectos'!$K$5/24),'Tabla de Aspectos'!L127,IF(AND('Tabla de Aspectos'!N127&gt;=0,'Tabla de Aspectos'!N127&lt;'Tabla de Aspectos'!$M$5/24),'Tabla de Aspectos'!N127,IF(AND('Tabla de Aspectos'!P127&gt;=0,'Tabla de Aspectos'!P127&lt;'Tabla de Aspectos'!$O$5/24),'Tabla de Aspectos'!P127,IF(AND('Tabla de Aspectos'!R127&gt;=0,'Tabla de Aspectos'!R127&lt;'Tabla de Aspectos'!$Q$5/24),'Tabla de Aspectos'!R127,IF(AND('Tabla de Aspectos'!T127&gt;=0,'Tabla de Aspectos'!T127&lt;'Tabla de Aspectos'!$S$5/24),'Tabla de Aspectos'!T127,IF(AND('Tabla de Aspectos'!V127&gt;=0,'Tabla de Aspectos'!V127&lt;'Tabla de Aspectos'!$U$5/24),'Tabla de Aspectos'!V127,IF(AND('Tabla de Aspectos'!X127&gt;=0,'Tabla de Aspectos'!X127&lt;'Tabla de Aspectos'!$W$5/24),'Tabla de Aspectos'!X127,IF(AND('Tabla de Aspectos'!Z127&gt;=0,'Tabla de Aspectos'!Z127&lt;'Tabla de Aspectos'!$Y$5/24),'Tabla de Aspectos'!Z127,IF(AND('Tabla de Aspectos'!AB127&gt;=0,'Tabla de Aspectos'!AB127&lt;'Tabla de Aspectos'!$AA$5/24),'Tabla de Aspectos'!AB127,IF(AND('Tabla de Aspectos'!AD127&gt;=0,'Tabla de Aspectos'!AD127&lt;'Tabla de Aspectos'!$AC$5/24),'Tabla de Aspectos'!AD127,IF(AND('Tabla de Aspectos'!AF127&gt;=0,'Tabla de Aspectos'!AF127&lt;'Tabla de Aspectos'!$AE$5/24),'Tabla de Aspectos'!AF127,IF(AND('Tabla de Aspectos'!AH127&gt;=0,'Tabla de Aspectos'!AH127&lt;'Tabla de Aspectos'!$AG$5/24),'Tabla de Aspectos'!AH127,IF(AND('Tabla de Aspectos'!AJ127&gt;=0,'Tabla de Aspectos'!AJ127&lt;'Tabla de Aspectos'!$AI$5/24),'Tabla de Aspectos'!AJ127,IF(AND('Tabla de Aspectos'!AL127&gt;=0,'Tabla de Aspectos'!AL127&lt;'Tabla de Aspectos'!$AK$5/24),'Tabla de Aspectos'!AL127,IF(AND('Tabla de Aspectos'!AN127&gt;=0,'Tabla de Aspectos'!AN127&lt;'Tabla de Aspectos'!$AM$5/24),'Tabla de Aspectos'!AN127,IF(AND('Tabla de Aspectos'!AP127&gt;=0,'Tabla de Aspectos'!AP127&lt;'Tabla de Aspectos'!$AO$5/24),'Tabla de Aspectos'!AP127,IF(AND('Tabla de Aspectos'!AR127&gt;=0,'Tabla de Aspectos'!AR127&lt;'Tabla de Aspectos'!$AQ$5/24),'Tabla de Aspectos'!AR127,IF(AND('Tabla de Aspectos'!AT127&gt;=0,'Tabla de Aspectos'!AT127&lt;'Tabla de Aspectos'!$AS$5/24),'Tabla de Aspectos'!AT127,IF(AND('Tabla de Aspectos'!AV127&gt;=0,'Tabla de Aspectos'!AV127&lt;'Tabla de Aspectos'!$AU$5/24),'Tabla de Aspectos'!AV127,IF(AND('Tabla de Aspectos'!AX127&gt;=0,'Tabla de Aspectos'!AX127&lt;'Tabla de Aspectos'!$AW$5/24),'Tabla de Aspectos'!AX127,IF(AND('Tabla de Aspectos'!AZ127&gt;=0,'Tabla de Aspectos'!AZ127&lt;'Tabla de Aspectos'!$AY$5/24),'Tabla de Aspectos'!AZ127,IF(AND('Tabla de Aspectos'!BB127&gt;=0,'Tabla de Aspectos'!BB127&lt;'Tabla de Aspectos'!$BA$5/24),'Tabla de Aspectos'!BB127,IF(AND('Tabla de Aspectos'!BD127&gt;=0,'Tabla de Aspectos'!BD127&lt;'Tabla de Aspectos'!$BC$5/24),'Tabla de Aspectos'!BD127,IF(AND('Tabla de Aspectos'!BF127&gt;=0,'Tabla de Aspectos'!BF127&lt;'Tabla de Aspectos'!$BE$5/24),'Tabla de Aspectos'!BF127,IF(AND('Tabla de Aspectos'!BH127&gt;=0,'Tabla de Aspectos'!BH127&lt;'Tabla de Aspectos'!$BG$5/24),'Tabla de Aspectos'!BH127,IF(AND('Tabla de Aspectos'!BJ127&gt;=0,'Tabla de Aspectos'!BJ127&lt;'Tabla de Aspectos'!$BI$5/24),'Tabla de Aspectos'!BJ127,IF(AND('Tabla de Aspectos'!BL127&gt;=0,'Tabla de Aspectos'!BL127&lt;'Tabla de Aspectos'!$BK$5/24),'Tabla de Aspectos'!BL127,IF(AND('Tabla de Aspectos'!BN127&gt;=0,'Tabla de Aspectos'!BN127&lt;'Tabla de Aspectos'!$BM$5/24),'Tabla de Aspectos'!BN127,IF(AND('Tabla de Aspectos'!BP127&gt;=0,'Tabla de Aspectos'!BP127&lt;'Tabla de Aspectos'!$BO$5/24),'Tabla de Aspectos'!BP127,IF(AND('Tabla de Aspectos'!BR127&gt;=0,'Tabla de Aspectos'!BR127&lt;'Tabla de Aspectos'!$BQ$5/24),'Tabla de Aspectos'!BR127,IF(AND('Tabla de Aspectos'!BT127&gt;=0,'Tabla de Aspectos'!BT127&lt;'Tabla de Aspectos'!$BS$5/24),'Tabla de Aspectos'!BT127,IF(AND('Tabla de Aspectos'!BV127&gt;=0,'Tabla de Aspectos'!BV127&lt;'Tabla de Aspectos'!$BU$5/24),'Tabla de Aspectos'!BV127,IF(AND('Tabla de Aspectos'!BX127&gt;=0,'Tabla de Aspectos'!BX127&lt;'Tabla de Aspectos'!$BW$5/24),'Tabla de Aspectos'!BX127,IF(AND('Tabla de Aspectos'!BZ127&gt;=0,'Tabla de Aspectos'!BZ127&lt;'Tabla de Aspectos'!$BY$5/24),'Tabla de Aspectos'!BZ127,IF(AND('Tabla de Aspectos'!CB127&gt;=0,'Tabla de Aspectos'!CB127&lt;'Tabla de Aspectos'!$CA$5/24),'Tabla de Aspectos'!CB127,IF(AND('Tabla de Aspectos'!CD127&gt;=0,'Tabla de Aspectos'!CD127&lt;'Tabla de Aspectos'!$CC$5/24),'Tabla de Aspectos'!CD127,IF(AND('Tabla de Aspectos'!CF127&gt;=0,'Tabla de Aspectos'!CF127&lt;'Tabla de Aspectos'!$CE$5/24),'Tabla de Aspectos'!CF127,IF(AND('Tabla de Aspectos'!CH127&gt;=0,'Tabla de Aspectos'!CH127&lt;'Tabla de Aspectos'!$CG$5/24),'Tabla de Aspectos'!CH127,IF(AND('Tabla de Aspectos'!CJ127&gt;=0,'Tabla de Aspectos'!CJ127&lt;'Tabla de Aspectos'!$CI$5/24),'Tabla de Aspectos'!CJ127,IF(AND('Tabla de Aspectos'!CL127&gt;=0,'Tabla de Aspectos'!CL127&lt;'Tabla de Aspectos'!$CK$5/24),'Tabla de Aspectos'!CL127,IF(AND('Tabla de Aspectos'!CN127&gt;=0,'Tabla de Aspectos'!CN127&lt;'Tabla de Aspectos'!$CM$5/24),'Tabla de Aspectos'!CN127,IF(AND('Tabla de Aspectos'!CP127&gt;=0,'Tabla de Aspectos'!CP127&lt;'Tabla de Aspectos'!$CO$5/24),'Tabla de Aspectos'!CP127,IF(AND('Tabla de Aspectos'!CR127&gt;=0,'Tabla de Aspectos'!CR127&lt;'Tabla de Aspectos'!$CQ$5/24),'Tabla de Aspectos'!CR127,IF(AND('Tabla de Aspectos'!CT127&gt;=0,'Tabla de Aspectos'!CT127&lt;'Tabla de Aspectos'!$CS$5/24),'Tabla de Aspectos'!CT127,IF(AND('Tabla de Aspectos'!CV127&gt;=0,'Tabla de Aspectos'!CV127&lt;'Tabla de Aspectos'!$CU$5/24),'Tabla de Aspectos'!CV127,IF(AND('Tabla de Aspectos'!CX127&gt;=0,'Tabla de Aspectos'!CX127&lt;'Tabla de Aspectos'!$CW$5/24),'Tabla de Aspectos'!CX127,"")))))))))))))))))))))))))))))))))))))))))))))))))</f>
        <v>0</v>
      </c>
      <c r="BS15" s="3" t="str">
        <f>IF(BR15&lt;&gt;"",IF(BQ15=13,"(no se puede describir)",IF(BQ15="Conjunción","+20",ROUND((31-HLOOKUP(BQ15,'Tabla de Aspectos'!$G$2:$DT$7,6,FALSE))/3*2,1))),"")</f>
        <v>+20</v>
      </c>
      <c r="BT15" s="3">
        <f>IF(BQ15='Tabla de Aspectos'!$G$2,24*BR15/'Tabla de Aspectos'!$G$5,IF(BQ15='Tabla de Aspectos'!$I$2,24*BR15/'Tabla de Aspectos'!$I$5,IF(BQ15='Tabla de Aspectos'!$K$2,24*BR15/'Tabla de Aspectos'!$K$5,IF(BQ15='Tabla de Aspectos'!$CY$2,24*BR15/'Tabla de Aspectos'!$CY$5,IF(BQ15='Tabla de Aspectos'!$M$2,24*BR15/'Tabla de Aspectos'!$M$5,IF(BQ15='Tabla de Aspectos'!$M$2,24*BR15/'Tabla de Aspectos'!$M$5,IF(BQ15='Tabla de Aspectos'!$O$2,24*BR15/'Tabla de Aspectos'!$O$5,IF(BQ15='Tabla de Aspectos'!$Q$2,24*BR15/'Tabla de Aspectos'!$Q$5,IF(BQ15='Tabla de Aspectos'!$S$2,24*BR15/'Tabla de Aspectos'!$S$5,IF(BQ15='Tabla de Aspectos'!$U$2,24*BR15/'Tabla de Aspectos'!$U$5,IF(BQ15='Tabla de Aspectos'!$W$2,24*BR15/'Tabla de Aspectos'!$W$5,IF(BQ15='Tabla de Aspectos'!$Y$2,24*BR15/'Tabla de Aspectos'!$Y$5,IF(BQ15='Tabla de Aspectos'!$AA$2,24*BR15/'Tabla de Aspectos'!$AA$5,IF(BQ15='Tabla de Aspectos'!$AC$2,24*BR15/'Tabla de Aspectos'!$AC$5,IF(BQ15='Tabla de Aspectos'!$AE$2,24*BR15/'Tabla de Aspectos'!$AE$5,IF(BQ15='Tabla de Aspectos'!$AG$2,24*BR15/'Tabla de Aspectos'!$AG$5,IF(BQ15='Tabla de Aspectos'!$AI$2,24*BR15/'Tabla de Aspectos'!$AI$5,IF(BQ15='Tabla de Aspectos'!$AK$2,24*BR15/'Tabla de Aspectos'!$AK$5,IF(BQ15='Tabla de Aspectos'!$AM$2,24*BR15/'Tabla de Aspectos'!$AM$5,IF(BQ15='Tabla de Aspectos'!$AO$2,24*BR15/'Tabla de Aspectos'!$AO$5,IF(BQ15='Tabla de Aspectos'!$AQ$2,24*BR15/'Tabla de Aspectos'!$AQ$5,IF(BQ15='Tabla de Aspectos'!$AS$2,24*BR15/'Tabla de Aspectos'!$AS$5,IF(BQ15='Tabla de Aspectos'!$AU$2,24*BR15/'Tabla de Aspectos'!$AU$5,IF(BQ15='Tabla de Aspectos'!$AW$2,24*BR15/'Tabla de Aspectos'!$AW$5,IF(BQ15='Tabla de Aspectos'!$AY$2,24*BR15/'Tabla de Aspectos'!$AY$5,IF(BQ15='Tabla de Aspectos'!$BA$2,24*BR15/'Tabla de Aspectos'!$BA$5,IF(BQ15='Tabla de Aspectos'!$BC$2,24*BR15/'Tabla de Aspectos'!$BC$5,IF(BQ15='Tabla de Aspectos'!$BE$2,24*BR15/'Tabla de Aspectos'!$BE$5,IF(BQ15='Tabla de Aspectos'!$BG$2,24*BR15/'Tabla de Aspectos'!$BG$5,IF(BQ15='Tabla de Aspectos'!$BI$2,24*BR15/'Tabla de Aspectos'!$BI$5,IF(BQ15='Tabla de Aspectos'!$BK$2,24*BR15/'Tabla de Aspectos'!$BK$5,IF(BQ15='Tabla de Aspectos'!$BM$2,24*BR15/'Tabla de Aspectos'!$BM$5,IF(BQ15='Tabla de Aspectos'!$BO$2,24*BR15/'Tabla de Aspectos'!$BO$5,IF(BQ15='Tabla de Aspectos'!$BQ$2,24*BR15/'Tabla de Aspectos'!$BQ$5,IF(BQ15='Tabla de Aspectos'!$BS$2,24*BR15/'Tabla de Aspectos'!$BS$5,IF(BQ15='Tabla de Aspectos'!$BU$2,24*BR15/'Tabla de Aspectos'!$BU$5,IF(BQ15='Tabla de Aspectos'!$BW$2,24*BR15/'Tabla de Aspectos'!$BW$5,IF(BQ15='Tabla de Aspectos'!$BY$2,24*BR15/'Tabla de Aspectos'!$BY$5,IF(BQ15='Tabla de Aspectos'!$CA$2,24*BR15/'Tabla de Aspectos'!$CA$5,IF(BQ15='Tabla de Aspectos'!$CC$2,24*BR15/'Tabla de Aspectos'!$CC$5,IF(BQ15='Tabla de Aspectos'!$CE$2,24*BR15/'Tabla de Aspectos'!$CE$5,IF(BQ15='Tabla de Aspectos'!$CG$2,24*BR15/'Tabla de Aspectos'!$CG$5,IF(BQ15='Tabla de Aspectos'!$CI$2,24*BR15/'Tabla de Aspectos'!$CI$5,IF(BQ15='Tabla de Aspectos'!$CK$2,24*BR15/'Tabla de Aspectos'!$CK$5,IF(BQ15='Tabla de Aspectos'!$CM$2,24*BR15/'Tabla de Aspectos'!$CM$5,IF(BQ15='Tabla de Aspectos'!$CO$2,24*BR15/'Tabla de Aspectos'!$CO$5,IF(BQ15='Tabla de Aspectos'!$CQ$2,24*BR15/'Tabla de Aspectos'!$CQ$5,IF(BQ15='Tabla de Aspectos'!$CS$2,24*BR15/'Tabla de Aspectos'!$CS$5,IF(BQ15='Tabla de Aspectos'!$CU$2,24*BR15/'Tabla de Aspectos'!$CU$5,IF(BQ15='Tabla de Aspectos'!$CW$2,24*BR15/'Tabla de Aspectos'!$CW$5,""))))))))))))))))))))))))))))))))))))))))))))))))))</f>
        <v>0</v>
      </c>
      <c r="BU15" s="3">
        <f t="shared" si="5"/>
        <v>20</v>
      </c>
      <c r="BW15" s="3">
        <f>'Tabla de Aspectos'!D142</f>
        <v>141</v>
      </c>
      <c r="BX15" s="3" t="str">
        <f>'Tabla de Aspectos'!E142</f>
        <v>Urano</v>
      </c>
      <c r="BY15" s="3" t="str">
        <f>'Tabla de Aspectos'!F142</f>
        <v>Lilith</v>
      </c>
      <c r="BZ15" s="3" t="str">
        <f>IF('Tabla de Aspectos'!G142='Tabla de Aspectos'!$H$2,'Tabla de Aspectos'!$H$2,IF('Tabla de Aspectos'!I142='Tabla de Aspectos'!$J$2,'Tabla de Aspectos'!$J$2,IF('Tabla de Aspectos'!CY142='Tabla de Aspectos'!$CZ$2,'Tabla de Aspectos'!$CZ$2,IF('Tabla de Aspectos'!K142='Tabla de Aspectos'!$L$2,'Tabla de Aspectos'!$L$2,IF('Tabla de Aspectos'!M142='Tabla de Aspectos'!$N$2,'Tabla de Aspectos'!$N$2,IF('Tabla de Aspectos'!O142='Tabla de Aspectos'!$P$2,'Tabla de Aspectos'!$P$2,IF('Tabla de Aspectos'!Q142='Tabla de Aspectos'!$R$2,'Tabla de Aspectos'!$R$2,IF('Tabla de Aspectos'!S142='Tabla de Aspectos'!$T$2,'Tabla de Aspectos'!$T$2,IF('Tabla de Aspectos'!U142='Tabla de Aspectos'!$V$2,'Tabla de Aspectos'!$V$2,IF('Tabla de Aspectos'!W142='Tabla de Aspectos'!$X$2,'Tabla de Aspectos'!$X$2,IF('Tabla de Aspectos'!Y142='Tabla de Aspectos'!$Z$2,'Tabla de Aspectos'!$Z$2,IF('Tabla de Aspectos'!AA142='Tabla de Aspectos'!$AB$2,'Tabla de Aspectos'!$AB$2,IF('Tabla de Aspectos'!AC142='Tabla de Aspectos'!$AD$2,'Tabla de Aspectos'!$AD$2,IF('Tabla de Aspectos'!AE142='Tabla de Aspectos'!$AF$2,'Tabla de Aspectos'!$AF$2,IF('Tabla de Aspectos'!AG142='Tabla de Aspectos'!$AH$2,'Tabla de Aspectos'!$AH$2,IF('Tabla de Aspectos'!AI142='Tabla de Aspectos'!$AJ$2,'Tabla de Aspectos'!$AJ$2,IF('Tabla de Aspectos'!AK142='Tabla de Aspectos'!$AL$2,'Tabla de Aspectos'!$AL$2,IF('Tabla de Aspectos'!AM142='Tabla de Aspectos'!$AN$2,'Tabla de Aspectos'!$AN$2,IF('Tabla de Aspectos'!AO142='Tabla de Aspectos'!$AP$2,'Tabla de Aspectos'!$AP$2,IF('Tabla de Aspectos'!AQ142='Tabla de Aspectos'!$AR$2,'Tabla de Aspectos'!$AR$2,IF('Tabla de Aspectos'!AS142='Tabla de Aspectos'!$AT$2,'Tabla de Aspectos'!$AT$2,IF('Tabla de Aspectos'!AU142='Tabla de Aspectos'!$AV$2,'Tabla de Aspectos'!$AV$2,IF('Tabla de Aspectos'!AW142='Tabla de Aspectos'!$AX$2,'Tabla de Aspectos'!$AX$2,IF('Tabla de Aspectos'!AY142='Tabla de Aspectos'!$AZ$2,'Tabla de Aspectos'!$AZ$2,IF('Tabla de Aspectos'!BA142='Tabla de Aspectos'!$BB$2,'Tabla de Aspectos'!$BB$2,IF('Tabla de Aspectos'!BC142='Tabla de Aspectos'!$BD$2,'Tabla de Aspectos'!$BD$2,IF('Tabla de Aspectos'!BE142='Tabla de Aspectos'!$BF$2,'Tabla de Aspectos'!$BF$2,IF('Tabla de Aspectos'!BG142='Tabla de Aspectos'!$BH$2,'Tabla de Aspectos'!$BH$2,IF('Tabla de Aspectos'!BI142='Tabla de Aspectos'!$BJ$2,'Tabla de Aspectos'!$BJ$2,IF('Tabla de Aspectos'!BK142='Tabla de Aspectos'!$BL$2,'Tabla de Aspectos'!$BL$2,IF('Tabla de Aspectos'!BM142='Tabla de Aspectos'!$BN$2,'Tabla de Aspectos'!$BN$2,IF('Tabla de Aspectos'!BO142='Tabla de Aspectos'!$BP$2,'Tabla de Aspectos'!$BP$2,IF('Tabla de Aspectos'!BQ142='Tabla de Aspectos'!$BR$2,'Tabla de Aspectos'!$BR$2,IF('Tabla de Aspectos'!BS142='Tabla de Aspectos'!$BT$2,'Tabla de Aspectos'!$BT$2,IF('Tabla de Aspectos'!BU142='Tabla de Aspectos'!$BV$2,'Tabla de Aspectos'!$BV$2,IF('Tabla de Aspectos'!BW142='Tabla de Aspectos'!$BX$2,'Tabla de Aspectos'!$BX$2,IF('Tabla de Aspectos'!BY142='Tabla de Aspectos'!$BZ$2,'Tabla de Aspectos'!$BZ$2,IF('Tabla de Aspectos'!CA142='Tabla de Aspectos'!$CB$2,'Tabla de Aspectos'!$CB$2,IF('Tabla de Aspectos'!CC142='Tabla de Aspectos'!$CD$2,'Tabla de Aspectos'!$CD$2,IF('Tabla de Aspectos'!CE142='Tabla de Aspectos'!$CF$2,'Tabla de Aspectos'!$CF$2,IF('Tabla de Aspectos'!CG142='Tabla de Aspectos'!$CH$2,'Tabla de Aspectos'!$CH$2,IF('Tabla de Aspectos'!CI142='Tabla de Aspectos'!$CJ$2,'Tabla de Aspectos'!$CJ$2,IF('Tabla de Aspectos'!CK142='Tabla de Aspectos'!$CL$2,'Tabla de Aspectos'!$CL$2,IF('Tabla de Aspectos'!CM142='Tabla de Aspectos'!$CN$2,'Tabla de Aspectos'!$CN$2,IF('Tabla de Aspectos'!CO142='Tabla de Aspectos'!$CP$2,'Tabla de Aspectos'!$CP$2,IF('Tabla de Aspectos'!CQ142='Tabla de Aspectos'!$CR$2,'Tabla de Aspectos'!$CR$2,IF('Tabla de Aspectos'!CS142='Tabla de Aspectos'!$CT$2,'Tabla de Aspectos'!$CT$2,IF('Tabla de Aspectos'!CU142='Tabla de Aspectos'!$CV$2,'Tabla de Aspectos'!$CV$2,IF('Tabla de Aspectos'!CW142='Tabla de Aspectos'!$CX$2,'Tabla de Aspectos'!$CX$2,"")))))))))))))))))))))))))))))))))))))))))))))))))</f>
        <v>Conjunción</v>
      </c>
      <c r="CA15" s="5">
        <f>IF(AND('Tabla de Aspectos'!H142&gt;=0,'Tabla de Aspectos'!H142&lt;'Tabla de Aspectos'!$G$5/24),'Tabla de Aspectos'!H142,IF(AND('Tabla de Aspectos'!J142&gt;=0,'Tabla de Aspectos'!J142&lt;'Tabla de Aspectos'!$I$5/24),'Tabla de Aspectos'!J142,IF(AND('Tabla de Aspectos'!CZ142&gt;=0,'Tabla de Aspectos'!CZ142&lt;'Tabla de Aspectos'!$CY$5/24),'Tabla de Aspectos'!CZ142,IF(AND('Tabla de Aspectos'!L142&gt;=0,'Tabla de Aspectos'!L142&lt;'Tabla de Aspectos'!$K$5/24),'Tabla de Aspectos'!L142,IF(AND('Tabla de Aspectos'!N142&gt;=0,'Tabla de Aspectos'!N142&lt;'Tabla de Aspectos'!$M$5/24),'Tabla de Aspectos'!N142,IF(AND('Tabla de Aspectos'!P142&gt;=0,'Tabla de Aspectos'!P142&lt;'Tabla de Aspectos'!$O$5/24),'Tabla de Aspectos'!P142,IF(AND('Tabla de Aspectos'!R142&gt;=0,'Tabla de Aspectos'!R142&lt;'Tabla de Aspectos'!$Q$5/24),'Tabla de Aspectos'!R142,IF(AND('Tabla de Aspectos'!T142&gt;=0,'Tabla de Aspectos'!T142&lt;'Tabla de Aspectos'!$S$5/24),'Tabla de Aspectos'!T142,IF(AND('Tabla de Aspectos'!V142&gt;=0,'Tabla de Aspectos'!V142&lt;'Tabla de Aspectos'!$U$5/24),'Tabla de Aspectos'!V142,IF(AND('Tabla de Aspectos'!X142&gt;=0,'Tabla de Aspectos'!X142&lt;'Tabla de Aspectos'!$W$5/24),'Tabla de Aspectos'!X142,IF(AND('Tabla de Aspectos'!Z142&gt;=0,'Tabla de Aspectos'!Z142&lt;'Tabla de Aspectos'!$Y$5/24),'Tabla de Aspectos'!Z142,IF(AND('Tabla de Aspectos'!AB142&gt;=0,'Tabla de Aspectos'!AB142&lt;'Tabla de Aspectos'!$AA$5/24),'Tabla de Aspectos'!AB142,IF(AND('Tabla de Aspectos'!AD142&gt;=0,'Tabla de Aspectos'!AD142&lt;'Tabla de Aspectos'!$AC$5/24),'Tabla de Aspectos'!AD142,IF(AND('Tabla de Aspectos'!AF142&gt;=0,'Tabla de Aspectos'!AF142&lt;'Tabla de Aspectos'!$AE$5/24),'Tabla de Aspectos'!AF142,IF(AND('Tabla de Aspectos'!AH142&gt;=0,'Tabla de Aspectos'!AH142&lt;'Tabla de Aspectos'!$AG$5/24),'Tabla de Aspectos'!AH142,IF(AND('Tabla de Aspectos'!AJ142&gt;=0,'Tabla de Aspectos'!AJ142&lt;'Tabla de Aspectos'!$AI$5/24),'Tabla de Aspectos'!AJ142,IF(AND('Tabla de Aspectos'!AL142&gt;=0,'Tabla de Aspectos'!AL142&lt;'Tabla de Aspectos'!$AK$5/24),'Tabla de Aspectos'!AL142,IF(AND('Tabla de Aspectos'!AN142&gt;=0,'Tabla de Aspectos'!AN142&lt;'Tabla de Aspectos'!$AM$5/24),'Tabla de Aspectos'!AN142,IF(AND('Tabla de Aspectos'!AP142&gt;=0,'Tabla de Aspectos'!AP142&lt;'Tabla de Aspectos'!$AO$5/24),'Tabla de Aspectos'!AP142,IF(AND('Tabla de Aspectos'!AR142&gt;=0,'Tabla de Aspectos'!AR142&lt;'Tabla de Aspectos'!$AQ$5/24),'Tabla de Aspectos'!AR142,IF(AND('Tabla de Aspectos'!AT142&gt;=0,'Tabla de Aspectos'!AT142&lt;'Tabla de Aspectos'!$AS$5/24),'Tabla de Aspectos'!AT142,IF(AND('Tabla de Aspectos'!AV142&gt;=0,'Tabla de Aspectos'!AV142&lt;'Tabla de Aspectos'!$AU$5/24),'Tabla de Aspectos'!AV142,IF(AND('Tabla de Aspectos'!AX142&gt;=0,'Tabla de Aspectos'!AX142&lt;'Tabla de Aspectos'!$AW$5/24),'Tabla de Aspectos'!AX142,IF(AND('Tabla de Aspectos'!AZ142&gt;=0,'Tabla de Aspectos'!AZ142&lt;'Tabla de Aspectos'!$AY$5/24),'Tabla de Aspectos'!AZ142,IF(AND('Tabla de Aspectos'!BB142&gt;=0,'Tabla de Aspectos'!BB142&lt;'Tabla de Aspectos'!$BA$5/24),'Tabla de Aspectos'!BB142,IF(AND('Tabla de Aspectos'!BD142&gt;=0,'Tabla de Aspectos'!BD142&lt;'Tabla de Aspectos'!$BC$5/24),'Tabla de Aspectos'!BD142,IF(AND('Tabla de Aspectos'!BF142&gt;=0,'Tabla de Aspectos'!BF142&lt;'Tabla de Aspectos'!$BE$5/24),'Tabla de Aspectos'!BF142,IF(AND('Tabla de Aspectos'!BH142&gt;=0,'Tabla de Aspectos'!BH142&lt;'Tabla de Aspectos'!$BG$5/24),'Tabla de Aspectos'!BH142,IF(AND('Tabla de Aspectos'!BJ142&gt;=0,'Tabla de Aspectos'!BJ142&lt;'Tabla de Aspectos'!$BI$5/24),'Tabla de Aspectos'!BJ142,IF(AND('Tabla de Aspectos'!BL142&gt;=0,'Tabla de Aspectos'!BL142&lt;'Tabla de Aspectos'!$BK$5/24),'Tabla de Aspectos'!BL142,IF(AND('Tabla de Aspectos'!BN142&gt;=0,'Tabla de Aspectos'!BN142&lt;'Tabla de Aspectos'!$BM$5/24),'Tabla de Aspectos'!BN142,IF(AND('Tabla de Aspectos'!BP142&gt;=0,'Tabla de Aspectos'!BP142&lt;'Tabla de Aspectos'!$BO$5/24),'Tabla de Aspectos'!BP142,IF(AND('Tabla de Aspectos'!BR142&gt;=0,'Tabla de Aspectos'!BR142&lt;'Tabla de Aspectos'!$BQ$5/24),'Tabla de Aspectos'!BR142,IF(AND('Tabla de Aspectos'!BT142&gt;=0,'Tabla de Aspectos'!BT142&lt;'Tabla de Aspectos'!$BS$5/24),'Tabla de Aspectos'!BT142,IF(AND('Tabla de Aspectos'!BV142&gt;=0,'Tabla de Aspectos'!BV142&lt;'Tabla de Aspectos'!$BU$5/24),'Tabla de Aspectos'!BV142,IF(AND('Tabla de Aspectos'!BX142&gt;=0,'Tabla de Aspectos'!BX142&lt;'Tabla de Aspectos'!$BW$5/24),'Tabla de Aspectos'!BX142,IF(AND('Tabla de Aspectos'!BZ142&gt;=0,'Tabla de Aspectos'!BZ142&lt;'Tabla de Aspectos'!$BY$5/24),'Tabla de Aspectos'!BZ142,IF(AND('Tabla de Aspectos'!CB142&gt;=0,'Tabla de Aspectos'!CB142&lt;'Tabla de Aspectos'!$CA$5/24),'Tabla de Aspectos'!CB142,IF(AND('Tabla de Aspectos'!CD142&gt;=0,'Tabla de Aspectos'!CD142&lt;'Tabla de Aspectos'!$CC$5/24),'Tabla de Aspectos'!CD142,IF(AND('Tabla de Aspectos'!CF142&gt;=0,'Tabla de Aspectos'!CF142&lt;'Tabla de Aspectos'!$CE$5/24),'Tabla de Aspectos'!CF142,IF(AND('Tabla de Aspectos'!CH142&gt;=0,'Tabla de Aspectos'!CH142&lt;'Tabla de Aspectos'!$CG$5/24),'Tabla de Aspectos'!CH142,IF(AND('Tabla de Aspectos'!CJ142&gt;=0,'Tabla de Aspectos'!CJ142&lt;'Tabla de Aspectos'!$CI$5/24),'Tabla de Aspectos'!CJ142,IF(AND('Tabla de Aspectos'!CL142&gt;=0,'Tabla de Aspectos'!CL142&lt;'Tabla de Aspectos'!$CK$5/24),'Tabla de Aspectos'!CL142,IF(AND('Tabla de Aspectos'!CN142&gt;=0,'Tabla de Aspectos'!CN142&lt;'Tabla de Aspectos'!$CM$5/24),'Tabla de Aspectos'!CN142,IF(AND('Tabla de Aspectos'!CP142&gt;=0,'Tabla de Aspectos'!CP142&lt;'Tabla de Aspectos'!$CO$5/24),'Tabla de Aspectos'!CP142,IF(AND('Tabla de Aspectos'!CR142&gt;=0,'Tabla de Aspectos'!CR142&lt;'Tabla de Aspectos'!$CQ$5/24),'Tabla de Aspectos'!CR142,IF(AND('Tabla de Aspectos'!CT142&gt;=0,'Tabla de Aspectos'!CT142&lt;'Tabla de Aspectos'!$CS$5/24),'Tabla de Aspectos'!CT142,IF(AND('Tabla de Aspectos'!CV142&gt;=0,'Tabla de Aspectos'!CV142&lt;'Tabla de Aspectos'!$CU$5/24),'Tabla de Aspectos'!CV142,IF(AND('Tabla de Aspectos'!CX142&gt;=0,'Tabla de Aspectos'!CX142&lt;'Tabla de Aspectos'!$CW$5/24),'Tabla de Aspectos'!CX142,"")))))))))))))))))))))))))))))))))))))))))))))))))</f>
        <v>0</v>
      </c>
      <c r="CB15" s="3" t="str">
        <f>IF(CA15&lt;&gt;"",IF(BZ15=13,"(no se puede describir)",IF(BZ15="Conjunción","+20",ROUND((31-HLOOKUP(BZ15,'Tabla de Aspectos'!$G$2:$DT$7,6,FALSE))/3*2,1))),"")</f>
        <v>+20</v>
      </c>
      <c r="CC15" s="3">
        <f>IF(BZ15='Tabla de Aspectos'!$G$2,24*CA15/'Tabla de Aspectos'!$G$5,IF(BZ15='Tabla de Aspectos'!$I$2,24*CA15/'Tabla de Aspectos'!$I$5,IF(BZ15='Tabla de Aspectos'!$K$2,24*CA15/'Tabla de Aspectos'!$K$5,IF(BZ15='Tabla de Aspectos'!$CY$2,24*CA15/'Tabla de Aspectos'!$CY$5,IF(BZ15='Tabla de Aspectos'!$M$2,24*CA15/'Tabla de Aspectos'!$M$5,IF(BZ15='Tabla de Aspectos'!$M$2,24*CA15/'Tabla de Aspectos'!$M$5,IF(BZ15='Tabla de Aspectos'!$O$2,24*CA15/'Tabla de Aspectos'!$O$5,IF(BZ15='Tabla de Aspectos'!$Q$2,24*CA15/'Tabla de Aspectos'!$Q$5,IF(BZ15='Tabla de Aspectos'!$S$2,24*CA15/'Tabla de Aspectos'!$S$5,IF(BZ15='Tabla de Aspectos'!$U$2,24*CA15/'Tabla de Aspectos'!$U$5,IF(BZ15='Tabla de Aspectos'!$W$2,24*CA15/'Tabla de Aspectos'!$W$5,IF(BZ15='Tabla de Aspectos'!$Y$2,24*CA15/'Tabla de Aspectos'!$Y$5,IF(BZ15='Tabla de Aspectos'!$AA$2,24*CA15/'Tabla de Aspectos'!$AA$5,IF(BZ15='Tabla de Aspectos'!$AC$2,24*CA15/'Tabla de Aspectos'!$AC$5,IF(BZ15='Tabla de Aspectos'!$AE$2,24*CA15/'Tabla de Aspectos'!$AE$5,IF(BZ15='Tabla de Aspectos'!$AG$2,24*CA15/'Tabla de Aspectos'!$AG$5,IF(BZ15='Tabla de Aspectos'!$AI$2,24*CA15/'Tabla de Aspectos'!$AI$5,IF(BZ15='Tabla de Aspectos'!$AK$2,24*CA15/'Tabla de Aspectos'!$AK$5,IF(BZ15='Tabla de Aspectos'!$AM$2,24*CA15/'Tabla de Aspectos'!$AM$5,IF(BZ15='Tabla de Aspectos'!$AO$2,24*CA15/'Tabla de Aspectos'!$AO$5,IF(BZ15='Tabla de Aspectos'!$AQ$2,24*CA15/'Tabla de Aspectos'!$AQ$5,IF(BZ15='Tabla de Aspectos'!$AS$2,24*CA15/'Tabla de Aspectos'!$AS$5,IF(BZ15='Tabla de Aspectos'!$AU$2,24*CA15/'Tabla de Aspectos'!$AU$5,IF(BZ15='Tabla de Aspectos'!$AW$2,24*CA15/'Tabla de Aspectos'!$AW$5,IF(BZ15='Tabla de Aspectos'!$AY$2,24*CA15/'Tabla de Aspectos'!$AY$5,IF(BZ15='Tabla de Aspectos'!$BA$2,24*CA15/'Tabla de Aspectos'!$BA$5,IF(BZ15='Tabla de Aspectos'!$BC$2,24*CA15/'Tabla de Aspectos'!$BC$5,IF(BZ15='Tabla de Aspectos'!$BE$2,24*CA15/'Tabla de Aspectos'!$BE$5,IF(BZ15='Tabla de Aspectos'!$BG$2,24*CA15/'Tabla de Aspectos'!$BG$5,IF(BZ15='Tabla de Aspectos'!$BI$2,24*CA15/'Tabla de Aspectos'!$BI$5,IF(BZ15='Tabla de Aspectos'!$BK$2,24*CA15/'Tabla de Aspectos'!$BK$5,IF(BZ15='Tabla de Aspectos'!$BM$2,24*CA15/'Tabla de Aspectos'!$BM$5,IF(BZ15='Tabla de Aspectos'!$BO$2,24*CA15/'Tabla de Aspectos'!$BO$5,IF(BZ15='Tabla de Aspectos'!$BQ$2,24*CA15/'Tabla de Aspectos'!$BQ$5,IF(BZ15='Tabla de Aspectos'!$BS$2,24*CA15/'Tabla de Aspectos'!$BS$5,IF(BZ15='Tabla de Aspectos'!$BU$2,24*CA15/'Tabla de Aspectos'!$BU$5,IF(BZ15='Tabla de Aspectos'!$BW$2,24*CA15/'Tabla de Aspectos'!$BW$5,IF(BZ15='Tabla de Aspectos'!$BY$2,24*CA15/'Tabla de Aspectos'!$BY$5,IF(BZ15='Tabla de Aspectos'!$CA$2,24*CA15/'Tabla de Aspectos'!$CA$5,IF(BZ15='Tabla de Aspectos'!$CC$2,24*CA15/'Tabla de Aspectos'!$CC$5,IF(BZ15='Tabla de Aspectos'!$CE$2,24*CA15/'Tabla de Aspectos'!$CE$5,IF(BZ15='Tabla de Aspectos'!$CG$2,24*CA15/'Tabla de Aspectos'!$CG$5,IF(BZ15='Tabla de Aspectos'!$CI$2,24*CA15/'Tabla de Aspectos'!$CI$5,IF(BZ15='Tabla de Aspectos'!$CK$2,24*CA15/'Tabla de Aspectos'!$CK$5,IF(BZ15='Tabla de Aspectos'!$CM$2,24*CA15/'Tabla de Aspectos'!$CM$5,IF(BZ15='Tabla de Aspectos'!$CO$2,24*CA15/'Tabla de Aspectos'!$CO$5,IF(BZ15='Tabla de Aspectos'!$CQ$2,24*CA15/'Tabla de Aspectos'!$CQ$5,IF(BZ15='Tabla de Aspectos'!$CS$2,24*CA15/'Tabla de Aspectos'!$CS$5,IF(BZ15='Tabla de Aspectos'!$CU$2,24*CA15/'Tabla de Aspectos'!$CU$5,IF(BZ15='Tabla de Aspectos'!$CW$2,24*CA15/'Tabla de Aspectos'!$CW$5,""))))))))))))))))))))))))))))))))))))))))))))))))))</f>
        <v>0</v>
      </c>
      <c r="CD15" s="3">
        <f t="shared" si="6"/>
        <v>20</v>
      </c>
      <c r="CF15" s="3">
        <f>'Tabla de Aspectos'!D157</f>
        <v>157</v>
      </c>
      <c r="CG15" s="3" t="str">
        <f>'Tabla de Aspectos'!E157</f>
        <v>Neptuno</v>
      </c>
      <c r="CH15" s="3" t="str">
        <f>'Tabla de Aspectos'!F157</f>
        <v>Lilith</v>
      </c>
      <c r="CI15" s="3" t="str">
        <f>IF('Tabla de Aspectos'!G157='Tabla de Aspectos'!$H$2,'Tabla de Aspectos'!$H$2,IF('Tabla de Aspectos'!I157='Tabla de Aspectos'!$J$2,'Tabla de Aspectos'!$J$2,IF('Tabla de Aspectos'!CY157='Tabla de Aspectos'!$CZ$2,'Tabla de Aspectos'!$CZ$2,IF('Tabla de Aspectos'!K157='Tabla de Aspectos'!$L$2,'Tabla de Aspectos'!$L$2,IF('Tabla de Aspectos'!M157='Tabla de Aspectos'!$N$2,'Tabla de Aspectos'!$N$2,IF('Tabla de Aspectos'!O157='Tabla de Aspectos'!$P$2,'Tabla de Aspectos'!$P$2,IF('Tabla de Aspectos'!Q157='Tabla de Aspectos'!$R$2,'Tabla de Aspectos'!$R$2,IF('Tabla de Aspectos'!S157='Tabla de Aspectos'!$T$2,'Tabla de Aspectos'!$T$2,IF('Tabla de Aspectos'!U157='Tabla de Aspectos'!$V$2,'Tabla de Aspectos'!$V$2,IF('Tabla de Aspectos'!W157='Tabla de Aspectos'!$X$2,'Tabla de Aspectos'!$X$2,IF('Tabla de Aspectos'!Y157='Tabla de Aspectos'!$Z$2,'Tabla de Aspectos'!$Z$2,IF('Tabla de Aspectos'!AA157='Tabla de Aspectos'!$AB$2,'Tabla de Aspectos'!$AB$2,IF('Tabla de Aspectos'!AC157='Tabla de Aspectos'!$AD$2,'Tabla de Aspectos'!$AD$2,IF('Tabla de Aspectos'!AE157='Tabla de Aspectos'!$AF$2,'Tabla de Aspectos'!$AF$2,IF('Tabla de Aspectos'!AG157='Tabla de Aspectos'!$AH$2,'Tabla de Aspectos'!$AH$2,IF('Tabla de Aspectos'!AI157='Tabla de Aspectos'!$AJ$2,'Tabla de Aspectos'!$AJ$2,IF('Tabla de Aspectos'!AK157='Tabla de Aspectos'!$AL$2,'Tabla de Aspectos'!$AL$2,IF('Tabla de Aspectos'!AM157='Tabla de Aspectos'!$AN$2,'Tabla de Aspectos'!$AN$2,IF('Tabla de Aspectos'!AO157='Tabla de Aspectos'!$AP$2,'Tabla de Aspectos'!$AP$2,IF('Tabla de Aspectos'!AQ157='Tabla de Aspectos'!$AR$2,'Tabla de Aspectos'!$AR$2,IF('Tabla de Aspectos'!AS157='Tabla de Aspectos'!$AT$2,'Tabla de Aspectos'!$AT$2,IF('Tabla de Aspectos'!AU157='Tabla de Aspectos'!$AV$2,'Tabla de Aspectos'!$AV$2,IF('Tabla de Aspectos'!AW157='Tabla de Aspectos'!$AX$2,'Tabla de Aspectos'!$AX$2,IF('Tabla de Aspectos'!AY157='Tabla de Aspectos'!$AZ$2,'Tabla de Aspectos'!$AZ$2,IF('Tabla de Aspectos'!BA157='Tabla de Aspectos'!$BB$2,'Tabla de Aspectos'!$BB$2,IF('Tabla de Aspectos'!BC157='Tabla de Aspectos'!$BD$2,'Tabla de Aspectos'!$BD$2,IF('Tabla de Aspectos'!BE157='Tabla de Aspectos'!$BF$2,'Tabla de Aspectos'!$BF$2,IF('Tabla de Aspectos'!BG157='Tabla de Aspectos'!$BH$2,'Tabla de Aspectos'!$BH$2,IF('Tabla de Aspectos'!BI157='Tabla de Aspectos'!$BJ$2,'Tabla de Aspectos'!$BJ$2,IF('Tabla de Aspectos'!BK157='Tabla de Aspectos'!$BL$2,'Tabla de Aspectos'!$BL$2,IF('Tabla de Aspectos'!BM157='Tabla de Aspectos'!$BN$2,'Tabla de Aspectos'!$BN$2,IF('Tabla de Aspectos'!BO157='Tabla de Aspectos'!$BP$2,'Tabla de Aspectos'!$BP$2,IF('Tabla de Aspectos'!BQ157='Tabla de Aspectos'!$BR$2,'Tabla de Aspectos'!$BR$2,IF('Tabla de Aspectos'!BS157='Tabla de Aspectos'!$BT$2,'Tabla de Aspectos'!$BT$2,IF('Tabla de Aspectos'!BU157='Tabla de Aspectos'!$BV$2,'Tabla de Aspectos'!$BV$2,IF('Tabla de Aspectos'!BW157='Tabla de Aspectos'!$BX$2,'Tabla de Aspectos'!$BX$2,IF('Tabla de Aspectos'!BY157='Tabla de Aspectos'!$BZ$2,'Tabla de Aspectos'!$BZ$2,IF('Tabla de Aspectos'!CA157='Tabla de Aspectos'!$CB$2,'Tabla de Aspectos'!$CB$2,IF('Tabla de Aspectos'!CC157='Tabla de Aspectos'!$CD$2,'Tabla de Aspectos'!$CD$2,IF('Tabla de Aspectos'!CE157='Tabla de Aspectos'!$CF$2,'Tabla de Aspectos'!$CF$2,IF('Tabla de Aspectos'!CG157='Tabla de Aspectos'!$CH$2,'Tabla de Aspectos'!$CH$2,IF('Tabla de Aspectos'!CI157='Tabla de Aspectos'!$CJ$2,'Tabla de Aspectos'!$CJ$2,IF('Tabla de Aspectos'!CK157='Tabla de Aspectos'!$CL$2,'Tabla de Aspectos'!$CL$2,IF('Tabla de Aspectos'!CM157='Tabla de Aspectos'!$CN$2,'Tabla de Aspectos'!$CN$2,IF('Tabla de Aspectos'!CO157='Tabla de Aspectos'!$CP$2,'Tabla de Aspectos'!$CP$2,IF('Tabla de Aspectos'!CQ157='Tabla de Aspectos'!$CR$2,'Tabla de Aspectos'!$CR$2,IF('Tabla de Aspectos'!CS157='Tabla de Aspectos'!$CT$2,'Tabla de Aspectos'!$CT$2,IF('Tabla de Aspectos'!CU157='Tabla de Aspectos'!$CV$2,'Tabla de Aspectos'!$CV$2,IF('Tabla de Aspectos'!CW157='Tabla de Aspectos'!$CX$2,'Tabla de Aspectos'!$CX$2,"")))))))))))))))))))))))))))))))))))))))))))))))))</f>
        <v>Conjunción</v>
      </c>
      <c r="CJ15" s="5">
        <f>IF(AND('Tabla de Aspectos'!H157&gt;=0,'Tabla de Aspectos'!H157&lt;'Tabla de Aspectos'!$G$5/24),'Tabla de Aspectos'!H157,IF(AND('Tabla de Aspectos'!J157&gt;=0,'Tabla de Aspectos'!J157&lt;'Tabla de Aspectos'!$I$5/24),'Tabla de Aspectos'!J157,IF(AND('Tabla de Aspectos'!CZ157&gt;=0,'Tabla de Aspectos'!CZ157&lt;'Tabla de Aspectos'!$CY$5/24),'Tabla de Aspectos'!CZ157,IF(AND('Tabla de Aspectos'!L157&gt;=0,'Tabla de Aspectos'!L157&lt;'Tabla de Aspectos'!$K$5/24),'Tabla de Aspectos'!L157,IF(AND('Tabla de Aspectos'!N157&gt;=0,'Tabla de Aspectos'!N157&lt;'Tabla de Aspectos'!$M$5/24),'Tabla de Aspectos'!N157,IF(AND('Tabla de Aspectos'!P157&gt;=0,'Tabla de Aspectos'!P157&lt;'Tabla de Aspectos'!$O$5/24),'Tabla de Aspectos'!P157,IF(AND('Tabla de Aspectos'!R157&gt;=0,'Tabla de Aspectos'!R157&lt;'Tabla de Aspectos'!$Q$5/24),'Tabla de Aspectos'!R157,IF(AND('Tabla de Aspectos'!T157&gt;=0,'Tabla de Aspectos'!T157&lt;'Tabla de Aspectos'!$S$5/24),'Tabla de Aspectos'!T157,IF(AND('Tabla de Aspectos'!V157&gt;=0,'Tabla de Aspectos'!V157&lt;'Tabla de Aspectos'!$U$5/24),'Tabla de Aspectos'!V157,IF(AND('Tabla de Aspectos'!X157&gt;=0,'Tabla de Aspectos'!X157&lt;'Tabla de Aspectos'!$W$5/24),'Tabla de Aspectos'!X157,IF(AND('Tabla de Aspectos'!Z157&gt;=0,'Tabla de Aspectos'!Z157&lt;'Tabla de Aspectos'!$Y$5/24),'Tabla de Aspectos'!Z157,IF(AND('Tabla de Aspectos'!AB157&gt;=0,'Tabla de Aspectos'!AB157&lt;'Tabla de Aspectos'!$AA$5/24),'Tabla de Aspectos'!AB157,IF(AND('Tabla de Aspectos'!AD157&gt;=0,'Tabla de Aspectos'!AD157&lt;'Tabla de Aspectos'!$AC$5/24),'Tabla de Aspectos'!AD157,IF(AND('Tabla de Aspectos'!AF157&gt;=0,'Tabla de Aspectos'!AF157&lt;'Tabla de Aspectos'!$AE$5/24),'Tabla de Aspectos'!AF157,IF(AND('Tabla de Aspectos'!AH157&gt;=0,'Tabla de Aspectos'!AH157&lt;'Tabla de Aspectos'!$AG$5/24),'Tabla de Aspectos'!AH157,IF(AND('Tabla de Aspectos'!AJ157&gt;=0,'Tabla de Aspectos'!AJ157&lt;'Tabla de Aspectos'!$AI$5/24),'Tabla de Aspectos'!AJ157,IF(AND('Tabla de Aspectos'!AL157&gt;=0,'Tabla de Aspectos'!AL157&lt;'Tabla de Aspectos'!$AK$5/24),'Tabla de Aspectos'!AL157,IF(AND('Tabla de Aspectos'!AN157&gt;=0,'Tabla de Aspectos'!AN157&lt;'Tabla de Aspectos'!$AM$5/24),'Tabla de Aspectos'!AN157,IF(AND('Tabla de Aspectos'!AP157&gt;=0,'Tabla de Aspectos'!AP157&lt;'Tabla de Aspectos'!$AO$5/24),'Tabla de Aspectos'!AP157,IF(AND('Tabla de Aspectos'!AR157&gt;=0,'Tabla de Aspectos'!AR157&lt;'Tabla de Aspectos'!$AQ$5/24),'Tabla de Aspectos'!AR157,IF(AND('Tabla de Aspectos'!AT157&gt;=0,'Tabla de Aspectos'!AT157&lt;'Tabla de Aspectos'!$AS$5/24),'Tabla de Aspectos'!AT157,IF(AND('Tabla de Aspectos'!AV157&gt;=0,'Tabla de Aspectos'!AV157&lt;'Tabla de Aspectos'!$AU$5/24),'Tabla de Aspectos'!AV157,IF(AND('Tabla de Aspectos'!AX157&gt;=0,'Tabla de Aspectos'!AX157&lt;'Tabla de Aspectos'!$AW$5/24),'Tabla de Aspectos'!AX157,IF(AND('Tabla de Aspectos'!AZ157&gt;=0,'Tabla de Aspectos'!AZ157&lt;'Tabla de Aspectos'!$AY$5/24),'Tabla de Aspectos'!AZ157,IF(AND('Tabla de Aspectos'!BB157&gt;=0,'Tabla de Aspectos'!BB157&lt;'Tabla de Aspectos'!$BA$5/24),'Tabla de Aspectos'!BB157,IF(AND('Tabla de Aspectos'!BD157&gt;=0,'Tabla de Aspectos'!BD157&lt;'Tabla de Aspectos'!$BC$5/24),'Tabla de Aspectos'!BD157,IF(AND('Tabla de Aspectos'!BF157&gt;=0,'Tabla de Aspectos'!BF157&lt;'Tabla de Aspectos'!$BE$5/24),'Tabla de Aspectos'!BF157,IF(AND('Tabla de Aspectos'!BH157&gt;=0,'Tabla de Aspectos'!BH157&lt;'Tabla de Aspectos'!$BG$5/24),'Tabla de Aspectos'!BH157,IF(AND('Tabla de Aspectos'!BJ157&gt;=0,'Tabla de Aspectos'!BJ157&lt;'Tabla de Aspectos'!$BI$5/24),'Tabla de Aspectos'!BJ157,IF(AND('Tabla de Aspectos'!BL157&gt;=0,'Tabla de Aspectos'!BL157&lt;'Tabla de Aspectos'!$BK$5/24),'Tabla de Aspectos'!BL157,IF(AND('Tabla de Aspectos'!BN157&gt;=0,'Tabla de Aspectos'!BN157&lt;'Tabla de Aspectos'!$BM$5/24),'Tabla de Aspectos'!BN157,IF(AND('Tabla de Aspectos'!BP157&gt;=0,'Tabla de Aspectos'!BP157&lt;'Tabla de Aspectos'!$BO$5/24),'Tabla de Aspectos'!BP157,IF(AND('Tabla de Aspectos'!BR157&gt;=0,'Tabla de Aspectos'!BR157&lt;'Tabla de Aspectos'!$BQ$5/24),'Tabla de Aspectos'!BR157,IF(AND('Tabla de Aspectos'!BT157&gt;=0,'Tabla de Aspectos'!BT157&lt;'Tabla de Aspectos'!$BS$5/24),'Tabla de Aspectos'!BT157,IF(AND('Tabla de Aspectos'!BV157&gt;=0,'Tabla de Aspectos'!BV157&lt;'Tabla de Aspectos'!$BU$5/24),'Tabla de Aspectos'!BV157,IF(AND('Tabla de Aspectos'!BX157&gt;=0,'Tabla de Aspectos'!BX157&lt;'Tabla de Aspectos'!$BW$5/24),'Tabla de Aspectos'!BX157,IF(AND('Tabla de Aspectos'!BZ157&gt;=0,'Tabla de Aspectos'!BZ157&lt;'Tabla de Aspectos'!$BY$5/24),'Tabla de Aspectos'!BZ157,IF(AND('Tabla de Aspectos'!CB157&gt;=0,'Tabla de Aspectos'!CB157&lt;'Tabla de Aspectos'!$CA$5/24),'Tabla de Aspectos'!CB157,IF(AND('Tabla de Aspectos'!CD157&gt;=0,'Tabla de Aspectos'!CD157&lt;'Tabla de Aspectos'!$CC$5/24),'Tabla de Aspectos'!CD157,IF(AND('Tabla de Aspectos'!CF157&gt;=0,'Tabla de Aspectos'!CF157&lt;'Tabla de Aspectos'!$CE$5/24),'Tabla de Aspectos'!CF157,IF(AND('Tabla de Aspectos'!CH157&gt;=0,'Tabla de Aspectos'!CH157&lt;'Tabla de Aspectos'!$CG$5/24),'Tabla de Aspectos'!CH157,IF(AND('Tabla de Aspectos'!CJ157&gt;=0,'Tabla de Aspectos'!CJ157&lt;'Tabla de Aspectos'!$CI$5/24),'Tabla de Aspectos'!CJ157,IF(AND('Tabla de Aspectos'!CL157&gt;=0,'Tabla de Aspectos'!CL157&lt;'Tabla de Aspectos'!$CK$5/24),'Tabla de Aspectos'!CL157,IF(AND('Tabla de Aspectos'!CN157&gt;=0,'Tabla de Aspectos'!CN157&lt;'Tabla de Aspectos'!$CM$5/24),'Tabla de Aspectos'!CN157,IF(AND('Tabla de Aspectos'!CP157&gt;=0,'Tabla de Aspectos'!CP157&lt;'Tabla de Aspectos'!$CO$5/24),'Tabla de Aspectos'!CP157,IF(AND('Tabla de Aspectos'!CR157&gt;=0,'Tabla de Aspectos'!CR157&lt;'Tabla de Aspectos'!$CQ$5/24),'Tabla de Aspectos'!CR157,IF(AND('Tabla de Aspectos'!CT157&gt;=0,'Tabla de Aspectos'!CT157&lt;'Tabla de Aspectos'!$CS$5/24),'Tabla de Aspectos'!CT157,IF(AND('Tabla de Aspectos'!CV157&gt;=0,'Tabla de Aspectos'!CV157&lt;'Tabla de Aspectos'!$CU$5/24),'Tabla de Aspectos'!CV157,IF(AND('Tabla de Aspectos'!CX157&gt;=0,'Tabla de Aspectos'!CX157&lt;'Tabla de Aspectos'!$CW$5/24),'Tabla de Aspectos'!CX157,"")))))))))))))))))))))))))))))))))))))))))))))))))</f>
        <v>0</v>
      </c>
      <c r="CK15" s="3" t="str">
        <f>IF(CJ15&lt;&gt;"",IF(CI15=13,"(no se puede describir)",IF(CI15="Conjunción","+20",ROUND((31-HLOOKUP(CI15,'Tabla de Aspectos'!$G$2:$DT$7,6,FALSE))/3*2,1))),"")</f>
        <v>+20</v>
      </c>
      <c r="CL15" s="3">
        <f>IF(CI15='Tabla de Aspectos'!$G$2,24*CJ15/'Tabla de Aspectos'!$G$5,IF(CI15='Tabla de Aspectos'!$I$2,24*CJ15/'Tabla de Aspectos'!$I$5,IF(CI15='Tabla de Aspectos'!$K$2,24*CJ15/'Tabla de Aspectos'!$K$5,IF(CI15='Tabla de Aspectos'!$CY$2,24*CJ15/'Tabla de Aspectos'!$CY$5,IF(CI15='Tabla de Aspectos'!$M$2,24*CJ15/'Tabla de Aspectos'!$M$5,IF(CI15='Tabla de Aspectos'!$M$2,24*CJ15/'Tabla de Aspectos'!$M$5,IF(CI15='Tabla de Aspectos'!$O$2,24*CJ15/'Tabla de Aspectos'!$O$5,IF(CI15='Tabla de Aspectos'!$Q$2,24*CJ15/'Tabla de Aspectos'!$Q$5,IF(CI15='Tabla de Aspectos'!$S$2,24*CJ15/'Tabla de Aspectos'!$S$5,IF(CI15='Tabla de Aspectos'!$U$2,24*CJ15/'Tabla de Aspectos'!$U$5,IF(CI15='Tabla de Aspectos'!$W$2,24*CJ15/'Tabla de Aspectos'!$W$5,IF(CI15='Tabla de Aspectos'!$Y$2,24*CJ15/'Tabla de Aspectos'!$Y$5,IF(CI15='Tabla de Aspectos'!$AA$2,24*CJ15/'Tabla de Aspectos'!$AA$5,IF(CI15='Tabla de Aspectos'!$AC$2,24*CJ15/'Tabla de Aspectos'!$AC$5,IF(CI15='Tabla de Aspectos'!$AE$2,24*CJ15/'Tabla de Aspectos'!$AE$5,IF(CI15='Tabla de Aspectos'!$AG$2,24*CJ15/'Tabla de Aspectos'!$AG$5,IF(CI15='Tabla de Aspectos'!$AI$2,24*CJ15/'Tabla de Aspectos'!$AI$5,IF(CI15='Tabla de Aspectos'!$AK$2,24*CJ15/'Tabla de Aspectos'!$AK$5,IF(CI15='Tabla de Aspectos'!$AM$2,24*CJ15/'Tabla de Aspectos'!$AM$5,IF(CI15='Tabla de Aspectos'!$AO$2,24*CJ15/'Tabla de Aspectos'!$AO$5,IF(CI15='Tabla de Aspectos'!$AQ$2,24*CJ15/'Tabla de Aspectos'!$AQ$5,IF(CI15='Tabla de Aspectos'!$AS$2,24*CJ15/'Tabla de Aspectos'!$AS$5,IF(CI15='Tabla de Aspectos'!$AU$2,24*CJ15/'Tabla de Aspectos'!$AU$5,IF(CI15='Tabla de Aspectos'!$AW$2,24*CJ15/'Tabla de Aspectos'!$AW$5,IF(CI15='Tabla de Aspectos'!$AY$2,24*CJ15/'Tabla de Aspectos'!$AY$5,IF(CI15='Tabla de Aspectos'!$BA$2,24*CJ15/'Tabla de Aspectos'!$BA$5,IF(CI15='Tabla de Aspectos'!$BC$2,24*CJ15/'Tabla de Aspectos'!$BC$5,IF(CI15='Tabla de Aspectos'!$BE$2,24*CJ15/'Tabla de Aspectos'!$BE$5,IF(CI15='Tabla de Aspectos'!$BG$2,24*CJ15/'Tabla de Aspectos'!$BG$5,IF(CI15='Tabla de Aspectos'!$BI$2,24*CJ15/'Tabla de Aspectos'!$BI$5,IF(CI15='Tabla de Aspectos'!$BK$2,24*CJ15/'Tabla de Aspectos'!$BK$5,IF(CI15='Tabla de Aspectos'!$BM$2,24*CJ15/'Tabla de Aspectos'!$BM$5,IF(CI15='Tabla de Aspectos'!$BO$2,24*CJ15/'Tabla de Aspectos'!$BO$5,IF(CI15='Tabla de Aspectos'!$BQ$2,24*CJ15/'Tabla de Aspectos'!$BQ$5,IF(CI15='Tabla de Aspectos'!$BS$2,24*CJ15/'Tabla de Aspectos'!$BS$5,IF(CI15='Tabla de Aspectos'!$BU$2,24*CJ15/'Tabla de Aspectos'!$BU$5,IF(CI15='Tabla de Aspectos'!$BW$2,24*CJ15/'Tabla de Aspectos'!$BW$5,IF(CI15='Tabla de Aspectos'!$BY$2,24*CJ15/'Tabla de Aspectos'!$BY$5,IF(CI15='Tabla de Aspectos'!$CA$2,24*CJ15/'Tabla de Aspectos'!$CA$5,IF(CI15='Tabla de Aspectos'!$CC$2,24*CJ15/'Tabla de Aspectos'!$CC$5,IF(CI15='Tabla de Aspectos'!$CE$2,24*CJ15/'Tabla de Aspectos'!$CE$5,IF(CI15='Tabla de Aspectos'!$CG$2,24*CJ15/'Tabla de Aspectos'!$CG$5,IF(CI15='Tabla de Aspectos'!$CI$2,24*CJ15/'Tabla de Aspectos'!$CI$5,IF(CI15='Tabla de Aspectos'!$CK$2,24*CJ15/'Tabla de Aspectos'!$CK$5,IF(CI15='Tabla de Aspectos'!$CM$2,24*CJ15/'Tabla de Aspectos'!$CM$5,IF(CI15='Tabla de Aspectos'!$CO$2,24*CJ15/'Tabla de Aspectos'!$CO$5,IF(CI15='Tabla de Aspectos'!$CQ$2,24*CJ15/'Tabla de Aspectos'!$CQ$5,IF(CI15='Tabla de Aspectos'!$CS$2,24*CJ15/'Tabla de Aspectos'!$CS$5,IF(CI15='Tabla de Aspectos'!$CU$2,24*CJ15/'Tabla de Aspectos'!$CU$5,IF(CI15='Tabla de Aspectos'!$CW$2,24*CJ15/'Tabla de Aspectos'!$CW$5,""))))))))))))))))))))))))))))))))))))))))))))))))))</f>
        <v>0</v>
      </c>
      <c r="CM15" s="3">
        <f t="shared" si="7"/>
        <v>20</v>
      </c>
      <c r="CO15" s="3">
        <f>'Tabla de Aspectos'!D172</f>
        <v>173</v>
      </c>
      <c r="CP15" s="3" t="str">
        <f>'Tabla de Aspectos'!E172</f>
        <v>Plutón</v>
      </c>
      <c r="CQ15" s="3" t="str">
        <f>'Tabla de Aspectos'!F172</f>
        <v>Lilith</v>
      </c>
      <c r="CR15" s="3" t="str">
        <f>IF('Tabla de Aspectos'!G172='Tabla de Aspectos'!$H$2,'Tabla de Aspectos'!$H$2,IF('Tabla de Aspectos'!I172='Tabla de Aspectos'!$J$2,'Tabla de Aspectos'!$J$2,IF('Tabla de Aspectos'!CY172='Tabla de Aspectos'!$CZ$2,'Tabla de Aspectos'!$CZ$2,IF('Tabla de Aspectos'!K172='Tabla de Aspectos'!$L$2,'Tabla de Aspectos'!$L$2,IF('Tabla de Aspectos'!M172='Tabla de Aspectos'!$N$2,'Tabla de Aspectos'!$N$2,IF('Tabla de Aspectos'!O172='Tabla de Aspectos'!$P$2,'Tabla de Aspectos'!$P$2,IF('Tabla de Aspectos'!Q172='Tabla de Aspectos'!$R$2,'Tabla de Aspectos'!$R$2,IF('Tabla de Aspectos'!S172='Tabla de Aspectos'!$T$2,'Tabla de Aspectos'!$T$2,IF('Tabla de Aspectos'!U172='Tabla de Aspectos'!$V$2,'Tabla de Aspectos'!$V$2,IF('Tabla de Aspectos'!W172='Tabla de Aspectos'!$X$2,'Tabla de Aspectos'!$X$2,IF('Tabla de Aspectos'!Y172='Tabla de Aspectos'!$Z$2,'Tabla de Aspectos'!$Z$2,IF('Tabla de Aspectos'!AA172='Tabla de Aspectos'!$AB$2,'Tabla de Aspectos'!$AB$2,IF('Tabla de Aspectos'!AC172='Tabla de Aspectos'!$AD$2,'Tabla de Aspectos'!$AD$2,IF('Tabla de Aspectos'!AE172='Tabla de Aspectos'!$AF$2,'Tabla de Aspectos'!$AF$2,IF('Tabla de Aspectos'!AG172='Tabla de Aspectos'!$AH$2,'Tabla de Aspectos'!$AH$2,IF('Tabla de Aspectos'!AI172='Tabla de Aspectos'!$AJ$2,'Tabla de Aspectos'!$AJ$2,IF('Tabla de Aspectos'!AK172='Tabla de Aspectos'!$AL$2,'Tabla de Aspectos'!$AL$2,IF('Tabla de Aspectos'!AM172='Tabla de Aspectos'!$AN$2,'Tabla de Aspectos'!$AN$2,IF('Tabla de Aspectos'!AO172='Tabla de Aspectos'!$AP$2,'Tabla de Aspectos'!$AP$2,IF('Tabla de Aspectos'!AQ172='Tabla de Aspectos'!$AR$2,'Tabla de Aspectos'!$AR$2,IF('Tabla de Aspectos'!AS172='Tabla de Aspectos'!$AT$2,'Tabla de Aspectos'!$AT$2,IF('Tabla de Aspectos'!AU172='Tabla de Aspectos'!$AV$2,'Tabla de Aspectos'!$AV$2,IF('Tabla de Aspectos'!AW172='Tabla de Aspectos'!$AX$2,'Tabla de Aspectos'!$AX$2,IF('Tabla de Aspectos'!AY172='Tabla de Aspectos'!$AZ$2,'Tabla de Aspectos'!$AZ$2,IF('Tabla de Aspectos'!BA172='Tabla de Aspectos'!$BB$2,'Tabla de Aspectos'!$BB$2,IF('Tabla de Aspectos'!BC172='Tabla de Aspectos'!$BD$2,'Tabla de Aspectos'!$BD$2,IF('Tabla de Aspectos'!BE172='Tabla de Aspectos'!$BF$2,'Tabla de Aspectos'!$BF$2,IF('Tabla de Aspectos'!BG172='Tabla de Aspectos'!$BH$2,'Tabla de Aspectos'!$BH$2,IF('Tabla de Aspectos'!BI172='Tabla de Aspectos'!$BJ$2,'Tabla de Aspectos'!$BJ$2,IF('Tabla de Aspectos'!BK172='Tabla de Aspectos'!$BL$2,'Tabla de Aspectos'!$BL$2,IF('Tabla de Aspectos'!BM172='Tabla de Aspectos'!$BN$2,'Tabla de Aspectos'!$BN$2,IF('Tabla de Aspectos'!BO172='Tabla de Aspectos'!$BP$2,'Tabla de Aspectos'!$BP$2,IF('Tabla de Aspectos'!BQ172='Tabla de Aspectos'!$BR$2,'Tabla de Aspectos'!$BR$2,IF('Tabla de Aspectos'!BS172='Tabla de Aspectos'!$BT$2,'Tabla de Aspectos'!$BT$2,IF('Tabla de Aspectos'!BU172='Tabla de Aspectos'!$BV$2,'Tabla de Aspectos'!$BV$2,IF('Tabla de Aspectos'!BW172='Tabla de Aspectos'!$BX$2,'Tabla de Aspectos'!$BX$2,IF('Tabla de Aspectos'!BY172='Tabla de Aspectos'!$BZ$2,'Tabla de Aspectos'!$BZ$2,IF('Tabla de Aspectos'!CA172='Tabla de Aspectos'!$CB$2,'Tabla de Aspectos'!$CB$2,IF('Tabla de Aspectos'!CC172='Tabla de Aspectos'!$CD$2,'Tabla de Aspectos'!$CD$2,IF('Tabla de Aspectos'!CE172='Tabla de Aspectos'!$CF$2,'Tabla de Aspectos'!$CF$2,IF('Tabla de Aspectos'!CG172='Tabla de Aspectos'!$CH$2,'Tabla de Aspectos'!$CH$2,IF('Tabla de Aspectos'!CI172='Tabla de Aspectos'!$CJ$2,'Tabla de Aspectos'!$CJ$2,IF('Tabla de Aspectos'!CK172='Tabla de Aspectos'!$CL$2,'Tabla de Aspectos'!$CL$2,IF('Tabla de Aspectos'!CM172='Tabla de Aspectos'!$CN$2,'Tabla de Aspectos'!$CN$2,IF('Tabla de Aspectos'!CO172='Tabla de Aspectos'!$CP$2,'Tabla de Aspectos'!$CP$2,IF('Tabla de Aspectos'!CQ172='Tabla de Aspectos'!$CR$2,'Tabla de Aspectos'!$CR$2,IF('Tabla de Aspectos'!CS172='Tabla de Aspectos'!$CT$2,'Tabla de Aspectos'!$CT$2,IF('Tabla de Aspectos'!CU172='Tabla de Aspectos'!$CV$2,'Tabla de Aspectos'!$CV$2,IF('Tabla de Aspectos'!CW172='Tabla de Aspectos'!$CX$2,'Tabla de Aspectos'!$CX$2,"")))))))))))))))))))))))))))))))))))))))))))))))))</f>
        <v>Conjunción</v>
      </c>
      <c r="CS15" s="5">
        <f>IF(AND('Tabla de Aspectos'!H172&gt;=0,'Tabla de Aspectos'!H172&lt;'Tabla de Aspectos'!$G$5/24),'Tabla de Aspectos'!H172,IF(AND('Tabla de Aspectos'!J172&gt;=0,'Tabla de Aspectos'!J172&lt;'Tabla de Aspectos'!$I$5/24),'Tabla de Aspectos'!J172,IF(AND('Tabla de Aspectos'!CZ172&gt;=0,'Tabla de Aspectos'!CZ172&lt;'Tabla de Aspectos'!$CY$5/24),'Tabla de Aspectos'!CZ172,IF(AND('Tabla de Aspectos'!L172&gt;=0,'Tabla de Aspectos'!L172&lt;'Tabla de Aspectos'!$K$5/24),'Tabla de Aspectos'!L172,IF(AND('Tabla de Aspectos'!N172&gt;=0,'Tabla de Aspectos'!N172&lt;'Tabla de Aspectos'!$M$5/24),'Tabla de Aspectos'!N172,IF(AND('Tabla de Aspectos'!P172&gt;=0,'Tabla de Aspectos'!P172&lt;'Tabla de Aspectos'!$O$5/24),'Tabla de Aspectos'!P172,IF(AND('Tabla de Aspectos'!R172&gt;=0,'Tabla de Aspectos'!R172&lt;'Tabla de Aspectos'!$Q$5/24),'Tabla de Aspectos'!R172,IF(AND('Tabla de Aspectos'!T172&gt;=0,'Tabla de Aspectos'!T172&lt;'Tabla de Aspectos'!$S$5/24),'Tabla de Aspectos'!T172,IF(AND('Tabla de Aspectos'!V172&gt;=0,'Tabla de Aspectos'!V172&lt;'Tabla de Aspectos'!$U$5/24),'Tabla de Aspectos'!V172,IF(AND('Tabla de Aspectos'!X172&gt;=0,'Tabla de Aspectos'!X172&lt;'Tabla de Aspectos'!$W$5/24),'Tabla de Aspectos'!X172,IF(AND('Tabla de Aspectos'!Z172&gt;=0,'Tabla de Aspectos'!Z172&lt;'Tabla de Aspectos'!$Y$5/24),'Tabla de Aspectos'!Z172,IF(AND('Tabla de Aspectos'!AB172&gt;=0,'Tabla de Aspectos'!AB172&lt;'Tabla de Aspectos'!$AA$5/24),'Tabla de Aspectos'!AB172,IF(AND('Tabla de Aspectos'!AD172&gt;=0,'Tabla de Aspectos'!AD172&lt;'Tabla de Aspectos'!$AC$5/24),'Tabla de Aspectos'!AD172,IF(AND('Tabla de Aspectos'!AF172&gt;=0,'Tabla de Aspectos'!AF172&lt;'Tabla de Aspectos'!$AE$5/24),'Tabla de Aspectos'!AF172,IF(AND('Tabla de Aspectos'!AH172&gt;=0,'Tabla de Aspectos'!AH172&lt;'Tabla de Aspectos'!$AG$5/24),'Tabla de Aspectos'!AH172,IF(AND('Tabla de Aspectos'!AJ172&gt;=0,'Tabla de Aspectos'!AJ172&lt;'Tabla de Aspectos'!$AI$5/24),'Tabla de Aspectos'!AJ172,IF(AND('Tabla de Aspectos'!AL172&gt;=0,'Tabla de Aspectos'!AL172&lt;'Tabla de Aspectos'!$AK$5/24),'Tabla de Aspectos'!AL172,IF(AND('Tabla de Aspectos'!AN172&gt;=0,'Tabla de Aspectos'!AN172&lt;'Tabla de Aspectos'!$AM$5/24),'Tabla de Aspectos'!AN172,IF(AND('Tabla de Aspectos'!AP172&gt;=0,'Tabla de Aspectos'!AP172&lt;'Tabla de Aspectos'!$AO$5/24),'Tabla de Aspectos'!AP172,IF(AND('Tabla de Aspectos'!AR172&gt;=0,'Tabla de Aspectos'!AR172&lt;'Tabla de Aspectos'!$AQ$5/24),'Tabla de Aspectos'!AR172,IF(AND('Tabla de Aspectos'!AT172&gt;=0,'Tabla de Aspectos'!AT172&lt;'Tabla de Aspectos'!$AS$5/24),'Tabla de Aspectos'!AT172,IF(AND('Tabla de Aspectos'!AV172&gt;=0,'Tabla de Aspectos'!AV172&lt;'Tabla de Aspectos'!$AU$5/24),'Tabla de Aspectos'!AV172,IF(AND('Tabla de Aspectos'!AX172&gt;=0,'Tabla de Aspectos'!AX172&lt;'Tabla de Aspectos'!$AW$5/24),'Tabla de Aspectos'!AX172,IF(AND('Tabla de Aspectos'!AZ172&gt;=0,'Tabla de Aspectos'!AZ172&lt;'Tabla de Aspectos'!$AY$5/24),'Tabla de Aspectos'!AZ172,IF(AND('Tabla de Aspectos'!BB172&gt;=0,'Tabla de Aspectos'!BB172&lt;'Tabla de Aspectos'!$BA$5/24),'Tabla de Aspectos'!BB172,IF(AND('Tabla de Aspectos'!BD172&gt;=0,'Tabla de Aspectos'!BD172&lt;'Tabla de Aspectos'!$BC$5/24),'Tabla de Aspectos'!BD172,IF(AND('Tabla de Aspectos'!BF172&gt;=0,'Tabla de Aspectos'!BF172&lt;'Tabla de Aspectos'!$BE$5/24),'Tabla de Aspectos'!BF172,IF(AND('Tabla de Aspectos'!BH172&gt;=0,'Tabla de Aspectos'!BH172&lt;'Tabla de Aspectos'!$BG$5/24),'Tabla de Aspectos'!BH172,IF(AND('Tabla de Aspectos'!BJ172&gt;=0,'Tabla de Aspectos'!BJ172&lt;'Tabla de Aspectos'!$BI$5/24),'Tabla de Aspectos'!BJ172,IF(AND('Tabla de Aspectos'!BL172&gt;=0,'Tabla de Aspectos'!BL172&lt;'Tabla de Aspectos'!$BK$5/24),'Tabla de Aspectos'!BL172,IF(AND('Tabla de Aspectos'!BN172&gt;=0,'Tabla de Aspectos'!BN172&lt;'Tabla de Aspectos'!$BM$5/24),'Tabla de Aspectos'!BN172,IF(AND('Tabla de Aspectos'!BP172&gt;=0,'Tabla de Aspectos'!BP172&lt;'Tabla de Aspectos'!$BO$5/24),'Tabla de Aspectos'!BP172,IF(AND('Tabla de Aspectos'!BR172&gt;=0,'Tabla de Aspectos'!BR172&lt;'Tabla de Aspectos'!$BQ$5/24),'Tabla de Aspectos'!BR172,IF(AND('Tabla de Aspectos'!BT172&gt;=0,'Tabla de Aspectos'!BT172&lt;'Tabla de Aspectos'!$BS$5/24),'Tabla de Aspectos'!BT172,IF(AND('Tabla de Aspectos'!BV172&gt;=0,'Tabla de Aspectos'!BV172&lt;'Tabla de Aspectos'!$BU$5/24),'Tabla de Aspectos'!BV172,IF(AND('Tabla de Aspectos'!BX172&gt;=0,'Tabla de Aspectos'!BX172&lt;'Tabla de Aspectos'!$BW$5/24),'Tabla de Aspectos'!BX172,IF(AND('Tabla de Aspectos'!BZ172&gt;=0,'Tabla de Aspectos'!BZ172&lt;'Tabla de Aspectos'!$BY$5/24),'Tabla de Aspectos'!BZ172,IF(AND('Tabla de Aspectos'!CB172&gt;=0,'Tabla de Aspectos'!CB172&lt;'Tabla de Aspectos'!$CA$5/24),'Tabla de Aspectos'!CB172,IF(AND('Tabla de Aspectos'!CD172&gt;=0,'Tabla de Aspectos'!CD172&lt;'Tabla de Aspectos'!$CC$5/24),'Tabla de Aspectos'!CD172,IF(AND('Tabla de Aspectos'!CF172&gt;=0,'Tabla de Aspectos'!CF172&lt;'Tabla de Aspectos'!$CE$5/24),'Tabla de Aspectos'!CF172,IF(AND('Tabla de Aspectos'!CH172&gt;=0,'Tabla de Aspectos'!CH172&lt;'Tabla de Aspectos'!$CG$5/24),'Tabla de Aspectos'!CH172,IF(AND('Tabla de Aspectos'!CJ172&gt;=0,'Tabla de Aspectos'!CJ172&lt;'Tabla de Aspectos'!$CI$5/24),'Tabla de Aspectos'!CJ172,IF(AND('Tabla de Aspectos'!CL172&gt;=0,'Tabla de Aspectos'!CL172&lt;'Tabla de Aspectos'!$CK$5/24),'Tabla de Aspectos'!CL172,IF(AND('Tabla de Aspectos'!CN172&gt;=0,'Tabla de Aspectos'!CN172&lt;'Tabla de Aspectos'!$CM$5/24),'Tabla de Aspectos'!CN172,IF(AND('Tabla de Aspectos'!CP172&gt;=0,'Tabla de Aspectos'!CP172&lt;'Tabla de Aspectos'!$CO$5/24),'Tabla de Aspectos'!CP172,IF(AND('Tabla de Aspectos'!CR172&gt;=0,'Tabla de Aspectos'!CR172&lt;'Tabla de Aspectos'!$CQ$5/24),'Tabla de Aspectos'!CR172,IF(AND('Tabla de Aspectos'!CT172&gt;=0,'Tabla de Aspectos'!CT172&lt;'Tabla de Aspectos'!$CS$5/24),'Tabla de Aspectos'!CT172,IF(AND('Tabla de Aspectos'!CV172&gt;=0,'Tabla de Aspectos'!CV172&lt;'Tabla de Aspectos'!$CU$5/24),'Tabla de Aspectos'!CV172,IF(AND('Tabla de Aspectos'!CX172&gt;=0,'Tabla de Aspectos'!CX172&lt;'Tabla de Aspectos'!$CW$5/24),'Tabla de Aspectos'!CX172,"")))))))))))))))))))))))))))))))))))))))))))))))))</f>
        <v>0</v>
      </c>
      <c r="CT15" s="3" t="str">
        <f>IF(CS15&lt;&gt;"",IF(CR15=13,"(no se puede describir)",IF(CR15="Conjunción","+20",ROUND((31-HLOOKUP(CR15,'Tabla de Aspectos'!$G$2:$DT$7,6,FALSE))/3*2,1))),"")</f>
        <v>+20</v>
      </c>
      <c r="CU15" s="3">
        <f>IF(CR15='Tabla de Aspectos'!$G$2,24*CS15/'Tabla de Aspectos'!$G$5,IF(CR15='Tabla de Aspectos'!$I$2,24*CS15/'Tabla de Aspectos'!$I$5,IF(CR15='Tabla de Aspectos'!$K$2,24*CS15/'Tabla de Aspectos'!$K$5,IF(CR15='Tabla de Aspectos'!$CY$2,24*CS15/'Tabla de Aspectos'!$CY$5,IF(CR15='Tabla de Aspectos'!$M$2,24*CS15/'Tabla de Aspectos'!$M$5,IF(CR15='Tabla de Aspectos'!$M$2,24*CS15/'Tabla de Aspectos'!$M$5,IF(CR15='Tabla de Aspectos'!$O$2,24*CS15/'Tabla de Aspectos'!$O$5,IF(CR15='Tabla de Aspectos'!$Q$2,24*CS15/'Tabla de Aspectos'!$Q$5,IF(CR15='Tabla de Aspectos'!$S$2,24*CS15/'Tabla de Aspectos'!$S$5,IF(CR15='Tabla de Aspectos'!$U$2,24*CS15/'Tabla de Aspectos'!$U$5,IF(CR15='Tabla de Aspectos'!$W$2,24*CS15/'Tabla de Aspectos'!$W$5,IF(CR15='Tabla de Aspectos'!$Y$2,24*CS15/'Tabla de Aspectos'!$Y$5,IF(CR15='Tabla de Aspectos'!$AA$2,24*CS15/'Tabla de Aspectos'!$AA$5,IF(CR15='Tabla de Aspectos'!$AC$2,24*CS15/'Tabla de Aspectos'!$AC$5,IF(CR15='Tabla de Aspectos'!$AE$2,24*CS15/'Tabla de Aspectos'!$AE$5,IF(CR15='Tabla de Aspectos'!$AG$2,24*CS15/'Tabla de Aspectos'!$AG$5,IF(CR15='Tabla de Aspectos'!$AI$2,24*CS15/'Tabla de Aspectos'!$AI$5,IF(CR15='Tabla de Aspectos'!$AK$2,24*CS15/'Tabla de Aspectos'!$AK$5,IF(CR15='Tabla de Aspectos'!$AM$2,24*CS15/'Tabla de Aspectos'!$AM$5,IF(CR15='Tabla de Aspectos'!$AO$2,24*CS15/'Tabla de Aspectos'!$AO$5,IF(CR15='Tabla de Aspectos'!$AQ$2,24*CS15/'Tabla de Aspectos'!$AQ$5,IF(CR15='Tabla de Aspectos'!$AS$2,24*CS15/'Tabla de Aspectos'!$AS$5,IF(CR15='Tabla de Aspectos'!$AU$2,24*CS15/'Tabla de Aspectos'!$AU$5,IF(CR15='Tabla de Aspectos'!$AW$2,24*CS15/'Tabla de Aspectos'!$AW$5,IF(CR15='Tabla de Aspectos'!$AY$2,24*CS15/'Tabla de Aspectos'!$AY$5,IF(CR15='Tabla de Aspectos'!$BA$2,24*CS15/'Tabla de Aspectos'!$BA$5,IF(CR15='Tabla de Aspectos'!$BC$2,24*CS15/'Tabla de Aspectos'!$BC$5,IF(CR15='Tabla de Aspectos'!$BE$2,24*CS15/'Tabla de Aspectos'!$BE$5,IF(CR15='Tabla de Aspectos'!$BG$2,24*CS15/'Tabla de Aspectos'!$BG$5,IF(CR15='Tabla de Aspectos'!$BI$2,24*CS15/'Tabla de Aspectos'!$BI$5,IF(CR15='Tabla de Aspectos'!$BK$2,24*CS15/'Tabla de Aspectos'!$BK$5,IF(CR15='Tabla de Aspectos'!$BM$2,24*CS15/'Tabla de Aspectos'!$BM$5,IF(CR15='Tabla de Aspectos'!$BO$2,24*CS15/'Tabla de Aspectos'!$BO$5,IF(CR15='Tabla de Aspectos'!$BQ$2,24*CS15/'Tabla de Aspectos'!$BQ$5,IF(CR15='Tabla de Aspectos'!$BS$2,24*CS15/'Tabla de Aspectos'!$BS$5,IF(CR15='Tabla de Aspectos'!$BU$2,24*CS15/'Tabla de Aspectos'!$BU$5,IF(CR15='Tabla de Aspectos'!$BW$2,24*CS15/'Tabla de Aspectos'!$BW$5,IF(CR15='Tabla de Aspectos'!$BY$2,24*CS15/'Tabla de Aspectos'!$BY$5,IF(CR15='Tabla de Aspectos'!$CA$2,24*CS15/'Tabla de Aspectos'!$CA$5,IF(CR15='Tabla de Aspectos'!$CC$2,24*CS15/'Tabla de Aspectos'!$CC$5,IF(CR15='Tabla de Aspectos'!$CE$2,24*CS15/'Tabla de Aspectos'!$CE$5,IF(CR15='Tabla de Aspectos'!$CG$2,24*CS15/'Tabla de Aspectos'!$CG$5,IF(CR15='Tabla de Aspectos'!$CI$2,24*CS15/'Tabla de Aspectos'!$CI$5,IF(CR15='Tabla de Aspectos'!$CK$2,24*CS15/'Tabla de Aspectos'!$CK$5,IF(CR15='Tabla de Aspectos'!$CM$2,24*CS15/'Tabla de Aspectos'!$CM$5,IF(CR15='Tabla de Aspectos'!$CO$2,24*CS15/'Tabla de Aspectos'!$CO$5,IF(CR15='Tabla de Aspectos'!$CQ$2,24*CS15/'Tabla de Aspectos'!$CQ$5,IF(CR15='Tabla de Aspectos'!$CS$2,24*CS15/'Tabla de Aspectos'!$CS$5,IF(CR15='Tabla de Aspectos'!$CU$2,24*CS15/'Tabla de Aspectos'!$CU$5,IF(CR15='Tabla de Aspectos'!$CW$2,24*CS15/'Tabla de Aspectos'!$CW$5,""))))))))))))))))))))))))))))))))))))))))))))))))))</f>
        <v>0</v>
      </c>
      <c r="CV15" s="3">
        <f t="shared" si="8"/>
        <v>20</v>
      </c>
      <c r="CX15" s="3">
        <f>'Tabla de Aspectos'!D187</f>
        <v>189</v>
      </c>
      <c r="CY15" s="3" t="str">
        <f>'Tabla de Aspectos'!E187</f>
        <v>Nodo Norte Real</v>
      </c>
      <c r="CZ15" s="3" t="str">
        <f>'Tabla de Aspectos'!F187</f>
        <v>Lilith</v>
      </c>
      <c r="DA15" s="3" t="str">
        <f>IF('Tabla de Aspectos'!G187='Tabla de Aspectos'!$H$2,'Tabla de Aspectos'!$H$2,IF('Tabla de Aspectos'!I187='Tabla de Aspectos'!$J$2,'Tabla de Aspectos'!$J$2,IF('Tabla de Aspectos'!CY187='Tabla de Aspectos'!$CZ$2,'Tabla de Aspectos'!$CZ$2,IF('Tabla de Aspectos'!K187='Tabla de Aspectos'!$L$2,'Tabla de Aspectos'!$L$2,IF('Tabla de Aspectos'!M187='Tabla de Aspectos'!$N$2,'Tabla de Aspectos'!$N$2,IF('Tabla de Aspectos'!O187='Tabla de Aspectos'!$P$2,'Tabla de Aspectos'!$P$2,IF('Tabla de Aspectos'!Q187='Tabla de Aspectos'!$R$2,'Tabla de Aspectos'!$R$2,IF('Tabla de Aspectos'!S187='Tabla de Aspectos'!$T$2,'Tabla de Aspectos'!$T$2,IF('Tabla de Aspectos'!U187='Tabla de Aspectos'!$V$2,'Tabla de Aspectos'!$V$2,IF('Tabla de Aspectos'!W187='Tabla de Aspectos'!$X$2,'Tabla de Aspectos'!$X$2,IF('Tabla de Aspectos'!Y187='Tabla de Aspectos'!$Z$2,'Tabla de Aspectos'!$Z$2,IF('Tabla de Aspectos'!AA187='Tabla de Aspectos'!$AB$2,'Tabla de Aspectos'!$AB$2,IF('Tabla de Aspectos'!AC187='Tabla de Aspectos'!$AD$2,'Tabla de Aspectos'!$AD$2,IF('Tabla de Aspectos'!AE187='Tabla de Aspectos'!$AF$2,'Tabla de Aspectos'!$AF$2,IF('Tabla de Aspectos'!AG187='Tabla de Aspectos'!$AH$2,'Tabla de Aspectos'!$AH$2,IF('Tabla de Aspectos'!AI187='Tabla de Aspectos'!$AJ$2,'Tabla de Aspectos'!$AJ$2,IF('Tabla de Aspectos'!AK187='Tabla de Aspectos'!$AL$2,'Tabla de Aspectos'!$AL$2,IF('Tabla de Aspectos'!AM187='Tabla de Aspectos'!$AN$2,'Tabla de Aspectos'!$AN$2,IF('Tabla de Aspectos'!AO187='Tabla de Aspectos'!$AP$2,'Tabla de Aspectos'!$AP$2,IF('Tabla de Aspectos'!AQ187='Tabla de Aspectos'!$AR$2,'Tabla de Aspectos'!$AR$2,IF('Tabla de Aspectos'!AS187='Tabla de Aspectos'!$AT$2,'Tabla de Aspectos'!$AT$2,IF('Tabla de Aspectos'!AU187='Tabla de Aspectos'!$AV$2,'Tabla de Aspectos'!$AV$2,IF('Tabla de Aspectos'!AW187='Tabla de Aspectos'!$AX$2,'Tabla de Aspectos'!$AX$2,IF('Tabla de Aspectos'!AY187='Tabla de Aspectos'!$AZ$2,'Tabla de Aspectos'!$AZ$2,IF('Tabla de Aspectos'!BA187='Tabla de Aspectos'!$BB$2,'Tabla de Aspectos'!$BB$2,IF('Tabla de Aspectos'!BC187='Tabla de Aspectos'!$BD$2,'Tabla de Aspectos'!$BD$2,IF('Tabla de Aspectos'!BE187='Tabla de Aspectos'!$BF$2,'Tabla de Aspectos'!$BF$2,IF('Tabla de Aspectos'!BG187='Tabla de Aspectos'!$BH$2,'Tabla de Aspectos'!$BH$2,IF('Tabla de Aspectos'!BI187='Tabla de Aspectos'!$BJ$2,'Tabla de Aspectos'!$BJ$2,IF('Tabla de Aspectos'!BK187='Tabla de Aspectos'!$BL$2,'Tabla de Aspectos'!$BL$2,IF('Tabla de Aspectos'!BM187='Tabla de Aspectos'!$BN$2,'Tabla de Aspectos'!$BN$2,IF('Tabla de Aspectos'!BO187='Tabla de Aspectos'!$BP$2,'Tabla de Aspectos'!$BP$2,IF('Tabla de Aspectos'!BQ187='Tabla de Aspectos'!$BR$2,'Tabla de Aspectos'!$BR$2,IF('Tabla de Aspectos'!BS187='Tabla de Aspectos'!$BT$2,'Tabla de Aspectos'!$BT$2,IF('Tabla de Aspectos'!BU187='Tabla de Aspectos'!$BV$2,'Tabla de Aspectos'!$BV$2,IF('Tabla de Aspectos'!BW187='Tabla de Aspectos'!$BX$2,'Tabla de Aspectos'!$BX$2,IF('Tabla de Aspectos'!BY187='Tabla de Aspectos'!$BZ$2,'Tabla de Aspectos'!$BZ$2,IF('Tabla de Aspectos'!CA187='Tabla de Aspectos'!$CB$2,'Tabla de Aspectos'!$CB$2,IF('Tabla de Aspectos'!CC187='Tabla de Aspectos'!$CD$2,'Tabla de Aspectos'!$CD$2,IF('Tabla de Aspectos'!CE187='Tabla de Aspectos'!$CF$2,'Tabla de Aspectos'!$CF$2,IF('Tabla de Aspectos'!CG187='Tabla de Aspectos'!$CH$2,'Tabla de Aspectos'!$CH$2,IF('Tabla de Aspectos'!CI187='Tabla de Aspectos'!$CJ$2,'Tabla de Aspectos'!$CJ$2,IF('Tabla de Aspectos'!CK187='Tabla de Aspectos'!$CL$2,'Tabla de Aspectos'!$CL$2,IF('Tabla de Aspectos'!CM187='Tabla de Aspectos'!$CN$2,'Tabla de Aspectos'!$CN$2,IF('Tabla de Aspectos'!CO187='Tabla de Aspectos'!$CP$2,'Tabla de Aspectos'!$CP$2,IF('Tabla de Aspectos'!CQ187='Tabla de Aspectos'!$CR$2,'Tabla de Aspectos'!$CR$2,IF('Tabla de Aspectos'!CS187='Tabla de Aspectos'!$CT$2,'Tabla de Aspectos'!$CT$2,IF('Tabla de Aspectos'!CU187='Tabla de Aspectos'!$CV$2,'Tabla de Aspectos'!$CV$2,IF('Tabla de Aspectos'!CW187='Tabla de Aspectos'!$CX$2,'Tabla de Aspectos'!$CX$2,"")))))))))))))))))))))))))))))))))))))))))))))))))</f>
        <v>Conjunción</v>
      </c>
      <c r="DB15" s="5">
        <f>IF(AND('Tabla de Aspectos'!H187&gt;=0,'Tabla de Aspectos'!H187&lt;'Tabla de Aspectos'!$G$5/24),'Tabla de Aspectos'!H187,IF(AND('Tabla de Aspectos'!J187&gt;=0,'Tabla de Aspectos'!J187&lt;'Tabla de Aspectos'!$I$5/24),'Tabla de Aspectos'!J187,IF(AND('Tabla de Aspectos'!CZ187&gt;=0,'Tabla de Aspectos'!CZ187&lt;'Tabla de Aspectos'!$CY$5/24),'Tabla de Aspectos'!CZ187,IF(AND('Tabla de Aspectos'!L187&gt;=0,'Tabla de Aspectos'!L187&lt;'Tabla de Aspectos'!$K$5/24),'Tabla de Aspectos'!L187,IF(AND('Tabla de Aspectos'!N187&gt;=0,'Tabla de Aspectos'!N187&lt;'Tabla de Aspectos'!$M$5/24),'Tabla de Aspectos'!N187,IF(AND('Tabla de Aspectos'!P187&gt;=0,'Tabla de Aspectos'!P187&lt;'Tabla de Aspectos'!$O$5/24),'Tabla de Aspectos'!P187,IF(AND('Tabla de Aspectos'!R187&gt;=0,'Tabla de Aspectos'!R187&lt;'Tabla de Aspectos'!$Q$5/24),'Tabla de Aspectos'!R187,IF(AND('Tabla de Aspectos'!T187&gt;=0,'Tabla de Aspectos'!T187&lt;'Tabla de Aspectos'!$S$5/24),'Tabla de Aspectos'!T187,IF(AND('Tabla de Aspectos'!V187&gt;=0,'Tabla de Aspectos'!V187&lt;'Tabla de Aspectos'!$U$5/24),'Tabla de Aspectos'!V187,IF(AND('Tabla de Aspectos'!X187&gt;=0,'Tabla de Aspectos'!X187&lt;'Tabla de Aspectos'!$W$5/24),'Tabla de Aspectos'!X187,IF(AND('Tabla de Aspectos'!Z187&gt;=0,'Tabla de Aspectos'!Z187&lt;'Tabla de Aspectos'!$Y$5/24),'Tabla de Aspectos'!Z187,IF(AND('Tabla de Aspectos'!AB187&gt;=0,'Tabla de Aspectos'!AB187&lt;'Tabla de Aspectos'!$AA$5/24),'Tabla de Aspectos'!AB187,IF(AND('Tabla de Aspectos'!AD187&gt;=0,'Tabla de Aspectos'!AD187&lt;'Tabla de Aspectos'!$AC$5/24),'Tabla de Aspectos'!AD187,IF(AND('Tabla de Aspectos'!AF187&gt;=0,'Tabla de Aspectos'!AF187&lt;'Tabla de Aspectos'!$AE$5/24),'Tabla de Aspectos'!AF187,IF(AND('Tabla de Aspectos'!AH187&gt;=0,'Tabla de Aspectos'!AH187&lt;'Tabla de Aspectos'!$AG$5/24),'Tabla de Aspectos'!AH187,IF(AND('Tabla de Aspectos'!AJ187&gt;=0,'Tabla de Aspectos'!AJ187&lt;'Tabla de Aspectos'!$AI$5/24),'Tabla de Aspectos'!AJ187,IF(AND('Tabla de Aspectos'!AL187&gt;=0,'Tabla de Aspectos'!AL187&lt;'Tabla de Aspectos'!$AK$5/24),'Tabla de Aspectos'!AL187,IF(AND('Tabla de Aspectos'!AN187&gt;=0,'Tabla de Aspectos'!AN187&lt;'Tabla de Aspectos'!$AM$5/24),'Tabla de Aspectos'!AN187,IF(AND('Tabla de Aspectos'!AP187&gt;=0,'Tabla de Aspectos'!AP187&lt;'Tabla de Aspectos'!$AO$5/24),'Tabla de Aspectos'!AP187,IF(AND('Tabla de Aspectos'!AR187&gt;=0,'Tabla de Aspectos'!AR187&lt;'Tabla de Aspectos'!$AQ$5/24),'Tabla de Aspectos'!AR187,IF(AND('Tabla de Aspectos'!AT187&gt;=0,'Tabla de Aspectos'!AT187&lt;'Tabla de Aspectos'!$AS$5/24),'Tabla de Aspectos'!AT187,IF(AND('Tabla de Aspectos'!AV187&gt;=0,'Tabla de Aspectos'!AV187&lt;'Tabla de Aspectos'!$AU$5/24),'Tabla de Aspectos'!AV187,IF(AND('Tabla de Aspectos'!AX187&gt;=0,'Tabla de Aspectos'!AX187&lt;'Tabla de Aspectos'!$AW$5/24),'Tabla de Aspectos'!AX187,IF(AND('Tabla de Aspectos'!AZ187&gt;=0,'Tabla de Aspectos'!AZ187&lt;'Tabla de Aspectos'!$AY$5/24),'Tabla de Aspectos'!AZ187,IF(AND('Tabla de Aspectos'!BB187&gt;=0,'Tabla de Aspectos'!BB187&lt;'Tabla de Aspectos'!$BA$5/24),'Tabla de Aspectos'!BB187,IF(AND('Tabla de Aspectos'!BD187&gt;=0,'Tabla de Aspectos'!BD187&lt;'Tabla de Aspectos'!$BC$5/24),'Tabla de Aspectos'!BD187,IF(AND('Tabla de Aspectos'!BF187&gt;=0,'Tabla de Aspectos'!BF187&lt;'Tabla de Aspectos'!$BE$5/24),'Tabla de Aspectos'!BF187,IF(AND('Tabla de Aspectos'!BH187&gt;=0,'Tabla de Aspectos'!BH187&lt;'Tabla de Aspectos'!$BG$5/24),'Tabla de Aspectos'!BH187,IF(AND('Tabla de Aspectos'!BJ187&gt;=0,'Tabla de Aspectos'!BJ187&lt;'Tabla de Aspectos'!$BI$5/24),'Tabla de Aspectos'!BJ187,IF(AND('Tabla de Aspectos'!BL187&gt;=0,'Tabla de Aspectos'!BL187&lt;'Tabla de Aspectos'!$BK$5/24),'Tabla de Aspectos'!BL187,IF(AND('Tabla de Aspectos'!BN187&gt;=0,'Tabla de Aspectos'!BN187&lt;'Tabla de Aspectos'!$BM$5/24),'Tabla de Aspectos'!BN187,IF(AND('Tabla de Aspectos'!BP187&gt;=0,'Tabla de Aspectos'!BP187&lt;'Tabla de Aspectos'!$BO$5/24),'Tabla de Aspectos'!BP187,IF(AND('Tabla de Aspectos'!BR187&gt;=0,'Tabla de Aspectos'!BR187&lt;'Tabla de Aspectos'!$BQ$5/24),'Tabla de Aspectos'!BR187,IF(AND('Tabla de Aspectos'!BT187&gt;=0,'Tabla de Aspectos'!BT187&lt;'Tabla de Aspectos'!$BS$5/24),'Tabla de Aspectos'!BT187,IF(AND('Tabla de Aspectos'!BV187&gt;=0,'Tabla de Aspectos'!BV187&lt;'Tabla de Aspectos'!$BU$5/24),'Tabla de Aspectos'!BV187,IF(AND('Tabla de Aspectos'!BX187&gt;=0,'Tabla de Aspectos'!BX187&lt;'Tabla de Aspectos'!$BW$5/24),'Tabla de Aspectos'!BX187,IF(AND('Tabla de Aspectos'!BZ187&gt;=0,'Tabla de Aspectos'!BZ187&lt;'Tabla de Aspectos'!$BY$5/24),'Tabla de Aspectos'!BZ187,IF(AND('Tabla de Aspectos'!CB187&gt;=0,'Tabla de Aspectos'!CB187&lt;'Tabla de Aspectos'!$CA$5/24),'Tabla de Aspectos'!CB187,IF(AND('Tabla de Aspectos'!CD187&gt;=0,'Tabla de Aspectos'!CD187&lt;'Tabla de Aspectos'!$CC$5/24),'Tabla de Aspectos'!CD187,IF(AND('Tabla de Aspectos'!CF187&gt;=0,'Tabla de Aspectos'!CF187&lt;'Tabla de Aspectos'!$CE$5/24),'Tabla de Aspectos'!CF187,IF(AND('Tabla de Aspectos'!CH187&gt;=0,'Tabla de Aspectos'!CH187&lt;'Tabla de Aspectos'!$CG$5/24),'Tabla de Aspectos'!CH187,IF(AND('Tabla de Aspectos'!CJ187&gt;=0,'Tabla de Aspectos'!CJ187&lt;'Tabla de Aspectos'!$CI$5/24),'Tabla de Aspectos'!CJ187,IF(AND('Tabla de Aspectos'!CL187&gt;=0,'Tabla de Aspectos'!CL187&lt;'Tabla de Aspectos'!$CK$5/24),'Tabla de Aspectos'!CL187,IF(AND('Tabla de Aspectos'!CN187&gt;=0,'Tabla de Aspectos'!CN187&lt;'Tabla de Aspectos'!$CM$5/24),'Tabla de Aspectos'!CN187,IF(AND('Tabla de Aspectos'!CP187&gt;=0,'Tabla de Aspectos'!CP187&lt;'Tabla de Aspectos'!$CO$5/24),'Tabla de Aspectos'!CP187,IF(AND('Tabla de Aspectos'!CR187&gt;=0,'Tabla de Aspectos'!CR187&lt;'Tabla de Aspectos'!$CQ$5/24),'Tabla de Aspectos'!CR187,IF(AND('Tabla de Aspectos'!CT187&gt;=0,'Tabla de Aspectos'!CT187&lt;'Tabla de Aspectos'!$CS$5/24),'Tabla de Aspectos'!CT187,IF(AND('Tabla de Aspectos'!CV187&gt;=0,'Tabla de Aspectos'!CV187&lt;'Tabla de Aspectos'!$CU$5/24),'Tabla de Aspectos'!CV187,IF(AND('Tabla de Aspectos'!CX187&gt;=0,'Tabla de Aspectos'!CX187&lt;'Tabla de Aspectos'!$CW$5/24),'Tabla de Aspectos'!CX187,"")))))))))))))))))))))))))))))))))))))))))))))))))</f>
        <v>0</v>
      </c>
      <c r="DC15" s="3" t="str">
        <f>IF(DB15&lt;&gt;"",IF(DA15=13,"(no se puede describir)",IF(DA15="Conjunción","+20",ROUND((31-HLOOKUP(DA15,'Tabla de Aspectos'!$G$2:$DT$7,6,FALSE))/3*2,1))),"")</f>
        <v>+20</v>
      </c>
      <c r="DD15" s="3">
        <f>IF(DA15='Tabla de Aspectos'!$G$2,24*DB15/'Tabla de Aspectos'!$G$5,IF(DA15='Tabla de Aspectos'!$I$2,24*DB15/'Tabla de Aspectos'!$I$5,IF(DA15='Tabla de Aspectos'!$K$2,24*DB15/'Tabla de Aspectos'!$K$5,IF(DA15='Tabla de Aspectos'!$CY$2,24*DB15/'Tabla de Aspectos'!$CY$5,IF(DA15='Tabla de Aspectos'!$M$2,24*DB15/'Tabla de Aspectos'!$M$5,IF(DA15='Tabla de Aspectos'!$M$2,24*DB15/'Tabla de Aspectos'!$M$5,IF(DA15='Tabla de Aspectos'!$O$2,24*DB15/'Tabla de Aspectos'!$O$5,IF(DA15='Tabla de Aspectos'!$Q$2,24*DB15/'Tabla de Aspectos'!$Q$5,IF(DA15='Tabla de Aspectos'!$S$2,24*DB15/'Tabla de Aspectos'!$S$5,IF(DA15='Tabla de Aspectos'!$U$2,24*DB15/'Tabla de Aspectos'!$U$5,IF(DA15='Tabla de Aspectos'!$W$2,24*DB15/'Tabla de Aspectos'!$W$5,IF(DA15='Tabla de Aspectos'!$Y$2,24*DB15/'Tabla de Aspectos'!$Y$5,IF(DA15='Tabla de Aspectos'!$AA$2,24*DB15/'Tabla de Aspectos'!$AA$5,IF(DA15='Tabla de Aspectos'!$AC$2,24*DB15/'Tabla de Aspectos'!$AC$5,IF(DA15='Tabla de Aspectos'!$AE$2,24*DB15/'Tabla de Aspectos'!$AE$5,IF(DA15='Tabla de Aspectos'!$AG$2,24*DB15/'Tabla de Aspectos'!$AG$5,IF(DA15='Tabla de Aspectos'!$AI$2,24*DB15/'Tabla de Aspectos'!$AI$5,IF(DA15='Tabla de Aspectos'!$AK$2,24*DB15/'Tabla de Aspectos'!$AK$5,IF(DA15='Tabla de Aspectos'!$AM$2,24*DB15/'Tabla de Aspectos'!$AM$5,IF(DA15='Tabla de Aspectos'!$AO$2,24*DB15/'Tabla de Aspectos'!$AO$5,IF(DA15='Tabla de Aspectos'!$AQ$2,24*DB15/'Tabla de Aspectos'!$AQ$5,IF(DA15='Tabla de Aspectos'!$AS$2,24*DB15/'Tabla de Aspectos'!$AS$5,IF(DA15='Tabla de Aspectos'!$AU$2,24*DB15/'Tabla de Aspectos'!$AU$5,IF(DA15='Tabla de Aspectos'!$AW$2,24*DB15/'Tabla de Aspectos'!$AW$5,IF(DA15='Tabla de Aspectos'!$AY$2,24*DB15/'Tabla de Aspectos'!$AY$5,IF(DA15='Tabla de Aspectos'!$BA$2,24*DB15/'Tabla de Aspectos'!$BA$5,IF(DA15='Tabla de Aspectos'!$BC$2,24*DB15/'Tabla de Aspectos'!$BC$5,IF(DA15='Tabla de Aspectos'!$BE$2,24*DB15/'Tabla de Aspectos'!$BE$5,IF(DA15='Tabla de Aspectos'!$BG$2,24*DB15/'Tabla de Aspectos'!$BG$5,IF(DA15='Tabla de Aspectos'!$BI$2,24*DB15/'Tabla de Aspectos'!$BI$5,IF(DA15='Tabla de Aspectos'!$BK$2,24*DB15/'Tabla de Aspectos'!$BK$5,IF(DA15='Tabla de Aspectos'!$BM$2,24*DB15/'Tabla de Aspectos'!$BM$5,IF(DA15='Tabla de Aspectos'!$BO$2,24*DB15/'Tabla de Aspectos'!$BO$5,IF(DA15='Tabla de Aspectos'!$BQ$2,24*DB15/'Tabla de Aspectos'!$BQ$5,IF(DA15='Tabla de Aspectos'!$BS$2,24*DB15/'Tabla de Aspectos'!$BS$5,IF(DA15='Tabla de Aspectos'!$BU$2,24*DB15/'Tabla de Aspectos'!$BU$5,IF(DA15='Tabla de Aspectos'!$BW$2,24*DB15/'Tabla de Aspectos'!$BW$5,IF(DA15='Tabla de Aspectos'!$BY$2,24*DB15/'Tabla de Aspectos'!$BY$5,IF(DA15='Tabla de Aspectos'!$CA$2,24*DB15/'Tabla de Aspectos'!$CA$5,IF(DA15='Tabla de Aspectos'!$CC$2,24*DB15/'Tabla de Aspectos'!$CC$5,IF(DA15='Tabla de Aspectos'!$CE$2,24*DB15/'Tabla de Aspectos'!$CE$5,IF(DA15='Tabla de Aspectos'!$CG$2,24*DB15/'Tabla de Aspectos'!$CG$5,IF(DA15='Tabla de Aspectos'!$CI$2,24*DB15/'Tabla de Aspectos'!$CI$5,IF(DA15='Tabla de Aspectos'!$CK$2,24*DB15/'Tabla de Aspectos'!$CK$5,IF(DA15='Tabla de Aspectos'!$CM$2,24*DB15/'Tabla de Aspectos'!$CM$5,IF(DA15='Tabla de Aspectos'!$CO$2,24*DB15/'Tabla de Aspectos'!$CO$5,IF(DA15='Tabla de Aspectos'!$CQ$2,24*DB15/'Tabla de Aspectos'!$CQ$5,IF(DA15='Tabla de Aspectos'!$CS$2,24*DB15/'Tabla de Aspectos'!$CS$5,IF(DA15='Tabla de Aspectos'!$CU$2,24*DB15/'Tabla de Aspectos'!$CU$5,IF(DA15='Tabla de Aspectos'!$CW$2,24*DB15/'Tabla de Aspectos'!$CW$5,""))))))))))))))))))))))))))))))))))))))))))))))))))</f>
        <v>0</v>
      </c>
      <c r="DE15" s="3">
        <f t="shared" si="9"/>
        <v>20</v>
      </c>
      <c r="DG15" s="3">
        <f>'Tabla de Aspectos'!D202</f>
        <v>205</v>
      </c>
      <c r="DH15" s="3" t="str">
        <f>'Tabla de Aspectos'!E202</f>
        <v>Quirón</v>
      </c>
      <c r="DI15" s="3" t="str">
        <f>'Tabla de Aspectos'!F202</f>
        <v>Lilith</v>
      </c>
      <c r="DJ15" s="3" t="str">
        <f>IF('Tabla de Aspectos'!G202='Tabla de Aspectos'!$H$2,'Tabla de Aspectos'!$H$2,IF('Tabla de Aspectos'!I202='Tabla de Aspectos'!$J$2,'Tabla de Aspectos'!$J$2,IF('Tabla de Aspectos'!CY202='Tabla de Aspectos'!$CZ$2,'Tabla de Aspectos'!$CZ$2,IF('Tabla de Aspectos'!K202='Tabla de Aspectos'!$L$2,'Tabla de Aspectos'!$L$2,IF('Tabla de Aspectos'!M202='Tabla de Aspectos'!$N$2,'Tabla de Aspectos'!$N$2,IF('Tabla de Aspectos'!O202='Tabla de Aspectos'!$P$2,'Tabla de Aspectos'!$P$2,IF('Tabla de Aspectos'!Q202='Tabla de Aspectos'!$R$2,'Tabla de Aspectos'!$R$2,IF('Tabla de Aspectos'!S202='Tabla de Aspectos'!$T$2,'Tabla de Aspectos'!$T$2,IF('Tabla de Aspectos'!U202='Tabla de Aspectos'!$V$2,'Tabla de Aspectos'!$V$2,IF('Tabla de Aspectos'!W202='Tabla de Aspectos'!$X$2,'Tabla de Aspectos'!$X$2,IF('Tabla de Aspectos'!Y202='Tabla de Aspectos'!$Z$2,'Tabla de Aspectos'!$Z$2,IF('Tabla de Aspectos'!AA202='Tabla de Aspectos'!$AB$2,'Tabla de Aspectos'!$AB$2,IF('Tabla de Aspectos'!AC202='Tabla de Aspectos'!$AD$2,'Tabla de Aspectos'!$AD$2,IF('Tabla de Aspectos'!AE202='Tabla de Aspectos'!$AF$2,'Tabla de Aspectos'!$AF$2,IF('Tabla de Aspectos'!AG202='Tabla de Aspectos'!$AH$2,'Tabla de Aspectos'!$AH$2,IF('Tabla de Aspectos'!AI202='Tabla de Aspectos'!$AJ$2,'Tabla de Aspectos'!$AJ$2,IF('Tabla de Aspectos'!AK202='Tabla de Aspectos'!$AL$2,'Tabla de Aspectos'!$AL$2,IF('Tabla de Aspectos'!AM202='Tabla de Aspectos'!$AN$2,'Tabla de Aspectos'!$AN$2,IF('Tabla de Aspectos'!AO202='Tabla de Aspectos'!$AP$2,'Tabla de Aspectos'!$AP$2,IF('Tabla de Aspectos'!AQ202='Tabla de Aspectos'!$AR$2,'Tabla de Aspectos'!$AR$2,IF('Tabla de Aspectos'!AS202='Tabla de Aspectos'!$AT$2,'Tabla de Aspectos'!$AT$2,IF('Tabla de Aspectos'!AU202='Tabla de Aspectos'!$AV$2,'Tabla de Aspectos'!$AV$2,IF('Tabla de Aspectos'!AW202='Tabla de Aspectos'!$AX$2,'Tabla de Aspectos'!$AX$2,IF('Tabla de Aspectos'!AY202='Tabla de Aspectos'!$AZ$2,'Tabla de Aspectos'!$AZ$2,IF('Tabla de Aspectos'!BA202='Tabla de Aspectos'!$BB$2,'Tabla de Aspectos'!$BB$2,IF('Tabla de Aspectos'!BC202='Tabla de Aspectos'!$BD$2,'Tabla de Aspectos'!$BD$2,IF('Tabla de Aspectos'!BE202='Tabla de Aspectos'!$BF$2,'Tabla de Aspectos'!$BF$2,IF('Tabla de Aspectos'!BG202='Tabla de Aspectos'!$BH$2,'Tabla de Aspectos'!$BH$2,IF('Tabla de Aspectos'!BI202='Tabla de Aspectos'!$BJ$2,'Tabla de Aspectos'!$BJ$2,IF('Tabla de Aspectos'!BK202='Tabla de Aspectos'!$BL$2,'Tabla de Aspectos'!$BL$2,IF('Tabla de Aspectos'!BM202='Tabla de Aspectos'!$BN$2,'Tabla de Aspectos'!$BN$2,IF('Tabla de Aspectos'!BO202='Tabla de Aspectos'!$BP$2,'Tabla de Aspectos'!$BP$2,IF('Tabla de Aspectos'!BQ202='Tabla de Aspectos'!$BR$2,'Tabla de Aspectos'!$BR$2,IF('Tabla de Aspectos'!BS202='Tabla de Aspectos'!$BT$2,'Tabla de Aspectos'!$BT$2,IF('Tabla de Aspectos'!BU202='Tabla de Aspectos'!$BV$2,'Tabla de Aspectos'!$BV$2,IF('Tabla de Aspectos'!BW202='Tabla de Aspectos'!$BX$2,'Tabla de Aspectos'!$BX$2,IF('Tabla de Aspectos'!BY202='Tabla de Aspectos'!$BZ$2,'Tabla de Aspectos'!$BZ$2,IF('Tabla de Aspectos'!CA202='Tabla de Aspectos'!$CB$2,'Tabla de Aspectos'!$CB$2,IF('Tabla de Aspectos'!CC202='Tabla de Aspectos'!$CD$2,'Tabla de Aspectos'!$CD$2,IF('Tabla de Aspectos'!CE202='Tabla de Aspectos'!$CF$2,'Tabla de Aspectos'!$CF$2,IF('Tabla de Aspectos'!CG202='Tabla de Aspectos'!$CH$2,'Tabla de Aspectos'!$CH$2,IF('Tabla de Aspectos'!CI202='Tabla de Aspectos'!$CJ$2,'Tabla de Aspectos'!$CJ$2,IF('Tabla de Aspectos'!CK202='Tabla de Aspectos'!$CL$2,'Tabla de Aspectos'!$CL$2,IF('Tabla de Aspectos'!CM202='Tabla de Aspectos'!$CN$2,'Tabla de Aspectos'!$CN$2,IF('Tabla de Aspectos'!CO202='Tabla de Aspectos'!$CP$2,'Tabla de Aspectos'!$CP$2,IF('Tabla de Aspectos'!CQ202='Tabla de Aspectos'!$CR$2,'Tabla de Aspectos'!$CR$2,IF('Tabla de Aspectos'!CS202='Tabla de Aspectos'!$CT$2,'Tabla de Aspectos'!$CT$2,IF('Tabla de Aspectos'!CU202='Tabla de Aspectos'!$CV$2,'Tabla de Aspectos'!$CV$2,IF('Tabla de Aspectos'!CW202='Tabla de Aspectos'!$CX$2,'Tabla de Aspectos'!$CX$2,"")))))))))))))))))))))))))))))))))))))))))))))))))</f>
        <v>Conjunción</v>
      </c>
      <c r="DK15" s="5">
        <f>IF(AND('Tabla de Aspectos'!H202&gt;=0,'Tabla de Aspectos'!H202&lt;'Tabla de Aspectos'!$G$5/24),'Tabla de Aspectos'!H202,IF(AND('Tabla de Aspectos'!J202&gt;=0,'Tabla de Aspectos'!J202&lt;'Tabla de Aspectos'!$I$5/24),'Tabla de Aspectos'!J202,IF(AND('Tabla de Aspectos'!CZ202&gt;=0,'Tabla de Aspectos'!CZ202&lt;'Tabla de Aspectos'!$CY$5/24),'Tabla de Aspectos'!CZ202,IF(AND('Tabla de Aspectos'!L202&gt;=0,'Tabla de Aspectos'!L202&lt;'Tabla de Aspectos'!$K$5/24),'Tabla de Aspectos'!L202,IF(AND('Tabla de Aspectos'!N202&gt;=0,'Tabla de Aspectos'!N202&lt;'Tabla de Aspectos'!$M$5/24),'Tabla de Aspectos'!N202,IF(AND('Tabla de Aspectos'!P202&gt;=0,'Tabla de Aspectos'!P202&lt;'Tabla de Aspectos'!$O$5/24),'Tabla de Aspectos'!P202,IF(AND('Tabla de Aspectos'!R202&gt;=0,'Tabla de Aspectos'!R202&lt;'Tabla de Aspectos'!$Q$5/24),'Tabla de Aspectos'!R202,IF(AND('Tabla de Aspectos'!T202&gt;=0,'Tabla de Aspectos'!T202&lt;'Tabla de Aspectos'!$S$5/24),'Tabla de Aspectos'!T202,IF(AND('Tabla de Aspectos'!V202&gt;=0,'Tabla de Aspectos'!V202&lt;'Tabla de Aspectos'!$U$5/24),'Tabla de Aspectos'!V202,IF(AND('Tabla de Aspectos'!X202&gt;=0,'Tabla de Aspectos'!X202&lt;'Tabla de Aspectos'!$W$5/24),'Tabla de Aspectos'!X202,IF(AND('Tabla de Aspectos'!Z202&gt;=0,'Tabla de Aspectos'!Z202&lt;'Tabla de Aspectos'!$Y$5/24),'Tabla de Aspectos'!Z202,IF(AND('Tabla de Aspectos'!AB202&gt;=0,'Tabla de Aspectos'!AB202&lt;'Tabla de Aspectos'!$AA$5/24),'Tabla de Aspectos'!AB202,IF(AND('Tabla de Aspectos'!AD202&gt;=0,'Tabla de Aspectos'!AD202&lt;'Tabla de Aspectos'!$AC$5/24),'Tabla de Aspectos'!AD202,IF(AND('Tabla de Aspectos'!AF202&gt;=0,'Tabla de Aspectos'!AF202&lt;'Tabla de Aspectos'!$AE$5/24),'Tabla de Aspectos'!AF202,IF(AND('Tabla de Aspectos'!AH202&gt;=0,'Tabla de Aspectos'!AH202&lt;'Tabla de Aspectos'!$AG$5/24),'Tabla de Aspectos'!AH202,IF(AND('Tabla de Aspectos'!AJ202&gt;=0,'Tabla de Aspectos'!AJ202&lt;'Tabla de Aspectos'!$AI$5/24),'Tabla de Aspectos'!AJ202,IF(AND('Tabla de Aspectos'!AL202&gt;=0,'Tabla de Aspectos'!AL202&lt;'Tabla de Aspectos'!$AK$5/24),'Tabla de Aspectos'!AL202,IF(AND('Tabla de Aspectos'!AN202&gt;=0,'Tabla de Aspectos'!AN202&lt;'Tabla de Aspectos'!$AM$5/24),'Tabla de Aspectos'!AN202,IF(AND('Tabla de Aspectos'!AP202&gt;=0,'Tabla de Aspectos'!AP202&lt;'Tabla de Aspectos'!$AO$5/24),'Tabla de Aspectos'!AP202,IF(AND('Tabla de Aspectos'!AR202&gt;=0,'Tabla de Aspectos'!AR202&lt;'Tabla de Aspectos'!$AQ$5/24),'Tabla de Aspectos'!AR202,IF(AND('Tabla de Aspectos'!AT202&gt;=0,'Tabla de Aspectos'!AT202&lt;'Tabla de Aspectos'!$AS$5/24),'Tabla de Aspectos'!AT202,IF(AND('Tabla de Aspectos'!AV202&gt;=0,'Tabla de Aspectos'!AV202&lt;'Tabla de Aspectos'!$AU$5/24),'Tabla de Aspectos'!AV202,IF(AND('Tabla de Aspectos'!AX202&gt;=0,'Tabla de Aspectos'!AX202&lt;'Tabla de Aspectos'!$AW$5/24),'Tabla de Aspectos'!AX202,IF(AND('Tabla de Aspectos'!AZ202&gt;=0,'Tabla de Aspectos'!AZ202&lt;'Tabla de Aspectos'!$AY$5/24),'Tabla de Aspectos'!AZ202,IF(AND('Tabla de Aspectos'!BB202&gt;=0,'Tabla de Aspectos'!BB202&lt;'Tabla de Aspectos'!$BA$5/24),'Tabla de Aspectos'!BB202,IF(AND('Tabla de Aspectos'!BD202&gt;=0,'Tabla de Aspectos'!BD202&lt;'Tabla de Aspectos'!$BC$5/24),'Tabla de Aspectos'!BD202,IF(AND('Tabla de Aspectos'!BF202&gt;=0,'Tabla de Aspectos'!BF202&lt;'Tabla de Aspectos'!$BE$5/24),'Tabla de Aspectos'!BF202,IF(AND('Tabla de Aspectos'!BH202&gt;=0,'Tabla de Aspectos'!BH202&lt;'Tabla de Aspectos'!$BG$5/24),'Tabla de Aspectos'!BH202,IF(AND('Tabla de Aspectos'!BJ202&gt;=0,'Tabla de Aspectos'!BJ202&lt;'Tabla de Aspectos'!$BI$5/24),'Tabla de Aspectos'!BJ202,IF(AND('Tabla de Aspectos'!BL202&gt;=0,'Tabla de Aspectos'!BL202&lt;'Tabla de Aspectos'!$BK$5/24),'Tabla de Aspectos'!BL202,IF(AND('Tabla de Aspectos'!BN202&gt;=0,'Tabla de Aspectos'!BN202&lt;'Tabla de Aspectos'!$BM$5/24),'Tabla de Aspectos'!BN202,IF(AND('Tabla de Aspectos'!BP202&gt;=0,'Tabla de Aspectos'!BP202&lt;'Tabla de Aspectos'!$BO$5/24),'Tabla de Aspectos'!BP202,IF(AND('Tabla de Aspectos'!BR202&gt;=0,'Tabla de Aspectos'!BR202&lt;'Tabla de Aspectos'!$BQ$5/24),'Tabla de Aspectos'!BR202,IF(AND('Tabla de Aspectos'!BT202&gt;=0,'Tabla de Aspectos'!BT202&lt;'Tabla de Aspectos'!$BS$5/24),'Tabla de Aspectos'!BT202,IF(AND('Tabla de Aspectos'!BV202&gt;=0,'Tabla de Aspectos'!BV202&lt;'Tabla de Aspectos'!$BU$5/24),'Tabla de Aspectos'!BV202,IF(AND('Tabla de Aspectos'!BX202&gt;=0,'Tabla de Aspectos'!BX202&lt;'Tabla de Aspectos'!$BW$5/24),'Tabla de Aspectos'!BX202,IF(AND('Tabla de Aspectos'!BZ202&gt;=0,'Tabla de Aspectos'!BZ202&lt;'Tabla de Aspectos'!$BY$5/24),'Tabla de Aspectos'!BZ202,IF(AND('Tabla de Aspectos'!CB202&gt;=0,'Tabla de Aspectos'!CB202&lt;'Tabla de Aspectos'!$CA$5/24),'Tabla de Aspectos'!CB202,IF(AND('Tabla de Aspectos'!CD202&gt;=0,'Tabla de Aspectos'!CD202&lt;'Tabla de Aspectos'!$CC$5/24),'Tabla de Aspectos'!CD202,IF(AND('Tabla de Aspectos'!CF202&gt;=0,'Tabla de Aspectos'!CF202&lt;'Tabla de Aspectos'!$CE$5/24),'Tabla de Aspectos'!CF202,IF(AND('Tabla de Aspectos'!CH202&gt;=0,'Tabla de Aspectos'!CH202&lt;'Tabla de Aspectos'!$CG$5/24),'Tabla de Aspectos'!CH202,IF(AND('Tabla de Aspectos'!CJ202&gt;=0,'Tabla de Aspectos'!CJ202&lt;'Tabla de Aspectos'!$CI$5/24),'Tabla de Aspectos'!CJ202,IF(AND('Tabla de Aspectos'!CL202&gt;=0,'Tabla de Aspectos'!CL202&lt;'Tabla de Aspectos'!$CK$5/24),'Tabla de Aspectos'!CL202,IF(AND('Tabla de Aspectos'!CN202&gt;=0,'Tabla de Aspectos'!CN202&lt;'Tabla de Aspectos'!$CM$5/24),'Tabla de Aspectos'!CN202,IF(AND('Tabla de Aspectos'!CP202&gt;=0,'Tabla de Aspectos'!CP202&lt;'Tabla de Aspectos'!$CO$5/24),'Tabla de Aspectos'!CP202,IF(AND('Tabla de Aspectos'!CR202&gt;=0,'Tabla de Aspectos'!CR202&lt;'Tabla de Aspectos'!$CQ$5/24),'Tabla de Aspectos'!CR202,IF(AND('Tabla de Aspectos'!CT202&gt;=0,'Tabla de Aspectos'!CT202&lt;'Tabla de Aspectos'!$CS$5/24),'Tabla de Aspectos'!CT202,IF(AND('Tabla de Aspectos'!CV202&gt;=0,'Tabla de Aspectos'!CV202&lt;'Tabla de Aspectos'!$CU$5/24),'Tabla de Aspectos'!CV202,IF(AND('Tabla de Aspectos'!CX202&gt;=0,'Tabla de Aspectos'!CX202&lt;'Tabla de Aspectos'!$CW$5/24),'Tabla de Aspectos'!CX202,"")))))))))))))))))))))))))))))))))))))))))))))))))</f>
        <v>0</v>
      </c>
      <c r="DL15" s="3" t="str">
        <f>IF(DK15&lt;&gt;"",IF(DJ15=13,"(no se puede describir)",IF(DJ15="Conjunción","+20",ROUND((31-HLOOKUP(DJ15,'Tabla de Aspectos'!$G$2:$DT$7,6,FALSE))/3*2,1))),"")</f>
        <v>+20</v>
      </c>
      <c r="DM15" s="3">
        <f>IF(DJ15='Tabla de Aspectos'!$G$2,24*DK15/'Tabla de Aspectos'!$G$5,IF(DJ15='Tabla de Aspectos'!$I$2,24*DK15/'Tabla de Aspectos'!$I$5,IF(DJ15='Tabla de Aspectos'!$K$2,24*DK15/'Tabla de Aspectos'!$K$5,IF(DJ15='Tabla de Aspectos'!$CY$2,24*DK15/'Tabla de Aspectos'!$CY$5,IF(DJ15='Tabla de Aspectos'!$M$2,24*DK15/'Tabla de Aspectos'!$M$5,IF(DJ15='Tabla de Aspectos'!$M$2,24*DK15/'Tabla de Aspectos'!$M$5,IF(DJ15='Tabla de Aspectos'!$O$2,24*DK15/'Tabla de Aspectos'!$O$5,IF(DJ15='Tabla de Aspectos'!$Q$2,24*DK15/'Tabla de Aspectos'!$Q$5,IF(DJ15='Tabla de Aspectos'!$S$2,24*DK15/'Tabla de Aspectos'!$S$5,IF(DJ15='Tabla de Aspectos'!$U$2,24*DK15/'Tabla de Aspectos'!$U$5,IF(DJ15='Tabla de Aspectos'!$W$2,24*DK15/'Tabla de Aspectos'!$W$5,IF(DJ15='Tabla de Aspectos'!$Y$2,24*DK15/'Tabla de Aspectos'!$Y$5,IF(DJ15='Tabla de Aspectos'!$AA$2,24*DK15/'Tabla de Aspectos'!$AA$5,IF(DJ15='Tabla de Aspectos'!$AC$2,24*DK15/'Tabla de Aspectos'!$AC$5,IF(DJ15='Tabla de Aspectos'!$AE$2,24*DK15/'Tabla de Aspectos'!$AE$5,IF(DJ15='Tabla de Aspectos'!$AG$2,24*DK15/'Tabla de Aspectos'!$AG$5,IF(DJ15='Tabla de Aspectos'!$AI$2,24*DK15/'Tabla de Aspectos'!$AI$5,IF(DJ15='Tabla de Aspectos'!$AK$2,24*DK15/'Tabla de Aspectos'!$AK$5,IF(DJ15='Tabla de Aspectos'!$AM$2,24*DK15/'Tabla de Aspectos'!$AM$5,IF(DJ15='Tabla de Aspectos'!$AO$2,24*DK15/'Tabla de Aspectos'!$AO$5,IF(DJ15='Tabla de Aspectos'!$AQ$2,24*DK15/'Tabla de Aspectos'!$AQ$5,IF(DJ15='Tabla de Aspectos'!$AS$2,24*DK15/'Tabla de Aspectos'!$AS$5,IF(DJ15='Tabla de Aspectos'!$AU$2,24*DK15/'Tabla de Aspectos'!$AU$5,IF(DJ15='Tabla de Aspectos'!$AW$2,24*DK15/'Tabla de Aspectos'!$AW$5,IF(DJ15='Tabla de Aspectos'!$AY$2,24*DK15/'Tabla de Aspectos'!$AY$5,IF(DJ15='Tabla de Aspectos'!$BA$2,24*DK15/'Tabla de Aspectos'!$BA$5,IF(DJ15='Tabla de Aspectos'!$BC$2,24*DK15/'Tabla de Aspectos'!$BC$5,IF(DJ15='Tabla de Aspectos'!$BE$2,24*DK15/'Tabla de Aspectos'!$BE$5,IF(DJ15='Tabla de Aspectos'!$BG$2,24*DK15/'Tabla de Aspectos'!$BG$5,IF(DJ15='Tabla de Aspectos'!$BI$2,24*DK15/'Tabla de Aspectos'!$BI$5,IF(DJ15='Tabla de Aspectos'!$BK$2,24*DK15/'Tabla de Aspectos'!$BK$5,IF(DJ15='Tabla de Aspectos'!$BM$2,24*DK15/'Tabla de Aspectos'!$BM$5,IF(DJ15='Tabla de Aspectos'!$BO$2,24*DK15/'Tabla de Aspectos'!$BO$5,IF(DJ15='Tabla de Aspectos'!$BQ$2,24*DK15/'Tabla de Aspectos'!$BQ$5,IF(DJ15='Tabla de Aspectos'!$BS$2,24*DK15/'Tabla de Aspectos'!$BS$5,IF(DJ15='Tabla de Aspectos'!$BU$2,24*DK15/'Tabla de Aspectos'!$BU$5,IF(DJ15='Tabla de Aspectos'!$BW$2,24*DK15/'Tabla de Aspectos'!$BW$5,IF(DJ15='Tabla de Aspectos'!$BY$2,24*DK15/'Tabla de Aspectos'!$BY$5,IF(DJ15='Tabla de Aspectos'!$CA$2,24*DK15/'Tabla de Aspectos'!$CA$5,IF(DJ15='Tabla de Aspectos'!$CC$2,24*DK15/'Tabla de Aspectos'!$CC$5,IF(DJ15='Tabla de Aspectos'!$CE$2,24*DK15/'Tabla de Aspectos'!$CE$5,IF(DJ15='Tabla de Aspectos'!$CG$2,24*DK15/'Tabla de Aspectos'!$CG$5,IF(DJ15='Tabla de Aspectos'!$CI$2,24*DK15/'Tabla de Aspectos'!$CI$5,IF(DJ15='Tabla de Aspectos'!$CK$2,24*DK15/'Tabla de Aspectos'!$CK$5,IF(DJ15='Tabla de Aspectos'!$CM$2,24*DK15/'Tabla de Aspectos'!$CM$5,IF(DJ15='Tabla de Aspectos'!$CO$2,24*DK15/'Tabla de Aspectos'!$CO$5,IF(DJ15='Tabla de Aspectos'!$CQ$2,24*DK15/'Tabla de Aspectos'!$CQ$5,IF(DJ15='Tabla de Aspectos'!$CS$2,24*DK15/'Tabla de Aspectos'!$CS$5,IF(DJ15='Tabla de Aspectos'!$CU$2,24*DK15/'Tabla de Aspectos'!$CU$5,IF(DJ15='Tabla de Aspectos'!$CW$2,24*DK15/'Tabla de Aspectos'!$CW$5,""))))))))))))))))))))))))))))))))))))))))))))))))))</f>
        <v>0</v>
      </c>
      <c r="DN15" s="3">
        <f t="shared" si="10"/>
        <v>20</v>
      </c>
      <c r="DP15" s="3">
        <f>'Tabla de Aspectos'!D217</f>
        <v>220</v>
      </c>
      <c r="DQ15" s="3" t="str">
        <f>'Tabla de Aspectos'!E217</f>
        <v>Lilith</v>
      </c>
      <c r="DR15" s="3" t="str">
        <f>'Tabla de Aspectos'!F217</f>
        <v>Quirón</v>
      </c>
      <c r="DS15" s="3" t="str">
        <f>IF('Tabla de Aspectos'!G217='Tabla de Aspectos'!$H$2,'Tabla de Aspectos'!$H$2,IF('Tabla de Aspectos'!I217='Tabla de Aspectos'!$J$2,'Tabla de Aspectos'!$J$2,IF('Tabla de Aspectos'!CY217='Tabla de Aspectos'!$CZ$2,'Tabla de Aspectos'!$CZ$2,IF('Tabla de Aspectos'!K217='Tabla de Aspectos'!$L$2,'Tabla de Aspectos'!$L$2,IF('Tabla de Aspectos'!M217='Tabla de Aspectos'!$N$2,'Tabla de Aspectos'!$N$2,IF('Tabla de Aspectos'!O217='Tabla de Aspectos'!$P$2,'Tabla de Aspectos'!$P$2,IF('Tabla de Aspectos'!Q217='Tabla de Aspectos'!$R$2,'Tabla de Aspectos'!$R$2,IF('Tabla de Aspectos'!S217='Tabla de Aspectos'!$T$2,'Tabla de Aspectos'!$T$2,IF('Tabla de Aspectos'!U217='Tabla de Aspectos'!$V$2,'Tabla de Aspectos'!$V$2,IF('Tabla de Aspectos'!W217='Tabla de Aspectos'!$X$2,'Tabla de Aspectos'!$X$2,IF('Tabla de Aspectos'!Y217='Tabla de Aspectos'!$Z$2,'Tabla de Aspectos'!$Z$2,IF('Tabla de Aspectos'!AA217='Tabla de Aspectos'!$AB$2,'Tabla de Aspectos'!$AB$2,IF('Tabla de Aspectos'!AC217='Tabla de Aspectos'!$AD$2,'Tabla de Aspectos'!$AD$2,IF('Tabla de Aspectos'!AE217='Tabla de Aspectos'!$AF$2,'Tabla de Aspectos'!$AF$2,IF('Tabla de Aspectos'!AG217='Tabla de Aspectos'!$AH$2,'Tabla de Aspectos'!$AH$2,IF('Tabla de Aspectos'!AI217='Tabla de Aspectos'!$AJ$2,'Tabla de Aspectos'!$AJ$2,IF('Tabla de Aspectos'!AK217='Tabla de Aspectos'!$AL$2,'Tabla de Aspectos'!$AL$2,IF('Tabla de Aspectos'!AM217='Tabla de Aspectos'!$AN$2,'Tabla de Aspectos'!$AN$2,IF('Tabla de Aspectos'!AO217='Tabla de Aspectos'!$AP$2,'Tabla de Aspectos'!$AP$2,IF('Tabla de Aspectos'!AQ217='Tabla de Aspectos'!$AR$2,'Tabla de Aspectos'!$AR$2,IF('Tabla de Aspectos'!AS217='Tabla de Aspectos'!$AT$2,'Tabla de Aspectos'!$AT$2,IF('Tabla de Aspectos'!AU217='Tabla de Aspectos'!$AV$2,'Tabla de Aspectos'!$AV$2,IF('Tabla de Aspectos'!AW217='Tabla de Aspectos'!$AX$2,'Tabla de Aspectos'!$AX$2,IF('Tabla de Aspectos'!AY217='Tabla de Aspectos'!$AZ$2,'Tabla de Aspectos'!$AZ$2,IF('Tabla de Aspectos'!BA217='Tabla de Aspectos'!$BB$2,'Tabla de Aspectos'!$BB$2,IF('Tabla de Aspectos'!BC217='Tabla de Aspectos'!$BD$2,'Tabla de Aspectos'!$BD$2,IF('Tabla de Aspectos'!BE217='Tabla de Aspectos'!$BF$2,'Tabla de Aspectos'!$BF$2,IF('Tabla de Aspectos'!BG217='Tabla de Aspectos'!$BH$2,'Tabla de Aspectos'!$BH$2,IF('Tabla de Aspectos'!BI217='Tabla de Aspectos'!$BJ$2,'Tabla de Aspectos'!$BJ$2,IF('Tabla de Aspectos'!BK217='Tabla de Aspectos'!$BL$2,'Tabla de Aspectos'!$BL$2,IF('Tabla de Aspectos'!BM217='Tabla de Aspectos'!$BN$2,'Tabla de Aspectos'!$BN$2,IF('Tabla de Aspectos'!BO217='Tabla de Aspectos'!$BP$2,'Tabla de Aspectos'!$BP$2,IF('Tabla de Aspectos'!BQ217='Tabla de Aspectos'!$BR$2,'Tabla de Aspectos'!$BR$2,IF('Tabla de Aspectos'!BS217='Tabla de Aspectos'!$BT$2,'Tabla de Aspectos'!$BT$2,IF('Tabla de Aspectos'!BU217='Tabla de Aspectos'!$BV$2,'Tabla de Aspectos'!$BV$2,IF('Tabla de Aspectos'!BW217='Tabla de Aspectos'!$BX$2,'Tabla de Aspectos'!$BX$2,IF('Tabla de Aspectos'!BY217='Tabla de Aspectos'!$BZ$2,'Tabla de Aspectos'!$BZ$2,IF('Tabla de Aspectos'!CA217='Tabla de Aspectos'!$CB$2,'Tabla de Aspectos'!$CB$2,IF('Tabla de Aspectos'!CC217='Tabla de Aspectos'!$CD$2,'Tabla de Aspectos'!$CD$2,IF('Tabla de Aspectos'!CE217='Tabla de Aspectos'!$CF$2,'Tabla de Aspectos'!$CF$2,IF('Tabla de Aspectos'!CG217='Tabla de Aspectos'!$CH$2,'Tabla de Aspectos'!$CH$2,IF('Tabla de Aspectos'!CI217='Tabla de Aspectos'!$CJ$2,'Tabla de Aspectos'!$CJ$2,IF('Tabla de Aspectos'!CK217='Tabla de Aspectos'!$CL$2,'Tabla de Aspectos'!$CL$2,IF('Tabla de Aspectos'!CM217='Tabla de Aspectos'!$CN$2,'Tabla de Aspectos'!$CN$2,IF('Tabla de Aspectos'!CO217='Tabla de Aspectos'!$CP$2,'Tabla de Aspectos'!$CP$2,IF('Tabla de Aspectos'!CQ217='Tabla de Aspectos'!$CR$2,'Tabla de Aspectos'!$CR$2,IF('Tabla de Aspectos'!CS217='Tabla de Aspectos'!$CT$2,'Tabla de Aspectos'!$CT$2,IF('Tabla de Aspectos'!CU217='Tabla de Aspectos'!$CV$2,'Tabla de Aspectos'!$CV$2,IF('Tabla de Aspectos'!CW217='Tabla de Aspectos'!$CX$2,'Tabla de Aspectos'!$CX$2,"")))))))))))))))))))))))))))))))))))))))))))))))))</f>
        <v>Conjunción</v>
      </c>
      <c r="DT15" s="5">
        <f>IF(AND('Tabla de Aspectos'!H217&gt;=0,'Tabla de Aspectos'!H217&lt;'Tabla de Aspectos'!$G$5/24),'Tabla de Aspectos'!H217,IF(AND('Tabla de Aspectos'!J217&gt;=0,'Tabla de Aspectos'!J217&lt;'Tabla de Aspectos'!$I$5/24),'Tabla de Aspectos'!J217,IF(AND('Tabla de Aspectos'!CZ217&gt;=0,'Tabla de Aspectos'!CZ217&lt;'Tabla de Aspectos'!$CY$5/24),'Tabla de Aspectos'!CZ217,IF(AND('Tabla de Aspectos'!L217&gt;=0,'Tabla de Aspectos'!L217&lt;'Tabla de Aspectos'!$K$5/24),'Tabla de Aspectos'!L217,IF(AND('Tabla de Aspectos'!N217&gt;=0,'Tabla de Aspectos'!N217&lt;'Tabla de Aspectos'!$M$5/24),'Tabla de Aspectos'!N217,IF(AND('Tabla de Aspectos'!P217&gt;=0,'Tabla de Aspectos'!P217&lt;'Tabla de Aspectos'!$O$5/24),'Tabla de Aspectos'!P217,IF(AND('Tabla de Aspectos'!R217&gt;=0,'Tabla de Aspectos'!R217&lt;'Tabla de Aspectos'!$Q$5/24),'Tabla de Aspectos'!R217,IF(AND('Tabla de Aspectos'!T217&gt;=0,'Tabla de Aspectos'!T217&lt;'Tabla de Aspectos'!$S$5/24),'Tabla de Aspectos'!T217,IF(AND('Tabla de Aspectos'!V217&gt;=0,'Tabla de Aspectos'!V217&lt;'Tabla de Aspectos'!$U$5/24),'Tabla de Aspectos'!V217,IF(AND('Tabla de Aspectos'!X217&gt;=0,'Tabla de Aspectos'!X217&lt;'Tabla de Aspectos'!$W$5/24),'Tabla de Aspectos'!X217,IF(AND('Tabla de Aspectos'!Z217&gt;=0,'Tabla de Aspectos'!Z217&lt;'Tabla de Aspectos'!$Y$5/24),'Tabla de Aspectos'!Z217,IF(AND('Tabla de Aspectos'!AB217&gt;=0,'Tabla de Aspectos'!AB217&lt;'Tabla de Aspectos'!$AA$5/24),'Tabla de Aspectos'!AB217,IF(AND('Tabla de Aspectos'!AD217&gt;=0,'Tabla de Aspectos'!AD217&lt;'Tabla de Aspectos'!$AC$5/24),'Tabla de Aspectos'!AD217,IF(AND('Tabla de Aspectos'!AF217&gt;=0,'Tabla de Aspectos'!AF217&lt;'Tabla de Aspectos'!$AE$5/24),'Tabla de Aspectos'!AF217,IF(AND('Tabla de Aspectos'!AH217&gt;=0,'Tabla de Aspectos'!AH217&lt;'Tabla de Aspectos'!$AG$5/24),'Tabla de Aspectos'!AH217,IF(AND('Tabla de Aspectos'!AJ217&gt;=0,'Tabla de Aspectos'!AJ217&lt;'Tabla de Aspectos'!$AI$5/24),'Tabla de Aspectos'!AJ217,IF(AND('Tabla de Aspectos'!AL217&gt;=0,'Tabla de Aspectos'!AL217&lt;'Tabla de Aspectos'!$AK$5/24),'Tabla de Aspectos'!AL217,IF(AND('Tabla de Aspectos'!AN217&gt;=0,'Tabla de Aspectos'!AN217&lt;'Tabla de Aspectos'!$AM$5/24),'Tabla de Aspectos'!AN217,IF(AND('Tabla de Aspectos'!AP217&gt;=0,'Tabla de Aspectos'!AP217&lt;'Tabla de Aspectos'!$AO$5/24),'Tabla de Aspectos'!AP217,IF(AND('Tabla de Aspectos'!AR217&gt;=0,'Tabla de Aspectos'!AR217&lt;'Tabla de Aspectos'!$AQ$5/24),'Tabla de Aspectos'!AR217,IF(AND('Tabla de Aspectos'!AT217&gt;=0,'Tabla de Aspectos'!AT217&lt;'Tabla de Aspectos'!$AS$5/24),'Tabla de Aspectos'!AT217,IF(AND('Tabla de Aspectos'!AV217&gt;=0,'Tabla de Aspectos'!AV217&lt;'Tabla de Aspectos'!$AU$5/24),'Tabla de Aspectos'!AV217,IF(AND('Tabla de Aspectos'!AX217&gt;=0,'Tabla de Aspectos'!AX217&lt;'Tabla de Aspectos'!$AW$5/24),'Tabla de Aspectos'!AX217,IF(AND('Tabla de Aspectos'!AZ217&gt;=0,'Tabla de Aspectos'!AZ217&lt;'Tabla de Aspectos'!$AY$5/24),'Tabla de Aspectos'!AZ217,IF(AND('Tabla de Aspectos'!BB217&gt;=0,'Tabla de Aspectos'!BB217&lt;'Tabla de Aspectos'!$BA$5/24),'Tabla de Aspectos'!BB217,IF(AND('Tabla de Aspectos'!BD217&gt;=0,'Tabla de Aspectos'!BD217&lt;'Tabla de Aspectos'!$BC$5/24),'Tabla de Aspectos'!BD217,IF(AND('Tabla de Aspectos'!BF217&gt;=0,'Tabla de Aspectos'!BF217&lt;'Tabla de Aspectos'!$BE$5/24),'Tabla de Aspectos'!BF217,IF(AND('Tabla de Aspectos'!BH217&gt;=0,'Tabla de Aspectos'!BH217&lt;'Tabla de Aspectos'!$BG$5/24),'Tabla de Aspectos'!BH217,IF(AND('Tabla de Aspectos'!BJ217&gt;=0,'Tabla de Aspectos'!BJ217&lt;'Tabla de Aspectos'!$BI$5/24),'Tabla de Aspectos'!BJ217,IF(AND('Tabla de Aspectos'!BL217&gt;=0,'Tabla de Aspectos'!BL217&lt;'Tabla de Aspectos'!$BK$5/24),'Tabla de Aspectos'!BL217,IF(AND('Tabla de Aspectos'!BN217&gt;=0,'Tabla de Aspectos'!BN217&lt;'Tabla de Aspectos'!$BM$5/24),'Tabla de Aspectos'!BN217,IF(AND('Tabla de Aspectos'!BP217&gt;=0,'Tabla de Aspectos'!BP217&lt;'Tabla de Aspectos'!$BO$5/24),'Tabla de Aspectos'!BP217,IF(AND('Tabla de Aspectos'!BR217&gt;=0,'Tabla de Aspectos'!BR217&lt;'Tabla de Aspectos'!$BQ$5/24),'Tabla de Aspectos'!BR217,IF(AND('Tabla de Aspectos'!BT217&gt;=0,'Tabla de Aspectos'!BT217&lt;'Tabla de Aspectos'!$BS$5/24),'Tabla de Aspectos'!BT217,IF(AND('Tabla de Aspectos'!BV217&gt;=0,'Tabla de Aspectos'!BV217&lt;'Tabla de Aspectos'!$BU$5/24),'Tabla de Aspectos'!BV217,IF(AND('Tabla de Aspectos'!BX217&gt;=0,'Tabla de Aspectos'!BX217&lt;'Tabla de Aspectos'!$BW$5/24),'Tabla de Aspectos'!BX217,IF(AND('Tabla de Aspectos'!BZ217&gt;=0,'Tabla de Aspectos'!BZ217&lt;'Tabla de Aspectos'!$BY$5/24),'Tabla de Aspectos'!BZ217,IF(AND('Tabla de Aspectos'!CB217&gt;=0,'Tabla de Aspectos'!CB217&lt;'Tabla de Aspectos'!$CA$5/24),'Tabla de Aspectos'!CB217,IF(AND('Tabla de Aspectos'!CD217&gt;=0,'Tabla de Aspectos'!CD217&lt;'Tabla de Aspectos'!$CC$5/24),'Tabla de Aspectos'!CD217,IF(AND('Tabla de Aspectos'!CF217&gt;=0,'Tabla de Aspectos'!CF217&lt;'Tabla de Aspectos'!$CE$5/24),'Tabla de Aspectos'!CF217,IF(AND('Tabla de Aspectos'!CH217&gt;=0,'Tabla de Aspectos'!CH217&lt;'Tabla de Aspectos'!$CG$5/24),'Tabla de Aspectos'!CH217,IF(AND('Tabla de Aspectos'!CJ217&gt;=0,'Tabla de Aspectos'!CJ217&lt;'Tabla de Aspectos'!$CI$5/24),'Tabla de Aspectos'!CJ217,IF(AND('Tabla de Aspectos'!CL217&gt;=0,'Tabla de Aspectos'!CL217&lt;'Tabla de Aspectos'!$CK$5/24),'Tabla de Aspectos'!CL217,IF(AND('Tabla de Aspectos'!CN217&gt;=0,'Tabla de Aspectos'!CN217&lt;'Tabla de Aspectos'!$CM$5/24),'Tabla de Aspectos'!CN217,IF(AND('Tabla de Aspectos'!CP217&gt;=0,'Tabla de Aspectos'!CP217&lt;'Tabla de Aspectos'!$CO$5/24),'Tabla de Aspectos'!CP217,IF(AND('Tabla de Aspectos'!CR217&gt;=0,'Tabla de Aspectos'!CR217&lt;'Tabla de Aspectos'!$CQ$5/24),'Tabla de Aspectos'!CR217,IF(AND('Tabla de Aspectos'!CT217&gt;=0,'Tabla de Aspectos'!CT217&lt;'Tabla de Aspectos'!$CS$5/24),'Tabla de Aspectos'!CT217,IF(AND('Tabla de Aspectos'!CV217&gt;=0,'Tabla de Aspectos'!CV217&lt;'Tabla de Aspectos'!$CU$5/24),'Tabla de Aspectos'!CV217,IF(AND('Tabla de Aspectos'!CX217&gt;=0,'Tabla de Aspectos'!CX217&lt;'Tabla de Aspectos'!$CW$5/24),'Tabla de Aspectos'!CX217,"")))))))))))))))))))))))))))))))))))))))))))))))))</f>
        <v>0</v>
      </c>
      <c r="DU15" s="3" t="str">
        <f>IF(DT15&lt;&gt;"",IF(DS15=13,"(no se puede describir)",IF(DS15="Conjunción","+20",ROUND((31-HLOOKUP(DS15,'Tabla de Aspectos'!$G$2:$DT$7,6,FALSE))/3*2,1))),"")</f>
        <v>+20</v>
      </c>
      <c r="DV15" s="3">
        <f>IF(DS15='Tabla de Aspectos'!$G$2,24*DT15/'Tabla de Aspectos'!$G$5,IF(DS15='Tabla de Aspectos'!$I$2,24*DT15/'Tabla de Aspectos'!$I$5,IF(DS15='Tabla de Aspectos'!$K$2,24*DT15/'Tabla de Aspectos'!$K$5,IF(DS15='Tabla de Aspectos'!$CY$2,24*DT15/'Tabla de Aspectos'!$CY$5,IF(DS15='Tabla de Aspectos'!$M$2,24*DT15/'Tabla de Aspectos'!$M$5,IF(DS15='Tabla de Aspectos'!$M$2,24*DT15/'Tabla de Aspectos'!$M$5,IF(DS15='Tabla de Aspectos'!$O$2,24*DT15/'Tabla de Aspectos'!$O$5,IF(DS15='Tabla de Aspectos'!$Q$2,24*DT15/'Tabla de Aspectos'!$Q$5,IF(DS15='Tabla de Aspectos'!$S$2,24*DT15/'Tabla de Aspectos'!$S$5,IF(DS15='Tabla de Aspectos'!$U$2,24*DT15/'Tabla de Aspectos'!$U$5,IF(DS15='Tabla de Aspectos'!$W$2,24*DT15/'Tabla de Aspectos'!$W$5,IF(DS15='Tabla de Aspectos'!$Y$2,24*DT15/'Tabla de Aspectos'!$Y$5,IF(DS15='Tabla de Aspectos'!$AA$2,24*DT15/'Tabla de Aspectos'!$AA$5,IF(DS15='Tabla de Aspectos'!$AC$2,24*DT15/'Tabla de Aspectos'!$AC$5,IF(DS15='Tabla de Aspectos'!$AE$2,24*DT15/'Tabla de Aspectos'!$AE$5,IF(DS15='Tabla de Aspectos'!$AG$2,24*DT15/'Tabla de Aspectos'!$AG$5,IF(DS15='Tabla de Aspectos'!$AI$2,24*DT15/'Tabla de Aspectos'!$AI$5,IF(DS15='Tabla de Aspectos'!$AK$2,24*DT15/'Tabla de Aspectos'!$AK$5,IF(DS15='Tabla de Aspectos'!$AM$2,24*DT15/'Tabla de Aspectos'!$AM$5,IF(DS15='Tabla de Aspectos'!$AO$2,24*DT15/'Tabla de Aspectos'!$AO$5,IF(DS15='Tabla de Aspectos'!$AQ$2,24*DT15/'Tabla de Aspectos'!$AQ$5,IF(DS15='Tabla de Aspectos'!$AS$2,24*DT15/'Tabla de Aspectos'!$AS$5,IF(DS15='Tabla de Aspectos'!$AU$2,24*DT15/'Tabla de Aspectos'!$AU$5,IF(DS15='Tabla de Aspectos'!$AW$2,24*DT15/'Tabla de Aspectos'!$AW$5,IF(DS15='Tabla de Aspectos'!$AY$2,24*DT15/'Tabla de Aspectos'!$AY$5,IF(DS15='Tabla de Aspectos'!$BA$2,24*DT15/'Tabla de Aspectos'!$BA$5,IF(DS15='Tabla de Aspectos'!$BC$2,24*DT15/'Tabla de Aspectos'!$BC$5,IF(DS15='Tabla de Aspectos'!$BE$2,24*DT15/'Tabla de Aspectos'!$BE$5,IF(DS15='Tabla de Aspectos'!$BG$2,24*DT15/'Tabla de Aspectos'!$BG$5,IF(DS15='Tabla de Aspectos'!$BI$2,24*DT15/'Tabla de Aspectos'!$BI$5,IF(DS15='Tabla de Aspectos'!$BK$2,24*DT15/'Tabla de Aspectos'!$BK$5,IF(DS15='Tabla de Aspectos'!$BM$2,24*DT15/'Tabla de Aspectos'!$BM$5,IF(DS15='Tabla de Aspectos'!$BO$2,24*DT15/'Tabla de Aspectos'!$BO$5,IF(DS15='Tabla de Aspectos'!$BQ$2,24*DT15/'Tabla de Aspectos'!$BQ$5,IF(DS15='Tabla de Aspectos'!$BS$2,24*DT15/'Tabla de Aspectos'!$BS$5,IF(DS15='Tabla de Aspectos'!$BU$2,24*DT15/'Tabla de Aspectos'!$BU$5,IF(DS15='Tabla de Aspectos'!$BW$2,24*DT15/'Tabla de Aspectos'!$BW$5,IF(DS15='Tabla de Aspectos'!$BY$2,24*DT15/'Tabla de Aspectos'!$BY$5,IF(DS15='Tabla de Aspectos'!$CA$2,24*DT15/'Tabla de Aspectos'!$CA$5,IF(DS15='Tabla de Aspectos'!$CC$2,24*DT15/'Tabla de Aspectos'!$CC$5,IF(DS15='Tabla de Aspectos'!$CE$2,24*DT15/'Tabla de Aspectos'!$CE$5,IF(DS15='Tabla de Aspectos'!$CG$2,24*DT15/'Tabla de Aspectos'!$CG$5,IF(DS15='Tabla de Aspectos'!$CI$2,24*DT15/'Tabla de Aspectos'!$CI$5,IF(DS15='Tabla de Aspectos'!$CK$2,24*DT15/'Tabla de Aspectos'!$CK$5,IF(DS15='Tabla de Aspectos'!$CM$2,24*DT15/'Tabla de Aspectos'!$CM$5,IF(DS15='Tabla de Aspectos'!$CO$2,24*DT15/'Tabla de Aspectos'!$CO$5,IF(DS15='Tabla de Aspectos'!$CQ$2,24*DT15/'Tabla de Aspectos'!$CQ$5,IF(DS15='Tabla de Aspectos'!$CS$2,24*DT15/'Tabla de Aspectos'!$CS$5,IF(DS15='Tabla de Aspectos'!$CU$2,24*DT15/'Tabla de Aspectos'!$CU$5,IF(DS15='Tabla de Aspectos'!$CW$2,24*DT15/'Tabla de Aspectos'!$CW$5,""))))))))))))))))))))))))))))))))))))))))))))))))))</f>
        <v>0</v>
      </c>
      <c r="DW15" s="3">
        <f t="shared" si="11"/>
        <v>20</v>
      </c>
      <c r="DY15" s="3">
        <f>'Tabla de Aspectos'!D232</f>
        <v>236</v>
      </c>
      <c r="DZ15" s="3" t="str">
        <f>'Tabla de Aspectos'!E232</f>
        <v>Vertex</v>
      </c>
      <c r="EA15" s="3" t="str">
        <f>'Tabla de Aspectos'!F232</f>
        <v>Quirón</v>
      </c>
      <c r="EB15" s="3" t="str">
        <f>IF('Tabla de Aspectos'!G232='Tabla de Aspectos'!$H$2,'Tabla de Aspectos'!$H$2,IF('Tabla de Aspectos'!I232='Tabla de Aspectos'!$J$2,'Tabla de Aspectos'!$J$2,IF('Tabla de Aspectos'!CY232='Tabla de Aspectos'!$CZ$2,'Tabla de Aspectos'!$CZ$2,IF('Tabla de Aspectos'!K232='Tabla de Aspectos'!$L$2,'Tabla de Aspectos'!$L$2,IF('Tabla de Aspectos'!M232='Tabla de Aspectos'!$N$2,'Tabla de Aspectos'!$N$2,IF('Tabla de Aspectos'!O232='Tabla de Aspectos'!$P$2,'Tabla de Aspectos'!$P$2,IF('Tabla de Aspectos'!Q232='Tabla de Aspectos'!$R$2,'Tabla de Aspectos'!$R$2,IF('Tabla de Aspectos'!S232='Tabla de Aspectos'!$T$2,'Tabla de Aspectos'!$T$2,IF('Tabla de Aspectos'!U232='Tabla de Aspectos'!$V$2,'Tabla de Aspectos'!$V$2,IF('Tabla de Aspectos'!W232='Tabla de Aspectos'!$X$2,'Tabla de Aspectos'!$X$2,IF('Tabla de Aspectos'!Y232='Tabla de Aspectos'!$Z$2,'Tabla de Aspectos'!$Z$2,IF('Tabla de Aspectos'!AA232='Tabla de Aspectos'!$AB$2,'Tabla de Aspectos'!$AB$2,IF('Tabla de Aspectos'!AC232='Tabla de Aspectos'!$AD$2,'Tabla de Aspectos'!$AD$2,IF('Tabla de Aspectos'!AE232='Tabla de Aspectos'!$AF$2,'Tabla de Aspectos'!$AF$2,IF('Tabla de Aspectos'!AG232='Tabla de Aspectos'!$AH$2,'Tabla de Aspectos'!$AH$2,IF('Tabla de Aspectos'!AI232='Tabla de Aspectos'!$AJ$2,'Tabla de Aspectos'!$AJ$2,IF('Tabla de Aspectos'!AK232='Tabla de Aspectos'!$AL$2,'Tabla de Aspectos'!$AL$2,IF('Tabla de Aspectos'!AM232='Tabla de Aspectos'!$AN$2,'Tabla de Aspectos'!$AN$2,IF('Tabla de Aspectos'!AO232='Tabla de Aspectos'!$AP$2,'Tabla de Aspectos'!$AP$2,IF('Tabla de Aspectos'!AQ232='Tabla de Aspectos'!$AR$2,'Tabla de Aspectos'!$AR$2,IF('Tabla de Aspectos'!AS232='Tabla de Aspectos'!$AT$2,'Tabla de Aspectos'!$AT$2,IF('Tabla de Aspectos'!AU232='Tabla de Aspectos'!$AV$2,'Tabla de Aspectos'!$AV$2,IF('Tabla de Aspectos'!AW232='Tabla de Aspectos'!$AX$2,'Tabla de Aspectos'!$AX$2,IF('Tabla de Aspectos'!AY232='Tabla de Aspectos'!$AZ$2,'Tabla de Aspectos'!$AZ$2,IF('Tabla de Aspectos'!BA232='Tabla de Aspectos'!$BB$2,'Tabla de Aspectos'!$BB$2,IF('Tabla de Aspectos'!BC232='Tabla de Aspectos'!$BD$2,'Tabla de Aspectos'!$BD$2,IF('Tabla de Aspectos'!BE232='Tabla de Aspectos'!$BF$2,'Tabla de Aspectos'!$BF$2,IF('Tabla de Aspectos'!BG232='Tabla de Aspectos'!$BH$2,'Tabla de Aspectos'!$BH$2,IF('Tabla de Aspectos'!BI232='Tabla de Aspectos'!$BJ$2,'Tabla de Aspectos'!$BJ$2,IF('Tabla de Aspectos'!BK232='Tabla de Aspectos'!$BL$2,'Tabla de Aspectos'!$BL$2,IF('Tabla de Aspectos'!BM232='Tabla de Aspectos'!$BN$2,'Tabla de Aspectos'!$BN$2,IF('Tabla de Aspectos'!BO232='Tabla de Aspectos'!$BP$2,'Tabla de Aspectos'!$BP$2,IF('Tabla de Aspectos'!BQ232='Tabla de Aspectos'!$BR$2,'Tabla de Aspectos'!$BR$2,IF('Tabla de Aspectos'!BS232='Tabla de Aspectos'!$BT$2,'Tabla de Aspectos'!$BT$2,IF('Tabla de Aspectos'!BU232='Tabla de Aspectos'!$BV$2,'Tabla de Aspectos'!$BV$2,IF('Tabla de Aspectos'!BW232='Tabla de Aspectos'!$BX$2,'Tabla de Aspectos'!$BX$2,IF('Tabla de Aspectos'!BY232='Tabla de Aspectos'!$BZ$2,'Tabla de Aspectos'!$BZ$2,IF('Tabla de Aspectos'!CA232='Tabla de Aspectos'!$CB$2,'Tabla de Aspectos'!$CB$2,IF('Tabla de Aspectos'!CC232='Tabla de Aspectos'!$CD$2,'Tabla de Aspectos'!$CD$2,IF('Tabla de Aspectos'!CE232='Tabla de Aspectos'!$CF$2,'Tabla de Aspectos'!$CF$2,IF('Tabla de Aspectos'!CG232='Tabla de Aspectos'!$CH$2,'Tabla de Aspectos'!$CH$2,IF('Tabla de Aspectos'!CI232='Tabla de Aspectos'!$CJ$2,'Tabla de Aspectos'!$CJ$2,IF('Tabla de Aspectos'!CK232='Tabla de Aspectos'!$CL$2,'Tabla de Aspectos'!$CL$2,IF('Tabla de Aspectos'!CM232='Tabla de Aspectos'!$CN$2,'Tabla de Aspectos'!$CN$2,IF('Tabla de Aspectos'!CO232='Tabla de Aspectos'!$CP$2,'Tabla de Aspectos'!$CP$2,IF('Tabla de Aspectos'!CQ232='Tabla de Aspectos'!$CR$2,'Tabla de Aspectos'!$CR$2,IF('Tabla de Aspectos'!CS232='Tabla de Aspectos'!$CT$2,'Tabla de Aspectos'!$CT$2,IF('Tabla de Aspectos'!CU232='Tabla de Aspectos'!$CV$2,'Tabla de Aspectos'!$CV$2,IF('Tabla de Aspectos'!CW232='Tabla de Aspectos'!$CX$2,'Tabla de Aspectos'!$CX$2,"")))))))))))))))))))))))))))))))))))))))))))))))))</f>
        <v>Conjunción</v>
      </c>
      <c r="EC15" s="5">
        <f>IF(AND('Tabla de Aspectos'!H232&gt;=0,'Tabla de Aspectos'!H232&lt;'Tabla de Aspectos'!$G$5/24),'Tabla de Aspectos'!H232,IF(AND('Tabla de Aspectos'!J232&gt;=0,'Tabla de Aspectos'!J232&lt;'Tabla de Aspectos'!$I$5/24),'Tabla de Aspectos'!J232,IF(AND('Tabla de Aspectos'!CZ232&gt;=0,'Tabla de Aspectos'!CZ232&lt;'Tabla de Aspectos'!$CY$5/24),'Tabla de Aspectos'!CZ232,IF(AND('Tabla de Aspectos'!L232&gt;=0,'Tabla de Aspectos'!L232&lt;'Tabla de Aspectos'!$K$5/24),'Tabla de Aspectos'!L232,IF(AND('Tabla de Aspectos'!N232&gt;=0,'Tabla de Aspectos'!N232&lt;'Tabla de Aspectos'!$M$5/24),'Tabla de Aspectos'!N232,IF(AND('Tabla de Aspectos'!P232&gt;=0,'Tabla de Aspectos'!P232&lt;'Tabla de Aspectos'!$O$5/24),'Tabla de Aspectos'!P232,IF(AND('Tabla de Aspectos'!R232&gt;=0,'Tabla de Aspectos'!R232&lt;'Tabla de Aspectos'!$Q$5/24),'Tabla de Aspectos'!R232,IF(AND('Tabla de Aspectos'!T232&gt;=0,'Tabla de Aspectos'!T232&lt;'Tabla de Aspectos'!$S$5/24),'Tabla de Aspectos'!T232,IF(AND('Tabla de Aspectos'!V232&gt;=0,'Tabla de Aspectos'!V232&lt;'Tabla de Aspectos'!$U$5/24),'Tabla de Aspectos'!V232,IF(AND('Tabla de Aspectos'!X232&gt;=0,'Tabla de Aspectos'!X232&lt;'Tabla de Aspectos'!$W$5/24),'Tabla de Aspectos'!X232,IF(AND('Tabla de Aspectos'!Z232&gt;=0,'Tabla de Aspectos'!Z232&lt;'Tabla de Aspectos'!$Y$5/24),'Tabla de Aspectos'!Z232,IF(AND('Tabla de Aspectos'!AB232&gt;=0,'Tabla de Aspectos'!AB232&lt;'Tabla de Aspectos'!$AA$5/24),'Tabla de Aspectos'!AB232,IF(AND('Tabla de Aspectos'!AD232&gt;=0,'Tabla de Aspectos'!AD232&lt;'Tabla de Aspectos'!$AC$5/24),'Tabla de Aspectos'!AD232,IF(AND('Tabla de Aspectos'!AF232&gt;=0,'Tabla de Aspectos'!AF232&lt;'Tabla de Aspectos'!$AE$5/24),'Tabla de Aspectos'!AF232,IF(AND('Tabla de Aspectos'!AH232&gt;=0,'Tabla de Aspectos'!AH232&lt;'Tabla de Aspectos'!$AG$5/24),'Tabla de Aspectos'!AH232,IF(AND('Tabla de Aspectos'!AJ232&gt;=0,'Tabla de Aspectos'!AJ232&lt;'Tabla de Aspectos'!$AI$5/24),'Tabla de Aspectos'!AJ232,IF(AND('Tabla de Aspectos'!AL232&gt;=0,'Tabla de Aspectos'!AL232&lt;'Tabla de Aspectos'!$AK$5/24),'Tabla de Aspectos'!AL232,IF(AND('Tabla de Aspectos'!AN232&gt;=0,'Tabla de Aspectos'!AN232&lt;'Tabla de Aspectos'!$AM$5/24),'Tabla de Aspectos'!AN232,IF(AND('Tabla de Aspectos'!AP232&gt;=0,'Tabla de Aspectos'!AP232&lt;'Tabla de Aspectos'!$AO$5/24),'Tabla de Aspectos'!AP232,IF(AND('Tabla de Aspectos'!AR232&gt;=0,'Tabla de Aspectos'!AR232&lt;'Tabla de Aspectos'!$AQ$5/24),'Tabla de Aspectos'!AR232,IF(AND('Tabla de Aspectos'!AT232&gt;=0,'Tabla de Aspectos'!AT232&lt;'Tabla de Aspectos'!$AS$5/24),'Tabla de Aspectos'!AT232,IF(AND('Tabla de Aspectos'!AV232&gt;=0,'Tabla de Aspectos'!AV232&lt;'Tabla de Aspectos'!$AU$5/24),'Tabla de Aspectos'!AV232,IF(AND('Tabla de Aspectos'!AX232&gt;=0,'Tabla de Aspectos'!AX232&lt;'Tabla de Aspectos'!$AW$5/24),'Tabla de Aspectos'!AX232,IF(AND('Tabla de Aspectos'!AZ232&gt;=0,'Tabla de Aspectos'!AZ232&lt;'Tabla de Aspectos'!$AY$5/24),'Tabla de Aspectos'!AZ232,IF(AND('Tabla de Aspectos'!BB232&gt;=0,'Tabla de Aspectos'!BB232&lt;'Tabla de Aspectos'!$BA$5/24),'Tabla de Aspectos'!BB232,IF(AND('Tabla de Aspectos'!BD232&gt;=0,'Tabla de Aspectos'!BD232&lt;'Tabla de Aspectos'!$BC$5/24),'Tabla de Aspectos'!BD232,IF(AND('Tabla de Aspectos'!BF232&gt;=0,'Tabla de Aspectos'!BF232&lt;'Tabla de Aspectos'!$BE$5/24),'Tabla de Aspectos'!BF232,IF(AND('Tabla de Aspectos'!BH232&gt;=0,'Tabla de Aspectos'!BH232&lt;'Tabla de Aspectos'!$BG$5/24),'Tabla de Aspectos'!BH232,IF(AND('Tabla de Aspectos'!BJ232&gt;=0,'Tabla de Aspectos'!BJ232&lt;'Tabla de Aspectos'!$BI$5/24),'Tabla de Aspectos'!BJ232,IF(AND('Tabla de Aspectos'!BL232&gt;=0,'Tabla de Aspectos'!BL232&lt;'Tabla de Aspectos'!$BK$5/24),'Tabla de Aspectos'!BL232,IF(AND('Tabla de Aspectos'!BN232&gt;=0,'Tabla de Aspectos'!BN232&lt;'Tabla de Aspectos'!$BM$5/24),'Tabla de Aspectos'!BN232,IF(AND('Tabla de Aspectos'!BP232&gt;=0,'Tabla de Aspectos'!BP232&lt;'Tabla de Aspectos'!$BO$5/24),'Tabla de Aspectos'!BP232,IF(AND('Tabla de Aspectos'!BR232&gt;=0,'Tabla de Aspectos'!BR232&lt;'Tabla de Aspectos'!$BQ$5/24),'Tabla de Aspectos'!BR232,IF(AND('Tabla de Aspectos'!BT232&gt;=0,'Tabla de Aspectos'!BT232&lt;'Tabla de Aspectos'!$BS$5/24),'Tabla de Aspectos'!BT232,IF(AND('Tabla de Aspectos'!BV232&gt;=0,'Tabla de Aspectos'!BV232&lt;'Tabla de Aspectos'!$BU$5/24),'Tabla de Aspectos'!BV232,IF(AND('Tabla de Aspectos'!BX232&gt;=0,'Tabla de Aspectos'!BX232&lt;'Tabla de Aspectos'!$BW$5/24),'Tabla de Aspectos'!BX232,IF(AND('Tabla de Aspectos'!BZ232&gt;=0,'Tabla de Aspectos'!BZ232&lt;'Tabla de Aspectos'!$BY$5/24),'Tabla de Aspectos'!BZ232,IF(AND('Tabla de Aspectos'!CB232&gt;=0,'Tabla de Aspectos'!CB232&lt;'Tabla de Aspectos'!$CA$5/24),'Tabla de Aspectos'!CB232,IF(AND('Tabla de Aspectos'!CD232&gt;=0,'Tabla de Aspectos'!CD232&lt;'Tabla de Aspectos'!$CC$5/24),'Tabla de Aspectos'!CD232,IF(AND('Tabla de Aspectos'!CF232&gt;=0,'Tabla de Aspectos'!CF232&lt;'Tabla de Aspectos'!$CE$5/24),'Tabla de Aspectos'!CF232,IF(AND('Tabla de Aspectos'!CH232&gt;=0,'Tabla de Aspectos'!CH232&lt;'Tabla de Aspectos'!$CG$5/24),'Tabla de Aspectos'!CH232,IF(AND('Tabla de Aspectos'!CJ232&gt;=0,'Tabla de Aspectos'!CJ232&lt;'Tabla de Aspectos'!$CI$5/24),'Tabla de Aspectos'!CJ232,IF(AND('Tabla de Aspectos'!CL232&gt;=0,'Tabla de Aspectos'!CL232&lt;'Tabla de Aspectos'!$CK$5/24),'Tabla de Aspectos'!CL232,IF(AND('Tabla de Aspectos'!CN232&gt;=0,'Tabla de Aspectos'!CN232&lt;'Tabla de Aspectos'!$CM$5/24),'Tabla de Aspectos'!CN232,IF(AND('Tabla de Aspectos'!CP232&gt;=0,'Tabla de Aspectos'!CP232&lt;'Tabla de Aspectos'!$CO$5/24),'Tabla de Aspectos'!CP232,IF(AND('Tabla de Aspectos'!CR232&gt;=0,'Tabla de Aspectos'!CR232&lt;'Tabla de Aspectos'!$CQ$5/24),'Tabla de Aspectos'!CR232,IF(AND('Tabla de Aspectos'!CT232&gt;=0,'Tabla de Aspectos'!CT232&lt;'Tabla de Aspectos'!$CS$5/24),'Tabla de Aspectos'!CT232,IF(AND('Tabla de Aspectos'!CV232&gt;=0,'Tabla de Aspectos'!CV232&lt;'Tabla de Aspectos'!$CU$5/24),'Tabla de Aspectos'!CV232,IF(AND('Tabla de Aspectos'!CX232&gt;=0,'Tabla de Aspectos'!CX232&lt;'Tabla de Aspectos'!$CW$5/24),'Tabla de Aspectos'!CX232,"")))))))))))))))))))))))))))))))))))))))))))))))))</f>
        <v>0</v>
      </c>
      <c r="ED15" s="3" t="str">
        <f>IF(EC15&lt;&gt;"",IF(EB15=13,"(no se puede describir)",IF(EB15="Conjunción","+20",ROUND((31-HLOOKUP(EB15,'Tabla de Aspectos'!$G$2:$DT$7,6,FALSE))/3*2,1))),"")</f>
        <v>+20</v>
      </c>
      <c r="EE15" s="3">
        <f>IF(EB15='Tabla de Aspectos'!$G$2,24*EC15/'Tabla de Aspectos'!$G$5,IF(EB15='Tabla de Aspectos'!$I$2,24*EC15/'Tabla de Aspectos'!$I$5,IF(EB15='Tabla de Aspectos'!$K$2,24*EC15/'Tabla de Aspectos'!$K$5,IF(EB15='Tabla de Aspectos'!$CY$2,24*EC15/'Tabla de Aspectos'!$CY$5,IF(EB15='Tabla de Aspectos'!$M$2,24*EC15/'Tabla de Aspectos'!$M$5,IF(EB15='Tabla de Aspectos'!$M$2,24*EC15/'Tabla de Aspectos'!$M$5,IF(EB15='Tabla de Aspectos'!$O$2,24*EC15/'Tabla de Aspectos'!$O$5,IF(EB15='Tabla de Aspectos'!$Q$2,24*EC15/'Tabla de Aspectos'!$Q$5,IF(EB15='Tabla de Aspectos'!$S$2,24*EC15/'Tabla de Aspectos'!$S$5,IF(EB15='Tabla de Aspectos'!$U$2,24*EC15/'Tabla de Aspectos'!$U$5,IF(EB15='Tabla de Aspectos'!$W$2,24*EC15/'Tabla de Aspectos'!$W$5,IF(EB15='Tabla de Aspectos'!$Y$2,24*EC15/'Tabla de Aspectos'!$Y$5,IF(EB15='Tabla de Aspectos'!$AA$2,24*EC15/'Tabla de Aspectos'!$AA$5,IF(EB15='Tabla de Aspectos'!$AC$2,24*EC15/'Tabla de Aspectos'!$AC$5,IF(EB15='Tabla de Aspectos'!$AE$2,24*EC15/'Tabla de Aspectos'!$AE$5,IF(EB15='Tabla de Aspectos'!$AG$2,24*EC15/'Tabla de Aspectos'!$AG$5,IF(EB15='Tabla de Aspectos'!$AI$2,24*EC15/'Tabla de Aspectos'!$AI$5,IF(EB15='Tabla de Aspectos'!$AK$2,24*EC15/'Tabla de Aspectos'!$AK$5,IF(EB15='Tabla de Aspectos'!$AM$2,24*EC15/'Tabla de Aspectos'!$AM$5,IF(EB15='Tabla de Aspectos'!$AO$2,24*EC15/'Tabla de Aspectos'!$AO$5,IF(EB15='Tabla de Aspectos'!$AQ$2,24*EC15/'Tabla de Aspectos'!$AQ$5,IF(EB15='Tabla de Aspectos'!$AS$2,24*EC15/'Tabla de Aspectos'!$AS$5,IF(EB15='Tabla de Aspectos'!$AU$2,24*EC15/'Tabla de Aspectos'!$AU$5,IF(EB15='Tabla de Aspectos'!$AW$2,24*EC15/'Tabla de Aspectos'!$AW$5,IF(EB15='Tabla de Aspectos'!$AY$2,24*EC15/'Tabla de Aspectos'!$AY$5,IF(EB15='Tabla de Aspectos'!$BA$2,24*EC15/'Tabla de Aspectos'!$BA$5,IF(EB15='Tabla de Aspectos'!$BC$2,24*EC15/'Tabla de Aspectos'!$BC$5,IF(EB15='Tabla de Aspectos'!$BE$2,24*EC15/'Tabla de Aspectos'!$BE$5,IF(EB15='Tabla de Aspectos'!$BG$2,24*EC15/'Tabla de Aspectos'!$BG$5,IF(EB15='Tabla de Aspectos'!$BI$2,24*EC15/'Tabla de Aspectos'!$BI$5,IF(EB15='Tabla de Aspectos'!$BK$2,24*EC15/'Tabla de Aspectos'!$BK$5,IF(EB15='Tabla de Aspectos'!$BM$2,24*EC15/'Tabla de Aspectos'!$BM$5,IF(EB15='Tabla de Aspectos'!$BO$2,24*EC15/'Tabla de Aspectos'!$BO$5,IF(EB15='Tabla de Aspectos'!$BQ$2,24*EC15/'Tabla de Aspectos'!$BQ$5,IF(EB15='Tabla de Aspectos'!$BS$2,24*EC15/'Tabla de Aspectos'!$BS$5,IF(EB15='Tabla de Aspectos'!$BU$2,24*EC15/'Tabla de Aspectos'!$BU$5,IF(EB15='Tabla de Aspectos'!$BW$2,24*EC15/'Tabla de Aspectos'!$BW$5,IF(EB15='Tabla de Aspectos'!$BY$2,24*EC15/'Tabla de Aspectos'!$BY$5,IF(EB15='Tabla de Aspectos'!$CA$2,24*EC15/'Tabla de Aspectos'!$CA$5,IF(EB15='Tabla de Aspectos'!$CC$2,24*EC15/'Tabla de Aspectos'!$CC$5,IF(EB15='Tabla de Aspectos'!$CE$2,24*EC15/'Tabla de Aspectos'!$CE$5,IF(EB15='Tabla de Aspectos'!$CG$2,24*EC15/'Tabla de Aspectos'!$CG$5,IF(EB15='Tabla de Aspectos'!$CI$2,24*EC15/'Tabla de Aspectos'!$CI$5,IF(EB15='Tabla de Aspectos'!$CK$2,24*EC15/'Tabla de Aspectos'!$CK$5,IF(EB15='Tabla de Aspectos'!$CM$2,24*EC15/'Tabla de Aspectos'!$CM$5,IF(EB15='Tabla de Aspectos'!$CO$2,24*EC15/'Tabla de Aspectos'!$CO$5,IF(EB15='Tabla de Aspectos'!$CQ$2,24*EC15/'Tabla de Aspectos'!$CQ$5,IF(EB15='Tabla de Aspectos'!$CS$2,24*EC15/'Tabla de Aspectos'!$CS$5,IF(EB15='Tabla de Aspectos'!$CU$2,24*EC15/'Tabla de Aspectos'!$CU$5,IF(EB15='Tabla de Aspectos'!$CW$2,24*EC15/'Tabla de Aspectos'!$CW$5,""))))))))))))))))))))))))))))))))))))))))))))))))))</f>
        <v>0</v>
      </c>
      <c r="EF15" s="3">
        <f t="shared" si="12"/>
        <v>20</v>
      </c>
      <c r="EH15" s="3">
        <f>'Tabla de Aspectos'!D247</f>
        <v>252</v>
      </c>
      <c r="EI15" s="3" t="str">
        <f>'Tabla de Aspectos'!E247</f>
        <v>Ceres</v>
      </c>
      <c r="EJ15" s="3" t="str">
        <f>'Tabla de Aspectos'!F247</f>
        <v>Quirón</v>
      </c>
      <c r="EK15" s="3" t="str">
        <f>IF('Tabla de Aspectos'!G247='Tabla de Aspectos'!$H$2,'Tabla de Aspectos'!$H$2,IF('Tabla de Aspectos'!I247='Tabla de Aspectos'!$J$2,'Tabla de Aspectos'!$J$2,IF('Tabla de Aspectos'!CY247='Tabla de Aspectos'!$CZ$2,'Tabla de Aspectos'!$CZ$2,IF('Tabla de Aspectos'!K247='Tabla de Aspectos'!$L$2,'Tabla de Aspectos'!$L$2,IF('Tabla de Aspectos'!M247='Tabla de Aspectos'!$N$2,'Tabla de Aspectos'!$N$2,IF('Tabla de Aspectos'!O247='Tabla de Aspectos'!$P$2,'Tabla de Aspectos'!$P$2,IF('Tabla de Aspectos'!Q247='Tabla de Aspectos'!$R$2,'Tabla de Aspectos'!$R$2,IF('Tabla de Aspectos'!S247='Tabla de Aspectos'!$T$2,'Tabla de Aspectos'!$T$2,IF('Tabla de Aspectos'!U247='Tabla de Aspectos'!$V$2,'Tabla de Aspectos'!$V$2,IF('Tabla de Aspectos'!W247='Tabla de Aspectos'!$X$2,'Tabla de Aspectos'!$X$2,IF('Tabla de Aspectos'!Y247='Tabla de Aspectos'!$Z$2,'Tabla de Aspectos'!$Z$2,IF('Tabla de Aspectos'!AA247='Tabla de Aspectos'!$AB$2,'Tabla de Aspectos'!$AB$2,IF('Tabla de Aspectos'!AC247='Tabla de Aspectos'!$AD$2,'Tabla de Aspectos'!$AD$2,IF('Tabla de Aspectos'!AE247='Tabla de Aspectos'!$AF$2,'Tabla de Aspectos'!$AF$2,IF('Tabla de Aspectos'!AG247='Tabla de Aspectos'!$AH$2,'Tabla de Aspectos'!$AH$2,IF('Tabla de Aspectos'!AI247='Tabla de Aspectos'!$AJ$2,'Tabla de Aspectos'!$AJ$2,IF('Tabla de Aspectos'!AK247='Tabla de Aspectos'!$AL$2,'Tabla de Aspectos'!$AL$2,IF('Tabla de Aspectos'!AM247='Tabla de Aspectos'!$AN$2,'Tabla de Aspectos'!$AN$2,IF('Tabla de Aspectos'!AO247='Tabla de Aspectos'!$AP$2,'Tabla de Aspectos'!$AP$2,IF('Tabla de Aspectos'!AQ247='Tabla de Aspectos'!$AR$2,'Tabla de Aspectos'!$AR$2,IF('Tabla de Aspectos'!AS247='Tabla de Aspectos'!$AT$2,'Tabla de Aspectos'!$AT$2,IF('Tabla de Aspectos'!AU247='Tabla de Aspectos'!$AV$2,'Tabla de Aspectos'!$AV$2,IF('Tabla de Aspectos'!AW247='Tabla de Aspectos'!$AX$2,'Tabla de Aspectos'!$AX$2,IF('Tabla de Aspectos'!AY247='Tabla de Aspectos'!$AZ$2,'Tabla de Aspectos'!$AZ$2,IF('Tabla de Aspectos'!BA247='Tabla de Aspectos'!$BB$2,'Tabla de Aspectos'!$BB$2,IF('Tabla de Aspectos'!BC247='Tabla de Aspectos'!$BD$2,'Tabla de Aspectos'!$BD$2,IF('Tabla de Aspectos'!BE247='Tabla de Aspectos'!$BF$2,'Tabla de Aspectos'!$BF$2,IF('Tabla de Aspectos'!BG247='Tabla de Aspectos'!$BH$2,'Tabla de Aspectos'!$BH$2,IF('Tabla de Aspectos'!BI247='Tabla de Aspectos'!$BJ$2,'Tabla de Aspectos'!$BJ$2,IF('Tabla de Aspectos'!BK247='Tabla de Aspectos'!$BL$2,'Tabla de Aspectos'!$BL$2,IF('Tabla de Aspectos'!BM247='Tabla de Aspectos'!$BN$2,'Tabla de Aspectos'!$BN$2,IF('Tabla de Aspectos'!BO247='Tabla de Aspectos'!$BP$2,'Tabla de Aspectos'!$BP$2,IF('Tabla de Aspectos'!BQ247='Tabla de Aspectos'!$BR$2,'Tabla de Aspectos'!$BR$2,IF('Tabla de Aspectos'!BS247='Tabla de Aspectos'!$BT$2,'Tabla de Aspectos'!$BT$2,IF('Tabla de Aspectos'!BU247='Tabla de Aspectos'!$BV$2,'Tabla de Aspectos'!$BV$2,IF('Tabla de Aspectos'!BW247='Tabla de Aspectos'!$BX$2,'Tabla de Aspectos'!$BX$2,IF('Tabla de Aspectos'!BY247='Tabla de Aspectos'!$BZ$2,'Tabla de Aspectos'!$BZ$2,IF('Tabla de Aspectos'!CA247='Tabla de Aspectos'!$CB$2,'Tabla de Aspectos'!$CB$2,IF('Tabla de Aspectos'!CC247='Tabla de Aspectos'!$CD$2,'Tabla de Aspectos'!$CD$2,IF('Tabla de Aspectos'!CE247='Tabla de Aspectos'!$CF$2,'Tabla de Aspectos'!$CF$2,IF('Tabla de Aspectos'!CG247='Tabla de Aspectos'!$CH$2,'Tabla de Aspectos'!$CH$2,IF('Tabla de Aspectos'!CI247='Tabla de Aspectos'!$CJ$2,'Tabla de Aspectos'!$CJ$2,IF('Tabla de Aspectos'!CK247='Tabla de Aspectos'!$CL$2,'Tabla de Aspectos'!$CL$2,IF('Tabla de Aspectos'!CM247='Tabla de Aspectos'!$CN$2,'Tabla de Aspectos'!$CN$2,IF('Tabla de Aspectos'!CO247='Tabla de Aspectos'!$CP$2,'Tabla de Aspectos'!$CP$2,IF('Tabla de Aspectos'!CQ247='Tabla de Aspectos'!$CR$2,'Tabla de Aspectos'!$CR$2,IF('Tabla de Aspectos'!CS247='Tabla de Aspectos'!$CT$2,'Tabla de Aspectos'!$CT$2,IF('Tabla de Aspectos'!CU247='Tabla de Aspectos'!$CV$2,'Tabla de Aspectos'!$CV$2,IF('Tabla de Aspectos'!CW247='Tabla de Aspectos'!$CX$2,'Tabla de Aspectos'!$CX$2,"")))))))))))))))))))))))))))))))))))))))))))))))))</f>
        <v>Conjunción</v>
      </c>
      <c r="EL15" s="5">
        <f>IF(AND('Tabla de Aspectos'!H247&gt;=0,'Tabla de Aspectos'!H247&lt;'Tabla de Aspectos'!$G$5/24),'Tabla de Aspectos'!H247,IF(AND('Tabla de Aspectos'!J247&gt;=0,'Tabla de Aspectos'!J247&lt;'Tabla de Aspectos'!$I$5/24),'Tabla de Aspectos'!J247,IF(AND('Tabla de Aspectos'!CZ247&gt;=0,'Tabla de Aspectos'!CZ247&lt;'Tabla de Aspectos'!$CY$5/24),'Tabla de Aspectos'!CZ247,IF(AND('Tabla de Aspectos'!L247&gt;=0,'Tabla de Aspectos'!L247&lt;'Tabla de Aspectos'!$K$5/24),'Tabla de Aspectos'!L247,IF(AND('Tabla de Aspectos'!N247&gt;=0,'Tabla de Aspectos'!N247&lt;'Tabla de Aspectos'!$M$5/24),'Tabla de Aspectos'!N247,IF(AND('Tabla de Aspectos'!P247&gt;=0,'Tabla de Aspectos'!P247&lt;'Tabla de Aspectos'!$O$5/24),'Tabla de Aspectos'!P247,IF(AND('Tabla de Aspectos'!R247&gt;=0,'Tabla de Aspectos'!R247&lt;'Tabla de Aspectos'!$Q$5/24),'Tabla de Aspectos'!R247,IF(AND('Tabla de Aspectos'!T247&gt;=0,'Tabla de Aspectos'!T247&lt;'Tabla de Aspectos'!$S$5/24),'Tabla de Aspectos'!T247,IF(AND('Tabla de Aspectos'!V247&gt;=0,'Tabla de Aspectos'!V247&lt;'Tabla de Aspectos'!$U$5/24),'Tabla de Aspectos'!V247,IF(AND('Tabla de Aspectos'!X247&gt;=0,'Tabla de Aspectos'!X247&lt;'Tabla de Aspectos'!$W$5/24),'Tabla de Aspectos'!X247,IF(AND('Tabla de Aspectos'!Z247&gt;=0,'Tabla de Aspectos'!Z247&lt;'Tabla de Aspectos'!$Y$5/24),'Tabla de Aspectos'!Z247,IF(AND('Tabla de Aspectos'!AB247&gt;=0,'Tabla de Aspectos'!AB247&lt;'Tabla de Aspectos'!$AA$5/24),'Tabla de Aspectos'!AB247,IF(AND('Tabla de Aspectos'!AD247&gt;=0,'Tabla de Aspectos'!AD247&lt;'Tabla de Aspectos'!$AC$5/24),'Tabla de Aspectos'!AD247,IF(AND('Tabla de Aspectos'!AF247&gt;=0,'Tabla de Aspectos'!AF247&lt;'Tabla de Aspectos'!$AE$5/24),'Tabla de Aspectos'!AF247,IF(AND('Tabla de Aspectos'!AH247&gt;=0,'Tabla de Aspectos'!AH247&lt;'Tabla de Aspectos'!$AG$5/24),'Tabla de Aspectos'!AH247,IF(AND('Tabla de Aspectos'!AJ247&gt;=0,'Tabla de Aspectos'!AJ247&lt;'Tabla de Aspectos'!$AI$5/24),'Tabla de Aspectos'!AJ247,IF(AND('Tabla de Aspectos'!AL247&gt;=0,'Tabla de Aspectos'!AL247&lt;'Tabla de Aspectos'!$AK$5/24),'Tabla de Aspectos'!AL247,IF(AND('Tabla de Aspectos'!AN247&gt;=0,'Tabla de Aspectos'!AN247&lt;'Tabla de Aspectos'!$AM$5/24),'Tabla de Aspectos'!AN247,IF(AND('Tabla de Aspectos'!AP247&gt;=0,'Tabla de Aspectos'!AP247&lt;'Tabla de Aspectos'!$AO$5/24),'Tabla de Aspectos'!AP247,IF(AND('Tabla de Aspectos'!AR247&gt;=0,'Tabla de Aspectos'!AR247&lt;'Tabla de Aspectos'!$AQ$5/24),'Tabla de Aspectos'!AR247,IF(AND('Tabla de Aspectos'!AT247&gt;=0,'Tabla de Aspectos'!AT247&lt;'Tabla de Aspectos'!$AS$5/24),'Tabla de Aspectos'!AT247,IF(AND('Tabla de Aspectos'!AV247&gt;=0,'Tabla de Aspectos'!AV247&lt;'Tabla de Aspectos'!$AU$5/24),'Tabla de Aspectos'!AV247,IF(AND('Tabla de Aspectos'!AX247&gt;=0,'Tabla de Aspectos'!AX247&lt;'Tabla de Aspectos'!$AW$5/24),'Tabla de Aspectos'!AX247,IF(AND('Tabla de Aspectos'!AZ247&gt;=0,'Tabla de Aspectos'!AZ247&lt;'Tabla de Aspectos'!$AY$5/24),'Tabla de Aspectos'!AZ247,IF(AND('Tabla de Aspectos'!BB247&gt;=0,'Tabla de Aspectos'!BB247&lt;'Tabla de Aspectos'!$BA$5/24),'Tabla de Aspectos'!BB247,IF(AND('Tabla de Aspectos'!BD247&gt;=0,'Tabla de Aspectos'!BD247&lt;'Tabla de Aspectos'!$BC$5/24),'Tabla de Aspectos'!BD247,IF(AND('Tabla de Aspectos'!BF247&gt;=0,'Tabla de Aspectos'!BF247&lt;'Tabla de Aspectos'!$BE$5/24),'Tabla de Aspectos'!BF247,IF(AND('Tabla de Aspectos'!BH247&gt;=0,'Tabla de Aspectos'!BH247&lt;'Tabla de Aspectos'!$BG$5/24),'Tabla de Aspectos'!BH247,IF(AND('Tabla de Aspectos'!BJ247&gt;=0,'Tabla de Aspectos'!BJ247&lt;'Tabla de Aspectos'!$BI$5/24),'Tabla de Aspectos'!BJ247,IF(AND('Tabla de Aspectos'!BL247&gt;=0,'Tabla de Aspectos'!BL247&lt;'Tabla de Aspectos'!$BK$5/24),'Tabla de Aspectos'!BL247,IF(AND('Tabla de Aspectos'!BN247&gt;=0,'Tabla de Aspectos'!BN247&lt;'Tabla de Aspectos'!$BM$5/24),'Tabla de Aspectos'!BN247,IF(AND('Tabla de Aspectos'!BP247&gt;=0,'Tabla de Aspectos'!BP247&lt;'Tabla de Aspectos'!$BO$5/24),'Tabla de Aspectos'!BP247,IF(AND('Tabla de Aspectos'!BR247&gt;=0,'Tabla de Aspectos'!BR247&lt;'Tabla de Aspectos'!$BQ$5/24),'Tabla de Aspectos'!BR247,IF(AND('Tabla de Aspectos'!BT247&gt;=0,'Tabla de Aspectos'!BT247&lt;'Tabla de Aspectos'!$BS$5/24),'Tabla de Aspectos'!BT247,IF(AND('Tabla de Aspectos'!BV247&gt;=0,'Tabla de Aspectos'!BV247&lt;'Tabla de Aspectos'!$BU$5/24),'Tabla de Aspectos'!BV247,IF(AND('Tabla de Aspectos'!BX247&gt;=0,'Tabla de Aspectos'!BX247&lt;'Tabla de Aspectos'!$BW$5/24),'Tabla de Aspectos'!BX247,IF(AND('Tabla de Aspectos'!BZ247&gt;=0,'Tabla de Aspectos'!BZ247&lt;'Tabla de Aspectos'!$BY$5/24),'Tabla de Aspectos'!BZ247,IF(AND('Tabla de Aspectos'!CB247&gt;=0,'Tabla de Aspectos'!CB247&lt;'Tabla de Aspectos'!$CA$5/24),'Tabla de Aspectos'!CB247,IF(AND('Tabla de Aspectos'!CD247&gt;=0,'Tabla de Aspectos'!CD247&lt;'Tabla de Aspectos'!$CC$5/24),'Tabla de Aspectos'!CD247,IF(AND('Tabla de Aspectos'!CF247&gt;=0,'Tabla de Aspectos'!CF247&lt;'Tabla de Aspectos'!$CE$5/24),'Tabla de Aspectos'!CF247,IF(AND('Tabla de Aspectos'!CH247&gt;=0,'Tabla de Aspectos'!CH247&lt;'Tabla de Aspectos'!$CG$5/24),'Tabla de Aspectos'!CH247,IF(AND('Tabla de Aspectos'!CJ247&gt;=0,'Tabla de Aspectos'!CJ247&lt;'Tabla de Aspectos'!$CI$5/24),'Tabla de Aspectos'!CJ247,IF(AND('Tabla de Aspectos'!CL247&gt;=0,'Tabla de Aspectos'!CL247&lt;'Tabla de Aspectos'!$CK$5/24),'Tabla de Aspectos'!CL247,IF(AND('Tabla de Aspectos'!CN247&gt;=0,'Tabla de Aspectos'!CN247&lt;'Tabla de Aspectos'!$CM$5/24),'Tabla de Aspectos'!CN247,IF(AND('Tabla de Aspectos'!CP247&gt;=0,'Tabla de Aspectos'!CP247&lt;'Tabla de Aspectos'!$CO$5/24),'Tabla de Aspectos'!CP247,IF(AND('Tabla de Aspectos'!CR247&gt;=0,'Tabla de Aspectos'!CR247&lt;'Tabla de Aspectos'!$CQ$5/24),'Tabla de Aspectos'!CR247,IF(AND('Tabla de Aspectos'!CT247&gt;=0,'Tabla de Aspectos'!CT247&lt;'Tabla de Aspectos'!$CS$5/24),'Tabla de Aspectos'!CT247,IF(AND('Tabla de Aspectos'!CV247&gt;=0,'Tabla de Aspectos'!CV247&lt;'Tabla de Aspectos'!$CU$5/24),'Tabla de Aspectos'!CV247,IF(AND('Tabla de Aspectos'!CX247&gt;=0,'Tabla de Aspectos'!CX247&lt;'Tabla de Aspectos'!$CW$5/24),'Tabla de Aspectos'!CX247,"")))))))))))))))))))))))))))))))))))))))))))))))))</f>
        <v>0</v>
      </c>
      <c r="EM15" s="3" t="str">
        <f>IF(EL15&lt;&gt;"",IF(EK15=13,"(no se puede describir)",IF(EK15="Conjunción","+20",ROUND((31-HLOOKUP(EK15,'Tabla de Aspectos'!$G$2:$DT$7,6,FALSE))/3*2,1))),"")</f>
        <v>+20</v>
      </c>
      <c r="EN15" s="3">
        <f>IF(EK15='Tabla de Aspectos'!$G$2,24*EL15/'Tabla de Aspectos'!$G$5,IF(EK15='Tabla de Aspectos'!$I$2,24*EL15/'Tabla de Aspectos'!$I$5,IF(EK15='Tabla de Aspectos'!$K$2,24*EL15/'Tabla de Aspectos'!$K$5,IF(EK15='Tabla de Aspectos'!$CY$2,24*EL15/'Tabla de Aspectos'!$CY$5,IF(EK15='Tabla de Aspectos'!$M$2,24*EL15/'Tabla de Aspectos'!$M$5,IF(EK15='Tabla de Aspectos'!$M$2,24*EL15/'Tabla de Aspectos'!$M$5,IF(EK15='Tabla de Aspectos'!$O$2,24*EL15/'Tabla de Aspectos'!$O$5,IF(EK15='Tabla de Aspectos'!$Q$2,24*EL15/'Tabla de Aspectos'!$Q$5,IF(EK15='Tabla de Aspectos'!$S$2,24*EL15/'Tabla de Aspectos'!$S$5,IF(EK15='Tabla de Aspectos'!$U$2,24*EL15/'Tabla de Aspectos'!$U$5,IF(EK15='Tabla de Aspectos'!$W$2,24*EL15/'Tabla de Aspectos'!$W$5,IF(EK15='Tabla de Aspectos'!$Y$2,24*EL15/'Tabla de Aspectos'!$Y$5,IF(EK15='Tabla de Aspectos'!$AA$2,24*EL15/'Tabla de Aspectos'!$AA$5,IF(EK15='Tabla de Aspectos'!$AC$2,24*EL15/'Tabla de Aspectos'!$AC$5,IF(EK15='Tabla de Aspectos'!$AE$2,24*EL15/'Tabla de Aspectos'!$AE$5,IF(EK15='Tabla de Aspectos'!$AG$2,24*EL15/'Tabla de Aspectos'!$AG$5,IF(EK15='Tabla de Aspectos'!$AI$2,24*EL15/'Tabla de Aspectos'!$AI$5,IF(EK15='Tabla de Aspectos'!$AK$2,24*EL15/'Tabla de Aspectos'!$AK$5,IF(EK15='Tabla de Aspectos'!$AM$2,24*EL15/'Tabla de Aspectos'!$AM$5,IF(EK15='Tabla de Aspectos'!$AO$2,24*EL15/'Tabla de Aspectos'!$AO$5,IF(EK15='Tabla de Aspectos'!$AQ$2,24*EL15/'Tabla de Aspectos'!$AQ$5,IF(EK15='Tabla de Aspectos'!$AS$2,24*EL15/'Tabla de Aspectos'!$AS$5,IF(EK15='Tabla de Aspectos'!$AU$2,24*EL15/'Tabla de Aspectos'!$AU$5,IF(EK15='Tabla de Aspectos'!$AW$2,24*EL15/'Tabla de Aspectos'!$AW$5,IF(EK15='Tabla de Aspectos'!$AY$2,24*EL15/'Tabla de Aspectos'!$AY$5,IF(EK15='Tabla de Aspectos'!$BA$2,24*EL15/'Tabla de Aspectos'!$BA$5,IF(EK15='Tabla de Aspectos'!$BC$2,24*EL15/'Tabla de Aspectos'!$BC$5,IF(EK15='Tabla de Aspectos'!$BE$2,24*EL15/'Tabla de Aspectos'!$BE$5,IF(EK15='Tabla de Aspectos'!$BG$2,24*EL15/'Tabla de Aspectos'!$BG$5,IF(EK15='Tabla de Aspectos'!$BI$2,24*EL15/'Tabla de Aspectos'!$BI$5,IF(EK15='Tabla de Aspectos'!$BK$2,24*EL15/'Tabla de Aspectos'!$BK$5,IF(EK15='Tabla de Aspectos'!$BM$2,24*EL15/'Tabla de Aspectos'!$BM$5,IF(EK15='Tabla de Aspectos'!$BO$2,24*EL15/'Tabla de Aspectos'!$BO$5,IF(EK15='Tabla de Aspectos'!$BQ$2,24*EL15/'Tabla de Aspectos'!$BQ$5,IF(EK15='Tabla de Aspectos'!$BS$2,24*EL15/'Tabla de Aspectos'!$BS$5,IF(EK15='Tabla de Aspectos'!$BU$2,24*EL15/'Tabla de Aspectos'!$BU$5,IF(EK15='Tabla de Aspectos'!$BW$2,24*EL15/'Tabla de Aspectos'!$BW$5,IF(EK15='Tabla de Aspectos'!$BY$2,24*EL15/'Tabla de Aspectos'!$BY$5,IF(EK15='Tabla de Aspectos'!$CA$2,24*EL15/'Tabla de Aspectos'!$CA$5,IF(EK15='Tabla de Aspectos'!$CC$2,24*EL15/'Tabla de Aspectos'!$CC$5,IF(EK15='Tabla de Aspectos'!$CE$2,24*EL15/'Tabla de Aspectos'!$CE$5,IF(EK15='Tabla de Aspectos'!$CG$2,24*EL15/'Tabla de Aspectos'!$CG$5,IF(EK15='Tabla de Aspectos'!$CI$2,24*EL15/'Tabla de Aspectos'!$CI$5,IF(EK15='Tabla de Aspectos'!$CK$2,24*EL15/'Tabla de Aspectos'!$CK$5,IF(EK15='Tabla de Aspectos'!$CM$2,24*EL15/'Tabla de Aspectos'!$CM$5,IF(EK15='Tabla de Aspectos'!$CO$2,24*EL15/'Tabla de Aspectos'!$CO$5,IF(EK15='Tabla de Aspectos'!$CQ$2,24*EL15/'Tabla de Aspectos'!$CQ$5,IF(EK15='Tabla de Aspectos'!$CS$2,24*EL15/'Tabla de Aspectos'!$CS$5,IF(EK15='Tabla de Aspectos'!$CU$2,24*EL15/'Tabla de Aspectos'!$CU$5,IF(EK15='Tabla de Aspectos'!$CW$2,24*EL15/'Tabla de Aspectos'!$CW$5,""))))))))))))))))))))))))))))))))))))))))))))))))))</f>
        <v>0</v>
      </c>
      <c r="EO15" s="3">
        <f t="shared" si="13"/>
        <v>20</v>
      </c>
      <c r="EQ15" s="3">
        <f>'Tabla de Aspectos'!D262</f>
        <v>268</v>
      </c>
      <c r="ER15" s="3" t="str">
        <f>'Tabla de Aspectos'!E262</f>
        <v>Varuna</v>
      </c>
      <c r="ES15" s="3" t="str">
        <f>'Tabla de Aspectos'!F262</f>
        <v>Quirón</v>
      </c>
      <c r="ET15" s="3" t="str">
        <f>IF('Tabla de Aspectos'!G262='Tabla de Aspectos'!$H$2,'Tabla de Aspectos'!$H$2,IF('Tabla de Aspectos'!I262='Tabla de Aspectos'!$J$2,'Tabla de Aspectos'!$J$2,IF('Tabla de Aspectos'!CY262='Tabla de Aspectos'!$CZ$2,'Tabla de Aspectos'!$CZ$2,IF('Tabla de Aspectos'!K262='Tabla de Aspectos'!$L$2,'Tabla de Aspectos'!$L$2,IF('Tabla de Aspectos'!M262='Tabla de Aspectos'!$N$2,'Tabla de Aspectos'!$N$2,IF('Tabla de Aspectos'!O262='Tabla de Aspectos'!$P$2,'Tabla de Aspectos'!$P$2,IF('Tabla de Aspectos'!Q262='Tabla de Aspectos'!$R$2,'Tabla de Aspectos'!$R$2,IF('Tabla de Aspectos'!S262='Tabla de Aspectos'!$T$2,'Tabla de Aspectos'!$T$2,IF('Tabla de Aspectos'!U262='Tabla de Aspectos'!$V$2,'Tabla de Aspectos'!$V$2,IF('Tabla de Aspectos'!W262='Tabla de Aspectos'!$X$2,'Tabla de Aspectos'!$X$2,IF('Tabla de Aspectos'!Y262='Tabla de Aspectos'!$Z$2,'Tabla de Aspectos'!$Z$2,IF('Tabla de Aspectos'!AA262='Tabla de Aspectos'!$AB$2,'Tabla de Aspectos'!$AB$2,IF('Tabla de Aspectos'!AC262='Tabla de Aspectos'!$AD$2,'Tabla de Aspectos'!$AD$2,IF('Tabla de Aspectos'!AE262='Tabla de Aspectos'!$AF$2,'Tabla de Aspectos'!$AF$2,IF('Tabla de Aspectos'!AG262='Tabla de Aspectos'!$AH$2,'Tabla de Aspectos'!$AH$2,IF('Tabla de Aspectos'!AI262='Tabla de Aspectos'!$AJ$2,'Tabla de Aspectos'!$AJ$2,IF('Tabla de Aspectos'!AK262='Tabla de Aspectos'!$AL$2,'Tabla de Aspectos'!$AL$2,IF('Tabla de Aspectos'!AM262='Tabla de Aspectos'!$AN$2,'Tabla de Aspectos'!$AN$2,IF('Tabla de Aspectos'!AO262='Tabla de Aspectos'!$AP$2,'Tabla de Aspectos'!$AP$2,IF('Tabla de Aspectos'!AQ262='Tabla de Aspectos'!$AR$2,'Tabla de Aspectos'!$AR$2,IF('Tabla de Aspectos'!AS262='Tabla de Aspectos'!$AT$2,'Tabla de Aspectos'!$AT$2,IF('Tabla de Aspectos'!AU262='Tabla de Aspectos'!$AV$2,'Tabla de Aspectos'!$AV$2,IF('Tabla de Aspectos'!AW262='Tabla de Aspectos'!$AX$2,'Tabla de Aspectos'!$AX$2,IF('Tabla de Aspectos'!AY262='Tabla de Aspectos'!$AZ$2,'Tabla de Aspectos'!$AZ$2,IF('Tabla de Aspectos'!BA262='Tabla de Aspectos'!$BB$2,'Tabla de Aspectos'!$BB$2,IF('Tabla de Aspectos'!BC262='Tabla de Aspectos'!$BD$2,'Tabla de Aspectos'!$BD$2,IF('Tabla de Aspectos'!BE262='Tabla de Aspectos'!$BF$2,'Tabla de Aspectos'!$BF$2,IF('Tabla de Aspectos'!BG262='Tabla de Aspectos'!$BH$2,'Tabla de Aspectos'!$BH$2,IF('Tabla de Aspectos'!BI262='Tabla de Aspectos'!$BJ$2,'Tabla de Aspectos'!$BJ$2,IF('Tabla de Aspectos'!BK262='Tabla de Aspectos'!$BL$2,'Tabla de Aspectos'!$BL$2,IF('Tabla de Aspectos'!BM262='Tabla de Aspectos'!$BN$2,'Tabla de Aspectos'!$BN$2,IF('Tabla de Aspectos'!BO262='Tabla de Aspectos'!$BP$2,'Tabla de Aspectos'!$BP$2,IF('Tabla de Aspectos'!BQ262='Tabla de Aspectos'!$BR$2,'Tabla de Aspectos'!$BR$2,IF('Tabla de Aspectos'!BS262='Tabla de Aspectos'!$BT$2,'Tabla de Aspectos'!$BT$2,IF('Tabla de Aspectos'!BU262='Tabla de Aspectos'!$BV$2,'Tabla de Aspectos'!$BV$2,IF('Tabla de Aspectos'!BW262='Tabla de Aspectos'!$BX$2,'Tabla de Aspectos'!$BX$2,IF('Tabla de Aspectos'!BY262='Tabla de Aspectos'!$BZ$2,'Tabla de Aspectos'!$BZ$2,IF('Tabla de Aspectos'!CA262='Tabla de Aspectos'!$CB$2,'Tabla de Aspectos'!$CB$2,IF('Tabla de Aspectos'!CC262='Tabla de Aspectos'!$CD$2,'Tabla de Aspectos'!$CD$2,IF('Tabla de Aspectos'!CE262='Tabla de Aspectos'!$CF$2,'Tabla de Aspectos'!$CF$2,IF('Tabla de Aspectos'!CG262='Tabla de Aspectos'!$CH$2,'Tabla de Aspectos'!$CH$2,IF('Tabla de Aspectos'!CI262='Tabla de Aspectos'!$CJ$2,'Tabla de Aspectos'!$CJ$2,IF('Tabla de Aspectos'!CK262='Tabla de Aspectos'!$CL$2,'Tabla de Aspectos'!$CL$2,IF('Tabla de Aspectos'!CM262='Tabla de Aspectos'!$CN$2,'Tabla de Aspectos'!$CN$2,IF('Tabla de Aspectos'!CO262='Tabla de Aspectos'!$CP$2,'Tabla de Aspectos'!$CP$2,IF('Tabla de Aspectos'!CQ262='Tabla de Aspectos'!$CR$2,'Tabla de Aspectos'!$CR$2,IF('Tabla de Aspectos'!CS262='Tabla de Aspectos'!$CT$2,'Tabla de Aspectos'!$CT$2,IF('Tabla de Aspectos'!CU262='Tabla de Aspectos'!$CV$2,'Tabla de Aspectos'!$CV$2,IF('Tabla de Aspectos'!CW262='Tabla de Aspectos'!$CX$2,'Tabla de Aspectos'!$CX$2,"")))))))))))))))))))))))))))))))))))))))))))))))))</f>
        <v>Conjunción</v>
      </c>
      <c r="EU15" s="5">
        <f>IF(AND('Tabla de Aspectos'!H262&gt;=0,'Tabla de Aspectos'!H262&lt;'Tabla de Aspectos'!$G$5/24),'Tabla de Aspectos'!H262,IF(AND('Tabla de Aspectos'!J262&gt;=0,'Tabla de Aspectos'!J262&lt;'Tabla de Aspectos'!$I$5/24),'Tabla de Aspectos'!J262,IF(AND('Tabla de Aspectos'!CZ262&gt;=0,'Tabla de Aspectos'!CZ262&lt;'Tabla de Aspectos'!$CY$5/24),'Tabla de Aspectos'!CZ262,IF(AND('Tabla de Aspectos'!L262&gt;=0,'Tabla de Aspectos'!L262&lt;'Tabla de Aspectos'!$K$5/24),'Tabla de Aspectos'!L262,IF(AND('Tabla de Aspectos'!N262&gt;=0,'Tabla de Aspectos'!N262&lt;'Tabla de Aspectos'!$M$5/24),'Tabla de Aspectos'!N262,IF(AND('Tabla de Aspectos'!P262&gt;=0,'Tabla de Aspectos'!P262&lt;'Tabla de Aspectos'!$O$5/24),'Tabla de Aspectos'!P262,IF(AND('Tabla de Aspectos'!R262&gt;=0,'Tabla de Aspectos'!R262&lt;'Tabla de Aspectos'!$Q$5/24),'Tabla de Aspectos'!R262,IF(AND('Tabla de Aspectos'!T262&gt;=0,'Tabla de Aspectos'!T262&lt;'Tabla de Aspectos'!$S$5/24),'Tabla de Aspectos'!T262,IF(AND('Tabla de Aspectos'!V262&gt;=0,'Tabla de Aspectos'!V262&lt;'Tabla de Aspectos'!$U$5/24),'Tabla de Aspectos'!V262,IF(AND('Tabla de Aspectos'!X262&gt;=0,'Tabla de Aspectos'!X262&lt;'Tabla de Aspectos'!$W$5/24),'Tabla de Aspectos'!X262,IF(AND('Tabla de Aspectos'!Z262&gt;=0,'Tabla de Aspectos'!Z262&lt;'Tabla de Aspectos'!$Y$5/24),'Tabla de Aspectos'!Z262,IF(AND('Tabla de Aspectos'!AB262&gt;=0,'Tabla de Aspectos'!AB262&lt;'Tabla de Aspectos'!$AA$5/24),'Tabla de Aspectos'!AB262,IF(AND('Tabla de Aspectos'!AD262&gt;=0,'Tabla de Aspectos'!AD262&lt;'Tabla de Aspectos'!$AC$5/24),'Tabla de Aspectos'!AD262,IF(AND('Tabla de Aspectos'!AF262&gt;=0,'Tabla de Aspectos'!AF262&lt;'Tabla de Aspectos'!$AE$5/24),'Tabla de Aspectos'!AF262,IF(AND('Tabla de Aspectos'!AH262&gt;=0,'Tabla de Aspectos'!AH262&lt;'Tabla de Aspectos'!$AG$5/24),'Tabla de Aspectos'!AH262,IF(AND('Tabla de Aspectos'!AJ262&gt;=0,'Tabla de Aspectos'!AJ262&lt;'Tabla de Aspectos'!$AI$5/24),'Tabla de Aspectos'!AJ262,IF(AND('Tabla de Aspectos'!AL262&gt;=0,'Tabla de Aspectos'!AL262&lt;'Tabla de Aspectos'!$AK$5/24),'Tabla de Aspectos'!AL262,IF(AND('Tabla de Aspectos'!AN262&gt;=0,'Tabla de Aspectos'!AN262&lt;'Tabla de Aspectos'!$AM$5/24),'Tabla de Aspectos'!AN262,IF(AND('Tabla de Aspectos'!AP262&gt;=0,'Tabla de Aspectos'!AP262&lt;'Tabla de Aspectos'!$AO$5/24),'Tabla de Aspectos'!AP262,IF(AND('Tabla de Aspectos'!AR262&gt;=0,'Tabla de Aspectos'!AR262&lt;'Tabla de Aspectos'!$AQ$5/24),'Tabla de Aspectos'!AR262,IF(AND('Tabla de Aspectos'!AT262&gt;=0,'Tabla de Aspectos'!AT262&lt;'Tabla de Aspectos'!$AS$5/24),'Tabla de Aspectos'!AT262,IF(AND('Tabla de Aspectos'!AV262&gt;=0,'Tabla de Aspectos'!AV262&lt;'Tabla de Aspectos'!$AU$5/24),'Tabla de Aspectos'!AV262,IF(AND('Tabla de Aspectos'!AX262&gt;=0,'Tabla de Aspectos'!AX262&lt;'Tabla de Aspectos'!$AW$5/24),'Tabla de Aspectos'!AX262,IF(AND('Tabla de Aspectos'!AZ262&gt;=0,'Tabla de Aspectos'!AZ262&lt;'Tabla de Aspectos'!$AY$5/24),'Tabla de Aspectos'!AZ262,IF(AND('Tabla de Aspectos'!BB262&gt;=0,'Tabla de Aspectos'!BB262&lt;'Tabla de Aspectos'!$BA$5/24),'Tabla de Aspectos'!BB262,IF(AND('Tabla de Aspectos'!BD262&gt;=0,'Tabla de Aspectos'!BD262&lt;'Tabla de Aspectos'!$BC$5/24),'Tabla de Aspectos'!BD262,IF(AND('Tabla de Aspectos'!BF262&gt;=0,'Tabla de Aspectos'!BF262&lt;'Tabla de Aspectos'!$BE$5/24),'Tabla de Aspectos'!BF262,IF(AND('Tabla de Aspectos'!BH262&gt;=0,'Tabla de Aspectos'!BH262&lt;'Tabla de Aspectos'!$BG$5/24),'Tabla de Aspectos'!BH262,IF(AND('Tabla de Aspectos'!BJ262&gt;=0,'Tabla de Aspectos'!BJ262&lt;'Tabla de Aspectos'!$BI$5/24),'Tabla de Aspectos'!BJ262,IF(AND('Tabla de Aspectos'!BL262&gt;=0,'Tabla de Aspectos'!BL262&lt;'Tabla de Aspectos'!$BK$5/24),'Tabla de Aspectos'!BL262,IF(AND('Tabla de Aspectos'!BN262&gt;=0,'Tabla de Aspectos'!BN262&lt;'Tabla de Aspectos'!$BM$5/24),'Tabla de Aspectos'!BN262,IF(AND('Tabla de Aspectos'!BP262&gt;=0,'Tabla de Aspectos'!BP262&lt;'Tabla de Aspectos'!$BO$5/24),'Tabla de Aspectos'!BP262,IF(AND('Tabla de Aspectos'!BR262&gt;=0,'Tabla de Aspectos'!BR262&lt;'Tabla de Aspectos'!$BQ$5/24),'Tabla de Aspectos'!BR262,IF(AND('Tabla de Aspectos'!BT262&gt;=0,'Tabla de Aspectos'!BT262&lt;'Tabla de Aspectos'!$BS$5/24),'Tabla de Aspectos'!BT262,IF(AND('Tabla de Aspectos'!BV262&gt;=0,'Tabla de Aspectos'!BV262&lt;'Tabla de Aspectos'!$BU$5/24),'Tabla de Aspectos'!BV262,IF(AND('Tabla de Aspectos'!BX262&gt;=0,'Tabla de Aspectos'!BX262&lt;'Tabla de Aspectos'!$BW$5/24),'Tabla de Aspectos'!BX262,IF(AND('Tabla de Aspectos'!BZ262&gt;=0,'Tabla de Aspectos'!BZ262&lt;'Tabla de Aspectos'!$BY$5/24),'Tabla de Aspectos'!BZ262,IF(AND('Tabla de Aspectos'!CB262&gt;=0,'Tabla de Aspectos'!CB262&lt;'Tabla de Aspectos'!$CA$5/24),'Tabla de Aspectos'!CB262,IF(AND('Tabla de Aspectos'!CD262&gt;=0,'Tabla de Aspectos'!CD262&lt;'Tabla de Aspectos'!$CC$5/24),'Tabla de Aspectos'!CD262,IF(AND('Tabla de Aspectos'!CF262&gt;=0,'Tabla de Aspectos'!CF262&lt;'Tabla de Aspectos'!$CE$5/24),'Tabla de Aspectos'!CF262,IF(AND('Tabla de Aspectos'!CH262&gt;=0,'Tabla de Aspectos'!CH262&lt;'Tabla de Aspectos'!$CG$5/24),'Tabla de Aspectos'!CH262,IF(AND('Tabla de Aspectos'!CJ262&gt;=0,'Tabla de Aspectos'!CJ262&lt;'Tabla de Aspectos'!$CI$5/24),'Tabla de Aspectos'!CJ262,IF(AND('Tabla de Aspectos'!CL262&gt;=0,'Tabla de Aspectos'!CL262&lt;'Tabla de Aspectos'!$CK$5/24),'Tabla de Aspectos'!CL262,IF(AND('Tabla de Aspectos'!CN262&gt;=0,'Tabla de Aspectos'!CN262&lt;'Tabla de Aspectos'!$CM$5/24),'Tabla de Aspectos'!CN262,IF(AND('Tabla de Aspectos'!CP262&gt;=0,'Tabla de Aspectos'!CP262&lt;'Tabla de Aspectos'!$CO$5/24),'Tabla de Aspectos'!CP262,IF(AND('Tabla de Aspectos'!CR262&gt;=0,'Tabla de Aspectos'!CR262&lt;'Tabla de Aspectos'!$CQ$5/24),'Tabla de Aspectos'!CR262,IF(AND('Tabla de Aspectos'!CT262&gt;=0,'Tabla de Aspectos'!CT262&lt;'Tabla de Aspectos'!$CS$5/24),'Tabla de Aspectos'!CT262,IF(AND('Tabla de Aspectos'!CV262&gt;=0,'Tabla de Aspectos'!CV262&lt;'Tabla de Aspectos'!$CU$5/24),'Tabla de Aspectos'!CV262,IF(AND('Tabla de Aspectos'!CX262&gt;=0,'Tabla de Aspectos'!CX262&lt;'Tabla de Aspectos'!$CW$5/24),'Tabla de Aspectos'!CX262,"")))))))))))))))))))))))))))))))))))))))))))))))))</f>
        <v>0</v>
      </c>
      <c r="EV15" s="3" t="str">
        <f>IF(EU15&lt;&gt;"",IF(ET15=13,"(no se puede describir)",IF(ET15="Conjunción","+20",ROUND((31-HLOOKUP(ET15,'Tabla de Aspectos'!$G$2:$DT$7,6,FALSE))/3*2,1))),"")</f>
        <v>+20</v>
      </c>
      <c r="EW15" s="3">
        <f>IF(ET15='Tabla de Aspectos'!$G$2,24*EU15/'Tabla de Aspectos'!$G$5,IF(ET15='Tabla de Aspectos'!$I$2,24*EU15/'Tabla de Aspectos'!$I$5,IF(ET15='Tabla de Aspectos'!$K$2,24*EU15/'Tabla de Aspectos'!$K$5,IF(ET15='Tabla de Aspectos'!$CY$2,24*EU15/'Tabla de Aspectos'!$CY$5,IF(ET15='Tabla de Aspectos'!$M$2,24*EU15/'Tabla de Aspectos'!$M$5,IF(ET15='Tabla de Aspectos'!$M$2,24*EU15/'Tabla de Aspectos'!$M$5,IF(ET15='Tabla de Aspectos'!$O$2,24*EU15/'Tabla de Aspectos'!$O$5,IF(ET15='Tabla de Aspectos'!$Q$2,24*EU15/'Tabla de Aspectos'!$Q$5,IF(ET15='Tabla de Aspectos'!$S$2,24*EU15/'Tabla de Aspectos'!$S$5,IF(ET15='Tabla de Aspectos'!$U$2,24*EU15/'Tabla de Aspectos'!$U$5,IF(ET15='Tabla de Aspectos'!$W$2,24*EU15/'Tabla de Aspectos'!$W$5,IF(ET15='Tabla de Aspectos'!$Y$2,24*EU15/'Tabla de Aspectos'!$Y$5,IF(ET15='Tabla de Aspectos'!$AA$2,24*EU15/'Tabla de Aspectos'!$AA$5,IF(ET15='Tabla de Aspectos'!$AC$2,24*EU15/'Tabla de Aspectos'!$AC$5,IF(ET15='Tabla de Aspectos'!$AE$2,24*EU15/'Tabla de Aspectos'!$AE$5,IF(ET15='Tabla de Aspectos'!$AG$2,24*EU15/'Tabla de Aspectos'!$AG$5,IF(ET15='Tabla de Aspectos'!$AI$2,24*EU15/'Tabla de Aspectos'!$AI$5,IF(ET15='Tabla de Aspectos'!$AK$2,24*EU15/'Tabla de Aspectos'!$AK$5,IF(ET15='Tabla de Aspectos'!$AM$2,24*EU15/'Tabla de Aspectos'!$AM$5,IF(ET15='Tabla de Aspectos'!$AO$2,24*EU15/'Tabla de Aspectos'!$AO$5,IF(ET15='Tabla de Aspectos'!$AQ$2,24*EU15/'Tabla de Aspectos'!$AQ$5,IF(ET15='Tabla de Aspectos'!$AS$2,24*EU15/'Tabla de Aspectos'!$AS$5,IF(ET15='Tabla de Aspectos'!$AU$2,24*EU15/'Tabla de Aspectos'!$AU$5,IF(ET15='Tabla de Aspectos'!$AW$2,24*EU15/'Tabla de Aspectos'!$AW$5,IF(ET15='Tabla de Aspectos'!$AY$2,24*EU15/'Tabla de Aspectos'!$AY$5,IF(ET15='Tabla de Aspectos'!$BA$2,24*EU15/'Tabla de Aspectos'!$BA$5,IF(ET15='Tabla de Aspectos'!$BC$2,24*EU15/'Tabla de Aspectos'!$BC$5,IF(ET15='Tabla de Aspectos'!$BE$2,24*EU15/'Tabla de Aspectos'!$BE$5,IF(ET15='Tabla de Aspectos'!$BG$2,24*EU15/'Tabla de Aspectos'!$BG$5,IF(ET15='Tabla de Aspectos'!$BI$2,24*EU15/'Tabla de Aspectos'!$BI$5,IF(ET15='Tabla de Aspectos'!$BK$2,24*EU15/'Tabla de Aspectos'!$BK$5,IF(ET15='Tabla de Aspectos'!$BM$2,24*EU15/'Tabla de Aspectos'!$BM$5,IF(ET15='Tabla de Aspectos'!$BO$2,24*EU15/'Tabla de Aspectos'!$BO$5,IF(ET15='Tabla de Aspectos'!$BQ$2,24*EU15/'Tabla de Aspectos'!$BQ$5,IF(ET15='Tabla de Aspectos'!$BS$2,24*EU15/'Tabla de Aspectos'!$BS$5,IF(ET15='Tabla de Aspectos'!$BU$2,24*EU15/'Tabla de Aspectos'!$BU$5,IF(ET15='Tabla de Aspectos'!$BW$2,24*EU15/'Tabla de Aspectos'!$BW$5,IF(ET15='Tabla de Aspectos'!$BY$2,24*EU15/'Tabla de Aspectos'!$BY$5,IF(ET15='Tabla de Aspectos'!$CA$2,24*EU15/'Tabla de Aspectos'!$CA$5,IF(ET15='Tabla de Aspectos'!$CC$2,24*EU15/'Tabla de Aspectos'!$CC$5,IF(ET15='Tabla de Aspectos'!$CE$2,24*EU15/'Tabla de Aspectos'!$CE$5,IF(ET15='Tabla de Aspectos'!$CG$2,24*EU15/'Tabla de Aspectos'!$CG$5,IF(ET15='Tabla de Aspectos'!$CI$2,24*EU15/'Tabla de Aspectos'!$CI$5,IF(ET15='Tabla de Aspectos'!$CK$2,24*EU15/'Tabla de Aspectos'!$CK$5,IF(ET15='Tabla de Aspectos'!$CM$2,24*EU15/'Tabla de Aspectos'!$CM$5,IF(ET15='Tabla de Aspectos'!$CO$2,24*EU15/'Tabla de Aspectos'!$CO$5,IF(ET15='Tabla de Aspectos'!$CQ$2,24*EU15/'Tabla de Aspectos'!$CQ$5,IF(ET15='Tabla de Aspectos'!$CS$2,24*EU15/'Tabla de Aspectos'!$CS$5,IF(ET15='Tabla de Aspectos'!$CU$2,24*EU15/'Tabla de Aspectos'!$CU$5,IF(ET15='Tabla de Aspectos'!$CW$2,24*EU15/'Tabla de Aspectos'!$CW$5,""))))))))))))))))))))))))))))))))))))))))))))))))))</f>
        <v>0</v>
      </c>
      <c r="EX15" s="3">
        <f t="shared" si="14"/>
        <v>20</v>
      </c>
    </row>
    <row r="16" spans="3:154" x14ac:dyDescent="0.3">
      <c r="C16" s="3">
        <f>'Tabla de Aspectos'!D22</f>
        <v>13</v>
      </c>
      <c r="D16" s="3" t="str">
        <f>'Tabla de Aspectos'!E22</f>
        <v>Lilith</v>
      </c>
      <c r="E16" s="3" t="str">
        <f>'Tabla de Aspectos'!F22</f>
        <v>Se requiere llenar las posiciones</v>
      </c>
      <c r="F16" s="3" t="e">
        <f>IF('Tabla de Aspectos'!G22='Tabla de Aspectos'!$H$2,'Tabla de Aspectos'!$H$2,IF('Tabla de Aspectos'!I22='Tabla de Aspectos'!$J$2,'Tabla de Aspectos'!$J$2,IF('Tabla de Aspectos'!K22='Tabla de Aspectos'!$L$2,'Tabla de Aspectos'!$L$2,"")))</f>
        <v>#N/A</v>
      </c>
      <c r="G16" s="5" t="e">
        <f>IF(AND('Tabla de Aspectos'!H22&gt;=0,'Tabla de Aspectos'!H22&lt;'Tabla de Aspectos'!$G$5/24),'Tabla de Aspectos'!H22,IF(AND('Tabla de Aspectos'!J22&gt;=0,'Tabla de Aspectos'!J22&lt;'Tabla de Aspectos'!$I$5/24),'Tabla de Aspectos'!J22,IF(AND('Tabla de Aspectos'!L22&gt;=0,'Tabla de Aspectos'!L22&lt;'Tabla de Aspectos'!$K$5/24),'Tabla de Aspectos'!L22,"")))</f>
        <v>#N/A</v>
      </c>
      <c r="H16" s="3" t="e">
        <f>IF(G16&lt;&gt;"",IF(F16=13,"(no se puede describir)",IF(F16="Conjunción","+20",ROUND((31-HLOOKUP(F16,'Tabla de Aspectos'!$G$2:$DT$7,6,FALSE))/3*2,1))),"")</f>
        <v>#N/A</v>
      </c>
      <c r="I16" s="3" t="e">
        <f>IF(F16='Tabla de Aspectos'!$G$2,24*G16/'Tabla de Aspectos'!$G$5,IF(F16='Tabla de Aspectos'!$I$2,24*G16/'Tabla de Aspectos'!$I$5,IF(F16='Tabla de Aspectos'!$K$2,24*G16/'Tabla de Aspectos'!$K$5,"")))</f>
        <v>#N/A</v>
      </c>
      <c r="J16" s="3" t="e">
        <f t="shared" si="15"/>
        <v>#N/A</v>
      </c>
      <c r="L16" s="3">
        <f>'Tabla de Aspectos'!D38</f>
        <v>30</v>
      </c>
      <c r="M16" s="3" t="str">
        <f>'Tabla de Aspectos'!E38</f>
        <v>Sol</v>
      </c>
      <c r="N16" s="3" t="str">
        <f>'Tabla de Aspectos'!F38</f>
        <v>Vertex</v>
      </c>
      <c r="O16" s="3" t="str">
        <f>IF('Tabla de Aspectos'!G38='Tabla de Aspectos'!$H$2,'Tabla de Aspectos'!$H$2,IF('Tabla de Aspectos'!I38='Tabla de Aspectos'!$J$2,'Tabla de Aspectos'!$J$2,IF('Tabla de Aspectos'!CY38='Tabla de Aspectos'!$CZ$2,'Tabla de Aspectos'!$CZ$2,IF('Tabla de Aspectos'!K38='Tabla de Aspectos'!$L$2,'Tabla de Aspectos'!$L$2,IF('Tabla de Aspectos'!M38='Tabla de Aspectos'!$N$2,'Tabla de Aspectos'!$N$2,IF('Tabla de Aspectos'!O38='Tabla de Aspectos'!$P$2,'Tabla de Aspectos'!$P$2,IF('Tabla de Aspectos'!Q38='Tabla de Aspectos'!$R$2,'Tabla de Aspectos'!$R$2,IF('Tabla de Aspectos'!S38='Tabla de Aspectos'!$T$2,'Tabla de Aspectos'!$T$2,IF('Tabla de Aspectos'!U38='Tabla de Aspectos'!$V$2,'Tabla de Aspectos'!$V$2,IF('Tabla de Aspectos'!W38='Tabla de Aspectos'!$X$2,'Tabla de Aspectos'!$X$2,IF('Tabla de Aspectos'!Y38='Tabla de Aspectos'!$Z$2,'Tabla de Aspectos'!$Z$2,IF('Tabla de Aspectos'!AA38='Tabla de Aspectos'!$AB$2,'Tabla de Aspectos'!$AB$2,IF('Tabla de Aspectos'!AC38='Tabla de Aspectos'!$AD$2,'Tabla de Aspectos'!$AD$2,IF('Tabla de Aspectos'!AE38='Tabla de Aspectos'!$AF$2,'Tabla de Aspectos'!$AF$2,IF('Tabla de Aspectos'!AG38='Tabla de Aspectos'!$AH$2,'Tabla de Aspectos'!$AH$2,IF('Tabla de Aspectos'!AI38='Tabla de Aspectos'!$AJ$2,'Tabla de Aspectos'!$AJ$2,IF('Tabla de Aspectos'!AK38='Tabla de Aspectos'!$AL$2,'Tabla de Aspectos'!$AL$2,IF('Tabla de Aspectos'!AM38='Tabla de Aspectos'!$AN$2,'Tabla de Aspectos'!$AN$2,IF('Tabla de Aspectos'!AO38='Tabla de Aspectos'!$AP$2,'Tabla de Aspectos'!$AP$2,IF('Tabla de Aspectos'!AQ38='Tabla de Aspectos'!$AR$2,'Tabla de Aspectos'!$AR$2,IF('Tabla de Aspectos'!AS38='Tabla de Aspectos'!$AT$2,'Tabla de Aspectos'!$AT$2,IF('Tabla de Aspectos'!AU38='Tabla de Aspectos'!$AV$2,'Tabla de Aspectos'!$AV$2,IF('Tabla de Aspectos'!AW38='Tabla de Aspectos'!$AX$2,'Tabla de Aspectos'!$AX$2,IF('Tabla de Aspectos'!AY38='Tabla de Aspectos'!$AZ$2,'Tabla de Aspectos'!$AZ$2,IF('Tabla de Aspectos'!BA38='Tabla de Aspectos'!$BB$2,'Tabla de Aspectos'!$BB$2,IF('Tabla de Aspectos'!BC38='Tabla de Aspectos'!$BD$2,'Tabla de Aspectos'!$BD$2,IF('Tabla de Aspectos'!BE38='Tabla de Aspectos'!$BF$2,'Tabla de Aspectos'!$BF$2,IF('Tabla de Aspectos'!BG38='Tabla de Aspectos'!$BH$2,'Tabla de Aspectos'!$BH$2,IF('Tabla de Aspectos'!BI38='Tabla de Aspectos'!$BJ$2,'Tabla de Aspectos'!$BJ$2,IF('Tabla de Aspectos'!BK38='Tabla de Aspectos'!$BL$2,'Tabla de Aspectos'!$BL$2,IF('Tabla de Aspectos'!BM38='Tabla de Aspectos'!$BN$2,'Tabla de Aspectos'!$BN$2,IF('Tabla de Aspectos'!BO38='Tabla de Aspectos'!$BP$2,'Tabla de Aspectos'!$BP$2,IF('Tabla de Aspectos'!BQ38='Tabla de Aspectos'!$BR$2,'Tabla de Aspectos'!$BR$2,IF('Tabla de Aspectos'!BS38='Tabla de Aspectos'!$BT$2,'Tabla de Aspectos'!$BT$2,IF('Tabla de Aspectos'!BU38='Tabla de Aspectos'!$BV$2,'Tabla de Aspectos'!$BV$2,IF('Tabla de Aspectos'!BW38='Tabla de Aspectos'!$BX$2,'Tabla de Aspectos'!$BX$2,IF('Tabla de Aspectos'!BY38='Tabla de Aspectos'!$BZ$2,'Tabla de Aspectos'!$BZ$2,IF('Tabla de Aspectos'!CA38='Tabla de Aspectos'!$CB$2,'Tabla de Aspectos'!$CB$2,IF('Tabla de Aspectos'!CC38='Tabla de Aspectos'!$CD$2,'Tabla de Aspectos'!$CD$2,IF('Tabla de Aspectos'!CE38='Tabla de Aspectos'!$CF$2,'Tabla de Aspectos'!$CF$2,IF('Tabla de Aspectos'!CG38='Tabla de Aspectos'!$CH$2,'Tabla de Aspectos'!$CH$2,IF('Tabla de Aspectos'!CI38='Tabla de Aspectos'!$CJ$2,'Tabla de Aspectos'!$CJ$2,IF('Tabla de Aspectos'!CK38='Tabla de Aspectos'!$CL$2,'Tabla de Aspectos'!$CL$2,IF('Tabla de Aspectos'!CM38='Tabla de Aspectos'!$CN$2,'Tabla de Aspectos'!$CN$2,IF('Tabla de Aspectos'!CO38='Tabla de Aspectos'!$CP$2,'Tabla de Aspectos'!$CP$2,IF('Tabla de Aspectos'!CQ38='Tabla de Aspectos'!$CR$2,'Tabla de Aspectos'!$CR$2,IF('Tabla de Aspectos'!CS38='Tabla de Aspectos'!$CT$2,'Tabla de Aspectos'!$CT$2,IF('Tabla de Aspectos'!CU38='Tabla de Aspectos'!$CV$2,'Tabla de Aspectos'!$CV$2,IF('Tabla de Aspectos'!CW38='Tabla de Aspectos'!$CX$2,'Tabla de Aspectos'!$CX$2,"")))))))))))))))))))))))))))))))))))))))))))))))))</f>
        <v>Conjunción</v>
      </c>
      <c r="P16" s="5">
        <f>IF(AND('Tabla de Aspectos'!H38&gt;=0,'Tabla de Aspectos'!H38&lt;'Tabla de Aspectos'!$G$5/24),'Tabla de Aspectos'!H38,IF(AND('Tabla de Aspectos'!J38&gt;=0,'Tabla de Aspectos'!J38&lt;'Tabla de Aspectos'!$I$5/24),'Tabla de Aspectos'!J38,IF(AND('Tabla de Aspectos'!CZ38&gt;=0,'Tabla de Aspectos'!CZ38&lt;'Tabla de Aspectos'!$CY$5/24),'Tabla de Aspectos'!CZ38,IF(AND('Tabla de Aspectos'!L38&gt;=0,'Tabla de Aspectos'!L38&lt;'Tabla de Aspectos'!$K$5/24),'Tabla de Aspectos'!L38,IF(AND('Tabla de Aspectos'!N38&gt;=0,'Tabla de Aspectos'!N38&lt;'Tabla de Aspectos'!$M$5/24),'Tabla de Aspectos'!N38,IF(AND('Tabla de Aspectos'!P38&gt;=0,'Tabla de Aspectos'!P38&lt;'Tabla de Aspectos'!$O$5/24),'Tabla de Aspectos'!P38,IF(AND('Tabla de Aspectos'!R38&gt;=0,'Tabla de Aspectos'!R38&lt;'Tabla de Aspectos'!$Q$5/24),'Tabla de Aspectos'!R38,IF(AND('Tabla de Aspectos'!T38&gt;=0,'Tabla de Aspectos'!T38&lt;'Tabla de Aspectos'!$S$5/24),'Tabla de Aspectos'!T38,IF(AND('Tabla de Aspectos'!V38&gt;=0,'Tabla de Aspectos'!V38&lt;'Tabla de Aspectos'!$U$5/24),'Tabla de Aspectos'!V38,IF(AND('Tabla de Aspectos'!X38&gt;=0,'Tabla de Aspectos'!X38&lt;'Tabla de Aspectos'!$W$5/24),'Tabla de Aspectos'!X38,IF(AND('Tabla de Aspectos'!Z38&gt;=0,'Tabla de Aspectos'!Z38&lt;'Tabla de Aspectos'!$Y$5/24),'Tabla de Aspectos'!Z38,IF(AND('Tabla de Aspectos'!AB38&gt;=0,'Tabla de Aspectos'!AB38&lt;'Tabla de Aspectos'!$AA$5/24),'Tabla de Aspectos'!AB38,IF(AND('Tabla de Aspectos'!AD38&gt;=0,'Tabla de Aspectos'!AD38&lt;'Tabla de Aspectos'!$AC$5/24),'Tabla de Aspectos'!AD38,IF(AND('Tabla de Aspectos'!AF38&gt;=0,'Tabla de Aspectos'!AF38&lt;'Tabla de Aspectos'!$AE$5/24),'Tabla de Aspectos'!AF38,IF(AND('Tabla de Aspectos'!AH38&gt;=0,'Tabla de Aspectos'!AH38&lt;'Tabla de Aspectos'!$AG$5/24),'Tabla de Aspectos'!AH38,IF(AND('Tabla de Aspectos'!AJ38&gt;=0,'Tabla de Aspectos'!AJ38&lt;'Tabla de Aspectos'!$AI$5/24),'Tabla de Aspectos'!AJ38,IF(AND('Tabla de Aspectos'!AL38&gt;=0,'Tabla de Aspectos'!AL38&lt;'Tabla de Aspectos'!$AK$5/24),'Tabla de Aspectos'!AL38,IF(AND('Tabla de Aspectos'!AN38&gt;=0,'Tabla de Aspectos'!AN38&lt;'Tabla de Aspectos'!$AM$5/24),'Tabla de Aspectos'!AN38,IF(AND('Tabla de Aspectos'!AP38&gt;=0,'Tabla de Aspectos'!AP38&lt;'Tabla de Aspectos'!$AO$5/24),'Tabla de Aspectos'!AP38,IF(AND('Tabla de Aspectos'!AR38&gt;=0,'Tabla de Aspectos'!AR38&lt;'Tabla de Aspectos'!$AQ$5/24),'Tabla de Aspectos'!AR38,IF(AND('Tabla de Aspectos'!AT38&gt;=0,'Tabla de Aspectos'!AT38&lt;'Tabla de Aspectos'!$AS$5/24),'Tabla de Aspectos'!AT38,IF(AND('Tabla de Aspectos'!AV38&gt;=0,'Tabla de Aspectos'!AV38&lt;'Tabla de Aspectos'!$AU$5/24),'Tabla de Aspectos'!AV38,IF(AND('Tabla de Aspectos'!AX38&gt;=0,'Tabla de Aspectos'!AX38&lt;'Tabla de Aspectos'!$AW$5/24),'Tabla de Aspectos'!AX38,IF(AND('Tabla de Aspectos'!AZ38&gt;=0,'Tabla de Aspectos'!AZ38&lt;'Tabla de Aspectos'!$AY$5/24),'Tabla de Aspectos'!AZ38,IF(AND('Tabla de Aspectos'!BB38&gt;=0,'Tabla de Aspectos'!BB38&lt;'Tabla de Aspectos'!$BA$5/24),'Tabla de Aspectos'!BB38,IF(AND('Tabla de Aspectos'!BD38&gt;=0,'Tabla de Aspectos'!BD38&lt;'Tabla de Aspectos'!$BC$5/24),'Tabla de Aspectos'!BD38,IF(AND('Tabla de Aspectos'!BF38&gt;=0,'Tabla de Aspectos'!BF38&lt;'Tabla de Aspectos'!$BE$5/24),'Tabla de Aspectos'!BF38,IF(AND('Tabla de Aspectos'!BH38&gt;=0,'Tabla de Aspectos'!BH38&lt;'Tabla de Aspectos'!$BG$5/24),'Tabla de Aspectos'!BH38,IF(AND('Tabla de Aspectos'!BJ38&gt;=0,'Tabla de Aspectos'!BJ38&lt;'Tabla de Aspectos'!$BI$5/24),'Tabla de Aspectos'!BJ38,IF(AND('Tabla de Aspectos'!BL38&gt;=0,'Tabla de Aspectos'!BL38&lt;'Tabla de Aspectos'!$BK$5/24),'Tabla de Aspectos'!BL38,IF(AND('Tabla de Aspectos'!BN38&gt;=0,'Tabla de Aspectos'!BN38&lt;'Tabla de Aspectos'!$BM$5/24),'Tabla de Aspectos'!BN38,IF(AND('Tabla de Aspectos'!BP38&gt;=0,'Tabla de Aspectos'!BP38&lt;'Tabla de Aspectos'!$BO$5/24),'Tabla de Aspectos'!BP38,IF(AND('Tabla de Aspectos'!BR38&gt;=0,'Tabla de Aspectos'!BR38&lt;'Tabla de Aspectos'!$BQ$5/24),'Tabla de Aspectos'!BR38,IF(AND('Tabla de Aspectos'!BT38&gt;=0,'Tabla de Aspectos'!BT38&lt;'Tabla de Aspectos'!$BS$5/24),'Tabla de Aspectos'!BT38,IF(AND('Tabla de Aspectos'!BV38&gt;=0,'Tabla de Aspectos'!BV38&lt;'Tabla de Aspectos'!$BU$5/24),'Tabla de Aspectos'!BV38,IF(AND('Tabla de Aspectos'!BX38&gt;=0,'Tabla de Aspectos'!BX38&lt;'Tabla de Aspectos'!$BW$5/24),'Tabla de Aspectos'!BX38,IF(AND('Tabla de Aspectos'!BZ38&gt;=0,'Tabla de Aspectos'!BZ38&lt;'Tabla de Aspectos'!$BY$5/24),'Tabla de Aspectos'!BZ38,IF(AND('Tabla de Aspectos'!CB38&gt;=0,'Tabla de Aspectos'!CB38&lt;'Tabla de Aspectos'!$CA$5/24),'Tabla de Aspectos'!CB38,IF(AND('Tabla de Aspectos'!CD38&gt;=0,'Tabla de Aspectos'!CD38&lt;'Tabla de Aspectos'!$CC$5/24),'Tabla de Aspectos'!CD38,IF(AND('Tabla de Aspectos'!CF38&gt;=0,'Tabla de Aspectos'!CF38&lt;'Tabla de Aspectos'!$CE$5/24),'Tabla de Aspectos'!CF38,IF(AND('Tabla de Aspectos'!CH38&gt;=0,'Tabla de Aspectos'!CH38&lt;'Tabla de Aspectos'!$CG$5/24),'Tabla de Aspectos'!CH38,IF(AND('Tabla de Aspectos'!CJ38&gt;=0,'Tabla de Aspectos'!CJ38&lt;'Tabla de Aspectos'!$CI$5/24),'Tabla de Aspectos'!CJ38,IF(AND('Tabla de Aspectos'!CL38&gt;=0,'Tabla de Aspectos'!CL38&lt;'Tabla de Aspectos'!$CK$5/24),'Tabla de Aspectos'!CL38,IF(AND('Tabla de Aspectos'!CN38&gt;=0,'Tabla de Aspectos'!CN38&lt;'Tabla de Aspectos'!$CM$5/24),'Tabla de Aspectos'!CN38,IF(AND('Tabla de Aspectos'!CP38&gt;=0,'Tabla de Aspectos'!CP38&lt;'Tabla de Aspectos'!$CO$5/24),'Tabla de Aspectos'!CP38,IF(AND('Tabla de Aspectos'!CR38&gt;=0,'Tabla de Aspectos'!CR38&lt;'Tabla de Aspectos'!$CQ$5/24),'Tabla de Aspectos'!CR38,IF(AND('Tabla de Aspectos'!CT38&gt;=0,'Tabla de Aspectos'!CT38&lt;'Tabla de Aspectos'!$CS$5/24),'Tabla de Aspectos'!CT38,IF(AND('Tabla de Aspectos'!CV38&gt;=0,'Tabla de Aspectos'!CV38&lt;'Tabla de Aspectos'!$CU$5/24),'Tabla de Aspectos'!CV38,IF(AND('Tabla de Aspectos'!CX38&gt;=0,'Tabla de Aspectos'!CX38&lt;'Tabla de Aspectos'!$CW$5/24),'Tabla de Aspectos'!CX38,"")))))))))))))))))))))))))))))))))))))))))))))))))</f>
        <v>0</v>
      </c>
      <c r="Q16" s="3" t="str">
        <f>IF(P16&lt;&gt;"",IF(O16=13,"(no se puede describir)",IF(O16="Conjunción","+20",ROUND((31-HLOOKUP(O16,'Tabla de Aspectos'!$G$2:$DT$7,6,FALSE))/3*2,1))),"")</f>
        <v>+20</v>
      </c>
      <c r="R16" s="3">
        <f>IF(O16='Tabla de Aspectos'!$G$2,24*P16/'Tabla de Aspectos'!$G$5,IF(O16='Tabla de Aspectos'!$I$2,24*P16/'Tabla de Aspectos'!$I$5,IF(O16='Tabla de Aspectos'!$K$2,24*P16/'Tabla de Aspectos'!$K$5,IF(O16='Tabla de Aspectos'!$CY$2,24*P16/'Tabla de Aspectos'!$CY$5,IF(O16='Tabla de Aspectos'!$M$2,24*P16/'Tabla de Aspectos'!$M$5,IF(O16='Tabla de Aspectos'!$M$2,24*P16/'Tabla de Aspectos'!$M$5,IF(O16='Tabla de Aspectos'!$O$2,24*P16/'Tabla de Aspectos'!$O$5,IF(O16='Tabla de Aspectos'!$Q$2,24*P16/'Tabla de Aspectos'!$Q$5,IF(O16='Tabla de Aspectos'!$S$2,24*P16/'Tabla de Aspectos'!$S$5,IF(O16='Tabla de Aspectos'!$U$2,24*P16/'Tabla de Aspectos'!$U$5,IF(O16='Tabla de Aspectos'!$W$2,24*P16/'Tabla de Aspectos'!$W$5,IF(O16='Tabla de Aspectos'!$Y$2,24*P16/'Tabla de Aspectos'!$Y$5,IF(O16='Tabla de Aspectos'!$AA$2,24*P16/'Tabla de Aspectos'!$AA$5,IF(O16='Tabla de Aspectos'!$AC$2,24*P16/'Tabla de Aspectos'!$AC$5,IF(O16='Tabla de Aspectos'!$AE$2,24*P16/'Tabla de Aspectos'!$AE$5,IF(O16='Tabla de Aspectos'!$AG$2,24*P16/'Tabla de Aspectos'!$AG$5,IF(O16='Tabla de Aspectos'!$AI$2,24*P16/'Tabla de Aspectos'!$AI$5,IF(O16='Tabla de Aspectos'!$AK$2,24*P16/'Tabla de Aspectos'!$AK$5,IF(O16='Tabla de Aspectos'!$AM$2,24*P16/'Tabla de Aspectos'!$AM$5,IF(O16='Tabla de Aspectos'!$AO$2,24*P16/'Tabla de Aspectos'!$AO$5,IF(O16='Tabla de Aspectos'!$AQ$2,24*P16/'Tabla de Aspectos'!$AQ$5,IF(O16='Tabla de Aspectos'!$AS$2,24*P16/'Tabla de Aspectos'!$AS$5,IF(O16='Tabla de Aspectos'!$AU$2,24*P16/'Tabla de Aspectos'!$AU$5,IF(O16='Tabla de Aspectos'!$AW$2,24*P16/'Tabla de Aspectos'!$AW$5,IF(O16='Tabla de Aspectos'!$AY$2,24*P16/'Tabla de Aspectos'!$AY$5,IF(O16='Tabla de Aspectos'!$BA$2,24*P16/'Tabla de Aspectos'!$BA$5,IF(O16='Tabla de Aspectos'!$BC$2,24*P16/'Tabla de Aspectos'!$BC$5,IF(O16='Tabla de Aspectos'!$BE$2,24*P16/'Tabla de Aspectos'!$BE$5,IF(O16='Tabla de Aspectos'!$BG$2,24*P16/'Tabla de Aspectos'!$BG$5,IF(O16='Tabla de Aspectos'!$BI$2,24*P16/'Tabla de Aspectos'!$BI$5,IF(O16='Tabla de Aspectos'!$BK$2,24*P16/'Tabla de Aspectos'!$BK$5,IF(O16='Tabla de Aspectos'!$BM$2,24*P16/'Tabla de Aspectos'!$BM$5,IF(O16='Tabla de Aspectos'!$BO$2,24*P16/'Tabla de Aspectos'!$BO$5,IF(O16='Tabla de Aspectos'!$BQ$2,24*P16/'Tabla de Aspectos'!$BQ$5,IF(O16='Tabla de Aspectos'!$BS$2,24*P16/'Tabla de Aspectos'!$BS$5,IF(O16='Tabla de Aspectos'!$BU$2,24*P16/'Tabla de Aspectos'!$BU$5,IF(O16='Tabla de Aspectos'!$BW$2,24*P16/'Tabla de Aspectos'!$BW$5,IF(O16='Tabla de Aspectos'!$BY$2,24*P16/'Tabla de Aspectos'!$BY$5,IF(O16='Tabla de Aspectos'!$CA$2,24*P16/'Tabla de Aspectos'!$CA$5,IF(O16='Tabla de Aspectos'!$CC$2,24*P16/'Tabla de Aspectos'!$CC$5,IF(O16='Tabla de Aspectos'!$CE$2,24*P16/'Tabla de Aspectos'!$CE$5,IF(O16='Tabla de Aspectos'!$CG$2,24*P16/'Tabla de Aspectos'!$CG$5,IF(O16='Tabla de Aspectos'!$CI$2,24*P16/'Tabla de Aspectos'!$CI$5,IF(O16='Tabla de Aspectos'!$CK$2,24*P16/'Tabla de Aspectos'!$CK$5,IF(O16='Tabla de Aspectos'!$CM$2,24*P16/'Tabla de Aspectos'!$CM$5,IF(O16='Tabla de Aspectos'!$CO$2,24*P16/'Tabla de Aspectos'!$CO$5,IF(O16='Tabla de Aspectos'!$CQ$2,24*P16/'Tabla de Aspectos'!$CQ$5,IF(O16='Tabla de Aspectos'!$CS$2,24*P16/'Tabla de Aspectos'!$CS$5,IF(O16='Tabla de Aspectos'!$CU$2,24*P16/'Tabla de Aspectos'!$CU$5,IF(O16='Tabla de Aspectos'!$CW$2,24*P16/'Tabla de Aspectos'!$CW$5,""))))))))))))))))))))))))))))))))))))))))))))))))))</f>
        <v>0</v>
      </c>
      <c r="S16" s="3">
        <f t="shared" si="16"/>
        <v>20</v>
      </c>
      <c r="U16" s="3">
        <f>'Tabla de Aspectos'!D53</f>
        <v>46</v>
      </c>
      <c r="V16" s="3" t="str">
        <f>'Tabla de Aspectos'!E53</f>
        <v>Luna</v>
      </c>
      <c r="W16" s="3" t="str">
        <f>'Tabla de Aspectos'!F53</f>
        <v>Vertex</v>
      </c>
      <c r="X16" s="3" t="str">
        <f>IF('Tabla de Aspectos'!G53='Tabla de Aspectos'!$H$2,'Tabla de Aspectos'!$H$2,IF('Tabla de Aspectos'!I53='Tabla de Aspectos'!$J$2,'Tabla de Aspectos'!$J$2,IF('Tabla de Aspectos'!CY53='Tabla de Aspectos'!$CZ$2,'Tabla de Aspectos'!$CZ$2,IF('Tabla de Aspectos'!K53='Tabla de Aspectos'!$L$2,'Tabla de Aspectos'!$L$2,IF('Tabla de Aspectos'!M53='Tabla de Aspectos'!$N$2,'Tabla de Aspectos'!$N$2,IF('Tabla de Aspectos'!O53='Tabla de Aspectos'!$P$2,'Tabla de Aspectos'!$P$2,IF('Tabla de Aspectos'!Q53='Tabla de Aspectos'!$R$2,'Tabla de Aspectos'!$R$2,IF('Tabla de Aspectos'!S53='Tabla de Aspectos'!$T$2,'Tabla de Aspectos'!$T$2,IF('Tabla de Aspectos'!U53='Tabla de Aspectos'!$V$2,'Tabla de Aspectos'!$V$2,IF('Tabla de Aspectos'!W53='Tabla de Aspectos'!$X$2,'Tabla de Aspectos'!$X$2,IF('Tabla de Aspectos'!Y53='Tabla de Aspectos'!$Z$2,'Tabla de Aspectos'!$Z$2,IF('Tabla de Aspectos'!AA53='Tabla de Aspectos'!$AB$2,'Tabla de Aspectos'!$AB$2,IF('Tabla de Aspectos'!AC53='Tabla de Aspectos'!$AD$2,'Tabla de Aspectos'!$AD$2,IF('Tabla de Aspectos'!AE53='Tabla de Aspectos'!$AF$2,'Tabla de Aspectos'!$AF$2,IF('Tabla de Aspectos'!AG53='Tabla de Aspectos'!$AH$2,'Tabla de Aspectos'!$AH$2,IF('Tabla de Aspectos'!AI53='Tabla de Aspectos'!$AJ$2,'Tabla de Aspectos'!$AJ$2,IF('Tabla de Aspectos'!AK53='Tabla de Aspectos'!$AL$2,'Tabla de Aspectos'!$AL$2,IF('Tabla de Aspectos'!AM53='Tabla de Aspectos'!$AN$2,'Tabla de Aspectos'!$AN$2,IF('Tabla de Aspectos'!AO53='Tabla de Aspectos'!$AP$2,'Tabla de Aspectos'!$AP$2,IF('Tabla de Aspectos'!AQ53='Tabla de Aspectos'!$AR$2,'Tabla de Aspectos'!$AR$2,IF('Tabla de Aspectos'!AS53='Tabla de Aspectos'!$AT$2,'Tabla de Aspectos'!$AT$2,IF('Tabla de Aspectos'!AU53='Tabla de Aspectos'!$AV$2,'Tabla de Aspectos'!$AV$2,IF('Tabla de Aspectos'!AW53='Tabla de Aspectos'!$AX$2,'Tabla de Aspectos'!$AX$2,IF('Tabla de Aspectos'!AY53='Tabla de Aspectos'!$AZ$2,'Tabla de Aspectos'!$AZ$2,IF('Tabla de Aspectos'!BA53='Tabla de Aspectos'!$BB$2,'Tabla de Aspectos'!$BB$2,IF('Tabla de Aspectos'!BC53='Tabla de Aspectos'!$BD$2,'Tabla de Aspectos'!$BD$2,IF('Tabla de Aspectos'!BE53='Tabla de Aspectos'!$BF$2,'Tabla de Aspectos'!$BF$2,IF('Tabla de Aspectos'!BG53='Tabla de Aspectos'!$BH$2,'Tabla de Aspectos'!$BH$2,IF('Tabla de Aspectos'!BI53='Tabla de Aspectos'!$BJ$2,'Tabla de Aspectos'!$BJ$2,IF('Tabla de Aspectos'!BK53='Tabla de Aspectos'!$BL$2,'Tabla de Aspectos'!$BL$2,IF('Tabla de Aspectos'!BM53='Tabla de Aspectos'!$BN$2,'Tabla de Aspectos'!$BN$2,IF('Tabla de Aspectos'!BO53='Tabla de Aspectos'!$BP$2,'Tabla de Aspectos'!$BP$2,IF('Tabla de Aspectos'!BQ53='Tabla de Aspectos'!$BR$2,'Tabla de Aspectos'!$BR$2,IF('Tabla de Aspectos'!BS53='Tabla de Aspectos'!$BT$2,'Tabla de Aspectos'!$BT$2,IF('Tabla de Aspectos'!BU53='Tabla de Aspectos'!$BV$2,'Tabla de Aspectos'!$BV$2,IF('Tabla de Aspectos'!BW53='Tabla de Aspectos'!$BX$2,'Tabla de Aspectos'!$BX$2,IF('Tabla de Aspectos'!BY53='Tabla de Aspectos'!$BZ$2,'Tabla de Aspectos'!$BZ$2,IF('Tabla de Aspectos'!CA53='Tabla de Aspectos'!$CB$2,'Tabla de Aspectos'!$CB$2,IF('Tabla de Aspectos'!CC53='Tabla de Aspectos'!$CD$2,'Tabla de Aspectos'!$CD$2,IF('Tabla de Aspectos'!CE53='Tabla de Aspectos'!$CF$2,'Tabla de Aspectos'!$CF$2,IF('Tabla de Aspectos'!CG53='Tabla de Aspectos'!$CH$2,'Tabla de Aspectos'!$CH$2,IF('Tabla de Aspectos'!CI53='Tabla de Aspectos'!$CJ$2,'Tabla de Aspectos'!$CJ$2,IF('Tabla de Aspectos'!CK53='Tabla de Aspectos'!$CL$2,'Tabla de Aspectos'!$CL$2,IF('Tabla de Aspectos'!CM53='Tabla de Aspectos'!$CN$2,'Tabla de Aspectos'!$CN$2,IF('Tabla de Aspectos'!CO53='Tabla de Aspectos'!$CP$2,'Tabla de Aspectos'!$CP$2,IF('Tabla de Aspectos'!CQ53='Tabla de Aspectos'!$CR$2,'Tabla de Aspectos'!$CR$2,IF('Tabla de Aspectos'!CS53='Tabla de Aspectos'!$CT$2,'Tabla de Aspectos'!$CT$2,IF('Tabla de Aspectos'!CU53='Tabla de Aspectos'!$CV$2,'Tabla de Aspectos'!$CV$2,IF('Tabla de Aspectos'!CW53='Tabla de Aspectos'!$CX$2,'Tabla de Aspectos'!$CX$2,"")))))))))))))))))))))))))))))))))))))))))))))))))</f>
        <v>Conjunción</v>
      </c>
      <c r="Y16" s="5">
        <f>IF(AND('Tabla de Aspectos'!H53&gt;=0,'Tabla de Aspectos'!H53&lt;'Tabla de Aspectos'!$G$5/24),'Tabla de Aspectos'!H53,IF(AND('Tabla de Aspectos'!J53&gt;=0,'Tabla de Aspectos'!J53&lt;'Tabla de Aspectos'!$I$5/24),'Tabla de Aspectos'!J53,IF(AND('Tabla de Aspectos'!CZ53&gt;=0,'Tabla de Aspectos'!CZ53&lt;'Tabla de Aspectos'!$CY$5/24),'Tabla de Aspectos'!CZ53,IF(AND('Tabla de Aspectos'!L53&gt;=0,'Tabla de Aspectos'!L53&lt;'Tabla de Aspectos'!$K$5/24),'Tabla de Aspectos'!L53,IF(AND('Tabla de Aspectos'!N53&gt;=0,'Tabla de Aspectos'!N53&lt;'Tabla de Aspectos'!$M$5/24),'Tabla de Aspectos'!N53,IF(AND('Tabla de Aspectos'!P53&gt;=0,'Tabla de Aspectos'!P53&lt;'Tabla de Aspectos'!$O$5/24),'Tabla de Aspectos'!P53,IF(AND('Tabla de Aspectos'!R53&gt;=0,'Tabla de Aspectos'!R53&lt;'Tabla de Aspectos'!$Q$5/24),'Tabla de Aspectos'!R53,IF(AND('Tabla de Aspectos'!T53&gt;=0,'Tabla de Aspectos'!T53&lt;'Tabla de Aspectos'!$S$5/24),'Tabla de Aspectos'!T53,IF(AND('Tabla de Aspectos'!V53&gt;=0,'Tabla de Aspectos'!V53&lt;'Tabla de Aspectos'!$U$5/24),'Tabla de Aspectos'!V53,IF(AND('Tabla de Aspectos'!X53&gt;=0,'Tabla de Aspectos'!X53&lt;'Tabla de Aspectos'!$W$5/24),'Tabla de Aspectos'!X53,IF(AND('Tabla de Aspectos'!Z53&gt;=0,'Tabla de Aspectos'!Z53&lt;'Tabla de Aspectos'!$Y$5/24),'Tabla de Aspectos'!Z53,IF(AND('Tabla de Aspectos'!AB53&gt;=0,'Tabla de Aspectos'!AB53&lt;'Tabla de Aspectos'!$AA$5/24),'Tabla de Aspectos'!AB53,IF(AND('Tabla de Aspectos'!AD53&gt;=0,'Tabla de Aspectos'!AD53&lt;'Tabla de Aspectos'!$AC$5/24),'Tabla de Aspectos'!AD53,IF(AND('Tabla de Aspectos'!AF53&gt;=0,'Tabla de Aspectos'!AF53&lt;'Tabla de Aspectos'!$AE$5/24),'Tabla de Aspectos'!AF53,IF(AND('Tabla de Aspectos'!AH53&gt;=0,'Tabla de Aspectos'!AH53&lt;'Tabla de Aspectos'!$AG$5/24),'Tabla de Aspectos'!AH53,IF(AND('Tabla de Aspectos'!AJ53&gt;=0,'Tabla de Aspectos'!AJ53&lt;'Tabla de Aspectos'!$AI$5/24),'Tabla de Aspectos'!AJ53,IF(AND('Tabla de Aspectos'!AL53&gt;=0,'Tabla de Aspectos'!AL53&lt;'Tabla de Aspectos'!$AK$5/24),'Tabla de Aspectos'!AL53,IF(AND('Tabla de Aspectos'!AN53&gt;=0,'Tabla de Aspectos'!AN53&lt;'Tabla de Aspectos'!$AM$5/24),'Tabla de Aspectos'!AN53,IF(AND('Tabla de Aspectos'!AP53&gt;=0,'Tabla de Aspectos'!AP53&lt;'Tabla de Aspectos'!$AO$5/24),'Tabla de Aspectos'!AP53,IF(AND('Tabla de Aspectos'!AR53&gt;=0,'Tabla de Aspectos'!AR53&lt;'Tabla de Aspectos'!$AQ$5/24),'Tabla de Aspectos'!AR53,IF(AND('Tabla de Aspectos'!AT53&gt;=0,'Tabla de Aspectos'!AT53&lt;'Tabla de Aspectos'!$AS$5/24),'Tabla de Aspectos'!AT53,IF(AND('Tabla de Aspectos'!AV53&gt;=0,'Tabla de Aspectos'!AV53&lt;'Tabla de Aspectos'!$AU$5/24),'Tabla de Aspectos'!AV53,IF(AND('Tabla de Aspectos'!AX53&gt;=0,'Tabla de Aspectos'!AX53&lt;'Tabla de Aspectos'!$AW$5/24),'Tabla de Aspectos'!AX53,IF(AND('Tabla de Aspectos'!AZ53&gt;=0,'Tabla de Aspectos'!AZ53&lt;'Tabla de Aspectos'!$AY$5/24),'Tabla de Aspectos'!AZ53,IF(AND('Tabla de Aspectos'!BB53&gt;=0,'Tabla de Aspectos'!BB53&lt;'Tabla de Aspectos'!$BA$5/24),'Tabla de Aspectos'!BB53,IF(AND('Tabla de Aspectos'!BD53&gt;=0,'Tabla de Aspectos'!BD53&lt;'Tabla de Aspectos'!$BC$5/24),'Tabla de Aspectos'!BD53,IF(AND('Tabla de Aspectos'!BF53&gt;=0,'Tabla de Aspectos'!BF53&lt;'Tabla de Aspectos'!$BE$5/24),'Tabla de Aspectos'!BF53,IF(AND('Tabla de Aspectos'!BH53&gt;=0,'Tabla de Aspectos'!BH53&lt;'Tabla de Aspectos'!$BG$5/24),'Tabla de Aspectos'!BH53,IF(AND('Tabla de Aspectos'!BJ53&gt;=0,'Tabla de Aspectos'!BJ53&lt;'Tabla de Aspectos'!$BI$5/24),'Tabla de Aspectos'!BJ53,IF(AND('Tabla de Aspectos'!BL53&gt;=0,'Tabla de Aspectos'!BL53&lt;'Tabla de Aspectos'!$BK$5/24),'Tabla de Aspectos'!BL53,IF(AND('Tabla de Aspectos'!BN53&gt;=0,'Tabla de Aspectos'!BN53&lt;'Tabla de Aspectos'!$BM$5/24),'Tabla de Aspectos'!BN53,IF(AND('Tabla de Aspectos'!BP53&gt;=0,'Tabla de Aspectos'!BP53&lt;'Tabla de Aspectos'!$BO$5/24),'Tabla de Aspectos'!BP53,IF(AND('Tabla de Aspectos'!BR53&gt;=0,'Tabla de Aspectos'!BR53&lt;'Tabla de Aspectos'!$BQ$5/24),'Tabla de Aspectos'!BR53,IF(AND('Tabla de Aspectos'!BT53&gt;=0,'Tabla de Aspectos'!BT53&lt;'Tabla de Aspectos'!$BS$5/24),'Tabla de Aspectos'!BT53,IF(AND('Tabla de Aspectos'!BV53&gt;=0,'Tabla de Aspectos'!BV53&lt;'Tabla de Aspectos'!$BU$5/24),'Tabla de Aspectos'!BV53,IF(AND('Tabla de Aspectos'!BX53&gt;=0,'Tabla de Aspectos'!BX53&lt;'Tabla de Aspectos'!$BW$5/24),'Tabla de Aspectos'!BX53,IF(AND('Tabla de Aspectos'!BZ53&gt;=0,'Tabla de Aspectos'!BZ53&lt;'Tabla de Aspectos'!$BY$5/24),'Tabla de Aspectos'!BZ53,IF(AND('Tabla de Aspectos'!CB53&gt;=0,'Tabla de Aspectos'!CB53&lt;'Tabla de Aspectos'!$CA$5/24),'Tabla de Aspectos'!CB53,IF(AND('Tabla de Aspectos'!CD53&gt;=0,'Tabla de Aspectos'!CD53&lt;'Tabla de Aspectos'!$CC$5/24),'Tabla de Aspectos'!CD53,IF(AND('Tabla de Aspectos'!CF53&gt;=0,'Tabla de Aspectos'!CF53&lt;'Tabla de Aspectos'!$CE$5/24),'Tabla de Aspectos'!CF53,IF(AND('Tabla de Aspectos'!CH53&gt;=0,'Tabla de Aspectos'!CH53&lt;'Tabla de Aspectos'!$CG$5/24),'Tabla de Aspectos'!CH53,IF(AND('Tabla de Aspectos'!CJ53&gt;=0,'Tabla de Aspectos'!CJ53&lt;'Tabla de Aspectos'!$CI$5/24),'Tabla de Aspectos'!CJ53,IF(AND('Tabla de Aspectos'!CL53&gt;=0,'Tabla de Aspectos'!CL53&lt;'Tabla de Aspectos'!$CK$5/24),'Tabla de Aspectos'!CL53,IF(AND('Tabla de Aspectos'!CN53&gt;=0,'Tabla de Aspectos'!CN53&lt;'Tabla de Aspectos'!$CM$5/24),'Tabla de Aspectos'!CN53,IF(AND('Tabla de Aspectos'!CP53&gt;=0,'Tabla de Aspectos'!CP53&lt;'Tabla de Aspectos'!$CO$5/24),'Tabla de Aspectos'!CP53,IF(AND('Tabla de Aspectos'!CR53&gt;=0,'Tabla de Aspectos'!CR53&lt;'Tabla de Aspectos'!$CQ$5/24),'Tabla de Aspectos'!CR53,IF(AND('Tabla de Aspectos'!CT53&gt;=0,'Tabla de Aspectos'!CT53&lt;'Tabla de Aspectos'!$CS$5/24),'Tabla de Aspectos'!CT53,IF(AND('Tabla de Aspectos'!CV53&gt;=0,'Tabla de Aspectos'!CV53&lt;'Tabla de Aspectos'!$CU$5/24),'Tabla de Aspectos'!CV53,IF(AND('Tabla de Aspectos'!CX53&gt;=0,'Tabla de Aspectos'!CX53&lt;'Tabla de Aspectos'!$CW$5/24),'Tabla de Aspectos'!CX53,"")))))))))))))))))))))))))))))))))))))))))))))))))</f>
        <v>0</v>
      </c>
      <c r="Z16" s="3" t="str">
        <f>IF(Y16&lt;&gt;"",IF(X16=13,"(no se puede describir)",IF(X16="Conjunción","+20",ROUND((31-HLOOKUP(X16,'Tabla de Aspectos'!$G$2:$DT$7,6,FALSE))/3*2,1))),"")</f>
        <v>+20</v>
      </c>
      <c r="AA16" s="3">
        <f>IF(X16='Tabla de Aspectos'!$G$2,24*Y16/'Tabla de Aspectos'!$G$5,IF(X16='Tabla de Aspectos'!$I$2,24*Y16/'Tabla de Aspectos'!$I$5,IF(X16='Tabla de Aspectos'!$K$2,24*Y16/'Tabla de Aspectos'!$K$5,IF(X16='Tabla de Aspectos'!$CY$2,24*Y16/'Tabla de Aspectos'!$CY$5,IF(X16='Tabla de Aspectos'!$M$2,24*Y16/'Tabla de Aspectos'!$M$5,IF(X16='Tabla de Aspectos'!$M$2,24*Y16/'Tabla de Aspectos'!$M$5,IF(X16='Tabla de Aspectos'!$O$2,24*Y16/'Tabla de Aspectos'!$O$5,IF(X16='Tabla de Aspectos'!$Q$2,24*Y16/'Tabla de Aspectos'!$Q$5,IF(X16='Tabla de Aspectos'!$S$2,24*Y16/'Tabla de Aspectos'!$S$5,IF(X16='Tabla de Aspectos'!$U$2,24*Y16/'Tabla de Aspectos'!$U$5,IF(X16='Tabla de Aspectos'!$W$2,24*Y16/'Tabla de Aspectos'!$W$5,IF(X16='Tabla de Aspectos'!$Y$2,24*Y16/'Tabla de Aspectos'!$Y$5,IF(X16='Tabla de Aspectos'!$AA$2,24*Y16/'Tabla de Aspectos'!$AA$5,IF(X16='Tabla de Aspectos'!$AC$2,24*Y16/'Tabla de Aspectos'!$AC$5,IF(X16='Tabla de Aspectos'!$AE$2,24*Y16/'Tabla de Aspectos'!$AE$5,IF(X16='Tabla de Aspectos'!$AG$2,24*Y16/'Tabla de Aspectos'!$AG$5,IF(X16='Tabla de Aspectos'!$AI$2,24*Y16/'Tabla de Aspectos'!$AI$5,IF(X16='Tabla de Aspectos'!$AK$2,24*Y16/'Tabla de Aspectos'!$AK$5,IF(X16='Tabla de Aspectos'!$AM$2,24*Y16/'Tabla de Aspectos'!$AM$5,IF(X16='Tabla de Aspectos'!$AO$2,24*Y16/'Tabla de Aspectos'!$AO$5,IF(X16='Tabla de Aspectos'!$AQ$2,24*Y16/'Tabla de Aspectos'!$AQ$5,IF(X16='Tabla de Aspectos'!$AS$2,24*Y16/'Tabla de Aspectos'!$AS$5,IF(X16='Tabla de Aspectos'!$AU$2,24*Y16/'Tabla de Aspectos'!$AU$5,IF(X16='Tabla de Aspectos'!$AW$2,24*Y16/'Tabla de Aspectos'!$AW$5,IF(X16='Tabla de Aspectos'!$AY$2,24*Y16/'Tabla de Aspectos'!$AY$5,IF(X16='Tabla de Aspectos'!$BA$2,24*Y16/'Tabla de Aspectos'!$BA$5,IF(X16='Tabla de Aspectos'!$BC$2,24*Y16/'Tabla de Aspectos'!$BC$5,IF(X16='Tabla de Aspectos'!$BE$2,24*Y16/'Tabla de Aspectos'!$BE$5,IF(X16='Tabla de Aspectos'!$BG$2,24*Y16/'Tabla de Aspectos'!$BG$5,IF(X16='Tabla de Aspectos'!$BI$2,24*Y16/'Tabla de Aspectos'!$BI$5,IF(X16='Tabla de Aspectos'!$BK$2,24*Y16/'Tabla de Aspectos'!$BK$5,IF(X16='Tabla de Aspectos'!$BM$2,24*Y16/'Tabla de Aspectos'!$BM$5,IF(X16='Tabla de Aspectos'!$BO$2,24*Y16/'Tabla de Aspectos'!$BO$5,IF(X16='Tabla de Aspectos'!$BQ$2,24*Y16/'Tabla de Aspectos'!$BQ$5,IF(X16='Tabla de Aspectos'!$BS$2,24*Y16/'Tabla de Aspectos'!$BS$5,IF(X16='Tabla de Aspectos'!$BU$2,24*Y16/'Tabla de Aspectos'!$BU$5,IF(X16='Tabla de Aspectos'!$BW$2,24*Y16/'Tabla de Aspectos'!$BW$5,IF(X16='Tabla de Aspectos'!$BY$2,24*Y16/'Tabla de Aspectos'!$BY$5,IF(X16='Tabla de Aspectos'!$CA$2,24*Y16/'Tabla de Aspectos'!$CA$5,IF(X16='Tabla de Aspectos'!$CC$2,24*Y16/'Tabla de Aspectos'!$CC$5,IF(X16='Tabla de Aspectos'!$CE$2,24*Y16/'Tabla de Aspectos'!$CE$5,IF(X16='Tabla de Aspectos'!$CG$2,24*Y16/'Tabla de Aspectos'!$CG$5,IF(X16='Tabla de Aspectos'!$CI$2,24*Y16/'Tabla de Aspectos'!$CI$5,IF(X16='Tabla de Aspectos'!$CK$2,24*Y16/'Tabla de Aspectos'!$CK$5,IF(X16='Tabla de Aspectos'!$CM$2,24*Y16/'Tabla de Aspectos'!$CM$5,IF(X16='Tabla de Aspectos'!$CO$2,24*Y16/'Tabla de Aspectos'!$CO$5,IF(X16='Tabla de Aspectos'!$CQ$2,24*Y16/'Tabla de Aspectos'!$CQ$5,IF(X16='Tabla de Aspectos'!$CS$2,24*Y16/'Tabla de Aspectos'!$CS$5,IF(X16='Tabla de Aspectos'!$CU$2,24*Y16/'Tabla de Aspectos'!$CU$5,IF(X16='Tabla de Aspectos'!$CW$2,24*Y16/'Tabla de Aspectos'!$CW$5,""))))))))))))))))))))))))))))))))))))))))))))))))))</f>
        <v>0</v>
      </c>
      <c r="AB16" s="3">
        <f t="shared" si="0"/>
        <v>20</v>
      </c>
      <c r="AD16" s="3">
        <f>'Tabla de Aspectos'!D68</f>
        <v>62</v>
      </c>
      <c r="AE16" s="3" t="str">
        <f>'Tabla de Aspectos'!E68</f>
        <v>Mercurio</v>
      </c>
      <c r="AF16" s="3" t="str">
        <f>'Tabla de Aspectos'!F68</f>
        <v>Vertex</v>
      </c>
      <c r="AG16" s="3" t="str">
        <f>IF('Tabla de Aspectos'!G68='Tabla de Aspectos'!$H$2,'Tabla de Aspectos'!$H$2,IF('Tabla de Aspectos'!I68='Tabla de Aspectos'!$J$2,'Tabla de Aspectos'!$J$2,IF('Tabla de Aspectos'!CY68='Tabla de Aspectos'!$CZ$2,'Tabla de Aspectos'!$CZ$2,IF('Tabla de Aspectos'!K68='Tabla de Aspectos'!$L$2,'Tabla de Aspectos'!$L$2,IF('Tabla de Aspectos'!M68='Tabla de Aspectos'!$N$2,'Tabla de Aspectos'!$N$2,IF('Tabla de Aspectos'!O68='Tabla de Aspectos'!$P$2,'Tabla de Aspectos'!$P$2,IF('Tabla de Aspectos'!Q68='Tabla de Aspectos'!$R$2,'Tabla de Aspectos'!$R$2,IF('Tabla de Aspectos'!S68='Tabla de Aspectos'!$T$2,'Tabla de Aspectos'!$T$2,IF('Tabla de Aspectos'!U68='Tabla de Aspectos'!$V$2,'Tabla de Aspectos'!$V$2,IF('Tabla de Aspectos'!W68='Tabla de Aspectos'!$X$2,'Tabla de Aspectos'!$X$2,IF('Tabla de Aspectos'!Y68='Tabla de Aspectos'!$Z$2,'Tabla de Aspectos'!$Z$2,IF('Tabla de Aspectos'!AA68='Tabla de Aspectos'!$AB$2,'Tabla de Aspectos'!$AB$2,IF('Tabla de Aspectos'!AC68='Tabla de Aspectos'!$AD$2,'Tabla de Aspectos'!$AD$2,IF('Tabla de Aspectos'!AE68='Tabla de Aspectos'!$AF$2,'Tabla de Aspectos'!$AF$2,IF('Tabla de Aspectos'!AG68='Tabla de Aspectos'!$AH$2,'Tabla de Aspectos'!$AH$2,IF('Tabla de Aspectos'!AI68='Tabla de Aspectos'!$AJ$2,'Tabla de Aspectos'!$AJ$2,IF('Tabla de Aspectos'!AK68='Tabla de Aspectos'!$AL$2,'Tabla de Aspectos'!$AL$2,IF('Tabla de Aspectos'!AM68='Tabla de Aspectos'!$AN$2,'Tabla de Aspectos'!$AN$2,IF('Tabla de Aspectos'!AO68='Tabla de Aspectos'!$AP$2,'Tabla de Aspectos'!$AP$2,IF('Tabla de Aspectos'!AQ68='Tabla de Aspectos'!$AR$2,'Tabla de Aspectos'!$AR$2,IF('Tabla de Aspectos'!AS68='Tabla de Aspectos'!$AT$2,'Tabla de Aspectos'!$AT$2,IF('Tabla de Aspectos'!AU68='Tabla de Aspectos'!$AV$2,'Tabla de Aspectos'!$AV$2,IF('Tabla de Aspectos'!AW68='Tabla de Aspectos'!$AX$2,'Tabla de Aspectos'!$AX$2,IF('Tabla de Aspectos'!AY68='Tabla de Aspectos'!$AZ$2,'Tabla de Aspectos'!$AZ$2,IF('Tabla de Aspectos'!BA68='Tabla de Aspectos'!$BB$2,'Tabla de Aspectos'!$BB$2,IF('Tabla de Aspectos'!BC68='Tabla de Aspectos'!$BD$2,'Tabla de Aspectos'!$BD$2,IF('Tabla de Aspectos'!BE68='Tabla de Aspectos'!$BF$2,'Tabla de Aspectos'!$BF$2,IF('Tabla de Aspectos'!BG68='Tabla de Aspectos'!$BH$2,'Tabla de Aspectos'!$BH$2,IF('Tabla de Aspectos'!BI68='Tabla de Aspectos'!$BJ$2,'Tabla de Aspectos'!$BJ$2,IF('Tabla de Aspectos'!BK68='Tabla de Aspectos'!$BL$2,'Tabla de Aspectos'!$BL$2,IF('Tabla de Aspectos'!BM68='Tabla de Aspectos'!$BN$2,'Tabla de Aspectos'!$BN$2,IF('Tabla de Aspectos'!BO68='Tabla de Aspectos'!$BP$2,'Tabla de Aspectos'!$BP$2,IF('Tabla de Aspectos'!BQ68='Tabla de Aspectos'!$BR$2,'Tabla de Aspectos'!$BR$2,IF('Tabla de Aspectos'!BS68='Tabla de Aspectos'!$BT$2,'Tabla de Aspectos'!$BT$2,IF('Tabla de Aspectos'!BU68='Tabla de Aspectos'!$BV$2,'Tabla de Aspectos'!$BV$2,IF('Tabla de Aspectos'!BW68='Tabla de Aspectos'!$BX$2,'Tabla de Aspectos'!$BX$2,IF('Tabla de Aspectos'!BY68='Tabla de Aspectos'!$BZ$2,'Tabla de Aspectos'!$BZ$2,IF('Tabla de Aspectos'!CA68='Tabla de Aspectos'!$CB$2,'Tabla de Aspectos'!$CB$2,IF('Tabla de Aspectos'!CC68='Tabla de Aspectos'!$CD$2,'Tabla de Aspectos'!$CD$2,IF('Tabla de Aspectos'!CE68='Tabla de Aspectos'!$CF$2,'Tabla de Aspectos'!$CF$2,IF('Tabla de Aspectos'!CG68='Tabla de Aspectos'!$CH$2,'Tabla de Aspectos'!$CH$2,IF('Tabla de Aspectos'!CI68='Tabla de Aspectos'!$CJ$2,'Tabla de Aspectos'!$CJ$2,IF('Tabla de Aspectos'!CK68='Tabla de Aspectos'!$CL$2,'Tabla de Aspectos'!$CL$2,IF('Tabla de Aspectos'!CM68='Tabla de Aspectos'!$CN$2,'Tabla de Aspectos'!$CN$2,IF('Tabla de Aspectos'!CO68='Tabla de Aspectos'!$CP$2,'Tabla de Aspectos'!$CP$2,IF('Tabla de Aspectos'!CQ68='Tabla de Aspectos'!$CR$2,'Tabla de Aspectos'!$CR$2,IF('Tabla de Aspectos'!CS68='Tabla de Aspectos'!$CT$2,'Tabla de Aspectos'!$CT$2,IF('Tabla de Aspectos'!CU68='Tabla de Aspectos'!$CV$2,'Tabla de Aspectos'!$CV$2,IF('Tabla de Aspectos'!CW68='Tabla de Aspectos'!$CX$2,'Tabla de Aspectos'!$CX$2,"")))))))))))))))))))))))))))))))))))))))))))))))))</f>
        <v>Conjunción</v>
      </c>
      <c r="AH16" s="5">
        <f>IF(AND('Tabla de Aspectos'!H68&gt;=0,'Tabla de Aspectos'!H68&lt;'Tabla de Aspectos'!$G$5/24),'Tabla de Aspectos'!H68,IF(AND('Tabla de Aspectos'!J68&gt;=0,'Tabla de Aspectos'!J68&lt;'Tabla de Aspectos'!$I$5/24),'Tabla de Aspectos'!J68,IF(AND('Tabla de Aspectos'!CZ68&gt;=0,'Tabla de Aspectos'!CZ68&lt;'Tabla de Aspectos'!$CY$5/24),'Tabla de Aspectos'!CZ68,IF(AND('Tabla de Aspectos'!L68&gt;=0,'Tabla de Aspectos'!L68&lt;'Tabla de Aspectos'!$K$5/24),'Tabla de Aspectos'!L68,IF(AND('Tabla de Aspectos'!N68&gt;=0,'Tabla de Aspectos'!N68&lt;'Tabla de Aspectos'!$M$5/24),'Tabla de Aspectos'!N68,IF(AND('Tabla de Aspectos'!P68&gt;=0,'Tabla de Aspectos'!P68&lt;'Tabla de Aspectos'!$O$5/24),'Tabla de Aspectos'!P68,IF(AND('Tabla de Aspectos'!R68&gt;=0,'Tabla de Aspectos'!R68&lt;'Tabla de Aspectos'!$Q$5/24),'Tabla de Aspectos'!R68,IF(AND('Tabla de Aspectos'!T68&gt;=0,'Tabla de Aspectos'!T68&lt;'Tabla de Aspectos'!$S$5/24),'Tabla de Aspectos'!T68,IF(AND('Tabla de Aspectos'!V68&gt;=0,'Tabla de Aspectos'!V68&lt;'Tabla de Aspectos'!$U$5/24),'Tabla de Aspectos'!V68,IF(AND('Tabla de Aspectos'!X68&gt;=0,'Tabla de Aspectos'!X68&lt;'Tabla de Aspectos'!$W$5/24),'Tabla de Aspectos'!X68,IF(AND('Tabla de Aspectos'!Z68&gt;=0,'Tabla de Aspectos'!Z68&lt;'Tabla de Aspectos'!$Y$5/24),'Tabla de Aspectos'!Z68,IF(AND('Tabla de Aspectos'!AB68&gt;=0,'Tabla de Aspectos'!AB68&lt;'Tabla de Aspectos'!$AA$5/24),'Tabla de Aspectos'!AB68,IF(AND('Tabla de Aspectos'!AD68&gt;=0,'Tabla de Aspectos'!AD68&lt;'Tabla de Aspectos'!$AC$5/24),'Tabla de Aspectos'!AD68,IF(AND('Tabla de Aspectos'!AF68&gt;=0,'Tabla de Aspectos'!AF68&lt;'Tabla de Aspectos'!$AE$5/24),'Tabla de Aspectos'!AF68,IF(AND('Tabla de Aspectos'!AH68&gt;=0,'Tabla de Aspectos'!AH68&lt;'Tabla de Aspectos'!$AG$5/24),'Tabla de Aspectos'!AH68,IF(AND('Tabla de Aspectos'!AJ68&gt;=0,'Tabla de Aspectos'!AJ68&lt;'Tabla de Aspectos'!$AI$5/24),'Tabla de Aspectos'!AJ68,IF(AND('Tabla de Aspectos'!AL68&gt;=0,'Tabla de Aspectos'!AL68&lt;'Tabla de Aspectos'!$AK$5/24),'Tabla de Aspectos'!AL68,IF(AND('Tabla de Aspectos'!AN68&gt;=0,'Tabla de Aspectos'!AN68&lt;'Tabla de Aspectos'!$AM$5/24),'Tabla de Aspectos'!AN68,IF(AND('Tabla de Aspectos'!AP68&gt;=0,'Tabla de Aspectos'!AP68&lt;'Tabla de Aspectos'!$AO$5/24),'Tabla de Aspectos'!AP68,IF(AND('Tabla de Aspectos'!AR68&gt;=0,'Tabla de Aspectos'!AR68&lt;'Tabla de Aspectos'!$AQ$5/24),'Tabla de Aspectos'!AR68,IF(AND('Tabla de Aspectos'!AT68&gt;=0,'Tabla de Aspectos'!AT68&lt;'Tabla de Aspectos'!$AS$5/24),'Tabla de Aspectos'!AT68,IF(AND('Tabla de Aspectos'!AV68&gt;=0,'Tabla de Aspectos'!AV68&lt;'Tabla de Aspectos'!$AU$5/24),'Tabla de Aspectos'!AV68,IF(AND('Tabla de Aspectos'!AX68&gt;=0,'Tabla de Aspectos'!AX68&lt;'Tabla de Aspectos'!$AW$5/24),'Tabla de Aspectos'!AX68,IF(AND('Tabla de Aspectos'!AZ68&gt;=0,'Tabla de Aspectos'!AZ68&lt;'Tabla de Aspectos'!$AY$5/24),'Tabla de Aspectos'!AZ68,IF(AND('Tabla de Aspectos'!BB68&gt;=0,'Tabla de Aspectos'!BB68&lt;'Tabla de Aspectos'!$BA$5/24),'Tabla de Aspectos'!BB68,IF(AND('Tabla de Aspectos'!BD68&gt;=0,'Tabla de Aspectos'!BD68&lt;'Tabla de Aspectos'!$BC$5/24),'Tabla de Aspectos'!BD68,IF(AND('Tabla de Aspectos'!BF68&gt;=0,'Tabla de Aspectos'!BF68&lt;'Tabla de Aspectos'!$BE$5/24),'Tabla de Aspectos'!BF68,IF(AND('Tabla de Aspectos'!BH68&gt;=0,'Tabla de Aspectos'!BH68&lt;'Tabla de Aspectos'!$BG$5/24),'Tabla de Aspectos'!BH68,IF(AND('Tabla de Aspectos'!BJ68&gt;=0,'Tabla de Aspectos'!BJ68&lt;'Tabla de Aspectos'!$BI$5/24),'Tabla de Aspectos'!BJ68,IF(AND('Tabla de Aspectos'!BL68&gt;=0,'Tabla de Aspectos'!BL68&lt;'Tabla de Aspectos'!$BK$5/24),'Tabla de Aspectos'!BL68,IF(AND('Tabla de Aspectos'!BN68&gt;=0,'Tabla de Aspectos'!BN68&lt;'Tabla de Aspectos'!$BM$5/24),'Tabla de Aspectos'!BN68,IF(AND('Tabla de Aspectos'!BP68&gt;=0,'Tabla de Aspectos'!BP68&lt;'Tabla de Aspectos'!$BO$5/24),'Tabla de Aspectos'!BP68,IF(AND('Tabla de Aspectos'!BR68&gt;=0,'Tabla de Aspectos'!BR68&lt;'Tabla de Aspectos'!$BQ$5/24),'Tabla de Aspectos'!BR68,IF(AND('Tabla de Aspectos'!BT68&gt;=0,'Tabla de Aspectos'!BT68&lt;'Tabla de Aspectos'!$BS$5/24),'Tabla de Aspectos'!BT68,IF(AND('Tabla de Aspectos'!BV68&gt;=0,'Tabla de Aspectos'!BV68&lt;'Tabla de Aspectos'!$BU$5/24),'Tabla de Aspectos'!BV68,IF(AND('Tabla de Aspectos'!BX68&gt;=0,'Tabla de Aspectos'!BX68&lt;'Tabla de Aspectos'!$BW$5/24),'Tabla de Aspectos'!BX68,IF(AND('Tabla de Aspectos'!BZ68&gt;=0,'Tabla de Aspectos'!BZ68&lt;'Tabla de Aspectos'!$BY$5/24),'Tabla de Aspectos'!BZ68,IF(AND('Tabla de Aspectos'!CB68&gt;=0,'Tabla de Aspectos'!CB68&lt;'Tabla de Aspectos'!$CA$5/24),'Tabla de Aspectos'!CB68,IF(AND('Tabla de Aspectos'!CD68&gt;=0,'Tabla de Aspectos'!CD68&lt;'Tabla de Aspectos'!$CC$5/24),'Tabla de Aspectos'!CD68,IF(AND('Tabla de Aspectos'!CF68&gt;=0,'Tabla de Aspectos'!CF68&lt;'Tabla de Aspectos'!$CE$5/24),'Tabla de Aspectos'!CF68,IF(AND('Tabla de Aspectos'!CH68&gt;=0,'Tabla de Aspectos'!CH68&lt;'Tabla de Aspectos'!$CG$5/24),'Tabla de Aspectos'!CH68,IF(AND('Tabla de Aspectos'!CJ68&gt;=0,'Tabla de Aspectos'!CJ68&lt;'Tabla de Aspectos'!$CI$5/24),'Tabla de Aspectos'!CJ68,IF(AND('Tabla de Aspectos'!CL68&gt;=0,'Tabla de Aspectos'!CL68&lt;'Tabla de Aspectos'!$CK$5/24),'Tabla de Aspectos'!CL68,IF(AND('Tabla de Aspectos'!CN68&gt;=0,'Tabla de Aspectos'!CN68&lt;'Tabla de Aspectos'!$CM$5/24),'Tabla de Aspectos'!CN68,IF(AND('Tabla de Aspectos'!CP68&gt;=0,'Tabla de Aspectos'!CP68&lt;'Tabla de Aspectos'!$CO$5/24),'Tabla de Aspectos'!CP68,IF(AND('Tabla de Aspectos'!CR68&gt;=0,'Tabla de Aspectos'!CR68&lt;'Tabla de Aspectos'!$CQ$5/24),'Tabla de Aspectos'!CR68,IF(AND('Tabla de Aspectos'!CT68&gt;=0,'Tabla de Aspectos'!CT68&lt;'Tabla de Aspectos'!$CS$5/24),'Tabla de Aspectos'!CT68,IF(AND('Tabla de Aspectos'!CV68&gt;=0,'Tabla de Aspectos'!CV68&lt;'Tabla de Aspectos'!$CU$5/24),'Tabla de Aspectos'!CV68,IF(AND('Tabla de Aspectos'!CX68&gt;=0,'Tabla de Aspectos'!CX68&lt;'Tabla de Aspectos'!$CW$5/24),'Tabla de Aspectos'!CX68,"")))))))))))))))))))))))))))))))))))))))))))))))))</f>
        <v>0</v>
      </c>
      <c r="AI16" s="3" t="str">
        <f>IF(AH16&lt;&gt;"",IF(AG16=13,"(no se puede describir)",IF(AG16="Conjunción","+20",ROUND((31-HLOOKUP(AG16,'Tabla de Aspectos'!$G$2:$DT$7,6,FALSE))/3*2,1))),"")</f>
        <v>+20</v>
      </c>
      <c r="AJ16" s="3">
        <f>IF(AG16='Tabla de Aspectos'!$G$2,24*AH16/'Tabla de Aspectos'!$G$5,IF(AG16='Tabla de Aspectos'!$I$2,24*AH16/'Tabla de Aspectos'!$I$5,IF(AG16='Tabla de Aspectos'!$K$2,24*AH16/'Tabla de Aspectos'!$K$5,IF(AG16='Tabla de Aspectos'!$CY$2,24*AH16/'Tabla de Aspectos'!$CY$5,IF(AG16='Tabla de Aspectos'!$M$2,24*AH16/'Tabla de Aspectos'!$M$5,IF(AG16='Tabla de Aspectos'!$M$2,24*AH16/'Tabla de Aspectos'!$M$5,IF(AG16='Tabla de Aspectos'!$O$2,24*AH16/'Tabla de Aspectos'!$O$5,IF(AG16='Tabla de Aspectos'!$Q$2,24*AH16/'Tabla de Aspectos'!$Q$5,IF(AG16='Tabla de Aspectos'!$S$2,24*AH16/'Tabla de Aspectos'!$S$5,IF(AG16='Tabla de Aspectos'!$U$2,24*AH16/'Tabla de Aspectos'!$U$5,IF(AG16='Tabla de Aspectos'!$W$2,24*AH16/'Tabla de Aspectos'!$W$5,IF(AG16='Tabla de Aspectos'!$Y$2,24*AH16/'Tabla de Aspectos'!$Y$5,IF(AG16='Tabla de Aspectos'!$AA$2,24*AH16/'Tabla de Aspectos'!$AA$5,IF(AG16='Tabla de Aspectos'!$AC$2,24*AH16/'Tabla de Aspectos'!$AC$5,IF(AG16='Tabla de Aspectos'!$AE$2,24*AH16/'Tabla de Aspectos'!$AE$5,IF(AG16='Tabla de Aspectos'!$AG$2,24*AH16/'Tabla de Aspectos'!$AG$5,IF(AG16='Tabla de Aspectos'!$AI$2,24*AH16/'Tabla de Aspectos'!$AI$5,IF(AG16='Tabla de Aspectos'!$AK$2,24*AH16/'Tabla de Aspectos'!$AK$5,IF(AG16='Tabla de Aspectos'!$AM$2,24*AH16/'Tabla de Aspectos'!$AM$5,IF(AG16='Tabla de Aspectos'!$AO$2,24*AH16/'Tabla de Aspectos'!$AO$5,IF(AG16='Tabla de Aspectos'!$AQ$2,24*AH16/'Tabla de Aspectos'!$AQ$5,IF(AG16='Tabla de Aspectos'!$AS$2,24*AH16/'Tabla de Aspectos'!$AS$5,IF(AG16='Tabla de Aspectos'!$AU$2,24*AH16/'Tabla de Aspectos'!$AU$5,IF(AG16='Tabla de Aspectos'!$AW$2,24*AH16/'Tabla de Aspectos'!$AW$5,IF(AG16='Tabla de Aspectos'!$AY$2,24*AH16/'Tabla de Aspectos'!$AY$5,IF(AG16='Tabla de Aspectos'!$BA$2,24*AH16/'Tabla de Aspectos'!$BA$5,IF(AG16='Tabla de Aspectos'!$BC$2,24*AH16/'Tabla de Aspectos'!$BC$5,IF(AG16='Tabla de Aspectos'!$BE$2,24*AH16/'Tabla de Aspectos'!$BE$5,IF(AG16='Tabla de Aspectos'!$BG$2,24*AH16/'Tabla de Aspectos'!$BG$5,IF(AG16='Tabla de Aspectos'!$BI$2,24*AH16/'Tabla de Aspectos'!$BI$5,IF(AG16='Tabla de Aspectos'!$BK$2,24*AH16/'Tabla de Aspectos'!$BK$5,IF(AG16='Tabla de Aspectos'!$BM$2,24*AH16/'Tabla de Aspectos'!$BM$5,IF(AG16='Tabla de Aspectos'!$BO$2,24*AH16/'Tabla de Aspectos'!$BO$5,IF(AG16='Tabla de Aspectos'!$BQ$2,24*AH16/'Tabla de Aspectos'!$BQ$5,IF(AG16='Tabla de Aspectos'!$BS$2,24*AH16/'Tabla de Aspectos'!$BS$5,IF(AG16='Tabla de Aspectos'!$BU$2,24*AH16/'Tabla de Aspectos'!$BU$5,IF(AG16='Tabla de Aspectos'!$BW$2,24*AH16/'Tabla de Aspectos'!$BW$5,IF(AG16='Tabla de Aspectos'!$BY$2,24*AH16/'Tabla de Aspectos'!$BY$5,IF(AG16='Tabla de Aspectos'!$CA$2,24*AH16/'Tabla de Aspectos'!$CA$5,IF(AG16='Tabla de Aspectos'!$CC$2,24*AH16/'Tabla de Aspectos'!$CC$5,IF(AG16='Tabla de Aspectos'!$CE$2,24*AH16/'Tabla de Aspectos'!$CE$5,IF(AG16='Tabla de Aspectos'!$CG$2,24*AH16/'Tabla de Aspectos'!$CG$5,IF(AG16='Tabla de Aspectos'!$CI$2,24*AH16/'Tabla de Aspectos'!$CI$5,IF(AG16='Tabla de Aspectos'!$CK$2,24*AH16/'Tabla de Aspectos'!$CK$5,IF(AG16='Tabla de Aspectos'!$CM$2,24*AH16/'Tabla de Aspectos'!$CM$5,IF(AG16='Tabla de Aspectos'!$CO$2,24*AH16/'Tabla de Aspectos'!$CO$5,IF(AG16='Tabla de Aspectos'!$CQ$2,24*AH16/'Tabla de Aspectos'!$CQ$5,IF(AG16='Tabla de Aspectos'!$CS$2,24*AH16/'Tabla de Aspectos'!$CS$5,IF(AG16='Tabla de Aspectos'!$CU$2,24*AH16/'Tabla de Aspectos'!$CU$5,IF(AG16='Tabla de Aspectos'!$CW$2,24*AH16/'Tabla de Aspectos'!$CW$5,""))))))))))))))))))))))))))))))))))))))))))))))))))</f>
        <v>0</v>
      </c>
      <c r="AK16" s="3">
        <f t="shared" si="1"/>
        <v>20</v>
      </c>
      <c r="AM16" s="3">
        <f>'Tabla de Aspectos'!D83</f>
        <v>78</v>
      </c>
      <c r="AN16" s="3" t="str">
        <f>'Tabla de Aspectos'!E83</f>
        <v>Venus</v>
      </c>
      <c r="AO16" s="3" t="str">
        <f>'Tabla de Aspectos'!F83</f>
        <v>Vertex</v>
      </c>
      <c r="AP16" s="3" t="str">
        <f>IF('Tabla de Aspectos'!G83='Tabla de Aspectos'!$H$2,'Tabla de Aspectos'!$H$2,IF('Tabla de Aspectos'!I83='Tabla de Aspectos'!$J$2,'Tabla de Aspectos'!$J$2,IF('Tabla de Aspectos'!CY83='Tabla de Aspectos'!$CZ$2,'Tabla de Aspectos'!$CZ$2,IF('Tabla de Aspectos'!K83='Tabla de Aspectos'!$L$2,'Tabla de Aspectos'!$L$2,IF('Tabla de Aspectos'!M83='Tabla de Aspectos'!$N$2,'Tabla de Aspectos'!$N$2,IF('Tabla de Aspectos'!O83='Tabla de Aspectos'!$P$2,'Tabla de Aspectos'!$P$2,IF('Tabla de Aspectos'!Q83='Tabla de Aspectos'!$R$2,'Tabla de Aspectos'!$R$2,IF('Tabla de Aspectos'!S83='Tabla de Aspectos'!$T$2,'Tabla de Aspectos'!$T$2,IF('Tabla de Aspectos'!U83='Tabla de Aspectos'!$V$2,'Tabla de Aspectos'!$V$2,IF('Tabla de Aspectos'!W83='Tabla de Aspectos'!$X$2,'Tabla de Aspectos'!$X$2,IF('Tabla de Aspectos'!Y83='Tabla de Aspectos'!$Z$2,'Tabla de Aspectos'!$Z$2,IF('Tabla de Aspectos'!AA83='Tabla de Aspectos'!$AB$2,'Tabla de Aspectos'!$AB$2,IF('Tabla de Aspectos'!AC83='Tabla de Aspectos'!$AD$2,'Tabla de Aspectos'!$AD$2,IF('Tabla de Aspectos'!AE83='Tabla de Aspectos'!$AF$2,'Tabla de Aspectos'!$AF$2,IF('Tabla de Aspectos'!AG83='Tabla de Aspectos'!$AH$2,'Tabla de Aspectos'!$AH$2,IF('Tabla de Aspectos'!AI83='Tabla de Aspectos'!$AJ$2,'Tabla de Aspectos'!$AJ$2,IF('Tabla de Aspectos'!AK83='Tabla de Aspectos'!$AL$2,'Tabla de Aspectos'!$AL$2,IF('Tabla de Aspectos'!AM83='Tabla de Aspectos'!$AN$2,'Tabla de Aspectos'!$AN$2,IF('Tabla de Aspectos'!AO83='Tabla de Aspectos'!$AP$2,'Tabla de Aspectos'!$AP$2,IF('Tabla de Aspectos'!AQ83='Tabla de Aspectos'!$AR$2,'Tabla de Aspectos'!$AR$2,IF('Tabla de Aspectos'!AS83='Tabla de Aspectos'!$AT$2,'Tabla de Aspectos'!$AT$2,IF('Tabla de Aspectos'!AU83='Tabla de Aspectos'!$AV$2,'Tabla de Aspectos'!$AV$2,IF('Tabla de Aspectos'!AW83='Tabla de Aspectos'!$AX$2,'Tabla de Aspectos'!$AX$2,IF('Tabla de Aspectos'!AY83='Tabla de Aspectos'!$AZ$2,'Tabla de Aspectos'!$AZ$2,IF('Tabla de Aspectos'!BA83='Tabla de Aspectos'!$BB$2,'Tabla de Aspectos'!$BB$2,IF('Tabla de Aspectos'!BC83='Tabla de Aspectos'!$BD$2,'Tabla de Aspectos'!$BD$2,IF('Tabla de Aspectos'!BE83='Tabla de Aspectos'!$BF$2,'Tabla de Aspectos'!$BF$2,IF('Tabla de Aspectos'!BG83='Tabla de Aspectos'!$BH$2,'Tabla de Aspectos'!$BH$2,IF('Tabla de Aspectos'!BI83='Tabla de Aspectos'!$BJ$2,'Tabla de Aspectos'!$BJ$2,IF('Tabla de Aspectos'!BK83='Tabla de Aspectos'!$BL$2,'Tabla de Aspectos'!$BL$2,IF('Tabla de Aspectos'!BM83='Tabla de Aspectos'!$BN$2,'Tabla de Aspectos'!$BN$2,IF('Tabla de Aspectos'!BO83='Tabla de Aspectos'!$BP$2,'Tabla de Aspectos'!$BP$2,IF('Tabla de Aspectos'!BQ83='Tabla de Aspectos'!$BR$2,'Tabla de Aspectos'!$BR$2,IF('Tabla de Aspectos'!BS83='Tabla de Aspectos'!$BT$2,'Tabla de Aspectos'!$BT$2,IF('Tabla de Aspectos'!BU83='Tabla de Aspectos'!$BV$2,'Tabla de Aspectos'!$BV$2,IF('Tabla de Aspectos'!BW83='Tabla de Aspectos'!$BX$2,'Tabla de Aspectos'!$BX$2,IF('Tabla de Aspectos'!BY83='Tabla de Aspectos'!$BZ$2,'Tabla de Aspectos'!$BZ$2,IF('Tabla de Aspectos'!CA83='Tabla de Aspectos'!$CB$2,'Tabla de Aspectos'!$CB$2,IF('Tabla de Aspectos'!CC83='Tabla de Aspectos'!$CD$2,'Tabla de Aspectos'!$CD$2,IF('Tabla de Aspectos'!CE83='Tabla de Aspectos'!$CF$2,'Tabla de Aspectos'!$CF$2,IF('Tabla de Aspectos'!CG83='Tabla de Aspectos'!$CH$2,'Tabla de Aspectos'!$CH$2,IF('Tabla de Aspectos'!CI83='Tabla de Aspectos'!$CJ$2,'Tabla de Aspectos'!$CJ$2,IF('Tabla de Aspectos'!CK83='Tabla de Aspectos'!$CL$2,'Tabla de Aspectos'!$CL$2,IF('Tabla de Aspectos'!CM83='Tabla de Aspectos'!$CN$2,'Tabla de Aspectos'!$CN$2,IF('Tabla de Aspectos'!CO83='Tabla de Aspectos'!$CP$2,'Tabla de Aspectos'!$CP$2,IF('Tabla de Aspectos'!CQ83='Tabla de Aspectos'!$CR$2,'Tabla de Aspectos'!$CR$2,IF('Tabla de Aspectos'!CS83='Tabla de Aspectos'!$CT$2,'Tabla de Aspectos'!$CT$2,IF('Tabla de Aspectos'!CU83='Tabla de Aspectos'!$CV$2,'Tabla de Aspectos'!$CV$2,IF('Tabla de Aspectos'!CW83='Tabla de Aspectos'!$CX$2,'Tabla de Aspectos'!$CX$2,"")))))))))))))))))))))))))))))))))))))))))))))))))</f>
        <v>Conjunción</v>
      </c>
      <c r="AQ16" s="5">
        <f>IF(AND('Tabla de Aspectos'!H83&gt;=0,'Tabla de Aspectos'!H83&lt;'Tabla de Aspectos'!$G$5/24),'Tabla de Aspectos'!H83,IF(AND('Tabla de Aspectos'!J83&gt;=0,'Tabla de Aspectos'!J83&lt;'Tabla de Aspectos'!$I$5/24),'Tabla de Aspectos'!J83,IF(AND('Tabla de Aspectos'!CZ83&gt;=0,'Tabla de Aspectos'!CZ83&lt;'Tabla de Aspectos'!$CY$5/24),'Tabla de Aspectos'!CZ83,IF(AND('Tabla de Aspectos'!L83&gt;=0,'Tabla de Aspectos'!L83&lt;'Tabla de Aspectos'!$K$5/24),'Tabla de Aspectos'!L83,IF(AND('Tabla de Aspectos'!N83&gt;=0,'Tabla de Aspectos'!N83&lt;'Tabla de Aspectos'!$M$5/24),'Tabla de Aspectos'!N83,IF(AND('Tabla de Aspectos'!P83&gt;=0,'Tabla de Aspectos'!P83&lt;'Tabla de Aspectos'!$O$5/24),'Tabla de Aspectos'!P83,IF(AND('Tabla de Aspectos'!R83&gt;=0,'Tabla de Aspectos'!R83&lt;'Tabla de Aspectos'!$Q$5/24),'Tabla de Aspectos'!R83,IF(AND('Tabla de Aspectos'!T83&gt;=0,'Tabla de Aspectos'!T83&lt;'Tabla de Aspectos'!$S$5/24),'Tabla de Aspectos'!T83,IF(AND('Tabla de Aspectos'!V83&gt;=0,'Tabla de Aspectos'!V83&lt;'Tabla de Aspectos'!$U$5/24),'Tabla de Aspectos'!V83,IF(AND('Tabla de Aspectos'!X83&gt;=0,'Tabla de Aspectos'!X83&lt;'Tabla de Aspectos'!$W$5/24),'Tabla de Aspectos'!X83,IF(AND('Tabla de Aspectos'!Z83&gt;=0,'Tabla de Aspectos'!Z83&lt;'Tabla de Aspectos'!$Y$5/24),'Tabla de Aspectos'!Z83,IF(AND('Tabla de Aspectos'!AB83&gt;=0,'Tabla de Aspectos'!AB83&lt;'Tabla de Aspectos'!$AA$5/24),'Tabla de Aspectos'!AB83,IF(AND('Tabla de Aspectos'!AD83&gt;=0,'Tabla de Aspectos'!AD83&lt;'Tabla de Aspectos'!$AC$5/24),'Tabla de Aspectos'!AD83,IF(AND('Tabla de Aspectos'!AF83&gt;=0,'Tabla de Aspectos'!AF83&lt;'Tabla de Aspectos'!$AE$5/24),'Tabla de Aspectos'!AF83,IF(AND('Tabla de Aspectos'!AH83&gt;=0,'Tabla de Aspectos'!AH83&lt;'Tabla de Aspectos'!$AG$5/24),'Tabla de Aspectos'!AH83,IF(AND('Tabla de Aspectos'!AJ83&gt;=0,'Tabla de Aspectos'!AJ83&lt;'Tabla de Aspectos'!$AI$5/24),'Tabla de Aspectos'!AJ83,IF(AND('Tabla de Aspectos'!AL83&gt;=0,'Tabla de Aspectos'!AL83&lt;'Tabla de Aspectos'!$AK$5/24),'Tabla de Aspectos'!AL83,IF(AND('Tabla de Aspectos'!AN83&gt;=0,'Tabla de Aspectos'!AN83&lt;'Tabla de Aspectos'!$AM$5/24),'Tabla de Aspectos'!AN83,IF(AND('Tabla de Aspectos'!AP83&gt;=0,'Tabla de Aspectos'!AP83&lt;'Tabla de Aspectos'!$AO$5/24),'Tabla de Aspectos'!AP83,IF(AND('Tabla de Aspectos'!AR83&gt;=0,'Tabla de Aspectos'!AR83&lt;'Tabla de Aspectos'!$AQ$5/24),'Tabla de Aspectos'!AR83,IF(AND('Tabla de Aspectos'!AT83&gt;=0,'Tabla de Aspectos'!AT83&lt;'Tabla de Aspectos'!$AS$5/24),'Tabla de Aspectos'!AT83,IF(AND('Tabla de Aspectos'!AV83&gt;=0,'Tabla de Aspectos'!AV83&lt;'Tabla de Aspectos'!$AU$5/24),'Tabla de Aspectos'!AV83,IF(AND('Tabla de Aspectos'!AX83&gt;=0,'Tabla de Aspectos'!AX83&lt;'Tabla de Aspectos'!$AW$5/24),'Tabla de Aspectos'!AX83,IF(AND('Tabla de Aspectos'!AZ83&gt;=0,'Tabla de Aspectos'!AZ83&lt;'Tabla de Aspectos'!$AY$5/24),'Tabla de Aspectos'!AZ83,IF(AND('Tabla de Aspectos'!BB83&gt;=0,'Tabla de Aspectos'!BB83&lt;'Tabla de Aspectos'!$BA$5/24),'Tabla de Aspectos'!BB83,IF(AND('Tabla de Aspectos'!BD83&gt;=0,'Tabla de Aspectos'!BD83&lt;'Tabla de Aspectos'!$BC$5/24),'Tabla de Aspectos'!BD83,IF(AND('Tabla de Aspectos'!BF83&gt;=0,'Tabla de Aspectos'!BF83&lt;'Tabla de Aspectos'!$BE$5/24),'Tabla de Aspectos'!BF83,IF(AND('Tabla de Aspectos'!BH83&gt;=0,'Tabla de Aspectos'!BH83&lt;'Tabla de Aspectos'!$BG$5/24),'Tabla de Aspectos'!BH83,IF(AND('Tabla de Aspectos'!BJ83&gt;=0,'Tabla de Aspectos'!BJ83&lt;'Tabla de Aspectos'!$BI$5/24),'Tabla de Aspectos'!BJ83,IF(AND('Tabla de Aspectos'!BL83&gt;=0,'Tabla de Aspectos'!BL83&lt;'Tabla de Aspectos'!$BK$5/24),'Tabla de Aspectos'!BL83,IF(AND('Tabla de Aspectos'!BN83&gt;=0,'Tabla de Aspectos'!BN83&lt;'Tabla de Aspectos'!$BM$5/24),'Tabla de Aspectos'!BN83,IF(AND('Tabla de Aspectos'!BP83&gt;=0,'Tabla de Aspectos'!BP83&lt;'Tabla de Aspectos'!$BO$5/24),'Tabla de Aspectos'!BP83,IF(AND('Tabla de Aspectos'!BR83&gt;=0,'Tabla de Aspectos'!BR83&lt;'Tabla de Aspectos'!$BQ$5/24),'Tabla de Aspectos'!BR83,IF(AND('Tabla de Aspectos'!BT83&gt;=0,'Tabla de Aspectos'!BT83&lt;'Tabla de Aspectos'!$BS$5/24),'Tabla de Aspectos'!BT83,IF(AND('Tabla de Aspectos'!BV83&gt;=0,'Tabla de Aspectos'!BV83&lt;'Tabla de Aspectos'!$BU$5/24),'Tabla de Aspectos'!BV83,IF(AND('Tabla de Aspectos'!BX83&gt;=0,'Tabla de Aspectos'!BX83&lt;'Tabla de Aspectos'!$BW$5/24),'Tabla de Aspectos'!BX83,IF(AND('Tabla de Aspectos'!BZ83&gt;=0,'Tabla de Aspectos'!BZ83&lt;'Tabla de Aspectos'!$BY$5/24),'Tabla de Aspectos'!BZ83,IF(AND('Tabla de Aspectos'!CB83&gt;=0,'Tabla de Aspectos'!CB83&lt;'Tabla de Aspectos'!$CA$5/24),'Tabla de Aspectos'!CB83,IF(AND('Tabla de Aspectos'!CD83&gt;=0,'Tabla de Aspectos'!CD83&lt;'Tabla de Aspectos'!$CC$5/24),'Tabla de Aspectos'!CD83,IF(AND('Tabla de Aspectos'!CF83&gt;=0,'Tabla de Aspectos'!CF83&lt;'Tabla de Aspectos'!$CE$5/24),'Tabla de Aspectos'!CF83,IF(AND('Tabla de Aspectos'!CH83&gt;=0,'Tabla de Aspectos'!CH83&lt;'Tabla de Aspectos'!$CG$5/24),'Tabla de Aspectos'!CH83,IF(AND('Tabla de Aspectos'!CJ83&gt;=0,'Tabla de Aspectos'!CJ83&lt;'Tabla de Aspectos'!$CI$5/24),'Tabla de Aspectos'!CJ83,IF(AND('Tabla de Aspectos'!CL83&gt;=0,'Tabla de Aspectos'!CL83&lt;'Tabla de Aspectos'!$CK$5/24),'Tabla de Aspectos'!CL83,IF(AND('Tabla de Aspectos'!CN83&gt;=0,'Tabla de Aspectos'!CN83&lt;'Tabla de Aspectos'!$CM$5/24),'Tabla de Aspectos'!CN83,IF(AND('Tabla de Aspectos'!CP83&gt;=0,'Tabla de Aspectos'!CP83&lt;'Tabla de Aspectos'!$CO$5/24),'Tabla de Aspectos'!CP83,IF(AND('Tabla de Aspectos'!CR83&gt;=0,'Tabla de Aspectos'!CR83&lt;'Tabla de Aspectos'!$CQ$5/24),'Tabla de Aspectos'!CR83,IF(AND('Tabla de Aspectos'!CT83&gt;=0,'Tabla de Aspectos'!CT83&lt;'Tabla de Aspectos'!$CS$5/24),'Tabla de Aspectos'!CT83,IF(AND('Tabla de Aspectos'!CV83&gt;=0,'Tabla de Aspectos'!CV83&lt;'Tabla de Aspectos'!$CU$5/24),'Tabla de Aspectos'!CV83,IF(AND('Tabla de Aspectos'!CX83&gt;=0,'Tabla de Aspectos'!CX83&lt;'Tabla de Aspectos'!$CW$5/24),'Tabla de Aspectos'!CX83,"")))))))))))))))))))))))))))))))))))))))))))))))))</f>
        <v>0</v>
      </c>
      <c r="AR16" s="3" t="str">
        <f>IF(AQ16&lt;&gt;"",IF(AP16=13,"(no se puede describir)",IF(AP16="Conjunción","+20",ROUND((31-HLOOKUP(AP16,'Tabla de Aspectos'!$G$2:$DT$7,6,FALSE))/3*2,1))),"")</f>
        <v>+20</v>
      </c>
      <c r="AS16" s="3">
        <f>IF(AP16='Tabla de Aspectos'!$G$2,24*AQ16/'Tabla de Aspectos'!$G$5,IF(AP16='Tabla de Aspectos'!$I$2,24*AQ16/'Tabla de Aspectos'!$I$5,IF(AP16='Tabla de Aspectos'!$K$2,24*AQ16/'Tabla de Aspectos'!$K$5,IF(AP16='Tabla de Aspectos'!$CY$2,24*AQ16/'Tabla de Aspectos'!$CY$5,IF(AP16='Tabla de Aspectos'!$M$2,24*AQ16/'Tabla de Aspectos'!$M$5,IF(AP16='Tabla de Aspectos'!$M$2,24*AQ16/'Tabla de Aspectos'!$M$5,IF(AP16='Tabla de Aspectos'!$O$2,24*AQ16/'Tabla de Aspectos'!$O$5,IF(AP16='Tabla de Aspectos'!$Q$2,24*AQ16/'Tabla de Aspectos'!$Q$5,IF(AP16='Tabla de Aspectos'!$S$2,24*AQ16/'Tabla de Aspectos'!$S$5,IF(AP16='Tabla de Aspectos'!$U$2,24*AQ16/'Tabla de Aspectos'!$U$5,IF(AP16='Tabla de Aspectos'!$W$2,24*AQ16/'Tabla de Aspectos'!$W$5,IF(AP16='Tabla de Aspectos'!$Y$2,24*AQ16/'Tabla de Aspectos'!$Y$5,IF(AP16='Tabla de Aspectos'!$AA$2,24*AQ16/'Tabla de Aspectos'!$AA$5,IF(AP16='Tabla de Aspectos'!$AC$2,24*AQ16/'Tabla de Aspectos'!$AC$5,IF(AP16='Tabla de Aspectos'!$AE$2,24*AQ16/'Tabla de Aspectos'!$AE$5,IF(AP16='Tabla de Aspectos'!$AG$2,24*AQ16/'Tabla de Aspectos'!$AG$5,IF(AP16='Tabla de Aspectos'!$AI$2,24*AQ16/'Tabla de Aspectos'!$AI$5,IF(AP16='Tabla de Aspectos'!$AK$2,24*AQ16/'Tabla de Aspectos'!$AK$5,IF(AP16='Tabla de Aspectos'!$AM$2,24*AQ16/'Tabla de Aspectos'!$AM$5,IF(AP16='Tabla de Aspectos'!$AO$2,24*AQ16/'Tabla de Aspectos'!$AO$5,IF(AP16='Tabla de Aspectos'!$AQ$2,24*AQ16/'Tabla de Aspectos'!$AQ$5,IF(AP16='Tabla de Aspectos'!$AS$2,24*AQ16/'Tabla de Aspectos'!$AS$5,IF(AP16='Tabla de Aspectos'!$AU$2,24*AQ16/'Tabla de Aspectos'!$AU$5,IF(AP16='Tabla de Aspectos'!$AW$2,24*AQ16/'Tabla de Aspectos'!$AW$5,IF(AP16='Tabla de Aspectos'!$AY$2,24*AQ16/'Tabla de Aspectos'!$AY$5,IF(AP16='Tabla de Aspectos'!$BA$2,24*AQ16/'Tabla de Aspectos'!$BA$5,IF(AP16='Tabla de Aspectos'!$BC$2,24*AQ16/'Tabla de Aspectos'!$BC$5,IF(AP16='Tabla de Aspectos'!$BE$2,24*AQ16/'Tabla de Aspectos'!$BE$5,IF(AP16='Tabla de Aspectos'!$BG$2,24*AQ16/'Tabla de Aspectos'!$BG$5,IF(AP16='Tabla de Aspectos'!$BI$2,24*AQ16/'Tabla de Aspectos'!$BI$5,IF(AP16='Tabla de Aspectos'!$BK$2,24*AQ16/'Tabla de Aspectos'!$BK$5,IF(AP16='Tabla de Aspectos'!$BM$2,24*AQ16/'Tabla de Aspectos'!$BM$5,IF(AP16='Tabla de Aspectos'!$BO$2,24*AQ16/'Tabla de Aspectos'!$BO$5,IF(AP16='Tabla de Aspectos'!$BQ$2,24*AQ16/'Tabla de Aspectos'!$BQ$5,IF(AP16='Tabla de Aspectos'!$BS$2,24*AQ16/'Tabla de Aspectos'!$BS$5,IF(AP16='Tabla de Aspectos'!$BU$2,24*AQ16/'Tabla de Aspectos'!$BU$5,IF(AP16='Tabla de Aspectos'!$BW$2,24*AQ16/'Tabla de Aspectos'!$BW$5,IF(AP16='Tabla de Aspectos'!$BY$2,24*AQ16/'Tabla de Aspectos'!$BY$5,IF(AP16='Tabla de Aspectos'!$CA$2,24*AQ16/'Tabla de Aspectos'!$CA$5,IF(AP16='Tabla de Aspectos'!$CC$2,24*AQ16/'Tabla de Aspectos'!$CC$5,IF(AP16='Tabla de Aspectos'!$CE$2,24*AQ16/'Tabla de Aspectos'!$CE$5,IF(AP16='Tabla de Aspectos'!$CG$2,24*AQ16/'Tabla de Aspectos'!$CG$5,IF(AP16='Tabla de Aspectos'!$CI$2,24*AQ16/'Tabla de Aspectos'!$CI$5,IF(AP16='Tabla de Aspectos'!$CK$2,24*AQ16/'Tabla de Aspectos'!$CK$5,IF(AP16='Tabla de Aspectos'!$CM$2,24*AQ16/'Tabla de Aspectos'!$CM$5,IF(AP16='Tabla de Aspectos'!$CO$2,24*AQ16/'Tabla de Aspectos'!$CO$5,IF(AP16='Tabla de Aspectos'!$CQ$2,24*AQ16/'Tabla de Aspectos'!$CQ$5,IF(AP16='Tabla de Aspectos'!$CS$2,24*AQ16/'Tabla de Aspectos'!$CS$5,IF(AP16='Tabla de Aspectos'!$CU$2,24*AQ16/'Tabla de Aspectos'!$CU$5,IF(AP16='Tabla de Aspectos'!$CW$2,24*AQ16/'Tabla de Aspectos'!$CW$5,""))))))))))))))))))))))))))))))))))))))))))))))))))</f>
        <v>0</v>
      </c>
      <c r="AT16" s="3">
        <f t="shared" si="2"/>
        <v>20</v>
      </c>
      <c r="AV16" s="3">
        <f>'Tabla de Aspectos'!D98</f>
        <v>94</v>
      </c>
      <c r="AW16" s="3" t="str">
        <f>'Tabla de Aspectos'!E98</f>
        <v>Marte</v>
      </c>
      <c r="AX16" s="3" t="str">
        <f>'Tabla de Aspectos'!F98</f>
        <v>Vertex</v>
      </c>
      <c r="AY16" s="3" t="str">
        <f>IF('Tabla de Aspectos'!G98='Tabla de Aspectos'!$H$2,'Tabla de Aspectos'!$H$2,IF('Tabla de Aspectos'!I98='Tabla de Aspectos'!$J$2,'Tabla de Aspectos'!$J$2,IF('Tabla de Aspectos'!CY98='Tabla de Aspectos'!$CZ$2,'Tabla de Aspectos'!$CZ$2,IF('Tabla de Aspectos'!K98='Tabla de Aspectos'!$L$2,'Tabla de Aspectos'!$L$2,IF('Tabla de Aspectos'!M98='Tabla de Aspectos'!$N$2,'Tabla de Aspectos'!$N$2,IF('Tabla de Aspectos'!O98='Tabla de Aspectos'!$P$2,'Tabla de Aspectos'!$P$2,IF('Tabla de Aspectos'!Q98='Tabla de Aspectos'!$R$2,'Tabla de Aspectos'!$R$2,IF('Tabla de Aspectos'!S98='Tabla de Aspectos'!$T$2,'Tabla de Aspectos'!$T$2,IF('Tabla de Aspectos'!U98='Tabla de Aspectos'!$V$2,'Tabla de Aspectos'!$V$2,IF('Tabla de Aspectos'!W98='Tabla de Aspectos'!$X$2,'Tabla de Aspectos'!$X$2,IF('Tabla de Aspectos'!Y98='Tabla de Aspectos'!$Z$2,'Tabla de Aspectos'!$Z$2,IF('Tabla de Aspectos'!AA98='Tabla de Aspectos'!$AB$2,'Tabla de Aspectos'!$AB$2,IF('Tabla de Aspectos'!AC98='Tabla de Aspectos'!$AD$2,'Tabla de Aspectos'!$AD$2,IF('Tabla de Aspectos'!AE98='Tabla de Aspectos'!$AF$2,'Tabla de Aspectos'!$AF$2,IF('Tabla de Aspectos'!AG98='Tabla de Aspectos'!$AH$2,'Tabla de Aspectos'!$AH$2,IF('Tabla de Aspectos'!AI98='Tabla de Aspectos'!$AJ$2,'Tabla de Aspectos'!$AJ$2,IF('Tabla de Aspectos'!AK98='Tabla de Aspectos'!$AL$2,'Tabla de Aspectos'!$AL$2,IF('Tabla de Aspectos'!AM98='Tabla de Aspectos'!$AN$2,'Tabla de Aspectos'!$AN$2,IF('Tabla de Aspectos'!AO98='Tabla de Aspectos'!$AP$2,'Tabla de Aspectos'!$AP$2,IF('Tabla de Aspectos'!AQ98='Tabla de Aspectos'!$AR$2,'Tabla de Aspectos'!$AR$2,IF('Tabla de Aspectos'!AS98='Tabla de Aspectos'!$AT$2,'Tabla de Aspectos'!$AT$2,IF('Tabla de Aspectos'!AU98='Tabla de Aspectos'!$AV$2,'Tabla de Aspectos'!$AV$2,IF('Tabla de Aspectos'!AW98='Tabla de Aspectos'!$AX$2,'Tabla de Aspectos'!$AX$2,IF('Tabla de Aspectos'!AY98='Tabla de Aspectos'!$AZ$2,'Tabla de Aspectos'!$AZ$2,IF('Tabla de Aspectos'!BA98='Tabla de Aspectos'!$BB$2,'Tabla de Aspectos'!$BB$2,IF('Tabla de Aspectos'!BC98='Tabla de Aspectos'!$BD$2,'Tabla de Aspectos'!$BD$2,IF('Tabla de Aspectos'!BE98='Tabla de Aspectos'!$BF$2,'Tabla de Aspectos'!$BF$2,IF('Tabla de Aspectos'!BG98='Tabla de Aspectos'!$BH$2,'Tabla de Aspectos'!$BH$2,IF('Tabla de Aspectos'!BI98='Tabla de Aspectos'!$BJ$2,'Tabla de Aspectos'!$BJ$2,IF('Tabla de Aspectos'!BK98='Tabla de Aspectos'!$BL$2,'Tabla de Aspectos'!$BL$2,IF('Tabla de Aspectos'!BM98='Tabla de Aspectos'!$BN$2,'Tabla de Aspectos'!$BN$2,IF('Tabla de Aspectos'!BO98='Tabla de Aspectos'!$BP$2,'Tabla de Aspectos'!$BP$2,IF('Tabla de Aspectos'!BQ98='Tabla de Aspectos'!$BR$2,'Tabla de Aspectos'!$BR$2,IF('Tabla de Aspectos'!BS98='Tabla de Aspectos'!$BT$2,'Tabla de Aspectos'!$BT$2,IF('Tabla de Aspectos'!BU98='Tabla de Aspectos'!$BV$2,'Tabla de Aspectos'!$BV$2,IF('Tabla de Aspectos'!BW98='Tabla de Aspectos'!$BX$2,'Tabla de Aspectos'!$BX$2,IF('Tabla de Aspectos'!BY98='Tabla de Aspectos'!$BZ$2,'Tabla de Aspectos'!$BZ$2,IF('Tabla de Aspectos'!CA98='Tabla de Aspectos'!$CB$2,'Tabla de Aspectos'!$CB$2,IF('Tabla de Aspectos'!CC98='Tabla de Aspectos'!$CD$2,'Tabla de Aspectos'!$CD$2,IF('Tabla de Aspectos'!CE98='Tabla de Aspectos'!$CF$2,'Tabla de Aspectos'!$CF$2,IF('Tabla de Aspectos'!CG98='Tabla de Aspectos'!$CH$2,'Tabla de Aspectos'!$CH$2,IF('Tabla de Aspectos'!CI98='Tabla de Aspectos'!$CJ$2,'Tabla de Aspectos'!$CJ$2,IF('Tabla de Aspectos'!CK98='Tabla de Aspectos'!$CL$2,'Tabla de Aspectos'!$CL$2,IF('Tabla de Aspectos'!CM98='Tabla de Aspectos'!$CN$2,'Tabla de Aspectos'!$CN$2,IF('Tabla de Aspectos'!CO98='Tabla de Aspectos'!$CP$2,'Tabla de Aspectos'!$CP$2,IF('Tabla de Aspectos'!CQ98='Tabla de Aspectos'!$CR$2,'Tabla de Aspectos'!$CR$2,IF('Tabla de Aspectos'!CS98='Tabla de Aspectos'!$CT$2,'Tabla de Aspectos'!$CT$2,IF('Tabla de Aspectos'!CU98='Tabla de Aspectos'!$CV$2,'Tabla de Aspectos'!$CV$2,IF('Tabla de Aspectos'!CW98='Tabla de Aspectos'!$CX$2,'Tabla de Aspectos'!$CX$2,"")))))))))))))))))))))))))))))))))))))))))))))))))</f>
        <v>Conjunción</v>
      </c>
      <c r="AZ16" s="5">
        <f>IF(AND('Tabla de Aspectos'!H98&gt;=0,'Tabla de Aspectos'!H98&lt;'Tabla de Aspectos'!$G$5/24),'Tabla de Aspectos'!H98,IF(AND('Tabla de Aspectos'!J98&gt;=0,'Tabla de Aspectos'!J98&lt;'Tabla de Aspectos'!$I$5/24),'Tabla de Aspectos'!J98,IF(AND('Tabla de Aspectos'!CZ98&gt;=0,'Tabla de Aspectos'!CZ98&lt;'Tabla de Aspectos'!$CY$5/24),'Tabla de Aspectos'!CZ98,IF(AND('Tabla de Aspectos'!L98&gt;=0,'Tabla de Aspectos'!L98&lt;'Tabla de Aspectos'!$K$5/24),'Tabla de Aspectos'!L98,IF(AND('Tabla de Aspectos'!N98&gt;=0,'Tabla de Aspectos'!N98&lt;'Tabla de Aspectos'!$M$5/24),'Tabla de Aspectos'!N98,IF(AND('Tabla de Aspectos'!P98&gt;=0,'Tabla de Aspectos'!P98&lt;'Tabla de Aspectos'!$O$5/24),'Tabla de Aspectos'!P98,IF(AND('Tabla de Aspectos'!R98&gt;=0,'Tabla de Aspectos'!R98&lt;'Tabla de Aspectos'!$Q$5/24),'Tabla de Aspectos'!R98,IF(AND('Tabla de Aspectos'!T98&gt;=0,'Tabla de Aspectos'!T98&lt;'Tabla de Aspectos'!$S$5/24),'Tabla de Aspectos'!T98,IF(AND('Tabla de Aspectos'!V98&gt;=0,'Tabla de Aspectos'!V98&lt;'Tabla de Aspectos'!$U$5/24),'Tabla de Aspectos'!V98,IF(AND('Tabla de Aspectos'!X98&gt;=0,'Tabla de Aspectos'!X98&lt;'Tabla de Aspectos'!$W$5/24),'Tabla de Aspectos'!X98,IF(AND('Tabla de Aspectos'!Z98&gt;=0,'Tabla de Aspectos'!Z98&lt;'Tabla de Aspectos'!$Y$5/24),'Tabla de Aspectos'!Z98,IF(AND('Tabla de Aspectos'!AB98&gt;=0,'Tabla de Aspectos'!AB98&lt;'Tabla de Aspectos'!$AA$5/24),'Tabla de Aspectos'!AB98,IF(AND('Tabla de Aspectos'!AD98&gt;=0,'Tabla de Aspectos'!AD98&lt;'Tabla de Aspectos'!$AC$5/24),'Tabla de Aspectos'!AD98,IF(AND('Tabla de Aspectos'!AF98&gt;=0,'Tabla de Aspectos'!AF98&lt;'Tabla de Aspectos'!$AE$5/24),'Tabla de Aspectos'!AF98,IF(AND('Tabla de Aspectos'!AH98&gt;=0,'Tabla de Aspectos'!AH98&lt;'Tabla de Aspectos'!$AG$5/24),'Tabla de Aspectos'!AH98,IF(AND('Tabla de Aspectos'!AJ98&gt;=0,'Tabla de Aspectos'!AJ98&lt;'Tabla de Aspectos'!$AI$5/24),'Tabla de Aspectos'!AJ98,IF(AND('Tabla de Aspectos'!AL98&gt;=0,'Tabla de Aspectos'!AL98&lt;'Tabla de Aspectos'!$AK$5/24),'Tabla de Aspectos'!AL98,IF(AND('Tabla de Aspectos'!AN98&gt;=0,'Tabla de Aspectos'!AN98&lt;'Tabla de Aspectos'!$AM$5/24),'Tabla de Aspectos'!AN98,IF(AND('Tabla de Aspectos'!AP98&gt;=0,'Tabla de Aspectos'!AP98&lt;'Tabla de Aspectos'!$AO$5/24),'Tabla de Aspectos'!AP98,IF(AND('Tabla de Aspectos'!AR98&gt;=0,'Tabla de Aspectos'!AR98&lt;'Tabla de Aspectos'!$AQ$5/24),'Tabla de Aspectos'!AR98,IF(AND('Tabla de Aspectos'!AT98&gt;=0,'Tabla de Aspectos'!AT98&lt;'Tabla de Aspectos'!$AS$5/24),'Tabla de Aspectos'!AT98,IF(AND('Tabla de Aspectos'!AV98&gt;=0,'Tabla de Aspectos'!AV98&lt;'Tabla de Aspectos'!$AU$5/24),'Tabla de Aspectos'!AV98,IF(AND('Tabla de Aspectos'!AX98&gt;=0,'Tabla de Aspectos'!AX98&lt;'Tabla de Aspectos'!$AW$5/24),'Tabla de Aspectos'!AX98,IF(AND('Tabla de Aspectos'!AZ98&gt;=0,'Tabla de Aspectos'!AZ98&lt;'Tabla de Aspectos'!$AY$5/24),'Tabla de Aspectos'!AZ98,IF(AND('Tabla de Aspectos'!BB98&gt;=0,'Tabla de Aspectos'!BB98&lt;'Tabla de Aspectos'!$BA$5/24),'Tabla de Aspectos'!BB98,IF(AND('Tabla de Aspectos'!BD98&gt;=0,'Tabla de Aspectos'!BD98&lt;'Tabla de Aspectos'!$BC$5/24),'Tabla de Aspectos'!BD98,IF(AND('Tabla de Aspectos'!BF98&gt;=0,'Tabla de Aspectos'!BF98&lt;'Tabla de Aspectos'!$BE$5/24),'Tabla de Aspectos'!BF98,IF(AND('Tabla de Aspectos'!BH98&gt;=0,'Tabla de Aspectos'!BH98&lt;'Tabla de Aspectos'!$BG$5/24),'Tabla de Aspectos'!BH98,IF(AND('Tabla de Aspectos'!BJ98&gt;=0,'Tabla de Aspectos'!BJ98&lt;'Tabla de Aspectos'!$BI$5/24),'Tabla de Aspectos'!BJ98,IF(AND('Tabla de Aspectos'!BL98&gt;=0,'Tabla de Aspectos'!BL98&lt;'Tabla de Aspectos'!$BK$5/24),'Tabla de Aspectos'!BL98,IF(AND('Tabla de Aspectos'!BN98&gt;=0,'Tabla de Aspectos'!BN98&lt;'Tabla de Aspectos'!$BM$5/24),'Tabla de Aspectos'!BN98,IF(AND('Tabla de Aspectos'!BP98&gt;=0,'Tabla de Aspectos'!BP98&lt;'Tabla de Aspectos'!$BO$5/24),'Tabla de Aspectos'!BP98,IF(AND('Tabla de Aspectos'!BR98&gt;=0,'Tabla de Aspectos'!BR98&lt;'Tabla de Aspectos'!$BQ$5/24),'Tabla de Aspectos'!BR98,IF(AND('Tabla de Aspectos'!BT98&gt;=0,'Tabla de Aspectos'!BT98&lt;'Tabla de Aspectos'!$BS$5/24),'Tabla de Aspectos'!BT98,IF(AND('Tabla de Aspectos'!BV98&gt;=0,'Tabla de Aspectos'!BV98&lt;'Tabla de Aspectos'!$BU$5/24),'Tabla de Aspectos'!BV98,IF(AND('Tabla de Aspectos'!BX98&gt;=0,'Tabla de Aspectos'!BX98&lt;'Tabla de Aspectos'!$BW$5/24),'Tabla de Aspectos'!BX98,IF(AND('Tabla de Aspectos'!BZ98&gt;=0,'Tabla de Aspectos'!BZ98&lt;'Tabla de Aspectos'!$BY$5/24),'Tabla de Aspectos'!BZ98,IF(AND('Tabla de Aspectos'!CB98&gt;=0,'Tabla de Aspectos'!CB98&lt;'Tabla de Aspectos'!$CA$5/24),'Tabla de Aspectos'!CB98,IF(AND('Tabla de Aspectos'!CD98&gt;=0,'Tabla de Aspectos'!CD98&lt;'Tabla de Aspectos'!$CC$5/24),'Tabla de Aspectos'!CD98,IF(AND('Tabla de Aspectos'!CF98&gt;=0,'Tabla de Aspectos'!CF98&lt;'Tabla de Aspectos'!$CE$5/24),'Tabla de Aspectos'!CF98,IF(AND('Tabla de Aspectos'!CH98&gt;=0,'Tabla de Aspectos'!CH98&lt;'Tabla de Aspectos'!$CG$5/24),'Tabla de Aspectos'!CH98,IF(AND('Tabla de Aspectos'!CJ98&gt;=0,'Tabla de Aspectos'!CJ98&lt;'Tabla de Aspectos'!$CI$5/24),'Tabla de Aspectos'!CJ98,IF(AND('Tabla de Aspectos'!CL98&gt;=0,'Tabla de Aspectos'!CL98&lt;'Tabla de Aspectos'!$CK$5/24),'Tabla de Aspectos'!CL98,IF(AND('Tabla de Aspectos'!CN98&gt;=0,'Tabla de Aspectos'!CN98&lt;'Tabla de Aspectos'!$CM$5/24),'Tabla de Aspectos'!CN98,IF(AND('Tabla de Aspectos'!CP98&gt;=0,'Tabla de Aspectos'!CP98&lt;'Tabla de Aspectos'!$CO$5/24),'Tabla de Aspectos'!CP98,IF(AND('Tabla de Aspectos'!CR98&gt;=0,'Tabla de Aspectos'!CR98&lt;'Tabla de Aspectos'!$CQ$5/24),'Tabla de Aspectos'!CR98,IF(AND('Tabla de Aspectos'!CT98&gt;=0,'Tabla de Aspectos'!CT98&lt;'Tabla de Aspectos'!$CS$5/24),'Tabla de Aspectos'!CT98,IF(AND('Tabla de Aspectos'!CV98&gt;=0,'Tabla de Aspectos'!CV98&lt;'Tabla de Aspectos'!$CU$5/24),'Tabla de Aspectos'!CV98,IF(AND('Tabla de Aspectos'!CX98&gt;=0,'Tabla de Aspectos'!CX98&lt;'Tabla de Aspectos'!$CW$5/24),'Tabla de Aspectos'!CX98,"")))))))))))))))))))))))))))))))))))))))))))))))))</f>
        <v>0</v>
      </c>
      <c r="BA16" s="3" t="str">
        <f>IF(AZ16&lt;&gt;"",IF(AY16=13,"(no se puede describir)",IF(AY16="Conjunción","+20",ROUND((31-HLOOKUP(AY16,'Tabla de Aspectos'!$G$2:$DT$7,6,FALSE))/3*2,1))),"")</f>
        <v>+20</v>
      </c>
      <c r="BB16" s="3">
        <f>IF(AY16='Tabla de Aspectos'!$G$2,24*AZ16/'Tabla de Aspectos'!$G$5,IF(AY16='Tabla de Aspectos'!$I$2,24*AZ16/'Tabla de Aspectos'!$I$5,IF(AY16='Tabla de Aspectos'!$K$2,24*AZ16/'Tabla de Aspectos'!$K$5,IF(AY16='Tabla de Aspectos'!$CY$2,24*AZ16/'Tabla de Aspectos'!$CY$5,IF(AY16='Tabla de Aspectos'!$M$2,24*AZ16/'Tabla de Aspectos'!$M$5,IF(AY16='Tabla de Aspectos'!$M$2,24*AZ16/'Tabla de Aspectos'!$M$5,IF(AY16='Tabla de Aspectos'!$O$2,24*AZ16/'Tabla de Aspectos'!$O$5,IF(AY16='Tabla de Aspectos'!$Q$2,24*AZ16/'Tabla de Aspectos'!$Q$5,IF(AY16='Tabla de Aspectos'!$S$2,24*AZ16/'Tabla de Aspectos'!$S$5,IF(AY16='Tabla de Aspectos'!$U$2,24*AZ16/'Tabla de Aspectos'!$U$5,IF(AY16='Tabla de Aspectos'!$W$2,24*AZ16/'Tabla de Aspectos'!$W$5,IF(AY16='Tabla de Aspectos'!$Y$2,24*AZ16/'Tabla de Aspectos'!$Y$5,IF(AY16='Tabla de Aspectos'!$AA$2,24*AZ16/'Tabla de Aspectos'!$AA$5,IF(AY16='Tabla de Aspectos'!$AC$2,24*AZ16/'Tabla de Aspectos'!$AC$5,IF(AY16='Tabla de Aspectos'!$AE$2,24*AZ16/'Tabla de Aspectos'!$AE$5,IF(AY16='Tabla de Aspectos'!$AG$2,24*AZ16/'Tabla de Aspectos'!$AG$5,IF(AY16='Tabla de Aspectos'!$AI$2,24*AZ16/'Tabla de Aspectos'!$AI$5,IF(AY16='Tabla de Aspectos'!$AK$2,24*AZ16/'Tabla de Aspectos'!$AK$5,IF(AY16='Tabla de Aspectos'!$AM$2,24*AZ16/'Tabla de Aspectos'!$AM$5,IF(AY16='Tabla de Aspectos'!$AO$2,24*AZ16/'Tabla de Aspectos'!$AO$5,IF(AY16='Tabla de Aspectos'!$AQ$2,24*AZ16/'Tabla de Aspectos'!$AQ$5,IF(AY16='Tabla de Aspectos'!$AS$2,24*AZ16/'Tabla de Aspectos'!$AS$5,IF(AY16='Tabla de Aspectos'!$AU$2,24*AZ16/'Tabla de Aspectos'!$AU$5,IF(AY16='Tabla de Aspectos'!$AW$2,24*AZ16/'Tabla de Aspectos'!$AW$5,IF(AY16='Tabla de Aspectos'!$AY$2,24*AZ16/'Tabla de Aspectos'!$AY$5,IF(AY16='Tabla de Aspectos'!$BA$2,24*AZ16/'Tabla de Aspectos'!$BA$5,IF(AY16='Tabla de Aspectos'!$BC$2,24*AZ16/'Tabla de Aspectos'!$BC$5,IF(AY16='Tabla de Aspectos'!$BE$2,24*AZ16/'Tabla de Aspectos'!$BE$5,IF(AY16='Tabla de Aspectos'!$BG$2,24*AZ16/'Tabla de Aspectos'!$BG$5,IF(AY16='Tabla de Aspectos'!$BI$2,24*AZ16/'Tabla de Aspectos'!$BI$5,IF(AY16='Tabla de Aspectos'!$BK$2,24*AZ16/'Tabla de Aspectos'!$BK$5,IF(AY16='Tabla de Aspectos'!$BM$2,24*AZ16/'Tabla de Aspectos'!$BM$5,IF(AY16='Tabla de Aspectos'!$BO$2,24*AZ16/'Tabla de Aspectos'!$BO$5,IF(AY16='Tabla de Aspectos'!$BQ$2,24*AZ16/'Tabla de Aspectos'!$BQ$5,IF(AY16='Tabla de Aspectos'!$BS$2,24*AZ16/'Tabla de Aspectos'!$BS$5,IF(AY16='Tabla de Aspectos'!$BU$2,24*AZ16/'Tabla de Aspectos'!$BU$5,IF(AY16='Tabla de Aspectos'!$BW$2,24*AZ16/'Tabla de Aspectos'!$BW$5,IF(AY16='Tabla de Aspectos'!$BY$2,24*AZ16/'Tabla de Aspectos'!$BY$5,IF(AY16='Tabla de Aspectos'!$CA$2,24*AZ16/'Tabla de Aspectos'!$CA$5,IF(AY16='Tabla de Aspectos'!$CC$2,24*AZ16/'Tabla de Aspectos'!$CC$5,IF(AY16='Tabla de Aspectos'!$CE$2,24*AZ16/'Tabla de Aspectos'!$CE$5,IF(AY16='Tabla de Aspectos'!$CG$2,24*AZ16/'Tabla de Aspectos'!$CG$5,IF(AY16='Tabla de Aspectos'!$CI$2,24*AZ16/'Tabla de Aspectos'!$CI$5,IF(AY16='Tabla de Aspectos'!$CK$2,24*AZ16/'Tabla de Aspectos'!$CK$5,IF(AY16='Tabla de Aspectos'!$CM$2,24*AZ16/'Tabla de Aspectos'!$CM$5,IF(AY16='Tabla de Aspectos'!$CO$2,24*AZ16/'Tabla de Aspectos'!$CO$5,IF(AY16='Tabla de Aspectos'!$CQ$2,24*AZ16/'Tabla de Aspectos'!$CQ$5,IF(AY16='Tabla de Aspectos'!$CS$2,24*AZ16/'Tabla de Aspectos'!$CS$5,IF(AY16='Tabla de Aspectos'!$CU$2,24*AZ16/'Tabla de Aspectos'!$CU$5,IF(AY16='Tabla de Aspectos'!$CW$2,24*AZ16/'Tabla de Aspectos'!$CW$5,""))))))))))))))))))))))))))))))))))))))))))))))))))</f>
        <v>0</v>
      </c>
      <c r="BC16" s="3">
        <f t="shared" si="3"/>
        <v>20</v>
      </c>
      <c r="BE16" s="3">
        <f>'Tabla de Aspectos'!D113</f>
        <v>110</v>
      </c>
      <c r="BF16" s="3" t="str">
        <f>'Tabla de Aspectos'!E113</f>
        <v>Júpiter</v>
      </c>
      <c r="BG16" s="3" t="str">
        <f>'Tabla de Aspectos'!F113</f>
        <v>Vertex</v>
      </c>
      <c r="BH16" s="3" t="str">
        <f>IF('Tabla de Aspectos'!G113='Tabla de Aspectos'!$H$2,'Tabla de Aspectos'!$H$2,IF('Tabla de Aspectos'!I113='Tabla de Aspectos'!$J$2,'Tabla de Aspectos'!$J$2,IF('Tabla de Aspectos'!CY113='Tabla de Aspectos'!$CZ$2,'Tabla de Aspectos'!$CZ$2,IF('Tabla de Aspectos'!K113='Tabla de Aspectos'!$L$2,'Tabla de Aspectos'!$L$2,IF('Tabla de Aspectos'!M113='Tabla de Aspectos'!$N$2,'Tabla de Aspectos'!$N$2,IF('Tabla de Aspectos'!O113='Tabla de Aspectos'!$P$2,'Tabla de Aspectos'!$P$2,IF('Tabla de Aspectos'!Q113='Tabla de Aspectos'!$R$2,'Tabla de Aspectos'!$R$2,IF('Tabla de Aspectos'!S113='Tabla de Aspectos'!$T$2,'Tabla de Aspectos'!$T$2,IF('Tabla de Aspectos'!U113='Tabla de Aspectos'!$V$2,'Tabla de Aspectos'!$V$2,IF('Tabla de Aspectos'!W113='Tabla de Aspectos'!$X$2,'Tabla de Aspectos'!$X$2,IF('Tabla de Aspectos'!Y113='Tabla de Aspectos'!$Z$2,'Tabla de Aspectos'!$Z$2,IF('Tabla de Aspectos'!AA113='Tabla de Aspectos'!$AB$2,'Tabla de Aspectos'!$AB$2,IF('Tabla de Aspectos'!AC113='Tabla de Aspectos'!$AD$2,'Tabla de Aspectos'!$AD$2,IF('Tabla de Aspectos'!AE113='Tabla de Aspectos'!$AF$2,'Tabla de Aspectos'!$AF$2,IF('Tabla de Aspectos'!AG113='Tabla de Aspectos'!$AH$2,'Tabla de Aspectos'!$AH$2,IF('Tabla de Aspectos'!AI113='Tabla de Aspectos'!$AJ$2,'Tabla de Aspectos'!$AJ$2,IF('Tabla de Aspectos'!AK113='Tabla de Aspectos'!$AL$2,'Tabla de Aspectos'!$AL$2,IF('Tabla de Aspectos'!AM113='Tabla de Aspectos'!$AN$2,'Tabla de Aspectos'!$AN$2,IF('Tabla de Aspectos'!AO113='Tabla de Aspectos'!$AP$2,'Tabla de Aspectos'!$AP$2,IF('Tabla de Aspectos'!AQ113='Tabla de Aspectos'!$AR$2,'Tabla de Aspectos'!$AR$2,IF('Tabla de Aspectos'!AS113='Tabla de Aspectos'!$AT$2,'Tabla de Aspectos'!$AT$2,IF('Tabla de Aspectos'!AU113='Tabla de Aspectos'!$AV$2,'Tabla de Aspectos'!$AV$2,IF('Tabla de Aspectos'!AW113='Tabla de Aspectos'!$AX$2,'Tabla de Aspectos'!$AX$2,IF('Tabla de Aspectos'!AY113='Tabla de Aspectos'!$AZ$2,'Tabla de Aspectos'!$AZ$2,IF('Tabla de Aspectos'!BA113='Tabla de Aspectos'!$BB$2,'Tabla de Aspectos'!$BB$2,IF('Tabla de Aspectos'!BC113='Tabla de Aspectos'!$BD$2,'Tabla de Aspectos'!$BD$2,IF('Tabla de Aspectos'!BE113='Tabla de Aspectos'!$BF$2,'Tabla de Aspectos'!$BF$2,IF('Tabla de Aspectos'!BG113='Tabla de Aspectos'!$BH$2,'Tabla de Aspectos'!$BH$2,IF('Tabla de Aspectos'!BI113='Tabla de Aspectos'!$BJ$2,'Tabla de Aspectos'!$BJ$2,IF('Tabla de Aspectos'!BK113='Tabla de Aspectos'!$BL$2,'Tabla de Aspectos'!$BL$2,IF('Tabla de Aspectos'!BM113='Tabla de Aspectos'!$BN$2,'Tabla de Aspectos'!$BN$2,IF('Tabla de Aspectos'!BO113='Tabla de Aspectos'!$BP$2,'Tabla de Aspectos'!$BP$2,IF('Tabla de Aspectos'!BQ113='Tabla de Aspectos'!$BR$2,'Tabla de Aspectos'!$BR$2,IF('Tabla de Aspectos'!BS113='Tabla de Aspectos'!$BT$2,'Tabla de Aspectos'!$BT$2,IF('Tabla de Aspectos'!BU113='Tabla de Aspectos'!$BV$2,'Tabla de Aspectos'!$BV$2,IF('Tabla de Aspectos'!BW113='Tabla de Aspectos'!$BX$2,'Tabla de Aspectos'!$BX$2,IF('Tabla de Aspectos'!BY113='Tabla de Aspectos'!$BZ$2,'Tabla de Aspectos'!$BZ$2,IF('Tabla de Aspectos'!CA113='Tabla de Aspectos'!$CB$2,'Tabla de Aspectos'!$CB$2,IF('Tabla de Aspectos'!CC113='Tabla de Aspectos'!$CD$2,'Tabla de Aspectos'!$CD$2,IF('Tabla de Aspectos'!CE113='Tabla de Aspectos'!$CF$2,'Tabla de Aspectos'!$CF$2,IF('Tabla de Aspectos'!CG113='Tabla de Aspectos'!$CH$2,'Tabla de Aspectos'!$CH$2,IF('Tabla de Aspectos'!CI113='Tabla de Aspectos'!$CJ$2,'Tabla de Aspectos'!$CJ$2,IF('Tabla de Aspectos'!CK113='Tabla de Aspectos'!$CL$2,'Tabla de Aspectos'!$CL$2,IF('Tabla de Aspectos'!CM113='Tabla de Aspectos'!$CN$2,'Tabla de Aspectos'!$CN$2,IF('Tabla de Aspectos'!CO113='Tabla de Aspectos'!$CP$2,'Tabla de Aspectos'!$CP$2,IF('Tabla de Aspectos'!CQ113='Tabla de Aspectos'!$CR$2,'Tabla de Aspectos'!$CR$2,IF('Tabla de Aspectos'!CS113='Tabla de Aspectos'!$CT$2,'Tabla de Aspectos'!$CT$2,IF('Tabla de Aspectos'!CU113='Tabla de Aspectos'!$CV$2,'Tabla de Aspectos'!$CV$2,IF('Tabla de Aspectos'!CW113='Tabla de Aspectos'!$CX$2,'Tabla de Aspectos'!$CX$2,"")))))))))))))))))))))))))))))))))))))))))))))))))</f>
        <v>Conjunción</v>
      </c>
      <c r="BI16" s="5">
        <f>IF(AND('Tabla de Aspectos'!H113&gt;=0,'Tabla de Aspectos'!H113&lt;'Tabla de Aspectos'!$G$5/24),'Tabla de Aspectos'!H113,IF(AND('Tabla de Aspectos'!J113&gt;=0,'Tabla de Aspectos'!J113&lt;'Tabla de Aspectos'!$I$5/24),'Tabla de Aspectos'!J113,IF(AND('Tabla de Aspectos'!CZ113&gt;=0,'Tabla de Aspectos'!CZ113&lt;'Tabla de Aspectos'!$CY$5/24),'Tabla de Aspectos'!CZ113,IF(AND('Tabla de Aspectos'!L113&gt;=0,'Tabla de Aspectos'!L113&lt;'Tabla de Aspectos'!$K$5/24),'Tabla de Aspectos'!L113,IF(AND('Tabla de Aspectos'!N113&gt;=0,'Tabla de Aspectos'!N113&lt;'Tabla de Aspectos'!$M$5/24),'Tabla de Aspectos'!N113,IF(AND('Tabla de Aspectos'!P113&gt;=0,'Tabla de Aspectos'!P113&lt;'Tabla de Aspectos'!$O$5/24),'Tabla de Aspectos'!P113,IF(AND('Tabla de Aspectos'!R113&gt;=0,'Tabla de Aspectos'!R113&lt;'Tabla de Aspectos'!$Q$5/24),'Tabla de Aspectos'!R113,IF(AND('Tabla de Aspectos'!T113&gt;=0,'Tabla de Aspectos'!T113&lt;'Tabla de Aspectos'!$S$5/24),'Tabla de Aspectos'!T113,IF(AND('Tabla de Aspectos'!V113&gt;=0,'Tabla de Aspectos'!V113&lt;'Tabla de Aspectos'!$U$5/24),'Tabla de Aspectos'!V113,IF(AND('Tabla de Aspectos'!X113&gt;=0,'Tabla de Aspectos'!X113&lt;'Tabla de Aspectos'!$W$5/24),'Tabla de Aspectos'!X113,IF(AND('Tabla de Aspectos'!Z113&gt;=0,'Tabla de Aspectos'!Z113&lt;'Tabla de Aspectos'!$Y$5/24),'Tabla de Aspectos'!Z113,IF(AND('Tabla de Aspectos'!AB113&gt;=0,'Tabla de Aspectos'!AB113&lt;'Tabla de Aspectos'!$AA$5/24),'Tabla de Aspectos'!AB113,IF(AND('Tabla de Aspectos'!AD113&gt;=0,'Tabla de Aspectos'!AD113&lt;'Tabla de Aspectos'!$AC$5/24),'Tabla de Aspectos'!AD113,IF(AND('Tabla de Aspectos'!AF113&gt;=0,'Tabla de Aspectos'!AF113&lt;'Tabla de Aspectos'!$AE$5/24),'Tabla de Aspectos'!AF113,IF(AND('Tabla de Aspectos'!AH113&gt;=0,'Tabla de Aspectos'!AH113&lt;'Tabla de Aspectos'!$AG$5/24),'Tabla de Aspectos'!AH113,IF(AND('Tabla de Aspectos'!AJ113&gt;=0,'Tabla de Aspectos'!AJ113&lt;'Tabla de Aspectos'!$AI$5/24),'Tabla de Aspectos'!AJ113,IF(AND('Tabla de Aspectos'!AL113&gt;=0,'Tabla de Aspectos'!AL113&lt;'Tabla de Aspectos'!$AK$5/24),'Tabla de Aspectos'!AL113,IF(AND('Tabla de Aspectos'!AN113&gt;=0,'Tabla de Aspectos'!AN113&lt;'Tabla de Aspectos'!$AM$5/24),'Tabla de Aspectos'!AN113,IF(AND('Tabla de Aspectos'!AP113&gt;=0,'Tabla de Aspectos'!AP113&lt;'Tabla de Aspectos'!$AO$5/24),'Tabla de Aspectos'!AP113,IF(AND('Tabla de Aspectos'!AR113&gt;=0,'Tabla de Aspectos'!AR113&lt;'Tabla de Aspectos'!$AQ$5/24),'Tabla de Aspectos'!AR113,IF(AND('Tabla de Aspectos'!AT113&gt;=0,'Tabla de Aspectos'!AT113&lt;'Tabla de Aspectos'!$AS$5/24),'Tabla de Aspectos'!AT113,IF(AND('Tabla de Aspectos'!AV113&gt;=0,'Tabla de Aspectos'!AV113&lt;'Tabla de Aspectos'!$AU$5/24),'Tabla de Aspectos'!AV113,IF(AND('Tabla de Aspectos'!AX113&gt;=0,'Tabla de Aspectos'!AX113&lt;'Tabla de Aspectos'!$AW$5/24),'Tabla de Aspectos'!AX113,IF(AND('Tabla de Aspectos'!AZ113&gt;=0,'Tabla de Aspectos'!AZ113&lt;'Tabla de Aspectos'!$AY$5/24),'Tabla de Aspectos'!AZ113,IF(AND('Tabla de Aspectos'!BB113&gt;=0,'Tabla de Aspectos'!BB113&lt;'Tabla de Aspectos'!$BA$5/24),'Tabla de Aspectos'!BB113,IF(AND('Tabla de Aspectos'!BD113&gt;=0,'Tabla de Aspectos'!BD113&lt;'Tabla de Aspectos'!$BC$5/24),'Tabla de Aspectos'!BD113,IF(AND('Tabla de Aspectos'!BF113&gt;=0,'Tabla de Aspectos'!BF113&lt;'Tabla de Aspectos'!$BE$5/24),'Tabla de Aspectos'!BF113,IF(AND('Tabla de Aspectos'!BH113&gt;=0,'Tabla de Aspectos'!BH113&lt;'Tabla de Aspectos'!$BG$5/24),'Tabla de Aspectos'!BH113,IF(AND('Tabla de Aspectos'!BJ113&gt;=0,'Tabla de Aspectos'!BJ113&lt;'Tabla de Aspectos'!$BI$5/24),'Tabla de Aspectos'!BJ113,IF(AND('Tabla de Aspectos'!BL113&gt;=0,'Tabla de Aspectos'!BL113&lt;'Tabla de Aspectos'!$BK$5/24),'Tabla de Aspectos'!BL113,IF(AND('Tabla de Aspectos'!BN113&gt;=0,'Tabla de Aspectos'!BN113&lt;'Tabla de Aspectos'!$BM$5/24),'Tabla de Aspectos'!BN113,IF(AND('Tabla de Aspectos'!BP113&gt;=0,'Tabla de Aspectos'!BP113&lt;'Tabla de Aspectos'!$BO$5/24),'Tabla de Aspectos'!BP113,IF(AND('Tabla de Aspectos'!BR113&gt;=0,'Tabla de Aspectos'!BR113&lt;'Tabla de Aspectos'!$BQ$5/24),'Tabla de Aspectos'!BR113,IF(AND('Tabla de Aspectos'!BT113&gt;=0,'Tabla de Aspectos'!BT113&lt;'Tabla de Aspectos'!$BS$5/24),'Tabla de Aspectos'!BT113,IF(AND('Tabla de Aspectos'!BV113&gt;=0,'Tabla de Aspectos'!BV113&lt;'Tabla de Aspectos'!$BU$5/24),'Tabla de Aspectos'!BV113,IF(AND('Tabla de Aspectos'!BX113&gt;=0,'Tabla de Aspectos'!BX113&lt;'Tabla de Aspectos'!$BW$5/24),'Tabla de Aspectos'!BX113,IF(AND('Tabla de Aspectos'!BZ113&gt;=0,'Tabla de Aspectos'!BZ113&lt;'Tabla de Aspectos'!$BY$5/24),'Tabla de Aspectos'!BZ113,IF(AND('Tabla de Aspectos'!CB113&gt;=0,'Tabla de Aspectos'!CB113&lt;'Tabla de Aspectos'!$CA$5/24),'Tabla de Aspectos'!CB113,IF(AND('Tabla de Aspectos'!CD113&gt;=0,'Tabla de Aspectos'!CD113&lt;'Tabla de Aspectos'!$CC$5/24),'Tabla de Aspectos'!CD113,IF(AND('Tabla de Aspectos'!CF113&gt;=0,'Tabla de Aspectos'!CF113&lt;'Tabla de Aspectos'!$CE$5/24),'Tabla de Aspectos'!CF113,IF(AND('Tabla de Aspectos'!CH113&gt;=0,'Tabla de Aspectos'!CH113&lt;'Tabla de Aspectos'!$CG$5/24),'Tabla de Aspectos'!CH113,IF(AND('Tabla de Aspectos'!CJ113&gt;=0,'Tabla de Aspectos'!CJ113&lt;'Tabla de Aspectos'!$CI$5/24),'Tabla de Aspectos'!CJ113,IF(AND('Tabla de Aspectos'!CL113&gt;=0,'Tabla de Aspectos'!CL113&lt;'Tabla de Aspectos'!$CK$5/24),'Tabla de Aspectos'!CL113,IF(AND('Tabla de Aspectos'!CN113&gt;=0,'Tabla de Aspectos'!CN113&lt;'Tabla de Aspectos'!$CM$5/24),'Tabla de Aspectos'!CN113,IF(AND('Tabla de Aspectos'!CP113&gt;=0,'Tabla de Aspectos'!CP113&lt;'Tabla de Aspectos'!$CO$5/24),'Tabla de Aspectos'!CP113,IF(AND('Tabla de Aspectos'!CR113&gt;=0,'Tabla de Aspectos'!CR113&lt;'Tabla de Aspectos'!$CQ$5/24),'Tabla de Aspectos'!CR113,IF(AND('Tabla de Aspectos'!CT113&gt;=0,'Tabla de Aspectos'!CT113&lt;'Tabla de Aspectos'!$CS$5/24),'Tabla de Aspectos'!CT113,IF(AND('Tabla de Aspectos'!CV113&gt;=0,'Tabla de Aspectos'!CV113&lt;'Tabla de Aspectos'!$CU$5/24),'Tabla de Aspectos'!CV113,IF(AND('Tabla de Aspectos'!CX113&gt;=0,'Tabla de Aspectos'!CX113&lt;'Tabla de Aspectos'!$CW$5/24),'Tabla de Aspectos'!CX113,"")))))))))))))))))))))))))))))))))))))))))))))))))</f>
        <v>0</v>
      </c>
      <c r="BJ16" s="3" t="str">
        <f>IF(BI16&lt;&gt;"",IF(BH16=13,"(no se puede describir)",IF(BH16="Conjunción","+20",ROUND((31-HLOOKUP(BH16,'Tabla de Aspectos'!$G$2:$DT$7,6,FALSE))/3*2,1))),"")</f>
        <v>+20</v>
      </c>
      <c r="BK16" s="3">
        <f>IF(BH16='Tabla de Aspectos'!$G$2,24*BI16/'Tabla de Aspectos'!$G$5,IF(BH16='Tabla de Aspectos'!$I$2,24*BI16/'Tabla de Aspectos'!$I$5,IF(BH16='Tabla de Aspectos'!$K$2,24*BI16/'Tabla de Aspectos'!$K$5,IF(BH16='Tabla de Aspectos'!$CY$2,24*BI16/'Tabla de Aspectos'!$CY$5,IF(BH16='Tabla de Aspectos'!$M$2,24*BI16/'Tabla de Aspectos'!$M$5,IF(BH16='Tabla de Aspectos'!$M$2,24*BI16/'Tabla de Aspectos'!$M$5,IF(BH16='Tabla de Aspectos'!$O$2,24*BI16/'Tabla de Aspectos'!$O$5,IF(BH16='Tabla de Aspectos'!$Q$2,24*BI16/'Tabla de Aspectos'!$Q$5,IF(BH16='Tabla de Aspectos'!$S$2,24*BI16/'Tabla de Aspectos'!$S$5,IF(BH16='Tabla de Aspectos'!$U$2,24*BI16/'Tabla de Aspectos'!$U$5,IF(BH16='Tabla de Aspectos'!$W$2,24*BI16/'Tabla de Aspectos'!$W$5,IF(BH16='Tabla de Aspectos'!$Y$2,24*BI16/'Tabla de Aspectos'!$Y$5,IF(BH16='Tabla de Aspectos'!$AA$2,24*BI16/'Tabla de Aspectos'!$AA$5,IF(BH16='Tabla de Aspectos'!$AC$2,24*BI16/'Tabla de Aspectos'!$AC$5,IF(BH16='Tabla de Aspectos'!$AE$2,24*BI16/'Tabla de Aspectos'!$AE$5,IF(BH16='Tabla de Aspectos'!$AG$2,24*BI16/'Tabla de Aspectos'!$AG$5,IF(BH16='Tabla de Aspectos'!$AI$2,24*BI16/'Tabla de Aspectos'!$AI$5,IF(BH16='Tabla de Aspectos'!$AK$2,24*BI16/'Tabla de Aspectos'!$AK$5,IF(BH16='Tabla de Aspectos'!$AM$2,24*BI16/'Tabla de Aspectos'!$AM$5,IF(BH16='Tabla de Aspectos'!$AO$2,24*BI16/'Tabla de Aspectos'!$AO$5,IF(BH16='Tabla de Aspectos'!$AQ$2,24*BI16/'Tabla de Aspectos'!$AQ$5,IF(BH16='Tabla de Aspectos'!$AS$2,24*BI16/'Tabla de Aspectos'!$AS$5,IF(BH16='Tabla de Aspectos'!$AU$2,24*BI16/'Tabla de Aspectos'!$AU$5,IF(BH16='Tabla de Aspectos'!$AW$2,24*BI16/'Tabla de Aspectos'!$AW$5,IF(BH16='Tabla de Aspectos'!$AY$2,24*BI16/'Tabla de Aspectos'!$AY$5,IF(BH16='Tabla de Aspectos'!$BA$2,24*BI16/'Tabla de Aspectos'!$BA$5,IF(BH16='Tabla de Aspectos'!$BC$2,24*BI16/'Tabla de Aspectos'!$BC$5,IF(BH16='Tabla de Aspectos'!$BE$2,24*BI16/'Tabla de Aspectos'!$BE$5,IF(BH16='Tabla de Aspectos'!$BG$2,24*BI16/'Tabla de Aspectos'!$BG$5,IF(BH16='Tabla de Aspectos'!$BI$2,24*BI16/'Tabla de Aspectos'!$BI$5,IF(BH16='Tabla de Aspectos'!$BK$2,24*BI16/'Tabla de Aspectos'!$BK$5,IF(BH16='Tabla de Aspectos'!$BM$2,24*BI16/'Tabla de Aspectos'!$BM$5,IF(BH16='Tabla de Aspectos'!$BO$2,24*BI16/'Tabla de Aspectos'!$BO$5,IF(BH16='Tabla de Aspectos'!$BQ$2,24*BI16/'Tabla de Aspectos'!$BQ$5,IF(BH16='Tabla de Aspectos'!$BS$2,24*BI16/'Tabla de Aspectos'!$BS$5,IF(BH16='Tabla de Aspectos'!$BU$2,24*BI16/'Tabla de Aspectos'!$BU$5,IF(BH16='Tabla de Aspectos'!$BW$2,24*BI16/'Tabla de Aspectos'!$BW$5,IF(BH16='Tabla de Aspectos'!$BY$2,24*BI16/'Tabla de Aspectos'!$BY$5,IF(BH16='Tabla de Aspectos'!$CA$2,24*BI16/'Tabla de Aspectos'!$CA$5,IF(BH16='Tabla de Aspectos'!$CC$2,24*BI16/'Tabla de Aspectos'!$CC$5,IF(BH16='Tabla de Aspectos'!$CE$2,24*BI16/'Tabla de Aspectos'!$CE$5,IF(BH16='Tabla de Aspectos'!$CG$2,24*BI16/'Tabla de Aspectos'!$CG$5,IF(BH16='Tabla de Aspectos'!$CI$2,24*BI16/'Tabla de Aspectos'!$CI$5,IF(BH16='Tabla de Aspectos'!$CK$2,24*BI16/'Tabla de Aspectos'!$CK$5,IF(BH16='Tabla de Aspectos'!$CM$2,24*BI16/'Tabla de Aspectos'!$CM$5,IF(BH16='Tabla de Aspectos'!$CO$2,24*BI16/'Tabla de Aspectos'!$CO$5,IF(BH16='Tabla de Aspectos'!$CQ$2,24*BI16/'Tabla de Aspectos'!$CQ$5,IF(BH16='Tabla de Aspectos'!$CS$2,24*BI16/'Tabla de Aspectos'!$CS$5,IF(BH16='Tabla de Aspectos'!$CU$2,24*BI16/'Tabla de Aspectos'!$CU$5,IF(BH16='Tabla de Aspectos'!$CW$2,24*BI16/'Tabla de Aspectos'!$CW$5,""))))))))))))))))))))))))))))))))))))))))))))))))))</f>
        <v>0</v>
      </c>
      <c r="BL16" s="3">
        <f t="shared" si="4"/>
        <v>20</v>
      </c>
      <c r="BN16" s="3">
        <f>'Tabla de Aspectos'!D128</f>
        <v>126</v>
      </c>
      <c r="BO16" s="3" t="str">
        <f>'Tabla de Aspectos'!E128</f>
        <v>Saturno</v>
      </c>
      <c r="BP16" s="3" t="str">
        <f>'Tabla de Aspectos'!F128</f>
        <v>Vertex</v>
      </c>
      <c r="BQ16" s="3" t="str">
        <f>IF('Tabla de Aspectos'!G128='Tabla de Aspectos'!$H$2,'Tabla de Aspectos'!$H$2,IF('Tabla de Aspectos'!I128='Tabla de Aspectos'!$J$2,'Tabla de Aspectos'!$J$2,IF('Tabla de Aspectos'!CY128='Tabla de Aspectos'!$CZ$2,'Tabla de Aspectos'!$CZ$2,IF('Tabla de Aspectos'!K128='Tabla de Aspectos'!$L$2,'Tabla de Aspectos'!$L$2,IF('Tabla de Aspectos'!M128='Tabla de Aspectos'!$N$2,'Tabla de Aspectos'!$N$2,IF('Tabla de Aspectos'!O128='Tabla de Aspectos'!$P$2,'Tabla de Aspectos'!$P$2,IF('Tabla de Aspectos'!Q128='Tabla de Aspectos'!$R$2,'Tabla de Aspectos'!$R$2,IF('Tabla de Aspectos'!S128='Tabla de Aspectos'!$T$2,'Tabla de Aspectos'!$T$2,IF('Tabla de Aspectos'!U128='Tabla de Aspectos'!$V$2,'Tabla de Aspectos'!$V$2,IF('Tabla de Aspectos'!W128='Tabla de Aspectos'!$X$2,'Tabla de Aspectos'!$X$2,IF('Tabla de Aspectos'!Y128='Tabla de Aspectos'!$Z$2,'Tabla de Aspectos'!$Z$2,IF('Tabla de Aspectos'!AA128='Tabla de Aspectos'!$AB$2,'Tabla de Aspectos'!$AB$2,IF('Tabla de Aspectos'!AC128='Tabla de Aspectos'!$AD$2,'Tabla de Aspectos'!$AD$2,IF('Tabla de Aspectos'!AE128='Tabla de Aspectos'!$AF$2,'Tabla de Aspectos'!$AF$2,IF('Tabla de Aspectos'!AG128='Tabla de Aspectos'!$AH$2,'Tabla de Aspectos'!$AH$2,IF('Tabla de Aspectos'!AI128='Tabla de Aspectos'!$AJ$2,'Tabla de Aspectos'!$AJ$2,IF('Tabla de Aspectos'!AK128='Tabla de Aspectos'!$AL$2,'Tabla de Aspectos'!$AL$2,IF('Tabla de Aspectos'!AM128='Tabla de Aspectos'!$AN$2,'Tabla de Aspectos'!$AN$2,IF('Tabla de Aspectos'!AO128='Tabla de Aspectos'!$AP$2,'Tabla de Aspectos'!$AP$2,IF('Tabla de Aspectos'!AQ128='Tabla de Aspectos'!$AR$2,'Tabla de Aspectos'!$AR$2,IF('Tabla de Aspectos'!AS128='Tabla de Aspectos'!$AT$2,'Tabla de Aspectos'!$AT$2,IF('Tabla de Aspectos'!AU128='Tabla de Aspectos'!$AV$2,'Tabla de Aspectos'!$AV$2,IF('Tabla de Aspectos'!AW128='Tabla de Aspectos'!$AX$2,'Tabla de Aspectos'!$AX$2,IF('Tabla de Aspectos'!AY128='Tabla de Aspectos'!$AZ$2,'Tabla de Aspectos'!$AZ$2,IF('Tabla de Aspectos'!BA128='Tabla de Aspectos'!$BB$2,'Tabla de Aspectos'!$BB$2,IF('Tabla de Aspectos'!BC128='Tabla de Aspectos'!$BD$2,'Tabla de Aspectos'!$BD$2,IF('Tabla de Aspectos'!BE128='Tabla de Aspectos'!$BF$2,'Tabla de Aspectos'!$BF$2,IF('Tabla de Aspectos'!BG128='Tabla de Aspectos'!$BH$2,'Tabla de Aspectos'!$BH$2,IF('Tabla de Aspectos'!BI128='Tabla de Aspectos'!$BJ$2,'Tabla de Aspectos'!$BJ$2,IF('Tabla de Aspectos'!BK128='Tabla de Aspectos'!$BL$2,'Tabla de Aspectos'!$BL$2,IF('Tabla de Aspectos'!BM128='Tabla de Aspectos'!$BN$2,'Tabla de Aspectos'!$BN$2,IF('Tabla de Aspectos'!BO128='Tabla de Aspectos'!$BP$2,'Tabla de Aspectos'!$BP$2,IF('Tabla de Aspectos'!BQ128='Tabla de Aspectos'!$BR$2,'Tabla de Aspectos'!$BR$2,IF('Tabla de Aspectos'!BS128='Tabla de Aspectos'!$BT$2,'Tabla de Aspectos'!$BT$2,IF('Tabla de Aspectos'!BU128='Tabla de Aspectos'!$BV$2,'Tabla de Aspectos'!$BV$2,IF('Tabla de Aspectos'!BW128='Tabla de Aspectos'!$BX$2,'Tabla de Aspectos'!$BX$2,IF('Tabla de Aspectos'!BY128='Tabla de Aspectos'!$BZ$2,'Tabla de Aspectos'!$BZ$2,IF('Tabla de Aspectos'!CA128='Tabla de Aspectos'!$CB$2,'Tabla de Aspectos'!$CB$2,IF('Tabla de Aspectos'!CC128='Tabla de Aspectos'!$CD$2,'Tabla de Aspectos'!$CD$2,IF('Tabla de Aspectos'!CE128='Tabla de Aspectos'!$CF$2,'Tabla de Aspectos'!$CF$2,IF('Tabla de Aspectos'!CG128='Tabla de Aspectos'!$CH$2,'Tabla de Aspectos'!$CH$2,IF('Tabla de Aspectos'!CI128='Tabla de Aspectos'!$CJ$2,'Tabla de Aspectos'!$CJ$2,IF('Tabla de Aspectos'!CK128='Tabla de Aspectos'!$CL$2,'Tabla de Aspectos'!$CL$2,IF('Tabla de Aspectos'!CM128='Tabla de Aspectos'!$CN$2,'Tabla de Aspectos'!$CN$2,IF('Tabla de Aspectos'!CO128='Tabla de Aspectos'!$CP$2,'Tabla de Aspectos'!$CP$2,IF('Tabla de Aspectos'!CQ128='Tabla de Aspectos'!$CR$2,'Tabla de Aspectos'!$CR$2,IF('Tabla de Aspectos'!CS128='Tabla de Aspectos'!$CT$2,'Tabla de Aspectos'!$CT$2,IF('Tabla de Aspectos'!CU128='Tabla de Aspectos'!$CV$2,'Tabla de Aspectos'!$CV$2,IF('Tabla de Aspectos'!CW128='Tabla de Aspectos'!$CX$2,'Tabla de Aspectos'!$CX$2,"")))))))))))))))))))))))))))))))))))))))))))))))))</f>
        <v>Conjunción</v>
      </c>
      <c r="BR16" s="5">
        <f>IF(AND('Tabla de Aspectos'!H128&gt;=0,'Tabla de Aspectos'!H128&lt;'Tabla de Aspectos'!$G$5/24),'Tabla de Aspectos'!H128,IF(AND('Tabla de Aspectos'!J128&gt;=0,'Tabla de Aspectos'!J128&lt;'Tabla de Aspectos'!$I$5/24),'Tabla de Aspectos'!J128,IF(AND('Tabla de Aspectos'!CZ128&gt;=0,'Tabla de Aspectos'!CZ128&lt;'Tabla de Aspectos'!$CY$5/24),'Tabla de Aspectos'!CZ128,IF(AND('Tabla de Aspectos'!L128&gt;=0,'Tabla de Aspectos'!L128&lt;'Tabla de Aspectos'!$K$5/24),'Tabla de Aspectos'!L128,IF(AND('Tabla de Aspectos'!N128&gt;=0,'Tabla de Aspectos'!N128&lt;'Tabla de Aspectos'!$M$5/24),'Tabla de Aspectos'!N128,IF(AND('Tabla de Aspectos'!P128&gt;=0,'Tabla de Aspectos'!P128&lt;'Tabla de Aspectos'!$O$5/24),'Tabla de Aspectos'!P128,IF(AND('Tabla de Aspectos'!R128&gt;=0,'Tabla de Aspectos'!R128&lt;'Tabla de Aspectos'!$Q$5/24),'Tabla de Aspectos'!R128,IF(AND('Tabla de Aspectos'!T128&gt;=0,'Tabla de Aspectos'!T128&lt;'Tabla de Aspectos'!$S$5/24),'Tabla de Aspectos'!T128,IF(AND('Tabla de Aspectos'!V128&gt;=0,'Tabla de Aspectos'!V128&lt;'Tabla de Aspectos'!$U$5/24),'Tabla de Aspectos'!V128,IF(AND('Tabla de Aspectos'!X128&gt;=0,'Tabla de Aspectos'!X128&lt;'Tabla de Aspectos'!$W$5/24),'Tabla de Aspectos'!X128,IF(AND('Tabla de Aspectos'!Z128&gt;=0,'Tabla de Aspectos'!Z128&lt;'Tabla de Aspectos'!$Y$5/24),'Tabla de Aspectos'!Z128,IF(AND('Tabla de Aspectos'!AB128&gt;=0,'Tabla de Aspectos'!AB128&lt;'Tabla de Aspectos'!$AA$5/24),'Tabla de Aspectos'!AB128,IF(AND('Tabla de Aspectos'!AD128&gt;=0,'Tabla de Aspectos'!AD128&lt;'Tabla de Aspectos'!$AC$5/24),'Tabla de Aspectos'!AD128,IF(AND('Tabla de Aspectos'!AF128&gt;=0,'Tabla de Aspectos'!AF128&lt;'Tabla de Aspectos'!$AE$5/24),'Tabla de Aspectos'!AF128,IF(AND('Tabla de Aspectos'!AH128&gt;=0,'Tabla de Aspectos'!AH128&lt;'Tabla de Aspectos'!$AG$5/24),'Tabla de Aspectos'!AH128,IF(AND('Tabla de Aspectos'!AJ128&gt;=0,'Tabla de Aspectos'!AJ128&lt;'Tabla de Aspectos'!$AI$5/24),'Tabla de Aspectos'!AJ128,IF(AND('Tabla de Aspectos'!AL128&gt;=0,'Tabla de Aspectos'!AL128&lt;'Tabla de Aspectos'!$AK$5/24),'Tabla de Aspectos'!AL128,IF(AND('Tabla de Aspectos'!AN128&gt;=0,'Tabla de Aspectos'!AN128&lt;'Tabla de Aspectos'!$AM$5/24),'Tabla de Aspectos'!AN128,IF(AND('Tabla de Aspectos'!AP128&gt;=0,'Tabla de Aspectos'!AP128&lt;'Tabla de Aspectos'!$AO$5/24),'Tabla de Aspectos'!AP128,IF(AND('Tabla de Aspectos'!AR128&gt;=0,'Tabla de Aspectos'!AR128&lt;'Tabla de Aspectos'!$AQ$5/24),'Tabla de Aspectos'!AR128,IF(AND('Tabla de Aspectos'!AT128&gt;=0,'Tabla de Aspectos'!AT128&lt;'Tabla de Aspectos'!$AS$5/24),'Tabla de Aspectos'!AT128,IF(AND('Tabla de Aspectos'!AV128&gt;=0,'Tabla de Aspectos'!AV128&lt;'Tabla de Aspectos'!$AU$5/24),'Tabla de Aspectos'!AV128,IF(AND('Tabla de Aspectos'!AX128&gt;=0,'Tabla de Aspectos'!AX128&lt;'Tabla de Aspectos'!$AW$5/24),'Tabla de Aspectos'!AX128,IF(AND('Tabla de Aspectos'!AZ128&gt;=0,'Tabla de Aspectos'!AZ128&lt;'Tabla de Aspectos'!$AY$5/24),'Tabla de Aspectos'!AZ128,IF(AND('Tabla de Aspectos'!BB128&gt;=0,'Tabla de Aspectos'!BB128&lt;'Tabla de Aspectos'!$BA$5/24),'Tabla de Aspectos'!BB128,IF(AND('Tabla de Aspectos'!BD128&gt;=0,'Tabla de Aspectos'!BD128&lt;'Tabla de Aspectos'!$BC$5/24),'Tabla de Aspectos'!BD128,IF(AND('Tabla de Aspectos'!BF128&gt;=0,'Tabla de Aspectos'!BF128&lt;'Tabla de Aspectos'!$BE$5/24),'Tabla de Aspectos'!BF128,IF(AND('Tabla de Aspectos'!BH128&gt;=0,'Tabla de Aspectos'!BH128&lt;'Tabla de Aspectos'!$BG$5/24),'Tabla de Aspectos'!BH128,IF(AND('Tabla de Aspectos'!BJ128&gt;=0,'Tabla de Aspectos'!BJ128&lt;'Tabla de Aspectos'!$BI$5/24),'Tabla de Aspectos'!BJ128,IF(AND('Tabla de Aspectos'!BL128&gt;=0,'Tabla de Aspectos'!BL128&lt;'Tabla de Aspectos'!$BK$5/24),'Tabla de Aspectos'!BL128,IF(AND('Tabla de Aspectos'!BN128&gt;=0,'Tabla de Aspectos'!BN128&lt;'Tabla de Aspectos'!$BM$5/24),'Tabla de Aspectos'!BN128,IF(AND('Tabla de Aspectos'!BP128&gt;=0,'Tabla de Aspectos'!BP128&lt;'Tabla de Aspectos'!$BO$5/24),'Tabla de Aspectos'!BP128,IF(AND('Tabla de Aspectos'!BR128&gt;=0,'Tabla de Aspectos'!BR128&lt;'Tabla de Aspectos'!$BQ$5/24),'Tabla de Aspectos'!BR128,IF(AND('Tabla de Aspectos'!BT128&gt;=0,'Tabla de Aspectos'!BT128&lt;'Tabla de Aspectos'!$BS$5/24),'Tabla de Aspectos'!BT128,IF(AND('Tabla de Aspectos'!BV128&gt;=0,'Tabla de Aspectos'!BV128&lt;'Tabla de Aspectos'!$BU$5/24),'Tabla de Aspectos'!BV128,IF(AND('Tabla de Aspectos'!BX128&gt;=0,'Tabla de Aspectos'!BX128&lt;'Tabla de Aspectos'!$BW$5/24),'Tabla de Aspectos'!BX128,IF(AND('Tabla de Aspectos'!BZ128&gt;=0,'Tabla de Aspectos'!BZ128&lt;'Tabla de Aspectos'!$BY$5/24),'Tabla de Aspectos'!BZ128,IF(AND('Tabla de Aspectos'!CB128&gt;=0,'Tabla de Aspectos'!CB128&lt;'Tabla de Aspectos'!$CA$5/24),'Tabla de Aspectos'!CB128,IF(AND('Tabla de Aspectos'!CD128&gt;=0,'Tabla de Aspectos'!CD128&lt;'Tabla de Aspectos'!$CC$5/24),'Tabla de Aspectos'!CD128,IF(AND('Tabla de Aspectos'!CF128&gt;=0,'Tabla de Aspectos'!CF128&lt;'Tabla de Aspectos'!$CE$5/24),'Tabla de Aspectos'!CF128,IF(AND('Tabla de Aspectos'!CH128&gt;=0,'Tabla de Aspectos'!CH128&lt;'Tabla de Aspectos'!$CG$5/24),'Tabla de Aspectos'!CH128,IF(AND('Tabla de Aspectos'!CJ128&gt;=0,'Tabla de Aspectos'!CJ128&lt;'Tabla de Aspectos'!$CI$5/24),'Tabla de Aspectos'!CJ128,IF(AND('Tabla de Aspectos'!CL128&gt;=0,'Tabla de Aspectos'!CL128&lt;'Tabla de Aspectos'!$CK$5/24),'Tabla de Aspectos'!CL128,IF(AND('Tabla de Aspectos'!CN128&gt;=0,'Tabla de Aspectos'!CN128&lt;'Tabla de Aspectos'!$CM$5/24),'Tabla de Aspectos'!CN128,IF(AND('Tabla de Aspectos'!CP128&gt;=0,'Tabla de Aspectos'!CP128&lt;'Tabla de Aspectos'!$CO$5/24),'Tabla de Aspectos'!CP128,IF(AND('Tabla de Aspectos'!CR128&gt;=0,'Tabla de Aspectos'!CR128&lt;'Tabla de Aspectos'!$CQ$5/24),'Tabla de Aspectos'!CR128,IF(AND('Tabla de Aspectos'!CT128&gt;=0,'Tabla de Aspectos'!CT128&lt;'Tabla de Aspectos'!$CS$5/24),'Tabla de Aspectos'!CT128,IF(AND('Tabla de Aspectos'!CV128&gt;=0,'Tabla de Aspectos'!CV128&lt;'Tabla de Aspectos'!$CU$5/24),'Tabla de Aspectos'!CV128,IF(AND('Tabla de Aspectos'!CX128&gt;=0,'Tabla de Aspectos'!CX128&lt;'Tabla de Aspectos'!$CW$5/24),'Tabla de Aspectos'!CX128,"")))))))))))))))))))))))))))))))))))))))))))))))))</f>
        <v>0</v>
      </c>
      <c r="BS16" s="3" t="str">
        <f>IF(BR16&lt;&gt;"",IF(BQ16=13,"(no se puede describir)",IF(BQ16="Conjunción","+20",ROUND((31-HLOOKUP(BQ16,'Tabla de Aspectos'!$G$2:$DT$7,6,FALSE))/3*2,1))),"")</f>
        <v>+20</v>
      </c>
      <c r="BT16" s="3">
        <f>IF(BQ16='Tabla de Aspectos'!$G$2,24*BR16/'Tabla de Aspectos'!$G$5,IF(BQ16='Tabla de Aspectos'!$I$2,24*BR16/'Tabla de Aspectos'!$I$5,IF(BQ16='Tabla de Aspectos'!$K$2,24*BR16/'Tabla de Aspectos'!$K$5,IF(BQ16='Tabla de Aspectos'!$CY$2,24*BR16/'Tabla de Aspectos'!$CY$5,IF(BQ16='Tabla de Aspectos'!$M$2,24*BR16/'Tabla de Aspectos'!$M$5,IF(BQ16='Tabla de Aspectos'!$M$2,24*BR16/'Tabla de Aspectos'!$M$5,IF(BQ16='Tabla de Aspectos'!$O$2,24*BR16/'Tabla de Aspectos'!$O$5,IF(BQ16='Tabla de Aspectos'!$Q$2,24*BR16/'Tabla de Aspectos'!$Q$5,IF(BQ16='Tabla de Aspectos'!$S$2,24*BR16/'Tabla de Aspectos'!$S$5,IF(BQ16='Tabla de Aspectos'!$U$2,24*BR16/'Tabla de Aspectos'!$U$5,IF(BQ16='Tabla de Aspectos'!$W$2,24*BR16/'Tabla de Aspectos'!$W$5,IF(BQ16='Tabla de Aspectos'!$Y$2,24*BR16/'Tabla de Aspectos'!$Y$5,IF(BQ16='Tabla de Aspectos'!$AA$2,24*BR16/'Tabla de Aspectos'!$AA$5,IF(BQ16='Tabla de Aspectos'!$AC$2,24*BR16/'Tabla de Aspectos'!$AC$5,IF(BQ16='Tabla de Aspectos'!$AE$2,24*BR16/'Tabla de Aspectos'!$AE$5,IF(BQ16='Tabla de Aspectos'!$AG$2,24*BR16/'Tabla de Aspectos'!$AG$5,IF(BQ16='Tabla de Aspectos'!$AI$2,24*BR16/'Tabla de Aspectos'!$AI$5,IF(BQ16='Tabla de Aspectos'!$AK$2,24*BR16/'Tabla de Aspectos'!$AK$5,IF(BQ16='Tabla de Aspectos'!$AM$2,24*BR16/'Tabla de Aspectos'!$AM$5,IF(BQ16='Tabla de Aspectos'!$AO$2,24*BR16/'Tabla de Aspectos'!$AO$5,IF(BQ16='Tabla de Aspectos'!$AQ$2,24*BR16/'Tabla de Aspectos'!$AQ$5,IF(BQ16='Tabla de Aspectos'!$AS$2,24*BR16/'Tabla de Aspectos'!$AS$5,IF(BQ16='Tabla de Aspectos'!$AU$2,24*BR16/'Tabla de Aspectos'!$AU$5,IF(BQ16='Tabla de Aspectos'!$AW$2,24*BR16/'Tabla de Aspectos'!$AW$5,IF(BQ16='Tabla de Aspectos'!$AY$2,24*BR16/'Tabla de Aspectos'!$AY$5,IF(BQ16='Tabla de Aspectos'!$BA$2,24*BR16/'Tabla de Aspectos'!$BA$5,IF(BQ16='Tabla de Aspectos'!$BC$2,24*BR16/'Tabla de Aspectos'!$BC$5,IF(BQ16='Tabla de Aspectos'!$BE$2,24*BR16/'Tabla de Aspectos'!$BE$5,IF(BQ16='Tabla de Aspectos'!$BG$2,24*BR16/'Tabla de Aspectos'!$BG$5,IF(BQ16='Tabla de Aspectos'!$BI$2,24*BR16/'Tabla de Aspectos'!$BI$5,IF(BQ16='Tabla de Aspectos'!$BK$2,24*BR16/'Tabla de Aspectos'!$BK$5,IF(BQ16='Tabla de Aspectos'!$BM$2,24*BR16/'Tabla de Aspectos'!$BM$5,IF(BQ16='Tabla de Aspectos'!$BO$2,24*BR16/'Tabla de Aspectos'!$BO$5,IF(BQ16='Tabla de Aspectos'!$BQ$2,24*BR16/'Tabla de Aspectos'!$BQ$5,IF(BQ16='Tabla de Aspectos'!$BS$2,24*BR16/'Tabla de Aspectos'!$BS$5,IF(BQ16='Tabla de Aspectos'!$BU$2,24*BR16/'Tabla de Aspectos'!$BU$5,IF(BQ16='Tabla de Aspectos'!$BW$2,24*BR16/'Tabla de Aspectos'!$BW$5,IF(BQ16='Tabla de Aspectos'!$BY$2,24*BR16/'Tabla de Aspectos'!$BY$5,IF(BQ16='Tabla de Aspectos'!$CA$2,24*BR16/'Tabla de Aspectos'!$CA$5,IF(BQ16='Tabla de Aspectos'!$CC$2,24*BR16/'Tabla de Aspectos'!$CC$5,IF(BQ16='Tabla de Aspectos'!$CE$2,24*BR16/'Tabla de Aspectos'!$CE$5,IF(BQ16='Tabla de Aspectos'!$CG$2,24*BR16/'Tabla de Aspectos'!$CG$5,IF(BQ16='Tabla de Aspectos'!$CI$2,24*BR16/'Tabla de Aspectos'!$CI$5,IF(BQ16='Tabla de Aspectos'!$CK$2,24*BR16/'Tabla de Aspectos'!$CK$5,IF(BQ16='Tabla de Aspectos'!$CM$2,24*BR16/'Tabla de Aspectos'!$CM$5,IF(BQ16='Tabla de Aspectos'!$CO$2,24*BR16/'Tabla de Aspectos'!$CO$5,IF(BQ16='Tabla de Aspectos'!$CQ$2,24*BR16/'Tabla de Aspectos'!$CQ$5,IF(BQ16='Tabla de Aspectos'!$CS$2,24*BR16/'Tabla de Aspectos'!$CS$5,IF(BQ16='Tabla de Aspectos'!$CU$2,24*BR16/'Tabla de Aspectos'!$CU$5,IF(BQ16='Tabla de Aspectos'!$CW$2,24*BR16/'Tabla de Aspectos'!$CW$5,""))))))))))))))))))))))))))))))))))))))))))))))))))</f>
        <v>0</v>
      </c>
      <c r="BU16" s="3">
        <f t="shared" si="5"/>
        <v>20</v>
      </c>
      <c r="BW16" s="3">
        <f>'Tabla de Aspectos'!D143</f>
        <v>142</v>
      </c>
      <c r="BX16" s="3" t="str">
        <f>'Tabla de Aspectos'!E143</f>
        <v>Urano</v>
      </c>
      <c r="BY16" s="3" t="str">
        <f>'Tabla de Aspectos'!F143</f>
        <v>Vertex</v>
      </c>
      <c r="BZ16" s="3" t="str">
        <f>IF('Tabla de Aspectos'!G143='Tabla de Aspectos'!$H$2,'Tabla de Aspectos'!$H$2,IF('Tabla de Aspectos'!I143='Tabla de Aspectos'!$J$2,'Tabla de Aspectos'!$J$2,IF('Tabla de Aspectos'!CY143='Tabla de Aspectos'!$CZ$2,'Tabla de Aspectos'!$CZ$2,IF('Tabla de Aspectos'!K143='Tabla de Aspectos'!$L$2,'Tabla de Aspectos'!$L$2,IF('Tabla de Aspectos'!M143='Tabla de Aspectos'!$N$2,'Tabla de Aspectos'!$N$2,IF('Tabla de Aspectos'!O143='Tabla de Aspectos'!$P$2,'Tabla de Aspectos'!$P$2,IF('Tabla de Aspectos'!Q143='Tabla de Aspectos'!$R$2,'Tabla de Aspectos'!$R$2,IF('Tabla de Aspectos'!S143='Tabla de Aspectos'!$T$2,'Tabla de Aspectos'!$T$2,IF('Tabla de Aspectos'!U143='Tabla de Aspectos'!$V$2,'Tabla de Aspectos'!$V$2,IF('Tabla de Aspectos'!W143='Tabla de Aspectos'!$X$2,'Tabla de Aspectos'!$X$2,IF('Tabla de Aspectos'!Y143='Tabla de Aspectos'!$Z$2,'Tabla de Aspectos'!$Z$2,IF('Tabla de Aspectos'!AA143='Tabla de Aspectos'!$AB$2,'Tabla de Aspectos'!$AB$2,IF('Tabla de Aspectos'!AC143='Tabla de Aspectos'!$AD$2,'Tabla de Aspectos'!$AD$2,IF('Tabla de Aspectos'!AE143='Tabla de Aspectos'!$AF$2,'Tabla de Aspectos'!$AF$2,IF('Tabla de Aspectos'!AG143='Tabla de Aspectos'!$AH$2,'Tabla de Aspectos'!$AH$2,IF('Tabla de Aspectos'!AI143='Tabla de Aspectos'!$AJ$2,'Tabla de Aspectos'!$AJ$2,IF('Tabla de Aspectos'!AK143='Tabla de Aspectos'!$AL$2,'Tabla de Aspectos'!$AL$2,IF('Tabla de Aspectos'!AM143='Tabla de Aspectos'!$AN$2,'Tabla de Aspectos'!$AN$2,IF('Tabla de Aspectos'!AO143='Tabla de Aspectos'!$AP$2,'Tabla de Aspectos'!$AP$2,IF('Tabla de Aspectos'!AQ143='Tabla de Aspectos'!$AR$2,'Tabla de Aspectos'!$AR$2,IF('Tabla de Aspectos'!AS143='Tabla de Aspectos'!$AT$2,'Tabla de Aspectos'!$AT$2,IF('Tabla de Aspectos'!AU143='Tabla de Aspectos'!$AV$2,'Tabla de Aspectos'!$AV$2,IF('Tabla de Aspectos'!AW143='Tabla de Aspectos'!$AX$2,'Tabla de Aspectos'!$AX$2,IF('Tabla de Aspectos'!AY143='Tabla de Aspectos'!$AZ$2,'Tabla de Aspectos'!$AZ$2,IF('Tabla de Aspectos'!BA143='Tabla de Aspectos'!$BB$2,'Tabla de Aspectos'!$BB$2,IF('Tabla de Aspectos'!BC143='Tabla de Aspectos'!$BD$2,'Tabla de Aspectos'!$BD$2,IF('Tabla de Aspectos'!BE143='Tabla de Aspectos'!$BF$2,'Tabla de Aspectos'!$BF$2,IF('Tabla de Aspectos'!BG143='Tabla de Aspectos'!$BH$2,'Tabla de Aspectos'!$BH$2,IF('Tabla de Aspectos'!BI143='Tabla de Aspectos'!$BJ$2,'Tabla de Aspectos'!$BJ$2,IF('Tabla de Aspectos'!BK143='Tabla de Aspectos'!$BL$2,'Tabla de Aspectos'!$BL$2,IF('Tabla de Aspectos'!BM143='Tabla de Aspectos'!$BN$2,'Tabla de Aspectos'!$BN$2,IF('Tabla de Aspectos'!BO143='Tabla de Aspectos'!$BP$2,'Tabla de Aspectos'!$BP$2,IF('Tabla de Aspectos'!BQ143='Tabla de Aspectos'!$BR$2,'Tabla de Aspectos'!$BR$2,IF('Tabla de Aspectos'!BS143='Tabla de Aspectos'!$BT$2,'Tabla de Aspectos'!$BT$2,IF('Tabla de Aspectos'!BU143='Tabla de Aspectos'!$BV$2,'Tabla de Aspectos'!$BV$2,IF('Tabla de Aspectos'!BW143='Tabla de Aspectos'!$BX$2,'Tabla de Aspectos'!$BX$2,IF('Tabla de Aspectos'!BY143='Tabla de Aspectos'!$BZ$2,'Tabla de Aspectos'!$BZ$2,IF('Tabla de Aspectos'!CA143='Tabla de Aspectos'!$CB$2,'Tabla de Aspectos'!$CB$2,IF('Tabla de Aspectos'!CC143='Tabla de Aspectos'!$CD$2,'Tabla de Aspectos'!$CD$2,IF('Tabla de Aspectos'!CE143='Tabla de Aspectos'!$CF$2,'Tabla de Aspectos'!$CF$2,IF('Tabla de Aspectos'!CG143='Tabla de Aspectos'!$CH$2,'Tabla de Aspectos'!$CH$2,IF('Tabla de Aspectos'!CI143='Tabla de Aspectos'!$CJ$2,'Tabla de Aspectos'!$CJ$2,IF('Tabla de Aspectos'!CK143='Tabla de Aspectos'!$CL$2,'Tabla de Aspectos'!$CL$2,IF('Tabla de Aspectos'!CM143='Tabla de Aspectos'!$CN$2,'Tabla de Aspectos'!$CN$2,IF('Tabla de Aspectos'!CO143='Tabla de Aspectos'!$CP$2,'Tabla de Aspectos'!$CP$2,IF('Tabla de Aspectos'!CQ143='Tabla de Aspectos'!$CR$2,'Tabla de Aspectos'!$CR$2,IF('Tabla de Aspectos'!CS143='Tabla de Aspectos'!$CT$2,'Tabla de Aspectos'!$CT$2,IF('Tabla de Aspectos'!CU143='Tabla de Aspectos'!$CV$2,'Tabla de Aspectos'!$CV$2,IF('Tabla de Aspectos'!CW143='Tabla de Aspectos'!$CX$2,'Tabla de Aspectos'!$CX$2,"")))))))))))))))))))))))))))))))))))))))))))))))))</f>
        <v>Conjunción</v>
      </c>
      <c r="CA16" s="5">
        <f>IF(AND('Tabla de Aspectos'!H143&gt;=0,'Tabla de Aspectos'!H143&lt;'Tabla de Aspectos'!$G$5/24),'Tabla de Aspectos'!H143,IF(AND('Tabla de Aspectos'!J143&gt;=0,'Tabla de Aspectos'!J143&lt;'Tabla de Aspectos'!$I$5/24),'Tabla de Aspectos'!J143,IF(AND('Tabla de Aspectos'!CZ143&gt;=0,'Tabla de Aspectos'!CZ143&lt;'Tabla de Aspectos'!$CY$5/24),'Tabla de Aspectos'!CZ143,IF(AND('Tabla de Aspectos'!L143&gt;=0,'Tabla de Aspectos'!L143&lt;'Tabla de Aspectos'!$K$5/24),'Tabla de Aspectos'!L143,IF(AND('Tabla de Aspectos'!N143&gt;=0,'Tabla de Aspectos'!N143&lt;'Tabla de Aspectos'!$M$5/24),'Tabla de Aspectos'!N143,IF(AND('Tabla de Aspectos'!P143&gt;=0,'Tabla de Aspectos'!P143&lt;'Tabla de Aspectos'!$O$5/24),'Tabla de Aspectos'!P143,IF(AND('Tabla de Aspectos'!R143&gt;=0,'Tabla de Aspectos'!R143&lt;'Tabla de Aspectos'!$Q$5/24),'Tabla de Aspectos'!R143,IF(AND('Tabla de Aspectos'!T143&gt;=0,'Tabla de Aspectos'!T143&lt;'Tabla de Aspectos'!$S$5/24),'Tabla de Aspectos'!T143,IF(AND('Tabla de Aspectos'!V143&gt;=0,'Tabla de Aspectos'!V143&lt;'Tabla de Aspectos'!$U$5/24),'Tabla de Aspectos'!V143,IF(AND('Tabla de Aspectos'!X143&gt;=0,'Tabla de Aspectos'!X143&lt;'Tabla de Aspectos'!$W$5/24),'Tabla de Aspectos'!X143,IF(AND('Tabla de Aspectos'!Z143&gt;=0,'Tabla de Aspectos'!Z143&lt;'Tabla de Aspectos'!$Y$5/24),'Tabla de Aspectos'!Z143,IF(AND('Tabla de Aspectos'!AB143&gt;=0,'Tabla de Aspectos'!AB143&lt;'Tabla de Aspectos'!$AA$5/24),'Tabla de Aspectos'!AB143,IF(AND('Tabla de Aspectos'!AD143&gt;=0,'Tabla de Aspectos'!AD143&lt;'Tabla de Aspectos'!$AC$5/24),'Tabla de Aspectos'!AD143,IF(AND('Tabla de Aspectos'!AF143&gt;=0,'Tabla de Aspectos'!AF143&lt;'Tabla de Aspectos'!$AE$5/24),'Tabla de Aspectos'!AF143,IF(AND('Tabla de Aspectos'!AH143&gt;=0,'Tabla de Aspectos'!AH143&lt;'Tabla de Aspectos'!$AG$5/24),'Tabla de Aspectos'!AH143,IF(AND('Tabla de Aspectos'!AJ143&gt;=0,'Tabla de Aspectos'!AJ143&lt;'Tabla de Aspectos'!$AI$5/24),'Tabla de Aspectos'!AJ143,IF(AND('Tabla de Aspectos'!AL143&gt;=0,'Tabla de Aspectos'!AL143&lt;'Tabla de Aspectos'!$AK$5/24),'Tabla de Aspectos'!AL143,IF(AND('Tabla de Aspectos'!AN143&gt;=0,'Tabla de Aspectos'!AN143&lt;'Tabla de Aspectos'!$AM$5/24),'Tabla de Aspectos'!AN143,IF(AND('Tabla de Aspectos'!AP143&gt;=0,'Tabla de Aspectos'!AP143&lt;'Tabla de Aspectos'!$AO$5/24),'Tabla de Aspectos'!AP143,IF(AND('Tabla de Aspectos'!AR143&gt;=0,'Tabla de Aspectos'!AR143&lt;'Tabla de Aspectos'!$AQ$5/24),'Tabla de Aspectos'!AR143,IF(AND('Tabla de Aspectos'!AT143&gt;=0,'Tabla de Aspectos'!AT143&lt;'Tabla de Aspectos'!$AS$5/24),'Tabla de Aspectos'!AT143,IF(AND('Tabla de Aspectos'!AV143&gt;=0,'Tabla de Aspectos'!AV143&lt;'Tabla de Aspectos'!$AU$5/24),'Tabla de Aspectos'!AV143,IF(AND('Tabla de Aspectos'!AX143&gt;=0,'Tabla de Aspectos'!AX143&lt;'Tabla de Aspectos'!$AW$5/24),'Tabla de Aspectos'!AX143,IF(AND('Tabla de Aspectos'!AZ143&gt;=0,'Tabla de Aspectos'!AZ143&lt;'Tabla de Aspectos'!$AY$5/24),'Tabla de Aspectos'!AZ143,IF(AND('Tabla de Aspectos'!BB143&gt;=0,'Tabla de Aspectos'!BB143&lt;'Tabla de Aspectos'!$BA$5/24),'Tabla de Aspectos'!BB143,IF(AND('Tabla de Aspectos'!BD143&gt;=0,'Tabla de Aspectos'!BD143&lt;'Tabla de Aspectos'!$BC$5/24),'Tabla de Aspectos'!BD143,IF(AND('Tabla de Aspectos'!BF143&gt;=0,'Tabla de Aspectos'!BF143&lt;'Tabla de Aspectos'!$BE$5/24),'Tabla de Aspectos'!BF143,IF(AND('Tabla de Aspectos'!BH143&gt;=0,'Tabla de Aspectos'!BH143&lt;'Tabla de Aspectos'!$BG$5/24),'Tabla de Aspectos'!BH143,IF(AND('Tabla de Aspectos'!BJ143&gt;=0,'Tabla de Aspectos'!BJ143&lt;'Tabla de Aspectos'!$BI$5/24),'Tabla de Aspectos'!BJ143,IF(AND('Tabla de Aspectos'!BL143&gt;=0,'Tabla de Aspectos'!BL143&lt;'Tabla de Aspectos'!$BK$5/24),'Tabla de Aspectos'!BL143,IF(AND('Tabla de Aspectos'!BN143&gt;=0,'Tabla de Aspectos'!BN143&lt;'Tabla de Aspectos'!$BM$5/24),'Tabla de Aspectos'!BN143,IF(AND('Tabla de Aspectos'!BP143&gt;=0,'Tabla de Aspectos'!BP143&lt;'Tabla de Aspectos'!$BO$5/24),'Tabla de Aspectos'!BP143,IF(AND('Tabla de Aspectos'!BR143&gt;=0,'Tabla de Aspectos'!BR143&lt;'Tabla de Aspectos'!$BQ$5/24),'Tabla de Aspectos'!BR143,IF(AND('Tabla de Aspectos'!BT143&gt;=0,'Tabla de Aspectos'!BT143&lt;'Tabla de Aspectos'!$BS$5/24),'Tabla de Aspectos'!BT143,IF(AND('Tabla de Aspectos'!BV143&gt;=0,'Tabla de Aspectos'!BV143&lt;'Tabla de Aspectos'!$BU$5/24),'Tabla de Aspectos'!BV143,IF(AND('Tabla de Aspectos'!BX143&gt;=0,'Tabla de Aspectos'!BX143&lt;'Tabla de Aspectos'!$BW$5/24),'Tabla de Aspectos'!BX143,IF(AND('Tabla de Aspectos'!BZ143&gt;=0,'Tabla de Aspectos'!BZ143&lt;'Tabla de Aspectos'!$BY$5/24),'Tabla de Aspectos'!BZ143,IF(AND('Tabla de Aspectos'!CB143&gt;=0,'Tabla de Aspectos'!CB143&lt;'Tabla de Aspectos'!$CA$5/24),'Tabla de Aspectos'!CB143,IF(AND('Tabla de Aspectos'!CD143&gt;=0,'Tabla de Aspectos'!CD143&lt;'Tabla de Aspectos'!$CC$5/24),'Tabla de Aspectos'!CD143,IF(AND('Tabla de Aspectos'!CF143&gt;=0,'Tabla de Aspectos'!CF143&lt;'Tabla de Aspectos'!$CE$5/24),'Tabla de Aspectos'!CF143,IF(AND('Tabla de Aspectos'!CH143&gt;=0,'Tabla de Aspectos'!CH143&lt;'Tabla de Aspectos'!$CG$5/24),'Tabla de Aspectos'!CH143,IF(AND('Tabla de Aspectos'!CJ143&gt;=0,'Tabla de Aspectos'!CJ143&lt;'Tabla de Aspectos'!$CI$5/24),'Tabla de Aspectos'!CJ143,IF(AND('Tabla de Aspectos'!CL143&gt;=0,'Tabla de Aspectos'!CL143&lt;'Tabla de Aspectos'!$CK$5/24),'Tabla de Aspectos'!CL143,IF(AND('Tabla de Aspectos'!CN143&gt;=0,'Tabla de Aspectos'!CN143&lt;'Tabla de Aspectos'!$CM$5/24),'Tabla de Aspectos'!CN143,IF(AND('Tabla de Aspectos'!CP143&gt;=0,'Tabla de Aspectos'!CP143&lt;'Tabla de Aspectos'!$CO$5/24),'Tabla de Aspectos'!CP143,IF(AND('Tabla de Aspectos'!CR143&gt;=0,'Tabla de Aspectos'!CR143&lt;'Tabla de Aspectos'!$CQ$5/24),'Tabla de Aspectos'!CR143,IF(AND('Tabla de Aspectos'!CT143&gt;=0,'Tabla de Aspectos'!CT143&lt;'Tabla de Aspectos'!$CS$5/24),'Tabla de Aspectos'!CT143,IF(AND('Tabla de Aspectos'!CV143&gt;=0,'Tabla de Aspectos'!CV143&lt;'Tabla de Aspectos'!$CU$5/24),'Tabla de Aspectos'!CV143,IF(AND('Tabla de Aspectos'!CX143&gt;=0,'Tabla de Aspectos'!CX143&lt;'Tabla de Aspectos'!$CW$5/24),'Tabla de Aspectos'!CX143,"")))))))))))))))))))))))))))))))))))))))))))))))))</f>
        <v>0</v>
      </c>
      <c r="CB16" s="3" t="str">
        <f>IF(CA16&lt;&gt;"",IF(BZ16=13,"(no se puede describir)",IF(BZ16="Conjunción","+20",ROUND((31-HLOOKUP(BZ16,'Tabla de Aspectos'!$G$2:$DT$7,6,FALSE))/3*2,1))),"")</f>
        <v>+20</v>
      </c>
      <c r="CC16" s="3">
        <f>IF(BZ16='Tabla de Aspectos'!$G$2,24*CA16/'Tabla de Aspectos'!$G$5,IF(BZ16='Tabla de Aspectos'!$I$2,24*CA16/'Tabla de Aspectos'!$I$5,IF(BZ16='Tabla de Aspectos'!$K$2,24*CA16/'Tabla de Aspectos'!$K$5,IF(BZ16='Tabla de Aspectos'!$CY$2,24*CA16/'Tabla de Aspectos'!$CY$5,IF(BZ16='Tabla de Aspectos'!$M$2,24*CA16/'Tabla de Aspectos'!$M$5,IF(BZ16='Tabla de Aspectos'!$M$2,24*CA16/'Tabla de Aspectos'!$M$5,IF(BZ16='Tabla de Aspectos'!$O$2,24*CA16/'Tabla de Aspectos'!$O$5,IF(BZ16='Tabla de Aspectos'!$Q$2,24*CA16/'Tabla de Aspectos'!$Q$5,IF(BZ16='Tabla de Aspectos'!$S$2,24*CA16/'Tabla de Aspectos'!$S$5,IF(BZ16='Tabla de Aspectos'!$U$2,24*CA16/'Tabla de Aspectos'!$U$5,IF(BZ16='Tabla de Aspectos'!$W$2,24*CA16/'Tabla de Aspectos'!$W$5,IF(BZ16='Tabla de Aspectos'!$Y$2,24*CA16/'Tabla de Aspectos'!$Y$5,IF(BZ16='Tabla de Aspectos'!$AA$2,24*CA16/'Tabla de Aspectos'!$AA$5,IF(BZ16='Tabla de Aspectos'!$AC$2,24*CA16/'Tabla de Aspectos'!$AC$5,IF(BZ16='Tabla de Aspectos'!$AE$2,24*CA16/'Tabla de Aspectos'!$AE$5,IF(BZ16='Tabla de Aspectos'!$AG$2,24*CA16/'Tabla de Aspectos'!$AG$5,IF(BZ16='Tabla de Aspectos'!$AI$2,24*CA16/'Tabla de Aspectos'!$AI$5,IF(BZ16='Tabla de Aspectos'!$AK$2,24*CA16/'Tabla de Aspectos'!$AK$5,IF(BZ16='Tabla de Aspectos'!$AM$2,24*CA16/'Tabla de Aspectos'!$AM$5,IF(BZ16='Tabla de Aspectos'!$AO$2,24*CA16/'Tabla de Aspectos'!$AO$5,IF(BZ16='Tabla de Aspectos'!$AQ$2,24*CA16/'Tabla de Aspectos'!$AQ$5,IF(BZ16='Tabla de Aspectos'!$AS$2,24*CA16/'Tabla de Aspectos'!$AS$5,IF(BZ16='Tabla de Aspectos'!$AU$2,24*CA16/'Tabla de Aspectos'!$AU$5,IF(BZ16='Tabla de Aspectos'!$AW$2,24*CA16/'Tabla de Aspectos'!$AW$5,IF(BZ16='Tabla de Aspectos'!$AY$2,24*CA16/'Tabla de Aspectos'!$AY$5,IF(BZ16='Tabla de Aspectos'!$BA$2,24*CA16/'Tabla de Aspectos'!$BA$5,IF(BZ16='Tabla de Aspectos'!$BC$2,24*CA16/'Tabla de Aspectos'!$BC$5,IF(BZ16='Tabla de Aspectos'!$BE$2,24*CA16/'Tabla de Aspectos'!$BE$5,IF(BZ16='Tabla de Aspectos'!$BG$2,24*CA16/'Tabla de Aspectos'!$BG$5,IF(BZ16='Tabla de Aspectos'!$BI$2,24*CA16/'Tabla de Aspectos'!$BI$5,IF(BZ16='Tabla de Aspectos'!$BK$2,24*CA16/'Tabla de Aspectos'!$BK$5,IF(BZ16='Tabla de Aspectos'!$BM$2,24*CA16/'Tabla de Aspectos'!$BM$5,IF(BZ16='Tabla de Aspectos'!$BO$2,24*CA16/'Tabla de Aspectos'!$BO$5,IF(BZ16='Tabla de Aspectos'!$BQ$2,24*CA16/'Tabla de Aspectos'!$BQ$5,IF(BZ16='Tabla de Aspectos'!$BS$2,24*CA16/'Tabla de Aspectos'!$BS$5,IF(BZ16='Tabla de Aspectos'!$BU$2,24*CA16/'Tabla de Aspectos'!$BU$5,IF(BZ16='Tabla de Aspectos'!$BW$2,24*CA16/'Tabla de Aspectos'!$BW$5,IF(BZ16='Tabla de Aspectos'!$BY$2,24*CA16/'Tabla de Aspectos'!$BY$5,IF(BZ16='Tabla de Aspectos'!$CA$2,24*CA16/'Tabla de Aspectos'!$CA$5,IF(BZ16='Tabla de Aspectos'!$CC$2,24*CA16/'Tabla de Aspectos'!$CC$5,IF(BZ16='Tabla de Aspectos'!$CE$2,24*CA16/'Tabla de Aspectos'!$CE$5,IF(BZ16='Tabla de Aspectos'!$CG$2,24*CA16/'Tabla de Aspectos'!$CG$5,IF(BZ16='Tabla de Aspectos'!$CI$2,24*CA16/'Tabla de Aspectos'!$CI$5,IF(BZ16='Tabla de Aspectos'!$CK$2,24*CA16/'Tabla de Aspectos'!$CK$5,IF(BZ16='Tabla de Aspectos'!$CM$2,24*CA16/'Tabla de Aspectos'!$CM$5,IF(BZ16='Tabla de Aspectos'!$CO$2,24*CA16/'Tabla de Aspectos'!$CO$5,IF(BZ16='Tabla de Aspectos'!$CQ$2,24*CA16/'Tabla de Aspectos'!$CQ$5,IF(BZ16='Tabla de Aspectos'!$CS$2,24*CA16/'Tabla de Aspectos'!$CS$5,IF(BZ16='Tabla de Aspectos'!$CU$2,24*CA16/'Tabla de Aspectos'!$CU$5,IF(BZ16='Tabla de Aspectos'!$CW$2,24*CA16/'Tabla de Aspectos'!$CW$5,""))))))))))))))))))))))))))))))))))))))))))))))))))</f>
        <v>0</v>
      </c>
      <c r="CD16" s="3">
        <f t="shared" si="6"/>
        <v>20</v>
      </c>
      <c r="CF16" s="3">
        <f>'Tabla de Aspectos'!D158</f>
        <v>158</v>
      </c>
      <c r="CG16" s="3" t="str">
        <f>'Tabla de Aspectos'!E158</f>
        <v>Neptuno</v>
      </c>
      <c r="CH16" s="3" t="str">
        <f>'Tabla de Aspectos'!F158</f>
        <v>Vertex</v>
      </c>
      <c r="CI16" s="3" t="str">
        <f>IF('Tabla de Aspectos'!G158='Tabla de Aspectos'!$H$2,'Tabla de Aspectos'!$H$2,IF('Tabla de Aspectos'!I158='Tabla de Aspectos'!$J$2,'Tabla de Aspectos'!$J$2,IF('Tabla de Aspectos'!CY158='Tabla de Aspectos'!$CZ$2,'Tabla de Aspectos'!$CZ$2,IF('Tabla de Aspectos'!K158='Tabla de Aspectos'!$L$2,'Tabla de Aspectos'!$L$2,IF('Tabla de Aspectos'!M158='Tabla de Aspectos'!$N$2,'Tabla de Aspectos'!$N$2,IF('Tabla de Aspectos'!O158='Tabla de Aspectos'!$P$2,'Tabla de Aspectos'!$P$2,IF('Tabla de Aspectos'!Q158='Tabla de Aspectos'!$R$2,'Tabla de Aspectos'!$R$2,IF('Tabla de Aspectos'!S158='Tabla de Aspectos'!$T$2,'Tabla de Aspectos'!$T$2,IF('Tabla de Aspectos'!U158='Tabla de Aspectos'!$V$2,'Tabla de Aspectos'!$V$2,IF('Tabla de Aspectos'!W158='Tabla de Aspectos'!$X$2,'Tabla de Aspectos'!$X$2,IF('Tabla de Aspectos'!Y158='Tabla de Aspectos'!$Z$2,'Tabla de Aspectos'!$Z$2,IF('Tabla de Aspectos'!AA158='Tabla de Aspectos'!$AB$2,'Tabla de Aspectos'!$AB$2,IF('Tabla de Aspectos'!AC158='Tabla de Aspectos'!$AD$2,'Tabla de Aspectos'!$AD$2,IF('Tabla de Aspectos'!AE158='Tabla de Aspectos'!$AF$2,'Tabla de Aspectos'!$AF$2,IF('Tabla de Aspectos'!AG158='Tabla de Aspectos'!$AH$2,'Tabla de Aspectos'!$AH$2,IF('Tabla de Aspectos'!AI158='Tabla de Aspectos'!$AJ$2,'Tabla de Aspectos'!$AJ$2,IF('Tabla de Aspectos'!AK158='Tabla de Aspectos'!$AL$2,'Tabla de Aspectos'!$AL$2,IF('Tabla de Aspectos'!AM158='Tabla de Aspectos'!$AN$2,'Tabla de Aspectos'!$AN$2,IF('Tabla de Aspectos'!AO158='Tabla de Aspectos'!$AP$2,'Tabla de Aspectos'!$AP$2,IF('Tabla de Aspectos'!AQ158='Tabla de Aspectos'!$AR$2,'Tabla de Aspectos'!$AR$2,IF('Tabla de Aspectos'!AS158='Tabla de Aspectos'!$AT$2,'Tabla de Aspectos'!$AT$2,IF('Tabla de Aspectos'!AU158='Tabla de Aspectos'!$AV$2,'Tabla de Aspectos'!$AV$2,IF('Tabla de Aspectos'!AW158='Tabla de Aspectos'!$AX$2,'Tabla de Aspectos'!$AX$2,IF('Tabla de Aspectos'!AY158='Tabla de Aspectos'!$AZ$2,'Tabla de Aspectos'!$AZ$2,IF('Tabla de Aspectos'!BA158='Tabla de Aspectos'!$BB$2,'Tabla de Aspectos'!$BB$2,IF('Tabla de Aspectos'!BC158='Tabla de Aspectos'!$BD$2,'Tabla de Aspectos'!$BD$2,IF('Tabla de Aspectos'!BE158='Tabla de Aspectos'!$BF$2,'Tabla de Aspectos'!$BF$2,IF('Tabla de Aspectos'!BG158='Tabla de Aspectos'!$BH$2,'Tabla de Aspectos'!$BH$2,IF('Tabla de Aspectos'!BI158='Tabla de Aspectos'!$BJ$2,'Tabla de Aspectos'!$BJ$2,IF('Tabla de Aspectos'!BK158='Tabla de Aspectos'!$BL$2,'Tabla de Aspectos'!$BL$2,IF('Tabla de Aspectos'!BM158='Tabla de Aspectos'!$BN$2,'Tabla de Aspectos'!$BN$2,IF('Tabla de Aspectos'!BO158='Tabla de Aspectos'!$BP$2,'Tabla de Aspectos'!$BP$2,IF('Tabla de Aspectos'!BQ158='Tabla de Aspectos'!$BR$2,'Tabla de Aspectos'!$BR$2,IF('Tabla de Aspectos'!BS158='Tabla de Aspectos'!$BT$2,'Tabla de Aspectos'!$BT$2,IF('Tabla de Aspectos'!BU158='Tabla de Aspectos'!$BV$2,'Tabla de Aspectos'!$BV$2,IF('Tabla de Aspectos'!BW158='Tabla de Aspectos'!$BX$2,'Tabla de Aspectos'!$BX$2,IF('Tabla de Aspectos'!BY158='Tabla de Aspectos'!$BZ$2,'Tabla de Aspectos'!$BZ$2,IF('Tabla de Aspectos'!CA158='Tabla de Aspectos'!$CB$2,'Tabla de Aspectos'!$CB$2,IF('Tabla de Aspectos'!CC158='Tabla de Aspectos'!$CD$2,'Tabla de Aspectos'!$CD$2,IF('Tabla de Aspectos'!CE158='Tabla de Aspectos'!$CF$2,'Tabla de Aspectos'!$CF$2,IF('Tabla de Aspectos'!CG158='Tabla de Aspectos'!$CH$2,'Tabla de Aspectos'!$CH$2,IF('Tabla de Aspectos'!CI158='Tabla de Aspectos'!$CJ$2,'Tabla de Aspectos'!$CJ$2,IF('Tabla de Aspectos'!CK158='Tabla de Aspectos'!$CL$2,'Tabla de Aspectos'!$CL$2,IF('Tabla de Aspectos'!CM158='Tabla de Aspectos'!$CN$2,'Tabla de Aspectos'!$CN$2,IF('Tabla de Aspectos'!CO158='Tabla de Aspectos'!$CP$2,'Tabla de Aspectos'!$CP$2,IF('Tabla de Aspectos'!CQ158='Tabla de Aspectos'!$CR$2,'Tabla de Aspectos'!$CR$2,IF('Tabla de Aspectos'!CS158='Tabla de Aspectos'!$CT$2,'Tabla de Aspectos'!$CT$2,IF('Tabla de Aspectos'!CU158='Tabla de Aspectos'!$CV$2,'Tabla de Aspectos'!$CV$2,IF('Tabla de Aspectos'!CW158='Tabla de Aspectos'!$CX$2,'Tabla de Aspectos'!$CX$2,"")))))))))))))))))))))))))))))))))))))))))))))))))</f>
        <v>Conjunción</v>
      </c>
      <c r="CJ16" s="5">
        <f>IF(AND('Tabla de Aspectos'!H158&gt;=0,'Tabla de Aspectos'!H158&lt;'Tabla de Aspectos'!$G$5/24),'Tabla de Aspectos'!H158,IF(AND('Tabla de Aspectos'!J158&gt;=0,'Tabla de Aspectos'!J158&lt;'Tabla de Aspectos'!$I$5/24),'Tabla de Aspectos'!J158,IF(AND('Tabla de Aspectos'!CZ158&gt;=0,'Tabla de Aspectos'!CZ158&lt;'Tabla de Aspectos'!$CY$5/24),'Tabla de Aspectos'!CZ158,IF(AND('Tabla de Aspectos'!L158&gt;=0,'Tabla de Aspectos'!L158&lt;'Tabla de Aspectos'!$K$5/24),'Tabla de Aspectos'!L158,IF(AND('Tabla de Aspectos'!N158&gt;=0,'Tabla de Aspectos'!N158&lt;'Tabla de Aspectos'!$M$5/24),'Tabla de Aspectos'!N158,IF(AND('Tabla de Aspectos'!P158&gt;=0,'Tabla de Aspectos'!P158&lt;'Tabla de Aspectos'!$O$5/24),'Tabla de Aspectos'!P158,IF(AND('Tabla de Aspectos'!R158&gt;=0,'Tabla de Aspectos'!R158&lt;'Tabla de Aspectos'!$Q$5/24),'Tabla de Aspectos'!R158,IF(AND('Tabla de Aspectos'!T158&gt;=0,'Tabla de Aspectos'!T158&lt;'Tabla de Aspectos'!$S$5/24),'Tabla de Aspectos'!T158,IF(AND('Tabla de Aspectos'!V158&gt;=0,'Tabla de Aspectos'!V158&lt;'Tabla de Aspectos'!$U$5/24),'Tabla de Aspectos'!V158,IF(AND('Tabla de Aspectos'!X158&gt;=0,'Tabla de Aspectos'!X158&lt;'Tabla de Aspectos'!$W$5/24),'Tabla de Aspectos'!X158,IF(AND('Tabla de Aspectos'!Z158&gt;=0,'Tabla de Aspectos'!Z158&lt;'Tabla de Aspectos'!$Y$5/24),'Tabla de Aspectos'!Z158,IF(AND('Tabla de Aspectos'!AB158&gt;=0,'Tabla de Aspectos'!AB158&lt;'Tabla de Aspectos'!$AA$5/24),'Tabla de Aspectos'!AB158,IF(AND('Tabla de Aspectos'!AD158&gt;=0,'Tabla de Aspectos'!AD158&lt;'Tabla de Aspectos'!$AC$5/24),'Tabla de Aspectos'!AD158,IF(AND('Tabla de Aspectos'!AF158&gt;=0,'Tabla de Aspectos'!AF158&lt;'Tabla de Aspectos'!$AE$5/24),'Tabla de Aspectos'!AF158,IF(AND('Tabla de Aspectos'!AH158&gt;=0,'Tabla de Aspectos'!AH158&lt;'Tabla de Aspectos'!$AG$5/24),'Tabla de Aspectos'!AH158,IF(AND('Tabla de Aspectos'!AJ158&gt;=0,'Tabla de Aspectos'!AJ158&lt;'Tabla de Aspectos'!$AI$5/24),'Tabla de Aspectos'!AJ158,IF(AND('Tabla de Aspectos'!AL158&gt;=0,'Tabla de Aspectos'!AL158&lt;'Tabla de Aspectos'!$AK$5/24),'Tabla de Aspectos'!AL158,IF(AND('Tabla de Aspectos'!AN158&gt;=0,'Tabla de Aspectos'!AN158&lt;'Tabla de Aspectos'!$AM$5/24),'Tabla de Aspectos'!AN158,IF(AND('Tabla de Aspectos'!AP158&gt;=0,'Tabla de Aspectos'!AP158&lt;'Tabla de Aspectos'!$AO$5/24),'Tabla de Aspectos'!AP158,IF(AND('Tabla de Aspectos'!AR158&gt;=0,'Tabla de Aspectos'!AR158&lt;'Tabla de Aspectos'!$AQ$5/24),'Tabla de Aspectos'!AR158,IF(AND('Tabla de Aspectos'!AT158&gt;=0,'Tabla de Aspectos'!AT158&lt;'Tabla de Aspectos'!$AS$5/24),'Tabla de Aspectos'!AT158,IF(AND('Tabla de Aspectos'!AV158&gt;=0,'Tabla de Aspectos'!AV158&lt;'Tabla de Aspectos'!$AU$5/24),'Tabla de Aspectos'!AV158,IF(AND('Tabla de Aspectos'!AX158&gt;=0,'Tabla de Aspectos'!AX158&lt;'Tabla de Aspectos'!$AW$5/24),'Tabla de Aspectos'!AX158,IF(AND('Tabla de Aspectos'!AZ158&gt;=0,'Tabla de Aspectos'!AZ158&lt;'Tabla de Aspectos'!$AY$5/24),'Tabla de Aspectos'!AZ158,IF(AND('Tabla de Aspectos'!BB158&gt;=0,'Tabla de Aspectos'!BB158&lt;'Tabla de Aspectos'!$BA$5/24),'Tabla de Aspectos'!BB158,IF(AND('Tabla de Aspectos'!BD158&gt;=0,'Tabla de Aspectos'!BD158&lt;'Tabla de Aspectos'!$BC$5/24),'Tabla de Aspectos'!BD158,IF(AND('Tabla de Aspectos'!BF158&gt;=0,'Tabla de Aspectos'!BF158&lt;'Tabla de Aspectos'!$BE$5/24),'Tabla de Aspectos'!BF158,IF(AND('Tabla de Aspectos'!BH158&gt;=0,'Tabla de Aspectos'!BH158&lt;'Tabla de Aspectos'!$BG$5/24),'Tabla de Aspectos'!BH158,IF(AND('Tabla de Aspectos'!BJ158&gt;=0,'Tabla de Aspectos'!BJ158&lt;'Tabla de Aspectos'!$BI$5/24),'Tabla de Aspectos'!BJ158,IF(AND('Tabla de Aspectos'!BL158&gt;=0,'Tabla de Aspectos'!BL158&lt;'Tabla de Aspectos'!$BK$5/24),'Tabla de Aspectos'!BL158,IF(AND('Tabla de Aspectos'!BN158&gt;=0,'Tabla de Aspectos'!BN158&lt;'Tabla de Aspectos'!$BM$5/24),'Tabla de Aspectos'!BN158,IF(AND('Tabla de Aspectos'!BP158&gt;=0,'Tabla de Aspectos'!BP158&lt;'Tabla de Aspectos'!$BO$5/24),'Tabla de Aspectos'!BP158,IF(AND('Tabla de Aspectos'!BR158&gt;=0,'Tabla de Aspectos'!BR158&lt;'Tabla de Aspectos'!$BQ$5/24),'Tabla de Aspectos'!BR158,IF(AND('Tabla de Aspectos'!BT158&gt;=0,'Tabla de Aspectos'!BT158&lt;'Tabla de Aspectos'!$BS$5/24),'Tabla de Aspectos'!BT158,IF(AND('Tabla de Aspectos'!BV158&gt;=0,'Tabla de Aspectos'!BV158&lt;'Tabla de Aspectos'!$BU$5/24),'Tabla de Aspectos'!BV158,IF(AND('Tabla de Aspectos'!BX158&gt;=0,'Tabla de Aspectos'!BX158&lt;'Tabla de Aspectos'!$BW$5/24),'Tabla de Aspectos'!BX158,IF(AND('Tabla de Aspectos'!BZ158&gt;=0,'Tabla de Aspectos'!BZ158&lt;'Tabla de Aspectos'!$BY$5/24),'Tabla de Aspectos'!BZ158,IF(AND('Tabla de Aspectos'!CB158&gt;=0,'Tabla de Aspectos'!CB158&lt;'Tabla de Aspectos'!$CA$5/24),'Tabla de Aspectos'!CB158,IF(AND('Tabla de Aspectos'!CD158&gt;=0,'Tabla de Aspectos'!CD158&lt;'Tabla de Aspectos'!$CC$5/24),'Tabla de Aspectos'!CD158,IF(AND('Tabla de Aspectos'!CF158&gt;=0,'Tabla de Aspectos'!CF158&lt;'Tabla de Aspectos'!$CE$5/24),'Tabla de Aspectos'!CF158,IF(AND('Tabla de Aspectos'!CH158&gt;=0,'Tabla de Aspectos'!CH158&lt;'Tabla de Aspectos'!$CG$5/24),'Tabla de Aspectos'!CH158,IF(AND('Tabla de Aspectos'!CJ158&gt;=0,'Tabla de Aspectos'!CJ158&lt;'Tabla de Aspectos'!$CI$5/24),'Tabla de Aspectos'!CJ158,IF(AND('Tabla de Aspectos'!CL158&gt;=0,'Tabla de Aspectos'!CL158&lt;'Tabla de Aspectos'!$CK$5/24),'Tabla de Aspectos'!CL158,IF(AND('Tabla de Aspectos'!CN158&gt;=0,'Tabla de Aspectos'!CN158&lt;'Tabla de Aspectos'!$CM$5/24),'Tabla de Aspectos'!CN158,IF(AND('Tabla de Aspectos'!CP158&gt;=0,'Tabla de Aspectos'!CP158&lt;'Tabla de Aspectos'!$CO$5/24),'Tabla de Aspectos'!CP158,IF(AND('Tabla de Aspectos'!CR158&gt;=0,'Tabla de Aspectos'!CR158&lt;'Tabla de Aspectos'!$CQ$5/24),'Tabla de Aspectos'!CR158,IF(AND('Tabla de Aspectos'!CT158&gt;=0,'Tabla de Aspectos'!CT158&lt;'Tabla de Aspectos'!$CS$5/24),'Tabla de Aspectos'!CT158,IF(AND('Tabla de Aspectos'!CV158&gt;=0,'Tabla de Aspectos'!CV158&lt;'Tabla de Aspectos'!$CU$5/24),'Tabla de Aspectos'!CV158,IF(AND('Tabla de Aspectos'!CX158&gt;=0,'Tabla de Aspectos'!CX158&lt;'Tabla de Aspectos'!$CW$5/24),'Tabla de Aspectos'!CX158,"")))))))))))))))))))))))))))))))))))))))))))))))))</f>
        <v>0</v>
      </c>
      <c r="CK16" s="3" t="str">
        <f>IF(CJ16&lt;&gt;"",IF(CI16=13,"(no se puede describir)",IF(CI16="Conjunción","+20",ROUND((31-HLOOKUP(CI16,'Tabla de Aspectos'!$G$2:$DT$7,6,FALSE))/3*2,1))),"")</f>
        <v>+20</v>
      </c>
      <c r="CL16" s="3">
        <f>IF(CI16='Tabla de Aspectos'!$G$2,24*CJ16/'Tabla de Aspectos'!$G$5,IF(CI16='Tabla de Aspectos'!$I$2,24*CJ16/'Tabla de Aspectos'!$I$5,IF(CI16='Tabla de Aspectos'!$K$2,24*CJ16/'Tabla de Aspectos'!$K$5,IF(CI16='Tabla de Aspectos'!$CY$2,24*CJ16/'Tabla de Aspectos'!$CY$5,IF(CI16='Tabla de Aspectos'!$M$2,24*CJ16/'Tabla de Aspectos'!$M$5,IF(CI16='Tabla de Aspectos'!$M$2,24*CJ16/'Tabla de Aspectos'!$M$5,IF(CI16='Tabla de Aspectos'!$O$2,24*CJ16/'Tabla de Aspectos'!$O$5,IF(CI16='Tabla de Aspectos'!$Q$2,24*CJ16/'Tabla de Aspectos'!$Q$5,IF(CI16='Tabla de Aspectos'!$S$2,24*CJ16/'Tabla de Aspectos'!$S$5,IF(CI16='Tabla de Aspectos'!$U$2,24*CJ16/'Tabla de Aspectos'!$U$5,IF(CI16='Tabla de Aspectos'!$W$2,24*CJ16/'Tabla de Aspectos'!$W$5,IF(CI16='Tabla de Aspectos'!$Y$2,24*CJ16/'Tabla de Aspectos'!$Y$5,IF(CI16='Tabla de Aspectos'!$AA$2,24*CJ16/'Tabla de Aspectos'!$AA$5,IF(CI16='Tabla de Aspectos'!$AC$2,24*CJ16/'Tabla de Aspectos'!$AC$5,IF(CI16='Tabla de Aspectos'!$AE$2,24*CJ16/'Tabla de Aspectos'!$AE$5,IF(CI16='Tabla de Aspectos'!$AG$2,24*CJ16/'Tabla de Aspectos'!$AG$5,IF(CI16='Tabla de Aspectos'!$AI$2,24*CJ16/'Tabla de Aspectos'!$AI$5,IF(CI16='Tabla de Aspectos'!$AK$2,24*CJ16/'Tabla de Aspectos'!$AK$5,IF(CI16='Tabla de Aspectos'!$AM$2,24*CJ16/'Tabla de Aspectos'!$AM$5,IF(CI16='Tabla de Aspectos'!$AO$2,24*CJ16/'Tabla de Aspectos'!$AO$5,IF(CI16='Tabla de Aspectos'!$AQ$2,24*CJ16/'Tabla de Aspectos'!$AQ$5,IF(CI16='Tabla de Aspectos'!$AS$2,24*CJ16/'Tabla de Aspectos'!$AS$5,IF(CI16='Tabla de Aspectos'!$AU$2,24*CJ16/'Tabla de Aspectos'!$AU$5,IF(CI16='Tabla de Aspectos'!$AW$2,24*CJ16/'Tabla de Aspectos'!$AW$5,IF(CI16='Tabla de Aspectos'!$AY$2,24*CJ16/'Tabla de Aspectos'!$AY$5,IF(CI16='Tabla de Aspectos'!$BA$2,24*CJ16/'Tabla de Aspectos'!$BA$5,IF(CI16='Tabla de Aspectos'!$BC$2,24*CJ16/'Tabla de Aspectos'!$BC$5,IF(CI16='Tabla de Aspectos'!$BE$2,24*CJ16/'Tabla de Aspectos'!$BE$5,IF(CI16='Tabla de Aspectos'!$BG$2,24*CJ16/'Tabla de Aspectos'!$BG$5,IF(CI16='Tabla de Aspectos'!$BI$2,24*CJ16/'Tabla de Aspectos'!$BI$5,IF(CI16='Tabla de Aspectos'!$BK$2,24*CJ16/'Tabla de Aspectos'!$BK$5,IF(CI16='Tabla de Aspectos'!$BM$2,24*CJ16/'Tabla de Aspectos'!$BM$5,IF(CI16='Tabla de Aspectos'!$BO$2,24*CJ16/'Tabla de Aspectos'!$BO$5,IF(CI16='Tabla de Aspectos'!$BQ$2,24*CJ16/'Tabla de Aspectos'!$BQ$5,IF(CI16='Tabla de Aspectos'!$BS$2,24*CJ16/'Tabla de Aspectos'!$BS$5,IF(CI16='Tabla de Aspectos'!$BU$2,24*CJ16/'Tabla de Aspectos'!$BU$5,IF(CI16='Tabla de Aspectos'!$BW$2,24*CJ16/'Tabla de Aspectos'!$BW$5,IF(CI16='Tabla de Aspectos'!$BY$2,24*CJ16/'Tabla de Aspectos'!$BY$5,IF(CI16='Tabla de Aspectos'!$CA$2,24*CJ16/'Tabla de Aspectos'!$CA$5,IF(CI16='Tabla de Aspectos'!$CC$2,24*CJ16/'Tabla de Aspectos'!$CC$5,IF(CI16='Tabla de Aspectos'!$CE$2,24*CJ16/'Tabla de Aspectos'!$CE$5,IF(CI16='Tabla de Aspectos'!$CG$2,24*CJ16/'Tabla de Aspectos'!$CG$5,IF(CI16='Tabla de Aspectos'!$CI$2,24*CJ16/'Tabla de Aspectos'!$CI$5,IF(CI16='Tabla de Aspectos'!$CK$2,24*CJ16/'Tabla de Aspectos'!$CK$5,IF(CI16='Tabla de Aspectos'!$CM$2,24*CJ16/'Tabla de Aspectos'!$CM$5,IF(CI16='Tabla de Aspectos'!$CO$2,24*CJ16/'Tabla de Aspectos'!$CO$5,IF(CI16='Tabla de Aspectos'!$CQ$2,24*CJ16/'Tabla de Aspectos'!$CQ$5,IF(CI16='Tabla de Aspectos'!$CS$2,24*CJ16/'Tabla de Aspectos'!$CS$5,IF(CI16='Tabla de Aspectos'!$CU$2,24*CJ16/'Tabla de Aspectos'!$CU$5,IF(CI16='Tabla de Aspectos'!$CW$2,24*CJ16/'Tabla de Aspectos'!$CW$5,""))))))))))))))))))))))))))))))))))))))))))))))))))</f>
        <v>0</v>
      </c>
      <c r="CM16" s="3">
        <f t="shared" si="7"/>
        <v>20</v>
      </c>
      <c r="CO16" s="3">
        <f>'Tabla de Aspectos'!D173</f>
        <v>174</v>
      </c>
      <c r="CP16" s="3" t="str">
        <f>'Tabla de Aspectos'!E173</f>
        <v>Plutón</v>
      </c>
      <c r="CQ16" s="3" t="str">
        <f>'Tabla de Aspectos'!F173</f>
        <v>Vertex</v>
      </c>
      <c r="CR16" s="3" t="str">
        <f>IF('Tabla de Aspectos'!G173='Tabla de Aspectos'!$H$2,'Tabla de Aspectos'!$H$2,IF('Tabla de Aspectos'!I173='Tabla de Aspectos'!$J$2,'Tabla de Aspectos'!$J$2,IF('Tabla de Aspectos'!CY173='Tabla de Aspectos'!$CZ$2,'Tabla de Aspectos'!$CZ$2,IF('Tabla de Aspectos'!K173='Tabla de Aspectos'!$L$2,'Tabla de Aspectos'!$L$2,IF('Tabla de Aspectos'!M173='Tabla de Aspectos'!$N$2,'Tabla de Aspectos'!$N$2,IF('Tabla de Aspectos'!O173='Tabla de Aspectos'!$P$2,'Tabla de Aspectos'!$P$2,IF('Tabla de Aspectos'!Q173='Tabla de Aspectos'!$R$2,'Tabla de Aspectos'!$R$2,IF('Tabla de Aspectos'!S173='Tabla de Aspectos'!$T$2,'Tabla de Aspectos'!$T$2,IF('Tabla de Aspectos'!U173='Tabla de Aspectos'!$V$2,'Tabla de Aspectos'!$V$2,IF('Tabla de Aspectos'!W173='Tabla de Aspectos'!$X$2,'Tabla de Aspectos'!$X$2,IF('Tabla de Aspectos'!Y173='Tabla de Aspectos'!$Z$2,'Tabla de Aspectos'!$Z$2,IF('Tabla de Aspectos'!AA173='Tabla de Aspectos'!$AB$2,'Tabla de Aspectos'!$AB$2,IF('Tabla de Aspectos'!AC173='Tabla de Aspectos'!$AD$2,'Tabla de Aspectos'!$AD$2,IF('Tabla de Aspectos'!AE173='Tabla de Aspectos'!$AF$2,'Tabla de Aspectos'!$AF$2,IF('Tabla de Aspectos'!AG173='Tabla de Aspectos'!$AH$2,'Tabla de Aspectos'!$AH$2,IF('Tabla de Aspectos'!AI173='Tabla de Aspectos'!$AJ$2,'Tabla de Aspectos'!$AJ$2,IF('Tabla de Aspectos'!AK173='Tabla de Aspectos'!$AL$2,'Tabla de Aspectos'!$AL$2,IF('Tabla de Aspectos'!AM173='Tabla de Aspectos'!$AN$2,'Tabla de Aspectos'!$AN$2,IF('Tabla de Aspectos'!AO173='Tabla de Aspectos'!$AP$2,'Tabla de Aspectos'!$AP$2,IF('Tabla de Aspectos'!AQ173='Tabla de Aspectos'!$AR$2,'Tabla de Aspectos'!$AR$2,IF('Tabla de Aspectos'!AS173='Tabla de Aspectos'!$AT$2,'Tabla de Aspectos'!$AT$2,IF('Tabla de Aspectos'!AU173='Tabla de Aspectos'!$AV$2,'Tabla de Aspectos'!$AV$2,IF('Tabla de Aspectos'!AW173='Tabla de Aspectos'!$AX$2,'Tabla de Aspectos'!$AX$2,IF('Tabla de Aspectos'!AY173='Tabla de Aspectos'!$AZ$2,'Tabla de Aspectos'!$AZ$2,IF('Tabla de Aspectos'!BA173='Tabla de Aspectos'!$BB$2,'Tabla de Aspectos'!$BB$2,IF('Tabla de Aspectos'!BC173='Tabla de Aspectos'!$BD$2,'Tabla de Aspectos'!$BD$2,IF('Tabla de Aspectos'!BE173='Tabla de Aspectos'!$BF$2,'Tabla de Aspectos'!$BF$2,IF('Tabla de Aspectos'!BG173='Tabla de Aspectos'!$BH$2,'Tabla de Aspectos'!$BH$2,IF('Tabla de Aspectos'!BI173='Tabla de Aspectos'!$BJ$2,'Tabla de Aspectos'!$BJ$2,IF('Tabla de Aspectos'!BK173='Tabla de Aspectos'!$BL$2,'Tabla de Aspectos'!$BL$2,IF('Tabla de Aspectos'!BM173='Tabla de Aspectos'!$BN$2,'Tabla de Aspectos'!$BN$2,IF('Tabla de Aspectos'!BO173='Tabla de Aspectos'!$BP$2,'Tabla de Aspectos'!$BP$2,IF('Tabla de Aspectos'!BQ173='Tabla de Aspectos'!$BR$2,'Tabla de Aspectos'!$BR$2,IF('Tabla de Aspectos'!BS173='Tabla de Aspectos'!$BT$2,'Tabla de Aspectos'!$BT$2,IF('Tabla de Aspectos'!BU173='Tabla de Aspectos'!$BV$2,'Tabla de Aspectos'!$BV$2,IF('Tabla de Aspectos'!BW173='Tabla de Aspectos'!$BX$2,'Tabla de Aspectos'!$BX$2,IF('Tabla de Aspectos'!BY173='Tabla de Aspectos'!$BZ$2,'Tabla de Aspectos'!$BZ$2,IF('Tabla de Aspectos'!CA173='Tabla de Aspectos'!$CB$2,'Tabla de Aspectos'!$CB$2,IF('Tabla de Aspectos'!CC173='Tabla de Aspectos'!$CD$2,'Tabla de Aspectos'!$CD$2,IF('Tabla de Aspectos'!CE173='Tabla de Aspectos'!$CF$2,'Tabla de Aspectos'!$CF$2,IF('Tabla de Aspectos'!CG173='Tabla de Aspectos'!$CH$2,'Tabla de Aspectos'!$CH$2,IF('Tabla de Aspectos'!CI173='Tabla de Aspectos'!$CJ$2,'Tabla de Aspectos'!$CJ$2,IF('Tabla de Aspectos'!CK173='Tabla de Aspectos'!$CL$2,'Tabla de Aspectos'!$CL$2,IF('Tabla de Aspectos'!CM173='Tabla de Aspectos'!$CN$2,'Tabla de Aspectos'!$CN$2,IF('Tabla de Aspectos'!CO173='Tabla de Aspectos'!$CP$2,'Tabla de Aspectos'!$CP$2,IF('Tabla de Aspectos'!CQ173='Tabla de Aspectos'!$CR$2,'Tabla de Aspectos'!$CR$2,IF('Tabla de Aspectos'!CS173='Tabla de Aspectos'!$CT$2,'Tabla de Aspectos'!$CT$2,IF('Tabla de Aspectos'!CU173='Tabla de Aspectos'!$CV$2,'Tabla de Aspectos'!$CV$2,IF('Tabla de Aspectos'!CW173='Tabla de Aspectos'!$CX$2,'Tabla de Aspectos'!$CX$2,"")))))))))))))))))))))))))))))))))))))))))))))))))</f>
        <v>Conjunción</v>
      </c>
      <c r="CS16" s="5">
        <f>IF(AND('Tabla de Aspectos'!H173&gt;=0,'Tabla de Aspectos'!H173&lt;'Tabla de Aspectos'!$G$5/24),'Tabla de Aspectos'!H173,IF(AND('Tabla de Aspectos'!J173&gt;=0,'Tabla de Aspectos'!J173&lt;'Tabla de Aspectos'!$I$5/24),'Tabla de Aspectos'!J173,IF(AND('Tabla de Aspectos'!CZ173&gt;=0,'Tabla de Aspectos'!CZ173&lt;'Tabla de Aspectos'!$CY$5/24),'Tabla de Aspectos'!CZ173,IF(AND('Tabla de Aspectos'!L173&gt;=0,'Tabla de Aspectos'!L173&lt;'Tabla de Aspectos'!$K$5/24),'Tabla de Aspectos'!L173,IF(AND('Tabla de Aspectos'!N173&gt;=0,'Tabla de Aspectos'!N173&lt;'Tabla de Aspectos'!$M$5/24),'Tabla de Aspectos'!N173,IF(AND('Tabla de Aspectos'!P173&gt;=0,'Tabla de Aspectos'!P173&lt;'Tabla de Aspectos'!$O$5/24),'Tabla de Aspectos'!P173,IF(AND('Tabla de Aspectos'!R173&gt;=0,'Tabla de Aspectos'!R173&lt;'Tabla de Aspectos'!$Q$5/24),'Tabla de Aspectos'!R173,IF(AND('Tabla de Aspectos'!T173&gt;=0,'Tabla de Aspectos'!T173&lt;'Tabla de Aspectos'!$S$5/24),'Tabla de Aspectos'!T173,IF(AND('Tabla de Aspectos'!V173&gt;=0,'Tabla de Aspectos'!V173&lt;'Tabla de Aspectos'!$U$5/24),'Tabla de Aspectos'!V173,IF(AND('Tabla de Aspectos'!X173&gt;=0,'Tabla de Aspectos'!X173&lt;'Tabla de Aspectos'!$W$5/24),'Tabla de Aspectos'!X173,IF(AND('Tabla de Aspectos'!Z173&gt;=0,'Tabla de Aspectos'!Z173&lt;'Tabla de Aspectos'!$Y$5/24),'Tabla de Aspectos'!Z173,IF(AND('Tabla de Aspectos'!AB173&gt;=0,'Tabla de Aspectos'!AB173&lt;'Tabla de Aspectos'!$AA$5/24),'Tabla de Aspectos'!AB173,IF(AND('Tabla de Aspectos'!AD173&gt;=0,'Tabla de Aspectos'!AD173&lt;'Tabla de Aspectos'!$AC$5/24),'Tabla de Aspectos'!AD173,IF(AND('Tabla de Aspectos'!AF173&gt;=0,'Tabla de Aspectos'!AF173&lt;'Tabla de Aspectos'!$AE$5/24),'Tabla de Aspectos'!AF173,IF(AND('Tabla de Aspectos'!AH173&gt;=0,'Tabla de Aspectos'!AH173&lt;'Tabla de Aspectos'!$AG$5/24),'Tabla de Aspectos'!AH173,IF(AND('Tabla de Aspectos'!AJ173&gt;=0,'Tabla de Aspectos'!AJ173&lt;'Tabla de Aspectos'!$AI$5/24),'Tabla de Aspectos'!AJ173,IF(AND('Tabla de Aspectos'!AL173&gt;=0,'Tabla de Aspectos'!AL173&lt;'Tabla de Aspectos'!$AK$5/24),'Tabla de Aspectos'!AL173,IF(AND('Tabla de Aspectos'!AN173&gt;=0,'Tabla de Aspectos'!AN173&lt;'Tabla de Aspectos'!$AM$5/24),'Tabla de Aspectos'!AN173,IF(AND('Tabla de Aspectos'!AP173&gt;=0,'Tabla de Aspectos'!AP173&lt;'Tabla de Aspectos'!$AO$5/24),'Tabla de Aspectos'!AP173,IF(AND('Tabla de Aspectos'!AR173&gt;=0,'Tabla de Aspectos'!AR173&lt;'Tabla de Aspectos'!$AQ$5/24),'Tabla de Aspectos'!AR173,IF(AND('Tabla de Aspectos'!AT173&gt;=0,'Tabla de Aspectos'!AT173&lt;'Tabla de Aspectos'!$AS$5/24),'Tabla de Aspectos'!AT173,IF(AND('Tabla de Aspectos'!AV173&gt;=0,'Tabla de Aspectos'!AV173&lt;'Tabla de Aspectos'!$AU$5/24),'Tabla de Aspectos'!AV173,IF(AND('Tabla de Aspectos'!AX173&gt;=0,'Tabla de Aspectos'!AX173&lt;'Tabla de Aspectos'!$AW$5/24),'Tabla de Aspectos'!AX173,IF(AND('Tabla de Aspectos'!AZ173&gt;=0,'Tabla de Aspectos'!AZ173&lt;'Tabla de Aspectos'!$AY$5/24),'Tabla de Aspectos'!AZ173,IF(AND('Tabla de Aspectos'!BB173&gt;=0,'Tabla de Aspectos'!BB173&lt;'Tabla de Aspectos'!$BA$5/24),'Tabla de Aspectos'!BB173,IF(AND('Tabla de Aspectos'!BD173&gt;=0,'Tabla de Aspectos'!BD173&lt;'Tabla de Aspectos'!$BC$5/24),'Tabla de Aspectos'!BD173,IF(AND('Tabla de Aspectos'!BF173&gt;=0,'Tabla de Aspectos'!BF173&lt;'Tabla de Aspectos'!$BE$5/24),'Tabla de Aspectos'!BF173,IF(AND('Tabla de Aspectos'!BH173&gt;=0,'Tabla de Aspectos'!BH173&lt;'Tabla de Aspectos'!$BG$5/24),'Tabla de Aspectos'!BH173,IF(AND('Tabla de Aspectos'!BJ173&gt;=0,'Tabla de Aspectos'!BJ173&lt;'Tabla de Aspectos'!$BI$5/24),'Tabla de Aspectos'!BJ173,IF(AND('Tabla de Aspectos'!BL173&gt;=0,'Tabla de Aspectos'!BL173&lt;'Tabla de Aspectos'!$BK$5/24),'Tabla de Aspectos'!BL173,IF(AND('Tabla de Aspectos'!BN173&gt;=0,'Tabla de Aspectos'!BN173&lt;'Tabla de Aspectos'!$BM$5/24),'Tabla de Aspectos'!BN173,IF(AND('Tabla de Aspectos'!BP173&gt;=0,'Tabla de Aspectos'!BP173&lt;'Tabla de Aspectos'!$BO$5/24),'Tabla de Aspectos'!BP173,IF(AND('Tabla de Aspectos'!BR173&gt;=0,'Tabla de Aspectos'!BR173&lt;'Tabla de Aspectos'!$BQ$5/24),'Tabla de Aspectos'!BR173,IF(AND('Tabla de Aspectos'!BT173&gt;=0,'Tabla de Aspectos'!BT173&lt;'Tabla de Aspectos'!$BS$5/24),'Tabla de Aspectos'!BT173,IF(AND('Tabla de Aspectos'!BV173&gt;=0,'Tabla de Aspectos'!BV173&lt;'Tabla de Aspectos'!$BU$5/24),'Tabla de Aspectos'!BV173,IF(AND('Tabla de Aspectos'!BX173&gt;=0,'Tabla de Aspectos'!BX173&lt;'Tabla de Aspectos'!$BW$5/24),'Tabla de Aspectos'!BX173,IF(AND('Tabla de Aspectos'!BZ173&gt;=0,'Tabla de Aspectos'!BZ173&lt;'Tabla de Aspectos'!$BY$5/24),'Tabla de Aspectos'!BZ173,IF(AND('Tabla de Aspectos'!CB173&gt;=0,'Tabla de Aspectos'!CB173&lt;'Tabla de Aspectos'!$CA$5/24),'Tabla de Aspectos'!CB173,IF(AND('Tabla de Aspectos'!CD173&gt;=0,'Tabla de Aspectos'!CD173&lt;'Tabla de Aspectos'!$CC$5/24),'Tabla de Aspectos'!CD173,IF(AND('Tabla de Aspectos'!CF173&gt;=0,'Tabla de Aspectos'!CF173&lt;'Tabla de Aspectos'!$CE$5/24),'Tabla de Aspectos'!CF173,IF(AND('Tabla de Aspectos'!CH173&gt;=0,'Tabla de Aspectos'!CH173&lt;'Tabla de Aspectos'!$CG$5/24),'Tabla de Aspectos'!CH173,IF(AND('Tabla de Aspectos'!CJ173&gt;=0,'Tabla de Aspectos'!CJ173&lt;'Tabla de Aspectos'!$CI$5/24),'Tabla de Aspectos'!CJ173,IF(AND('Tabla de Aspectos'!CL173&gt;=0,'Tabla de Aspectos'!CL173&lt;'Tabla de Aspectos'!$CK$5/24),'Tabla de Aspectos'!CL173,IF(AND('Tabla de Aspectos'!CN173&gt;=0,'Tabla de Aspectos'!CN173&lt;'Tabla de Aspectos'!$CM$5/24),'Tabla de Aspectos'!CN173,IF(AND('Tabla de Aspectos'!CP173&gt;=0,'Tabla de Aspectos'!CP173&lt;'Tabla de Aspectos'!$CO$5/24),'Tabla de Aspectos'!CP173,IF(AND('Tabla de Aspectos'!CR173&gt;=0,'Tabla de Aspectos'!CR173&lt;'Tabla de Aspectos'!$CQ$5/24),'Tabla de Aspectos'!CR173,IF(AND('Tabla de Aspectos'!CT173&gt;=0,'Tabla de Aspectos'!CT173&lt;'Tabla de Aspectos'!$CS$5/24),'Tabla de Aspectos'!CT173,IF(AND('Tabla de Aspectos'!CV173&gt;=0,'Tabla de Aspectos'!CV173&lt;'Tabla de Aspectos'!$CU$5/24),'Tabla de Aspectos'!CV173,IF(AND('Tabla de Aspectos'!CX173&gt;=0,'Tabla de Aspectos'!CX173&lt;'Tabla de Aspectos'!$CW$5/24),'Tabla de Aspectos'!CX173,"")))))))))))))))))))))))))))))))))))))))))))))))))</f>
        <v>0</v>
      </c>
      <c r="CT16" s="3" t="str">
        <f>IF(CS16&lt;&gt;"",IF(CR16=13,"(no se puede describir)",IF(CR16="Conjunción","+20",ROUND((31-HLOOKUP(CR16,'Tabla de Aspectos'!$G$2:$DT$7,6,FALSE))/3*2,1))),"")</f>
        <v>+20</v>
      </c>
      <c r="CU16" s="3">
        <f>IF(CR16='Tabla de Aspectos'!$G$2,24*CS16/'Tabla de Aspectos'!$G$5,IF(CR16='Tabla de Aspectos'!$I$2,24*CS16/'Tabla de Aspectos'!$I$5,IF(CR16='Tabla de Aspectos'!$K$2,24*CS16/'Tabla de Aspectos'!$K$5,IF(CR16='Tabla de Aspectos'!$CY$2,24*CS16/'Tabla de Aspectos'!$CY$5,IF(CR16='Tabla de Aspectos'!$M$2,24*CS16/'Tabla de Aspectos'!$M$5,IF(CR16='Tabla de Aspectos'!$M$2,24*CS16/'Tabla de Aspectos'!$M$5,IF(CR16='Tabla de Aspectos'!$O$2,24*CS16/'Tabla de Aspectos'!$O$5,IF(CR16='Tabla de Aspectos'!$Q$2,24*CS16/'Tabla de Aspectos'!$Q$5,IF(CR16='Tabla de Aspectos'!$S$2,24*CS16/'Tabla de Aspectos'!$S$5,IF(CR16='Tabla de Aspectos'!$U$2,24*CS16/'Tabla de Aspectos'!$U$5,IF(CR16='Tabla de Aspectos'!$W$2,24*CS16/'Tabla de Aspectos'!$W$5,IF(CR16='Tabla de Aspectos'!$Y$2,24*CS16/'Tabla de Aspectos'!$Y$5,IF(CR16='Tabla de Aspectos'!$AA$2,24*CS16/'Tabla de Aspectos'!$AA$5,IF(CR16='Tabla de Aspectos'!$AC$2,24*CS16/'Tabla de Aspectos'!$AC$5,IF(CR16='Tabla de Aspectos'!$AE$2,24*CS16/'Tabla de Aspectos'!$AE$5,IF(CR16='Tabla de Aspectos'!$AG$2,24*CS16/'Tabla de Aspectos'!$AG$5,IF(CR16='Tabla de Aspectos'!$AI$2,24*CS16/'Tabla de Aspectos'!$AI$5,IF(CR16='Tabla de Aspectos'!$AK$2,24*CS16/'Tabla de Aspectos'!$AK$5,IF(CR16='Tabla de Aspectos'!$AM$2,24*CS16/'Tabla de Aspectos'!$AM$5,IF(CR16='Tabla de Aspectos'!$AO$2,24*CS16/'Tabla de Aspectos'!$AO$5,IF(CR16='Tabla de Aspectos'!$AQ$2,24*CS16/'Tabla de Aspectos'!$AQ$5,IF(CR16='Tabla de Aspectos'!$AS$2,24*CS16/'Tabla de Aspectos'!$AS$5,IF(CR16='Tabla de Aspectos'!$AU$2,24*CS16/'Tabla de Aspectos'!$AU$5,IF(CR16='Tabla de Aspectos'!$AW$2,24*CS16/'Tabla de Aspectos'!$AW$5,IF(CR16='Tabla de Aspectos'!$AY$2,24*CS16/'Tabla de Aspectos'!$AY$5,IF(CR16='Tabla de Aspectos'!$BA$2,24*CS16/'Tabla de Aspectos'!$BA$5,IF(CR16='Tabla de Aspectos'!$BC$2,24*CS16/'Tabla de Aspectos'!$BC$5,IF(CR16='Tabla de Aspectos'!$BE$2,24*CS16/'Tabla de Aspectos'!$BE$5,IF(CR16='Tabla de Aspectos'!$BG$2,24*CS16/'Tabla de Aspectos'!$BG$5,IF(CR16='Tabla de Aspectos'!$BI$2,24*CS16/'Tabla de Aspectos'!$BI$5,IF(CR16='Tabla de Aspectos'!$BK$2,24*CS16/'Tabla de Aspectos'!$BK$5,IF(CR16='Tabla de Aspectos'!$BM$2,24*CS16/'Tabla de Aspectos'!$BM$5,IF(CR16='Tabla de Aspectos'!$BO$2,24*CS16/'Tabla de Aspectos'!$BO$5,IF(CR16='Tabla de Aspectos'!$BQ$2,24*CS16/'Tabla de Aspectos'!$BQ$5,IF(CR16='Tabla de Aspectos'!$BS$2,24*CS16/'Tabla de Aspectos'!$BS$5,IF(CR16='Tabla de Aspectos'!$BU$2,24*CS16/'Tabla de Aspectos'!$BU$5,IF(CR16='Tabla de Aspectos'!$BW$2,24*CS16/'Tabla de Aspectos'!$BW$5,IF(CR16='Tabla de Aspectos'!$BY$2,24*CS16/'Tabla de Aspectos'!$BY$5,IF(CR16='Tabla de Aspectos'!$CA$2,24*CS16/'Tabla de Aspectos'!$CA$5,IF(CR16='Tabla de Aspectos'!$CC$2,24*CS16/'Tabla de Aspectos'!$CC$5,IF(CR16='Tabla de Aspectos'!$CE$2,24*CS16/'Tabla de Aspectos'!$CE$5,IF(CR16='Tabla de Aspectos'!$CG$2,24*CS16/'Tabla de Aspectos'!$CG$5,IF(CR16='Tabla de Aspectos'!$CI$2,24*CS16/'Tabla de Aspectos'!$CI$5,IF(CR16='Tabla de Aspectos'!$CK$2,24*CS16/'Tabla de Aspectos'!$CK$5,IF(CR16='Tabla de Aspectos'!$CM$2,24*CS16/'Tabla de Aspectos'!$CM$5,IF(CR16='Tabla de Aspectos'!$CO$2,24*CS16/'Tabla de Aspectos'!$CO$5,IF(CR16='Tabla de Aspectos'!$CQ$2,24*CS16/'Tabla de Aspectos'!$CQ$5,IF(CR16='Tabla de Aspectos'!$CS$2,24*CS16/'Tabla de Aspectos'!$CS$5,IF(CR16='Tabla de Aspectos'!$CU$2,24*CS16/'Tabla de Aspectos'!$CU$5,IF(CR16='Tabla de Aspectos'!$CW$2,24*CS16/'Tabla de Aspectos'!$CW$5,""))))))))))))))))))))))))))))))))))))))))))))))))))</f>
        <v>0</v>
      </c>
      <c r="CV16" s="3">
        <f t="shared" si="8"/>
        <v>20</v>
      </c>
      <c r="CX16" s="3">
        <f>'Tabla de Aspectos'!D188</f>
        <v>190</v>
      </c>
      <c r="CY16" s="3" t="str">
        <f>'Tabla de Aspectos'!E188</f>
        <v>Nodo Norte Real</v>
      </c>
      <c r="CZ16" s="3" t="str">
        <f>'Tabla de Aspectos'!F188</f>
        <v>Vertex</v>
      </c>
      <c r="DA16" s="3" t="str">
        <f>IF('Tabla de Aspectos'!G188='Tabla de Aspectos'!$H$2,'Tabla de Aspectos'!$H$2,IF('Tabla de Aspectos'!I188='Tabla de Aspectos'!$J$2,'Tabla de Aspectos'!$J$2,IF('Tabla de Aspectos'!CY188='Tabla de Aspectos'!$CZ$2,'Tabla de Aspectos'!$CZ$2,IF('Tabla de Aspectos'!K188='Tabla de Aspectos'!$L$2,'Tabla de Aspectos'!$L$2,IF('Tabla de Aspectos'!M188='Tabla de Aspectos'!$N$2,'Tabla de Aspectos'!$N$2,IF('Tabla de Aspectos'!O188='Tabla de Aspectos'!$P$2,'Tabla de Aspectos'!$P$2,IF('Tabla de Aspectos'!Q188='Tabla de Aspectos'!$R$2,'Tabla de Aspectos'!$R$2,IF('Tabla de Aspectos'!S188='Tabla de Aspectos'!$T$2,'Tabla de Aspectos'!$T$2,IF('Tabla de Aspectos'!U188='Tabla de Aspectos'!$V$2,'Tabla de Aspectos'!$V$2,IF('Tabla de Aspectos'!W188='Tabla de Aspectos'!$X$2,'Tabla de Aspectos'!$X$2,IF('Tabla de Aspectos'!Y188='Tabla de Aspectos'!$Z$2,'Tabla de Aspectos'!$Z$2,IF('Tabla de Aspectos'!AA188='Tabla de Aspectos'!$AB$2,'Tabla de Aspectos'!$AB$2,IF('Tabla de Aspectos'!AC188='Tabla de Aspectos'!$AD$2,'Tabla de Aspectos'!$AD$2,IF('Tabla de Aspectos'!AE188='Tabla de Aspectos'!$AF$2,'Tabla de Aspectos'!$AF$2,IF('Tabla de Aspectos'!AG188='Tabla de Aspectos'!$AH$2,'Tabla de Aspectos'!$AH$2,IF('Tabla de Aspectos'!AI188='Tabla de Aspectos'!$AJ$2,'Tabla de Aspectos'!$AJ$2,IF('Tabla de Aspectos'!AK188='Tabla de Aspectos'!$AL$2,'Tabla de Aspectos'!$AL$2,IF('Tabla de Aspectos'!AM188='Tabla de Aspectos'!$AN$2,'Tabla de Aspectos'!$AN$2,IF('Tabla de Aspectos'!AO188='Tabla de Aspectos'!$AP$2,'Tabla de Aspectos'!$AP$2,IF('Tabla de Aspectos'!AQ188='Tabla de Aspectos'!$AR$2,'Tabla de Aspectos'!$AR$2,IF('Tabla de Aspectos'!AS188='Tabla de Aspectos'!$AT$2,'Tabla de Aspectos'!$AT$2,IF('Tabla de Aspectos'!AU188='Tabla de Aspectos'!$AV$2,'Tabla de Aspectos'!$AV$2,IF('Tabla de Aspectos'!AW188='Tabla de Aspectos'!$AX$2,'Tabla de Aspectos'!$AX$2,IF('Tabla de Aspectos'!AY188='Tabla de Aspectos'!$AZ$2,'Tabla de Aspectos'!$AZ$2,IF('Tabla de Aspectos'!BA188='Tabla de Aspectos'!$BB$2,'Tabla de Aspectos'!$BB$2,IF('Tabla de Aspectos'!BC188='Tabla de Aspectos'!$BD$2,'Tabla de Aspectos'!$BD$2,IF('Tabla de Aspectos'!BE188='Tabla de Aspectos'!$BF$2,'Tabla de Aspectos'!$BF$2,IF('Tabla de Aspectos'!BG188='Tabla de Aspectos'!$BH$2,'Tabla de Aspectos'!$BH$2,IF('Tabla de Aspectos'!BI188='Tabla de Aspectos'!$BJ$2,'Tabla de Aspectos'!$BJ$2,IF('Tabla de Aspectos'!BK188='Tabla de Aspectos'!$BL$2,'Tabla de Aspectos'!$BL$2,IF('Tabla de Aspectos'!BM188='Tabla de Aspectos'!$BN$2,'Tabla de Aspectos'!$BN$2,IF('Tabla de Aspectos'!BO188='Tabla de Aspectos'!$BP$2,'Tabla de Aspectos'!$BP$2,IF('Tabla de Aspectos'!BQ188='Tabla de Aspectos'!$BR$2,'Tabla de Aspectos'!$BR$2,IF('Tabla de Aspectos'!BS188='Tabla de Aspectos'!$BT$2,'Tabla de Aspectos'!$BT$2,IF('Tabla de Aspectos'!BU188='Tabla de Aspectos'!$BV$2,'Tabla de Aspectos'!$BV$2,IF('Tabla de Aspectos'!BW188='Tabla de Aspectos'!$BX$2,'Tabla de Aspectos'!$BX$2,IF('Tabla de Aspectos'!BY188='Tabla de Aspectos'!$BZ$2,'Tabla de Aspectos'!$BZ$2,IF('Tabla de Aspectos'!CA188='Tabla de Aspectos'!$CB$2,'Tabla de Aspectos'!$CB$2,IF('Tabla de Aspectos'!CC188='Tabla de Aspectos'!$CD$2,'Tabla de Aspectos'!$CD$2,IF('Tabla de Aspectos'!CE188='Tabla de Aspectos'!$CF$2,'Tabla de Aspectos'!$CF$2,IF('Tabla de Aspectos'!CG188='Tabla de Aspectos'!$CH$2,'Tabla de Aspectos'!$CH$2,IF('Tabla de Aspectos'!CI188='Tabla de Aspectos'!$CJ$2,'Tabla de Aspectos'!$CJ$2,IF('Tabla de Aspectos'!CK188='Tabla de Aspectos'!$CL$2,'Tabla de Aspectos'!$CL$2,IF('Tabla de Aspectos'!CM188='Tabla de Aspectos'!$CN$2,'Tabla de Aspectos'!$CN$2,IF('Tabla de Aspectos'!CO188='Tabla de Aspectos'!$CP$2,'Tabla de Aspectos'!$CP$2,IF('Tabla de Aspectos'!CQ188='Tabla de Aspectos'!$CR$2,'Tabla de Aspectos'!$CR$2,IF('Tabla de Aspectos'!CS188='Tabla de Aspectos'!$CT$2,'Tabla de Aspectos'!$CT$2,IF('Tabla de Aspectos'!CU188='Tabla de Aspectos'!$CV$2,'Tabla de Aspectos'!$CV$2,IF('Tabla de Aspectos'!CW188='Tabla de Aspectos'!$CX$2,'Tabla de Aspectos'!$CX$2,"")))))))))))))))))))))))))))))))))))))))))))))))))</f>
        <v>Conjunción</v>
      </c>
      <c r="DB16" s="5">
        <f>IF(AND('Tabla de Aspectos'!H188&gt;=0,'Tabla de Aspectos'!H188&lt;'Tabla de Aspectos'!$G$5/24),'Tabla de Aspectos'!H188,IF(AND('Tabla de Aspectos'!J188&gt;=0,'Tabla de Aspectos'!J188&lt;'Tabla de Aspectos'!$I$5/24),'Tabla de Aspectos'!J188,IF(AND('Tabla de Aspectos'!CZ188&gt;=0,'Tabla de Aspectos'!CZ188&lt;'Tabla de Aspectos'!$CY$5/24),'Tabla de Aspectos'!CZ188,IF(AND('Tabla de Aspectos'!L188&gt;=0,'Tabla de Aspectos'!L188&lt;'Tabla de Aspectos'!$K$5/24),'Tabla de Aspectos'!L188,IF(AND('Tabla de Aspectos'!N188&gt;=0,'Tabla de Aspectos'!N188&lt;'Tabla de Aspectos'!$M$5/24),'Tabla de Aspectos'!N188,IF(AND('Tabla de Aspectos'!P188&gt;=0,'Tabla de Aspectos'!P188&lt;'Tabla de Aspectos'!$O$5/24),'Tabla de Aspectos'!P188,IF(AND('Tabla de Aspectos'!R188&gt;=0,'Tabla de Aspectos'!R188&lt;'Tabla de Aspectos'!$Q$5/24),'Tabla de Aspectos'!R188,IF(AND('Tabla de Aspectos'!T188&gt;=0,'Tabla de Aspectos'!T188&lt;'Tabla de Aspectos'!$S$5/24),'Tabla de Aspectos'!T188,IF(AND('Tabla de Aspectos'!V188&gt;=0,'Tabla de Aspectos'!V188&lt;'Tabla de Aspectos'!$U$5/24),'Tabla de Aspectos'!V188,IF(AND('Tabla de Aspectos'!X188&gt;=0,'Tabla de Aspectos'!X188&lt;'Tabla de Aspectos'!$W$5/24),'Tabla de Aspectos'!X188,IF(AND('Tabla de Aspectos'!Z188&gt;=0,'Tabla de Aspectos'!Z188&lt;'Tabla de Aspectos'!$Y$5/24),'Tabla de Aspectos'!Z188,IF(AND('Tabla de Aspectos'!AB188&gt;=0,'Tabla de Aspectos'!AB188&lt;'Tabla de Aspectos'!$AA$5/24),'Tabla de Aspectos'!AB188,IF(AND('Tabla de Aspectos'!AD188&gt;=0,'Tabla de Aspectos'!AD188&lt;'Tabla de Aspectos'!$AC$5/24),'Tabla de Aspectos'!AD188,IF(AND('Tabla de Aspectos'!AF188&gt;=0,'Tabla de Aspectos'!AF188&lt;'Tabla de Aspectos'!$AE$5/24),'Tabla de Aspectos'!AF188,IF(AND('Tabla de Aspectos'!AH188&gt;=0,'Tabla de Aspectos'!AH188&lt;'Tabla de Aspectos'!$AG$5/24),'Tabla de Aspectos'!AH188,IF(AND('Tabla de Aspectos'!AJ188&gt;=0,'Tabla de Aspectos'!AJ188&lt;'Tabla de Aspectos'!$AI$5/24),'Tabla de Aspectos'!AJ188,IF(AND('Tabla de Aspectos'!AL188&gt;=0,'Tabla de Aspectos'!AL188&lt;'Tabla de Aspectos'!$AK$5/24),'Tabla de Aspectos'!AL188,IF(AND('Tabla de Aspectos'!AN188&gt;=0,'Tabla de Aspectos'!AN188&lt;'Tabla de Aspectos'!$AM$5/24),'Tabla de Aspectos'!AN188,IF(AND('Tabla de Aspectos'!AP188&gt;=0,'Tabla de Aspectos'!AP188&lt;'Tabla de Aspectos'!$AO$5/24),'Tabla de Aspectos'!AP188,IF(AND('Tabla de Aspectos'!AR188&gt;=0,'Tabla de Aspectos'!AR188&lt;'Tabla de Aspectos'!$AQ$5/24),'Tabla de Aspectos'!AR188,IF(AND('Tabla de Aspectos'!AT188&gt;=0,'Tabla de Aspectos'!AT188&lt;'Tabla de Aspectos'!$AS$5/24),'Tabla de Aspectos'!AT188,IF(AND('Tabla de Aspectos'!AV188&gt;=0,'Tabla de Aspectos'!AV188&lt;'Tabla de Aspectos'!$AU$5/24),'Tabla de Aspectos'!AV188,IF(AND('Tabla de Aspectos'!AX188&gt;=0,'Tabla de Aspectos'!AX188&lt;'Tabla de Aspectos'!$AW$5/24),'Tabla de Aspectos'!AX188,IF(AND('Tabla de Aspectos'!AZ188&gt;=0,'Tabla de Aspectos'!AZ188&lt;'Tabla de Aspectos'!$AY$5/24),'Tabla de Aspectos'!AZ188,IF(AND('Tabla de Aspectos'!BB188&gt;=0,'Tabla de Aspectos'!BB188&lt;'Tabla de Aspectos'!$BA$5/24),'Tabla de Aspectos'!BB188,IF(AND('Tabla de Aspectos'!BD188&gt;=0,'Tabla de Aspectos'!BD188&lt;'Tabla de Aspectos'!$BC$5/24),'Tabla de Aspectos'!BD188,IF(AND('Tabla de Aspectos'!BF188&gt;=0,'Tabla de Aspectos'!BF188&lt;'Tabla de Aspectos'!$BE$5/24),'Tabla de Aspectos'!BF188,IF(AND('Tabla de Aspectos'!BH188&gt;=0,'Tabla de Aspectos'!BH188&lt;'Tabla de Aspectos'!$BG$5/24),'Tabla de Aspectos'!BH188,IF(AND('Tabla de Aspectos'!BJ188&gt;=0,'Tabla de Aspectos'!BJ188&lt;'Tabla de Aspectos'!$BI$5/24),'Tabla de Aspectos'!BJ188,IF(AND('Tabla de Aspectos'!BL188&gt;=0,'Tabla de Aspectos'!BL188&lt;'Tabla de Aspectos'!$BK$5/24),'Tabla de Aspectos'!BL188,IF(AND('Tabla de Aspectos'!BN188&gt;=0,'Tabla de Aspectos'!BN188&lt;'Tabla de Aspectos'!$BM$5/24),'Tabla de Aspectos'!BN188,IF(AND('Tabla de Aspectos'!BP188&gt;=0,'Tabla de Aspectos'!BP188&lt;'Tabla de Aspectos'!$BO$5/24),'Tabla de Aspectos'!BP188,IF(AND('Tabla de Aspectos'!BR188&gt;=0,'Tabla de Aspectos'!BR188&lt;'Tabla de Aspectos'!$BQ$5/24),'Tabla de Aspectos'!BR188,IF(AND('Tabla de Aspectos'!BT188&gt;=0,'Tabla de Aspectos'!BT188&lt;'Tabla de Aspectos'!$BS$5/24),'Tabla de Aspectos'!BT188,IF(AND('Tabla de Aspectos'!BV188&gt;=0,'Tabla de Aspectos'!BV188&lt;'Tabla de Aspectos'!$BU$5/24),'Tabla de Aspectos'!BV188,IF(AND('Tabla de Aspectos'!BX188&gt;=0,'Tabla de Aspectos'!BX188&lt;'Tabla de Aspectos'!$BW$5/24),'Tabla de Aspectos'!BX188,IF(AND('Tabla de Aspectos'!BZ188&gt;=0,'Tabla de Aspectos'!BZ188&lt;'Tabla de Aspectos'!$BY$5/24),'Tabla de Aspectos'!BZ188,IF(AND('Tabla de Aspectos'!CB188&gt;=0,'Tabla de Aspectos'!CB188&lt;'Tabla de Aspectos'!$CA$5/24),'Tabla de Aspectos'!CB188,IF(AND('Tabla de Aspectos'!CD188&gt;=0,'Tabla de Aspectos'!CD188&lt;'Tabla de Aspectos'!$CC$5/24),'Tabla de Aspectos'!CD188,IF(AND('Tabla de Aspectos'!CF188&gt;=0,'Tabla de Aspectos'!CF188&lt;'Tabla de Aspectos'!$CE$5/24),'Tabla de Aspectos'!CF188,IF(AND('Tabla de Aspectos'!CH188&gt;=0,'Tabla de Aspectos'!CH188&lt;'Tabla de Aspectos'!$CG$5/24),'Tabla de Aspectos'!CH188,IF(AND('Tabla de Aspectos'!CJ188&gt;=0,'Tabla de Aspectos'!CJ188&lt;'Tabla de Aspectos'!$CI$5/24),'Tabla de Aspectos'!CJ188,IF(AND('Tabla de Aspectos'!CL188&gt;=0,'Tabla de Aspectos'!CL188&lt;'Tabla de Aspectos'!$CK$5/24),'Tabla de Aspectos'!CL188,IF(AND('Tabla de Aspectos'!CN188&gt;=0,'Tabla de Aspectos'!CN188&lt;'Tabla de Aspectos'!$CM$5/24),'Tabla de Aspectos'!CN188,IF(AND('Tabla de Aspectos'!CP188&gt;=0,'Tabla de Aspectos'!CP188&lt;'Tabla de Aspectos'!$CO$5/24),'Tabla de Aspectos'!CP188,IF(AND('Tabla de Aspectos'!CR188&gt;=0,'Tabla de Aspectos'!CR188&lt;'Tabla de Aspectos'!$CQ$5/24),'Tabla de Aspectos'!CR188,IF(AND('Tabla de Aspectos'!CT188&gt;=0,'Tabla de Aspectos'!CT188&lt;'Tabla de Aspectos'!$CS$5/24),'Tabla de Aspectos'!CT188,IF(AND('Tabla de Aspectos'!CV188&gt;=0,'Tabla de Aspectos'!CV188&lt;'Tabla de Aspectos'!$CU$5/24),'Tabla de Aspectos'!CV188,IF(AND('Tabla de Aspectos'!CX188&gt;=0,'Tabla de Aspectos'!CX188&lt;'Tabla de Aspectos'!$CW$5/24),'Tabla de Aspectos'!CX188,"")))))))))))))))))))))))))))))))))))))))))))))))))</f>
        <v>0</v>
      </c>
      <c r="DC16" s="3" t="str">
        <f>IF(DB16&lt;&gt;"",IF(DA16=13,"(no se puede describir)",IF(DA16="Conjunción","+20",ROUND((31-HLOOKUP(DA16,'Tabla de Aspectos'!$G$2:$DT$7,6,FALSE))/3*2,1))),"")</f>
        <v>+20</v>
      </c>
      <c r="DD16" s="3">
        <f>IF(DA16='Tabla de Aspectos'!$G$2,24*DB16/'Tabla de Aspectos'!$G$5,IF(DA16='Tabla de Aspectos'!$I$2,24*DB16/'Tabla de Aspectos'!$I$5,IF(DA16='Tabla de Aspectos'!$K$2,24*DB16/'Tabla de Aspectos'!$K$5,IF(DA16='Tabla de Aspectos'!$CY$2,24*DB16/'Tabla de Aspectos'!$CY$5,IF(DA16='Tabla de Aspectos'!$M$2,24*DB16/'Tabla de Aspectos'!$M$5,IF(DA16='Tabla de Aspectos'!$M$2,24*DB16/'Tabla de Aspectos'!$M$5,IF(DA16='Tabla de Aspectos'!$O$2,24*DB16/'Tabla de Aspectos'!$O$5,IF(DA16='Tabla de Aspectos'!$Q$2,24*DB16/'Tabla de Aspectos'!$Q$5,IF(DA16='Tabla de Aspectos'!$S$2,24*DB16/'Tabla de Aspectos'!$S$5,IF(DA16='Tabla de Aspectos'!$U$2,24*DB16/'Tabla de Aspectos'!$U$5,IF(DA16='Tabla de Aspectos'!$W$2,24*DB16/'Tabla de Aspectos'!$W$5,IF(DA16='Tabla de Aspectos'!$Y$2,24*DB16/'Tabla de Aspectos'!$Y$5,IF(DA16='Tabla de Aspectos'!$AA$2,24*DB16/'Tabla de Aspectos'!$AA$5,IF(DA16='Tabla de Aspectos'!$AC$2,24*DB16/'Tabla de Aspectos'!$AC$5,IF(DA16='Tabla de Aspectos'!$AE$2,24*DB16/'Tabla de Aspectos'!$AE$5,IF(DA16='Tabla de Aspectos'!$AG$2,24*DB16/'Tabla de Aspectos'!$AG$5,IF(DA16='Tabla de Aspectos'!$AI$2,24*DB16/'Tabla de Aspectos'!$AI$5,IF(DA16='Tabla de Aspectos'!$AK$2,24*DB16/'Tabla de Aspectos'!$AK$5,IF(DA16='Tabla de Aspectos'!$AM$2,24*DB16/'Tabla de Aspectos'!$AM$5,IF(DA16='Tabla de Aspectos'!$AO$2,24*DB16/'Tabla de Aspectos'!$AO$5,IF(DA16='Tabla de Aspectos'!$AQ$2,24*DB16/'Tabla de Aspectos'!$AQ$5,IF(DA16='Tabla de Aspectos'!$AS$2,24*DB16/'Tabla de Aspectos'!$AS$5,IF(DA16='Tabla de Aspectos'!$AU$2,24*DB16/'Tabla de Aspectos'!$AU$5,IF(DA16='Tabla de Aspectos'!$AW$2,24*DB16/'Tabla de Aspectos'!$AW$5,IF(DA16='Tabla de Aspectos'!$AY$2,24*DB16/'Tabla de Aspectos'!$AY$5,IF(DA16='Tabla de Aspectos'!$BA$2,24*DB16/'Tabla de Aspectos'!$BA$5,IF(DA16='Tabla de Aspectos'!$BC$2,24*DB16/'Tabla de Aspectos'!$BC$5,IF(DA16='Tabla de Aspectos'!$BE$2,24*DB16/'Tabla de Aspectos'!$BE$5,IF(DA16='Tabla de Aspectos'!$BG$2,24*DB16/'Tabla de Aspectos'!$BG$5,IF(DA16='Tabla de Aspectos'!$BI$2,24*DB16/'Tabla de Aspectos'!$BI$5,IF(DA16='Tabla de Aspectos'!$BK$2,24*DB16/'Tabla de Aspectos'!$BK$5,IF(DA16='Tabla de Aspectos'!$BM$2,24*DB16/'Tabla de Aspectos'!$BM$5,IF(DA16='Tabla de Aspectos'!$BO$2,24*DB16/'Tabla de Aspectos'!$BO$5,IF(DA16='Tabla de Aspectos'!$BQ$2,24*DB16/'Tabla de Aspectos'!$BQ$5,IF(DA16='Tabla de Aspectos'!$BS$2,24*DB16/'Tabla de Aspectos'!$BS$5,IF(DA16='Tabla de Aspectos'!$BU$2,24*DB16/'Tabla de Aspectos'!$BU$5,IF(DA16='Tabla de Aspectos'!$BW$2,24*DB16/'Tabla de Aspectos'!$BW$5,IF(DA16='Tabla de Aspectos'!$BY$2,24*DB16/'Tabla de Aspectos'!$BY$5,IF(DA16='Tabla de Aspectos'!$CA$2,24*DB16/'Tabla de Aspectos'!$CA$5,IF(DA16='Tabla de Aspectos'!$CC$2,24*DB16/'Tabla de Aspectos'!$CC$5,IF(DA16='Tabla de Aspectos'!$CE$2,24*DB16/'Tabla de Aspectos'!$CE$5,IF(DA16='Tabla de Aspectos'!$CG$2,24*DB16/'Tabla de Aspectos'!$CG$5,IF(DA16='Tabla de Aspectos'!$CI$2,24*DB16/'Tabla de Aspectos'!$CI$5,IF(DA16='Tabla de Aspectos'!$CK$2,24*DB16/'Tabla de Aspectos'!$CK$5,IF(DA16='Tabla de Aspectos'!$CM$2,24*DB16/'Tabla de Aspectos'!$CM$5,IF(DA16='Tabla de Aspectos'!$CO$2,24*DB16/'Tabla de Aspectos'!$CO$5,IF(DA16='Tabla de Aspectos'!$CQ$2,24*DB16/'Tabla de Aspectos'!$CQ$5,IF(DA16='Tabla de Aspectos'!$CS$2,24*DB16/'Tabla de Aspectos'!$CS$5,IF(DA16='Tabla de Aspectos'!$CU$2,24*DB16/'Tabla de Aspectos'!$CU$5,IF(DA16='Tabla de Aspectos'!$CW$2,24*DB16/'Tabla de Aspectos'!$CW$5,""))))))))))))))))))))))))))))))))))))))))))))))))))</f>
        <v>0</v>
      </c>
      <c r="DE16" s="3">
        <f t="shared" si="9"/>
        <v>20</v>
      </c>
      <c r="DG16" s="3">
        <f>'Tabla de Aspectos'!D203</f>
        <v>206</v>
      </c>
      <c r="DH16" s="3" t="str">
        <f>'Tabla de Aspectos'!E203</f>
        <v>Quirón</v>
      </c>
      <c r="DI16" s="3" t="str">
        <f>'Tabla de Aspectos'!F203</f>
        <v>Vertex</v>
      </c>
      <c r="DJ16" s="3" t="str">
        <f>IF('Tabla de Aspectos'!G203='Tabla de Aspectos'!$H$2,'Tabla de Aspectos'!$H$2,IF('Tabla de Aspectos'!I203='Tabla de Aspectos'!$J$2,'Tabla de Aspectos'!$J$2,IF('Tabla de Aspectos'!CY203='Tabla de Aspectos'!$CZ$2,'Tabla de Aspectos'!$CZ$2,IF('Tabla de Aspectos'!K203='Tabla de Aspectos'!$L$2,'Tabla de Aspectos'!$L$2,IF('Tabla de Aspectos'!M203='Tabla de Aspectos'!$N$2,'Tabla de Aspectos'!$N$2,IF('Tabla de Aspectos'!O203='Tabla de Aspectos'!$P$2,'Tabla de Aspectos'!$P$2,IF('Tabla de Aspectos'!Q203='Tabla de Aspectos'!$R$2,'Tabla de Aspectos'!$R$2,IF('Tabla de Aspectos'!S203='Tabla de Aspectos'!$T$2,'Tabla de Aspectos'!$T$2,IF('Tabla de Aspectos'!U203='Tabla de Aspectos'!$V$2,'Tabla de Aspectos'!$V$2,IF('Tabla de Aspectos'!W203='Tabla de Aspectos'!$X$2,'Tabla de Aspectos'!$X$2,IF('Tabla de Aspectos'!Y203='Tabla de Aspectos'!$Z$2,'Tabla de Aspectos'!$Z$2,IF('Tabla de Aspectos'!AA203='Tabla de Aspectos'!$AB$2,'Tabla de Aspectos'!$AB$2,IF('Tabla de Aspectos'!AC203='Tabla de Aspectos'!$AD$2,'Tabla de Aspectos'!$AD$2,IF('Tabla de Aspectos'!AE203='Tabla de Aspectos'!$AF$2,'Tabla de Aspectos'!$AF$2,IF('Tabla de Aspectos'!AG203='Tabla de Aspectos'!$AH$2,'Tabla de Aspectos'!$AH$2,IF('Tabla de Aspectos'!AI203='Tabla de Aspectos'!$AJ$2,'Tabla de Aspectos'!$AJ$2,IF('Tabla de Aspectos'!AK203='Tabla de Aspectos'!$AL$2,'Tabla de Aspectos'!$AL$2,IF('Tabla de Aspectos'!AM203='Tabla de Aspectos'!$AN$2,'Tabla de Aspectos'!$AN$2,IF('Tabla de Aspectos'!AO203='Tabla de Aspectos'!$AP$2,'Tabla de Aspectos'!$AP$2,IF('Tabla de Aspectos'!AQ203='Tabla de Aspectos'!$AR$2,'Tabla de Aspectos'!$AR$2,IF('Tabla de Aspectos'!AS203='Tabla de Aspectos'!$AT$2,'Tabla de Aspectos'!$AT$2,IF('Tabla de Aspectos'!AU203='Tabla de Aspectos'!$AV$2,'Tabla de Aspectos'!$AV$2,IF('Tabla de Aspectos'!AW203='Tabla de Aspectos'!$AX$2,'Tabla de Aspectos'!$AX$2,IF('Tabla de Aspectos'!AY203='Tabla de Aspectos'!$AZ$2,'Tabla de Aspectos'!$AZ$2,IF('Tabla de Aspectos'!BA203='Tabla de Aspectos'!$BB$2,'Tabla de Aspectos'!$BB$2,IF('Tabla de Aspectos'!BC203='Tabla de Aspectos'!$BD$2,'Tabla de Aspectos'!$BD$2,IF('Tabla de Aspectos'!BE203='Tabla de Aspectos'!$BF$2,'Tabla de Aspectos'!$BF$2,IF('Tabla de Aspectos'!BG203='Tabla de Aspectos'!$BH$2,'Tabla de Aspectos'!$BH$2,IF('Tabla de Aspectos'!BI203='Tabla de Aspectos'!$BJ$2,'Tabla de Aspectos'!$BJ$2,IF('Tabla de Aspectos'!BK203='Tabla de Aspectos'!$BL$2,'Tabla de Aspectos'!$BL$2,IF('Tabla de Aspectos'!BM203='Tabla de Aspectos'!$BN$2,'Tabla de Aspectos'!$BN$2,IF('Tabla de Aspectos'!BO203='Tabla de Aspectos'!$BP$2,'Tabla de Aspectos'!$BP$2,IF('Tabla de Aspectos'!BQ203='Tabla de Aspectos'!$BR$2,'Tabla de Aspectos'!$BR$2,IF('Tabla de Aspectos'!BS203='Tabla de Aspectos'!$BT$2,'Tabla de Aspectos'!$BT$2,IF('Tabla de Aspectos'!BU203='Tabla de Aspectos'!$BV$2,'Tabla de Aspectos'!$BV$2,IF('Tabla de Aspectos'!BW203='Tabla de Aspectos'!$BX$2,'Tabla de Aspectos'!$BX$2,IF('Tabla de Aspectos'!BY203='Tabla de Aspectos'!$BZ$2,'Tabla de Aspectos'!$BZ$2,IF('Tabla de Aspectos'!CA203='Tabla de Aspectos'!$CB$2,'Tabla de Aspectos'!$CB$2,IF('Tabla de Aspectos'!CC203='Tabla de Aspectos'!$CD$2,'Tabla de Aspectos'!$CD$2,IF('Tabla de Aspectos'!CE203='Tabla de Aspectos'!$CF$2,'Tabla de Aspectos'!$CF$2,IF('Tabla de Aspectos'!CG203='Tabla de Aspectos'!$CH$2,'Tabla de Aspectos'!$CH$2,IF('Tabla de Aspectos'!CI203='Tabla de Aspectos'!$CJ$2,'Tabla de Aspectos'!$CJ$2,IF('Tabla de Aspectos'!CK203='Tabla de Aspectos'!$CL$2,'Tabla de Aspectos'!$CL$2,IF('Tabla de Aspectos'!CM203='Tabla de Aspectos'!$CN$2,'Tabla de Aspectos'!$CN$2,IF('Tabla de Aspectos'!CO203='Tabla de Aspectos'!$CP$2,'Tabla de Aspectos'!$CP$2,IF('Tabla de Aspectos'!CQ203='Tabla de Aspectos'!$CR$2,'Tabla de Aspectos'!$CR$2,IF('Tabla de Aspectos'!CS203='Tabla de Aspectos'!$CT$2,'Tabla de Aspectos'!$CT$2,IF('Tabla de Aspectos'!CU203='Tabla de Aspectos'!$CV$2,'Tabla de Aspectos'!$CV$2,IF('Tabla de Aspectos'!CW203='Tabla de Aspectos'!$CX$2,'Tabla de Aspectos'!$CX$2,"")))))))))))))))))))))))))))))))))))))))))))))))))</f>
        <v>Conjunción</v>
      </c>
      <c r="DK16" s="5">
        <f>IF(AND('Tabla de Aspectos'!H203&gt;=0,'Tabla de Aspectos'!H203&lt;'Tabla de Aspectos'!$G$5/24),'Tabla de Aspectos'!H203,IF(AND('Tabla de Aspectos'!J203&gt;=0,'Tabla de Aspectos'!J203&lt;'Tabla de Aspectos'!$I$5/24),'Tabla de Aspectos'!J203,IF(AND('Tabla de Aspectos'!CZ203&gt;=0,'Tabla de Aspectos'!CZ203&lt;'Tabla de Aspectos'!$CY$5/24),'Tabla de Aspectos'!CZ203,IF(AND('Tabla de Aspectos'!L203&gt;=0,'Tabla de Aspectos'!L203&lt;'Tabla de Aspectos'!$K$5/24),'Tabla de Aspectos'!L203,IF(AND('Tabla de Aspectos'!N203&gt;=0,'Tabla de Aspectos'!N203&lt;'Tabla de Aspectos'!$M$5/24),'Tabla de Aspectos'!N203,IF(AND('Tabla de Aspectos'!P203&gt;=0,'Tabla de Aspectos'!P203&lt;'Tabla de Aspectos'!$O$5/24),'Tabla de Aspectos'!P203,IF(AND('Tabla de Aspectos'!R203&gt;=0,'Tabla de Aspectos'!R203&lt;'Tabla de Aspectos'!$Q$5/24),'Tabla de Aspectos'!R203,IF(AND('Tabla de Aspectos'!T203&gt;=0,'Tabla de Aspectos'!T203&lt;'Tabla de Aspectos'!$S$5/24),'Tabla de Aspectos'!T203,IF(AND('Tabla de Aspectos'!V203&gt;=0,'Tabla de Aspectos'!V203&lt;'Tabla de Aspectos'!$U$5/24),'Tabla de Aspectos'!V203,IF(AND('Tabla de Aspectos'!X203&gt;=0,'Tabla de Aspectos'!X203&lt;'Tabla de Aspectos'!$W$5/24),'Tabla de Aspectos'!X203,IF(AND('Tabla de Aspectos'!Z203&gt;=0,'Tabla de Aspectos'!Z203&lt;'Tabla de Aspectos'!$Y$5/24),'Tabla de Aspectos'!Z203,IF(AND('Tabla de Aspectos'!AB203&gt;=0,'Tabla de Aspectos'!AB203&lt;'Tabla de Aspectos'!$AA$5/24),'Tabla de Aspectos'!AB203,IF(AND('Tabla de Aspectos'!AD203&gt;=0,'Tabla de Aspectos'!AD203&lt;'Tabla de Aspectos'!$AC$5/24),'Tabla de Aspectos'!AD203,IF(AND('Tabla de Aspectos'!AF203&gt;=0,'Tabla de Aspectos'!AF203&lt;'Tabla de Aspectos'!$AE$5/24),'Tabla de Aspectos'!AF203,IF(AND('Tabla de Aspectos'!AH203&gt;=0,'Tabla de Aspectos'!AH203&lt;'Tabla de Aspectos'!$AG$5/24),'Tabla de Aspectos'!AH203,IF(AND('Tabla de Aspectos'!AJ203&gt;=0,'Tabla de Aspectos'!AJ203&lt;'Tabla de Aspectos'!$AI$5/24),'Tabla de Aspectos'!AJ203,IF(AND('Tabla de Aspectos'!AL203&gt;=0,'Tabla de Aspectos'!AL203&lt;'Tabla de Aspectos'!$AK$5/24),'Tabla de Aspectos'!AL203,IF(AND('Tabla de Aspectos'!AN203&gt;=0,'Tabla de Aspectos'!AN203&lt;'Tabla de Aspectos'!$AM$5/24),'Tabla de Aspectos'!AN203,IF(AND('Tabla de Aspectos'!AP203&gt;=0,'Tabla de Aspectos'!AP203&lt;'Tabla de Aspectos'!$AO$5/24),'Tabla de Aspectos'!AP203,IF(AND('Tabla de Aspectos'!AR203&gt;=0,'Tabla de Aspectos'!AR203&lt;'Tabla de Aspectos'!$AQ$5/24),'Tabla de Aspectos'!AR203,IF(AND('Tabla de Aspectos'!AT203&gt;=0,'Tabla de Aspectos'!AT203&lt;'Tabla de Aspectos'!$AS$5/24),'Tabla de Aspectos'!AT203,IF(AND('Tabla de Aspectos'!AV203&gt;=0,'Tabla de Aspectos'!AV203&lt;'Tabla de Aspectos'!$AU$5/24),'Tabla de Aspectos'!AV203,IF(AND('Tabla de Aspectos'!AX203&gt;=0,'Tabla de Aspectos'!AX203&lt;'Tabla de Aspectos'!$AW$5/24),'Tabla de Aspectos'!AX203,IF(AND('Tabla de Aspectos'!AZ203&gt;=0,'Tabla de Aspectos'!AZ203&lt;'Tabla de Aspectos'!$AY$5/24),'Tabla de Aspectos'!AZ203,IF(AND('Tabla de Aspectos'!BB203&gt;=0,'Tabla de Aspectos'!BB203&lt;'Tabla de Aspectos'!$BA$5/24),'Tabla de Aspectos'!BB203,IF(AND('Tabla de Aspectos'!BD203&gt;=0,'Tabla de Aspectos'!BD203&lt;'Tabla de Aspectos'!$BC$5/24),'Tabla de Aspectos'!BD203,IF(AND('Tabla de Aspectos'!BF203&gt;=0,'Tabla de Aspectos'!BF203&lt;'Tabla de Aspectos'!$BE$5/24),'Tabla de Aspectos'!BF203,IF(AND('Tabla de Aspectos'!BH203&gt;=0,'Tabla de Aspectos'!BH203&lt;'Tabla de Aspectos'!$BG$5/24),'Tabla de Aspectos'!BH203,IF(AND('Tabla de Aspectos'!BJ203&gt;=0,'Tabla de Aspectos'!BJ203&lt;'Tabla de Aspectos'!$BI$5/24),'Tabla de Aspectos'!BJ203,IF(AND('Tabla de Aspectos'!BL203&gt;=0,'Tabla de Aspectos'!BL203&lt;'Tabla de Aspectos'!$BK$5/24),'Tabla de Aspectos'!BL203,IF(AND('Tabla de Aspectos'!BN203&gt;=0,'Tabla de Aspectos'!BN203&lt;'Tabla de Aspectos'!$BM$5/24),'Tabla de Aspectos'!BN203,IF(AND('Tabla de Aspectos'!BP203&gt;=0,'Tabla de Aspectos'!BP203&lt;'Tabla de Aspectos'!$BO$5/24),'Tabla de Aspectos'!BP203,IF(AND('Tabla de Aspectos'!BR203&gt;=0,'Tabla de Aspectos'!BR203&lt;'Tabla de Aspectos'!$BQ$5/24),'Tabla de Aspectos'!BR203,IF(AND('Tabla de Aspectos'!BT203&gt;=0,'Tabla de Aspectos'!BT203&lt;'Tabla de Aspectos'!$BS$5/24),'Tabla de Aspectos'!BT203,IF(AND('Tabla de Aspectos'!BV203&gt;=0,'Tabla de Aspectos'!BV203&lt;'Tabla de Aspectos'!$BU$5/24),'Tabla de Aspectos'!BV203,IF(AND('Tabla de Aspectos'!BX203&gt;=0,'Tabla de Aspectos'!BX203&lt;'Tabla de Aspectos'!$BW$5/24),'Tabla de Aspectos'!BX203,IF(AND('Tabla de Aspectos'!BZ203&gt;=0,'Tabla de Aspectos'!BZ203&lt;'Tabla de Aspectos'!$BY$5/24),'Tabla de Aspectos'!BZ203,IF(AND('Tabla de Aspectos'!CB203&gt;=0,'Tabla de Aspectos'!CB203&lt;'Tabla de Aspectos'!$CA$5/24),'Tabla de Aspectos'!CB203,IF(AND('Tabla de Aspectos'!CD203&gt;=0,'Tabla de Aspectos'!CD203&lt;'Tabla de Aspectos'!$CC$5/24),'Tabla de Aspectos'!CD203,IF(AND('Tabla de Aspectos'!CF203&gt;=0,'Tabla de Aspectos'!CF203&lt;'Tabla de Aspectos'!$CE$5/24),'Tabla de Aspectos'!CF203,IF(AND('Tabla de Aspectos'!CH203&gt;=0,'Tabla de Aspectos'!CH203&lt;'Tabla de Aspectos'!$CG$5/24),'Tabla de Aspectos'!CH203,IF(AND('Tabla de Aspectos'!CJ203&gt;=0,'Tabla de Aspectos'!CJ203&lt;'Tabla de Aspectos'!$CI$5/24),'Tabla de Aspectos'!CJ203,IF(AND('Tabla de Aspectos'!CL203&gt;=0,'Tabla de Aspectos'!CL203&lt;'Tabla de Aspectos'!$CK$5/24),'Tabla de Aspectos'!CL203,IF(AND('Tabla de Aspectos'!CN203&gt;=0,'Tabla de Aspectos'!CN203&lt;'Tabla de Aspectos'!$CM$5/24),'Tabla de Aspectos'!CN203,IF(AND('Tabla de Aspectos'!CP203&gt;=0,'Tabla de Aspectos'!CP203&lt;'Tabla de Aspectos'!$CO$5/24),'Tabla de Aspectos'!CP203,IF(AND('Tabla de Aspectos'!CR203&gt;=0,'Tabla de Aspectos'!CR203&lt;'Tabla de Aspectos'!$CQ$5/24),'Tabla de Aspectos'!CR203,IF(AND('Tabla de Aspectos'!CT203&gt;=0,'Tabla de Aspectos'!CT203&lt;'Tabla de Aspectos'!$CS$5/24),'Tabla de Aspectos'!CT203,IF(AND('Tabla de Aspectos'!CV203&gt;=0,'Tabla de Aspectos'!CV203&lt;'Tabla de Aspectos'!$CU$5/24),'Tabla de Aspectos'!CV203,IF(AND('Tabla de Aspectos'!CX203&gt;=0,'Tabla de Aspectos'!CX203&lt;'Tabla de Aspectos'!$CW$5/24),'Tabla de Aspectos'!CX203,"")))))))))))))))))))))))))))))))))))))))))))))))))</f>
        <v>0</v>
      </c>
      <c r="DL16" s="3" t="str">
        <f>IF(DK16&lt;&gt;"",IF(DJ16=13,"(no se puede describir)",IF(DJ16="Conjunción","+20",ROUND((31-HLOOKUP(DJ16,'Tabla de Aspectos'!$G$2:$DT$7,6,FALSE))/3*2,1))),"")</f>
        <v>+20</v>
      </c>
      <c r="DM16" s="3">
        <f>IF(DJ16='Tabla de Aspectos'!$G$2,24*DK16/'Tabla de Aspectos'!$G$5,IF(DJ16='Tabla de Aspectos'!$I$2,24*DK16/'Tabla de Aspectos'!$I$5,IF(DJ16='Tabla de Aspectos'!$K$2,24*DK16/'Tabla de Aspectos'!$K$5,IF(DJ16='Tabla de Aspectos'!$CY$2,24*DK16/'Tabla de Aspectos'!$CY$5,IF(DJ16='Tabla de Aspectos'!$M$2,24*DK16/'Tabla de Aspectos'!$M$5,IF(DJ16='Tabla de Aspectos'!$M$2,24*DK16/'Tabla de Aspectos'!$M$5,IF(DJ16='Tabla de Aspectos'!$O$2,24*DK16/'Tabla de Aspectos'!$O$5,IF(DJ16='Tabla de Aspectos'!$Q$2,24*DK16/'Tabla de Aspectos'!$Q$5,IF(DJ16='Tabla de Aspectos'!$S$2,24*DK16/'Tabla de Aspectos'!$S$5,IF(DJ16='Tabla de Aspectos'!$U$2,24*DK16/'Tabla de Aspectos'!$U$5,IF(DJ16='Tabla de Aspectos'!$W$2,24*DK16/'Tabla de Aspectos'!$W$5,IF(DJ16='Tabla de Aspectos'!$Y$2,24*DK16/'Tabla de Aspectos'!$Y$5,IF(DJ16='Tabla de Aspectos'!$AA$2,24*DK16/'Tabla de Aspectos'!$AA$5,IF(DJ16='Tabla de Aspectos'!$AC$2,24*DK16/'Tabla de Aspectos'!$AC$5,IF(DJ16='Tabla de Aspectos'!$AE$2,24*DK16/'Tabla de Aspectos'!$AE$5,IF(DJ16='Tabla de Aspectos'!$AG$2,24*DK16/'Tabla de Aspectos'!$AG$5,IF(DJ16='Tabla de Aspectos'!$AI$2,24*DK16/'Tabla de Aspectos'!$AI$5,IF(DJ16='Tabla de Aspectos'!$AK$2,24*DK16/'Tabla de Aspectos'!$AK$5,IF(DJ16='Tabla de Aspectos'!$AM$2,24*DK16/'Tabla de Aspectos'!$AM$5,IF(DJ16='Tabla de Aspectos'!$AO$2,24*DK16/'Tabla de Aspectos'!$AO$5,IF(DJ16='Tabla de Aspectos'!$AQ$2,24*DK16/'Tabla de Aspectos'!$AQ$5,IF(DJ16='Tabla de Aspectos'!$AS$2,24*DK16/'Tabla de Aspectos'!$AS$5,IF(DJ16='Tabla de Aspectos'!$AU$2,24*DK16/'Tabla de Aspectos'!$AU$5,IF(DJ16='Tabla de Aspectos'!$AW$2,24*DK16/'Tabla de Aspectos'!$AW$5,IF(DJ16='Tabla de Aspectos'!$AY$2,24*DK16/'Tabla de Aspectos'!$AY$5,IF(DJ16='Tabla de Aspectos'!$BA$2,24*DK16/'Tabla de Aspectos'!$BA$5,IF(DJ16='Tabla de Aspectos'!$BC$2,24*DK16/'Tabla de Aspectos'!$BC$5,IF(DJ16='Tabla de Aspectos'!$BE$2,24*DK16/'Tabla de Aspectos'!$BE$5,IF(DJ16='Tabla de Aspectos'!$BG$2,24*DK16/'Tabla de Aspectos'!$BG$5,IF(DJ16='Tabla de Aspectos'!$BI$2,24*DK16/'Tabla de Aspectos'!$BI$5,IF(DJ16='Tabla de Aspectos'!$BK$2,24*DK16/'Tabla de Aspectos'!$BK$5,IF(DJ16='Tabla de Aspectos'!$BM$2,24*DK16/'Tabla de Aspectos'!$BM$5,IF(DJ16='Tabla de Aspectos'!$BO$2,24*DK16/'Tabla de Aspectos'!$BO$5,IF(DJ16='Tabla de Aspectos'!$BQ$2,24*DK16/'Tabla de Aspectos'!$BQ$5,IF(DJ16='Tabla de Aspectos'!$BS$2,24*DK16/'Tabla de Aspectos'!$BS$5,IF(DJ16='Tabla de Aspectos'!$BU$2,24*DK16/'Tabla de Aspectos'!$BU$5,IF(DJ16='Tabla de Aspectos'!$BW$2,24*DK16/'Tabla de Aspectos'!$BW$5,IF(DJ16='Tabla de Aspectos'!$BY$2,24*DK16/'Tabla de Aspectos'!$BY$5,IF(DJ16='Tabla de Aspectos'!$CA$2,24*DK16/'Tabla de Aspectos'!$CA$5,IF(DJ16='Tabla de Aspectos'!$CC$2,24*DK16/'Tabla de Aspectos'!$CC$5,IF(DJ16='Tabla de Aspectos'!$CE$2,24*DK16/'Tabla de Aspectos'!$CE$5,IF(DJ16='Tabla de Aspectos'!$CG$2,24*DK16/'Tabla de Aspectos'!$CG$5,IF(DJ16='Tabla de Aspectos'!$CI$2,24*DK16/'Tabla de Aspectos'!$CI$5,IF(DJ16='Tabla de Aspectos'!$CK$2,24*DK16/'Tabla de Aspectos'!$CK$5,IF(DJ16='Tabla de Aspectos'!$CM$2,24*DK16/'Tabla de Aspectos'!$CM$5,IF(DJ16='Tabla de Aspectos'!$CO$2,24*DK16/'Tabla de Aspectos'!$CO$5,IF(DJ16='Tabla de Aspectos'!$CQ$2,24*DK16/'Tabla de Aspectos'!$CQ$5,IF(DJ16='Tabla de Aspectos'!$CS$2,24*DK16/'Tabla de Aspectos'!$CS$5,IF(DJ16='Tabla de Aspectos'!$CU$2,24*DK16/'Tabla de Aspectos'!$CU$5,IF(DJ16='Tabla de Aspectos'!$CW$2,24*DK16/'Tabla de Aspectos'!$CW$5,""))))))))))))))))))))))))))))))))))))))))))))))))))</f>
        <v>0</v>
      </c>
      <c r="DN16" s="3">
        <f t="shared" si="10"/>
        <v>20</v>
      </c>
      <c r="DP16" s="3">
        <f>'Tabla de Aspectos'!D218</f>
        <v>222</v>
      </c>
      <c r="DQ16" s="3" t="str">
        <f>'Tabla de Aspectos'!E218</f>
        <v>Lilith</v>
      </c>
      <c r="DR16" s="3" t="str">
        <f>'Tabla de Aspectos'!F218</f>
        <v>Vertex</v>
      </c>
      <c r="DS16" s="3" t="str">
        <f>IF('Tabla de Aspectos'!G218='Tabla de Aspectos'!$H$2,'Tabla de Aspectos'!$H$2,IF('Tabla de Aspectos'!I218='Tabla de Aspectos'!$J$2,'Tabla de Aspectos'!$J$2,IF('Tabla de Aspectos'!CY218='Tabla de Aspectos'!$CZ$2,'Tabla de Aspectos'!$CZ$2,IF('Tabla de Aspectos'!K218='Tabla de Aspectos'!$L$2,'Tabla de Aspectos'!$L$2,IF('Tabla de Aspectos'!M218='Tabla de Aspectos'!$N$2,'Tabla de Aspectos'!$N$2,IF('Tabla de Aspectos'!O218='Tabla de Aspectos'!$P$2,'Tabla de Aspectos'!$P$2,IF('Tabla de Aspectos'!Q218='Tabla de Aspectos'!$R$2,'Tabla de Aspectos'!$R$2,IF('Tabla de Aspectos'!S218='Tabla de Aspectos'!$T$2,'Tabla de Aspectos'!$T$2,IF('Tabla de Aspectos'!U218='Tabla de Aspectos'!$V$2,'Tabla de Aspectos'!$V$2,IF('Tabla de Aspectos'!W218='Tabla de Aspectos'!$X$2,'Tabla de Aspectos'!$X$2,IF('Tabla de Aspectos'!Y218='Tabla de Aspectos'!$Z$2,'Tabla de Aspectos'!$Z$2,IF('Tabla de Aspectos'!AA218='Tabla de Aspectos'!$AB$2,'Tabla de Aspectos'!$AB$2,IF('Tabla de Aspectos'!AC218='Tabla de Aspectos'!$AD$2,'Tabla de Aspectos'!$AD$2,IF('Tabla de Aspectos'!AE218='Tabla de Aspectos'!$AF$2,'Tabla de Aspectos'!$AF$2,IF('Tabla de Aspectos'!AG218='Tabla de Aspectos'!$AH$2,'Tabla de Aspectos'!$AH$2,IF('Tabla de Aspectos'!AI218='Tabla de Aspectos'!$AJ$2,'Tabla de Aspectos'!$AJ$2,IF('Tabla de Aspectos'!AK218='Tabla de Aspectos'!$AL$2,'Tabla de Aspectos'!$AL$2,IF('Tabla de Aspectos'!AM218='Tabla de Aspectos'!$AN$2,'Tabla de Aspectos'!$AN$2,IF('Tabla de Aspectos'!AO218='Tabla de Aspectos'!$AP$2,'Tabla de Aspectos'!$AP$2,IF('Tabla de Aspectos'!AQ218='Tabla de Aspectos'!$AR$2,'Tabla de Aspectos'!$AR$2,IF('Tabla de Aspectos'!AS218='Tabla de Aspectos'!$AT$2,'Tabla de Aspectos'!$AT$2,IF('Tabla de Aspectos'!AU218='Tabla de Aspectos'!$AV$2,'Tabla de Aspectos'!$AV$2,IF('Tabla de Aspectos'!AW218='Tabla de Aspectos'!$AX$2,'Tabla de Aspectos'!$AX$2,IF('Tabla de Aspectos'!AY218='Tabla de Aspectos'!$AZ$2,'Tabla de Aspectos'!$AZ$2,IF('Tabla de Aspectos'!BA218='Tabla de Aspectos'!$BB$2,'Tabla de Aspectos'!$BB$2,IF('Tabla de Aspectos'!BC218='Tabla de Aspectos'!$BD$2,'Tabla de Aspectos'!$BD$2,IF('Tabla de Aspectos'!BE218='Tabla de Aspectos'!$BF$2,'Tabla de Aspectos'!$BF$2,IF('Tabla de Aspectos'!BG218='Tabla de Aspectos'!$BH$2,'Tabla de Aspectos'!$BH$2,IF('Tabla de Aspectos'!BI218='Tabla de Aspectos'!$BJ$2,'Tabla de Aspectos'!$BJ$2,IF('Tabla de Aspectos'!BK218='Tabla de Aspectos'!$BL$2,'Tabla de Aspectos'!$BL$2,IF('Tabla de Aspectos'!BM218='Tabla de Aspectos'!$BN$2,'Tabla de Aspectos'!$BN$2,IF('Tabla de Aspectos'!BO218='Tabla de Aspectos'!$BP$2,'Tabla de Aspectos'!$BP$2,IF('Tabla de Aspectos'!BQ218='Tabla de Aspectos'!$BR$2,'Tabla de Aspectos'!$BR$2,IF('Tabla de Aspectos'!BS218='Tabla de Aspectos'!$BT$2,'Tabla de Aspectos'!$BT$2,IF('Tabla de Aspectos'!BU218='Tabla de Aspectos'!$BV$2,'Tabla de Aspectos'!$BV$2,IF('Tabla de Aspectos'!BW218='Tabla de Aspectos'!$BX$2,'Tabla de Aspectos'!$BX$2,IF('Tabla de Aspectos'!BY218='Tabla de Aspectos'!$BZ$2,'Tabla de Aspectos'!$BZ$2,IF('Tabla de Aspectos'!CA218='Tabla de Aspectos'!$CB$2,'Tabla de Aspectos'!$CB$2,IF('Tabla de Aspectos'!CC218='Tabla de Aspectos'!$CD$2,'Tabla de Aspectos'!$CD$2,IF('Tabla de Aspectos'!CE218='Tabla de Aspectos'!$CF$2,'Tabla de Aspectos'!$CF$2,IF('Tabla de Aspectos'!CG218='Tabla de Aspectos'!$CH$2,'Tabla de Aspectos'!$CH$2,IF('Tabla de Aspectos'!CI218='Tabla de Aspectos'!$CJ$2,'Tabla de Aspectos'!$CJ$2,IF('Tabla de Aspectos'!CK218='Tabla de Aspectos'!$CL$2,'Tabla de Aspectos'!$CL$2,IF('Tabla de Aspectos'!CM218='Tabla de Aspectos'!$CN$2,'Tabla de Aspectos'!$CN$2,IF('Tabla de Aspectos'!CO218='Tabla de Aspectos'!$CP$2,'Tabla de Aspectos'!$CP$2,IF('Tabla de Aspectos'!CQ218='Tabla de Aspectos'!$CR$2,'Tabla de Aspectos'!$CR$2,IF('Tabla de Aspectos'!CS218='Tabla de Aspectos'!$CT$2,'Tabla de Aspectos'!$CT$2,IF('Tabla de Aspectos'!CU218='Tabla de Aspectos'!$CV$2,'Tabla de Aspectos'!$CV$2,IF('Tabla de Aspectos'!CW218='Tabla de Aspectos'!$CX$2,'Tabla de Aspectos'!$CX$2,"")))))))))))))))))))))))))))))))))))))))))))))))))</f>
        <v>Conjunción</v>
      </c>
      <c r="DT16" s="5">
        <f>IF(AND('Tabla de Aspectos'!H218&gt;=0,'Tabla de Aspectos'!H218&lt;'Tabla de Aspectos'!$G$5/24),'Tabla de Aspectos'!H218,IF(AND('Tabla de Aspectos'!J218&gt;=0,'Tabla de Aspectos'!J218&lt;'Tabla de Aspectos'!$I$5/24),'Tabla de Aspectos'!J218,IF(AND('Tabla de Aspectos'!CZ218&gt;=0,'Tabla de Aspectos'!CZ218&lt;'Tabla de Aspectos'!$CY$5/24),'Tabla de Aspectos'!CZ218,IF(AND('Tabla de Aspectos'!L218&gt;=0,'Tabla de Aspectos'!L218&lt;'Tabla de Aspectos'!$K$5/24),'Tabla de Aspectos'!L218,IF(AND('Tabla de Aspectos'!N218&gt;=0,'Tabla de Aspectos'!N218&lt;'Tabla de Aspectos'!$M$5/24),'Tabla de Aspectos'!N218,IF(AND('Tabla de Aspectos'!P218&gt;=0,'Tabla de Aspectos'!P218&lt;'Tabla de Aspectos'!$O$5/24),'Tabla de Aspectos'!P218,IF(AND('Tabla de Aspectos'!R218&gt;=0,'Tabla de Aspectos'!R218&lt;'Tabla de Aspectos'!$Q$5/24),'Tabla de Aspectos'!R218,IF(AND('Tabla de Aspectos'!T218&gt;=0,'Tabla de Aspectos'!T218&lt;'Tabla de Aspectos'!$S$5/24),'Tabla de Aspectos'!T218,IF(AND('Tabla de Aspectos'!V218&gt;=0,'Tabla de Aspectos'!V218&lt;'Tabla de Aspectos'!$U$5/24),'Tabla de Aspectos'!V218,IF(AND('Tabla de Aspectos'!X218&gt;=0,'Tabla de Aspectos'!X218&lt;'Tabla de Aspectos'!$W$5/24),'Tabla de Aspectos'!X218,IF(AND('Tabla de Aspectos'!Z218&gt;=0,'Tabla de Aspectos'!Z218&lt;'Tabla de Aspectos'!$Y$5/24),'Tabla de Aspectos'!Z218,IF(AND('Tabla de Aspectos'!AB218&gt;=0,'Tabla de Aspectos'!AB218&lt;'Tabla de Aspectos'!$AA$5/24),'Tabla de Aspectos'!AB218,IF(AND('Tabla de Aspectos'!AD218&gt;=0,'Tabla de Aspectos'!AD218&lt;'Tabla de Aspectos'!$AC$5/24),'Tabla de Aspectos'!AD218,IF(AND('Tabla de Aspectos'!AF218&gt;=0,'Tabla de Aspectos'!AF218&lt;'Tabla de Aspectos'!$AE$5/24),'Tabla de Aspectos'!AF218,IF(AND('Tabla de Aspectos'!AH218&gt;=0,'Tabla de Aspectos'!AH218&lt;'Tabla de Aspectos'!$AG$5/24),'Tabla de Aspectos'!AH218,IF(AND('Tabla de Aspectos'!AJ218&gt;=0,'Tabla de Aspectos'!AJ218&lt;'Tabla de Aspectos'!$AI$5/24),'Tabla de Aspectos'!AJ218,IF(AND('Tabla de Aspectos'!AL218&gt;=0,'Tabla de Aspectos'!AL218&lt;'Tabla de Aspectos'!$AK$5/24),'Tabla de Aspectos'!AL218,IF(AND('Tabla de Aspectos'!AN218&gt;=0,'Tabla de Aspectos'!AN218&lt;'Tabla de Aspectos'!$AM$5/24),'Tabla de Aspectos'!AN218,IF(AND('Tabla de Aspectos'!AP218&gt;=0,'Tabla de Aspectos'!AP218&lt;'Tabla de Aspectos'!$AO$5/24),'Tabla de Aspectos'!AP218,IF(AND('Tabla de Aspectos'!AR218&gt;=0,'Tabla de Aspectos'!AR218&lt;'Tabla de Aspectos'!$AQ$5/24),'Tabla de Aspectos'!AR218,IF(AND('Tabla de Aspectos'!AT218&gt;=0,'Tabla de Aspectos'!AT218&lt;'Tabla de Aspectos'!$AS$5/24),'Tabla de Aspectos'!AT218,IF(AND('Tabla de Aspectos'!AV218&gt;=0,'Tabla de Aspectos'!AV218&lt;'Tabla de Aspectos'!$AU$5/24),'Tabla de Aspectos'!AV218,IF(AND('Tabla de Aspectos'!AX218&gt;=0,'Tabla de Aspectos'!AX218&lt;'Tabla de Aspectos'!$AW$5/24),'Tabla de Aspectos'!AX218,IF(AND('Tabla de Aspectos'!AZ218&gt;=0,'Tabla de Aspectos'!AZ218&lt;'Tabla de Aspectos'!$AY$5/24),'Tabla de Aspectos'!AZ218,IF(AND('Tabla de Aspectos'!BB218&gt;=0,'Tabla de Aspectos'!BB218&lt;'Tabla de Aspectos'!$BA$5/24),'Tabla de Aspectos'!BB218,IF(AND('Tabla de Aspectos'!BD218&gt;=0,'Tabla de Aspectos'!BD218&lt;'Tabla de Aspectos'!$BC$5/24),'Tabla de Aspectos'!BD218,IF(AND('Tabla de Aspectos'!BF218&gt;=0,'Tabla de Aspectos'!BF218&lt;'Tabla de Aspectos'!$BE$5/24),'Tabla de Aspectos'!BF218,IF(AND('Tabla de Aspectos'!BH218&gt;=0,'Tabla de Aspectos'!BH218&lt;'Tabla de Aspectos'!$BG$5/24),'Tabla de Aspectos'!BH218,IF(AND('Tabla de Aspectos'!BJ218&gt;=0,'Tabla de Aspectos'!BJ218&lt;'Tabla de Aspectos'!$BI$5/24),'Tabla de Aspectos'!BJ218,IF(AND('Tabla de Aspectos'!BL218&gt;=0,'Tabla de Aspectos'!BL218&lt;'Tabla de Aspectos'!$BK$5/24),'Tabla de Aspectos'!BL218,IF(AND('Tabla de Aspectos'!BN218&gt;=0,'Tabla de Aspectos'!BN218&lt;'Tabla de Aspectos'!$BM$5/24),'Tabla de Aspectos'!BN218,IF(AND('Tabla de Aspectos'!BP218&gt;=0,'Tabla de Aspectos'!BP218&lt;'Tabla de Aspectos'!$BO$5/24),'Tabla de Aspectos'!BP218,IF(AND('Tabla de Aspectos'!BR218&gt;=0,'Tabla de Aspectos'!BR218&lt;'Tabla de Aspectos'!$BQ$5/24),'Tabla de Aspectos'!BR218,IF(AND('Tabla de Aspectos'!BT218&gt;=0,'Tabla de Aspectos'!BT218&lt;'Tabla de Aspectos'!$BS$5/24),'Tabla de Aspectos'!BT218,IF(AND('Tabla de Aspectos'!BV218&gt;=0,'Tabla de Aspectos'!BV218&lt;'Tabla de Aspectos'!$BU$5/24),'Tabla de Aspectos'!BV218,IF(AND('Tabla de Aspectos'!BX218&gt;=0,'Tabla de Aspectos'!BX218&lt;'Tabla de Aspectos'!$BW$5/24),'Tabla de Aspectos'!BX218,IF(AND('Tabla de Aspectos'!BZ218&gt;=0,'Tabla de Aspectos'!BZ218&lt;'Tabla de Aspectos'!$BY$5/24),'Tabla de Aspectos'!BZ218,IF(AND('Tabla de Aspectos'!CB218&gt;=0,'Tabla de Aspectos'!CB218&lt;'Tabla de Aspectos'!$CA$5/24),'Tabla de Aspectos'!CB218,IF(AND('Tabla de Aspectos'!CD218&gt;=0,'Tabla de Aspectos'!CD218&lt;'Tabla de Aspectos'!$CC$5/24),'Tabla de Aspectos'!CD218,IF(AND('Tabla de Aspectos'!CF218&gt;=0,'Tabla de Aspectos'!CF218&lt;'Tabla de Aspectos'!$CE$5/24),'Tabla de Aspectos'!CF218,IF(AND('Tabla de Aspectos'!CH218&gt;=0,'Tabla de Aspectos'!CH218&lt;'Tabla de Aspectos'!$CG$5/24),'Tabla de Aspectos'!CH218,IF(AND('Tabla de Aspectos'!CJ218&gt;=0,'Tabla de Aspectos'!CJ218&lt;'Tabla de Aspectos'!$CI$5/24),'Tabla de Aspectos'!CJ218,IF(AND('Tabla de Aspectos'!CL218&gt;=0,'Tabla de Aspectos'!CL218&lt;'Tabla de Aspectos'!$CK$5/24),'Tabla de Aspectos'!CL218,IF(AND('Tabla de Aspectos'!CN218&gt;=0,'Tabla de Aspectos'!CN218&lt;'Tabla de Aspectos'!$CM$5/24),'Tabla de Aspectos'!CN218,IF(AND('Tabla de Aspectos'!CP218&gt;=0,'Tabla de Aspectos'!CP218&lt;'Tabla de Aspectos'!$CO$5/24),'Tabla de Aspectos'!CP218,IF(AND('Tabla de Aspectos'!CR218&gt;=0,'Tabla de Aspectos'!CR218&lt;'Tabla de Aspectos'!$CQ$5/24),'Tabla de Aspectos'!CR218,IF(AND('Tabla de Aspectos'!CT218&gt;=0,'Tabla de Aspectos'!CT218&lt;'Tabla de Aspectos'!$CS$5/24),'Tabla de Aspectos'!CT218,IF(AND('Tabla de Aspectos'!CV218&gt;=0,'Tabla de Aspectos'!CV218&lt;'Tabla de Aspectos'!$CU$5/24),'Tabla de Aspectos'!CV218,IF(AND('Tabla de Aspectos'!CX218&gt;=0,'Tabla de Aspectos'!CX218&lt;'Tabla de Aspectos'!$CW$5/24),'Tabla de Aspectos'!CX218,"")))))))))))))))))))))))))))))))))))))))))))))))))</f>
        <v>0</v>
      </c>
      <c r="DU16" s="3" t="str">
        <f>IF(DT16&lt;&gt;"",IF(DS16=13,"(no se puede describir)",IF(DS16="Conjunción","+20",ROUND((31-HLOOKUP(DS16,'Tabla de Aspectos'!$G$2:$DT$7,6,FALSE))/3*2,1))),"")</f>
        <v>+20</v>
      </c>
      <c r="DV16" s="3">
        <f>IF(DS16='Tabla de Aspectos'!$G$2,24*DT16/'Tabla de Aspectos'!$G$5,IF(DS16='Tabla de Aspectos'!$I$2,24*DT16/'Tabla de Aspectos'!$I$5,IF(DS16='Tabla de Aspectos'!$K$2,24*DT16/'Tabla de Aspectos'!$K$5,IF(DS16='Tabla de Aspectos'!$CY$2,24*DT16/'Tabla de Aspectos'!$CY$5,IF(DS16='Tabla de Aspectos'!$M$2,24*DT16/'Tabla de Aspectos'!$M$5,IF(DS16='Tabla de Aspectos'!$M$2,24*DT16/'Tabla de Aspectos'!$M$5,IF(DS16='Tabla de Aspectos'!$O$2,24*DT16/'Tabla de Aspectos'!$O$5,IF(DS16='Tabla de Aspectos'!$Q$2,24*DT16/'Tabla de Aspectos'!$Q$5,IF(DS16='Tabla de Aspectos'!$S$2,24*DT16/'Tabla de Aspectos'!$S$5,IF(DS16='Tabla de Aspectos'!$U$2,24*DT16/'Tabla de Aspectos'!$U$5,IF(DS16='Tabla de Aspectos'!$W$2,24*DT16/'Tabla de Aspectos'!$W$5,IF(DS16='Tabla de Aspectos'!$Y$2,24*DT16/'Tabla de Aspectos'!$Y$5,IF(DS16='Tabla de Aspectos'!$AA$2,24*DT16/'Tabla de Aspectos'!$AA$5,IF(DS16='Tabla de Aspectos'!$AC$2,24*DT16/'Tabla de Aspectos'!$AC$5,IF(DS16='Tabla de Aspectos'!$AE$2,24*DT16/'Tabla de Aspectos'!$AE$5,IF(DS16='Tabla de Aspectos'!$AG$2,24*DT16/'Tabla de Aspectos'!$AG$5,IF(DS16='Tabla de Aspectos'!$AI$2,24*DT16/'Tabla de Aspectos'!$AI$5,IF(DS16='Tabla de Aspectos'!$AK$2,24*DT16/'Tabla de Aspectos'!$AK$5,IF(DS16='Tabla de Aspectos'!$AM$2,24*DT16/'Tabla de Aspectos'!$AM$5,IF(DS16='Tabla de Aspectos'!$AO$2,24*DT16/'Tabla de Aspectos'!$AO$5,IF(DS16='Tabla de Aspectos'!$AQ$2,24*DT16/'Tabla de Aspectos'!$AQ$5,IF(DS16='Tabla de Aspectos'!$AS$2,24*DT16/'Tabla de Aspectos'!$AS$5,IF(DS16='Tabla de Aspectos'!$AU$2,24*DT16/'Tabla de Aspectos'!$AU$5,IF(DS16='Tabla de Aspectos'!$AW$2,24*DT16/'Tabla de Aspectos'!$AW$5,IF(DS16='Tabla de Aspectos'!$AY$2,24*DT16/'Tabla de Aspectos'!$AY$5,IF(DS16='Tabla de Aspectos'!$BA$2,24*DT16/'Tabla de Aspectos'!$BA$5,IF(DS16='Tabla de Aspectos'!$BC$2,24*DT16/'Tabla de Aspectos'!$BC$5,IF(DS16='Tabla de Aspectos'!$BE$2,24*DT16/'Tabla de Aspectos'!$BE$5,IF(DS16='Tabla de Aspectos'!$BG$2,24*DT16/'Tabla de Aspectos'!$BG$5,IF(DS16='Tabla de Aspectos'!$BI$2,24*DT16/'Tabla de Aspectos'!$BI$5,IF(DS16='Tabla de Aspectos'!$BK$2,24*DT16/'Tabla de Aspectos'!$BK$5,IF(DS16='Tabla de Aspectos'!$BM$2,24*DT16/'Tabla de Aspectos'!$BM$5,IF(DS16='Tabla de Aspectos'!$BO$2,24*DT16/'Tabla de Aspectos'!$BO$5,IF(DS16='Tabla de Aspectos'!$BQ$2,24*DT16/'Tabla de Aspectos'!$BQ$5,IF(DS16='Tabla de Aspectos'!$BS$2,24*DT16/'Tabla de Aspectos'!$BS$5,IF(DS16='Tabla de Aspectos'!$BU$2,24*DT16/'Tabla de Aspectos'!$BU$5,IF(DS16='Tabla de Aspectos'!$BW$2,24*DT16/'Tabla de Aspectos'!$BW$5,IF(DS16='Tabla de Aspectos'!$BY$2,24*DT16/'Tabla de Aspectos'!$BY$5,IF(DS16='Tabla de Aspectos'!$CA$2,24*DT16/'Tabla de Aspectos'!$CA$5,IF(DS16='Tabla de Aspectos'!$CC$2,24*DT16/'Tabla de Aspectos'!$CC$5,IF(DS16='Tabla de Aspectos'!$CE$2,24*DT16/'Tabla de Aspectos'!$CE$5,IF(DS16='Tabla de Aspectos'!$CG$2,24*DT16/'Tabla de Aspectos'!$CG$5,IF(DS16='Tabla de Aspectos'!$CI$2,24*DT16/'Tabla de Aspectos'!$CI$5,IF(DS16='Tabla de Aspectos'!$CK$2,24*DT16/'Tabla de Aspectos'!$CK$5,IF(DS16='Tabla de Aspectos'!$CM$2,24*DT16/'Tabla de Aspectos'!$CM$5,IF(DS16='Tabla de Aspectos'!$CO$2,24*DT16/'Tabla de Aspectos'!$CO$5,IF(DS16='Tabla de Aspectos'!$CQ$2,24*DT16/'Tabla de Aspectos'!$CQ$5,IF(DS16='Tabla de Aspectos'!$CS$2,24*DT16/'Tabla de Aspectos'!$CS$5,IF(DS16='Tabla de Aspectos'!$CU$2,24*DT16/'Tabla de Aspectos'!$CU$5,IF(DS16='Tabla de Aspectos'!$CW$2,24*DT16/'Tabla de Aspectos'!$CW$5,""))))))))))))))))))))))))))))))))))))))))))))))))))</f>
        <v>0</v>
      </c>
      <c r="DW16" s="3">
        <f t="shared" si="11"/>
        <v>20</v>
      </c>
      <c r="DY16" s="3">
        <f>'Tabla de Aspectos'!D233</f>
        <v>237</v>
      </c>
      <c r="DZ16" s="3" t="str">
        <f>'Tabla de Aspectos'!E233</f>
        <v>Vertex</v>
      </c>
      <c r="EA16" s="3" t="str">
        <f>'Tabla de Aspectos'!F233</f>
        <v>Lilith</v>
      </c>
      <c r="EB16" s="3" t="str">
        <f>IF('Tabla de Aspectos'!G233='Tabla de Aspectos'!$H$2,'Tabla de Aspectos'!$H$2,IF('Tabla de Aspectos'!I233='Tabla de Aspectos'!$J$2,'Tabla de Aspectos'!$J$2,IF('Tabla de Aspectos'!CY233='Tabla de Aspectos'!$CZ$2,'Tabla de Aspectos'!$CZ$2,IF('Tabla de Aspectos'!K233='Tabla de Aspectos'!$L$2,'Tabla de Aspectos'!$L$2,IF('Tabla de Aspectos'!M233='Tabla de Aspectos'!$N$2,'Tabla de Aspectos'!$N$2,IF('Tabla de Aspectos'!O233='Tabla de Aspectos'!$P$2,'Tabla de Aspectos'!$P$2,IF('Tabla de Aspectos'!Q233='Tabla de Aspectos'!$R$2,'Tabla de Aspectos'!$R$2,IF('Tabla de Aspectos'!S233='Tabla de Aspectos'!$T$2,'Tabla de Aspectos'!$T$2,IF('Tabla de Aspectos'!U233='Tabla de Aspectos'!$V$2,'Tabla de Aspectos'!$V$2,IF('Tabla de Aspectos'!W233='Tabla de Aspectos'!$X$2,'Tabla de Aspectos'!$X$2,IF('Tabla de Aspectos'!Y233='Tabla de Aspectos'!$Z$2,'Tabla de Aspectos'!$Z$2,IF('Tabla de Aspectos'!AA233='Tabla de Aspectos'!$AB$2,'Tabla de Aspectos'!$AB$2,IF('Tabla de Aspectos'!AC233='Tabla de Aspectos'!$AD$2,'Tabla de Aspectos'!$AD$2,IF('Tabla de Aspectos'!AE233='Tabla de Aspectos'!$AF$2,'Tabla de Aspectos'!$AF$2,IF('Tabla de Aspectos'!AG233='Tabla de Aspectos'!$AH$2,'Tabla de Aspectos'!$AH$2,IF('Tabla de Aspectos'!AI233='Tabla de Aspectos'!$AJ$2,'Tabla de Aspectos'!$AJ$2,IF('Tabla de Aspectos'!AK233='Tabla de Aspectos'!$AL$2,'Tabla de Aspectos'!$AL$2,IF('Tabla de Aspectos'!AM233='Tabla de Aspectos'!$AN$2,'Tabla de Aspectos'!$AN$2,IF('Tabla de Aspectos'!AO233='Tabla de Aspectos'!$AP$2,'Tabla de Aspectos'!$AP$2,IF('Tabla de Aspectos'!AQ233='Tabla de Aspectos'!$AR$2,'Tabla de Aspectos'!$AR$2,IF('Tabla de Aspectos'!AS233='Tabla de Aspectos'!$AT$2,'Tabla de Aspectos'!$AT$2,IF('Tabla de Aspectos'!AU233='Tabla de Aspectos'!$AV$2,'Tabla de Aspectos'!$AV$2,IF('Tabla de Aspectos'!AW233='Tabla de Aspectos'!$AX$2,'Tabla de Aspectos'!$AX$2,IF('Tabla de Aspectos'!AY233='Tabla de Aspectos'!$AZ$2,'Tabla de Aspectos'!$AZ$2,IF('Tabla de Aspectos'!BA233='Tabla de Aspectos'!$BB$2,'Tabla de Aspectos'!$BB$2,IF('Tabla de Aspectos'!BC233='Tabla de Aspectos'!$BD$2,'Tabla de Aspectos'!$BD$2,IF('Tabla de Aspectos'!BE233='Tabla de Aspectos'!$BF$2,'Tabla de Aspectos'!$BF$2,IF('Tabla de Aspectos'!BG233='Tabla de Aspectos'!$BH$2,'Tabla de Aspectos'!$BH$2,IF('Tabla de Aspectos'!BI233='Tabla de Aspectos'!$BJ$2,'Tabla de Aspectos'!$BJ$2,IF('Tabla de Aspectos'!BK233='Tabla de Aspectos'!$BL$2,'Tabla de Aspectos'!$BL$2,IF('Tabla de Aspectos'!BM233='Tabla de Aspectos'!$BN$2,'Tabla de Aspectos'!$BN$2,IF('Tabla de Aspectos'!BO233='Tabla de Aspectos'!$BP$2,'Tabla de Aspectos'!$BP$2,IF('Tabla de Aspectos'!BQ233='Tabla de Aspectos'!$BR$2,'Tabla de Aspectos'!$BR$2,IF('Tabla de Aspectos'!BS233='Tabla de Aspectos'!$BT$2,'Tabla de Aspectos'!$BT$2,IF('Tabla de Aspectos'!BU233='Tabla de Aspectos'!$BV$2,'Tabla de Aspectos'!$BV$2,IF('Tabla de Aspectos'!BW233='Tabla de Aspectos'!$BX$2,'Tabla de Aspectos'!$BX$2,IF('Tabla de Aspectos'!BY233='Tabla de Aspectos'!$BZ$2,'Tabla de Aspectos'!$BZ$2,IF('Tabla de Aspectos'!CA233='Tabla de Aspectos'!$CB$2,'Tabla de Aspectos'!$CB$2,IF('Tabla de Aspectos'!CC233='Tabla de Aspectos'!$CD$2,'Tabla de Aspectos'!$CD$2,IF('Tabla de Aspectos'!CE233='Tabla de Aspectos'!$CF$2,'Tabla de Aspectos'!$CF$2,IF('Tabla de Aspectos'!CG233='Tabla de Aspectos'!$CH$2,'Tabla de Aspectos'!$CH$2,IF('Tabla de Aspectos'!CI233='Tabla de Aspectos'!$CJ$2,'Tabla de Aspectos'!$CJ$2,IF('Tabla de Aspectos'!CK233='Tabla de Aspectos'!$CL$2,'Tabla de Aspectos'!$CL$2,IF('Tabla de Aspectos'!CM233='Tabla de Aspectos'!$CN$2,'Tabla de Aspectos'!$CN$2,IF('Tabla de Aspectos'!CO233='Tabla de Aspectos'!$CP$2,'Tabla de Aspectos'!$CP$2,IF('Tabla de Aspectos'!CQ233='Tabla de Aspectos'!$CR$2,'Tabla de Aspectos'!$CR$2,IF('Tabla de Aspectos'!CS233='Tabla de Aspectos'!$CT$2,'Tabla de Aspectos'!$CT$2,IF('Tabla de Aspectos'!CU233='Tabla de Aspectos'!$CV$2,'Tabla de Aspectos'!$CV$2,IF('Tabla de Aspectos'!CW233='Tabla de Aspectos'!$CX$2,'Tabla de Aspectos'!$CX$2,"")))))))))))))))))))))))))))))))))))))))))))))))))</f>
        <v>Conjunción</v>
      </c>
      <c r="EC16" s="5">
        <f>IF(AND('Tabla de Aspectos'!H233&gt;=0,'Tabla de Aspectos'!H233&lt;'Tabla de Aspectos'!$G$5/24),'Tabla de Aspectos'!H233,IF(AND('Tabla de Aspectos'!J233&gt;=0,'Tabla de Aspectos'!J233&lt;'Tabla de Aspectos'!$I$5/24),'Tabla de Aspectos'!J233,IF(AND('Tabla de Aspectos'!CZ233&gt;=0,'Tabla de Aspectos'!CZ233&lt;'Tabla de Aspectos'!$CY$5/24),'Tabla de Aspectos'!CZ233,IF(AND('Tabla de Aspectos'!L233&gt;=0,'Tabla de Aspectos'!L233&lt;'Tabla de Aspectos'!$K$5/24),'Tabla de Aspectos'!L233,IF(AND('Tabla de Aspectos'!N233&gt;=0,'Tabla de Aspectos'!N233&lt;'Tabla de Aspectos'!$M$5/24),'Tabla de Aspectos'!N233,IF(AND('Tabla de Aspectos'!P233&gt;=0,'Tabla de Aspectos'!P233&lt;'Tabla de Aspectos'!$O$5/24),'Tabla de Aspectos'!P233,IF(AND('Tabla de Aspectos'!R233&gt;=0,'Tabla de Aspectos'!R233&lt;'Tabla de Aspectos'!$Q$5/24),'Tabla de Aspectos'!R233,IF(AND('Tabla de Aspectos'!T233&gt;=0,'Tabla de Aspectos'!T233&lt;'Tabla de Aspectos'!$S$5/24),'Tabla de Aspectos'!T233,IF(AND('Tabla de Aspectos'!V233&gt;=0,'Tabla de Aspectos'!V233&lt;'Tabla de Aspectos'!$U$5/24),'Tabla de Aspectos'!V233,IF(AND('Tabla de Aspectos'!X233&gt;=0,'Tabla de Aspectos'!X233&lt;'Tabla de Aspectos'!$W$5/24),'Tabla de Aspectos'!X233,IF(AND('Tabla de Aspectos'!Z233&gt;=0,'Tabla de Aspectos'!Z233&lt;'Tabla de Aspectos'!$Y$5/24),'Tabla de Aspectos'!Z233,IF(AND('Tabla de Aspectos'!AB233&gt;=0,'Tabla de Aspectos'!AB233&lt;'Tabla de Aspectos'!$AA$5/24),'Tabla de Aspectos'!AB233,IF(AND('Tabla de Aspectos'!AD233&gt;=0,'Tabla de Aspectos'!AD233&lt;'Tabla de Aspectos'!$AC$5/24),'Tabla de Aspectos'!AD233,IF(AND('Tabla de Aspectos'!AF233&gt;=0,'Tabla de Aspectos'!AF233&lt;'Tabla de Aspectos'!$AE$5/24),'Tabla de Aspectos'!AF233,IF(AND('Tabla de Aspectos'!AH233&gt;=0,'Tabla de Aspectos'!AH233&lt;'Tabla de Aspectos'!$AG$5/24),'Tabla de Aspectos'!AH233,IF(AND('Tabla de Aspectos'!AJ233&gt;=0,'Tabla de Aspectos'!AJ233&lt;'Tabla de Aspectos'!$AI$5/24),'Tabla de Aspectos'!AJ233,IF(AND('Tabla de Aspectos'!AL233&gt;=0,'Tabla de Aspectos'!AL233&lt;'Tabla de Aspectos'!$AK$5/24),'Tabla de Aspectos'!AL233,IF(AND('Tabla de Aspectos'!AN233&gt;=0,'Tabla de Aspectos'!AN233&lt;'Tabla de Aspectos'!$AM$5/24),'Tabla de Aspectos'!AN233,IF(AND('Tabla de Aspectos'!AP233&gt;=0,'Tabla de Aspectos'!AP233&lt;'Tabla de Aspectos'!$AO$5/24),'Tabla de Aspectos'!AP233,IF(AND('Tabla de Aspectos'!AR233&gt;=0,'Tabla de Aspectos'!AR233&lt;'Tabla de Aspectos'!$AQ$5/24),'Tabla de Aspectos'!AR233,IF(AND('Tabla de Aspectos'!AT233&gt;=0,'Tabla de Aspectos'!AT233&lt;'Tabla de Aspectos'!$AS$5/24),'Tabla de Aspectos'!AT233,IF(AND('Tabla de Aspectos'!AV233&gt;=0,'Tabla de Aspectos'!AV233&lt;'Tabla de Aspectos'!$AU$5/24),'Tabla de Aspectos'!AV233,IF(AND('Tabla de Aspectos'!AX233&gt;=0,'Tabla de Aspectos'!AX233&lt;'Tabla de Aspectos'!$AW$5/24),'Tabla de Aspectos'!AX233,IF(AND('Tabla de Aspectos'!AZ233&gt;=0,'Tabla de Aspectos'!AZ233&lt;'Tabla de Aspectos'!$AY$5/24),'Tabla de Aspectos'!AZ233,IF(AND('Tabla de Aspectos'!BB233&gt;=0,'Tabla de Aspectos'!BB233&lt;'Tabla de Aspectos'!$BA$5/24),'Tabla de Aspectos'!BB233,IF(AND('Tabla de Aspectos'!BD233&gt;=0,'Tabla de Aspectos'!BD233&lt;'Tabla de Aspectos'!$BC$5/24),'Tabla de Aspectos'!BD233,IF(AND('Tabla de Aspectos'!BF233&gt;=0,'Tabla de Aspectos'!BF233&lt;'Tabla de Aspectos'!$BE$5/24),'Tabla de Aspectos'!BF233,IF(AND('Tabla de Aspectos'!BH233&gt;=0,'Tabla de Aspectos'!BH233&lt;'Tabla de Aspectos'!$BG$5/24),'Tabla de Aspectos'!BH233,IF(AND('Tabla de Aspectos'!BJ233&gt;=0,'Tabla de Aspectos'!BJ233&lt;'Tabla de Aspectos'!$BI$5/24),'Tabla de Aspectos'!BJ233,IF(AND('Tabla de Aspectos'!BL233&gt;=0,'Tabla de Aspectos'!BL233&lt;'Tabla de Aspectos'!$BK$5/24),'Tabla de Aspectos'!BL233,IF(AND('Tabla de Aspectos'!BN233&gt;=0,'Tabla de Aspectos'!BN233&lt;'Tabla de Aspectos'!$BM$5/24),'Tabla de Aspectos'!BN233,IF(AND('Tabla de Aspectos'!BP233&gt;=0,'Tabla de Aspectos'!BP233&lt;'Tabla de Aspectos'!$BO$5/24),'Tabla de Aspectos'!BP233,IF(AND('Tabla de Aspectos'!BR233&gt;=0,'Tabla de Aspectos'!BR233&lt;'Tabla de Aspectos'!$BQ$5/24),'Tabla de Aspectos'!BR233,IF(AND('Tabla de Aspectos'!BT233&gt;=0,'Tabla de Aspectos'!BT233&lt;'Tabla de Aspectos'!$BS$5/24),'Tabla de Aspectos'!BT233,IF(AND('Tabla de Aspectos'!BV233&gt;=0,'Tabla de Aspectos'!BV233&lt;'Tabla de Aspectos'!$BU$5/24),'Tabla de Aspectos'!BV233,IF(AND('Tabla de Aspectos'!BX233&gt;=0,'Tabla de Aspectos'!BX233&lt;'Tabla de Aspectos'!$BW$5/24),'Tabla de Aspectos'!BX233,IF(AND('Tabla de Aspectos'!BZ233&gt;=0,'Tabla de Aspectos'!BZ233&lt;'Tabla de Aspectos'!$BY$5/24),'Tabla de Aspectos'!BZ233,IF(AND('Tabla de Aspectos'!CB233&gt;=0,'Tabla de Aspectos'!CB233&lt;'Tabla de Aspectos'!$CA$5/24),'Tabla de Aspectos'!CB233,IF(AND('Tabla de Aspectos'!CD233&gt;=0,'Tabla de Aspectos'!CD233&lt;'Tabla de Aspectos'!$CC$5/24),'Tabla de Aspectos'!CD233,IF(AND('Tabla de Aspectos'!CF233&gt;=0,'Tabla de Aspectos'!CF233&lt;'Tabla de Aspectos'!$CE$5/24),'Tabla de Aspectos'!CF233,IF(AND('Tabla de Aspectos'!CH233&gt;=0,'Tabla de Aspectos'!CH233&lt;'Tabla de Aspectos'!$CG$5/24),'Tabla de Aspectos'!CH233,IF(AND('Tabla de Aspectos'!CJ233&gt;=0,'Tabla de Aspectos'!CJ233&lt;'Tabla de Aspectos'!$CI$5/24),'Tabla de Aspectos'!CJ233,IF(AND('Tabla de Aspectos'!CL233&gt;=0,'Tabla de Aspectos'!CL233&lt;'Tabla de Aspectos'!$CK$5/24),'Tabla de Aspectos'!CL233,IF(AND('Tabla de Aspectos'!CN233&gt;=0,'Tabla de Aspectos'!CN233&lt;'Tabla de Aspectos'!$CM$5/24),'Tabla de Aspectos'!CN233,IF(AND('Tabla de Aspectos'!CP233&gt;=0,'Tabla de Aspectos'!CP233&lt;'Tabla de Aspectos'!$CO$5/24),'Tabla de Aspectos'!CP233,IF(AND('Tabla de Aspectos'!CR233&gt;=0,'Tabla de Aspectos'!CR233&lt;'Tabla de Aspectos'!$CQ$5/24),'Tabla de Aspectos'!CR233,IF(AND('Tabla de Aspectos'!CT233&gt;=0,'Tabla de Aspectos'!CT233&lt;'Tabla de Aspectos'!$CS$5/24),'Tabla de Aspectos'!CT233,IF(AND('Tabla de Aspectos'!CV233&gt;=0,'Tabla de Aspectos'!CV233&lt;'Tabla de Aspectos'!$CU$5/24),'Tabla de Aspectos'!CV233,IF(AND('Tabla de Aspectos'!CX233&gt;=0,'Tabla de Aspectos'!CX233&lt;'Tabla de Aspectos'!$CW$5/24),'Tabla de Aspectos'!CX233,"")))))))))))))))))))))))))))))))))))))))))))))))))</f>
        <v>0</v>
      </c>
      <c r="ED16" s="3" t="str">
        <f>IF(EC16&lt;&gt;"",IF(EB16=13,"(no se puede describir)",IF(EB16="Conjunción","+20",ROUND((31-HLOOKUP(EB16,'Tabla de Aspectos'!$G$2:$DT$7,6,FALSE))/3*2,1))),"")</f>
        <v>+20</v>
      </c>
      <c r="EE16" s="3">
        <f>IF(EB16='Tabla de Aspectos'!$G$2,24*EC16/'Tabla de Aspectos'!$G$5,IF(EB16='Tabla de Aspectos'!$I$2,24*EC16/'Tabla de Aspectos'!$I$5,IF(EB16='Tabla de Aspectos'!$K$2,24*EC16/'Tabla de Aspectos'!$K$5,IF(EB16='Tabla de Aspectos'!$CY$2,24*EC16/'Tabla de Aspectos'!$CY$5,IF(EB16='Tabla de Aspectos'!$M$2,24*EC16/'Tabla de Aspectos'!$M$5,IF(EB16='Tabla de Aspectos'!$M$2,24*EC16/'Tabla de Aspectos'!$M$5,IF(EB16='Tabla de Aspectos'!$O$2,24*EC16/'Tabla de Aspectos'!$O$5,IF(EB16='Tabla de Aspectos'!$Q$2,24*EC16/'Tabla de Aspectos'!$Q$5,IF(EB16='Tabla de Aspectos'!$S$2,24*EC16/'Tabla de Aspectos'!$S$5,IF(EB16='Tabla de Aspectos'!$U$2,24*EC16/'Tabla de Aspectos'!$U$5,IF(EB16='Tabla de Aspectos'!$W$2,24*EC16/'Tabla de Aspectos'!$W$5,IF(EB16='Tabla de Aspectos'!$Y$2,24*EC16/'Tabla de Aspectos'!$Y$5,IF(EB16='Tabla de Aspectos'!$AA$2,24*EC16/'Tabla de Aspectos'!$AA$5,IF(EB16='Tabla de Aspectos'!$AC$2,24*EC16/'Tabla de Aspectos'!$AC$5,IF(EB16='Tabla de Aspectos'!$AE$2,24*EC16/'Tabla de Aspectos'!$AE$5,IF(EB16='Tabla de Aspectos'!$AG$2,24*EC16/'Tabla de Aspectos'!$AG$5,IF(EB16='Tabla de Aspectos'!$AI$2,24*EC16/'Tabla de Aspectos'!$AI$5,IF(EB16='Tabla de Aspectos'!$AK$2,24*EC16/'Tabla de Aspectos'!$AK$5,IF(EB16='Tabla de Aspectos'!$AM$2,24*EC16/'Tabla de Aspectos'!$AM$5,IF(EB16='Tabla de Aspectos'!$AO$2,24*EC16/'Tabla de Aspectos'!$AO$5,IF(EB16='Tabla de Aspectos'!$AQ$2,24*EC16/'Tabla de Aspectos'!$AQ$5,IF(EB16='Tabla de Aspectos'!$AS$2,24*EC16/'Tabla de Aspectos'!$AS$5,IF(EB16='Tabla de Aspectos'!$AU$2,24*EC16/'Tabla de Aspectos'!$AU$5,IF(EB16='Tabla de Aspectos'!$AW$2,24*EC16/'Tabla de Aspectos'!$AW$5,IF(EB16='Tabla de Aspectos'!$AY$2,24*EC16/'Tabla de Aspectos'!$AY$5,IF(EB16='Tabla de Aspectos'!$BA$2,24*EC16/'Tabla de Aspectos'!$BA$5,IF(EB16='Tabla de Aspectos'!$BC$2,24*EC16/'Tabla de Aspectos'!$BC$5,IF(EB16='Tabla de Aspectos'!$BE$2,24*EC16/'Tabla de Aspectos'!$BE$5,IF(EB16='Tabla de Aspectos'!$BG$2,24*EC16/'Tabla de Aspectos'!$BG$5,IF(EB16='Tabla de Aspectos'!$BI$2,24*EC16/'Tabla de Aspectos'!$BI$5,IF(EB16='Tabla de Aspectos'!$BK$2,24*EC16/'Tabla de Aspectos'!$BK$5,IF(EB16='Tabla de Aspectos'!$BM$2,24*EC16/'Tabla de Aspectos'!$BM$5,IF(EB16='Tabla de Aspectos'!$BO$2,24*EC16/'Tabla de Aspectos'!$BO$5,IF(EB16='Tabla de Aspectos'!$BQ$2,24*EC16/'Tabla de Aspectos'!$BQ$5,IF(EB16='Tabla de Aspectos'!$BS$2,24*EC16/'Tabla de Aspectos'!$BS$5,IF(EB16='Tabla de Aspectos'!$BU$2,24*EC16/'Tabla de Aspectos'!$BU$5,IF(EB16='Tabla de Aspectos'!$BW$2,24*EC16/'Tabla de Aspectos'!$BW$5,IF(EB16='Tabla de Aspectos'!$BY$2,24*EC16/'Tabla de Aspectos'!$BY$5,IF(EB16='Tabla de Aspectos'!$CA$2,24*EC16/'Tabla de Aspectos'!$CA$5,IF(EB16='Tabla de Aspectos'!$CC$2,24*EC16/'Tabla de Aspectos'!$CC$5,IF(EB16='Tabla de Aspectos'!$CE$2,24*EC16/'Tabla de Aspectos'!$CE$5,IF(EB16='Tabla de Aspectos'!$CG$2,24*EC16/'Tabla de Aspectos'!$CG$5,IF(EB16='Tabla de Aspectos'!$CI$2,24*EC16/'Tabla de Aspectos'!$CI$5,IF(EB16='Tabla de Aspectos'!$CK$2,24*EC16/'Tabla de Aspectos'!$CK$5,IF(EB16='Tabla de Aspectos'!$CM$2,24*EC16/'Tabla de Aspectos'!$CM$5,IF(EB16='Tabla de Aspectos'!$CO$2,24*EC16/'Tabla de Aspectos'!$CO$5,IF(EB16='Tabla de Aspectos'!$CQ$2,24*EC16/'Tabla de Aspectos'!$CQ$5,IF(EB16='Tabla de Aspectos'!$CS$2,24*EC16/'Tabla de Aspectos'!$CS$5,IF(EB16='Tabla de Aspectos'!$CU$2,24*EC16/'Tabla de Aspectos'!$CU$5,IF(EB16='Tabla de Aspectos'!$CW$2,24*EC16/'Tabla de Aspectos'!$CW$5,""))))))))))))))))))))))))))))))))))))))))))))))))))</f>
        <v>0</v>
      </c>
      <c r="EF16" s="3">
        <f t="shared" si="12"/>
        <v>20</v>
      </c>
      <c r="EH16" s="3">
        <f>'Tabla de Aspectos'!D248</f>
        <v>253</v>
      </c>
      <c r="EI16" s="3" t="str">
        <f>'Tabla de Aspectos'!E248</f>
        <v>Ceres</v>
      </c>
      <c r="EJ16" s="3" t="str">
        <f>'Tabla de Aspectos'!F248</f>
        <v>Lilith</v>
      </c>
      <c r="EK16" s="3" t="str">
        <f>IF('Tabla de Aspectos'!G248='Tabla de Aspectos'!$H$2,'Tabla de Aspectos'!$H$2,IF('Tabla de Aspectos'!I248='Tabla de Aspectos'!$J$2,'Tabla de Aspectos'!$J$2,IF('Tabla de Aspectos'!CY248='Tabla de Aspectos'!$CZ$2,'Tabla de Aspectos'!$CZ$2,IF('Tabla de Aspectos'!K248='Tabla de Aspectos'!$L$2,'Tabla de Aspectos'!$L$2,IF('Tabla de Aspectos'!M248='Tabla de Aspectos'!$N$2,'Tabla de Aspectos'!$N$2,IF('Tabla de Aspectos'!O248='Tabla de Aspectos'!$P$2,'Tabla de Aspectos'!$P$2,IF('Tabla de Aspectos'!Q248='Tabla de Aspectos'!$R$2,'Tabla de Aspectos'!$R$2,IF('Tabla de Aspectos'!S248='Tabla de Aspectos'!$T$2,'Tabla de Aspectos'!$T$2,IF('Tabla de Aspectos'!U248='Tabla de Aspectos'!$V$2,'Tabla de Aspectos'!$V$2,IF('Tabla de Aspectos'!W248='Tabla de Aspectos'!$X$2,'Tabla de Aspectos'!$X$2,IF('Tabla de Aspectos'!Y248='Tabla de Aspectos'!$Z$2,'Tabla de Aspectos'!$Z$2,IF('Tabla de Aspectos'!AA248='Tabla de Aspectos'!$AB$2,'Tabla de Aspectos'!$AB$2,IF('Tabla de Aspectos'!AC248='Tabla de Aspectos'!$AD$2,'Tabla de Aspectos'!$AD$2,IF('Tabla de Aspectos'!AE248='Tabla de Aspectos'!$AF$2,'Tabla de Aspectos'!$AF$2,IF('Tabla de Aspectos'!AG248='Tabla de Aspectos'!$AH$2,'Tabla de Aspectos'!$AH$2,IF('Tabla de Aspectos'!AI248='Tabla de Aspectos'!$AJ$2,'Tabla de Aspectos'!$AJ$2,IF('Tabla de Aspectos'!AK248='Tabla de Aspectos'!$AL$2,'Tabla de Aspectos'!$AL$2,IF('Tabla de Aspectos'!AM248='Tabla de Aspectos'!$AN$2,'Tabla de Aspectos'!$AN$2,IF('Tabla de Aspectos'!AO248='Tabla de Aspectos'!$AP$2,'Tabla de Aspectos'!$AP$2,IF('Tabla de Aspectos'!AQ248='Tabla de Aspectos'!$AR$2,'Tabla de Aspectos'!$AR$2,IF('Tabla de Aspectos'!AS248='Tabla de Aspectos'!$AT$2,'Tabla de Aspectos'!$AT$2,IF('Tabla de Aspectos'!AU248='Tabla de Aspectos'!$AV$2,'Tabla de Aspectos'!$AV$2,IF('Tabla de Aspectos'!AW248='Tabla de Aspectos'!$AX$2,'Tabla de Aspectos'!$AX$2,IF('Tabla de Aspectos'!AY248='Tabla de Aspectos'!$AZ$2,'Tabla de Aspectos'!$AZ$2,IF('Tabla de Aspectos'!BA248='Tabla de Aspectos'!$BB$2,'Tabla de Aspectos'!$BB$2,IF('Tabla de Aspectos'!BC248='Tabla de Aspectos'!$BD$2,'Tabla de Aspectos'!$BD$2,IF('Tabla de Aspectos'!BE248='Tabla de Aspectos'!$BF$2,'Tabla de Aspectos'!$BF$2,IF('Tabla de Aspectos'!BG248='Tabla de Aspectos'!$BH$2,'Tabla de Aspectos'!$BH$2,IF('Tabla de Aspectos'!BI248='Tabla de Aspectos'!$BJ$2,'Tabla de Aspectos'!$BJ$2,IF('Tabla de Aspectos'!BK248='Tabla de Aspectos'!$BL$2,'Tabla de Aspectos'!$BL$2,IF('Tabla de Aspectos'!BM248='Tabla de Aspectos'!$BN$2,'Tabla de Aspectos'!$BN$2,IF('Tabla de Aspectos'!BO248='Tabla de Aspectos'!$BP$2,'Tabla de Aspectos'!$BP$2,IF('Tabla de Aspectos'!BQ248='Tabla de Aspectos'!$BR$2,'Tabla de Aspectos'!$BR$2,IF('Tabla de Aspectos'!BS248='Tabla de Aspectos'!$BT$2,'Tabla de Aspectos'!$BT$2,IF('Tabla de Aspectos'!BU248='Tabla de Aspectos'!$BV$2,'Tabla de Aspectos'!$BV$2,IF('Tabla de Aspectos'!BW248='Tabla de Aspectos'!$BX$2,'Tabla de Aspectos'!$BX$2,IF('Tabla de Aspectos'!BY248='Tabla de Aspectos'!$BZ$2,'Tabla de Aspectos'!$BZ$2,IF('Tabla de Aspectos'!CA248='Tabla de Aspectos'!$CB$2,'Tabla de Aspectos'!$CB$2,IF('Tabla de Aspectos'!CC248='Tabla de Aspectos'!$CD$2,'Tabla de Aspectos'!$CD$2,IF('Tabla de Aspectos'!CE248='Tabla de Aspectos'!$CF$2,'Tabla de Aspectos'!$CF$2,IF('Tabla de Aspectos'!CG248='Tabla de Aspectos'!$CH$2,'Tabla de Aspectos'!$CH$2,IF('Tabla de Aspectos'!CI248='Tabla de Aspectos'!$CJ$2,'Tabla de Aspectos'!$CJ$2,IF('Tabla de Aspectos'!CK248='Tabla de Aspectos'!$CL$2,'Tabla de Aspectos'!$CL$2,IF('Tabla de Aspectos'!CM248='Tabla de Aspectos'!$CN$2,'Tabla de Aspectos'!$CN$2,IF('Tabla de Aspectos'!CO248='Tabla de Aspectos'!$CP$2,'Tabla de Aspectos'!$CP$2,IF('Tabla de Aspectos'!CQ248='Tabla de Aspectos'!$CR$2,'Tabla de Aspectos'!$CR$2,IF('Tabla de Aspectos'!CS248='Tabla de Aspectos'!$CT$2,'Tabla de Aspectos'!$CT$2,IF('Tabla de Aspectos'!CU248='Tabla de Aspectos'!$CV$2,'Tabla de Aspectos'!$CV$2,IF('Tabla de Aspectos'!CW248='Tabla de Aspectos'!$CX$2,'Tabla de Aspectos'!$CX$2,"")))))))))))))))))))))))))))))))))))))))))))))))))</f>
        <v>Conjunción</v>
      </c>
      <c r="EL16" s="5">
        <f>IF(AND('Tabla de Aspectos'!H248&gt;=0,'Tabla de Aspectos'!H248&lt;'Tabla de Aspectos'!$G$5/24),'Tabla de Aspectos'!H248,IF(AND('Tabla de Aspectos'!J248&gt;=0,'Tabla de Aspectos'!J248&lt;'Tabla de Aspectos'!$I$5/24),'Tabla de Aspectos'!J248,IF(AND('Tabla de Aspectos'!CZ248&gt;=0,'Tabla de Aspectos'!CZ248&lt;'Tabla de Aspectos'!$CY$5/24),'Tabla de Aspectos'!CZ248,IF(AND('Tabla de Aspectos'!L248&gt;=0,'Tabla de Aspectos'!L248&lt;'Tabla de Aspectos'!$K$5/24),'Tabla de Aspectos'!L248,IF(AND('Tabla de Aspectos'!N248&gt;=0,'Tabla de Aspectos'!N248&lt;'Tabla de Aspectos'!$M$5/24),'Tabla de Aspectos'!N248,IF(AND('Tabla de Aspectos'!P248&gt;=0,'Tabla de Aspectos'!P248&lt;'Tabla de Aspectos'!$O$5/24),'Tabla de Aspectos'!P248,IF(AND('Tabla de Aspectos'!R248&gt;=0,'Tabla de Aspectos'!R248&lt;'Tabla de Aspectos'!$Q$5/24),'Tabla de Aspectos'!R248,IF(AND('Tabla de Aspectos'!T248&gt;=0,'Tabla de Aspectos'!T248&lt;'Tabla de Aspectos'!$S$5/24),'Tabla de Aspectos'!T248,IF(AND('Tabla de Aspectos'!V248&gt;=0,'Tabla de Aspectos'!V248&lt;'Tabla de Aspectos'!$U$5/24),'Tabla de Aspectos'!V248,IF(AND('Tabla de Aspectos'!X248&gt;=0,'Tabla de Aspectos'!X248&lt;'Tabla de Aspectos'!$W$5/24),'Tabla de Aspectos'!X248,IF(AND('Tabla de Aspectos'!Z248&gt;=0,'Tabla de Aspectos'!Z248&lt;'Tabla de Aspectos'!$Y$5/24),'Tabla de Aspectos'!Z248,IF(AND('Tabla de Aspectos'!AB248&gt;=0,'Tabla de Aspectos'!AB248&lt;'Tabla de Aspectos'!$AA$5/24),'Tabla de Aspectos'!AB248,IF(AND('Tabla de Aspectos'!AD248&gt;=0,'Tabla de Aspectos'!AD248&lt;'Tabla de Aspectos'!$AC$5/24),'Tabla de Aspectos'!AD248,IF(AND('Tabla de Aspectos'!AF248&gt;=0,'Tabla de Aspectos'!AF248&lt;'Tabla de Aspectos'!$AE$5/24),'Tabla de Aspectos'!AF248,IF(AND('Tabla de Aspectos'!AH248&gt;=0,'Tabla de Aspectos'!AH248&lt;'Tabla de Aspectos'!$AG$5/24),'Tabla de Aspectos'!AH248,IF(AND('Tabla de Aspectos'!AJ248&gt;=0,'Tabla de Aspectos'!AJ248&lt;'Tabla de Aspectos'!$AI$5/24),'Tabla de Aspectos'!AJ248,IF(AND('Tabla de Aspectos'!AL248&gt;=0,'Tabla de Aspectos'!AL248&lt;'Tabla de Aspectos'!$AK$5/24),'Tabla de Aspectos'!AL248,IF(AND('Tabla de Aspectos'!AN248&gt;=0,'Tabla de Aspectos'!AN248&lt;'Tabla de Aspectos'!$AM$5/24),'Tabla de Aspectos'!AN248,IF(AND('Tabla de Aspectos'!AP248&gt;=0,'Tabla de Aspectos'!AP248&lt;'Tabla de Aspectos'!$AO$5/24),'Tabla de Aspectos'!AP248,IF(AND('Tabla de Aspectos'!AR248&gt;=0,'Tabla de Aspectos'!AR248&lt;'Tabla de Aspectos'!$AQ$5/24),'Tabla de Aspectos'!AR248,IF(AND('Tabla de Aspectos'!AT248&gt;=0,'Tabla de Aspectos'!AT248&lt;'Tabla de Aspectos'!$AS$5/24),'Tabla de Aspectos'!AT248,IF(AND('Tabla de Aspectos'!AV248&gt;=0,'Tabla de Aspectos'!AV248&lt;'Tabla de Aspectos'!$AU$5/24),'Tabla de Aspectos'!AV248,IF(AND('Tabla de Aspectos'!AX248&gt;=0,'Tabla de Aspectos'!AX248&lt;'Tabla de Aspectos'!$AW$5/24),'Tabla de Aspectos'!AX248,IF(AND('Tabla de Aspectos'!AZ248&gt;=0,'Tabla de Aspectos'!AZ248&lt;'Tabla de Aspectos'!$AY$5/24),'Tabla de Aspectos'!AZ248,IF(AND('Tabla de Aspectos'!BB248&gt;=0,'Tabla de Aspectos'!BB248&lt;'Tabla de Aspectos'!$BA$5/24),'Tabla de Aspectos'!BB248,IF(AND('Tabla de Aspectos'!BD248&gt;=0,'Tabla de Aspectos'!BD248&lt;'Tabla de Aspectos'!$BC$5/24),'Tabla de Aspectos'!BD248,IF(AND('Tabla de Aspectos'!BF248&gt;=0,'Tabla de Aspectos'!BF248&lt;'Tabla de Aspectos'!$BE$5/24),'Tabla de Aspectos'!BF248,IF(AND('Tabla de Aspectos'!BH248&gt;=0,'Tabla de Aspectos'!BH248&lt;'Tabla de Aspectos'!$BG$5/24),'Tabla de Aspectos'!BH248,IF(AND('Tabla de Aspectos'!BJ248&gt;=0,'Tabla de Aspectos'!BJ248&lt;'Tabla de Aspectos'!$BI$5/24),'Tabla de Aspectos'!BJ248,IF(AND('Tabla de Aspectos'!BL248&gt;=0,'Tabla de Aspectos'!BL248&lt;'Tabla de Aspectos'!$BK$5/24),'Tabla de Aspectos'!BL248,IF(AND('Tabla de Aspectos'!BN248&gt;=0,'Tabla de Aspectos'!BN248&lt;'Tabla de Aspectos'!$BM$5/24),'Tabla de Aspectos'!BN248,IF(AND('Tabla de Aspectos'!BP248&gt;=0,'Tabla de Aspectos'!BP248&lt;'Tabla de Aspectos'!$BO$5/24),'Tabla de Aspectos'!BP248,IF(AND('Tabla de Aspectos'!BR248&gt;=0,'Tabla de Aspectos'!BR248&lt;'Tabla de Aspectos'!$BQ$5/24),'Tabla de Aspectos'!BR248,IF(AND('Tabla de Aspectos'!BT248&gt;=0,'Tabla de Aspectos'!BT248&lt;'Tabla de Aspectos'!$BS$5/24),'Tabla de Aspectos'!BT248,IF(AND('Tabla de Aspectos'!BV248&gt;=0,'Tabla de Aspectos'!BV248&lt;'Tabla de Aspectos'!$BU$5/24),'Tabla de Aspectos'!BV248,IF(AND('Tabla de Aspectos'!BX248&gt;=0,'Tabla de Aspectos'!BX248&lt;'Tabla de Aspectos'!$BW$5/24),'Tabla de Aspectos'!BX248,IF(AND('Tabla de Aspectos'!BZ248&gt;=0,'Tabla de Aspectos'!BZ248&lt;'Tabla de Aspectos'!$BY$5/24),'Tabla de Aspectos'!BZ248,IF(AND('Tabla de Aspectos'!CB248&gt;=0,'Tabla de Aspectos'!CB248&lt;'Tabla de Aspectos'!$CA$5/24),'Tabla de Aspectos'!CB248,IF(AND('Tabla de Aspectos'!CD248&gt;=0,'Tabla de Aspectos'!CD248&lt;'Tabla de Aspectos'!$CC$5/24),'Tabla de Aspectos'!CD248,IF(AND('Tabla de Aspectos'!CF248&gt;=0,'Tabla de Aspectos'!CF248&lt;'Tabla de Aspectos'!$CE$5/24),'Tabla de Aspectos'!CF248,IF(AND('Tabla de Aspectos'!CH248&gt;=0,'Tabla de Aspectos'!CH248&lt;'Tabla de Aspectos'!$CG$5/24),'Tabla de Aspectos'!CH248,IF(AND('Tabla de Aspectos'!CJ248&gt;=0,'Tabla de Aspectos'!CJ248&lt;'Tabla de Aspectos'!$CI$5/24),'Tabla de Aspectos'!CJ248,IF(AND('Tabla de Aspectos'!CL248&gt;=0,'Tabla de Aspectos'!CL248&lt;'Tabla de Aspectos'!$CK$5/24),'Tabla de Aspectos'!CL248,IF(AND('Tabla de Aspectos'!CN248&gt;=0,'Tabla de Aspectos'!CN248&lt;'Tabla de Aspectos'!$CM$5/24),'Tabla de Aspectos'!CN248,IF(AND('Tabla de Aspectos'!CP248&gt;=0,'Tabla de Aspectos'!CP248&lt;'Tabla de Aspectos'!$CO$5/24),'Tabla de Aspectos'!CP248,IF(AND('Tabla de Aspectos'!CR248&gt;=0,'Tabla de Aspectos'!CR248&lt;'Tabla de Aspectos'!$CQ$5/24),'Tabla de Aspectos'!CR248,IF(AND('Tabla de Aspectos'!CT248&gt;=0,'Tabla de Aspectos'!CT248&lt;'Tabla de Aspectos'!$CS$5/24),'Tabla de Aspectos'!CT248,IF(AND('Tabla de Aspectos'!CV248&gt;=0,'Tabla de Aspectos'!CV248&lt;'Tabla de Aspectos'!$CU$5/24),'Tabla de Aspectos'!CV248,IF(AND('Tabla de Aspectos'!CX248&gt;=0,'Tabla de Aspectos'!CX248&lt;'Tabla de Aspectos'!$CW$5/24),'Tabla de Aspectos'!CX248,"")))))))))))))))))))))))))))))))))))))))))))))))))</f>
        <v>0</v>
      </c>
      <c r="EM16" s="3" t="str">
        <f>IF(EL16&lt;&gt;"",IF(EK16=13,"(no se puede describir)",IF(EK16="Conjunción","+20",ROUND((31-HLOOKUP(EK16,'Tabla de Aspectos'!$G$2:$DT$7,6,FALSE))/3*2,1))),"")</f>
        <v>+20</v>
      </c>
      <c r="EN16" s="3">
        <f>IF(EK16='Tabla de Aspectos'!$G$2,24*EL16/'Tabla de Aspectos'!$G$5,IF(EK16='Tabla de Aspectos'!$I$2,24*EL16/'Tabla de Aspectos'!$I$5,IF(EK16='Tabla de Aspectos'!$K$2,24*EL16/'Tabla de Aspectos'!$K$5,IF(EK16='Tabla de Aspectos'!$CY$2,24*EL16/'Tabla de Aspectos'!$CY$5,IF(EK16='Tabla de Aspectos'!$M$2,24*EL16/'Tabla de Aspectos'!$M$5,IF(EK16='Tabla de Aspectos'!$M$2,24*EL16/'Tabla de Aspectos'!$M$5,IF(EK16='Tabla de Aspectos'!$O$2,24*EL16/'Tabla de Aspectos'!$O$5,IF(EK16='Tabla de Aspectos'!$Q$2,24*EL16/'Tabla de Aspectos'!$Q$5,IF(EK16='Tabla de Aspectos'!$S$2,24*EL16/'Tabla de Aspectos'!$S$5,IF(EK16='Tabla de Aspectos'!$U$2,24*EL16/'Tabla de Aspectos'!$U$5,IF(EK16='Tabla de Aspectos'!$W$2,24*EL16/'Tabla de Aspectos'!$W$5,IF(EK16='Tabla de Aspectos'!$Y$2,24*EL16/'Tabla de Aspectos'!$Y$5,IF(EK16='Tabla de Aspectos'!$AA$2,24*EL16/'Tabla de Aspectos'!$AA$5,IF(EK16='Tabla de Aspectos'!$AC$2,24*EL16/'Tabla de Aspectos'!$AC$5,IF(EK16='Tabla de Aspectos'!$AE$2,24*EL16/'Tabla de Aspectos'!$AE$5,IF(EK16='Tabla de Aspectos'!$AG$2,24*EL16/'Tabla de Aspectos'!$AG$5,IF(EK16='Tabla de Aspectos'!$AI$2,24*EL16/'Tabla de Aspectos'!$AI$5,IF(EK16='Tabla de Aspectos'!$AK$2,24*EL16/'Tabla de Aspectos'!$AK$5,IF(EK16='Tabla de Aspectos'!$AM$2,24*EL16/'Tabla de Aspectos'!$AM$5,IF(EK16='Tabla de Aspectos'!$AO$2,24*EL16/'Tabla de Aspectos'!$AO$5,IF(EK16='Tabla de Aspectos'!$AQ$2,24*EL16/'Tabla de Aspectos'!$AQ$5,IF(EK16='Tabla de Aspectos'!$AS$2,24*EL16/'Tabla de Aspectos'!$AS$5,IF(EK16='Tabla de Aspectos'!$AU$2,24*EL16/'Tabla de Aspectos'!$AU$5,IF(EK16='Tabla de Aspectos'!$AW$2,24*EL16/'Tabla de Aspectos'!$AW$5,IF(EK16='Tabla de Aspectos'!$AY$2,24*EL16/'Tabla de Aspectos'!$AY$5,IF(EK16='Tabla de Aspectos'!$BA$2,24*EL16/'Tabla de Aspectos'!$BA$5,IF(EK16='Tabla de Aspectos'!$BC$2,24*EL16/'Tabla de Aspectos'!$BC$5,IF(EK16='Tabla de Aspectos'!$BE$2,24*EL16/'Tabla de Aspectos'!$BE$5,IF(EK16='Tabla de Aspectos'!$BG$2,24*EL16/'Tabla de Aspectos'!$BG$5,IF(EK16='Tabla de Aspectos'!$BI$2,24*EL16/'Tabla de Aspectos'!$BI$5,IF(EK16='Tabla de Aspectos'!$BK$2,24*EL16/'Tabla de Aspectos'!$BK$5,IF(EK16='Tabla de Aspectos'!$BM$2,24*EL16/'Tabla de Aspectos'!$BM$5,IF(EK16='Tabla de Aspectos'!$BO$2,24*EL16/'Tabla de Aspectos'!$BO$5,IF(EK16='Tabla de Aspectos'!$BQ$2,24*EL16/'Tabla de Aspectos'!$BQ$5,IF(EK16='Tabla de Aspectos'!$BS$2,24*EL16/'Tabla de Aspectos'!$BS$5,IF(EK16='Tabla de Aspectos'!$BU$2,24*EL16/'Tabla de Aspectos'!$BU$5,IF(EK16='Tabla de Aspectos'!$BW$2,24*EL16/'Tabla de Aspectos'!$BW$5,IF(EK16='Tabla de Aspectos'!$BY$2,24*EL16/'Tabla de Aspectos'!$BY$5,IF(EK16='Tabla de Aspectos'!$CA$2,24*EL16/'Tabla de Aspectos'!$CA$5,IF(EK16='Tabla de Aspectos'!$CC$2,24*EL16/'Tabla de Aspectos'!$CC$5,IF(EK16='Tabla de Aspectos'!$CE$2,24*EL16/'Tabla de Aspectos'!$CE$5,IF(EK16='Tabla de Aspectos'!$CG$2,24*EL16/'Tabla de Aspectos'!$CG$5,IF(EK16='Tabla de Aspectos'!$CI$2,24*EL16/'Tabla de Aspectos'!$CI$5,IF(EK16='Tabla de Aspectos'!$CK$2,24*EL16/'Tabla de Aspectos'!$CK$5,IF(EK16='Tabla de Aspectos'!$CM$2,24*EL16/'Tabla de Aspectos'!$CM$5,IF(EK16='Tabla de Aspectos'!$CO$2,24*EL16/'Tabla de Aspectos'!$CO$5,IF(EK16='Tabla de Aspectos'!$CQ$2,24*EL16/'Tabla de Aspectos'!$CQ$5,IF(EK16='Tabla de Aspectos'!$CS$2,24*EL16/'Tabla de Aspectos'!$CS$5,IF(EK16='Tabla de Aspectos'!$CU$2,24*EL16/'Tabla de Aspectos'!$CU$5,IF(EK16='Tabla de Aspectos'!$CW$2,24*EL16/'Tabla de Aspectos'!$CW$5,""))))))))))))))))))))))))))))))))))))))))))))))))))</f>
        <v>0</v>
      </c>
      <c r="EO16" s="3">
        <f t="shared" si="13"/>
        <v>20</v>
      </c>
      <c r="EQ16" s="3">
        <f>'Tabla de Aspectos'!D263</f>
        <v>269</v>
      </c>
      <c r="ER16" s="3" t="str">
        <f>'Tabla de Aspectos'!E263</f>
        <v>Varuna</v>
      </c>
      <c r="ES16" s="3" t="str">
        <f>'Tabla de Aspectos'!F263</f>
        <v>Lilith</v>
      </c>
      <c r="ET16" s="3" t="str">
        <f>IF('Tabla de Aspectos'!G263='Tabla de Aspectos'!$H$2,'Tabla de Aspectos'!$H$2,IF('Tabla de Aspectos'!I263='Tabla de Aspectos'!$J$2,'Tabla de Aspectos'!$J$2,IF('Tabla de Aspectos'!CY263='Tabla de Aspectos'!$CZ$2,'Tabla de Aspectos'!$CZ$2,IF('Tabla de Aspectos'!K263='Tabla de Aspectos'!$L$2,'Tabla de Aspectos'!$L$2,IF('Tabla de Aspectos'!M263='Tabla de Aspectos'!$N$2,'Tabla de Aspectos'!$N$2,IF('Tabla de Aspectos'!O263='Tabla de Aspectos'!$P$2,'Tabla de Aspectos'!$P$2,IF('Tabla de Aspectos'!Q263='Tabla de Aspectos'!$R$2,'Tabla de Aspectos'!$R$2,IF('Tabla de Aspectos'!S263='Tabla de Aspectos'!$T$2,'Tabla de Aspectos'!$T$2,IF('Tabla de Aspectos'!U263='Tabla de Aspectos'!$V$2,'Tabla de Aspectos'!$V$2,IF('Tabla de Aspectos'!W263='Tabla de Aspectos'!$X$2,'Tabla de Aspectos'!$X$2,IF('Tabla de Aspectos'!Y263='Tabla de Aspectos'!$Z$2,'Tabla de Aspectos'!$Z$2,IF('Tabla de Aspectos'!AA263='Tabla de Aspectos'!$AB$2,'Tabla de Aspectos'!$AB$2,IF('Tabla de Aspectos'!AC263='Tabla de Aspectos'!$AD$2,'Tabla de Aspectos'!$AD$2,IF('Tabla de Aspectos'!AE263='Tabla de Aspectos'!$AF$2,'Tabla de Aspectos'!$AF$2,IF('Tabla de Aspectos'!AG263='Tabla de Aspectos'!$AH$2,'Tabla de Aspectos'!$AH$2,IF('Tabla de Aspectos'!AI263='Tabla de Aspectos'!$AJ$2,'Tabla de Aspectos'!$AJ$2,IF('Tabla de Aspectos'!AK263='Tabla de Aspectos'!$AL$2,'Tabla de Aspectos'!$AL$2,IF('Tabla de Aspectos'!AM263='Tabla de Aspectos'!$AN$2,'Tabla de Aspectos'!$AN$2,IF('Tabla de Aspectos'!AO263='Tabla de Aspectos'!$AP$2,'Tabla de Aspectos'!$AP$2,IF('Tabla de Aspectos'!AQ263='Tabla de Aspectos'!$AR$2,'Tabla de Aspectos'!$AR$2,IF('Tabla de Aspectos'!AS263='Tabla de Aspectos'!$AT$2,'Tabla de Aspectos'!$AT$2,IF('Tabla de Aspectos'!AU263='Tabla de Aspectos'!$AV$2,'Tabla de Aspectos'!$AV$2,IF('Tabla de Aspectos'!AW263='Tabla de Aspectos'!$AX$2,'Tabla de Aspectos'!$AX$2,IF('Tabla de Aspectos'!AY263='Tabla de Aspectos'!$AZ$2,'Tabla de Aspectos'!$AZ$2,IF('Tabla de Aspectos'!BA263='Tabla de Aspectos'!$BB$2,'Tabla de Aspectos'!$BB$2,IF('Tabla de Aspectos'!BC263='Tabla de Aspectos'!$BD$2,'Tabla de Aspectos'!$BD$2,IF('Tabla de Aspectos'!BE263='Tabla de Aspectos'!$BF$2,'Tabla de Aspectos'!$BF$2,IF('Tabla de Aspectos'!BG263='Tabla de Aspectos'!$BH$2,'Tabla de Aspectos'!$BH$2,IF('Tabla de Aspectos'!BI263='Tabla de Aspectos'!$BJ$2,'Tabla de Aspectos'!$BJ$2,IF('Tabla de Aspectos'!BK263='Tabla de Aspectos'!$BL$2,'Tabla de Aspectos'!$BL$2,IF('Tabla de Aspectos'!BM263='Tabla de Aspectos'!$BN$2,'Tabla de Aspectos'!$BN$2,IF('Tabla de Aspectos'!BO263='Tabla de Aspectos'!$BP$2,'Tabla de Aspectos'!$BP$2,IF('Tabla de Aspectos'!BQ263='Tabla de Aspectos'!$BR$2,'Tabla de Aspectos'!$BR$2,IF('Tabla de Aspectos'!BS263='Tabla de Aspectos'!$BT$2,'Tabla de Aspectos'!$BT$2,IF('Tabla de Aspectos'!BU263='Tabla de Aspectos'!$BV$2,'Tabla de Aspectos'!$BV$2,IF('Tabla de Aspectos'!BW263='Tabla de Aspectos'!$BX$2,'Tabla de Aspectos'!$BX$2,IF('Tabla de Aspectos'!BY263='Tabla de Aspectos'!$BZ$2,'Tabla de Aspectos'!$BZ$2,IF('Tabla de Aspectos'!CA263='Tabla de Aspectos'!$CB$2,'Tabla de Aspectos'!$CB$2,IF('Tabla de Aspectos'!CC263='Tabla de Aspectos'!$CD$2,'Tabla de Aspectos'!$CD$2,IF('Tabla de Aspectos'!CE263='Tabla de Aspectos'!$CF$2,'Tabla de Aspectos'!$CF$2,IF('Tabla de Aspectos'!CG263='Tabla de Aspectos'!$CH$2,'Tabla de Aspectos'!$CH$2,IF('Tabla de Aspectos'!CI263='Tabla de Aspectos'!$CJ$2,'Tabla de Aspectos'!$CJ$2,IF('Tabla de Aspectos'!CK263='Tabla de Aspectos'!$CL$2,'Tabla de Aspectos'!$CL$2,IF('Tabla de Aspectos'!CM263='Tabla de Aspectos'!$CN$2,'Tabla de Aspectos'!$CN$2,IF('Tabla de Aspectos'!CO263='Tabla de Aspectos'!$CP$2,'Tabla de Aspectos'!$CP$2,IF('Tabla de Aspectos'!CQ263='Tabla de Aspectos'!$CR$2,'Tabla de Aspectos'!$CR$2,IF('Tabla de Aspectos'!CS263='Tabla de Aspectos'!$CT$2,'Tabla de Aspectos'!$CT$2,IF('Tabla de Aspectos'!CU263='Tabla de Aspectos'!$CV$2,'Tabla de Aspectos'!$CV$2,IF('Tabla de Aspectos'!CW263='Tabla de Aspectos'!$CX$2,'Tabla de Aspectos'!$CX$2,"")))))))))))))))))))))))))))))))))))))))))))))))))</f>
        <v>Conjunción</v>
      </c>
      <c r="EU16" s="5">
        <f>IF(AND('Tabla de Aspectos'!H263&gt;=0,'Tabla de Aspectos'!H263&lt;'Tabla de Aspectos'!$G$5/24),'Tabla de Aspectos'!H263,IF(AND('Tabla de Aspectos'!J263&gt;=0,'Tabla de Aspectos'!J263&lt;'Tabla de Aspectos'!$I$5/24),'Tabla de Aspectos'!J263,IF(AND('Tabla de Aspectos'!CZ263&gt;=0,'Tabla de Aspectos'!CZ263&lt;'Tabla de Aspectos'!$CY$5/24),'Tabla de Aspectos'!CZ263,IF(AND('Tabla de Aspectos'!L263&gt;=0,'Tabla de Aspectos'!L263&lt;'Tabla de Aspectos'!$K$5/24),'Tabla de Aspectos'!L263,IF(AND('Tabla de Aspectos'!N263&gt;=0,'Tabla de Aspectos'!N263&lt;'Tabla de Aspectos'!$M$5/24),'Tabla de Aspectos'!N263,IF(AND('Tabla de Aspectos'!P263&gt;=0,'Tabla de Aspectos'!P263&lt;'Tabla de Aspectos'!$O$5/24),'Tabla de Aspectos'!P263,IF(AND('Tabla de Aspectos'!R263&gt;=0,'Tabla de Aspectos'!R263&lt;'Tabla de Aspectos'!$Q$5/24),'Tabla de Aspectos'!R263,IF(AND('Tabla de Aspectos'!T263&gt;=0,'Tabla de Aspectos'!T263&lt;'Tabla de Aspectos'!$S$5/24),'Tabla de Aspectos'!T263,IF(AND('Tabla de Aspectos'!V263&gt;=0,'Tabla de Aspectos'!V263&lt;'Tabla de Aspectos'!$U$5/24),'Tabla de Aspectos'!V263,IF(AND('Tabla de Aspectos'!X263&gt;=0,'Tabla de Aspectos'!X263&lt;'Tabla de Aspectos'!$W$5/24),'Tabla de Aspectos'!X263,IF(AND('Tabla de Aspectos'!Z263&gt;=0,'Tabla de Aspectos'!Z263&lt;'Tabla de Aspectos'!$Y$5/24),'Tabla de Aspectos'!Z263,IF(AND('Tabla de Aspectos'!AB263&gt;=0,'Tabla de Aspectos'!AB263&lt;'Tabla de Aspectos'!$AA$5/24),'Tabla de Aspectos'!AB263,IF(AND('Tabla de Aspectos'!AD263&gt;=0,'Tabla de Aspectos'!AD263&lt;'Tabla de Aspectos'!$AC$5/24),'Tabla de Aspectos'!AD263,IF(AND('Tabla de Aspectos'!AF263&gt;=0,'Tabla de Aspectos'!AF263&lt;'Tabla de Aspectos'!$AE$5/24),'Tabla de Aspectos'!AF263,IF(AND('Tabla de Aspectos'!AH263&gt;=0,'Tabla de Aspectos'!AH263&lt;'Tabla de Aspectos'!$AG$5/24),'Tabla de Aspectos'!AH263,IF(AND('Tabla de Aspectos'!AJ263&gt;=0,'Tabla de Aspectos'!AJ263&lt;'Tabla de Aspectos'!$AI$5/24),'Tabla de Aspectos'!AJ263,IF(AND('Tabla de Aspectos'!AL263&gt;=0,'Tabla de Aspectos'!AL263&lt;'Tabla de Aspectos'!$AK$5/24),'Tabla de Aspectos'!AL263,IF(AND('Tabla de Aspectos'!AN263&gt;=0,'Tabla de Aspectos'!AN263&lt;'Tabla de Aspectos'!$AM$5/24),'Tabla de Aspectos'!AN263,IF(AND('Tabla de Aspectos'!AP263&gt;=0,'Tabla de Aspectos'!AP263&lt;'Tabla de Aspectos'!$AO$5/24),'Tabla de Aspectos'!AP263,IF(AND('Tabla de Aspectos'!AR263&gt;=0,'Tabla de Aspectos'!AR263&lt;'Tabla de Aspectos'!$AQ$5/24),'Tabla de Aspectos'!AR263,IF(AND('Tabla de Aspectos'!AT263&gt;=0,'Tabla de Aspectos'!AT263&lt;'Tabla de Aspectos'!$AS$5/24),'Tabla de Aspectos'!AT263,IF(AND('Tabla de Aspectos'!AV263&gt;=0,'Tabla de Aspectos'!AV263&lt;'Tabla de Aspectos'!$AU$5/24),'Tabla de Aspectos'!AV263,IF(AND('Tabla de Aspectos'!AX263&gt;=0,'Tabla de Aspectos'!AX263&lt;'Tabla de Aspectos'!$AW$5/24),'Tabla de Aspectos'!AX263,IF(AND('Tabla de Aspectos'!AZ263&gt;=0,'Tabla de Aspectos'!AZ263&lt;'Tabla de Aspectos'!$AY$5/24),'Tabla de Aspectos'!AZ263,IF(AND('Tabla de Aspectos'!BB263&gt;=0,'Tabla de Aspectos'!BB263&lt;'Tabla de Aspectos'!$BA$5/24),'Tabla de Aspectos'!BB263,IF(AND('Tabla de Aspectos'!BD263&gt;=0,'Tabla de Aspectos'!BD263&lt;'Tabla de Aspectos'!$BC$5/24),'Tabla de Aspectos'!BD263,IF(AND('Tabla de Aspectos'!BF263&gt;=0,'Tabla de Aspectos'!BF263&lt;'Tabla de Aspectos'!$BE$5/24),'Tabla de Aspectos'!BF263,IF(AND('Tabla de Aspectos'!BH263&gt;=0,'Tabla de Aspectos'!BH263&lt;'Tabla de Aspectos'!$BG$5/24),'Tabla de Aspectos'!BH263,IF(AND('Tabla de Aspectos'!BJ263&gt;=0,'Tabla de Aspectos'!BJ263&lt;'Tabla de Aspectos'!$BI$5/24),'Tabla de Aspectos'!BJ263,IF(AND('Tabla de Aspectos'!BL263&gt;=0,'Tabla de Aspectos'!BL263&lt;'Tabla de Aspectos'!$BK$5/24),'Tabla de Aspectos'!BL263,IF(AND('Tabla de Aspectos'!BN263&gt;=0,'Tabla de Aspectos'!BN263&lt;'Tabla de Aspectos'!$BM$5/24),'Tabla de Aspectos'!BN263,IF(AND('Tabla de Aspectos'!BP263&gt;=0,'Tabla de Aspectos'!BP263&lt;'Tabla de Aspectos'!$BO$5/24),'Tabla de Aspectos'!BP263,IF(AND('Tabla de Aspectos'!BR263&gt;=0,'Tabla de Aspectos'!BR263&lt;'Tabla de Aspectos'!$BQ$5/24),'Tabla de Aspectos'!BR263,IF(AND('Tabla de Aspectos'!BT263&gt;=0,'Tabla de Aspectos'!BT263&lt;'Tabla de Aspectos'!$BS$5/24),'Tabla de Aspectos'!BT263,IF(AND('Tabla de Aspectos'!BV263&gt;=0,'Tabla de Aspectos'!BV263&lt;'Tabla de Aspectos'!$BU$5/24),'Tabla de Aspectos'!BV263,IF(AND('Tabla de Aspectos'!BX263&gt;=0,'Tabla de Aspectos'!BX263&lt;'Tabla de Aspectos'!$BW$5/24),'Tabla de Aspectos'!BX263,IF(AND('Tabla de Aspectos'!BZ263&gt;=0,'Tabla de Aspectos'!BZ263&lt;'Tabla de Aspectos'!$BY$5/24),'Tabla de Aspectos'!BZ263,IF(AND('Tabla de Aspectos'!CB263&gt;=0,'Tabla de Aspectos'!CB263&lt;'Tabla de Aspectos'!$CA$5/24),'Tabla de Aspectos'!CB263,IF(AND('Tabla de Aspectos'!CD263&gt;=0,'Tabla de Aspectos'!CD263&lt;'Tabla de Aspectos'!$CC$5/24),'Tabla de Aspectos'!CD263,IF(AND('Tabla de Aspectos'!CF263&gt;=0,'Tabla de Aspectos'!CF263&lt;'Tabla de Aspectos'!$CE$5/24),'Tabla de Aspectos'!CF263,IF(AND('Tabla de Aspectos'!CH263&gt;=0,'Tabla de Aspectos'!CH263&lt;'Tabla de Aspectos'!$CG$5/24),'Tabla de Aspectos'!CH263,IF(AND('Tabla de Aspectos'!CJ263&gt;=0,'Tabla de Aspectos'!CJ263&lt;'Tabla de Aspectos'!$CI$5/24),'Tabla de Aspectos'!CJ263,IF(AND('Tabla de Aspectos'!CL263&gt;=0,'Tabla de Aspectos'!CL263&lt;'Tabla de Aspectos'!$CK$5/24),'Tabla de Aspectos'!CL263,IF(AND('Tabla de Aspectos'!CN263&gt;=0,'Tabla de Aspectos'!CN263&lt;'Tabla de Aspectos'!$CM$5/24),'Tabla de Aspectos'!CN263,IF(AND('Tabla de Aspectos'!CP263&gt;=0,'Tabla de Aspectos'!CP263&lt;'Tabla de Aspectos'!$CO$5/24),'Tabla de Aspectos'!CP263,IF(AND('Tabla de Aspectos'!CR263&gt;=0,'Tabla de Aspectos'!CR263&lt;'Tabla de Aspectos'!$CQ$5/24),'Tabla de Aspectos'!CR263,IF(AND('Tabla de Aspectos'!CT263&gt;=0,'Tabla de Aspectos'!CT263&lt;'Tabla de Aspectos'!$CS$5/24),'Tabla de Aspectos'!CT263,IF(AND('Tabla de Aspectos'!CV263&gt;=0,'Tabla de Aspectos'!CV263&lt;'Tabla de Aspectos'!$CU$5/24),'Tabla de Aspectos'!CV263,IF(AND('Tabla de Aspectos'!CX263&gt;=0,'Tabla de Aspectos'!CX263&lt;'Tabla de Aspectos'!$CW$5/24),'Tabla de Aspectos'!CX263,"")))))))))))))))))))))))))))))))))))))))))))))))))</f>
        <v>0</v>
      </c>
      <c r="EV16" s="3" t="str">
        <f>IF(EU16&lt;&gt;"",IF(ET16=13,"(no se puede describir)",IF(ET16="Conjunción","+20",ROUND((31-HLOOKUP(ET16,'Tabla de Aspectos'!$G$2:$DT$7,6,FALSE))/3*2,1))),"")</f>
        <v>+20</v>
      </c>
      <c r="EW16" s="3">
        <f>IF(ET16='Tabla de Aspectos'!$G$2,24*EU16/'Tabla de Aspectos'!$G$5,IF(ET16='Tabla de Aspectos'!$I$2,24*EU16/'Tabla de Aspectos'!$I$5,IF(ET16='Tabla de Aspectos'!$K$2,24*EU16/'Tabla de Aspectos'!$K$5,IF(ET16='Tabla de Aspectos'!$CY$2,24*EU16/'Tabla de Aspectos'!$CY$5,IF(ET16='Tabla de Aspectos'!$M$2,24*EU16/'Tabla de Aspectos'!$M$5,IF(ET16='Tabla de Aspectos'!$M$2,24*EU16/'Tabla de Aspectos'!$M$5,IF(ET16='Tabla de Aspectos'!$O$2,24*EU16/'Tabla de Aspectos'!$O$5,IF(ET16='Tabla de Aspectos'!$Q$2,24*EU16/'Tabla de Aspectos'!$Q$5,IF(ET16='Tabla de Aspectos'!$S$2,24*EU16/'Tabla de Aspectos'!$S$5,IF(ET16='Tabla de Aspectos'!$U$2,24*EU16/'Tabla de Aspectos'!$U$5,IF(ET16='Tabla de Aspectos'!$W$2,24*EU16/'Tabla de Aspectos'!$W$5,IF(ET16='Tabla de Aspectos'!$Y$2,24*EU16/'Tabla de Aspectos'!$Y$5,IF(ET16='Tabla de Aspectos'!$AA$2,24*EU16/'Tabla de Aspectos'!$AA$5,IF(ET16='Tabla de Aspectos'!$AC$2,24*EU16/'Tabla de Aspectos'!$AC$5,IF(ET16='Tabla de Aspectos'!$AE$2,24*EU16/'Tabla de Aspectos'!$AE$5,IF(ET16='Tabla de Aspectos'!$AG$2,24*EU16/'Tabla de Aspectos'!$AG$5,IF(ET16='Tabla de Aspectos'!$AI$2,24*EU16/'Tabla de Aspectos'!$AI$5,IF(ET16='Tabla de Aspectos'!$AK$2,24*EU16/'Tabla de Aspectos'!$AK$5,IF(ET16='Tabla de Aspectos'!$AM$2,24*EU16/'Tabla de Aspectos'!$AM$5,IF(ET16='Tabla de Aspectos'!$AO$2,24*EU16/'Tabla de Aspectos'!$AO$5,IF(ET16='Tabla de Aspectos'!$AQ$2,24*EU16/'Tabla de Aspectos'!$AQ$5,IF(ET16='Tabla de Aspectos'!$AS$2,24*EU16/'Tabla de Aspectos'!$AS$5,IF(ET16='Tabla de Aspectos'!$AU$2,24*EU16/'Tabla de Aspectos'!$AU$5,IF(ET16='Tabla de Aspectos'!$AW$2,24*EU16/'Tabla de Aspectos'!$AW$5,IF(ET16='Tabla de Aspectos'!$AY$2,24*EU16/'Tabla de Aspectos'!$AY$5,IF(ET16='Tabla de Aspectos'!$BA$2,24*EU16/'Tabla de Aspectos'!$BA$5,IF(ET16='Tabla de Aspectos'!$BC$2,24*EU16/'Tabla de Aspectos'!$BC$5,IF(ET16='Tabla de Aspectos'!$BE$2,24*EU16/'Tabla de Aspectos'!$BE$5,IF(ET16='Tabla de Aspectos'!$BG$2,24*EU16/'Tabla de Aspectos'!$BG$5,IF(ET16='Tabla de Aspectos'!$BI$2,24*EU16/'Tabla de Aspectos'!$BI$5,IF(ET16='Tabla de Aspectos'!$BK$2,24*EU16/'Tabla de Aspectos'!$BK$5,IF(ET16='Tabla de Aspectos'!$BM$2,24*EU16/'Tabla de Aspectos'!$BM$5,IF(ET16='Tabla de Aspectos'!$BO$2,24*EU16/'Tabla de Aspectos'!$BO$5,IF(ET16='Tabla de Aspectos'!$BQ$2,24*EU16/'Tabla de Aspectos'!$BQ$5,IF(ET16='Tabla de Aspectos'!$BS$2,24*EU16/'Tabla de Aspectos'!$BS$5,IF(ET16='Tabla de Aspectos'!$BU$2,24*EU16/'Tabla de Aspectos'!$BU$5,IF(ET16='Tabla de Aspectos'!$BW$2,24*EU16/'Tabla de Aspectos'!$BW$5,IF(ET16='Tabla de Aspectos'!$BY$2,24*EU16/'Tabla de Aspectos'!$BY$5,IF(ET16='Tabla de Aspectos'!$CA$2,24*EU16/'Tabla de Aspectos'!$CA$5,IF(ET16='Tabla de Aspectos'!$CC$2,24*EU16/'Tabla de Aspectos'!$CC$5,IF(ET16='Tabla de Aspectos'!$CE$2,24*EU16/'Tabla de Aspectos'!$CE$5,IF(ET16='Tabla de Aspectos'!$CG$2,24*EU16/'Tabla de Aspectos'!$CG$5,IF(ET16='Tabla de Aspectos'!$CI$2,24*EU16/'Tabla de Aspectos'!$CI$5,IF(ET16='Tabla de Aspectos'!$CK$2,24*EU16/'Tabla de Aspectos'!$CK$5,IF(ET16='Tabla de Aspectos'!$CM$2,24*EU16/'Tabla de Aspectos'!$CM$5,IF(ET16='Tabla de Aspectos'!$CO$2,24*EU16/'Tabla de Aspectos'!$CO$5,IF(ET16='Tabla de Aspectos'!$CQ$2,24*EU16/'Tabla de Aspectos'!$CQ$5,IF(ET16='Tabla de Aspectos'!$CS$2,24*EU16/'Tabla de Aspectos'!$CS$5,IF(ET16='Tabla de Aspectos'!$CU$2,24*EU16/'Tabla de Aspectos'!$CU$5,IF(ET16='Tabla de Aspectos'!$CW$2,24*EU16/'Tabla de Aspectos'!$CW$5,""))))))))))))))))))))))))))))))))))))))))))))))))))</f>
        <v>0</v>
      </c>
      <c r="EX16" s="3">
        <f t="shared" si="14"/>
        <v>20</v>
      </c>
    </row>
    <row r="17" spans="3:154" x14ac:dyDescent="0.3">
      <c r="C17" s="3">
        <f>'Tabla de Aspectos'!D23</f>
        <v>14</v>
      </c>
      <c r="D17" s="3" t="str">
        <f>'Tabla de Aspectos'!E23</f>
        <v>Vertex</v>
      </c>
      <c r="E17" s="3" t="str">
        <f>'Tabla de Aspectos'!F23</f>
        <v>Se requiere llenar las posiciones</v>
      </c>
      <c r="F17" s="3" t="e">
        <f>IF('Tabla de Aspectos'!G23='Tabla de Aspectos'!$H$2,'Tabla de Aspectos'!$H$2,IF('Tabla de Aspectos'!I23='Tabla de Aspectos'!$J$2,'Tabla de Aspectos'!$J$2,IF('Tabla de Aspectos'!K23='Tabla de Aspectos'!$L$2,'Tabla de Aspectos'!$L$2,"")))</f>
        <v>#N/A</v>
      </c>
      <c r="G17" s="5" t="e">
        <f>IF(AND('Tabla de Aspectos'!H23&gt;=0,'Tabla de Aspectos'!H23&lt;'Tabla de Aspectos'!$G$5/24),'Tabla de Aspectos'!H23,IF(AND('Tabla de Aspectos'!J23&gt;=0,'Tabla de Aspectos'!J23&lt;'Tabla de Aspectos'!$I$5/24),'Tabla de Aspectos'!J23,IF(AND('Tabla de Aspectos'!L23&gt;=0,'Tabla de Aspectos'!L23&lt;'Tabla de Aspectos'!$K$5/24),'Tabla de Aspectos'!L23,"")))</f>
        <v>#N/A</v>
      </c>
      <c r="H17" s="3" t="e">
        <f>IF(G17&lt;&gt;"",IF(F17=13,"(no se puede describir)",IF(F17="Conjunción","+20",ROUND((31-HLOOKUP(F17,'Tabla de Aspectos'!$G$2:$DT$7,6,FALSE))/3*2,1))),"")</f>
        <v>#N/A</v>
      </c>
      <c r="I17" s="3" t="e">
        <f>IF(F17='Tabla de Aspectos'!$G$2,24*G17/'Tabla de Aspectos'!$G$5,IF(F17='Tabla de Aspectos'!$I$2,24*G17/'Tabla de Aspectos'!$I$5,IF(F17='Tabla de Aspectos'!$K$2,24*G17/'Tabla de Aspectos'!$K$5,"")))</f>
        <v>#N/A</v>
      </c>
      <c r="J17" s="3" t="e">
        <f t="shared" si="15"/>
        <v>#N/A</v>
      </c>
      <c r="L17" s="3">
        <f>'Tabla de Aspectos'!D39</f>
        <v>31</v>
      </c>
      <c r="M17" s="3" t="str">
        <f>'Tabla de Aspectos'!E39</f>
        <v>Sol</v>
      </c>
      <c r="N17" s="3" t="str">
        <f>'Tabla de Aspectos'!F39</f>
        <v>Ceres</v>
      </c>
      <c r="O17" s="3" t="str">
        <f>IF('Tabla de Aspectos'!G39='Tabla de Aspectos'!$H$2,'Tabla de Aspectos'!$H$2,IF('Tabla de Aspectos'!I39='Tabla de Aspectos'!$J$2,'Tabla de Aspectos'!$J$2,IF('Tabla de Aspectos'!CY39='Tabla de Aspectos'!$CZ$2,'Tabla de Aspectos'!$CZ$2,IF('Tabla de Aspectos'!K39='Tabla de Aspectos'!$L$2,'Tabla de Aspectos'!$L$2,IF('Tabla de Aspectos'!M39='Tabla de Aspectos'!$N$2,'Tabla de Aspectos'!$N$2,IF('Tabla de Aspectos'!O39='Tabla de Aspectos'!$P$2,'Tabla de Aspectos'!$P$2,IF('Tabla de Aspectos'!Q39='Tabla de Aspectos'!$R$2,'Tabla de Aspectos'!$R$2,IF('Tabla de Aspectos'!S39='Tabla de Aspectos'!$T$2,'Tabla de Aspectos'!$T$2,IF('Tabla de Aspectos'!U39='Tabla de Aspectos'!$V$2,'Tabla de Aspectos'!$V$2,IF('Tabla de Aspectos'!W39='Tabla de Aspectos'!$X$2,'Tabla de Aspectos'!$X$2,IF('Tabla de Aspectos'!Y39='Tabla de Aspectos'!$Z$2,'Tabla de Aspectos'!$Z$2,IF('Tabla de Aspectos'!AA39='Tabla de Aspectos'!$AB$2,'Tabla de Aspectos'!$AB$2,IF('Tabla de Aspectos'!AC39='Tabla de Aspectos'!$AD$2,'Tabla de Aspectos'!$AD$2,IF('Tabla de Aspectos'!AE39='Tabla de Aspectos'!$AF$2,'Tabla de Aspectos'!$AF$2,IF('Tabla de Aspectos'!AG39='Tabla de Aspectos'!$AH$2,'Tabla de Aspectos'!$AH$2,IF('Tabla de Aspectos'!AI39='Tabla de Aspectos'!$AJ$2,'Tabla de Aspectos'!$AJ$2,IF('Tabla de Aspectos'!AK39='Tabla de Aspectos'!$AL$2,'Tabla de Aspectos'!$AL$2,IF('Tabla de Aspectos'!AM39='Tabla de Aspectos'!$AN$2,'Tabla de Aspectos'!$AN$2,IF('Tabla de Aspectos'!AO39='Tabla de Aspectos'!$AP$2,'Tabla de Aspectos'!$AP$2,IF('Tabla de Aspectos'!AQ39='Tabla de Aspectos'!$AR$2,'Tabla de Aspectos'!$AR$2,IF('Tabla de Aspectos'!AS39='Tabla de Aspectos'!$AT$2,'Tabla de Aspectos'!$AT$2,IF('Tabla de Aspectos'!AU39='Tabla de Aspectos'!$AV$2,'Tabla de Aspectos'!$AV$2,IF('Tabla de Aspectos'!AW39='Tabla de Aspectos'!$AX$2,'Tabla de Aspectos'!$AX$2,IF('Tabla de Aspectos'!AY39='Tabla de Aspectos'!$AZ$2,'Tabla de Aspectos'!$AZ$2,IF('Tabla de Aspectos'!BA39='Tabla de Aspectos'!$BB$2,'Tabla de Aspectos'!$BB$2,IF('Tabla de Aspectos'!BC39='Tabla de Aspectos'!$BD$2,'Tabla de Aspectos'!$BD$2,IF('Tabla de Aspectos'!BE39='Tabla de Aspectos'!$BF$2,'Tabla de Aspectos'!$BF$2,IF('Tabla de Aspectos'!BG39='Tabla de Aspectos'!$BH$2,'Tabla de Aspectos'!$BH$2,IF('Tabla de Aspectos'!BI39='Tabla de Aspectos'!$BJ$2,'Tabla de Aspectos'!$BJ$2,IF('Tabla de Aspectos'!BK39='Tabla de Aspectos'!$BL$2,'Tabla de Aspectos'!$BL$2,IF('Tabla de Aspectos'!BM39='Tabla de Aspectos'!$BN$2,'Tabla de Aspectos'!$BN$2,IF('Tabla de Aspectos'!BO39='Tabla de Aspectos'!$BP$2,'Tabla de Aspectos'!$BP$2,IF('Tabla de Aspectos'!BQ39='Tabla de Aspectos'!$BR$2,'Tabla de Aspectos'!$BR$2,IF('Tabla de Aspectos'!BS39='Tabla de Aspectos'!$BT$2,'Tabla de Aspectos'!$BT$2,IF('Tabla de Aspectos'!BU39='Tabla de Aspectos'!$BV$2,'Tabla de Aspectos'!$BV$2,IF('Tabla de Aspectos'!BW39='Tabla de Aspectos'!$BX$2,'Tabla de Aspectos'!$BX$2,IF('Tabla de Aspectos'!BY39='Tabla de Aspectos'!$BZ$2,'Tabla de Aspectos'!$BZ$2,IF('Tabla de Aspectos'!CA39='Tabla de Aspectos'!$CB$2,'Tabla de Aspectos'!$CB$2,IF('Tabla de Aspectos'!CC39='Tabla de Aspectos'!$CD$2,'Tabla de Aspectos'!$CD$2,IF('Tabla de Aspectos'!CE39='Tabla de Aspectos'!$CF$2,'Tabla de Aspectos'!$CF$2,IF('Tabla de Aspectos'!CG39='Tabla de Aspectos'!$CH$2,'Tabla de Aspectos'!$CH$2,IF('Tabla de Aspectos'!CI39='Tabla de Aspectos'!$CJ$2,'Tabla de Aspectos'!$CJ$2,IF('Tabla de Aspectos'!CK39='Tabla de Aspectos'!$CL$2,'Tabla de Aspectos'!$CL$2,IF('Tabla de Aspectos'!CM39='Tabla de Aspectos'!$CN$2,'Tabla de Aspectos'!$CN$2,IF('Tabla de Aspectos'!CO39='Tabla de Aspectos'!$CP$2,'Tabla de Aspectos'!$CP$2,IF('Tabla de Aspectos'!CQ39='Tabla de Aspectos'!$CR$2,'Tabla de Aspectos'!$CR$2,IF('Tabla de Aspectos'!CS39='Tabla de Aspectos'!$CT$2,'Tabla de Aspectos'!$CT$2,IF('Tabla de Aspectos'!CU39='Tabla de Aspectos'!$CV$2,'Tabla de Aspectos'!$CV$2,IF('Tabla de Aspectos'!CW39='Tabla de Aspectos'!$CX$2,'Tabla de Aspectos'!$CX$2,"")))))))))))))))))))))))))))))))))))))))))))))))))</f>
        <v>Conjunción</v>
      </c>
      <c r="P17" s="5">
        <f>IF(AND('Tabla de Aspectos'!H39&gt;=0,'Tabla de Aspectos'!H39&lt;'Tabla de Aspectos'!$G$5/24),'Tabla de Aspectos'!H39,IF(AND('Tabla de Aspectos'!J39&gt;=0,'Tabla de Aspectos'!J39&lt;'Tabla de Aspectos'!$I$5/24),'Tabla de Aspectos'!J39,IF(AND('Tabla de Aspectos'!CZ39&gt;=0,'Tabla de Aspectos'!CZ39&lt;'Tabla de Aspectos'!$CY$5/24),'Tabla de Aspectos'!CZ39,IF(AND('Tabla de Aspectos'!L39&gt;=0,'Tabla de Aspectos'!L39&lt;'Tabla de Aspectos'!$K$5/24),'Tabla de Aspectos'!L39,IF(AND('Tabla de Aspectos'!N39&gt;=0,'Tabla de Aspectos'!N39&lt;'Tabla de Aspectos'!$M$5/24),'Tabla de Aspectos'!N39,IF(AND('Tabla de Aspectos'!P39&gt;=0,'Tabla de Aspectos'!P39&lt;'Tabla de Aspectos'!$O$5/24),'Tabla de Aspectos'!P39,IF(AND('Tabla de Aspectos'!R39&gt;=0,'Tabla de Aspectos'!R39&lt;'Tabla de Aspectos'!$Q$5/24),'Tabla de Aspectos'!R39,IF(AND('Tabla de Aspectos'!T39&gt;=0,'Tabla de Aspectos'!T39&lt;'Tabla de Aspectos'!$S$5/24),'Tabla de Aspectos'!T39,IF(AND('Tabla de Aspectos'!V39&gt;=0,'Tabla de Aspectos'!V39&lt;'Tabla de Aspectos'!$U$5/24),'Tabla de Aspectos'!V39,IF(AND('Tabla de Aspectos'!X39&gt;=0,'Tabla de Aspectos'!X39&lt;'Tabla de Aspectos'!$W$5/24),'Tabla de Aspectos'!X39,IF(AND('Tabla de Aspectos'!Z39&gt;=0,'Tabla de Aspectos'!Z39&lt;'Tabla de Aspectos'!$Y$5/24),'Tabla de Aspectos'!Z39,IF(AND('Tabla de Aspectos'!AB39&gt;=0,'Tabla de Aspectos'!AB39&lt;'Tabla de Aspectos'!$AA$5/24),'Tabla de Aspectos'!AB39,IF(AND('Tabla de Aspectos'!AD39&gt;=0,'Tabla de Aspectos'!AD39&lt;'Tabla de Aspectos'!$AC$5/24),'Tabla de Aspectos'!AD39,IF(AND('Tabla de Aspectos'!AF39&gt;=0,'Tabla de Aspectos'!AF39&lt;'Tabla de Aspectos'!$AE$5/24),'Tabla de Aspectos'!AF39,IF(AND('Tabla de Aspectos'!AH39&gt;=0,'Tabla de Aspectos'!AH39&lt;'Tabla de Aspectos'!$AG$5/24),'Tabla de Aspectos'!AH39,IF(AND('Tabla de Aspectos'!AJ39&gt;=0,'Tabla de Aspectos'!AJ39&lt;'Tabla de Aspectos'!$AI$5/24),'Tabla de Aspectos'!AJ39,IF(AND('Tabla de Aspectos'!AL39&gt;=0,'Tabla de Aspectos'!AL39&lt;'Tabla de Aspectos'!$AK$5/24),'Tabla de Aspectos'!AL39,IF(AND('Tabla de Aspectos'!AN39&gt;=0,'Tabla de Aspectos'!AN39&lt;'Tabla de Aspectos'!$AM$5/24),'Tabla de Aspectos'!AN39,IF(AND('Tabla de Aspectos'!AP39&gt;=0,'Tabla de Aspectos'!AP39&lt;'Tabla de Aspectos'!$AO$5/24),'Tabla de Aspectos'!AP39,IF(AND('Tabla de Aspectos'!AR39&gt;=0,'Tabla de Aspectos'!AR39&lt;'Tabla de Aspectos'!$AQ$5/24),'Tabla de Aspectos'!AR39,IF(AND('Tabla de Aspectos'!AT39&gt;=0,'Tabla de Aspectos'!AT39&lt;'Tabla de Aspectos'!$AS$5/24),'Tabla de Aspectos'!AT39,IF(AND('Tabla de Aspectos'!AV39&gt;=0,'Tabla de Aspectos'!AV39&lt;'Tabla de Aspectos'!$AU$5/24),'Tabla de Aspectos'!AV39,IF(AND('Tabla de Aspectos'!AX39&gt;=0,'Tabla de Aspectos'!AX39&lt;'Tabla de Aspectos'!$AW$5/24),'Tabla de Aspectos'!AX39,IF(AND('Tabla de Aspectos'!AZ39&gt;=0,'Tabla de Aspectos'!AZ39&lt;'Tabla de Aspectos'!$AY$5/24),'Tabla de Aspectos'!AZ39,IF(AND('Tabla de Aspectos'!BB39&gt;=0,'Tabla de Aspectos'!BB39&lt;'Tabla de Aspectos'!$BA$5/24),'Tabla de Aspectos'!BB39,IF(AND('Tabla de Aspectos'!BD39&gt;=0,'Tabla de Aspectos'!BD39&lt;'Tabla de Aspectos'!$BC$5/24),'Tabla de Aspectos'!BD39,IF(AND('Tabla de Aspectos'!BF39&gt;=0,'Tabla de Aspectos'!BF39&lt;'Tabla de Aspectos'!$BE$5/24),'Tabla de Aspectos'!BF39,IF(AND('Tabla de Aspectos'!BH39&gt;=0,'Tabla de Aspectos'!BH39&lt;'Tabla de Aspectos'!$BG$5/24),'Tabla de Aspectos'!BH39,IF(AND('Tabla de Aspectos'!BJ39&gt;=0,'Tabla de Aspectos'!BJ39&lt;'Tabla de Aspectos'!$BI$5/24),'Tabla de Aspectos'!BJ39,IF(AND('Tabla de Aspectos'!BL39&gt;=0,'Tabla de Aspectos'!BL39&lt;'Tabla de Aspectos'!$BK$5/24),'Tabla de Aspectos'!BL39,IF(AND('Tabla de Aspectos'!BN39&gt;=0,'Tabla de Aspectos'!BN39&lt;'Tabla de Aspectos'!$BM$5/24),'Tabla de Aspectos'!BN39,IF(AND('Tabla de Aspectos'!BP39&gt;=0,'Tabla de Aspectos'!BP39&lt;'Tabla de Aspectos'!$BO$5/24),'Tabla de Aspectos'!BP39,IF(AND('Tabla de Aspectos'!BR39&gt;=0,'Tabla de Aspectos'!BR39&lt;'Tabla de Aspectos'!$BQ$5/24),'Tabla de Aspectos'!BR39,IF(AND('Tabla de Aspectos'!BT39&gt;=0,'Tabla de Aspectos'!BT39&lt;'Tabla de Aspectos'!$BS$5/24),'Tabla de Aspectos'!BT39,IF(AND('Tabla de Aspectos'!BV39&gt;=0,'Tabla de Aspectos'!BV39&lt;'Tabla de Aspectos'!$BU$5/24),'Tabla de Aspectos'!BV39,IF(AND('Tabla de Aspectos'!BX39&gt;=0,'Tabla de Aspectos'!BX39&lt;'Tabla de Aspectos'!$BW$5/24),'Tabla de Aspectos'!BX39,IF(AND('Tabla de Aspectos'!BZ39&gt;=0,'Tabla de Aspectos'!BZ39&lt;'Tabla de Aspectos'!$BY$5/24),'Tabla de Aspectos'!BZ39,IF(AND('Tabla de Aspectos'!CB39&gt;=0,'Tabla de Aspectos'!CB39&lt;'Tabla de Aspectos'!$CA$5/24),'Tabla de Aspectos'!CB39,IF(AND('Tabla de Aspectos'!CD39&gt;=0,'Tabla de Aspectos'!CD39&lt;'Tabla de Aspectos'!$CC$5/24),'Tabla de Aspectos'!CD39,IF(AND('Tabla de Aspectos'!CF39&gt;=0,'Tabla de Aspectos'!CF39&lt;'Tabla de Aspectos'!$CE$5/24),'Tabla de Aspectos'!CF39,IF(AND('Tabla de Aspectos'!CH39&gt;=0,'Tabla de Aspectos'!CH39&lt;'Tabla de Aspectos'!$CG$5/24),'Tabla de Aspectos'!CH39,IF(AND('Tabla de Aspectos'!CJ39&gt;=0,'Tabla de Aspectos'!CJ39&lt;'Tabla de Aspectos'!$CI$5/24),'Tabla de Aspectos'!CJ39,IF(AND('Tabla de Aspectos'!CL39&gt;=0,'Tabla de Aspectos'!CL39&lt;'Tabla de Aspectos'!$CK$5/24),'Tabla de Aspectos'!CL39,IF(AND('Tabla de Aspectos'!CN39&gt;=0,'Tabla de Aspectos'!CN39&lt;'Tabla de Aspectos'!$CM$5/24),'Tabla de Aspectos'!CN39,IF(AND('Tabla de Aspectos'!CP39&gt;=0,'Tabla de Aspectos'!CP39&lt;'Tabla de Aspectos'!$CO$5/24),'Tabla de Aspectos'!CP39,IF(AND('Tabla de Aspectos'!CR39&gt;=0,'Tabla de Aspectos'!CR39&lt;'Tabla de Aspectos'!$CQ$5/24),'Tabla de Aspectos'!CR39,IF(AND('Tabla de Aspectos'!CT39&gt;=0,'Tabla de Aspectos'!CT39&lt;'Tabla de Aspectos'!$CS$5/24),'Tabla de Aspectos'!CT39,IF(AND('Tabla de Aspectos'!CV39&gt;=0,'Tabla de Aspectos'!CV39&lt;'Tabla de Aspectos'!$CU$5/24),'Tabla de Aspectos'!CV39,IF(AND('Tabla de Aspectos'!CX39&gt;=0,'Tabla de Aspectos'!CX39&lt;'Tabla de Aspectos'!$CW$5/24),'Tabla de Aspectos'!CX39,"")))))))))))))))))))))))))))))))))))))))))))))))))</f>
        <v>0</v>
      </c>
      <c r="Q17" s="3" t="str">
        <f>IF(P17&lt;&gt;"",IF(O17=13,"(no se puede describir)",IF(O17="Conjunción","+20",ROUND((31-HLOOKUP(O17,'Tabla de Aspectos'!$G$2:$DT$7,6,FALSE))/3*2,1))),"")</f>
        <v>+20</v>
      </c>
      <c r="R17" s="3">
        <f>IF(O17='Tabla de Aspectos'!$G$2,24*P17/'Tabla de Aspectos'!$G$5,IF(O17='Tabla de Aspectos'!$I$2,24*P17/'Tabla de Aspectos'!$I$5,IF(O17='Tabla de Aspectos'!$K$2,24*P17/'Tabla de Aspectos'!$K$5,IF(O17='Tabla de Aspectos'!$CY$2,24*P17/'Tabla de Aspectos'!$CY$5,IF(O17='Tabla de Aspectos'!$M$2,24*P17/'Tabla de Aspectos'!$M$5,IF(O17='Tabla de Aspectos'!$M$2,24*P17/'Tabla de Aspectos'!$M$5,IF(O17='Tabla de Aspectos'!$O$2,24*P17/'Tabla de Aspectos'!$O$5,IF(O17='Tabla de Aspectos'!$Q$2,24*P17/'Tabla de Aspectos'!$Q$5,IF(O17='Tabla de Aspectos'!$S$2,24*P17/'Tabla de Aspectos'!$S$5,IF(O17='Tabla de Aspectos'!$U$2,24*P17/'Tabla de Aspectos'!$U$5,IF(O17='Tabla de Aspectos'!$W$2,24*P17/'Tabla de Aspectos'!$W$5,IF(O17='Tabla de Aspectos'!$Y$2,24*P17/'Tabla de Aspectos'!$Y$5,IF(O17='Tabla de Aspectos'!$AA$2,24*P17/'Tabla de Aspectos'!$AA$5,IF(O17='Tabla de Aspectos'!$AC$2,24*P17/'Tabla de Aspectos'!$AC$5,IF(O17='Tabla de Aspectos'!$AE$2,24*P17/'Tabla de Aspectos'!$AE$5,IF(O17='Tabla de Aspectos'!$AG$2,24*P17/'Tabla de Aspectos'!$AG$5,IF(O17='Tabla de Aspectos'!$AI$2,24*P17/'Tabla de Aspectos'!$AI$5,IF(O17='Tabla de Aspectos'!$AK$2,24*P17/'Tabla de Aspectos'!$AK$5,IF(O17='Tabla de Aspectos'!$AM$2,24*P17/'Tabla de Aspectos'!$AM$5,IF(O17='Tabla de Aspectos'!$AO$2,24*P17/'Tabla de Aspectos'!$AO$5,IF(O17='Tabla de Aspectos'!$AQ$2,24*P17/'Tabla de Aspectos'!$AQ$5,IF(O17='Tabla de Aspectos'!$AS$2,24*P17/'Tabla de Aspectos'!$AS$5,IF(O17='Tabla de Aspectos'!$AU$2,24*P17/'Tabla de Aspectos'!$AU$5,IF(O17='Tabla de Aspectos'!$AW$2,24*P17/'Tabla de Aspectos'!$AW$5,IF(O17='Tabla de Aspectos'!$AY$2,24*P17/'Tabla de Aspectos'!$AY$5,IF(O17='Tabla de Aspectos'!$BA$2,24*P17/'Tabla de Aspectos'!$BA$5,IF(O17='Tabla de Aspectos'!$BC$2,24*P17/'Tabla de Aspectos'!$BC$5,IF(O17='Tabla de Aspectos'!$BE$2,24*P17/'Tabla de Aspectos'!$BE$5,IF(O17='Tabla de Aspectos'!$BG$2,24*P17/'Tabla de Aspectos'!$BG$5,IF(O17='Tabla de Aspectos'!$BI$2,24*P17/'Tabla de Aspectos'!$BI$5,IF(O17='Tabla de Aspectos'!$BK$2,24*P17/'Tabla de Aspectos'!$BK$5,IF(O17='Tabla de Aspectos'!$BM$2,24*P17/'Tabla de Aspectos'!$BM$5,IF(O17='Tabla de Aspectos'!$BO$2,24*P17/'Tabla de Aspectos'!$BO$5,IF(O17='Tabla de Aspectos'!$BQ$2,24*P17/'Tabla de Aspectos'!$BQ$5,IF(O17='Tabla de Aspectos'!$BS$2,24*P17/'Tabla de Aspectos'!$BS$5,IF(O17='Tabla de Aspectos'!$BU$2,24*P17/'Tabla de Aspectos'!$BU$5,IF(O17='Tabla de Aspectos'!$BW$2,24*P17/'Tabla de Aspectos'!$BW$5,IF(O17='Tabla de Aspectos'!$BY$2,24*P17/'Tabla de Aspectos'!$BY$5,IF(O17='Tabla de Aspectos'!$CA$2,24*P17/'Tabla de Aspectos'!$CA$5,IF(O17='Tabla de Aspectos'!$CC$2,24*P17/'Tabla de Aspectos'!$CC$5,IF(O17='Tabla de Aspectos'!$CE$2,24*P17/'Tabla de Aspectos'!$CE$5,IF(O17='Tabla de Aspectos'!$CG$2,24*P17/'Tabla de Aspectos'!$CG$5,IF(O17='Tabla de Aspectos'!$CI$2,24*P17/'Tabla de Aspectos'!$CI$5,IF(O17='Tabla de Aspectos'!$CK$2,24*P17/'Tabla de Aspectos'!$CK$5,IF(O17='Tabla de Aspectos'!$CM$2,24*P17/'Tabla de Aspectos'!$CM$5,IF(O17='Tabla de Aspectos'!$CO$2,24*P17/'Tabla de Aspectos'!$CO$5,IF(O17='Tabla de Aspectos'!$CQ$2,24*P17/'Tabla de Aspectos'!$CQ$5,IF(O17='Tabla de Aspectos'!$CS$2,24*P17/'Tabla de Aspectos'!$CS$5,IF(O17='Tabla de Aspectos'!$CU$2,24*P17/'Tabla de Aspectos'!$CU$5,IF(O17='Tabla de Aspectos'!$CW$2,24*P17/'Tabla de Aspectos'!$CW$5,""))))))))))))))))))))))))))))))))))))))))))))))))))</f>
        <v>0</v>
      </c>
      <c r="S17" s="3">
        <f t="shared" si="16"/>
        <v>20</v>
      </c>
      <c r="U17" s="3">
        <f>'Tabla de Aspectos'!D54</f>
        <v>47</v>
      </c>
      <c r="V17" s="3" t="str">
        <f>'Tabla de Aspectos'!E54</f>
        <v>Luna</v>
      </c>
      <c r="W17" s="3" t="str">
        <f>'Tabla de Aspectos'!F54</f>
        <v>Ceres</v>
      </c>
      <c r="X17" s="3" t="str">
        <f>IF('Tabla de Aspectos'!G54='Tabla de Aspectos'!$H$2,'Tabla de Aspectos'!$H$2,IF('Tabla de Aspectos'!I54='Tabla de Aspectos'!$J$2,'Tabla de Aspectos'!$J$2,IF('Tabla de Aspectos'!CY54='Tabla de Aspectos'!$CZ$2,'Tabla de Aspectos'!$CZ$2,IF('Tabla de Aspectos'!K54='Tabla de Aspectos'!$L$2,'Tabla de Aspectos'!$L$2,IF('Tabla de Aspectos'!M54='Tabla de Aspectos'!$N$2,'Tabla de Aspectos'!$N$2,IF('Tabla de Aspectos'!O54='Tabla de Aspectos'!$P$2,'Tabla de Aspectos'!$P$2,IF('Tabla de Aspectos'!Q54='Tabla de Aspectos'!$R$2,'Tabla de Aspectos'!$R$2,IF('Tabla de Aspectos'!S54='Tabla de Aspectos'!$T$2,'Tabla de Aspectos'!$T$2,IF('Tabla de Aspectos'!U54='Tabla de Aspectos'!$V$2,'Tabla de Aspectos'!$V$2,IF('Tabla de Aspectos'!W54='Tabla de Aspectos'!$X$2,'Tabla de Aspectos'!$X$2,IF('Tabla de Aspectos'!Y54='Tabla de Aspectos'!$Z$2,'Tabla de Aspectos'!$Z$2,IF('Tabla de Aspectos'!AA54='Tabla de Aspectos'!$AB$2,'Tabla de Aspectos'!$AB$2,IF('Tabla de Aspectos'!AC54='Tabla de Aspectos'!$AD$2,'Tabla de Aspectos'!$AD$2,IF('Tabla de Aspectos'!AE54='Tabla de Aspectos'!$AF$2,'Tabla de Aspectos'!$AF$2,IF('Tabla de Aspectos'!AG54='Tabla de Aspectos'!$AH$2,'Tabla de Aspectos'!$AH$2,IF('Tabla de Aspectos'!AI54='Tabla de Aspectos'!$AJ$2,'Tabla de Aspectos'!$AJ$2,IF('Tabla de Aspectos'!AK54='Tabla de Aspectos'!$AL$2,'Tabla de Aspectos'!$AL$2,IF('Tabla de Aspectos'!AM54='Tabla de Aspectos'!$AN$2,'Tabla de Aspectos'!$AN$2,IF('Tabla de Aspectos'!AO54='Tabla de Aspectos'!$AP$2,'Tabla de Aspectos'!$AP$2,IF('Tabla de Aspectos'!AQ54='Tabla de Aspectos'!$AR$2,'Tabla de Aspectos'!$AR$2,IF('Tabla de Aspectos'!AS54='Tabla de Aspectos'!$AT$2,'Tabla de Aspectos'!$AT$2,IF('Tabla de Aspectos'!AU54='Tabla de Aspectos'!$AV$2,'Tabla de Aspectos'!$AV$2,IF('Tabla de Aspectos'!AW54='Tabla de Aspectos'!$AX$2,'Tabla de Aspectos'!$AX$2,IF('Tabla de Aspectos'!AY54='Tabla de Aspectos'!$AZ$2,'Tabla de Aspectos'!$AZ$2,IF('Tabla de Aspectos'!BA54='Tabla de Aspectos'!$BB$2,'Tabla de Aspectos'!$BB$2,IF('Tabla de Aspectos'!BC54='Tabla de Aspectos'!$BD$2,'Tabla de Aspectos'!$BD$2,IF('Tabla de Aspectos'!BE54='Tabla de Aspectos'!$BF$2,'Tabla de Aspectos'!$BF$2,IF('Tabla de Aspectos'!BG54='Tabla de Aspectos'!$BH$2,'Tabla de Aspectos'!$BH$2,IF('Tabla de Aspectos'!BI54='Tabla de Aspectos'!$BJ$2,'Tabla de Aspectos'!$BJ$2,IF('Tabla de Aspectos'!BK54='Tabla de Aspectos'!$BL$2,'Tabla de Aspectos'!$BL$2,IF('Tabla de Aspectos'!BM54='Tabla de Aspectos'!$BN$2,'Tabla de Aspectos'!$BN$2,IF('Tabla de Aspectos'!BO54='Tabla de Aspectos'!$BP$2,'Tabla de Aspectos'!$BP$2,IF('Tabla de Aspectos'!BQ54='Tabla de Aspectos'!$BR$2,'Tabla de Aspectos'!$BR$2,IF('Tabla de Aspectos'!BS54='Tabla de Aspectos'!$BT$2,'Tabla de Aspectos'!$BT$2,IF('Tabla de Aspectos'!BU54='Tabla de Aspectos'!$BV$2,'Tabla de Aspectos'!$BV$2,IF('Tabla de Aspectos'!BW54='Tabla de Aspectos'!$BX$2,'Tabla de Aspectos'!$BX$2,IF('Tabla de Aspectos'!BY54='Tabla de Aspectos'!$BZ$2,'Tabla de Aspectos'!$BZ$2,IF('Tabla de Aspectos'!CA54='Tabla de Aspectos'!$CB$2,'Tabla de Aspectos'!$CB$2,IF('Tabla de Aspectos'!CC54='Tabla de Aspectos'!$CD$2,'Tabla de Aspectos'!$CD$2,IF('Tabla de Aspectos'!CE54='Tabla de Aspectos'!$CF$2,'Tabla de Aspectos'!$CF$2,IF('Tabla de Aspectos'!CG54='Tabla de Aspectos'!$CH$2,'Tabla de Aspectos'!$CH$2,IF('Tabla de Aspectos'!CI54='Tabla de Aspectos'!$CJ$2,'Tabla de Aspectos'!$CJ$2,IF('Tabla de Aspectos'!CK54='Tabla de Aspectos'!$CL$2,'Tabla de Aspectos'!$CL$2,IF('Tabla de Aspectos'!CM54='Tabla de Aspectos'!$CN$2,'Tabla de Aspectos'!$CN$2,IF('Tabla de Aspectos'!CO54='Tabla de Aspectos'!$CP$2,'Tabla de Aspectos'!$CP$2,IF('Tabla de Aspectos'!CQ54='Tabla de Aspectos'!$CR$2,'Tabla de Aspectos'!$CR$2,IF('Tabla de Aspectos'!CS54='Tabla de Aspectos'!$CT$2,'Tabla de Aspectos'!$CT$2,IF('Tabla de Aspectos'!CU54='Tabla de Aspectos'!$CV$2,'Tabla de Aspectos'!$CV$2,IF('Tabla de Aspectos'!CW54='Tabla de Aspectos'!$CX$2,'Tabla de Aspectos'!$CX$2,"")))))))))))))))))))))))))))))))))))))))))))))))))</f>
        <v>Conjunción</v>
      </c>
      <c r="Y17" s="5">
        <f>IF(AND('Tabla de Aspectos'!H54&gt;=0,'Tabla de Aspectos'!H54&lt;'Tabla de Aspectos'!$G$5/24),'Tabla de Aspectos'!H54,IF(AND('Tabla de Aspectos'!J54&gt;=0,'Tabla de Aspectos'!J54&lt;'Tabla de Aspectos'!$I$5/24),'Tabla de Aspectos'!J54,IF(AND('Tabla de Aspectos'!CZ54&gt;=0,'Tabla de Aspectos'!CZ54&lt;'Tabla de Aspectos'!$CY$5/24),'Tabla de Aspectos'!CZ54,IF(AND('Tabla de Aspectos'!L54&gt;=0,'Tabla de Aspectos'!L54&lt;'Tabla de Aspectos'!$K$5/24),'Tabla de Aspectos'!L54,IF(AND('Tabla de Aspectos'!N54&gt;=0,'Tabla de Aspectos'!N54&lt;'Tabla de Aspectos'!$M$5/24),'Tabla de Aspectos'!N54,IF(AND('Tabla de Aspectos'!P54&gt;=0,'Tabla de Aspectos'!P54&lt;'Tabla de Aspectos'!$O$5/24),'Tabla de Aspectos'!P54,IF(AND('Tabla de Aspectos'!R54&gt;=0,'Tabla de Aspectos'!R54&lt;'Tabla de Aspectos'!$Q$5/24),'Tabla de Aspectos'!R54,IF(AND('Tabla de Aspectos'!T54&gt;=0,'Tabla de Aspectos'!T54&lt;'Tabla de Aspectos'!$S$5/24),'Tabla de Aspectos'!T54,IF(AND('Tabla de Aspectos'!V54&gt;=0,'Tabla de Aspectos'!V54&lt;'Tabla de Aspectos'!$U$5/24),'Tabla de Aspectos'!V54,IF(AND('Tabla de Aspectos'!X54&gt;=0,'Tabla de Aspectos'!X54&lt;'Tabla de Aspectos'!$W$5/24),'Tabla de Aspectos'!X54,IF(AND('Tabla de Aspectos'!Z54&gt;=0,'Tabla de Aspectos'!Z54&lt;'Tabla de Aspectos'!$Y$5/24),'Tabla de Aspectos'!Z54,IF(AND('Tabla de Aspectos'!AB54&gt;=0,'Tabla de Aspectos'!AB54&lt;'Tabla de Aspectos'!$AA$5/24),'Tabla de Aspectos'!AB54,IF(AND('Tabla de Aspectos'!AD54&gt;=0,'Tabla de Aspectos'!AD54&lt;'Tabla de Aspectos'!$AC$5/24),'Tabla de Aspectos'!AD54,IF(AND('Tabla de Aspectos'!AF54&gt;=0,'Tabla de Aspectos'!AF54&lt;'Tabla de Aspectos'!$AE$5/24),'Tabla de Aspectos'!AF54,IF(AND('Tabla de Aspectos'!AH54&gt;=0,'Tabla de Aspectos'!AH54&lt;'Tabla de Aspectos'!$AG$5/24),'Tabla de Aspectos'!AH54,IF(AND('Tabla de Aspectos'!AJ54&gt;=0,'Tabla de Aspectos'!AJ54&lt;'Tabla de Aspectos'!$AI$5/24),'Tabla de Aspectos'!AJ54,IF(AND('Tabla de Aspectos'!AL54&gt;=0,'Tabla de Aspectos'!AL54&lt;'Tabla de Aspectos'!$AK$5/24),'Tabla de Aspectos'!AL54,IF(AND('Tabla de Aspectos'!AN54&gt;=0,'Tabla de Aspectos'!AN54&lt;'Tabla de Aspectos'!$AM$5/24),'Tabla de Aspectos'!AN54,IF(AND('Tabla de Aspectos'!AP54&gt;=0,'Tabla de Aspectos'!AP54&lt;'Tabla de Aspectos'!$AO$5/24),'Tabla de Aspectos'!AP54,IF(AND('Tabla de Aspectos'!AR54&gt;=0,'Tabla de Aspectos'!AR54&lt;'Tabla de Aspectos'!$AQ$5/24),'Tabla de Aspectos'!AR54,IF(AND('Tabla de Aspectos'!AT54&gt;=0,'Tabla de Aspectos'!AT54&lt;'Tabla de Aspectos'!$AS$5/24),'Tabla de Aspectos'!AT54,IF(AND('Tabla de Aspectos'!AV54&gt;=0,'Tabla de Aspectos'!AV54&lt;'Tabla de Aspectos'!$AU$5/24),'Tabla de Aspectos'!AV54,IF(AND('Tabla de Aspectos'!AX54&gt;=0,'Tabla de Aspectos'!AX54&lt;'Tabla de Aspectos'!$AW$5/24),'Tabla de Aspectos'!AX54,IF(AND('Tabla de Aspectos'!AZ54&gt;=0,'Tabla de Aspectos'!AZ54&lt;'Tabla de Aspectos'!$AY$5/24),'Tabla de Aspectos'!AZ54,IF(AND('Tabla de Aspectos'!BB54&gt;=0,'Tabla de Aspectos'!BB54&lt;'Tabla de Aspectos'!$BA$5/24),'Tabla de Aspectos'!BB54,IF(AND('Tabla de Aspectos'!BD54&gt;=0,'Tabla de Aspectos'!BD54&lt;'Tabla de Aspectos'!$BC$5/24),'Tabla de Aspectos'!BD54,IF(AND('Tabla de Aspectos'!BF54&gt;=0,'Tabla de Aspectos'!BF54&lt;'Tabla de Aspectos'!$BE$5/24),'Tabla de Aspectos'!BF54,IF(AND('Tabla de Aspectos'!BH54&gt;=0,'Tabla de Aspectos'!BH54&lt;'Tabla de Aspectos'!$BG$5/24),'Tabla de Aspectos'!BH54,IF(AND('Tabla de Aspectos'!BJ54&gt;=0,'Tabla de Aspectos'!BJ54&lt;'Tabla de Aspectos'!$BI$5/24),'Tabla de Aspectos'!BJ54,IF(AND('Tabla de Aspectos'!BL54&gt;=0,'Tabla de Aspectos'!BL54&lt;'Tabla de Aspectos'!$BK$5/24),'Tabla de Aspectos'!BL54,IF(AND('Tabla de Aspectos'!BN54&gt;=0,'Tabla de Aspectos'!BN54&lt;'Tabla de Aspectos'!$BM$5/24),'Tabla de Aspectos'!BN54,IF(AND('Tabla de Aspectos'!BP54&gt;=0,'Tabla de Aspectos'!BP54&lt;'Tabla de Aspectos'!$BO$5/24),'Tabla de Aspectos'!BP54,IF(AND('Tabla de Aspectos'!BR54&gt;=0,'Tabla de Aspectos'!BR54&lt;'Tabla de Aspectos'!$BQ$5/24),'Tabla de Aspectos'!BR54,IF(AND('Tabla de Aspectos'!BT54&gt;=0,'Tabla de Aspectos'!BT54&lt;'Tabla de Aspectos'!$BS$5/24),'Tabla de Aspectos'!BT54,IF(AND('Tabla de Aspectos'!BV54&gt;=0,'Tabla de Aspectos'!BV54&lt;'Tabla de Aspectos'!$BU$5/24),'Tabla de Aspectos'!BV54,IF(AND('Tabla de Aspectos'!BX54&gt;=0,'Tabla de Aspectos'!BX54&lt;'Tabla de Aspectos'!$BW$5/24),'Tabla de Aspectos'!BX54,IF(AND('Tabla de Aspectos'!BZ54&gt;=0,'Tabla de Aspectos'!BZ54&lt;'Tabla de Aspectos'!$BY$5/24),'Tabla de Aspectos'!BZ54,IF(AND('Tabla de Aspectos'!CB54&gt;=0,'Tabla de Aspectos'!CB54&lt;'Tabla de Aspectos'!$CA$5/24),'Tabla de Aspectos'!CB54,IF(AND('Tabla de Aspectos'!CD54&gt;=0,'Tabla de Aspectos'!CD54&lt;'Tabla de Aspectos'!$CC$5/24),'Tabla de Aspectos'!CD54,IF(AND('Tabla de Aspectos'!CF54&gt;=0,'Tabla de Aspectos'!CF54&lt;'Tabla de Aspectos'!$CE$5/24),'Tabla de Aspectos'!CF54,IF(AND('Tabla de Aspectos'!CH54&gt;=0,'Tabla de Aspectos'!CH54&lt;'Tabla de Aspectos'!$CG$5/24),'Tabla de Aspectos'!CH54,IF(AND('Tabla de Aspectos'!CJ54&gt;=0,'Tabla de Aspectos'!CJ54&lt;'Tabla de Aspectos'!$CI$5/24),'Tabla de Aspectos'!CJ54,IF(AND('Tabla de Aspectos'!CL54&gt;=0,'Tabla de Aspectos'!CL54&lt;'Tabla de Aspectos'!$CK$5/24),'Tabla de Aspectos'!CL54,IF(AND('Tabla de Aspectos'!CN54&gt;=0,'Tabla de Aspectos'!CN54&lt;'Tabla de Aspectos'!$CM$5/24),'Tabla de Aspectos'!CN54,IF(AND('Tabla de Aspectos'!CP54&gt;=0,'Tabla de Aspectos'!CP54&lt;'Tabla de Aspectos'!$CO$5/24),'Tabla de Aspectos'!CP54,IF(AND('Tabla de Aspectos'!CR54&gt;=0,'Tabla de Aspectos'!CR54&lt;'Tabla de Aspectos'!$CQ$5/24),'Tabla de Aspectos'!CR54,IF(AND('Tabla de Aspectos'!CT54&gt;=0,'Tabla de Aspectos'!CT54&lt;'Tabla de Aspectos'!$CS$5/24),'Tabla de Aspectos'!CT54,IF(AND('Tabla de Aspectos'!CV54&gt;=0,'Tabla de Aspectos'!CV54&lt;'Tabla de Aspectos'!$CU$5/24),'Tabla de Aspectos'!CV54,IF(AND('Tabla de Aspectos'!CX54&gt;=0,'Tabla de Aspectos'!CX54&lt;'Tabla de Aspectos'!$CW$5/24),'Tabla de Aspectos'!CX54,"")))))))))))))))))))))))))))))))))))))))))))))))))</f>
        <v>0</v>
      </c>
      <c r="Z17" s="3" t="str">
        <f>IF(Y17&lt;&gt;"",IF(X17=13,"(no se puede describir)",IF(X17="Conjunción","+20",ROUND((31-HLOOKUP(X17,'Tabla de Aspectos'!$G$2:$DT$7,6,FALSE))/3*2,1))),"")</f>
        <v>+20</v>
      </c>
      <c r="AA17" s="3">
        <f>IF(X17='Tabla de Aspectos'!$G$2,24*Y17/'Tabla de Aspectos'!$G$5,IF(X17='Tabla de Aspectos'!$I$2,24*Y17/'Tabla de Aspectos'!$I$5,IF(X17='Tabla de Aspectos'!$K$2,24*Y17/'Tabla de Aspectos'!$K$5,IF(X17='Tabla de Aspectos'!$CY$2,24*Y17/'Tabla de Aspectos'!$CY$5,IF(X17='Tabla de Aspectos'!$M$2,24*Y17/'Tabla de Aspectos'!$M$5,IF(X17='Tabla de Aspectos'!$M$2,24*Y17/'Tabla de Aspectos'!$M$5,IF(X17='Tabla de Aspectos'!$O$2,24*Y17/'Tabla de Aspectos'!$O$5,IF(X17='Tabla de Aspectos'!$Q$2,24*Y17/'Tabla de Aspectos'!$Q$5,IF(X17='Tabla de Aspectos'!$S$2,24*Y17/'Tabla de Aspectos'!$S$5,IF(X17='Tabla de Aspectos'!$U$2,24*Y17/'Tabla de Aspectos'!$U$5,IF(X17='Tabla de Aspectos'!$W$2,24*Y17/'Tabla de Aspectos'!$W$5,IF(X17='Tabla de Aspectos'!$Y$2,24*Y17/'Tabla de Aspectos'!$Y$5,IF(X17='Tabla de Aspectos'!$AA$2,24*Y17/'Tabla de Aspectos'!$AA$5,IF(X17='Tabla de Aspectos'!$AC$2,24*Y17/'Tabla de Aspectos'!$AC$5,IF(X17='Tabla de Aspectos'!$AE$2,24*Y17/'Tabla de Aspectos'!$AE$5,IF(X17='Tabla de Aspectos'!$AG$2,24*Y17/'Tabla de Aspectos'!$AG$5,IF(X17='Tabla de Aspectos'!$AI$2,24*Y17/'Tabla de Aspectos'!$AI$5,IF(X17='Tabla de Aspectos'!$AK$2,24*Y17/'Tabla de Aspectos'!$AK$5,IF(X17='Tabla de Aspectos'!$AM$2,24*Y17/'Tabla de Aspectos'!$AM$5,IF(X17='Tabla de Aspectos'!$AO$2,24*Y17/'Tabla de Aspectos'!$AO$5,IF(X17='Tabla de Aspectos'!$AQ$2,24*Y17/'Tabla de Aspectos'!$AQ$5,IF(X17='Tabla de Aspectos'!$AS$2,24*Y17/'Tabla de Aspectos'!$AS$5,IF(X17='Tabla de Aspectos'!$AU$2,24*Y17/'Tabla de Aspectos'!$AU$5,IF(X17='Tabla de Aspectos'!$AW$2,24*Y17/'Tabla de Aspectos'!$AW$5,IF(X17='Tabla de Aspectos'!$AY$2,24*Y17/'Tabla de Aspectos'!$AY$5,IF(X17='Tabla de Aspectos'!$BA$2,24*Y17/'Tabla de Aspectos'!$BA$5,IF(X17='Tabla de Aspectos'!$BC$2,24*Y17/'Tabla de Aspectos'!$BC$5,IF(X17='Tabla de Aspectos'!$BE$2,24*Y17/'Tabla de Aspectos'!$BE$5,IF(X17='Tabla de Aspectos'!$BG$2,24*Y17/'Tabla de Aspectos'!$BG$5,IF(X17='Tabla de Aspectos'!$BI$2,24*Y17/'Tabla de Aspectos'!$BI$5,IF(X17='Tabla de Aspectos'!$BK$2,24*Y17/'Tabla de Aspectos'!$BK$5,IF(X17='Tabla de Aspectos'!$BM$2,24*Y17/'Tabla de Aspectos'!$BM$5,IF(X17='Tabla de Aspectos'!$BO$2,24*Y17/'Tabla de Aspectos'!$BO$5,IF(X17='Tabla de Aspectos'!$BQ$2,24*Y17/'Tabla de Aspectos'!$BQ$5,IF(X17='Tabla de Aspectos'!$BS$2,24*Y17/'Tabla de Aspectos'!$BS$5,IF(X17='Tabla de Aspectos'!$BU$2,24*Y17/'Tabla de Aspectos'!$BU$5,IF(X17='Tabla de Aspectos'!$BW$2,24*Y17/'Tabla de Aspectos'!$BW$5,IF(X17='Tabla de Aspectos'!$BY$2,24*Y17/'Tabla de Aspectos'!$BY$5,IF(X17='Tabla de Aspectos'!$CA$2,24*Y17/'Tabla de Aspectos'!$CA$5,IF(X17='Tabla de Aspectos'!$CC$2,24*Y17/'Tabla de Aspectos'!$CC$5,IF(X17='Tabla de Aspectos'!$CE$2,24*Y17/'Tabla de Aspectos'!$CE$5,IF(X17='Tabla de Aspectos'!$CG$2,24*Y17/'Tabla de Aspectos'!$CG$5,IF(X17='Tabla de Aspectos'!$CI$2,24*Y17/'Tabla de Aspectos'!$CI$5,IF(X17='Tabla de Aspectos'!$CK$2,24*Y17/'Tabla de Aspectos'!$CK$5,IF(X17='Tabla de Aspectos'!$CM$2,24*Y17/'Tabla de Aspectos'!$CM$5,IF(X17='Tabla de Aspectos'!$CO$2,24*Y17/'Tabla de Aspectos'!$CO$5,IF(X17='Tabla de Aspectos'!$CQ$2,24*Y17/'Tabla de Aspectos'!$CQ$5,IF(X17='Tabla de Aspectos'!$CS$2,24*Y17/'Tabla de Aspectos'!$CS$5,IF(X17='Tabla de Aspectos'!$CU$2,24*Y17/'Tabla de Aspectos'!$CU$5,IF(X17='Tabla de Aspectos'!$CW$2,24*Y17/'Tabla de Aspectos'!$CW$5,""))))))))))))))))))))))))))))))))))))))))))))))))))</f>
        <v>0</v>
      </c>
      <c r="AB17" s="3">
        <f t="shared" si="0"/>
        <v>20</v>
      </c>
      <c r="AD17" s="3">
        <f>'Tabla de Aspectos'!D69</f>
        <v>63</v>
      </c>
      <c r="AE17" s="3" t="str">
        <f>'Tabla de Aspectos'!E69</f>
        <v>Mercurio</v>
      </c>
      <c r="AF17" s="3" t="str">
        <f>'Tabla de Aspectos'!F69</f>
        <v>Ceres</v>
      </c>
      <c r="AG17" s="3" t="str">
        <f>IF('Tabla de Aspectos'!G69='Tabla de Aspectos'!$H$2,'Tabla de Aspectos'!$H$2,IF('Tabla de Aspectos'!I69='Tabla de Aspectos'!$J$2,'Tabla de Aspectos'!$J$2,IF('Tabla de Aspectos'!CY69='Tabla de Aspectos'!$CZ$2,'Tabla de Aspectos'!$CZ$2,IF('Tabla de Aspectos'!K69='Tabla de Aspectos'!$L$2,'Tabla de Aspectos'!$L$2,IF('Tabla de Aspectos'!M69='Tabla de Aspectos'!$N$2,'Tabla de Aspectos'!$N$2,IF('Tabla de Aspectos'!O69='Tabla de Aspectos'!$P$2,'Tabla de Aspectos'!$P$2,IF('Tabla de Aspectos'!Q69='Tabla de Aspectos'!$R$2,'Tabla de Aspectos'!$R$2,IF('Tabla de Aspectos'!S69='Tabla de Aspectos'!$T$2,'Tabla de Aspectos'!$T$2,IF('Tabla de Aspectos'!U69='Tabla de Aspectos'!$V$2,'Tabla de Aspectos'!$V$2,IF('Tabla de Aspectos'!W69='Tabla de Aspectos'!$X$2,'Tabla de Aspectos'!$X$2,IF('Tabla de Aspectos'!Y69='Tabla de Aspectos'!$Z$2,'Tabla de Aspectos'!$Z$2,IF('Tabla de Aspectos'!AA69='Tabla de Aspectos'!$AB$2,'Tabla de Aspectos'!$AB$2,IF('Tabla de Aspectos'!AC69='Tabla de Aspectos'!$AD$2,'Tabla de Aspectos'!$AD$2,IF('Tabla de Aspectos'!AE69='Tabla de Aspectos'!$AF$2,'Tabla de Aspectos'!$AF$2,IF('Tabla de Aspectos'!AG69='Tabla de Aspectos'!$AH$2,'Tabla de Aspectos'!$AH$2,IF('Tabla de Aspectos'!AI69='Tabla de Aspectos'!$AJ$2,'Tabla de Aspectos'!$AJ$2,IF('Tabla de Aspectos'!AK69='Tabla de Aspectos'!$AL$2,'Tabla de Aspectos'!$AL$2,IF('Tabla de Aspectos'!AM69='Tabla de Aspectos'!$AN$2,'Tabla de Aspectos'!$AN$2,IF('Tabla de Aspectos'!AO69='Tabla de Aspectos'!$AP$2,'Tabla de Aspectos'!$AP$2,IF('Tabla de Aspectos'!AQ69='Tabla de Aspectos'!$AR$2,'Tabla de Aspectos'!$AR$2,IF('Tabla de Aspectos'!AS69='Tabla de Aspectos'!$AT$2,'Tabla de Aspectos'!$AT$2,IF('Tabla de Aspectos'!AU69='Tabla de Aspectos'!$AV$2,'Tabla de Aspectos'!$AV$2,IF('Tabla de Aspectos'!AW69='Tabla de Aspectos'!$AX$2,'Tabla de Aspectos'!$AX$2,IF('Tabla de Aspectos'!AY69='Tabla de Aspectos'!$AZ$2,'Tabla de Aspectos'!$AZ$2,IF('Tabla de Aspectos'!BA69='Tabla de Aspectos'!$BB$2,'Tabla de Aspectos'!$BB$2,IF('Tabla de Aspectos'!BC69='Tabla de Aspectos'!$BD$2,'Tabla de Aspectos'!$BD$2,IF('Tabla de Aspectos'!BE69='Tabla de Aspectos'!$BF$2,'Tabla de Aspectos'!$BF$2,IF('Tabla de Aspectos'!BG69='Tabla de Aspectos'!$BH$2,'Tabla de Aspectos'!$BH$2,IF('Tabla de Aspectos'!BI69='Tabla de Aspectos'!$BJ$2,'Tabla de Aspectos'!$BJ$2,IF('Tabla de Aspectos'!BK69='Tabla de Aspectos'!$BL$2,'Tabla de Aspectos'!$BL$2,IF('Tabla de Aspectos'!BM69='Tabla de Aspectos'!$BN$2,'Tabla de Aspectos'!$BN$2,IF('Tabla de Aspectos'!BO69='Tabla de Aspectos'!$BP$2,'Tabla de Aspectos'!$BP$2,IF('Tabla de Aspectos'!BQ69='Tabla de Aspectos'!$BR$2,'Tabla de Aspectos'!$BR$2,IF('Tabla de Aspectos'!BS69='Tabla de Aspectos'!$BT$2,'Tabla de Aspectos'!$BT$2,IF('Tabla de Aspectos'!BU69='Tabla de Aspectos'!$BV$2,'Tabla de Aspectos'!$BV$2,IF('Tabla de Aspectos'!BW69='Tabla de Aspectos'!$BX$2,'Tabla de Aspectos'!$BX$2,IF('Tabla de Aspectos'!BY69='Tabla de Aspectos'!$BZ$2,'Tabla de Aspectos'!$BZ$2,IF('Tabla de Aspectos'!CA69='Tabla de Aspectos'!$CB$2,'Tabla de Aspectos'!$CB$2,IF('Tabla de Aspectos'!CC69='Tabla de Aspectos'!$CD$2,'Tabla de Aspectos'!$CD$2,IF('Tabla de Aspectos'!CE69='Tabla de Aspectos'!$CF$2,'Tabla de Aspectos'!$CF$2,IF('Tabla de Aspectos'!CG69='Tabla de Aspectos'!$CH$2,'Tabla de Aspectos'!$CH$2,IF('Tabla de Aspectos'!CI69='Tabla de Aspectos'!$CJ$2,'Tabla de Aspectos'!$CJ$2,IF('Tabla de Aspectos'!CK69='Tabla de Aspectos'!$CL$2,'Tabla de Aspectos'!$CL$2,IF('Tabla de Aspectos'!CM69='Tabla de Aspectos'!$CN$2,'Tabla de Aspectos'!$CN$2,IF('Tabla de Aspectos'!CO69='Tabla de Aspectos'!$CP$2,'Tabla de Aspectos'!$CP$2,IF('Tabla de Aspectos'!CQ69='Tabla de Aspectos'!$CR$2,'Tabla de Aspectos'!$CR$2,IF('Tabla de Aspectos'!CS69='Tabla de Aspectos'!$CT$2,'Tabla de Aspectos'!$CT$2,IF('Tabla de Aspectos'!CU69='Tabla de Aspectos'!$CV$2,'Tabla de Aspectos'!$CV$2,IF('Tabla de Aspectos'!CW69='Tabla de Aspectos'!$CX$2,'Tabla de Aspectos'!$CX$2,"")))))))))))))))))))))))))))))))))))))))))))))))))</f>
        <v>Conjunción</v>
      </c>
      <c r="AH17" s="5">
        <f>IF(AND('Tabla de Aspectos'!H69&gt;=0,'Tabla de Aspectos'!H69&lt;'Tabla de Aspectos'!$G$5/24),'Tabla de Aspectos'!H69,IF(AND('Tabla de Aspectos'!J69&gt;=0,'Tabla de Aspectos'!J69&lt;'Tabla de Aspectos'!$I$5/24),'Tabla de Aspectos'!J69,IF(AND('Tabla de Aspectos'!CZ69&gt;=0,'Tabla de Aspectos'!CZ69&lt;'Tabla de Aspectos'!$CY$5/24),'Tabla de Aspectos'!CZ69,IF(AND('Tabla de Aspectos'!L69&gt;=0,'Tabla de Aspectos'!L69&lt;'Tabla de Aspectos'!$K$5/24),'Tabla de Aspectos'!L69,IF(AND('Tabla de Aspectos'!N69&gt;=0,'Tabla de Aspectos'!N69&lt;'Tabla de Aspectos'!$M$5/24),'Tabla de Aspectos'!N69,IF(AND('Tabla de Aspectos'!P69&gt;=0,'Tabla de Aspectos'!P69&lt;'Tabla de Aspectos'!$O$5/24),'Tabla de Aspectos'!P69,IF(AND('Tabla de Aspectos'!R69&gt;=0,'Tabla de Aspectos'!R69&lt;'Tabla de Aspectos'!$Q$5/24),'Tabla de Aspectos'!R69,IF(AND('Tabla de Aspectos'!T69&gt;=0,'Tabla de Aspectos'!T69&lt;'Tabla de Aspectos'!$S$5/24),'Tabla de Aspectos'!T69,IF(AND('Tabla de Aspectos'!V69&gt;=0,'Tabla de Aspectos'!V69&lt;'Tabla de Aspectos'!$U$5/24),'Tabla de Aspectos'!V69,IF(AND('Tabla de Aspectos'!X69&gt;=0,'Tabla de Aspectos'!X69&lt;'Tabla de Aspectos'!$W$5/24),'Tabla de Aspectos'!X69,IF(AND('Tabla de Aspectos'!Z69&gt;=0,'Tabla de Aspectos'!Z69&lt;'Tabla de Aspectos'!$Y$5/24),'Tabla de Aspectos'!Z69,IF(AND('Tabla de Aspectos'!AB69&gt;=0,'Tabla de Aspectos'!AB69&lt;'Tabla de Aspectos'!$AA$5/24),'Tabla de Aspectos'!AB69,IF(AND('Tabla de Aspectos'!AD69&gt;=0,'Tabla de Aspectos'!AD69&lt;'Tabla de Aspectos'!$AC$5/24),'Tabla de Aspectos'!AD69,IF(AND('Tabla de Aspectos'!AF69&gt;=0,'Tabla de Aspectos'!AF69&lt;'Tabla de Aspectos'!$AE$5/24),'Tabla de Aspectos'!AF69,IF(AND('Tabla de Aspectos'!AH69&gt;=0,'Tabla de Aspectos'!AH69&lt;'Tabla de Aspectos'!$AG$5/24),'Tabla de Aspectos'!AH69,IF(AND('Tabla de Aspectos'!AJ69&gt;=0,'Tabla de Aspectos'!AJ69&lt;'Tabla de Aspectos'!$AI$5/24),'Tabla de Aspectos'!AJ69,IF(AND('Tabla de Aspectos'!AL69&gt;=0,'Tabla de Aspectos'!AL69&lt;'Tabla de Aspectos'!$AK$5/24),'Tabla de Aspectos'!AL69,IF(AND('Tabla de Aspectos'!AN69&gt;=0,'Tabla de Aspectos'!AN69&lt;'Tabla de Aspectos'!$AM$5/24),'Tabla de Aspectos'!AN69,IF(AND('Tabla de Aspectos'!AP69&gt;=0,'Tabla de Aspectos'!AP69&lt;'Tabla de Aspectos'!$AO$5/24),'Tabla de Aspectos'!AP69,IF(AND('Tabla de Aspectos'!AR69&gt;=0,'Tabla de Aspectos'!AR69&lt;'Tabla de Aspectos'!$AQ$5/24),'Tabla de Aspectos'!AR69,IF(AND('Tabla de Aspectos'!AT69&gt;=0,'Tabla de Aspectos'!AT69&lt;'Tabla de Aspectos'!$AS$5/24),'Tabla de Aspectos'!AT69,IF(AND('Tabla de Aspectos'!AV69&gt;=0,'Tabla de Aspectos'!AV69&lt;'Tabla de Aspectos'!$AU$5/24),'Tabla de Aspectos'!AV69,IF(AND('Tabla de Aspectos'!AX69&gt;=0,'Tabla de Aspectos'!AX69&lt;'Tabla de Aspectos'!$AW$5/24),'Tabla de Aspectos'!AX69,IF(AND('Tabla de Aspectos'!AZ69&gt;=0,'Tabla de Aspectos'!AZ69&lt;'Tabla de Aspectos'!$AY$5/24),'Tabla de Aspectos'!AZ69,IF(AND('Tabla de Aspectos'!BB69&gt;=0,'Tabla de Aspectos'!BB69&lt;'Tabla de Aspectos'!$BA$5/24),'Tabla de Aspectos'!BB69,IF(AND('Tabla de Aspectos'!BD69&gt;=0,'Tabla de Aspectos'!BD69&lt;'Tabla de Aspectos'!$BC$5/24),'Tabla de Aspectos'!BD69,IF(AND('Tabla de Aspectos'!BF69&gt;=0,'Tabla de Aspectos'!BF69&lt;'Tabla de Aspectos'!$BE$5/24),'Tabla de Aspectos'!BF69,IF(AND('Tabla de Aspectos'!BH69&gt;=0,'Tabla de Aspectos'!BH69&lt;'Tabla de Aspectos'!$BG$5/24),'Tabla de Aspectos'!BH69,IF(AND('Tabla de Aspectos'!BJ69&gt;=0,'Tabla de Aspectos'!BJ69&lt;'Tabla de Aspectos'!$BI$5/24),'Tabla de Aspectos'!BJ69,IF(AND('Tabla de Aspectos'!BL69&gt;=0,'Tabla de Aspectos'!BL69&lt;'Tabla de Aspectos'!$BK$5/24),'Tabla de Aspectos'!BL69,IF(AND('Tabla de Aspectos'!BN69&gt;=0,'Tabla de Aspectos'!BN69&lt;'Tabla de Aspectos'!$BM$5/24),'Tabla de Aspectos'!BN69,IF(AND('Tabla de Aspectos'!BP69&gt;=0,'Tabla de Aspectos'!BP69&lt;'Tabla de Aspectos'!$BO$5/24),'Tabla de Aspectos'!BP69,IF(AND('Tabla de Aspectos'!BR69&gt;=0,'Tabla de Aspectos'!BR69&lt;'Tabla de Aspectos'!$BQ$5/24),'Tabla de Aspectos'!BR69,IF(AND('Tabla de Aspectos'!BT69&gt;=0,'Tabla de Aspectos'!BT69&lt;'Tabla de Aspectos'!$BS$5/24),'Tabla de Aspectos'!BT69,IF(AND('Tabla de Aspectos'!BV69&gt;=0,'Tabla de Aspectos'!BV69&lt;'Tabla de Aspectos'!$BU$5/24),'Tabla de Aspectos'!BV69,IF(AND('Tabla de Aspectos'!BX69&gt;=0,'Tabla de Aspectos'!BX69&lt;'Tabla de Aspectos'!$BW$5/24),'Tabla de Aspectos'!BX69,IF(AND('Tabla de Aspectos'!BZ69&gt;=0,'Tabla de Aspectos'!BZ69&lt;'Tabla de Aspectos'!$BY$5/24),'Tabla de Aspectos'!BZ69,IF(AND('Tabla de Aspectos'!CB69&gt;=0,'Tabla de Aspectos'!CB69&lt;'Tabla de Aspectos'!$CA$5/24),'Tabla de Aspectos'!CB69,IF(AND('Tabla de Aspectos'!CD69&gt;=0,'Tabla de Aspectos'!CD69&lt;'Tabla de Aspectos'!$CC$5/24),'Tabla de Aspectos'!CD69,IF(AND('Tabla de Aspectos'!CF69&gt;=0,'Tabla de Aspectos'!CF69&lt;'Tabla de Aspectos'!$CE$5/24),'Tabla de Aspectos'!CF69,IF(AND('Tabla de Aspectos'!CH69&gt;=0,'Tabla de Aspectos'!CH69&lt;'Tabla de Aspectos'!$CG$5/24),'Tabla de Aspectos'!CH69,IF(AND('Tabla de Aspectos'!CJ69&gt;=0,'Tabla de Aspectos'!CJ69&lt;'Tabla de Aspectos'!$CI$5/24),'Tabla de Aspectos'!CJ69,IF(AND('Tabla de Aspectos'!CL69&gt;=0,'Tabla de Aspectos'!CL69&lt;'Tabla de Aspectos'!$CK$5/24),'Tabla de Aspectos'!CL69,IF(AND('Tabla de Aspectos'!CN69&gt;=0,'Tabla de Aspectos'!CN69&lt;'Tabla de Aspectos'!$CM$5/24),'Tabla de Aspectos'!CN69,IF(AND('Tabla de Aspectos'!CP69&gt;=0,'Tabla de Aspectos'!CP69&lt;'Tabla de Aspectos'!$CO$5/24),'Tabla de Aspectos'!CP69,IF(AND('Tabla de Aspectos'!CR69&gt;=0,'Tabla de Aspectos'!CR69&lt;'Tabla de Aspectos'!$CQ$5/24),'Tabla de Aspectos'!CR69,IF(AND('Tabla de Aspectos'!CT69&gt;=0,'Tabla de Aspectos'!CT69&lt;'Tabla de Aspectos'!$CS$5/24),'Tabla de Aspectos'!CT69,IF(AND('Tabla de Aspectos'!CV69&gt;=0,'Tabla de Aspectos'!CV69&lt;'Tabla de Aspectos'!$CU$5/24),'Tabla de Aspectos'!CV69,IF(AND('Tabla de Aspectos'!CX69&gt;=0,'Tabla de Aspectos'!CX69&lt;'Tabla de Aspectos'!$CW$5/24),'Tabla de Aspectos'!CX69,"")))))))))))))))))))))))))))))))))))))))))))))))))</f>
        <v>0</v>
      </c>
      <c r="AI17" s="3" t="str">
        <f>IF(AH17&lt;&gt;"",IF(AG17=13,"(no se puede describir)",IF(AG17="Conjunción","+20",ROUND((31-HLOOKUP(AG17,'Tabla de Aspectos'!$G$2:$DT$7,6,FALSE))/3*2,1))),"")</f>
        <v>+20</v>
      </c>
      <c r="AJ17" s="3">
        <f>IF(AG17='Tabla de Aspectos'!$G$2,24*AH17/'Tabla de Aspectos'!$G$5,IF(AG17='Tabla de Aspectos'!$I$2,24*AH17/'Tabla de Aspectos'!$I$5,IF(AG17='Tabla de Aspectos'!$K$2,24*AH17/'Tabla de Aspectos'!$K$5,IF(AG17='Tabla de Aspectos'!$CY$2,24*AH17/'Tabla de Aspectos'!$CY$5,IF(AG17='Tabla de Aspectos'!$M$2,24*AH17/'Tabla de Aspectos'!$M$5,IF(AG17='Tabla de Aspectos'!$M$2,24*AH17/'Tabla de Aspectos'!$M$5,IF(AG17='Tabla de Aspectos'!$O$2,24*AH17/'Tabla de Aspectos'!$O$5,IF(AG17='Tabla de Aspectos'!$Q$2,24*AH17/'Tabla de Aspectos'!$Q$5,IF(AG17='Tabla de Aspectos'!$S$2,24*AH17/'Tabla de Aspectos'!$S$5,IF(AG17='Tabla de Aspectos'!$U$2,24*AH17/'Tabla de Aspectos'!$U$5,IF(AG17='Tabla de Aspectos'!$W$2,24*AH17/'Tabla de Aspectos'!$W$5,IF(AG17='Tabla de Aspectos'!$Y$2,24*AH17/'Tabla de Aspectos'!$Y$5,IF(AG17='Tabla de Aspectos'!$AA$2,24*AH17/'Tabla de Aspectos'!$AA$5,IF(AG17='Tabla de Aspectos'!$AC$2,24*AH17/'Tabla de Aspectos'!$AC$5,IF(AG17='Tabla de Aspectos'!$AE$2,24*AH17/'Tabla de Aspectos'!$AE$5,IF(AG17='Tabla de Aspectos'!$AG$2,24*AH17/'Tabla de Aspectos'!$AG$5,IF(AG17='Tabla de Aspectos'!$AI$2,24*AH17/'Tabla de Aspectos'!$AI$5,IF(AG17='Tabla de Aspectos'!$AK$2,24*AH17/'Tabla de Aspectos'!$AK$5,IF(AG17='Tabla de Aspectos'!$AM$2,24*AH17/'Tabla de Aspectos'!$AM$5,IF(AG17='Tabla de Aspectos'!$AO$2,24*AH17/'Tabla de Aspectos'!$AO$5,IF(AG17='Tabla de Aspectos'!$AQ$2,24*AH17/'Tabla de Aspectos'!$AQ$5,IF(AG17='Tabla de Aspectos'!$AS$2,24*AH17/'Tabla de Aspectos'!$AS$5,IF(AG17='Tabla de Aspectos'!$AU$2,24*AH17/'Tabla de Aspectos'!$AU$5,IF(AG17='Tabla de Aspectos'!$AW$2,24*AH17/'Tabla de Aspectos'!$AW$5,IF(AG17='Tabla de Aspectos'!$AY$2,24*AH17/'Tabla de Aspectos'!$AY$5,IF(AG17='Tabla de Aspectos'!$BA$2,24*AH17/'Tabla de Aspectos'!$BA$5,IF(AG17='Tabla de Aspectos'!$BC$2,24*AH17/'Tabla de Aspectos'!$BC$5,IF(AG17='Tabla de Aspectos'!$BE$2,24*AH17/'Tabla de Aspectos'!$BE$5,IF(AG17='Tabla de Aspectos'!$BG$2,24*AH17/'Tabla de Aspectos'!$BG$5,IF(AG17='Tabla de Aspectos'!$BI$2,24*AH17/'Tabla de Aspectos'!$BI$5,IF(AG17='Tabla de Aspectos'!$BK$2,24*AH17/'Tabla de Aspectos'!$BK$5,IF(AG17='Tabla de Aspectos'!$BM$2,24*AH17/'Tabla de Aspectos'!$BM$5,IF(AG17='Tabla de Aspectos'!$BO$2,24*AH17/'Tabla de Aspectos'!$BO$5,IF(AG17='Tabla de Aspectos'!$BQ$2,24*AH17/'Tabla de Aspectos'!$BQ$5,IF(AG17='Tabla de Aspectos'!$BS$2,24*AH17/'Tabla de Aspectos'!$BS$5,IF(AG17='Tabla de Aspectos'!$BU$2,24*AH17/'Tabla de Aspectos'!$BU$5,IF(AG17='Tabla de Aspectos'!$BW$2,24*AH17/'Tabla de Aspectos'!$BW$5,IF(AG17='Tabla de Aspectos'!$BY$2,24*AH17/'Tabla de Aspectos'!$BY$5,IF(AG17='Tabla de Aspectos'!$CA$2,24*AH17/'Tabla de Aspectos'!$CA$5,IF(AG17='Tabla de Aspectos'!$CC$2,24*AH17/'Tabla de Aspectos'!$CC$5,IF(AG17='Tabla de Aspectos'!$CE$2,24*AH17/'Tabla de Aspectos'!$CE$5,IF(AG17='Tabla de Aspectos'!$CG$2,24*AH17/'Tabla de Aspectos'!$CG$5,IF(AG17='Tabla de Aspectos'!$CI$2,24*AH17/'Tabla de Aspectos'!$CI$5,IF(AG17='Tabla de Aspectos'!$CK$2,24*AH17/'Tabla de Aspectos'!$CK$5,IF(AG17='Tabla de Aspectos'!$CM$2,24*AH17/'Tabla de Aspectos'!$CM$5,IF(AG17='Tabla de Aspectos'!$CO$2,24*AH17/'Tabla de Aspectos'!$CO$5,IF(AG17='Tabla de Aspectos'!$CQ$2,24*AH17/'Tabla de Aspectos'!$CQ$5,IF(AG17='Tabla de Aspectos'!$CS$2,24*AH17/'Tabla de Aspectos'!$CS$5,IF(AG17='Tabla de Aspectos'!$CU$2,24*AH17/'Tabla de Aspectos'!$CU$5,IF(AG17='Tabla de Aspectos'!$CW$2,24*AH17/'Tabla de Aspectos'!$CW$5,""))))))))))))))))))))))))))))))))))))))))))))))))))</f>
        <v>0</v>
      </c>
      <c r="AK17" s="3">
        <f t="shared" si="1"/>
        <v>20</v>
      </c>
      <c r="AM17" s="3">
        <f>'Tabla de Aspectos'!D84</f>
        <v>79</v>
      </c>
      <c r="AN17" s="3" t="str">
        <f>'Tabla de Aspectos'!E84</f>
        <v>Venus</v>
      </c>
      <c r="AO17" s="3" t="str">
        <f>'Tabla de Aspectos'!F84</f>
        <v>Ceres</v>
      </c>
      <c r="AP17" s="3" t="str">
        <f>IF('Tabla de Aspectos'!G84='Tabla de Aspectos'!$H$2,'Tabla de Aspectos'!$H$2,IF('Tabla de Aspectos'!I84='Tabla de Aspectos'!$J$2,'Tabla de Aspectos'!$J$2,IF('Tabla de Aspectos'!CY84='Tabla de Aspectos'!$CZ$2,'Tabla de Aspectos'!$CZ$2,IF('Tabla de Aspectos'!K84='Tabla de Aspectos'!$L$2,'Tabla de Aspectos'!$L$2,IF('Tabla de Aspectos'!M84='Tabla de Aspectos'!$N$2,'Tabla de Aspectos'!$N$2,IF('Tabla de Aspectos'!O84='Tabla de Aspectos'!$P$2,'Tabla de Aspectos'!$P$2,IF('Tabla de Aspectos'!Q84='Tabla de Aspectos'!$R$2,'Tabla de Aspectos'!$R$2,IF('Tabla de Aspectos'!S84='Tabla de Aspectos'!$T$2,'Tabla de Aspectos'!$T$2,IF('Tabla de Aspectos'!U84='Tabla de Aspectos'!$V$2,'Tabla de Aspectos'!$V$2,IF('Tabla de Aspectos'!W84='Tabla de Aspectos'!$X$2,'Tabla de Aspectos'!$X$2,IF('Tabla de Aspectos'!Y84='Tabla de Aspectos'!$Z$2,'Tabla de Aspectos'!$Z$2,IF('Tabla de Aspectos'!AA84='Tabla de Aspectos'!$AB$2,'Tabla de Aspectos'!$AB$2,IF('Tabla de Aspectos'!AC84='Tabla de Aspectos'!$AD$2,'Tabla de Aspectos'!$AD$2,IF('Tabla de Aspectos'!AE84='Tabla de Aspectos'!$AF$2,'Tabla de Aspectos'!$AF$2,IF('Tabla de Aspectos'!AG84='Tabla de Aspectos'!$AH$2,'Tabla de Aspectos'!$AH$2,IF('Tabla de Aspectos'!AI84='Tabla de Aspectos'!$AJ$2,'Tabla de Aspectos'!$AJ$2,IF('Tabla de Aspectos'!AK84='Tabla de Aspectos'!$AL$2,'Tabla de Aspectos'!$AL$2,IF('Tabla de Aspectos'!AM84='Tabla de Aspectos'!$AN$2,'Tabla de Aspectos'!$AN$2,IF('Tabla de Aspectos'!AO84='Tabla de Aspectos'!$AP$2,'Tabla de Aspectos'!$AP$2,IF('Tabla de Aspectos'!AQ84='Tabla de Aspectos'!$AR$2,'Tabla de Aspectos'!$AR$2,IF('Tabla de Aspectos'!AS84='Tabla de Aspectos'!$AT$2,'Tabla de Aspectos'!$AT$2,IF('Tabla de Aspectos'!AU84='Tabla de Aspectos'!$AV$2,'Tabla de Aspectos'!$AV$2,IF('Tabla de Aspectos'!AW84='Tabla de Aspectos'!$AX$2,'Tabla de Aspectos'!$AX$2,IF('Tabla de Aspectos'!AY84='Tabla de Aspectos'!$AZ$2,'Tabla de Aspectos'!$AZ$2,IF('Tabla de Aspectos'!BA84='Tabla de Aspectos'!$BB$2,'Tabla de Aspectos'!$BB$2,IF('Tabla de Aspectos'!BC84='Tabla de Aspectos'!$BD$2,'Tabla de Aspectos'!$BD$2,IF('Tabla de Aspectos'!BE84='Tabla de Aspectos'!$BF$2,'Tabla de Aspectos'!$BF$2,IF('Tabla de Aspectos'!BG84='Tabla de Aspectos'!$BH$2,'Tabla de Aspectos'!$BH$2,IF('Tabla de Aspectos'!BI84='Tabla de Aspectos'!$BJ$2,'Tabla de Aspectos'!$BJ$2,IF('Tabla de Aspectos'!BK84='Tabla de Aspectos'!$BL$2,'Tabla de Aspectos'!$BL$2,IF('Tabla de Aspectos'!BM84='Tabla de Aspectos'!$BN$2,'Tabla de Aspectos'!$BN$2,IF('Tabla de Aspectos'!BO84='Tabla de Aspectos'!$BP$2,'Tabla de Aspectos'!$BP$2,IF('Tabla de Aspectos'!BQ84='Tabla de Aspectos'!$BR$2,'Tabla de Aspectos'!$BR$2,IF('Tabla de Aspectos'!BS84='Tabla de Aspectos'!$BT$2,'Tabla de Aspectos'!$BT$2,IF('Tabla de Aspectos'!BU84='Tabla de Aspectos'!$BV$2,'Tabla de Aspectos'!$BV$2,IF('Tabla de Aspectos'!BW84='Tabla de Aspectos'!$BX$2,'Tabla de Aspectos'!$BX$2,IF('Tabla de Aspectos'!BY84='Tabla de Aspectos'!$BZ$2,'Tabla de Aspectos'!$BZ$2,IF('Tabla de Aspectos'!CA84='Tabla de Aspectos'!$CB$2,'Tabla de Aspectos'!$CB$2,IF('Tabla de Aspectos'!CC84='Tabla de Aspectos'!$CD$2,'Tabla de Aspectos'!$CD$2,IF('Tabla de Aspectos'!CE84='Tabla de Aspectos'!$CF$2,'Tabla de Aspectos'!$CF$2,IF('Tabla de Aspectos'!CG84='Tabla de Aspectos'!$CH$2,'Tabla de Aspectos'!$CH$2,IF('Tabla de Aspectos'!CI84='Tabla de Aspectos'!$CJ$2,'Tabla de Aspectos'!$CJ$2,IF('Tabla de Aspectos'!CK84='Tabla de Aspectos'!$CL$2,'Tabla de Aspectos'!$CL$2,IF('Tabla de Aspectos'!CM84='Tabla de Aspectos'!$CN$2,'Tabla de Aspectos'!$CN$2,IF('Tabla de Aspectos'!CO84='Tabla de Aspectos'!$CP$2,'Tabla de Aspectos'!$CP$2,IF('Tabla de Aspectos'!CQ84='Tabla de Aspectos'!$CR$2,'Tabla de Aspectos'!$CR$2,IF('Tabla de Aspectos'!CS84='Tabla de Aspectos'!$CT$2,'Tabla de Aspectos'!$CT$2,IF('Tabla de Aspectos'!CU84='Tabla de Aspectos'!$CV$2,'Tabla de Aspectos'!$CV$2,IF('Tabla de Aspectos'!CW84='Tabla de Aspectos'!$CX$2,'Tabla de Aspectos'!$CX$2,"")))))))))))))))))))))))))))))))))))))))))))))))))</f>
        <v>Conjunción</v>
      </c>
      <c r="AQ17" s="5">
        <f>IF(AND('Tabla de Aspectos'!H84&gt;=0,'Tabla de Aspectos'!H84&lt;'Tabla de Aspectos'!$G$5/24),'Tabla de Aspectos'!H84,IF(AND('Tabla de Aspectos'!J84&gt;=0,'Tabla de Aspectos'!J84&lt;'Tabla de Aspectos'!$I$5/24),'Tabla de Aspectos'!J84,IF(AND('Tabla de Aspectos'!CZ84&gt;=0,'Tabla de Aspectos'!CZ84&lt;'Tabla de Aspectos'!$CY$5/24),'Tabla de Aspectos'!CZ84,IF(AND('Tabla de Aspectos'!L84&gt;=0,'Tabla de Aspectos'!L84&lt;'Tabla de Aspectos'!$K$5/24),'Tabla de Aspectos'!L84,IF(AND('Tabla de Aspectos'!N84&gt;=0,'Tabla de Aspectos'!N84&lt;'Tabla de Aspectos'!$M$5/24),'Tabla de Aspectos'!N84,IF(AND('Tabla de Aspectos'!P84&gt;=0,'Tabla de Aspectos'!P84&lt;'Tabla de Aspectos'!$O$5/24),'Tabla de Aspectos'!P84,IF(AND('Tabla de Aspectos'!R84&gt;=0,'Tabla de Aspectos'!R84&lt;'Tabla de Aspectos'!$Q$5/24),'Tabla de Aspectos'!R84,IF(AND('Tabla de Aspectos'!T84&gt;=0,'Tabla de Aspectos'!T84&lt;'Tabla de Aspectos'!$S$5/24),'Tabla de Aspectos'!T84,IF(AND('Tabla de Aspectos'!V84&gt;=0,'Tabla de Aspectos'!V84&lt;'Tabla de Aspectos'!$U$5/24),'Tabla de Aspectos'!V84,IF(AND('Tabla de Aspectos'!X84&gt;=0,'Tabla de Aspectos'!X84&lt;'Tabla de Aspectos'!$W$5/24),'Tabla de Aspectos'!X84,IF(AND('Tabla de Aspectos'!Z84&gt;=0,'Tabla de Aspectos'!Z84&lt;'Tabla de Aspectos'!$Y$5/24),'Tabla de Aspectos'!Z84,IF(AND('Tabla de Aspectos'!AB84&gt;=0,'Tabla de Aspectos'!AB84&lt;'Tabla de Aspectos'!$AA$5/24),'Tabla de Aspectos'!AB84,IF(AND('Tabla de Aspectos'!AD84&gt;=0,'Tabla de Aspectos'!AD84&lt;'Tabla de Aspectos'!$AC$5/24),'Tabla de Aspectos'!AD84,IF(AND('Tabla de Aspectos'!AF84&gt;=0,'Tabla de Aspectos'!AF84&lt;'Tabla de Aspectos'!$AE$5/24),'Tabla de Aspectos'!AF84,IF(AND('Tabla de Aspectos'!AH84&gt;=0,'Tabla de Aspectos'!AH84&lt;'Tabla de Aspectos'!$AG$5/24),'Tabla de Aspectos'!AH84,IF(AND('Tabla de Aspectos'!AJ84&gt;=0,'Tabla de Aspectos'!AJ84&lt;'Tabla de Aspectos'!$AI$5/24),'Tabla de Aspectos'!AJ84,IF(AND('Tabla de Aspectos'!AL84&gt;=0,'Tabla de Aspectos'!AL84&lt;'Tabla de Aspectos'!$AK$5/24),'Tabla de Aspectos'!AL84,IF(AND('Tabla de Aspectos'!AN84&gt;=0,'Tabla de Aspectos'!AN84&lt;'Tabla de Aspectos'!$AM$5/24),'Tabla de Aspectos'!AN84,IF(AND('Tabla de Aspectos'!AP84&gt;=0,'Tabla de Aspectos'!AP84&lt;'Tabla de Aspectos'!$AO$5/24),'Tabla de Aspectos'!AP84,IF(AND('Tabla de Aspectos'!AR84&gt;=0,'Tabla de Aspectos'!AR84&lt;'Tabla de Aspectos'!$AQ$5/24),'Tabla de Aspectos'!AR84,IF(AND('Tabla de Aspectos'!AT84&gt;=0,'Tabla de Aspectos'!AT84&lt;'Tabla de Aspectos'!$AS$5/24),'Tabla de Aspectos'!AT84,IF(AND('Tabla de Aspectos'!AV84&gt;=0,'Tabla de Aspectos'!AV84&lt;'Tabla de Aspectos'!$AU$5/24),'Tabla de Aspectos'!AV84,IF(AND('Tabla de Aspectos'!AX84&gt;=0,'Tabla de Aspectos'!AX84&lt;'Tabla de Aspectos'!$AW$5/24),'Tabla de Aspectos'!AX84,IF(AND('Tabla de Aspectos'!AZ84&gt;=0,'Tabla de Aspectos'!AZ84&lt;'Tabla de Aspectos'!$AY$5/24),'Tabla de Aspectos'!AZ84,IF(AND('Tabla de Aspectos'!BB84&gt;=0,'Tabla de Aspectos'!BB84&lt;'Tabla de Aspectos'!$BA$5/24),'Tabla de Aspectos'!BB84,IF(AND('Tabla de Aspectos'!BD84&gt;=0,'Tabla de Aspectos'!BD84&lt;'Tabla de Aspectos'!$BC$5/24),'Tabla de Aspectos'!BD84,IF(AND('Tabla de Aspectos'!BF84&gt;=0,'Tabla de Aspectos'!BF84&lt;'Tabla de Aspectos'!$BE$5/24),'Tabla de Aspectos'!BF84,IF(AND('Tabla de Aspectos'!BH84&gt;=0,'Tabla de Aspectos'!BH84&lt;'Tabla de Aspectos'!$BG$5/24),'Tabla de Aspectos'!BH84,IF(AND('Tabla de Aspectos'!BJ84&gt;=0,'Tabla de Aspectos'!BJ84&lt;'Tabla de Aspectos'!$BI$5/24),'Tabla de Aspectos'!BJ84,IF(AND('Tabla de Aspectos'!BL84&gt;=0,'Tabla de Aspectos'!BL84&lt;'Tabla de Aspectos'!$BK$5/24),'Tabla de Aspectos'!BL84,IF(AND('Tabla de Aspectos'!BN84&gt;=0,'Tabla de Aspectos'!BN84&lt;'Tabla de Aspectos'!$BM$5/24),'Tabla de Aspectos'!BN84,IF(AND('Tabla de Aspectos'!BP84&gt;=0,'Tabla de Aspectos'!BP84&lt;'Tabla de Aspectos'!$BO$5/24),'Tabla de Aspectos'!BP84,IF(AND('Tabla de Aspectos'!BR84&gt;=0,'Tabla de Aspectos'!BR84&lt;'Tabla de Aspectos'!$BQ$5/24),'Tabla de Aspectos'!BR84,IF(AND('Tabla de Aspectos'!BT84&gt;=0,'Tabla de Aspectos'!BT84&lt;'Tabla de Aspectos'!$BS$5/24),'Tabla de Aspectos'!BT84,IF(AND('Tabla de Aspectos'!BV84&gt;=0,'Tabla de Aspectos'!BV84&lt;'Tabla de Aspectos'!$BU$5/24),'Tabla de Aspectos'!BV84,IF(AND('Tabla de Aspectos'!BX84&gt;=0,'Tabla de Aspectos'!BX84&lt;'Tabla de Aspectos'!$BW$5/24),'Tabla de Aspectos'!BX84,IF(AND('Tabla de Aspectos'!BZ84&gt;=0,'Tabla de Aspectos'!BZ84&lt;'Tabla de Aspectos'!$BY$5/24),'Tabla de Aspectos'!BZ84,IF(AND('Tabla de Aspectos'!CB84&gt;=0,'Tabla de Aspectos'!CB84&lt;'Tabla de Aspectos'!$CA$5/24),'Tabla de Aspectos'!CB84,IF(AND('Tabla de Aspectos'!CD84&gt;=0,'Tabla de Aspectos'!CD84&lt;'Tabla de Aspectos'!$CC$5/24),'Tabla de Aspectos'!CD84,IF(AND('Tabla de Aspectos'!CF84&gt;=0,'Tabla de Aspectos'!CF84&lt;'Tabla de Aspectos'!$CE$5/24),'Tabla de Aspectos'!CF84,IF(AND('Tabla de Aspectos'!CH84&gt;=0,'Tabla de Aspectos'!CH84&lt;'Tabla de Aspectos'!$CG$5/24),'Tabla de Aspectos'!CH84,IF(AND('Tabla de Aspectos'!CJ84&gt;=0,'Tabla de Aspectos'!CJ84&lt;'Tabla de Aspectos'!$CI$5/24),'Tabla de Aspectos'!CJ84,IF(AND('Tabla de Aspectos'!CL84&gt;=0,'Tabla de Aspectos'!CL84&lt;'Tabla de Aspectos'!$CK$5/24),'Tabla de Aspectos'!CL84,IF(AND('Tabla de Aspectos'!CN84&gt;=0,'Tabla de Aspectos'!CN84&lt;'Tabla de Aspectos'!$CM$5/24),'Tabla de Aspectos'!CN84,IF(AND('Tabla de Aspectos'!CP84&gt;=0,'Tabla de Aspectos'!CP84&lt;'Tabla de Aspectos'!$CO$5/24),'Tabla de Aspectos'!CP84,IF(AND('Tabla de Aspectos'!CR84&gt;=0,'Tabla de Aspectos'!CR84&lt;'Tabla de Aspectos'!$CQ$5/24),'Tabla de Aspectos'!CR84,IF(AND('Tabla de Aspectos'!CT84&gt;=0,'Tabla de Aspectos'!CT84&lt;'Tabla de Aspectos'!$CS$5/24),'Tabla de Aspectos'!CT84,IF(AND('Tabla de Aspectos'!CV84&gt;=0,'Tabla de Aspectos'!CV84&lt;'Tabla de Aspectos'!$CU$5/24),'Tabla de Aspectos'!CV84,IF(AND('Tabla de Aspectos'!CX84&gt;=0,'Tabla de Aspectos'!CX84&lt;'Tabla de Aspectos'!$CW$5/24),'Tabla de Aspectos'!CX84,"")))))))))))))))))))))))))))))))))))))))))))))))))</f>
        <v>0</v>
      </c>
      <c r="AR17" s="3" t="str">
        <f>IF(AQ17&lt;&gt;"",IF(AP17=13,"(no se puede describir)",IF(AP17="Conjunción","+20",ROUND((31-HLOOKUP(AP17,'Tabla de Aspectos'!$G$2:$DT$7,6,FALSE))/3*2,1))),"")</f>
        <v>+20</v>
      </c>
      <c r="AS17" s="3">
        <f>IF(AP17='Tabla de Aspectos'!$G$2,24*AQ17/'Tabla de Aspectos'!$G$5,IF(AP17='Tabla de Aspectos'!$I$2,24*AQ17/'Tabla de Aspectos'!$I$5,IF(AP17='Tabla de Aspectos'!$K$2,24*AQ17/'Tabla de Aspectos'!$K$5,IF(AP17='Tabla de Aspectos'!$CY$2,24*AQ17/'Tabla de Aspectos'!$CY$5,IF(AP17='Tabla de Aspectos'!$M$2,24*AQ17/'Tabla de Aspectos'!$M$5,IF(AP17='Tabla de Aspectos'!$M$2,24*AQ17/'Tabla de Aspectos'!$M$5,IF(AP17='Tabla de Aspectos'!$O$2,24*AQ17/'Tabla de Aspectos'!$O$5,IF(AP17='Tabla de Aspectos'!$Q$2,24*AQ17/'Tabla de Aspectos'!$Q$5,IF(AP17='Tabla de Aspectos'!$S$2,24*AQ17/'Tabla de Aspectos'!$S$5,IF(AP17='Tabla de Aspectos'!$U$2,24*AQ17/'Tabla de Aspectos'!$U$5,IF(AP17='Tabla de Aspectos'!$W$2,24*AQ17/'Tabla de Aspectos'!$W$5,IF(AP17='Tabla de Aspectos'!$Y$2,24*AQ17/'Tabla de Aspectos'!$Y$5,IF(AP17='Tabla de Aspectos'!$AA$2,24*AQ17/'Tabla de Aspectos'!$AA$5,IF(AP17='Tabla de Aspectos'!$AC$2,24*AQ17/'Tabla de Aspectos'!$AC$5,IF(AP17='Tabla de Aspectos'!$AE$2,24*AQ17/'Tabla de Aspectos'!$AE$5,IF(AP17='Tabla de Aspectos'!$AG$2,24*AQ17/'Tabla de Aspectos'!$AG$5,IF(AP17='Tabla de Aspectos'!$AI$2,24*AQ17/'Tabla de Aspectos'!$AI$5,IF(AP17='Tabla de Aspectos'!$AK$2,24*AQ17/'Tabla de Aspectos'!$AK$5,IF(AP17='Tabla de Aspectos'!$AM$2,24*AQ17/'Tabla de Aspectos'!$AM$5,IF(AP17='Tabla de Aspectos'!$AO$2,24*AQ17/'Tabla de Aspectos'!$AO$5,IF(AP17='Tabla de Aspectos'!$AQ$2,24*AQ17/'Tabla de Aspectos'!$AQ$5,IF(AP17='Tabla de Aspectos'!$AS$2,24*AQ17/'Tabla de Aspectos'!$AS$5,IF(AP17='Tabla de Aspectos'!$AU$2,24*AQ17/'Tabla de Aspectos'!$AU$5,IF(AP17='Tabla de Aspectos'!$AW$2,24*AQ17/'Tabla de Aspectos'!$AW$5,IF(AP17='Tabla de Aspectos'!$AY$2,24*AQ17/'Tabla de Aspectos'!$AY$5,IF(AP17='Tabla de Aspectos'!$BA$2,24*AQ17/'Tabla de Aspectos'!$BA$5,IF(AP17='Tabla de Aspectos'!$BC$2,24*AQ17/'Tabla de Aspectos'!$BC$5,IF(AP17='Tabla de Aspectos'!$BE$2,24*AQ17/'Tabla de Aspectos'!$BE$5,IF(AP17='Tabla de Aspectos'!$BG$2,24*AQ17/'Tabla de Aspectos'!$BG$5,IF(AP17='Tabla de Aspectos'!$BI$2,24*AQ17/'Tabla de Aspectos'!$BI$5,IF(AP17='Tabla de Aspectos'!$BK$2,24*AQ17/'Tabla de Aspectos'!$BK$5,IF(AP17='Tabla de Aspectos'!$BM$2,24*AQ17/'Tabla de Aspectos'!$BM$5,IF(AP17='Tabla de Aspectos'!$BO$2,24*AQ17/'Tabla de Aspectos'!$BO$5,IF(AP17='Tabla de Aspectos'!$BQ$2,24*AQ17/'Tabla de Aspectos'!$BQ$5,IF(AP17='Tabla de Aspectos'!$BS$2,24*AQ17/'Tabla de Aspectos'!$BS$5,IF(AP17='Tabla de Aspectos'!$BU$2,24*AQ17/'Tabla de Aspectos'!$BU$5,IF(AP17='Tabla de Aspectos'!$BW$2,24*AQ17/'Tabla de Aspectos'!$BW$5,IF(AP17='Tabla de Aspectos'!$BY$2,24*AQ17/'Tabla de Aspectos'!$BY$5,IF(AP17='Tabla de Aspectos'!$CA$2,24*AQ17/'Tabla de Aspectos'!$CA$5,IF(AP17='Tabla de Aspectos'!$CC$2,24*AQ17/'Tabla de Aspectos'!$CC$5,IF(AP17='Tabla de Aspectos'!$CE$2,24*AQ17/'Tabla de Aspectos'!$CE$5,IF(AP17='Tabla de Aspectos'!$CG$2,24*AQ17/'Tabla de Aspectos'!$CG$5,IF(AP17='Tabla de Aspectos'!$CI$2,24*AQ17/'Tabla de Aspectos'!$CI$5,IF(AP17='Tabla de Aspectos'!$CK$2,24*AQ17/'Tabla de Aspectos'!$CK$5,IF(AP17='Tabla de Aspectos'!$CM$2,24*AQ17/'Tabla de Aspectos'!$CM$5,IF(AP17='Tabla de Aspectos'!$CO$2,24*AQ17/'Tabla de Aspectos'!$CO$5,IF(AP17='Tabla de Aspectos'!$CQ$2,24*AQ17/'Tabla de Aspectos'!$CQ$5,IF(AP17='Tabla de Aspectos'!$CS$2,24*AQ17/'Tabla de Aspectos'!$CS$5,IF(AP17='Tabla de Aspectos'!$CU$2,24*AQ17/'Tabla de Aspectos'!$CU$5,IF(AP17='Tabla de Aspectos'!$CW$2,24*AQ17/'Tabla de Aspectos'!$CW$5,""))))))))))))))))))))))))))))))))))))))))))))))))))</f>
        <v>0</v>
      </c>
      <c r="AT17" s="3">
        <f t="shared" si="2"/>
        <v>20</v>
      </c>
      <c r="AV17" s="3">
        <f>'Tabla de Aspectos'!D99</f>
        <v>95</v>
      </c>
      <c r="AW17" s="3" t="str">
        <f>'Tabla de Aspectos'!E99</f>
        <v>Marte</v>
      </c>
      <c r="AX17" s="3" t="str">
        <f>'Tabla de Aspectos'!F99</f>
        <v>Ceres</v>
      </c>
      <c r="AY17" s="3" t="str">
        <f>IF('Tabla de Aspectos'!G99='Tabla de Aspectos'!$H$2,'Tabla de Aspectos'!$H$2,IF('Tabla de Aspectos'!I99='Tabla de Aspectos'!$J$2,'Tabla de Aspectos'!$J$2,IF('Tabla de Aspectos'!CY99='Tabla de Aspectos'!$CZ$2,'Tabla de Aspectos'!$CZ$2,IF('Tabla de Aspectos'!K99='Tabla de Aspectos'!$L$2,'Tabla de Aspectos'!$L$2,IF('Tabla de Aspectos'!M99='Tabla de Aspectos'!$N$2,'Tabla de Aspectos'!$N$2,IF('Tabla de Aspectos'!O99='Tabla de Aspectos'!$P$2,'Tabla de Aspectos'!$P$2,IF('Tabla de Aspectos'!Q99='Tabla de Aspectos'!$R$2,'Tabla de Aspectos'!$R$2,IF('Tabla de Aspectos'!S99='Tabla de Aspectos'!$T$2,'Tabla de Aspectos'!$T$2,IF('Tabla de Aspectos'!U99='Tabla de Aspectos'!$V$2,'Tabla de Aspectos'!$V$2,IF('Tabla de Aspectos'!W99='Tabla de Aspectos'!$X$2,'Tabla de Aspectos'!$X$2,IF('Tabla de Aspectos'!Y99='Tabla de Aspectos'!$Z$2,'Tabla de Aspectos'!$Z$2,IF('Tabla de Aspectos'!AA99='Tabla de Aspectos'!$AB$2,'Tabla de Aspectos'!$AB$2,IF('Tabla de Aspectos'!AC99='Tabla de Aspectos'!$AD$2,'Tabla de Aspectos'!$AD$2,IF('Tabla de Aspectos'!AE99='Tabla de Aspectos'!$AF$2,'Tabla de Aspectos'!$AF$2,IF('Tabla de Aspectos'!AG99='Tabla de Aspectos'!$AH$2,'Tabla de Aspectos'!$AH$2,IF('Tabla de Aspectos'!AI99='Tabla de Aspectos'!$AJ$2,'Tabla de Aspectos'!$AJ$2,IF('Tabla de Aspectos'!AK99='Tabla de Aspectos'!$AL$2,'Tabla de Aspectos'!$AL$2,IF('Tabla de Aspectos'!AM99='Tabla de Aspectos'!$AN$2,'Tabla de Aspectos'!$AN$2,IF('Tabla de Aspectos'!AO99='Tabla de Aspectos'!$AP$2,'Tabla de Aspectos'!$AP$2,IF('Tabla de Aspectos'!AQ99='Tabla de Aspectos'!$AR$2,'Tabla de Aspectos'!$AR$2,IF('Tabla de Aspectos'!AS99='Tabla de Aspectos'!$AT$2,'Tabla de Aspectos'!$AT$2,IF('Tabla de Aspectos'!AU99='Tabla de Aspectos'!$AV$2,'Tabla de Aspectos'!$AV$2,IF('Tabla de Aspectos'!AW99='Tabla de Aspectos'!$AX$2,'Tabla de Aspectos'!$AX$2,IF('Tabla de Aspectos'!AY99='Tabla de Aspectos'!$AZ$2,'Tabla de Aspectos'!$AZ$2,IF('Tabla de Aspectos'!BA99='Tabla de Aspectos'!$BB$2,'Tabla de Aspectos'!$BB$2,IF('Tabla de Aspectos'!BC99='Tabla de Aspectos'!$BD$2,'Tabla de Aspectos'!$BD$2,IF('Tabla de Aspectos'!BE99='Tabla de Aspectos'!$BF$2,'Tabla de Aspectos'!$BF$2,IF('Tabla de Aspectos'!BG99='Tabla de Aspectos'!$BH$2,'Tabla de Aspectos'!$BH$2,IF('Tabla de Aspectos'!BI99='Tabla de Aspectos'!$BJ$2,'Tabla de Aspectos'!$BJ$2,IF('Tabla de Aspectos'!BK99='Tabla de Aspectos'!$BL$2,'Tabla de Aspectos'!$BL$2,IF('Tabla de Aspectos'!BM99='Tabla de Aspectos'!$BN$2,'Tabla de Aspectos'!$BN$2,IF('Tabla de Aspectos'!BO99='Tabla de Aspectos'!$BP$2,'Tabla de Aspectos'!$BP$2,IF('Tabla de Aspectos'!BQ99='Tabla de Aspectos'!$BR$2,'Tabla de Aspectos'!$BR$2,IF('Tabla de Aspectos'!BS99='Tabla de Aspectos'!$BT$2,'Tabla de Aspectos'!$BT$2,IF('Tabla de Aspectos'!BU99='Tabla de Aspectos'!$BV$2,'Tabla de Aspectos'!$BV$2,IF('Tabla de Aspectos'!BW99='Tabla de Aspectos'!$BX$2,'Tabla de Aspectos'!$BX$2,IF('Tabla de Aspectos'!BY99='Tabla de Aspectos'!$BZ$2,'Tabla de Aspectos'!$BZ$2,IF('Tabla de Aspectos'!CA99='Tabla de Aspectos'!$CB$2,'Tabla de Aspectos'!$CB$2,IF('Tabla de Aspectos'!CC99='Tabla de Aspectos'!$CD$2,'Tabla de Aspectos'!$CD$2,IF('Tabla de Aspectos'!CE99='Tabla de Aspectos'!$CF$2,'Tabla de Aspectos'!$CF$2,IF('Tabla de Aspectos'!CG99='Tabla de Aspectos'!$CH$2,'Tabla de Aspectos'!$CH$2,IF('Tabla de Aspectos'!CI99='Tabla de Aspectos'!$CJ$2,'Tabla de Aspectos'!$CJ$2,IF('Tabla de Aspectos'!CK99='Tabla de Aspectos'!$CL$2,'Tabla de Aspectos'!$CL$2,IF('Tabla de Aspectos'!CM99='Tabla de Aspectos'!$CN$2,'Tabla de Aspectos'!$CN$2,IF('Tabla de Aspectos'!CO99='Tabla de Aspectos'!$CP$2,'Tabla de Aspectos'!$CP$2,IF('Tabla de Aspectos'!CQ99='Tabla de Aspectos'!$CR$2,'Tabla de Aspectos'!$CR$2,IF('Tabla de Aspectos'!CS99='Tabla de Aspectos'!$CT$2,'Tabla de Aspectos'!$CT$2,IF('Tabla de Aspectos'!CU99='Tabla de Aspectos'!$CV$2,'Tabla de Aspectos'!$CV$2,IF('Tabla de Aspectos'!CW99='Tabla de Aspectos'!$CX$2,'Tabla de Aspectos'!$CX$2,"")))))))))))))))))))))))))))))))))))))))))))))))))</f>
        <v>Conjunción</v>
      </c>
      <c r="AZ17" s="5">
        <f>IF(AND('Tabla de Aspectos'!H99&gt;=0,'Tabla de Aspectos'!H99&lt;'Tabla de Aspectos'!$G$5/24),'Tabla de Aspectos'!H99,IF(AND('Tabla de Aspectos'!J99&gt;=0,'Tabla de Aspectos'!J99&lt;'Tabla de Aspectos'!$I$5/24),'Tabla de Aspectos'!J99,IF(AND('Tabla de Aspectos'!CZ99&gt;=0,'Tabla de Aspectos'!CZ99&lt;'Tabla de Aspectos'!$CY$5/24),'Tabla de Aspectos'!CZ99,IF(AND('Tabla de Aspectos'!L99&gt;=0,'Tabla de Aspectos'!L99&lt;'Tabla de Aspectos'!$K$5/24),'Tabla de Aspectos'!L99,IF(AND('Tabla de Aspectos'!N99&gt;=0,'Tabla de Aspectos'!N99&lt;'Tabla de Aspectos'!$M$5/24),'Tabla de Aspectos'!N99,IF(AND('Tabla de Aspectos'!P99&gt;=0,'Tabla de Aspectos'!P99&lt;'Tabla de Aspectos'!$O$5/24),'Tabla de Aspectos'!P99,IF(AND('Tabla de Aspectos'!R99&gt;=0,'Tabla de Aspectos'!R99&lt;'Tabla de Aspectos'!$Q$5/24),'Tabla de Aspectos'!R99,IF(AND('Tabla de Aspectos'!T99&gt;=0,'Tabla de Aspectos'!T99&lt;'Tabla de Aspectos'!$S$5/24),'Tabla de Aspectos'!T99,IF(AND('Tabla de Aspectos'!V99&gt;=0,'Tabla de Aspectos'!V99&lt;'Tabla de Aspectos'!$U$5/24),'Tabla de Aspectos'!V99,IF(AND('Tabla de Aspectos'!X99&gt;=0,'Tabla de Aspectos'!X99&lt;'Tabla de Aspectos'!$W$5/24),'Tabla de Aspectos'!X99,IF(AND('Tabla de Aspectos'!Z99&gt;=0,'Tabla de Aspectos'!Z99&lt;'Tabla de Aspectos'!$Y$5/24),'Tabla de Aspectos'!Z99,IF(AND('Tabla de Aspectos'!AB99&gt;=0,'Tabla de Aspectos'!AB99&lt;'Tabla de Aspectos'!$AA$5/24),'Tabla de Aspectos'!AB99,IF(AND('Tabla de Aspectos'!AD99&gt;=0,'Tabla de Aspectos'!AD99&lt;'Tabla de Aspectos'!$AC$5/24),'Tabla de Aspectos'!AD99,IF(AND('Tabla de Aspectos'!AF99&gt;=0,'Tabla de Aspectos'!AF99&lt;'Tabla de Aspectos'!$AE$5/24),'Tabla de Aspectos'!AF99,IF(AND('Tabla de Aspectos'!AH99&gt;=0,'Tabla de Aspectos'!AH99&lt;'Tabla de Aspectos'!$AG$5/24),'Tabla de Aspectos'!AH99,IF(AND('Tabla de Aspectos'!AJ99&gt;=0,'Tabla de Aspectos'!AJ99&lt;'Tabla de Aspectos'!$AI$5/24),'Tabla de Aspectos'!AJ99,IF(AND('Tabla de Aspectos'!AL99&gt;=0,'Tabla de Aspectos'!AL99&lt;'Tabla de Aspectos'!$AK$5/24),'Tabla de Aspectos'!AL99,IF(AND('Tabla de Aspectos'!AN99&gt;=0,'Tabla de Aspectos'!AN99&lt;'Tabla de Aspectos'!$AM$5/24),'Tabla de Aspectos'!AN99,IF(AND('Tabla de Aspectos'!AP99&gt;=0,'Tabla de Aspectos'!AP99&lt;'Tabla de Aspectos'!$AO$5/24),'Tabla de Aspectos'!AP99,IF(AND('Tabla de Aspectos'!AR99&gt;=0,'Tabla de Aspectos'!AR99&lt;'Tabla de Aspectos'!$AQ$5/24),'Tabla de Aspectos'!AR99,IF(AND('Tabla de Aspectos'!AT99&gt;=0,'Tabla de Aspectos'!AT99&lt;'Tabla de Aspectos'!$AS$5/24),'Tabla de Aspectos'!AT99,IF(AND('Tabla de Aspectos'!AV99&gt;=0,'Tabla de Aspectos'!AV99&lt;'Tabla de Aspectos'!$AU$5/24),'Tabla de Aspectos'!AV99,IF(AND('Tabla de Aspectos'!AX99&gt;=0,'Tabla de Aspectos'!AX99&lt;'Tabla de Aspectos'!$AW$5/24),'Tabla de Aspectos'!AX99,IF(AND('Tabla de Aspectos'!AZ99&gt;=0,'Tabla de Aspectos'!AZ99&lt;'Tabla de Aspectos'!$AY$5/24),'Tabla de Aspectos'!AZ99,IF(AND('Tabla de Aspectos'!BB99&gt;=0,'Tabla de Aspectos'!BB99&lt;'Tabla de Aspectos'!$BA$5/24),'Tabla de Aspectos'!BB99,IF(AND('Tabla de Aspectos'!BD99&gt;=0,'Tabla de Aspectos'!BD99&lt;'Tabla de Aspectos'!$BC$5/24),'Tabla de Aspectos'!BD99,IF(AND('Tabla de Aspectos'!BF99&gt;=0,'Tabla de Aspectos'!BF99&lt;'Tabla de Aspectos'!$BE$5/24),'Tabla de Aspectos'!BF99,IF(AND('Tabla de Aspectos'!BH99&gt;=0,'Tabla de Aspectos'!BH99&lt;'Tabla de Aspectos'!$BG$5/24),'Tabla de Aspectos'!BH99,IF(AND('Tabla de Aspectos'!BJ99&gt;=0,'Tabla de Aspectos'!BJ99&lt;'Tabla de Aspectos'!$BI$5/24),'Tabla de Aspectos'!BJ99,IF(AND('Tabla de Aspectos'!BL99&gt;=0,'Tabla de Aspectos'!BL99&lt;'Tabla de Aspectos'!$BK$5/24),'Tabla de Aspectos'!BL99,IF(AND('Tabla de Aspectos'!BN99&gt;=0,'Tabla de Aspectos'!BN99&lt;'Tabla de Aspectos'!$BM$5/24),'Tabla de Aspectos'!BN99,IF(AND('Tabla de Aspectos'!BP99&gt;=0,'Tabla de Aspectos'!BP99&lt;'Tabla de Aspectos'!$BO$5/24),'Tabla de Aspectos'!BP99,IF(AND('Tabla de Aspectos'!BR99&gt;=0,'Tabla de Aspectos'!BR99&lt;'Tabla de Aspectos'!$BQ$5/24),'Tabla de Aspectos'!BR99,IF(AND('Tabla de Aspectos'!BT99&gt;=0,'Tabla de Aspectos'!BT99&lt;'Tabla de Aspectos'!$BS$5/24),'Tabla de Aspectos'!BT99,IF(AND('Tabla de Aspectos'!BV99&gt;=0,'Tabla de Aspectos'!BV99&lt;'Tabla de Aspectos'!$BU$5/24),'Tabla de Aspectos'!BV99,IF(AND('Tabla de Aspectos'!BX99&gt;=0,'Tabla de Aspectos'!BX99&lt;'Tabla de Aspectos'!$BW$5/24),'Tabla de Aspectos'!BX99,IF(AND('Tabla de Aspectos'!BZ99&gt;=0,'Tabla de Aspectos'!BZ99&lt;'Tabla de Aspectos'!$BY$5/24),'Tabla de Aspectos'!BZ99,IF(AND('Tabla de Aspectos'!CB99&gt;=0,'Tabla de Aspectos'!CB99&lt;'Tabla de Aspectos'!$CA$5/24),'Tabla de Aspectos'!CB99,IF(AND('Tabla de Aspectos'!CD99&gt;=0,'Tabla de Aspectos'!CD99&lt;'Tabla de Aspectos'!$CC$5/24),'Tabla de Aspectos'!CD99,IF(AND('Tabla de Aspectos'!CF99&gt;=0,'Tabla de Aspectos'!CF99&lt;'Tabla de Aspectos'!$CE$5/24),'Tabla de Aspectos'!CF99,IF(AND('Tabla de Aspectos'!CH99&gt;=0,'Tabla de Aspectos'!CH99&lt;'Tabla de Aspectos'!$CG$5/24),'Tabla de Aspectos'!CH99,IF(AND('Tabla de Aspectos'!CJ99&gt;=0,'Tabla de Aspectos'!CJ99&lt;'Tabla de Aspectos'!$CI$5/24),'Tabla de Aspectos'!CJ99,IF(AND('Tabla de Aspectos'!CL99&gt;=0,'Tabla de Aspectos'!CL99&lt;'Tabla de Aspectos'!$CK$5/24),'Tabla de Aspectos'!CL99,IF(AND('Tabla de Aspectos'!CN99&gt;=0,'Tabla de Aspectos'!CN99&lt;'Tabla de Aspectos'!$CM$5/24),'Tabla de Aspectos'!CN99,IF(AND('Tabla de Aspectos'!CP99&gt;=0,'Tabla de Aspectos'!CP99&lt;'Tabla de Aspectos'!$CO$5/24),'Tabla de Aspectos'!CP99,IF(AND('Tabla de Aspectos'!CR99&gt;=0,'Tabla de Aspectos'!CR99&lt;'Tabla de Aspectos'!$CQ$5/24),'Tabla de Aspectos'!CR99,IF(AND('Tabla de Aspectos'!CT99&gt;=0,'Tabla de Aspectos'!CT99&lt;'Tabla de Aspectos'!$CS$5/24),'Tabla de Aspectos'!CT99,IF(AND('Tabla de Aspectos'!CV99&gt;=0,'Tabla de Aspectos'!CV99&lt;'Tabla de Aspectos'!$CU$5/24),'Tabla de Aspectos'!CV99,IF(AND('Tabla de Aspectos'!CX99&gt;=0,'Tabla de Aspectos'!CX99&lt;'Tabla de Aspectos'!$CW$5/24),'Tabla de Aspectos'!CX99,"")))))))))))))))))))))))))))))))))))))))))))))))))</f>
        <v>0</v>
      </c>
      <c r="BA17" s="3" t="str">
        <f>IF(AZ17&lt;&gt;"",IF(AY17=13,"(no se puede describir)",IF(AY17="Conjunción","+20",ROUND((31-HLOOKUP(AY17,'Tabla de Aspectos'!$G$2:$DT$7,6,FALSE))/3*2,1))),"")</f>
        <v>+20</v>
      </c>
      <c r="BB17" s="3">
        <f>IF(AY17='Tabla de Aspectos'!$G$2,24*AZ17/'Tabla de Aspectos'!$G$5,IF(AY17='Tabla de Aspectos'!$I$2,24*AZ17/'Tabla de Aspectos'!$I$5,IF(AY17='Tabla de Aspectos'!$K$2,24*AZ17/'Tabla de Aspectos'!$K$5,IF(AY17='Tabla de Aspectos'!$CY$2,24*AZ17/'Tabla de Aspectos'!$CY$5,IF(AY17='Tabla de Aspectos'!$M$2,24*AZ17/'Tabla de Aspectos'!$M$5,IF(AY17='Tabla de Aspectos'!$M$2,24*AZ17/'Tabla de Aspectos'!$M$5,IF(AY17='Tabla de Aspectos'!$O$2,24*AZ17/'Tabla de Aspectos'!$O$5,IF(AY17='Tabla de Aspectos'!$Q$2,24*AZ17/'Tabla de Aspectos'!$Q$5,IF(AY17='Tabla de Aspectos'!$S$2,24*AZ17/'Tabla de Aspectos'!$S$5,IF(AY17='Tabla de Aspectos'!$U$2,24*AZ17/'Tabla de Aspectos'!$U$5,IF(AY17='Tabla de Aspectos'!$W$2,24*AZ17/'Tabla de Aspectos'!$W$5,IF(AY17='Tabla de Aspectos'!$Y$2,24*AZ17/'Tabla de Aspectos'!$Y$5,IF(AY17='Tabla de Aspectos'!$AA$2,24*AZ17/'Tabla de Aspectos'!$AA$5,IF(AY17='Tabla de Aspectos'!$AC$2,24*AZ17/'Tabla de Aspectos'!$AC$5,IF(AY17='Tabla de Aspectos'!$AE$2,24*AZ17/'Tabla de Aspectos'!$AE$5,IF(AY17='Tabla de Aspectos'!$AG$2,24*AZ17/'Tabla de Aspectos'!$AG$5,IF(AY17='Tabla de Aspectos'!$AI$2,24*AZ17/'Tabla de Aspectos'!$AI$5,IF(AY17='Tabla de Aspectos'!$AK$2,24*AZ17/'Tabla de Aspectos'!$AK$5,IF(AY17='Tabla de Aspectos'!$AM$2,24*AZ17/'Tabla de Aspectos'!$AM$5,IF(AY17='Tabla de Aspectos'!$AO$2,24*AZ17/'Tabla de Aspectos'!$AO$5,IF(AY17='Tabla de Aspectos'!$AQ$2,24*AZ17/'Tabla de Aspectos'!$AQ$5,IF(AY17='Tabla de Aspectos'!$AS$2,24*AZ17/'Tabla de Aspectos'!$AS$5,IF(AY17='Tabla de Aspectos'!$AU$2,24*AZ17/'Tabla de Aspectos'!$AU$5,IF(AY17='Tabla de Aspectos'!$AW$2,24*AZ17/'Tabla de Aspectos'!$AW$5,IF(AY17='Tabla de Aspectos'!$AY$2,24*AZ17/'Tabla de Aspectos'!$AY$5,IF(AY17='Tabla de Aspectos'!$BA$2,24*AZ17/'Tabla de Aspectos'!$BA$5,IF(AY17='Tabla de Aspectos'!$BC$2,24*AZ17/'Tabla de Aspectos'!$BC$5,IF(AY17='Tabla de Aspectos'!$BE$2,24*AZ17/'Tabla de Aspectos'!$BE$5,IF(AY17='Tabla de Aspectos'!$BG$2,24*AZ17/'Tabla de Aspectos'!$BG$5,IF(AY17='Tabla de Aspectos'!$BI$2,24*AZ17/'Tabla de Aspectos'!$BI$5,IF(AY17='Tabla de Aspectos'!$BK$2,24*AZ17/'Tabla de Aspectos'!$BK$5,IF(AY17='Tabla de Aspectos'!$BM$2,24*AZ17/'Tabla de Aspectos'!$BM$5,IF(AY17='Tabla de Aspectos'!$BO$2,24*AZ17/'Tabla de Aspectos'!$BO$5,IF(AY17='Tabla de Aspectos'!$BQ$2,24*AZ17/'Tabla de Aspectos'!$BQ$5,IF(AY17='Tabla de Aspectos'!$BS$2,24*AZ17/'Tabla de Aspectos'!$BS$5,IF(AY17='Tabla de Aspectos'!$BU$2,24*AZ17/'Tabla de Aspectos'!$BU$5,IF(AY17='Tabla de Aspectos'!$BW$2,24*AZ17/'Tabla de Aspectos'!$BW$5,IF(AY17='Tabla de Aspectos'!$BY$2,24*AZ17/'Tabla de Aspectos'!$BY$5,IF(AY17='Tabla de Aspectos'!$CA$2,24*AZ17/'Tabla de Aspectos'!$CA$5,IF(AY17='Tabla de Aspectos'!$CC$2,24*AZ17/'Tabla de Aspectos'!$CC$5,IF(AY17='Tabla de Aspectos'!$CE$2,24*AZ17/'Tabla de Aspectos'!$CE$5,IF(AY17='Tabla de Aspectos'!$CG$2,24*AZ17/'Tabla de Aspectos'!$CG$5,IF(AY17='Tabla de Aspectos'!$CI$2,24*AZ17/'Tabla de Aspectos'!$CI$5,IF(AY17='Tabla de Aspectos'!$CK$2,24*AZ17/'Tabla de Aspectos'!$CK$5,IF(AY17='Tabla de Aspectos'!$CM$2,24*AZ17/'Tabla de Aspectos'!$CM$5,IF(AY17='Tabla de Aspectos'!$CO$2,24*AZ17/'Tabla de Aspectos'!$CO$5,IF(AY17='Tabla de Aspectos'!$CQ$2,24*AZ17/'Tabla de Aspectos'!$CQ$5,IF(AY17='Tabla de Aspectos'!$CS$2,24*AZ17/'Tabla de Aspectos'!$CS$5,IF(AY17='Tabla de Aspectos'!$CU$2,24*AZ17/'Tabla de Aspectos'!$CU$5,IF(AY17='Tabla de Aspectos'!$CW$2,24*AZ17/'Tabla de Aspectos'!$CW$5,""))))))))))))))))))))))))))))))))))))))))))))))))))</f>
        <v>0</v>
      </c>
      <c r="BC17" s="3">
        <f t="shared" si="3"/>
        <v>20</v>
      </c>
      <c r="BE17" s="3">
        <f>'Tabla de Aspectos'!D114</f>
        <v>111</v>
      </c>
      <c r="BF17" s="3" t="str">
        <f>'Tabla de Aspectos'!E114</f>
        <v>Júpiter</v>
      </c>
      <c r="BG17" s="3" t="str">
        <f>'Tabla de Aspectos'!F114</f>
        <v>Ceres</v>
      </c>
      <c r="BH17" s="3" t="str">
        <f>IF('Tabla de Aspectos'!G114='Tabla de Aspectos'!$H$2,'Tabla de Aspectos'!$H$2,IF('Tabla de Aspectos'!I114='Tabla de Aspectos'!$J$2,'Tabla de Aspectos'!$J$2,IF('Tabla de Aspectos'!CY114='Tabla de Aspectos'!$CZ$2,'Tabla de Aspectos'!$CZ$2,IF('Tabla de Aspectos'!K114='Tabla de Aspectos'!$L$2,'Tabla de Aspectos'!$L$2,IF('Tabla de Aspectos'!M114='Tabla de Aspectos'!$N$2,'Tabla de Aspectos'!$N$2,IF('Tabla de Aspectos'!O114='Tabla de Aspectos'!$P$2,'Tabla de Aspectos'!$P$2,IF('Tabla de Aspectos'!Q114='Tabla de Aspectos'!$R$2,'Tabla de Aspectos'!$R$2,IF('Tabla de Aspectos'!S114='Tabla de Aspectos'!$T$2,'Tabla de Aspectos'!$T$2,IF('Tabla de Aspectos'!U114='Tabla de Aspectos'!$V$2,'Tabla de Aspectos'!$V$2,IF('Tabla de Aspectos'!W114='Tabla de Aspectos'!$X$2,'Tabla de Aspectos'!$X$2,IF('Tabla de Aspectos'!Y114='Tabla de Aspectos'!$Z$2,'Tabla de Aspectos'!$Z$2,IF('Tabla de Aspectos'!AA114='Tabla de Aspectos'!$AB$2,'Tabla de Aspectos'!$AB$2,IF('Tabla de Aspectos'!AC114='Tabla de Aspectos'!$AD$2,'Tabla de Aspectos'!$AD$2,IF('Tabla de Aspectos'!AE114='Tabla de Aspectos'!$AF$2,'Tabla de Aspectos'!$AF$2,IF('Tabla de Aspectos'!AG114='Tabla de Aspectos'!$AH$2,'Tabla de Aspectos'!$AH$2,IF('Tabla de Aspectos'!AI114='Tabla de Aspectos'!$AJ$2,'Tabla de Aspectos'!$AJ$2,IF('Tabla de Aspectos'!AK114='Tabla de Aspectos'!$AL$2,'Tabla de Aspectos'!$AL$2,IF('Tabla de Aspectos'!AM114='Tabla de Aspectos'!$AN$2,'Tabla de Aspectos'!$AN$2,IF('Tabla de Aspectos'!AO114='Tabla de Aspectos'!$AP$2,'Tabla de Aspectos'!$AP$2,IF('Tabla de Aspectos'!AQ114='Tabla de Aspectos'!$AR$2,'Tabla de Aspectos'!$AR$2,IF('Tabla de Aspectos'!AS114='Tabla de Aspectos'!$AT$2,'Tabla de Aspectos'!$AT$2,IF('Tabla de Aspectos'!AU114='Tabla de Aspectos'!$AV$2,'Tabla de Aspectos'!$AV$2,IF('Tabla de Aspectos'!AW114='Tabla de Aspectos'!$AX$2,'Tabla de Aspectos'!$AX$2,IF('Tabla de Aspectos'!AY114='Tabla de Aspectos'!$AZ$2,'Tabla de Aspectos'!$AZ$2,IF('Tabla de Aspectos'!BA114='Tabla de Aspectos'!$BB$2,'Tabla de Aspectos'!$BB$2,IF('Tabla de Aspectos'!BC114='Tabla de Aspectos'!$BD$2,'Tabla de Aspectos'!$BD$2,IF('Tabla de Aspectos'!BE114='Tabla de Aspectos'!$BF$2,'Tabla de Aspectos'!$BF$2,IF('Tabla de Aspectos'!BG114='Tabla de Aspectos'!$BH$2,'Tabla de Aspectos'!$BH$2,IF('Tabla de Aspectos'!BI114='Tabla de Aspectos'!$BJ$2,'Tabla de Aspectos'!$BJ$2,IF('Tabla de Aspectos'!BK114='Tabla de Aspectos'!$BL$2,'Tabla de Aspectos'!$BL$2,IF('Tabla de Aspectos'!BM114='Tabla de Aspectos'!$BN$2,'Tabla de Aspectos'!$BN$2,IF('Tabla de Aspectos'!BO114='Tabla de Aspectos'!$BP$2,'Tabla de Aspectos'!$BP$2,IF('Tabla de Aspectos'!BQ114='Tabla de Aspectos'!$BR$2,'Tabla de Aspectos'!$BR$2,IF('Tabla de Aspectos'!BS114='Tabla de Aspectos'!$BT$2,'Tabla de Aspectos'!$BT$2,IF('Tabla de Aspectos'!BU114='Tabla de Aspectos'!$BV$2,'Tabla de Aspectos'!$BV$2,IF('Tabla de Aspectos'!BW114='Tabla de Aspectos'!$BX$2,'Tabla de Aspectos'!$BX$2,IF('Tabla de Aspectos'!BY114='Tabla de Aspectos'!$BZ$2,'Tabla de Aspectos'!$BZ$2,IF('Tabla de Aspectos'!CA114='Tabla de Aspectos'!$CB$2,'Tabla de Aspectos'!$CB$2,IF('Tabla de Aspectos'!CC114='Tabla de Aspectos'!$CD$2,'Tabla de Aspectos'!$CD$2,IF('Tabla de Aspectos'!CE114='Tabla de Aspectos'!$CF$2,'Tabla de Aspectos'!$CF$2,IF('Tabla de Aspectos'!CG114='Tabla de Aspectos'!$CH$2,'Tabla de Aspectos'!$CH$2,IF('Tabla de Aspectos'!CI114='Tabla de Aspectos'!$CJ$2,'Tabla de Aspectos'!$CJ$2,IF('Tabla de Aspectos'!CK114='Tabla de Aspectos'!$CL$2,'Tabla de Aspectos'!$CL$2,IF('Tabla de Aspectos'!CM114='Tabla de Aspectos'!$CN$2,'Tabla de Aspectos'!$CN$2,IF('Tabla de Aspectos'!CO114='Tabla de Aspectos'!$CP$2,'Tabla de Aspectos'!$CP$2,IF('Tabla de Aspectos'!CQ114='Tabla de Aspectos'!$CR$2,'Tabla de Aspectos'!$CR$2,IF('Tabla de Aspectos'!CS114='Tabla de Aspectos'!$CT$2,'Tabla de Aspectos'!$CT$2,IF('Tabla de Aspectos'!CU114='Tabla de Aspectos'!$CV$2,'Tabla de Aspectos'!$CV$2,IF('Tabla de Aspectos'!CW114='Tabla de Aspectos'!$CX$2,'Tabla de Aspectos'!$CX$2,"")))))))))))))))))))))))))))))))))))))))))))))))))</f>
        <v>Conjunción</v>
      </c>
      <c r="BI17" s="5">
        <f>IF(AND('Tabla de Aspectos'!H114&gt;=0,'Tabla de Aspectos'!H114&lt;'Tabla de Aspectos'!$G$5/24),'Tabla de Aspectos'!H114,IF(AND('Tabla de Aspectos'!J114&gt;=0,'Tabla de Aspectos'!J114&lt;'Tabla de Aspectos'!$I$5/24),'Tabla de Aspectos'!J114,IF(AND('Tabla de Aspectos'!CZ114&gt;=0,'Tabla de Aspectos'!CZ114&lt;'Tabla de Aspectos'!$CY$5/24),'Tabla de Aspectos'!CZ114,IF(AND('Tabla de Aspectos'!L114&gt;=0,'Tabla de Aspectos'!L114&lt;'Tabla de Aspectos'!$K$5/24),'Tabla de Aspectos'!L114,IF(AND('Tabla de Aspectos'!N114&gt;=0,'Tabla de Aspectos'!N114&lt;'Tabla de Aspectos'!$M$5/24),'Tabla de Aspectos'!N114,IF(AND('Tabla de Aspectos'!P114&gt;=0,'Tabla de Aspectos'!P114&lt;'Tabla de Aspectos'!$O$5/24),'Tabla de Aspectos'!P114,IF(AND('Tabla de Aspectos'!R114&gt;=0,'Tabla de Aspectos'!R114&lt;'Tabla de Aspectos'!$Q$5/24),'Tabla de Aspectos'!R114,IF(AND('Tabla de Aspectos'!T114&gt;=0,'Tabla de Aspectos'!T114&lt;'Tabla de Aspectos'!$S$5/24),'Tabla de Aspectos'!T114,IF(AND('Tabla de Aspectos'!V114&gt;=0,'Tabla de Aspectos'!V114&lt;'Tabla de Aspectos'!$U$5/24),'Tabla de Aspectos'!V114,IF(AND('Tabla de Aspectos'!X114&gt;=0,'Tabla de Aspectos'!X114&lt;'Tabla de Aspectos'!$W$5/24),'Tabla de Aspectos'!X114,IF(AND('Tabla de Aspectos'!Z114&gt;=0,'Tabla de Aspectos'!Z114&lt;'Tabla de Aspectos'!$Y$5/24),'Tabla de Aspectos'!Z114,IF(AND('Tabla de Aspectos'!AB114&gt;=0,'Tabla de Aspectos'!AB114&lt;'Tabla de Aspectos'!$AA$5/24),'Tabla de Aspectos'!AB114,IF(AND('Tabla de Aspectos'!AD114&gt;=0,'Tabla de Aspectos'!AD114&lt;'Tabla de Aspectos'!$AC$5/24),'Tabla de Aspectos'!AD114,IF(AND('Tabla de Aspectos'!AF114&gt;=0,'Tabla de Aspectos'!AF114&lt;'Tabla de Aspectos'!$AE$5/24),'Tabla de Aspectos'!AF114,IF(AND('Tabla de Aspectos'!AH114&gt;=0,'Tabla de Aspectos'!AH114&lt;'Tabla de Aspectos'!$AG$5/24),'Tabla de Aspectos'!AH114,IF(AND('Tabla de Aspectos'!AJ114&gt;=0,'Tabla de Aspectos'!AJ114&lt;'Tabla de Aspectos'!$AI$5/24),'Tabla de Aspectos'!AJ114,IF(AND('Tabla de Aspectos'!AL114&gt;=0,'Tabla de Aspectos'!AL114&lt;'Tabla de Aspectos'!$AK$5/24),'Tabla de Aspectos'!AL114,IF(AND('Tabla de Aspectos'!AN114&gt;=0,'Tabla de Aspectos'!AN114&lt;'Tabla de Aspectos'!$AM$5/24),'Tabla de Aspectos'!AN114,IF(AND('Tabla de Aspectos'!AP114&gt;=0,'Tabla de Aspectos'!AP114&lt;'Tabla de Aspectos'!$AO$5/24),'Tabla de Aspectos'!AP114,IF(AND('Tabla de Aspectos'!AR114&gt;=0,'Tabla de Aspectos'!AR114&lt;'Tabla de Aspectos'!$AQ$5/24),'Tabla de Aspectos'!AR114,IF(AND('Tabla de Aspectos'!AT114&gt;=0,'Tabla de Aspectos'!AT114&lt;'Tabla de Aspectos'!$AS$5/24),'Tabla de Aspectos'!AT114,IF(AND('Tabla de Aspectos'!AV114&gt;=0,'Tabla de Aspectos'!AV114&lt;'Tabla de Aspectos'!$AU$5/24),'Tabla de Aspectos'!AV114,IF(AND('Tabla de Aspectos'!AX114&gt;=0,'Tabla de Aspectos'!AX114&lt;'Tabla de Aspectos'!$AW$5/24),'Tabla de Aspectos'!AX114,IF(AND('Tabla de Aspectos'!AZ114&gt;=0,'Tabla de Aspectos'!AZ114&lt;'Tabla de Aspectos'!$AY$5/24),'Tabla de Aspectos'!AZ114,IF(AND('Tabla de Aspectos'!BB114&gt;=0,'Tabla de Aspectos'!BB114&lt;'Tabla de Aspectos'!$BA$5/24),'Tabla de Aspectos'!BB114,IF(AND('Tabla de Aspectos'!BD114&gt;=0,'Tabla de Aspectos'!BD114&lt;'Tabla de Aspectos'!$BC$5/24),'Tabla de Aspectos'!BD114,IF(AND('Tabla de Aspectos'!BF114&gt;=0,'Tabla de Aspectos'!BF114&lt;'Tabla de Aspectos'!$BE$5/24),'Tabla de Aspectos'!BF114,IF(AND('Tabla de Aspectos'!BH114&gt;=0,'Tabla de Aspectos'!BH114&lt;'Tabla de Aspectos'!$BG$5/24),'Tabla de Aspectos'!BH114,IF(AND('Tabla de Aspectos'!BJ114&gt;=0,'Tabla de Aspectos'!BJ114&lt;'Tabla de Aspectos'!$BI$5/24),'Tabla de Aspectos'!BJ114,IF(AND('Tabla de Aspectos'!BL114&gt;=0,'Tabla de Aspectos'!BL114&lt;'Tabla de Aspectos'!$BK$5/24),'Tabla de Aspectos'!BL114,IF(AND('Tabla de Aspectos'!BN114&gt;=0,'Tabla de Aspectos'!BN114&lt;'Tabla de Aspectos'!$BM$5/24),'Tabla de Aspectos'!BN114,IF(AND('Tabla de Aspectos'!BP114&gt;=0,'Tabla de Aspectos'!BP114&lt;'Tabla de Aspectos'!$BO$5/24),'Tabla de Aspectos'!BP114,IF(AND('Tabla de Aspectos'!BR114&gt;=0,'Tabla de Aspectos'!BR114&lt;'Tabla de Aspectos'!$BQ$5/24),'Tabla de Aspectos'!BR114,IF(AND('Tabla de Aspectos'!BT114&gt;=0,'Tabla de Aspectos'!BT114&lt;'Tabla de Aspectos'!$BS$5/24),'Tabla de Aspectos'!BT114,IF(AND('Tabla de Aspectos'!BV114&gt;=0,'Tabla de Aspectos'!BV114&lt;'Tabla de Aspectos'!$BU$5/24),'Tabla de Aspectos'!BV114,IF(AND('Tabla de Aspectos'!BX114&gt;=0,'Tabla de Aspectos'!BX114&lt;'Tabla de Aspectos'!$BW$5/24),'Tabla de Aspectos'!BX114,IF(AND('Tabla de Aspectos'!BZ114&gt;=0,'Tabla de Aspectos'!BZ114&lt;'Tabla de Aspectos'!$BY$5/24),'Tabla de Aspectos'!BZ114,IF(AND('Tabla de Aspectos'!CB114&gt;=0,'Tabla de Aspectos'!CB114&lt;'Tabla de Aspectos'!$CA$5/24),'Tabla de Aspectos'!CB114,IF(AND('Tabla de Aspectos'!CD114&gt;=0,'Tabla de Aspectos'!CD114&lt;'Tabla de Aspectos'!$CC$5/24),'Tabla de Aspectos'!CD114,IF(AND('Tabla de Aspectos'!CF114&gt;=0,'Tabla de Aspectos'!CF114&lt;'Tabla de Aspectos'!$CE$5/24),'Tabla de Aspectos'!CF114,IF(AND('Tabla de Aspectos'!CH114&gt;=0,'Tabla de Aspectos'!CH114&lt;'Tabla de Aspectos'!$CG$5/24),'Tabla de Aspectos'!CH114,IF(AND('Tabla de Aspectos'!CJ114&gt;=0,'Tabla de Aspectos'!CJ114&lt;'Tabla de Aspectos'!$CI$5/24),'Tabla de Aspectos'!CJ114,IF(AND('Tabla de Aspectos'!CL114&gt;=0,'Tabla de Aspectos'!CL114&lt;'Tabla de Aspectos'!$CK$5/24),'Tabla de Aspectos'!CL114,IF(AND('Tabla de Aspectos'!CN114&gt;=0,'Tabla de Aspectos'!CN114&lt;'Tabla de Aspectos'!$CM$5/24),'Tabla de Aspectos'!CN114,IF(AND('Tabla de Aspectos'!CP114&gt;=0,'Tabla de Aspectos'!CP114&lt;'Tabla de Aspectos'!$CO$5/24),'Tabla de Aspectos'!CP114,IF(AND('Tabla de Aspectos'!CR114&gt;=0,'Tabla de Aspectos'!CR114&lt;'Tabla de Aspectos'!$CQ$5/24),'Tabla de Aspectos'!CR114,IF(AND('Tabla de Aspectos'!CT114&gt;=0,'Tabla de Aspectos'!CT114&lt;'Tabla de Aspectos'!$CS$5/24),'Tabla de Aspectos'!CT114,IF(AND('Tabla de Aspectos'!CV114&gt;=0,'Tabla de Aspectos'!CV114&lt;'Tabla de Aspectos'!$CU$5/24),'Tabla de Aspectos'!CV114,IF(AND('Tabla de Aspectos'!CX114&gt;=0,'Tabla de Aspectos'!CX114&lt;'Tabla de Aspectos'!$CW$5/24),'Tabla de Aspectos'!CX114,"")))))))))))))))))))))))))))))))))))))))))))))))))</f>
        <v>0</v>
      </c>
      <c r="BJ17" s="3" t="str">
        <f>IF(BI17&lt;&gt;"",IF(BH17=13,"(no se puede describir)",IF(BH17="Conjunción","+20",ROUND((31-HLOOKUP(BH17,'Tabla de Aspectos'!$G$2:$DT$7,6,FALSE))/3*2,1))),"")</f>
        <v>+20</v>
      </c>
      <c r="BK17" s="3">
        <f>IF(BH17='Tabla de Aspectos'!$G$2,24*BI17/'Tabla de Aspectos'!$G$5,IF(BH17='Tabla de Aspectos'!$I$2,24*BI17/'Tabla de Aspectos'!$I$5,IF(BH17='Tabla de Aspectos'!$K$2,24*BI17/'Tabla de Aspectos'!$K$5,IF(BH17='Tabla de Aspectos'!$CY$2,24*BI17/'Tabla de Aspectos'!$CY$5,IF(BH17='Tabla de Aspectos'!$M$2,24*BI17/'Tabla de Aspectos'!$M$5,IF(BH17='Tabla de Aspectos'!$M$2,24*BI17/'Tabla de Aspectos'!$M$5,IF(BH17='Tabla de Aspectos'!$O$2,24*BI17/'Tabla de Aspectos'!$O$5,IF(BH17='Tabla de Aspectos'!$Q$2,24*BI17/'Tabla de Aspectos'!$Q$5,IF(BH17='Tabla de Aspectos'!$S$2,24*BI17/'Tabla de Aspectos'!$S$5,IF(BH17='Tabla de Aspectos'!$U$2,24*BI17/'Tabla de Aspectos'!$U$5,IF(BH17='Tabla de Aspectos'!$W$2,24*BI17/'Tabla de Aspectos'!$W$5,IF(BH17='Tabla de Aspectos'!$Y$2,24*BI17/'Tabla de Aspectos'!$Y$5,IF(BH17='Tabla de Aspectos'!$AA$2,24*BI17/'Tabla de Aspectos'!$AA$5,IF(BH17='Tabla de Aspectos'!$AC$2,24*BI17/'Tabla de Aspectos'!$AC$5,IF(BH17='Tabla de Aspectos'!$AE$2,24*BI17/'Tabla de Aspectos'!$AE$5,IF(BH17='Tabla de Aspectos'!$AG$2,24*BI17/'Tabla de Aspectos'!$AG$5,IF(BH17='Tabla de Aspectos'!$AI$2,24*BI17/'Tabla de Aspectos'!$AI$5,IF(BH17='Tabla de Aspectos'!$AK$2,24*BI17/'Tabla de Aspectos'!$AK$5,IF(BH17='Tabla de Aspectos'!$AM$2,24*BI17/'Tabla de Aspectos'!$AM$5,IF(BH17='Tabla de Aspectos'!$AO$2,24*BI17/'Tabla de Aspectos'!$AO$5,IF(BH17='Tabla de Aspectos'!$AQ$2,24*BI17/'Tabla de Aspectos'!$AQ$5,IF(BH17='Tabla de Aspectos'!$AS$2,24*BI17/'Tabla de Aspectos'!$AS$5,IF(BH17='Tabla de Aspectos'!$AU$2,24*BI17/'Tabla de Aspectos'!$AU$5,IF(BH17='Tabla de Aspectos'!$AW$2,24*BI17/'Tabla de Aspectos'!$AW$5,IF(BH17='Tabla de Aspectos'!$AY$2,24*BI17/'Tabla de Aspectos'!$AY$5,IF(BH17='Tabla de Aspectos'!$BA$2,24*BI17/'Tabla de Aspectos'!$BA$5,IF(BH17='Tabla de Aspectos'!$BC$2,24*BI17/'Tabla de Aspectos'!$BC$5,IF(BH17='Tabla de Aspectos'!$BE$2,24*BI17/'Tabla de Aspectos'!$BE$5,IF(BH17='Tabla de Aspectos'!$BG$2,24*BI17/'Tabla de Aspectos'!$BG$5,IF(BH17='Tabla de Aspectos'!$BI$2,24*BI17/'Tabla de Aspectos'!$BI$5,IF(BH17='Tabla de Aspectos'!$BK$2,24*BI17/'Tabla de Aspectos'!$BK$5,IF(BH17='Tabla de Aspectos'!$BM$2,24*BI17/'Tabla de Aspectos'!$BM$5,IF(BH17='Tabla de Aspectos'!$BO$2,24*BI17/'Tabla de Aspectos'!$BO$5,IF(BH17='Tabla de Aspectos'!$BQ$2,24*BI17/'Tabla de Aspectos'!$BQ$5,IF(BH17='Tabla de Aspectos'!$BS$2,24*BI17/'Tabla de Aspectos'!$BS$5,IF(BH17='Tabla de Aspectos'!$BU$2,24*BI17/'Tabla de Aspectos'!$BU$5,IF(BH17='Tabla de Aspectos'!$BW$2,24*BI17/'Tabla de Aspectos'!$BW$5,IF(BH17='Tabla de Aspectos'!$BY$2,24*BI17/'Tabla de Aspectos'!$BY$5,IF(BH17='Tabla de Aspectos'!$CA$2,24*BI17/'Tabla de Aspectos'!$CA$5,IF(BH17='Tabla de Aspectos'!$CC$2,24*BI17/'Tabla de Aspectos'!$CC$5,IF(BH17='Tabla de Aspectos'!$CE$2,24*BI17/'Tabla de Aspectos'!$CE$5,IF(BH17='Tabla de Aspectos'!$CG$2,24*BI17/'Tabla de Aspectos'!$CG$5,IF(BH17='Tabla de Aspectos'!$CI$2,24*BI17/'Tabla de Aspectos'!$CI$5,IF(BH17='Tabla de Aspectos'!$CK$2,24*BI17/'Tabla de Aspectos'!$CK$5,IF(BH17='Tabla de Aspectos'!$CM$2,24*BI17/'Tabla de Aspectos'!$CM$5,IF(BH17='Tabla de Aspectos'!$CO$2,24*BI17/'Tabla de Aspectos'!$CO$5,IF(BH17='Tabla de Aspectos'!$CQ$2,24*BI17/'Tabla de Aspectos'!$CQ$5,IF(BH17='Tabla de Aspectos'!$CS$2,24*BI17/'Tabla de Aspectos'!$CS$5,IF(BH17='Tabla de Aspectos'!$CU$2,24*BI17/'Tabla de Aspectos'!$CU$5,IF(BH17='Tabla de Aspectos'!$CW$2,24*BI17/'Tabla de Aspectos'!$CW$5,""))))))))))))))))))))))))))))))))))))))))))))))))))</f>
        <v>0</v>
      </c>
      <c r="BL17" s="3">
        <f t="shared" si="4"/>
        <v>20</v>
      </c>
      <c r="BN17" s="3">
        <f>'Tabla de Aspectos'!D129</f>
        <v>127</v>
      </c>
      <c r="BO17" s="3" t="str">
        <f>'Tabla de Aspectos'!E129</f>
        <v>Saturno</v>
      </c>
      <c r="BP17" s="3" t="str">
        <f>'Tabla de Aspectos'!F129</f>
        <v>Ceres</v>
      </c>
      <c r="BQ17" s="3" t="str">
        <f>IF('Tabla de Aspectos'!G129='Tabla de Aspectos'!$H$2,'Tabla de Aspectos'!$H$2,IF('Tabla de Aspectos'!I129='Tabla de Aspectos'!$J$2,'Tabla de Aspectos'!$J$2,IF('Tabla de Aspectos'!CY129='Tabla de Aspectos'!$CZ$2,'Tabla de Aspectos'!$CZ$2,IF('Tabla de Aspectos'!K129='Tabla de Aspectos'!$L$2,'Tabla de Aspectos'!$L$2,IF('Tabla de Aspectos'!M129='Tabla de Aspectos'!$N$2,'Tabla de Aspectos'!$N$2,IF('Tabla de Aspectos'!O129='Tabla de Aspectos'!$P$2,'Tabla de Aspectos'!$P$2,IF('Tabla de Aspectos'!Q129='Tabla de Aspectos'!$R$2,'Tabla de Aspectos'!$R$2,IF('Tabla de Aspectos'!S129='Tabla de Aspectos'!$T$2,'Tabla de Aspectos'!$T$2,IF('Tabla de Aspectos'!U129='Tabla de Aspectos'!$V$2,'Tabla de Aspectos'!$V$2,IF('Tabla de Aspectos'!W129='Tabla de Aspectos'!$X$2,'Tabla de Aspectos'!$X$2,IF('Tabla de Aspectos'!Y129='Tabla de Aspectos'!$Z$2,'Tabla de Aspectos'!$Z$2,IF('Tabla de Aspectos'!AA129='Tabla de Aspectos'!$AB$2,'Tabla de Aspectos'!$AB$2,IF('Tabla de Aspectos'!AC129='Tabla de Aspectos'!$AD$2,'Tabla de Aspectos'!$AD$2,IF('Tabla de Aspectos'!AE129='Tabla de Aspectos'!$AF$2,'Tabla de Aspectos'!$AF$2,IF('Tabla de Aspectos'!AG129='Tabla de Aspectos'!$AH$2,'Tabla de Aspectos'!$AH$2,IF('Tabla de Aspectos'!AI129='Tabla de Aspectos'!$AJ$2,'Tabla de Aspectos'!$AJ$2,IF('Tabla de Aspectos'!AK129='Tabla de Aspectos'!$AL$2,'Tabla de Aspectos'!$AL$2,IF('Tabla de Aspectos'!AM129='Tabla de Aspectos'!$AN$2,'Tabla de Aspectos'!$AN$2,IF('Tabla de Aspectos'!AO129='Tabla de Aspectos'!$AP$2,'Tabla de Aspectos'!$AP$2,IF('Tabla de Aspectos'!AQ129='Tabla de Aspectos'!$AR$2,'Tabla de Aspectos'!$AR$2,IF('Tabla de Aspectos'!AS129='Tabla de Aspectos'!$AT$2,'Tabla de Aspectos'!$AT$2,IF('Tabla de Aspectos'!AU129='Tabla de Aspectos'!$AV$2,'Tabla de Aspectos'!$AV$2,IF('Tabla de Aspectos'!AW129='Tabla de Aspectos'!$AX$2,'Tabla de Aspectos'!$AX$2,IF('Tabla de Aspectos'!AY129='Tabla de Aspectos'!$AZ$2,'Tabla de Aspectos'!$AZ$2,IF('Tabla de Aspectos'!BA129='Tabla de Aspectos'!$BB$2,'Tabla de Aspectos'!$BB$2,IF('Tabla de Aspectos'!BC129='Tabla de Aspectos'!$BD$2,'Tabla de Aspectos'!$BD$2,IF('Tabla de Aspectos'!BE129='Tabla de Aspectos'!$BF$2,'Tabla de Aspectos'!$BF$2,IF('Tabla de Aspectos'!BG129='Tabla de Aspectos'!$BH$2,'Tabla de Aspectos'!$BH$2,IF('Tabla de Aspectos'!BI129='Tabla de Aspectos'!$BJ$2,'Tabla de Aspectos'!$BJ$2,IF('Tabla de Aspectos'!BK129='Tabla de Aspectos'!$BL$2,'Tabla de Aspectos'!$BL$2,IF('Tabla de Aspectos'!BM129='Tabla de Aspectos'!$BN$2,'Tabla de Aspectos'!$BN$2,IF('Tabla de Aspectos'!BO129='Tabla de Aspectos'!$BP$2,'Tabla de Aspectos'!$BP$2,IF('Tabla de Aspectos'!BQ129='Tabla de Aspectos'!$BR$2,'Tabla de Aspectos'!$BR$2,IF('Tabla de Aspectos'!BS129='Tabla de Aspectos'!$BT$2,'Tabla de Aspectos'!$BT$2,IF('Tabla de Aspectos'!BU129='Tabla de Aspectos'!$BV$2,'Tabla de Aspectos'!$BV$2,IF('Tabla de Aspectos'!BW129='Tabla de Aspectos'!$BX$2,'Tabla de Aspectos'!$BX$2,IF('Tabla de Aspectos'!BY129='Tabla de Aspectos'!$BZ$2,'Tabla de Aspectos'!$BZ$2,IF('Tabla de Aspectos'!CA129='Tabla de Aspectos'!$CB$2,'Tabla de Aspectos'!$CB$2,IF('Tabla de Aspectos'!CC129='Tabla de Aspectos'!$CD$2,'Tabla de Aspectos'!$CD$2,IF('Tabla de Aspectos'!CE129='Tabla de Aspectos'!$CF$2,'Tabla de Aspectos'!$CF$2,IF('Tabla de Aspectos'!CG129='Tabla de Aspectos'!$CH$2,'Tabla de Aspectos'!$CH$2,IF('Tabla de Aspectos'!CI129='Tabla de Aspectos'!$CJ$2,'Tabla de Aspectos'!$CJ$2,IF('Tabla de Aspectos'!CK129='Tabla de Aspectos'!$CL$2,'Tabla de Aspectos'!$CL$2,IF('Tabla de Aspectos'!CM129='Tabla de Aspectos'!$CN$2,'Tabla de Aspectos'!$CN$2,IF('Tabla de Aspectos'!CO129='Tabla de Aspectos'!$CP$2,'Tabla de Aspectos'!$CP$2,IF('Tabla de Aspectos'!CQ129='Tabla de Aspectos'!$CR$2,'Tabla de Aspectos'!$CR$2,IF('Tabla de Aspectos'!CS129='Tabla de Aspectos'!$CT$2,'Tabla de Aspectos'!$CT$2,IF('Tabla de Aspectos'!CU129='Tabla de Aspectos'!$CV$2,'Tabla de Aspectos'!$CV$2,IF('Tabla de Aspectos'!CW129='Tabla de Aspectos'!$CX$2,'Tabla de Aspectos'!$CX$2,"")))))))))))))))))))))))))))))))))))))))))))))))))</f>
        <v>Conjunción</v>
      </c>
      <c r="BR17" s="5">
        <f>IF(AND('Tabla de Aspectos'!H129&gt;=0,'Tabla de Aspectos'!H129&lt;'Tabla de Aspectos'!$G$5/24),'Tabla de Aspectos'!H129,IF(AND('Tabla de Aspectos'!J129&gt;=0,'Tabla de Aspectos'!J129&lt;'Tabla de Aspectos'!$I$5/24),'Tabla de Aspectos'!J129,IF(AND('Tabla de Aspectos'!CZ129&gt;=0,'Tabla de Aspectos'!CZ129&lt;'Tabla de Aspectos'!$CY$5/24),'Tabla de Aspectos'!CZ129,IF(AND('Tabla de Aspectos'!L129&gt;=0,'Tabla de Aspectos'!L129&lt;'Tabla de Aspectos'!$K$5/24),'Tabla de Aspectos'!L129,IF(AND('Tabla de Aspectos'!N129&gt;=0,'Tabla de Aspectos'!N129&lt;'Tabla de Aspectos'!$M$5/24),'Tabla de Aspectos'!N129,IF(AND('Tabla de Aspectos'!P129&gt;=0,'Tabla de Aspectos'!P129&lt;'Tabla de Aspectos'!$O$5/24),'Tabla de Aspectos'!P129,IF(AND('Tabla de Aspectos'!R129&gt;=0,'Tabla de Aspectos'!R129&lt;'Tabla de Aspectos'!$Q$5/24),'Tabla de Aspectos'!R129,IF(AND('Tabla de Aspectos'!T129&gt;=0,'Tabla de Aspectos'!T129&lt;'Tabla de Aspectos'!$S$5/24),'Tabla de Aspectos'!T129,IF(AND('Tabla de Aspectos'!V129&gt;=0,'Tabla de Aspectos'!V129&lt;'Tabla de Aspectos'!$U$5/24),'Tabla de Aspectos'!V129,IF(AND('Tabla de Aspectos'!X129&gt;=0,'Tabla de Aspectos'!X129&lt;'Tabla de Aspectos'!$W$5/24),'Tabla de Aspectos'!X129,IF(AND('Tabla de Aspectos'!Z129&gt;=0,'Tabla de Aspectos'!Z129&lt;'Tabla de Aspectos'!$Y$5/24),'Tabla de Aspectos'!Z129,IF(AND('Tabla de Aspectos'!AB129&gt;=0,'Tabla de Aspectos'!AB129&lt;'Tabla de Aspectos'!$AA$5/24),'Tabla de Aspectos'!AB129,IF(AND('Tabla de Aspectos'!AD129&gt;=0,'Tabla de Aspectos'!AD129&lt;'Tabla de Aspectos'!$AC$5/24),'Tabla de Aspectos'!AD129,IF(AND('Tabla de Aspectos'!AF129&gt;=0,'Tabla de Aspectos'!AF129&lt;'Tabla de Aspectos'!$AE$5/24),'Tabla de Aspectos'!AF129,IF(AND('Tabla de Aspectos'!AH129&gt;=0,'Tabla de Aspectos'!AH129&lt;'Tabla de Aspectos'!$AG$5/24),'Tabla de Aspectos'!AH129,IF(AND('Tabla de Aspectos'!AJ129&gt;=0,'Tabla de Aspectos'!AJ129&lt;'Tabla de Aspectos'!$AI$5/24),'Tabla de Aspectos'!AJ129,IF(AND('Tabla de Aspectos'!AL129&gt;=0,'Tabla de Aspectos'!AL129&lt;'Tabla de Aspectos'!$AK$5/24),'Tabla de Aspectos'!AL129,IF(AND('Tabla de Aspectos'!AN129&gt;=0,'Tabla de Aspectos'!AN129&lt;'Tabla de Aspectos'!$AM$5/24),'Tabla de Aspectos'!AN129,IF(AND('Tabla de Aspectos'!AP129&gt;=0,'Tabla de Aspectos'!AP129&lt;'Tabla de Aspectos'!$AO$5/24),'Tabla de Aspectos'!AP129,IF(AND('Tabla de Aspectos'!AR129&gt;=0,'Tabla de Aspectos'!AR129&lt;'Tabla de Aspectos'!$AQ$5/24),'Tabla de Aspectos'!AR129,IF(AND('Tabla de Aspectos'!AT129&gt;=0,'Tabla de Aspectos'!AT129&lt;'Tabla de Aspectos'!$AS$5/24),'Tabla de Aspectos'!AT129,IF(AND('Tabla de Aspectos'!AV129&gt;=0,'Tabla de Aspectos'!AV129&lt;'Tabla de Aspectos'!$AU$5/24),'Tabla de Aspectos'!AV129,IF(AND('Tabla de Aspectos'!AX129&gt;=0,'Tabla de Aspectos'!AX129&lt;'Tabla de Aspectos'!$AW$5/24),'Tabla de Aspectos'!AX129,IF(AND('Tabla de Aspectos'!AZ129&gt;=0,'Tabla de Aspectos'!AZ129&lt;'Tabla de Aspectos'!$AY$5/24),'Tabla de Aspectos'!AZ129,IF(AND('Tabla de Aspectos'!BB129&gt;=0,'Tabla de Aspectos'!BB129&lt;'Tabla de Aspectos'!$BA$5/24),'Tabla de Aspectos'!BB129,IF(AND('Tabla de Aspectos'!BD129&gt;=0,'Tabla de Aspectos'!BD129&lt;'Tabla de Aspectos'!$BC$5/24),'Tabla de Aspectos'!BD129,IF(AND('Tabla de Aspectos'!BF129&gt;=0,'Tabla de Aspectos'!BF129&lt;'Tabla de Aspectos'!$BE$5/24),'Tabla de Aspectos'!BF129,IF(AND('Tabla de Aspectos'!BH129&gt;=0,'Tabla de Aspectos'!BH129&lt;'Tabla de Aspectos'!$BG$5/24),'Tabla de Aspectos'!BH129,IF(AND('Tabla de Aspectos'!BJ129&gt;=0,'Tabla de Aspectos'!BJ129&lt;'Tabla de Aspectos'!$BI$5/24),'Tabla de Aspectos'!BJ129,IF(AND('Tabla de Aspectos'!BL129&gt;=0,'Tabla de Aspectos'!BL129&lt;'Tabla de Aspectos'!$BK$5/24),'Tabla de Aspectos'!BL129,IF(AND('Tabla de Aspectos'!BN129&gt;=0,'Tabla de Aspectos'!BN129&lt;'Tabla de Aspectos'!$BM$5/24),'Tabla de Aspectos'!BN129,IF(AND('Tabla de Aspectos'!BP129&gt;=0,'Tabla de Aspectos'!BP129&lt;'Tabla de Aspectos'!$BO$5/24),'Tabla de Aspectos'!BP129,IF(AND('Tabla de Aspectos'!BR129&gt;=0,'Tabla de Aspectos'!BR129&lt;'Tabla de Aspectos'!$BQ$5/24),'Tabla de Aspectos'!BR129,IF(AND('Tabla de Aspectos'!BT129&gt;=0,'Tabla de Aspectos'!BT129&lt;'Tabla de Aspectos'!$BS$5/24),'Tabla de Aspectos'!BT129,IF(AND('Tabla de Aspectos'!BV129&gt;=0,'Tabla de Aspectos'!BV129&lt;'Tabla de Aspectos'!$BU$5/24),'Tabla de Aspectos'!BV129,IF(AND('Tabla de Aspectos'!BX129&gt;=0,'Tabla de Aspectos'!BX129&lt;'Tabla de Aspectos'!$BW$5/24),'Tabla de Aspectos'!BX129,IF(AND('Tabla de Aspectos'!BZ129&gt;=0,'Tabla de Aspectos'!BZ129&lt;'Tabla de Aspectos'!$BY$5/24),'Tabla de Aspectos'!BZ129,IF(AND('Tabla de Aspectos'!CB129&gt;=0,'Tabla de Aspectos'!CB129&lt;'Tabla de Aspectos'!$CA$5/24),'Tabla de Aspectos'!CB129,IF(AND('Tabla de Aspectos'!CD129&gt;=0,'Tabla de Aspectos'!CD129&lt;'Tabla de Aspectos'!$CC$5/24),'Tabla de Aspectos'!CD129,IF(AND('Tabla de Aspectos'!CF129&gt;=0,'Tabla de Aspectos'!CF129&lt;'Tabla de Aspectos'!$CE$5/24),'Tabla de Aspectos'!CF129,IF(AND('Tabla de Aspectos'!CH129&gt;=0,'Tabla de Aspectos'!CH129&lt;'Tabla de Aspectos'!$CG$5/24),'Tabla de Aspectos'!CH129,IF(AND('Tabla de Aspectos'!CJ129&gt;=0,'Tabla de Aspectos'!CJ129&lt;'Tabla de Aspectos'!$CI$5/24),'Tabla de Aspectos'!CJ129,IF(AND('Tabla de Aspectos'!CL129&gt;=0,'Tabla de Aspectos'!CL129&lt;'Tabla de Aspectos'!$CK$5/24),'Tabla de Aspectos'!CL129,IF(AND('Tabla de Aspectos'!CN129&gt;=0,'Tabla de Aspectos'!CN129&lt;'Tabla de Aspectos'!$CM$5/24),'Tabla de Aspectos'!CN129,IF(AND('Tabla de Aspectos'!CP129&gt;=0,'Tabla de Aspectos'!CP129&lt;'Tabla de Aspectos'!$CO$5/24),'Tabla de Aspectos'!CP129,IF(AND('Tabla de Aspectos'!CR129&gt;=0,'Tabla de Aspectos'!CR129&lt;'Tabla de Aspectos'!$CQ$5/24),'Tabla de Aspectos'!CR129,IF(AND('Tabla de Aspectos'!CT129&gt;=0,'Tabla de Aspectos'!CT129&lt;'Tabla de Aspectos'!$CS$5/24),'Tabla de Aspectos'!CT129,IF(AND('Tabla de Aspectos'!CV129&gt;=0,'Tabla de Aspectos'!CV129&lt;'Tabla de Aspectos'!$CU$5/24),'Tabla de Aspectos'!CV129,IF(AND('Tabla de Aspectos'!CX129&gt;=0,'Tabla de Aspectos'!CX129&lt;'Tabla de Aspectos'!$CW$5/24),'Tabla de Aspectos'!CX129,"")))))))))))))))))))))))))))))))))))))))))))))))))</f>
        <v>0</v>
      </c>
      <c r="BS17" s="3" t="str">
        <f>IF(BR17&lt;&gt;"",IF(BQ17=13,"(no se puede describir)",IF(BQ17="Conjunción","+20",ROUND((31-HLOOKUP(BQ17,'Tabla de Aspectos'!$G$2:$DT$7,6,FALSE))/3*2,1))),"")</f>
        <v>+20</v>
      </c>
      <c r="BT17" s="3">
        <f>IF(BQ17='Tabla de Aspectos'!$G$2,24*BR17/'Tabla de Aspectos'!$G$5,IF(BQ17='Tabla de Aspectos'!$I$2,24*BR17/'Tabla de Aspectos'!$I$5,IF(BQ17='Tabla de Aspectos'!$K$2,24*BR17/'Tabla de Aspectos'!$K$5,IF(BQ17='Tabla de Aspectos'!$CY$2,24*BR17/'Tabla de Aspectos'!$CY$5,IF(BQ17='Tabla de Aspectos'!$M$2,24*BR17/'Tabla de Aspectos'!$M$5,IF(BQ17='Tabla de Aspectos'!$M$2,24*BR17/'Tabla de Aspectos'!$M$5,IF(BQ17='Tabla de Aspectos'!$O$2,24*BR17/'Tabla de Aspectos'!$O$5,IF(BQ17='Tabla de Aspectos'!$Q$2,24*BR17/'Tabla de Aspectos'!$Q$5,IF(BQ17='Tabla de Aspectos'!$S$2,24*BR17/'Tabla de Aspectos'!$S$5,IF(BQ17='Tabla de Aspectos'!$U$2,24*BR17/'Tabla de Aspectos'!$U$5,IF(BQ17='Tabla de Aspectos'!$W$2,24*BR17/'Tabla de Aspectos'!$W$5,IF(BQ17='Tabla de Aspectos'!$Y$2,24*BR17/'Tabla de Aspectos'!$Y$5,IF(BQ17='Tabla de Aspectos'!$AA$2,24*BR17/'Tabla de Aspectos'!$AA$5,IF(BQ17='Tabla de Aspectos'!$AC$2,24*BR17/'Tabla de Aspectos'!$AC$5,IF(BQ17='Tabla de Aspectos'!$AE$2,24*BR17/'Tabla de Aspectos'!$AE$5,IF(BQ17='Tabla de Aspectos'!$AG$2,24*BR17/'Tabla de Aspectos'!$AG$5,IF(BQ17='Tabla de Aspectos'!$AI$2,24*BR17/'Tabla de Aspectos'!$AI$5,IF(BQ17='Tabla de Aspectos'!$AK$2,24*BR17/'Tabla de Aspectos'!$AK$5,IF(BQ17='Tabla de Aspectos'!$AM$2,24*BR17/'Tabla de Aspectos'!$AM$5,IF(BQ17='Tabla de Aspectos'!$AO$2,24*BR17/'Tabla de Aspectos'!$AO$5,IF(BQ17='Tabla de Aspectos'!$AQ$2,24*BR17/'Tabla de Aspectos'!$AQ$5,IF(BQ17='Tabla de Aspectos'!$AS$2,24*BR17/'Tabla de Aspectos'!$AS$5,IF(BQ17='Tabla de Aspectos'!$AU$2,24*BR17/'Tabla de Aspectos'!$AU$5,IF(BQ17='Tabla de Aspectos'!$AW$2,24*BR17/'Tabla de Aspectos'!$AW$5,IF(BQ17='Tabla de Aspectos'!$AY$2,24*BR17/'Tabla de Aspectos'!$AY$5,IF(BQ17='Tabla de Aspectos'!$BA$2,24*BR17/'Tabla de Aspectos'!$BA$5,IF(BQ17='Tabla de Aspectos'!$BC$2,24*BR17/'Tabla de Aspectos'!$BC$5,IF(BQ17='Tabla de Aspectos'!$BE$2,24*BR17/'Tabla de Aspectos'!$BE$5,IF(BQ17='Tabla de Aspectos'!$BG$2,24*BR17/'Tabla de Aspectos'!$BG$5,IF(BQ17='Tabla de Aspectos'!$BI$2,24*BR17/'Tabla de Aspectos'!$BI$5,IF(BQ17='Tabla de Aspectos'!$BK$2,24*BR17/'Tabla de Aspectos'!$BK$5,IF(BQ17='Tabla de Aspectos'!$BM$2,24*BR17/'Tabla de Aspectos'!$BM$5,IF(BQ17='Tabla de Aspectos'!$BO$2,24*BR17/'Tabla de Aspectos'!$BO$5,IF(BQ17='Tabla de Aspectos'!$BQ$2,24*BR17/'Tabla de Aspectos'!$BQ$5,IF(BQ17='Tabla de Aspectos'!$BS$2,24*BR17/'Tabla de Aspectos'!$BS$5,IF(BQ17='Tabla de Aspectos'!$BU$2,24*BR17/'Tabla de Aspectos'!$BU$5,IF(BQ17='Tabla de Aspectos'!$BW$2,24*BR17/'Tabla de Aspectos'!$BW$5,IF(BQ17='Tabla de Aspectos'!$BY$2,24*BR17/'Tabla de Aspectos'!$BY$5,IF(BQ17='Tabla de Aspectos'!$CA$2,24*BR17/'Tabla de Aspectos'!$CA$5,IF(BQ17='Tabla de Aspectos'!$CC$2,24*BR17/'Tabla de Aspectos'!$CC$5,IF(BQ17='Tabla de Aspectos'!$CE$2,24*BR17/'Tabla de Aspectos'!$CE$5,IF(BQ17='Tabla de Aspectos'!$CG$2,24*BR17/'Tabla de Aspectos'!$CG$5,IF(BQ17='Tabla de Aspectos'!$CI$2,24*BR17/'Tabla de Aspectos'!$CI$5,IF(BQ17='Tabla de Aspectos'!$CK$2,24*BR17/'Tabla de Aspectos'!$CK$5,IF(BQ17='Tabla de Aspectos'!$CM$2,24*BR17/'Tabla de Aspectos'!$CM$5,IF(BQ17='Tabla de Aspectos'!$CO$2,24*BR17/'Tabla de Aspectos'!$CO$5,IF(BQ17='Tabla de Aspectos'!$CQ$2,24*BR17/'Tabla de Aspectos'!$CQ$5,IF(BQ17='Tabla de Aspectos'!$CS$2,24*BR17/'Tabla de Aspectos'!$CS$5,IF(BQ17='Tabla de Aspectos'!$CU$2,24*BR17/'Tabla de Aspectos'!$CU$5,IF(BQ17='Tabla de Aspectos'!$CW$2,24*BR17/'Tabla de Aspectos'!$CW$5,""))))))))))))))))))))))))))))))))))))))))))))))))))</f>
        <v>0</v>
      </c>
      <c r="BU17" s="3">
        <f t="shared" si="5"/>
        <v>20</v>
      </c>
      <c r="BW17" s="3">
        <f>'Tabla de Aspectos'!D144</f>
        <v>143</v>
      </c>
      <c r="BX17" s="3" t="str">
        <f>'Tabla de Aspectos'!E144</f>
        <v>Urano</v>
      </c>
      <c r="BY17" s="3" t="str">
        <f>'Tabla de Aspectos'!F144</f>
        <v>Ceres</v>
      </c>
      <c r="BZ17" s="3" t="str">
        <f>IF('Tabla de Aspectos'!G144='Tabla de Aspectos'!$H$2,'Tabla de Aspectos'!$H$2,IF('Tabla de Aspectos'!I144='Tabla de Aspectos'!$J$2,'Tabla de Aspectos'!$J$2,IF('Tabla de Aspectos'!CY144='Tabla de Aspectos'!$CZ$2,'Tabla de Aspectos'!$CZ$2,IF('Tabla de Aspectos'!K144='Tabla de Aspectos'!$L$2,'Tabla de Aspectos'!$L$2,IF('Tabla de Aspectos'!M144='Tabla de Aspectos'!$N$2,'Tabla de Aspectos'!$N$2,IF('Tabla de Aspectos'!O144='Tabla de Aspectos'!$P$2,'Tabla de Aspectos'!$P$2,IF('Tabla de Aspectos'!Q144='Tabla de Aspectos'!$R$2,'Tabla de Aspectos'!$R$2,IF('Tabla de Aspectos'!S144='Tabla de Aspectos'!$T$2,'Tabla de Aspectos'!$T$2,IF('Tabla de Aspectos'!U144='Tabla de Aspectos'!$V$2,'Tabla de Aspectos'!$V$2,IF('Tabla de Aspectos'!W144='Tabla de Aspectos'!$X$2,'Tabla de Aspectos'!$X$2,IF('Tabla de Aspectos'!Y144='Tabla de Aspectos'!$Z$2,'Tabla de Aspectos'!$Z$2,IF('Tabla de Aspectos'!AA144='Tabla de Aspectos'!$AB$2,'Tabla de Aspectos'!$AB$2,IF('Tabla de Aspectos'!AC144='Tabla de Aspectos'!$AD$2,'Tabla de Aspectos'!$AD$2,IF('Tabla de Aspectos'!AE144='Tabla de Aspectos'!$AF$2,'Tabla de Aspectos'!$AF$2,IF('Tabla de Aspectos'!AG144='Tabla de Aspectos'!$AH$2,'Tabla de Aspectos'!$AH$2,IF('Tabla de Aspectos'!AI144='Tabla de Aspectos'!$AJ$2,'Tabla de Aspectos'!$AJ$2,IF('Tabla de Aspectos'!AK144='Tabla de Aspectos'!$AL$2,'Tabla de Aspectos'!$AL$2,IF('Tabla de Aspectos'!AM144='Tabla de Aspectos'!$AN$2,'Tabla de Aspectos'!$AN$2,IF('Tabla de Aspectos'!AO144='Tabla de Aspectos'!$AP$2,'Tabla de Aspectos'!$AP$2,IF('Tabla de Aspectos'!AQ144='Tabla de Aspectos'!$AR$2,'Tabla de Aspectos'!$AR$2,IF('Tabla de Aspectos'!AS144='Tabla de Aspectos'!$AT$2,'Tabla de Aspectos'!$AT$2,IF('Tabla de Aspectos'!AU144='Tabla de Aspectos'!$AV$2,'Tabla de Aspectos'!$AV$2,IF('Tabla de Aspectos'!AW144='Tabla de Aspectos'!$AX$2,'Tabla de Aspectos'!$AX$2,IF('Tabla de Aspectos'!AY144='Tabla de Aspectos'!$AZ$2,'Tabla de Aspectos'!$AZ$2,IF('Tabla de Aspectos'!BA144='Tabla de Aspectos'!$BB$2,'Tabla de Aspectos'!$BB$2,IF('Tabla de Aspectos'!BC144='Tabla de Aspectos'!$BD$2,'Tabla de Aspectos'!$BD$2,IF('Tabla de Aspectos'!BE144='Tabla de Aspectos'!$BF$2,'Tabla de Aspectos'!$BF$2,IF('Tabla de Aspectos'!BG144='Tabla de Aspectos'!$BH$2,'Tabla de Aspectos'!$BH$2,IF('Tabla de Aspectos'!BI144='Tabla de Aspectos'!$BJ$2,'Tabla de Aspectos'!$BJ$2,IF('Tabla de Aspectos'!BK144='Tabla de Aspectos'!$BL$2,'Tabla de Aspectos'!$BL$2,IF('Tabla de Aspectos'!BM144='Tabla de Aspectos'!$BN$2,'Tabla de Aspectos'!$BN$2,IF('Tabla de Aspectos'!BO144='Tabla de Aspectos'!$BP$2,'Tabla de Aspectos'!$BP$2,IF('Tabla de Aspectos'!BQ144='Tabla de Aspectos'!$BR$2,'Tabla de Aspectos'!$BR$2,IF('Tabla de Aspectos'!BS144='Tabla de Aspectos'!$BT$2,'Tabla de Aspectos'!$BT$2,IF('Tabla de Aspectos'!BU144='Tabla de Aspectos'!$BV$2,'Tabla de Aspectos'!$BV$2,IF('Tabla de Aspectos'!BW144='Tabla de Aspectos'!$BX$2,'Tabla de Aspectos'!$BX$2,IF('Tabla de Aspectos'!BY144='Tabla de Aspectos'!$BZ$2,'Tabla de Aspectos'!$BZ$2,IF('Tabla de Aspectos'!CA144='Tabla de Aspectos'!$CB$2,'Tabla de Aspectos'!$CB$2,IF('Tabla de Aspectos'!CC144='Tabla de Aspectos'!$CD$2,'Tabla de Aspectos'!$CD$2,IF('Tabla de Aspectos'!CE144='Tabla de Aspectos'!$CF$2,'Tabla de Aspectos'!$CF$2,IF('Tabla de Aspectos'!CG144='Tabla de Aspectos'!$CH$2,'Tabla de Aspectos'!$CH$2,IF('Tabla de Aspectos'!CI144='Tabla de Aspectos'!$CJ$2,'Tabla de Aspectos'!$CJ$2,IF('Tabla de Aspectos'!CK144='Tabla de Aspectos'!$CL$2,'Tabla de Aspectos'!$CL$2,IF('Tabla de Aspectos'!CM144='Tabla de Aspectos'!$CN$2,'Tabla de Aspectos'!$CN$2,IF('Tabla de Aspectos'!CO144='Tabla de Aspectos'!$CP$2,'Tabla de Aspectos'!$CP$2,IF('Tabla de Aspectos'!CQ144='Tabla de Aspectos'!$CR$2,'Tabla de Aspectos'!$CR$2,IF('Tabla de Aspectos'!CS144='Tabla de Aspectos'!$CT$2,'Tabla de Aspectos'!$CT$2,IF('Tabla de Aspectos'!CU144='Tabla de Aspectos'!$CV$2,'Tabla de Aspectos'!$CV$2,IF('Tabla de Aspectos'!CW144='Tabla de Aspectos'!$CX$2,'Tabla de Aspectos'!$CX$2,"")))))))))))))))))))))))))))))))))))))))))))))))))</f>
        <v>Conjunción</v>
      </c>
      <c r="CA17" s="5">
        <f>IF(AND('Tabla de Aspectos'!H144&gt;=0,'Tabla de Aspectos'!H144&lt;'Tabla de Aspectos'!$G$5/24),'Tabla de Aspectos'!H144,IF(AND('Tabla de Aspectos'!J144&gt;=0,'Tabla de Aspectos'!J144&lt;'Tabla de Aspectos'!$I$5/24),'Tabla de Aspectos'!J144,IF(AND('Tabla de Aspectos'!CZ144&gt;=0,'Tabla de Aspectos'!CZ144&lt;'Tabla de Aspectos'!$CY$5/24),'Tabla de Aspectos'!CZ144,IF(AND('Tabla de Aspectos'!L144&gt;=0,'Tabla de Aspectos'!L144&lt;'Tabla de Aspectos'!$K$5/24),'Tabla de Aspectos'!L144,IF(AND('Tabla de Aspectos'!N144&gt;=0,'Tabla de Aspectos'!N144&lt;'Tabla de Aspectos'!$M$5/24),'Tabla de Aspectos'!N144,IF(AND('Tabla de Aspectos'!P144&gt;=0,'Tabla de Aspectos'!P144&lt;'Tabla de Aspectos'!$O$5/24),'Tabla de Aspectos'!P144,IF(AND('Tabla de Aspectos'!R144&gt;=0,'Tabla de Aspectos'!R144&lt;'Tabla de Aspectos'!$Q$5/24),'Tabla de Aspectos'!R144,IF(AND('Tabla de Aspectos'!T144&gt;=0,'Tabla de Aspectos'!T144&lt;'Tabla de Aspectos'!$S$5/24),'Tabla de Aspectos'!T144,IF(AND('Tabla de Aspectos'!V144&gt;=0,'Tabla de Aspectos'!V144&lt;'Tabla de Aspectos'!$U$5/24),'Tabla de Aspectos'!V144,IF(AND('Tabla de Aspectos'!X144&gt;=0,'Tabla de Aspectos'!X144&lt;'Tabla de Aspectos'!$W$5/24),'Tabla de Aspectos'!X144,IF(AND('Tabla de Aspectos'!Z144&gt;=0,'Tabla de Aspectos'!Z144&lt;'Tabla de Aspectos'!$Y$5/24),'Tabla de Aspectos'!Z144,IF(AND('Tabla de Aspectos'!AB144&gt;=0,'Tabla de Aspectos'!AB144&lt;'Tabla de Aspectos'!$AA$5/24),'Tabla de Aspectos'!AB144,IF(AND('Tabla de Aspectos'!AD144&gt;=0,'Tabla de Aspectos'!AD144&lt;'Tabla de Aspectos'!$AC$5/24),'Tabla de Aspectos'!AD144,IF(AND('Tabla de Aspectos'!AF144&gt;=0,'Tabla de Aspectos'!AF144&lt;'Tabla de Aspectos'!$AE$5/24),'Tabla de Aspectos'!AF144,IF(AND('Tabla de Aspectos'!AH144&gt;=0,'Tabla de Aspectos'!AH144&lt;'Tabla de Aspectos'!$AG$5/24),'Tabla de Aspectos'!AH144,IF(AND('Tabla de Aspectos'!AJ144&gt;=0,'Tabla de Aspectos'!AJ144&lt;'Tabla de Aspectos'!$AI$5/24),'Tabla de Aspectos'!AJ144,IF(AND('Tabla de Aspectos'!AL144&gt;=0,'Tabla de Aspectos'!AL144&lt;'Tabla de Aspectos'!$AK$5/24),'Tabla de Aspectos'!AL144,IF(AND('Tabla de Aspectos'!AN144&gt;=0,'Tabla de Aspectos'!AN144&lt;'Tabla de Aspectos'!$AM$5/24),'Tabla de Aspectos'!AN144,IF(AND('Tabla de Aspectos'!AP144&gt;=0,'Tabla de Aspectos'!AP144&lt;'Tabla de Aspectos'!$AO$5/24),'Tabla de Aspectos'!AP144,IF(AND('Tabla de Aspectos'!AR144&gt;=0,'Tabla de Aspectos'!AR144&lt;'Tabla de Aspectos'!$AQ$5/24),'Tabla de Aspectos'!AR144,IF(AND('Tabla de Aspectos'!AT144&gt;=0,'Tabla de Aspectos'!AT144&lt;'Tabla de Aspectos'!$AS$5/24),'Tabla de Aspectos'!AT144,IF(AND('Tabla de Aspectos'!AV144&gt;=0,'Tabla de Aspectos'!AV144&lt;'Tabla de Aspectos'!$AU$5/24),'Tabla de Aspectos'!AV144,IF(AND('Tabla de Aspectos'!AX144&gt;=0,'Tabla de Aspectos'!AX144&lt;'Tabla de Aspectos'!$AW$5/24),'Tabla de Aspectos'!AX144,IF(AND('Tabla de Aspectos'!AZ144&gt;=0,'Tabla de Aspectos'!AZ144&lt;'Tabla de Aspectos'!$AY$5/24),'Tabla de Aspectos'!AZ144,IF(AND('Tabla de Aspectos'!BB144&gt;=0,'Tabla de Aspectos'!BB144&lt;'Tabla de Aspectos'!$BA$5/24),'Tabla de Aspectos'!BB144,IF(AND('Tabla de Aspectos'!BD144&gt;=0,'Tabla de Aspectos'!BD144&lt;'Tabla de Aspectos'!$BC$5/24),'Tabla de Aspectos'!BD144,IF(AND('Tabla de Aspectos'!BF144&gt;=0,'Tabla de Aspectos'!BF144&lt;'Tabla de Aspectos'!$BE$5/24),'Tabla de Aspectos'!BF144,IF(AND('Tabla de Aspectos'!BH144&gt;=0,'Tabla de Aspectos'!BH144&lt;'Tabla de Aspectos'!$BG$5/24),'Tabla de Aspectos'!BH144,IF(AND('Tabla de Aspectos'!BJ144&gt;=0,'Tabla de Aspectos'!BJ144&lt;'Tabla de Aspectos'!$BI$5/24),'Tabla de Aspectos'!BJ144,IF(AND('Tabla de Aspectos'!BL144&gt;=0,'Tabla de Aspectos'!BL144&lt;'Tabla de Aspectos'!$BK$5/24),'Tabla de Aspectos'!BL144,IF(AND('Tabla de Aspectos'!BN144&gt;=0,'Tabla de Aspectos'!BN144&lt;'Tabla de Aspectos'!$BM$5/24),'Tabla de Aspectos'!BN144,IF(AND('Tabla de Aspectos'!BP144&gt;=0,'Tabla de Aspectos'!BP144&lt;'Tabla de Aspectos'!$BO$5/24),'Tabla de Aspectos'!BP144,IF(AND('Tabla de Aspectos'!BR144&gt;=0,'Tabla de Aspectos'!BR144&lt;'Tabla de Aspectos'!$BQ$5/24),'Tabla de Aspectos'!BR144,IF(AND('Tabla de Aspectos'!BT144&gt;=0,'Tabla de Aspectos'!BT144&lt;'Tabla de Aspectos'!$BS$5/24),'Tabla de Aspectos'!BT144,IF(AND('Tabla de Aspectos'!BV144&gt;=0,'Tabla de Aspectos'!BV144&lt;'Tabla de Aspectos'!$BU$5/24),'Tabla de Aspectos'!BV144,IF(AND('Tabla de Aspectos'!BX144&gt;=0,'Tabla de Aspectos'!BX144&lt;'Tabla de Aspectos'!$BW$5/24),'Tabla de Aspectos'!BX144,IF(AND('Tabla de Aspectos'!BZ144&gt;=0,'Tabla de Aspectos'!BZ144&lt;'Tabla de Aspectos'!$BY$5/24),'Tabla de Aspectos'!BZ144,IF(AND('Tabla de Aspectos'!CB144&gt;=0,'Tabla de Aspectos'!CB144&lt;'Tabla de Aspectos'!$CA$5/24),'Tabla de Aspectos'!CB144,IF(AND('Tabla de Aspectos'!CD144&gt;=0,'Tabla de Aspectos'!CD144&lt;'Tabla de Aspectos'!$CC$5/24),'Tabla de Aspectos'!CD144,IF(AND('Tabla de Aspectos'!CF144&gt;=0,'Tabla de Aspectos'!CF144&lt;'Tabla de Aspectos'!$CE$5/24),'Tabla de Aspectos'!CF144,IF(AND('Tabla de Aspectos'!CH144&gt;=0,'Tabla de Aspectos'!CH144&lt;'Tabla de Aspectos'!$CG$5/24),'Tabla de Aspectos'!CH144,IF(AND('Tabla de Aspectos'!CJ144&gt;=0,'Tabla de Aspectos'!CJ144&lt;'Tabla de Aspectos'!$CI$5/24),'Tabla de Aspectos'!CJ144,IF(AND('Tabla de Aspectos'!CL144&gt;=0,'Tabla de Aspectos'!CL144&lt;'Tabla de Aspectos'!$CK$5/24),'Tabla de Aspectos'!CL144,IF(AND('Tabla de Aspectos'!CN144&gt;=0,'Tabla de Aspectos'!CN144&lt;'Tabla de Aspectos'!$CM$5/24),'Tabla de Aspectos'!CN144,IF(AND('Tabla de Aspectos'!CP144&gt;=0,'Tabla de Aspectos'!CP144&lt;'Tabla de Aspectos'!$CO$5/24),'Tabla de Aspectos'!CP144,IF(AND('Tabla de Aspectos'!CR144&gt;=0,'Tabla de Aspectos'!CR144&lt;'Tabla de Aspectos'!$CQ$5/24),'Tabla de Aspectos'!CR144,IF(AND('Tabla de Aspectos'!CT144&gt;=0,'Tabla de Aspectos'!CT144&lt;'Tabla de Aspectos'!$CS$5/24),'Tabla de Aspectos'!CT144,IF(AND('Tabla de Aspectos'!CV144&gt;=0,'Tabla de Aspectos'!CV144&lt;'Tabla de Aspectos'!$CU$5/24),'Tabla de Aspectos'!CV144,IF(AND('Tabla de Aspectos'!CX144&gt;=0,'Tabla de Aspectos'!CX144&lt;'Tabla de Aspectos'!$CW$5/24),'Tabla de Aspectos'!CX144,"")))))))))))))))))))))))))))))))))))))))))))))))))</f>
        <v>0</v>
      </c>
      <c r="CB17" s="3" t="str">
        <f>IF(CA17&lt;&gt;"",IF(BZ17=13,"(no se puede describir)",IF(BZ17="Conjunción","+20",ROUND((31-HLOOKUP(BZ17,'Tabla de Aspectos'!$G$2:$DT$7,6,FALSE))/3*2,1))),"")</f>
        <v>+20</v>
      </c>
      <c r="CC17" s="3">
        <f>IF(BZ17='Tabla de Aspectos'!$G$2,24*CA17/'Tabla de Aspectos'!$G$5,IF(BZ17='Tabla de Aspectos'!$I$2,24*CA17/'Tabla de Aspectos'!$I$5,IF(BZ17='Tabla de Aspectos'!$K$2,24*CA17/'Tabla de Aspectos'!$K$5,IF(BZ17='Tabla de Aspectos'!$CY$2,24*CA17/'Tabla de Aspectos'!$CY$5,IF(BZ17='Tabla de Aspectos'!$M$2,24*CA17/'Tabla de Aspectos'!$M$5,IF(BZ17='Tabla de Aspectos'!$M$2,24*CA17/'Tabla de Aspectos'!$M$5,IF(BZ17='Tabla de Aspectos'!$O$2,24*CA17/'Tabla de Aspectos'!$O$5,IF(BZ17='Tabla de Aspectos'!$Q$2,24*CA17/'Tabla de Aspectos'!$Q$5,IF(BZ17='Tabla de Aspectos'!$S$2,24*CA17/'Tabla de Aspectos'!$S$5,IF(BZ17='Tabla de Aspectos'!$U$2,24*CA17/'Tabla de Aspectos'!$U$5,IF(BZ17='Tabla de Aspectos'!$W$2,24*CA17/'Tabla de Aspectos'!$W$5,IF(BZ17='Tabla de Aspectos'!$Y$2,24*CA17/'Tabla de Aspectos'!$Y$5,IF(BZ17='Tabla de Aspectos'!$AA$2,24*CA17/'Tabla de Aspectos'!$AA$5,IF(BZ17='Tabla de Aspectos'!$AC$2,24*CA17/'Tabla de Aspectos'!$AC$5,IF(BZ17='Tabla de Aspectos'!$AE$2,24*CA17/'Tabla de Aspectos'!$AE$5,IF(BZ17='Tabla de Aspectos'!$AG$2,24*CA17/'Tabla de Aspectos'!$AG$5,IF(BZ17='Tabla de Aspectos'!$AI$2,24*CA17/'Tabla de Aspectos'!$AI$5,IF(BZ17='Tabla de Aspectos'!$AK$2,24*CA17/'Tabla de Aspectos'!$AK$5,IF(BZ17='Tabla de Aspectos'!$AM$2,24*CA17/'Tabla de Aspectos'!$AM$5,IF(BZ17='Tabla de Aspectos'!$AO$2,24*CA17/'Tabla de Aspectos'!$AO$5,IF(BZ17='Tabla de Aspectos'!$AQ$2,24*CA17/'Tabla de Aspectos'!$AQ$5,IF(BZ17='Tabla de Aspectos'!$AS$2,24*CA17/'Tabla de Aspectos'!$AS$5,IF(BZ17='Tabla de Aspectos'!$AU$2,24*CA17/'Tabla de Aspectos'!$AU$5,IF(BZ17='Tabla de Aspectos'!$AW$2,24*CA17/'Tabla de Aspectos'!$AW$5,IF(BZ17='Tabla de Aspectos'!$AY$2,24*CA17/'Tabla de Aspectos'!$AY$5,IF(BZ17='Tabla de Aspectos'!$BA$2,24*CA17/'Tabla de Aspectos'!$BA$5,IF(BZ17='Tabla de Aspectos'!$BC$2,24*CA17/'Tabla de Aspectos'!$BC$5,IF(BZ17='Tabla de Aspectos'!$BE$2,24*CA17/'Tabla de Aspectos'!$BE$5,IF(BZ17='Tabla de Aspectos'!$BG$2,24*CA17/'Tabla de Aspectos'!$BG$5,IF(BZ17='Tabla de Aspectos'!$BI$2,24*CA17/'Tabla de Aspectos'!$BI$5,IF(BZ17='Tabla de Aspectos'!$BK$2,24*CA17/'Tabla de Aspectos'!$BK$5,IF(BZ17='Tabla de Aspectos'!$BM$2,24*CA17/'Tabla de Aspectos'!$BM$5,IF(BZ17='Tabla de Aspectos'!$BO$2,24*CA17/'Tabla de Aspectos'!$BO$5,IF(BZ17='Tabla de Aspectos'!$BQ$2,24*CA17/'Tabla de Aspectos'!$BQ$5,IF(BZ17='Tabla de Aspectos'!$BS$2,24*CA17/'Tabla de Aspectos'!$BS$5,IF(BZ17='Tabla de Aspectos'!$BU$2,24*CA17/'Tabla de Aspectos'!$BU$5,IF(BZ17='Tabla de Aspectos'!$BW$2,24*CA17/'Tabla de Aspectos'!$BW$5,IF(BZ17='Tabla de Aspectos'!$BY$2,24*CA17/'Tabla de Aspectos'!$BY$5,IF(BZ17='Tabla de Aspectos'!$CA$2,24*CA17/'Tabla de Aspectos'!$CA$5,IF(BZ17='Tabla de Aspectos'!$CC$2,24*CA17/'Tabla de Aspectos'!$CC$5,IF(BZ17='Tabla de Aspectos'!$CE$2,24*CA17/'Tabla de Aspectos'!$CE$5,IF(BZ17='Tabla de Aspectos'!$CG$2,24*CA17/'Tabla de Aspectos'!$CG$5,IF(BZ17='Tabla de Aspectos'!$CI$2,24*CA17/'Tabla de Aspectos'!$CI$5,IF(BZ17='Tabla de Aspectos'!$CK$2,24*CA17/'Tabla de Aspectos'!$CK$5,IF(BZ17='Tabla de Aspectos'!$CM$2,24*CA17/'Tabla de Aspectos'!$CM$5,IF(BZ17='Tabla de Aspectos'!$CO$2,24*CA17/'Tabla de Aspectos'!$CO$5,IF(BZ17='Tabla de Aspectos'!$CQ$2,24*CA17/'Tabla de Aspectos'!$CQ$5,IF(BZ17='Tabla de Aspectos'!$CS$2,24*CA17/'Tabla de Aspectos'!$CS$5,IF(BZ17='Tabla de Aspectos'!$CU$2,24*CA17/'Tabla de Aspectos'!$CU$5,IF(BZ17='Tabla de Aspectos'!$CW$2,24*CA17/'Tabla de Aspectos'!$CW$5,""))))))))))))))))))))))))))))))))))))))))))))))))))</f>
        <v>0</v>
      </c>
      <c r="CD17" s="3">
        <f t="shared" si="6"/>
        <v>20</v>
      </c>
      <c r="CF17" s="3">
        <f>'Tabla de Aspectos'!D159</f>
        <v>159</v>
      </c>
      <c r="CG17" s="3" t="str">
        <f>'Tabla de Aspectos'!E159</f>
        <v>Neptuno</v>
      </c>
      <c r="CH17" s="3" t="str">
        <f>'Tabla de Aspectos'!F159</f>
        <v>Ceres</v>
      </c>
      <c r="CI17" s="3" t="str">
        <f>IF('Tabla de Aspectos'!G159='Tabla de Aspectos'!$H$2,'Tabla de Aspectos'!$H$2,IF('Tabla de Aspectos'!I159='Tabla de Aspectos'!$J$2,'Tabla de Aspectos'!$J$2,IF('Tabla de Aspectos'!CY159='Tabla de Aspectos'!$CZ$2,'Tabla de Aspectos'!$CZ$2,IF('Tabla de Aspectos'!K159='Tabla de Aspectos'!$L$2,'Tabla de Aspectos'!$L$2,IF('Tabla de Aspectos'!M159='Tabla de Aspectos'!$N$2,'Tabla de Aspectos'!$N$2,IF('Tabla de Aspectos'!O159='Tabla de Aspectos'!$P$2,'Tabla de Aspectos'!$P$2,IF('Tabla de Aspectos'!Q159='Tabla de Aspectos'!$R$2,'Tabla de Aspectos'!$R$2,IF('Tabla de Aspectos'!S159='Tabla de Aspectos'!$T$2,'Tabla de Aspectos'!$T$2,IF('Tabla de Aspectos'!U159='Tabla de Aspectos'!$V$2,'Tabla de Aspectos'!$V$2,IF('Tabla de Aspectos'!W159='Tabla de Aspectos'!$X$2,'Tabla de Aspectos'!$X$2,IF('Tabla de Aspectos'!Y159='Tabla de Aspectos'!$Z$2,'Tabla de Aspectos'!$Z$2,IF('Tabla de Aspectos'!AA159='Tabla de Aspectos'!$AB$2,'Tabla de Aspectos'!$AB$2,IF('Tabla de Aspectos'!AC159='Tabla de Aspectos'!$AD$2,'Tabla de Aspectos'!$AD$2,IF('Tabla de Aspectos'!AE159='Tabla de Aspectos'!$AF$2,'Tabla de Aspectos'!$AF$2,IF('Tabla de Aspectos'!AG159='Tabla de Aspectos'!$AH$2,'Tabla de Aspectos'!$AH$2,IF('Tabla de Aspectos'!AI159='Tabla de Aspectos'!$AJ$2,'Tabla de Aspectos'!$AJ$2,IF('Tabla de Aspectos'!AK159='Tabla de Aspectos'!$AL$2,'Tabla de Aspectos'!$AL$2,IF('Tabla de Aspectos'!AM159='Tabla de Aspectos'!$AN$2,'Tabla de Aspectos'!$AN$2,IF('Tabla de Aspectos'!AO159='Tabla de Aspectos'!$AP$2,'Tabla de Aspectos'!$AP$2,IF('Tabla de Aspectos'!AQ159='Tabla de Aspectos'!$AR$2,'Tabla de Aspectos'!$AR$2,IF('Tabla de Aspectos'!AS159='Tabla de Aspectos'!$AT$2,'Tabla de Aspectos'!$AT$2,IF('Tabla de Aspectos'!AU159='Tabla de Aspectos'!$AV$2,'Tabla de Aspectos'!$AV$2,IF('Tabla de Aspectos'!AW159='Tabla de Aspectos'!$AX$2,'Tabla de Aspectos'!$AX$2,IF('Tabla de Aspectos'!AY159='Tabla de Aspectos'!$AZ$2,'Tabla de Aspectos'!$AZ$2,IF('Tabla de Aspectos'!BA159='Tabla de Aspectos'!$BB$2,'Tabla de Aspectos'!$BB$2,IF('Tabla de Aspectos'!BC159='Tabla de Aspectos'!$BD$2,'Tabla de Aspectos'!$BD$2,IF('Tabla de Aspectos'!BE159='Tabla de Aspectos'!$BF$2,'Tabla de Aspectos'!$BF$2,IF('Tabla de Aspectos'!BG159='Tabla de Aspectos'!$BH$2,'Tabla de Aspectos'!$BH$2,IF('Tabla de Aspectos'!BI159='Tabla de Aspectos'!$BJ$2,'Tabla de Aspectos'!$BJ$2,IF('Tabla de Aspectos'!BK159='Tabla de Aspectos'!$BL$2,'Tabla de Aspectos'!$BL$2,IF('Tabla de Aspectos'!BM159='Tabla de Aspectos'!$BN$2,'Tabla de Aspectos'!$BN$2,IF('Tabla de Aspectos'!BO159='Tabla de Aspectos'!$BP$2,'Tabla de Aspectos'!$BP$2,IF('Tabla de Aspectos'!BQ159='Tabla de Aspectos'!$BR$2,'Tabla de Aspectos'!$BR$2,IF('Tabla de Aspectos'!BS159='Tabla de Aspectos'!$BT$2,'Tabla de Aspectos'!$BT$2,IF('Tabla de Aspectos'!BU159='Tabla de Aspectos'!$BV$2,'Tabla de Aspectos'!$BV$2,IF('Tabla de Aspectos'!BW159='Tabla de Aspectos'!$BX$2,'Tabla de Aspectos'!$BX$2,IF('Tabla de Aspectos'!BY159='Tabla de Aspectos'!$BZ$2,'Tabla de Aspectos'!$BZ$2,IF('Tabla de Aspectos'!CA159='Tabla de Aspectos'!$CB$2,'Tabla de Aspectos'!$CB$2,IF('Tabla de Aspectos'!CC159='Tabla de Aspectos'!$CD$2,'Tabla de Aspectos'!$CD$2,IF('Tabla de Aspectos'!CE159='Tabla de Aspectos'!$CF$2,'Tabla de Aspectos'!$CF$2,IF('Tabla de Aspectos'!CG159='Tabla de Aspectos'!$CH$2,'Tabla de Aspectos'!$CH$2,IF('Tabla de Aspectos'!CI159='Tabla de Aspectos'!$CJ$2,'Tabla de Aspectos'!$CJ$2,IF('Tabla de Aspectos'!CK159='Tabla de Aspectos'!$CL$2,'Tabla de Aspectos'!$CL$2,IF('Tabla de Aspectos'!CM159='Tabla de Aspectos'!$CN$2,'Tabla de Aspectos'!$CN$2,IF('Tabla de Aspectos'!CO159='Tabla de Aspectos'!$CP$2,'Tabla de Aspectos'!$CP$2,IF('Tabla de Aspectos'!CQ159='Tabla de Aspectos'!$CR$2,'Tabla de Aspectos'!$CR$2,IF('Tabla de Aspectos'!CS159='Tabla de Aspectos'!$CT$2,'Tabla de Aspectos'!$CT$2,IF('Tabla de Aspectos'!CU159='Tabla de Aspectos'!$CV$2,'Tabla de Aspectos'!$CV$2,IF('Tabla de Aspectos'!CW159='Tabla de Aspectos'!$CX$2,'Tabla de Aspectos'!$CX$2,"")))))))))))))))))))))))))))))))))))))))))))))))))</f>
        <v>Conjunción</v>
      </c>
      <c r="CJ17" s="5">
        <f>IF(AND('Tabla de Aspectos'!H159&gt;=0,'Tabla de Aspectos'!H159&lt;'Tabla de Aspectos'!$G$5/24),'Tabla de Aspectos'!H159,IF(AND('Tabla de Aspectos'!J159&gt;=0,'Tabla de Aspectos'!J159&lt;'Tabla de Aspectos'!$I$5/24),'Tabla de Aspectos'!J159,IF(AND('Tabla de Aspectos'!CZ159&gt;=0,'Tabla de Aspectos'!CZ159&lt;'Tabla de Aspectos'!$CY$5/24),'Tabla de Aspectos'!CZ159,IF(AND('Tabla de Aspectos'!L159&gt;=0,'Tabla de Aspectos'!L159&lt;'Tabla de Aspectos'!$K$5/24),'Tabla de Aspectos'!L159,IF(AND('Tabla de Aspectos'!N159&gt;=0,'Tabla de Aspectos'!N159&lt;'Tabla de Aspectos'!$M$5/24),'Tabla de Aspectos'!N159,IF(AND('Tabla de Aspectos'!P159&gt;=0,'Tabla de Aspectos'!P159&lt;'Tabla de Aspectos'!$O$5/24),'Tabla de Aspectos'!P159,IF(AND('Tabla de Aspectos'!R159&gt;=0,'Tabla de Aspectos'!R159&lt;'Tabla de Aspectos'!$Q$5/24),'Tabla de Aspectos'!R159,IF(AND('Tabla de Aspectos'!T159&gt;=0,'Tabla de Aspectos'!T159&lt;'Tabla de Aspectos'!$S$5/24),'Tabla de Aspectos'!T159,IF(AND('Tabla de Aspectos'!V159&gt;=0,'Tabla de Aspectos'!V159&lt;'Tabla de Aspectos'!$U$5/24),'Tabla de Aspectos'!V159,IF(AND('Tabla de Aspectos'!X159&gt;=0,'Tabla de Aspectos'!X159&lt;'Tabla de Aspectos'!$W$5/24),'Tabla de Aspectos'!X159,IF(AND('Tabla de Aspectos'!Z159&gt;=0,'Tabla de Aspectos'!Z159&lt;'Tabla de Aspectos'!$Y$5/24),'Tabla de Aspectos'!Z159,IF(AND('Tabla de Aspectos'!AB159&gt;=0,'Tabla de Aspectos'!AB159&lt;'Tabla de Aspectos'!$AA$5/24),'Tabla de Aspectos'!AB159,IF(AND('Tabla de Aspectos'!AD159&gt;=0,'Tabla de Aspectos'!AD159&lt;'Tabla de Aspectos'!$AC$5/24),'Tabla de Aspectos'!AD159,IF(AND('Tabla de Aspectos'!AF159&gt;=0,'Tabla de Aspectos'!AF159&lt;'Tabla de Aspectos'!$AE$5/24),'Tabla de Aspectos'!AF159,IF(AND('Tabla de Aspectos'!AH159&gt;=0,'Tabla de Aspectos'!AH159&lt;'Tabla de Aspectos'!$AG$5/24),'Tabla de Aspectos'!AH159,IF(AND('Tabla de Aspectos'!AJ159&gt;=0,'Tabla de Aspectos'!AJ159&lt;'Tabla de Aspectos'!$AI$5/24),'Tabla de Aspectos'!AJ159,IF(AND('Tabla de Aspectos'!AL159&gt;=0,'Tabla de Aspectos'!AL159&lt;'Tabla de Aspectos'!$AK$5/24),'Tabla de Aspectos'!AL159,IF(AND('Tabla de Aspectos'!AN159&gt;=0,'Tabla de Aspectos'!AN159&lt;'Tabla de Aspectos'!$AM$5/24),'Tabla de Aspectos'!AN159,IF(AND('Tabla de Aspectos'!AP159&gt;=0,'Tabla de Aspectos'!AP159&lt;'Tabla de Aspectos'!$AO$5/24),'Tabla de Aspectos'!AP159,IF(AND('Tabla de Aspectos'!AR159&gt;=0,'Tabla de Aspectos'!AR159&lt;'Tabla de Aspectos'!$AQ$5/24),'Tabla de Aspectos'!AR159,IF(AND('Tabla de Aspectos'!AT159&gt;=0,'Tabla de Aspectos'!AT159&lt;'Tabla de Aspectos'!$AS$5/24),'Tabla de Aspectos'!AT159,IF(AND('Tabla de Aspectos'!AV159&gt;=0,'Tabla de Aspectos'!AV159&lt;'Tabla de Aspectos'!$AU$5/24),'Tabla de Aspectos'!AV159,IF(AND('Tabla de Aspectos'!AX159&gt;=0,'Tabla de Aspectos'!AX159&lt;'Tabla de Aspectos'!$AW$5/24),'Tabla de Aspectos'!AX159,IF(AND('Tabla de Aspectos'!AZ159&gt;=0,'Tabla de Aspectos'!AZ159&lt;'Tabla de Aspectos'!$AY$5/24),'Tabla de Aspectos'!AZ159,IF(AND('Tabla de Aspectos'!BB159&gt;=0,'Tabla de Aspectos'!BB159&lt;'Tabla de Aspectos'!$BA$5/24),'Tabla de Aspectos'!BB159,IF(AND('Tabla de Aspectos'!BD159&gt;=0,'Tabla de Aspectos'!BD159&lt;'Tabla de Aspectos'!$BC$5/24),'Tabla de Aspectos'!BD159,IF(AND('Tabla de Aspectos'!BF159&gt;=0,'Tabla de Aspectos'!BF159&lt;'Tabla de Aspectos'!$BE$5/24),'Tabla de Aspectos'!BF159,IF(AND('Tabla de Aspectos'!BH159&gt;=0,'Tabla de Aspectos'!BH159&lt;'Tabla de Aspectos'!$BG$5/24),'Tabla de Aspectos'!BH159,IF(AND('Tabla de Aspectos'!BJ159&gt;=0,'Tabla de Aspectos'!BJ159&lt;'Tabla de Aspectos'!$BI$5/24),'Tabla de Aspectos'!BJ159,IF(AND('Tabla de Aspectos'!BL159&gt;=0,'Tabla de Aspectos'!BL159&lt;'Tabla de Aspectos'!$BK$5/24),'Tabla de Aspectos'!BL159,IF(AND('Tabla de Aspectos'!BN159&gt;=0,'Tabla de Aspectos'!BN159&lt;'Tabla de Aspectos'!$BM$5/24),'Tabla de Aspectos'!BN159,IF(AND('Tabla de Aspectos'!BP159&gt;=0,'Tabla de Aspectos'!BP159&lt;'Tabla de Aspectos'!$BO$5/24),'Tabla de Aspectos'!BP159,IF(AND('Tabla de Aspectos'!BR159&gt;=0,'Tabla de Aspectos'!BR159&lt;'Tabla de Aspectos'!$BQ$5/24),'Tabla de Aspectos'!BR159,IF(AND('Tabla de Aspectos'!BT159&gt;=0,'Tabla de Aspectos'!BT159&lt;'Tabla de Aspectos'!$BS$5/24),'Tabla de Aspectos'!BT159,IF(AND('Tabla de Aspectos'!BV159&gt;=0,'Tabla de Aspectos'!BV159&lt;'Tabla de Aspectos'!$BU$5/24),'Tabla de Aspectos'!BV159,IF(AND('Tabla de Aspectos'!BX159&gt;=0,'Tabla de Aspectos'!BX159&lt;'Tabla de Aspectos'!$BW$5/24),'Tabla de Aspectos'!BX159,IF(AND('Tabla de Aspectos'!BZ159&gt;=0,'Tabla de Aspectos'!BZ159&lt;'Tabla de Aspectos'!$BY$5/24),'Tabla de Aspectos'!BZ159,IF(AND('Tabla de Aspectos'!CB159&gt;=0,'Tabla de Aspectos'!CB159&lt;'Tabla de Aspectos'!$CA$5/24),'Tabla de Aspectos'!CB159,IF(AND('Tabla de Aspectos'!CD159&gt;=0,'Tabla de Aspectos'!CD159&lt;'Tabla de Aspectos'!$CC$5/24),'Tabla de Aspectos'!CD159,IF(AND('Tabla de Aspectos'!CF159&gt;=0,'Tabla de Aspectos'!CF159&lt;'Tabla de Aspectos'!$CE$5/24),'Tabla de Aspectos'!CF159,IF(AND('Tabla de Aspectos'!CH159&gt;=0,'Tabla de Aspectos'!CH159&lt;'Tabla de Aspectos'!$CG$5/24),'Tabla de Aspectos'!CH159,IF(AND('Tabla de Aspectos'!CJ159&gt;=0,'Tabla de Aspectos'!CJ159&lt;'Tabla de Aspectos'!$CI$5/24),'Tabla de Aspectos'!CJ159,IF(AND('Tabla de Aspectos'!CL159&gt;=0,'Tabla de Aspectos'!CL159&lt;'Tabla de Aspectos'!$CK$5/24),'Tabla de Aspectos'!CL159,IF(AND('Tabla de Aspectos'!CN159&gt;=0,'Tabla de Aspectos'!CN159&lt;'Tabla de Aspectos'!$CM$5/24),'Tabla de Aspectos'!CN159,IF(AND('Tabla de Aspectos'!CP159&gt;=0,'Tabla de Aspectos'!CP159&lt;'Tabla de Aspectos'!$CO$5/24),'Tabla de Aspectos'!CP159,IF(AND('Tabla de Aspectos'!CR159&gt;=0,'Tabla de Aspectos'!CR159&lt;'Tabla de Aspectos'!$CQ$5/24),'Tabla de Aspectos'!CR159,IF(AND('Tabla de Aspectos'!CT159&gt;=0,'Tabla de Aspectos'!CT159&lt;'Tabla de Aspectos'!$CS$5/24),'Tabla de Aspectos'!CT159,IF(AND('Tabla de Aspectos'!CV159&gt;=0,'Tabla de Aspectos'!CV159&lt;'Tabla de Aspectos'!$CU$5/24),'Tabla de Aspectos'!CV159,IF(AND('Tabla de Aspectos'!CX159&gt;=0,'Tabla de Aspectos'!CX159&lt;'Tabla de Aspectos'!$CW$5/24),'Tabla de Aspectos'!CX159,"")))))))))))))))))))))))))))))))))))))))))))))))))</f>
        <v>0</v>
      </c>
      <c r="CK17" s="3" t="str">
        <f>IF(CJ17&lt;&gt;"",IF(CI17=13,"(no se puede describir)",IF(CI17="Conjunción","+20",ROUND((31-HLOOKUP(CI17,'Tabla de Aspectos'!$G$2:$DT$7,6,FALSE))/3*2,1))),"")</f>
        <v>+20</v>
      </c>
      <c r="CL17" s="3">
        <f>IF(CI17='Tabla de Aspectos'!$G$2,24*CJ17/'Tabla de Aspectos'!$G$5,IF(CI17='Tabla de Aspectos'!$I$2,24*CJ17/'Tabla de Aspectos'!$I$5,IF(CI17='Tabla de Aspectos'!$K$2,24*CJ17/'Tabla de Aspectos'!$K$5,IF(CI17='Tabla de Aspectos'!$CY$2,24*CJ17/'Tabla de Aspectos'!$CY$5,IF(CI17='Tabla de Aspectos'!$M$2,24*CJ17/'Tabla de Aspectos'!$M$5,IF(CI17='Tabla de Aspectos'!$M$2,24*CJ17/'Tabla de Aspectos'!$M$5,IF(CI17='Tabla de Aspectos'!$O$2,24*CJ17/'Tabla de Aspectos'!$O$5,IF(CI17='Tabla de Aspectos'!$Q$2,24*CJ17/'Tabla de Aspectos'!$Q$5,IF(CI17='Tabla de Aspectos'!$S$2,24*CJ17/'Tabla de Aspectos'!$S$5,IF(CI17='Tabla de Aspectos'!$U$2,24*CJ17/'Tabla de Aspectos'!$U$5,IF(CI17='Tabla de Aspectos'!$W$2,24*CJ17/'Tabla de Aspectos'!$W$5,IF(CI17='Tabla de Aspectos'!$Y$2,24*CJ17/'Tabla de Aspectos'!$Y$5,IF(CI17='Tabla de Aspectos'!$AA$2,24*CJ17/'Tabla de Aspectos'!$AA$5,IF(CI17='Tabla de Aspectos'!$AC$2,24*CJ17/'Tabla de Aspectos'!$AC$5,IF(CI17='Tabla de Aspectos'!$AE$2,24*CJ17/'Tabla de Aspectos'!$AE$5,IF(CI17='Tabla de Aspectos'!$AG$2,24*CJ17/'Tabla de Aspectos'!$AG$5,IF(CI17='Tabla de Aspectos'!$AI$2,24*CJ17/'Tabla de Aspectos'!$AI$5,IF(CI17='Tabla de Aspectos'!$AK$2,24*CJ17/'Tabla de Aspectos'!$AK$5,IF(CI17='Tabla de Aspectos'!$AM$2,24*CJ17/'Tabla de Aspectos'!$AM$5,IF(CI17='Tabla de Aspectos'!$AO$2,24*CJ17/'Tabla de Aspectos'!$AO$5,IF(CI17='Tabla de Aspectos'!$AQ$2,24*CJ17/'Tabla de Aspectos'!$AQ$5,IF(CI17='Tabla de Aspectos'!$AS$2,24*CJ17/'Tabla de Aspectos'!$AS$5,IF(CI17='Tabla de Aspectos'!$AU$2,24*CJ17/'Tabla de Aspectos'!$AU$5,IF(CI17='Tabla de Aspectos'!$AW$2,24*CJ17/'Tabla de Aspectos'!$AW$5,IF(CI17='Tabla de Aspectos'!$AY$2,24*CJ17/'Tabla de Aspectos'!$AY$5,IF(CI17='Tabla de Aspectos'!$BA$2,24*CJ17/'Tabla de Aspectos'!$BA$5,IF(CI17='Tabla de Aspectos'!$BC$2,24*CJ17/'Tabla de Aspectos'!$BC$5,IF(CI17='Tabla de Aspectos'!$BE$2,24*CJ17/'Tabla de Aspectos'!$BE$5,IF(CI17='Tabla de Aspectos'!$BG$2,24*CJ17/'Tabla de Aspectos'!$BG$5,IF(CI17='Tabla de Aspectos'!$BI$2,24*CJ17/'Tabla de Aspectos'!$BI$5,IF(CI17='Tabla de Aspectos'!$BK$2,24*CJ17/'Tabla de Aspectos'!$BK$5,IF(CI17='Tabla de Aspectos'!$BM$2,24*CJ17/'Tabla de Aspectos'!$BM$5,IF(CI17='Tabla de Aspectos'!$BO$2,24*CJ17/'Tabla de Aspectos'!$BO$5,IF(CI17='Tabla de Aspectos'!$BQ$2,24*CJ17/'Tabla de Aspectos'!$BQ$5,IF(CI17='Tabla de Aspectos'!$BS$2,24*CJ17/'Tabla de Aspectos'!$BS$5,IF(CI17='Tabla de Aspectos'!$BU$2,24*CJ17/'Tabla de Aspectos'!$BU$5,IF(CI17='Tabla de Aspectos'!$BW$2,24*CJ17/'Tabla de Aspectos'!$BW$5,IF(CI17='Tabla de Aspectos'!$BY$2,24*CJ17/'Tabla de Aspectos'!$BY$5,IF(CI17='Tabla de Aspectos'!$CA$2,24*CJ17/'Tabla de Aspectos'!$CA$5,IF(CI17='Tabla de Aspectos'!$CC$2,24*CJ17/'Tabla de Aspectos'!$CC$5,IF(CI17='Tabla de Aspectos'!$CE$2,24*CJ17/'Tabla de Aspectos'!$CE$5,IF(CI17='Tabla de Aspectos'!$CG$2,24*CJ17/'Tabla de Aspectos'!$CG$5,IF(CI17='Tabla de Aspectos'!$CI$2,24*CJ17/'Tabla de Aspectos'!$CI$5,IF(CI17='Tabla de Aspectos'!$CK$2,24*CJ17/'Tabla de Aspectos'!$CK$5,IF(CI17='Tabla de Aspectos'!$CM$2,24*CJ17/'Tabla de Aspectos'!$CM$5,IF(CI17='Tabla de Aspectos'!$CO$2,24*CJ17/'Tabla de Aspectos'!$CO$5,IF(CI17='Tabla de Aspectos'!$CQ$2,24*CJ17/'Tabla de Aspectos'!$CQ$5,IF(CI17='Tabla de Aspectos'!$CS$2,24*CJ17/'Tabla de Aspectos'!$CS$5,IF(CI17='Tabla de Aspectos'!$CU$2,24*CJ17/'Tabla de Aspectos'!$CU$5,IF(CI17='Tabla de Aspectos'!$CW$2,24*CJ17/'Tabla de Aspectos'!$CW$5,""))))))))))))))))))))))))))))))))))))))))))))))))))</f>
        <v>0</v>
      </c>
      <c r="CM17" s="3">
        <f t="shared" si="7"/>
        <v>20</v>
      </c>
      <c r="CO17" s="3">
        <f>'Tabla de Aspectos'!D174</f>
        <v>175</v>
      </c>
      <c r="CP17" s="3" t="str">
        <f>'Tabla de Aspectos'!E174</f>
        <v>Plutón</v>
      </c>
      <c r="CQ17" s="3" t="str">
        <f>'Tabla de Aspectos'!F174</f>
        <v>Ceres</v>
      </c>
      <c r="CR17" s="3" t="str">
        <f>IF('Tabla de Aspectos'!G174='Tabla de Aspectos'!$H$2,'Tabla de Aspectos'!$H$2,IF('Tabla de Aspectos'!I174='Tabla de Aspectos'!$J$2,'Tabla de Aspectos'!$J$2,IF('Tabla de Aspectos'!CY174='Tabla de Aspectos'!$CZ$2,'Tabla de Aspectos'!$CZ$2,IF('Tabla de Aspectos'!K174='Tabla de Aspectos'!$L$2,'Tabla de Aspectos'!$L$2,IF('Tabla de Aspectos'!M174='Tabla de Aspectos'!$N$2,'Tabla de Aspectos'!$N$2,IF('Tabla de Aspectos'!O174='Tabla de Aspectos'!$P$2,'Tabla de Aspectos'!$P$2,IF('Tabla de Aspectos'!Q174='Tabla de Aspectos'!$R$2,'Tabla de Aspectos'!$R$2,IF('Tabla de Aspectos'!S174='Tabla de Aspectos'!$T$2,'Tabla de Aspectos'!$T$2,IF('Tabla de Aspectos'!U174='Tabla de Aspectos'!$V$2,'Tabla de Aspectos'!$V$2,IF('Tabla de Aspectos'!W174='Tabla de Aspectos'!$X$2,'Tabla de Aspectos'!$X$2,IF('Tabla de Aspectos'!Y174='Tabla de Aspectos'!$Z$2,'Tabla de Aspectos'!$Z$2,IF('Tabla de Aspectos'!AA174='Tabla de Aspectos'!$AB$2,'Tabla de Aspectos'!$AB$2,IF('Tabla de Aspectos'!AC174='Tabla de Aspectos'!$AD$2,'Tabla de Aspectos'!$AD$2,IF('Tabla de Aspectos'!AE174='Tabla de Aspectos'!$AF$2,'Tabla de Aspectos'!$AF$2,IF('Tabla de Aspectos'!AG174='Tabla de Aspectos'!$AH$2,'Tabla de Aspectos'!$AH$2,IF('Tabla de Aspectos'!AI174='Tabla de Aspectos'!$AJ$2,'Tabla de Aspectos'!$AJ$2,IF('Tabla de Aspectos'!AK174='Tabla de Aspectos'!$AL$2,'Tabla de Aspectos'!$AL$2,IF('Tabla de Aspectos'!AM174='Tabla de Aspectos'!$AN$2,'Tabla de Aspectos'!$AN$2,IF('Tabla de Aspectos'!AO174='Tabla de Aspectos'!$AP$2,'Tabla de Aspectos'!$AP$2,IF('Tabla de Aspectos'!AQ174='Tabla de Aspectos'!$AR$2,'Tabla de Aspectos'!$AR$2,IF('Tabla de Aspectos'!AS174='Tabla de Aspectos'!$AT$2,'Tabla de Aspectos'!$AT$2,IF('Tabla de Aspectos'!AU174='Tabla de Aspectos'!$AV$2,'Tabla de Aspectos'!$AV$2,IF('Tabla de Aspectos'!AW174='Tabla de Aspectos'!$AX$2,'Tabla de Aspectos'!$AX$2,IF('Tabla de Aspectos'!AY174='Tabla de Aspectos'!$AZ$2,'Tabla de Aspectos'!$AZ$2,IF('Tabla de Aspectos'!BA174='Tabla de Aspectos'!$BB$2,'Tabla de Aspectos'!$BB$2,IF('Tabla de Aspectos'!BC174='Tabla de Aspectos'!$BD$2,'Tabla de Aspectos'!$BD$2,IF('Tabla de Aspectos'!BE174='Tabla de Aspectos'!$BF$2,'Tabla de Aspectos'!$BF$2,IF('Tabla de Aspectos'!BG174='Tabla de Aspectos'!$BH$2,'Tabla de Aspectos'!$BH$2,IF('Tabla de Aspectos'!BI174='Tabla de Aspectos'!$BJ$2,'Tabla de Aspectos'!$BJ$2,IF('Tabla de Aspectos'!BK174='Tabla de Aspectos'!$BL$2,'Tabla de Aspectos'!$BL$2,IF('Tabla de Aspectos'!BM174='Tabla de Aspectos'!$BN$2,'Tabla de Aspectos'!$BN$2,IF('Tabla de Aspectos'!BO174='Tabla de Aspectos'!$BP$2,'Tabla de Aspectos'!$BP$2,IF('Tabla de Aspectos'!BQ174='Tabla de Aspectos'!$BR$2,'Tabla de Aspectos'!$BR$2,IF('Tabla de Aspectos'!BS174='Tabla de Aspectos'!$BT$2,'Tabla de Aspectos'!$BT$2,IF('Tabla de Aspectos'!BU174='Tabla de Aspectos'!$BV$2,'Tabla de Aspectos'!$BV$2,IF('Tabla de Aspectos'!BW174='Tabla de Aspectos'!$BX$2,'Tabla de Aspectos'!$BX$2,IF('Tabla de Aspectos'!BY174='Tabla de Aspectos'!$BZ$2,'Tabla de Aspectos'!$BZ$2,IF('Tabla de Aspectos'!CA174='Tabla de Aspectos'!$CB$2,'Tabla de Aspectos'!$CB$2,IF('Tabla de Aspectos'!CC174='Tabla de Aspectos'!$CD$2,'Tabla de Aspectos'!$CD$2,IF('Tabla de Aspectos'!CE174='Tabla de Aspectos'!$CF$2,'Tabla de Aspectos'!$CF$2,IF('Tabla de Aspectos'!CG174='Tabla de Aspectos'!$CH$2,'Tabla de Aspectos'!$CH$2,IF('Tabla de Aspectos'!CI174='Tabla de Aspectos'!$CJ$2,'Tabla de Aspectos'!$CJ$2,IF('Tabla de Aspectos'!CK174='Tabla de Aspectos'!$CL$2,'Tabla de Aspectos'!$CL$2,IF('Tabla de Aspectos'!CM174='Tabla de Aspectos'!$CN$2,'Tabla de Aspectos'!$CN$2,IF('Tabla de Aspectos'!CO174='Tabla de Aspectos'!$CP$2,'Tabla de Aspectos'!$CP$2,IF('Tabla de Aspectos'!CQ174='Tabla de Aspectos'!$CR$2,'Tabla de Aspectos'!$CR$2,IF('Tabla de Aspectos'!CS174='Tabla de Aspectos'!$CT$2,'Tabla de Aspectos'!$CT$2,IF('Tabla de Aspectos'!CU174='Tabla de Aspectos'!$CV$2,'Tabla de Aspectos'!$CV$2,IF('Tabla de Aspectos'!CW174='Tabla de Aspectos'!$CX$2,'Tabla de Aspectos'!$CX$2,"")))))))))))))))))))))))))))))))))))))))))))))))))</f>
        <v>Conjunción</v>
      </c>
      <c r="CS17" s="5">
        <f>IF(AND('Tabla de Aspectos'!H174&gt;=0,'Tabla de Aspectos'!H174&lt;'Tabla de Aspectos'!$G$5/24),'Tabla de Aspectos'!H174,IF(AND('Tabla de Aspectos'!J174&gt;=0,'Tabla de Aspectos'!J174&lt;'Tabla de Aspectos'!$I$5/24),'Tabla de Aspectos'!J174,IF(AND('Tabla de Aspectos'!CZ174&gt;=0,'Tabla de Aspectos'!CZ174&lt;'Tabla de Aspectos'!$CY$5/24),'Tabla de Aspectos'!CZ174,IF(AND('Tabla de Aspectos'!L174&gt;=0,'Tabla de Aspectos'!L174&lt;'Tabla de Aspectos'!$K$5/24),'Tabla de Aspectos'!L174,IF(AND('Tabla de Aspectos'!N174&gt;=0,'Tabla de Aspectos'!N174&lt;'Tabla de Aspectos'!$M$5/24),'Tabla de Aspectos'!N174,IF(AND('Tabla de Aspectos'!P174&gt;=0,'Tabla de Aspectos'!P174&lt;'Tabla de Aspectos'!$O$5/24),'Tabla de Aspectos'!P174,IF(AND('Tabla de Aspectos'!R174&gt;=0,'Tabla de Aspectos'!R174&lt;'Tabla de Aspectos'!$Q$5/24),'Tabla de Aspectos'!R174,IF(AND('Tabla de Aspectos'!T174&gt;=0,'Tabla de Aspectos'!T174&lt;'Tabla de Aspectos'!$S$5/24),'Tabla de Aspectos'!T174,IF(AND('Tabla de Aspectos'!V174&gt;=0,'Tabla de Aspectos'!V174&lt;'Tabla de Aspectos'!$U$5/24),'Tabla de Aspectos'!V174,IF(AND('Tabla de Aspectos'!X174&gt;=0,'Tabla de Aspectos'!X174&lt;'Tabla de Aspectos'!$W$5/24),'Tabla de Aspectos'!X174,IF(AND('Tabla de Aspectos'!Z174&gt;=0,'Tabla de Aspectos'!Z174&lt;'Tabla de Aspectos'!$Y$5/24),'Tabla de Aspectos'!Z174,IF(AND('Tabla de Aspectos'!AB174&gt;=0,'Tabla de Aspectos'!AB174&lt;'Tabla de Aspectos'!$AA$5/24),'Tabla de Aspectos'!AB174,IF(AND('Tabla de Aspectos'!AD174&gt;=0,'Tabla de Aspectos'!AD174&lt;'Tabla de Aspectos'!$AC$5/24),'Tabla de Aspectos'!AD174,IF(AND('Tabla de Aspectos'!AF174&gt;=0,'Tabla de Aspectos'!AF174&lt;'Tabla de Aspectos'!$AE$5/24),'Tabla de Aspectos'!AF174,IF(AND('Tabla de Aspectos'!AH174&gt;=0,'Tabla de Aspectos'!AH174&lt;'Tabla de Aspectos'!$AG$5/24),'Tabla de Aspectos'!AH174,IF(AND('Tabla de Aspectos'!AJ174&gt;=0,'Tabla de Aspectos'!AJ174&lt;'Tabla de Aspectos'!$AI$5/24),'Tabla de Aspectos'!AJ174,IF(AND('Tabla de Aspectos'!AL174&gt;=0,'Tabla de Aspectos'!AL174&lt;'Tabla de Aspectos'!$AK$5/24),'Tabla de Aspectos'!AL174,IF(AND('Tabla de Aspectos'!AN174&gt;=0,'Tabla de Aspectos'!AN174&lt;'Tabla de Aspectos'!$AM$5/24),'Tabla de Aspectos'!AN174,IF(AND('Tabla de Aspectos'!AP174&gt;=0,'Tabla de Aspectos'!AP174&lt;'Tabla de Aspectos'!$AO$5/24),'Tabla de Aspectos'!AP174,IF(AND('Tabla de Aspectos'!AR174&gt;=0,'Tabla de Aspectos'!AR174&lt;'Tabla de Aspectos'!$AQ$5/24),'Tabla de Aspectos'!AR174,IF(AND('Tabla de Aspectos'!AT174&gt;=0,'Tabla de Aspectos'!AT174&lt;'Tabla de Aspectos'!$AS$5/24),'Tabla de Aspectos'!AT174,IF(AND('Tabla de Aspectos'!AV174&gt;=0,'Tabla de Aspectos'!AV174&lt;'Tabla de Aspectos'!$AU$5/24),'Tabla de Aspectos'!AV174,IF(AND('Tabla de Aspectos'!AX174&gt;=0,'Tabla de Aspectos'!AX174&lt;'Tabla de Aspectos'!$AW$5/24),'Tabla de Aspectos'!AX174,IF(AND('Tabla de Aspectos'!AZ174&gt;=0,'Tabla de Aspectos'!AZ174&lt;'Tabla de Aspectos'!$AY$5/24),'Tabla de Aspectos'!AZ174,IF(AND('Tabla de Aspectos'!BB174&gt;=0,'Tabla de Aspectos'!BB174&lt;'Tabla de Aspectos'!$BA$5/24),'Tabla de Aspectos'!BB174,IF(AND('Tabla de Aspectos'!BD174&gt;=0,'Tabla de Aspectos'!BD174&lt;'Tabla de Aspectos'!$BC$5/24),'Tabla de Aspectos'!BD174,IF(AND('Tabla de Aspectos'!BF174&gt;=0,'Tabla de Aspectos'!BF174&lt;'Tabla de Aspectos'!$BE$5/24),'Tabla de Aspectos'!BF174,IF(AND('Tabla de Aspectos'!BH174&gt;=0,'Tabla de Aspectos'!BH174&lt;'Tabla de Aspectos'!$BG$5/24),'Tabla de Aspectos'!BH174,IF(AND('Tabla de Aspectos'!BJ174&gt;=0,'Tabla de Aspectos'!BJ174&lt;'Tabla de Aspectos'!$BI$5/24),'Tabla de Aspectos'!BJ174,IF(AND('Tabla de Aspectos'!BL174&gt;=0,'Tabla de Aspectos'!BL174&lt;'Tabla de Aspectos'!$BK$5/24),'Tabla de Aspectos'!BL174,IF(AND('Tabla de Aspectos'!BN174&gt;=0,'Tabla de Aspectos'!BN174&lt;'Tabla de Aspectos'!$BM$5/24),'Tabla de Aspectos'!BN174,IF(AND('Tabla de Aspectos'!BP174&gt;=0,'Tabla de Aspectos'!BP174&lt;'Tabla de Aspectos'!$BO$5/24),'Tabla de Aspectos'!BP174,IF(AND('Tabla de Aspectos'!BR174&gt;=0,'Tabla de Aspectos'!BR174&lt;'Tabla de Aspectos'!$BQ$5/24),'Tabla de Aspectos'!BR174,IF(AND('Tabla de Aspectos'!BT174&gt;=0,'Tabla de Aspectos'!BT174&lt;'Tabla de Aspectos'!$BS$5/24),'Tabla de Aspectos'!BT174,IF(AND('Tabla de Aspectos'!BV174&gt;=0,'Tabla de Aspectos'!BV174&lt;'Tabla de Aspectos'!$BU$5/24),'Tabla de Aspectos'!BV174,IF(AND('Tabla de Aspectos'!BX174&gt;=0,'Tabla de Aspectos'!BX174&lt;'Tabla de Aspectos'!$BW$5/24),'Tabla de Aspectos'!BX174,IF(AND('Tabla de Aspectos'!BZ174&gt;=0,'Tabla de Aspectos'!BZ174&lt;'Tabla de Aspectos'!$BY$5/24),'Tabla de Aspectos'!BZ174,IF(AND('Tabla de Aspectos'!CB174&gt;=0,'Tabla de Aspectos'!CB174&lt;'Tabla de Aspectos'!$CA$5/24),'Tabla de Aspectos'!CB174,IF(AND('Tabla de Aspectos'!CD174&gt;=0,'Tabla de Aspectos'!CD174&lt;'Tabla de Aspectos'!$CC$5/24),'Tabla de Aspectos'!CD174,IF(AND('Tabla de Aspectos'!CF174&gt;=0,'Tabla de Aspectos'!CF174&lt;'Tabla de Aspectos'!$CE$5/24),'Tabla de Aspectos'!CF174,IF(AND('Tabla de Aspectos'!CH174&gt;=0,'Tabla de Aspectos'!CH174&lt;'Tabla de Aspectos'!$CG$5/24),'Tabla de Aspectos'!CH174,IF(AND('Tabla de Aspectos'!CJ174&gt;=0,'Tabla de Aspectos'!CJ174&lt;'Tabla de Aspectos'!$CI$5/24),'Tabla de Aspectos'!CJ174,IF(AND('Tabla de Aspectos'!CL174&gt;=0,'Tabla de Aspectos'!CL174&lt;'Tabla de Aspectos'!$CK$5/24),'Tabla de Aspectos'!CL174,IF(AND('Tabla de Aspectos'!CN174&gt;=0,'Tabla de Aspectos'!CN174&lt;'Tabla de Aspectos'!$CM$5/24),'Tabla de Aspectos'!CN174,IF(AND('Tabla de Aspectos'!CP174&gt;=0,'Tabla de Aspectos'!CP174&lt;'Tabla de Aspectos'!$CO$5/24),'Tabla de Aspectos'!CP174,IF(AND('Tabla de Aspectos'!CR174&gt;=0,'Tabla de Aspectos'!CR174&lt;'Tabla de Aspectos'!$CQ$5/24),'Tabla de Aspectos'!CR174,IF(AND('Tabla de Aspectos'!CT174&gt;=0,'Tabla de Aspectos'!CT174&lt;'Tabla de Aspectos'!$CS$5/24),'Tabla de Aspectos'!CT174,IF(AND('Tabla de Aspectos'!CV174&gt;=0,'Tabla de Aspectos'!CV174&lt;'Tabla de Aspectos'!$CU$5/24),'Tabla de Aspectos'!CV174,IF(AND('Tabla de Aspectos'!CX174&gt;=0,'Tabla de Aspectos'!CX174&lt;'Tabla de Aspectos'!$CW$5/24),'Tabla de Aspectos'!CX174,"")))))))))))))))))))))))))))))))))))))))))))))))))</f>
        <v>0</v>
      </c>
      <c r="CT17" s="3" t="str">
        <f>IF(CS17&lt;&gt;"",IF(CR17=13,"(no se puede describir)",IF(CR17="Conjunción","+20",ROUND((31-HLOOKUP(CR17,'Tabla de Aspectos'!$G$2:$DT$7,6,FALSE))/3*2,1))),"")</f>
        <v>+20</v>
      </c>
      <c r="CU17" s="3">
        <f>IF(CR17='Tabla de Aspectos'!$G$2,24*CS17/'Tabla de Aspectos'!$G$5,IF(CR17='Tabla de Aspectos'!$I$2,24*CS17/'Tabla de Aspectos'!$I$5,IF(CR17='Tabla de Aspectos'!$K$2,24*CS17/'Tabla de Aspectos'!$K$5,IF(CR17='Tabla de Aspectos'!$CY$2,24*CS17/'Tabla de Aspectos'!$CY$5,IF(CR17='Tabla de Aspectos'!$M$2,24*CS17/'Tabla de Aspectos'!$M$5,IF(CR17='Tabla de Aspectos'!$M$2,24*CS17/'Tabla de Aspectos'!$M$5,IF(CR17='Tabla de Aspectos'!$O$2,24*CS17/'Tabla de Aspectos'!$O$5,IF(CR17='Tabla de Aspectos'!$Q$2,24*CS17/'Tabla de Aspectos'!$Q$5,IF(CR17='Tabla de Aspectos'!$S$2,24*CS17/'Tabla de Aspectos'!$S$5,IF(CR17='Tabla de Aspectos'!$U$2,24*CS17/'Tabla de Aspectos'!$U$5,IF(CR17='Tabla de Aspectos'!$W$2,24*CS17/'Tabla de Aspectos'!$W$5,IF(CR17='Tabla de Aspectos'!$Y$2,24*CS17/'Tabla de Aspectos'!$Y$5,IF(CR17='Tabla de Aspectos'!$AA$2,24*CS17/'Tabla de Aspectos'!$AA$5,IF(CR17='Tabla de Aspectos'!$AC$2,24*CS17/'Tabla de Aspectos'!$AC$5,IF(CR17='Tabla de Aspectos'!$AE$2,24*CS17/'Tabla de Aspectos'!$AE$5,IF(CR17='Tabla de Aspectos'!$AG$2,24*CS17/'Tabla de Aspectos'!$AG$5,IF(CR17='Tabla de Aspectos'!$AI$2,24*CS17/'Tabla de Aspectos'!$AI$5,IF(CR17='Tabla de Aspectos'!$AK$2,24*CS17/'Tabla de Aspectos'!$AK$5,IF(CR17='Tabla de Aspectos'!$AM$2,24*CS17/'Tabla de Aspectos'!$AM$5,IF(CR17='Tabla de Aspectos'!$AO$2,24*CS17/'Tabla de Aspectos'!$AO$5,IF(CR17='Tabla de Aspectos'!$AQ$2,24*CS17/'Tabla de Aspectos'!$AQ$5,IF(CR17='Tabla de Aspectos'!$AS$2,24*CS17/'Tabla de Aspectos'!$AS$5,IF(CR17='Tabla de Aspectos'!$AU$2,24*CS17/'Tabla de Aspectos'!$AU$5,IF(CR17='Tabla de Aspectos'!$AW$2,24*CS17/'Tabla de Aspectos'!$AW$5,IF(CR17='Tabla de Aspectos'!$AY$2,24*CS17/'Tabla de Aspectos'!$AY$5,IF(CR17='Tabla de Aspectos'!$BA$2,24*CS17/'Tabla de Aspectos'!$BA$5,IF(CR17='Tabla de Aspectos'!$BC$2,24*CS17/'Tabla de Aspectos'!$BC$5,IF(CR17='Tabla de Aspectos'!$BE$2,24*CS17/'Tabla de Aspectos'!$BE$5,IF(CR17='Tabla de Aspectos'!$BG$2,24*CS17/'Tabla de Aspectos'!$BG$5,IF(CR17='Tabla de Aspectos'!$BI$2,24*CS17/'Tabla de Aspectos'!$BI$5,IF(CR17='Tabla de Aspectos'!$BK$2,24*CS17/'Tabla de Aspectos'!$BK$5,IF(CR17='Tabla de Aspectos'!$BM$2,24*CS17/'Tabla de Aspectos'!$BM$5,IF(CR17='Tabla de Aspectos'!$BO$2,24*CS17/'Tabla de Aspectos'!$BO$5,IF(CR17='Tabla de Aspectos'!$BQ$2,24*CS17/'Tabla de Aspectos'!$BQ$5,IF(CR17='Tabla de Aspectos'!$BS$2,24*CS17/'Tabla de Aspectos'!$BS$5,IF(CR17='Tabla de Aspectos'!$BU$2,24*CS17/'Tabla de Aspectos'!$BU$5,IF(CR17='Tabla de Aspectos'!$BW$2,24*CS17/'Tabla de Aspectos'!$BW$5,IF(CR17='Tabla de Aspectos'!$BY$2,24*CS17/'Tabla de Aspectos'!$BY$5,IF(CR17='Tabla de Aspectos'!$CA$2,24*CS17/'Tabla de Aspectos'!$CA$5,IF(CR17='Tabla de Aspectos'!$CC$2,24*CS17/'Tabla de Aspectos'!$CC$5,IF(CR17='Tabla de Aspectos'!$CE$2,24*CS17/'Tabla de Aspectos'!$CE$5,IF(CR17='Tabla de Aspectos'!$CG$2,24*CS17/'Tabla de Aspectos'!$CG$5,IF(CR17='Tabla de Aspectos'!$CI$2,24*CS17/'Tabla de Aspectos'!$CI$5,IF(CR17='Tabla de Aspectos'!$CK$2,24*CS17/'Tabla de Aspectos'!$CK$5,IF(CR17='Tabla de Aspectos'!$CM$2,24*CS17/'Tabla de Aspectos'!$CM$5,IF(CR17='Tabla de Aspectos'!$CO$2,24*CS17/'Tabla de Aspectos'!$CO$5,IF(CR17='Tabla de Aspectos'!$CQ$2,24*CS17/'Tabla de Aspectos'!$CQ$5,IF(CR17='Tabla de Aspectos'!$CS$2,24*CS17/'Tabla de Aspectos'!$CS$5,IF(CR17='Tabla de Aspectos'!$CU$2,24*CS17/'Tabla de Aspectos'!$CU$5,IF(CR17='Tabla de Aspectos'!$CW$2,24*CS17/'Tabla de Aspectos'!$CW$5,""))))))))))))))))))))))))))))))))))))))))))))))))))</f>
        <v>0</v>
      </c>
      <c r="CV17" s="3">
        <f t="shared" si="8"/>
        <v>20</v>
      </c>
      <c r="CX17" s="3">
        <f>'Tabla de Aspectos'!D189</f>
        <v>191</v>
      </c>
      <c r="CY17" s="3" t="str">
        <f>'Tabla de Aspectos'!E189</f>
        <v>Nodo Norte Real</v>
      </c>
      <c r="CZ17" s="3" t="str">
        <f>'Tabla de Aspectos'!F189</f>
        <v>Ceres</v>
      </c>
      <c r="DA17" s="3" t="str">
        <f>IF('Tabla de Aspectos'!G189='Tabla de Aspectos'!$H$2,'Tabla de Aspectos'!$H$2,IF('Tabla de Aspectos'!I189='Tabla de Aspectos'!$J$2,'Tabla de Aspectos'!$J$2,IF('Tabla de Aspectos'!CY189='Tabla de Aspectos'!$CZ$2,'Tabla de Aspectos'!$CZ$2,IF('Tabla de Aspectos'!K189='Tabla de Aspectos'!$L$2,'Tabla de Aspectos'!$L$2,IF('Tabla de Aspectos'!M189='Tabla de Aspectos'!$N$2,'Tabla de Aspectos'!$N$2,IF('Tabla de Aspectos'!O189='Tabla de Aspectos'!$P$2,'Tabla de Aspectos'!$P$2,IF('Tabla de Aspectos'!Q189='Tabla de Aspectos'!$R$2,'Tabla de Aspectos'!$R$2,IF('Tabla de Aspectos'!S189='Tabla de Aspectos'!$T$2,'Tabla de Aspectos'!$T$2,IF('Tabla de Aspectos'!U189='Tabla de Aspectos'!$V$2,'Tabla de Aspectos'!$V$2,IF('Tabla de Aspectos'!W189='Tabla de Aspectos'!$X$2,'Tabla de Aspectos'!$X$2,IF('Tabla de Aspectos'!Y189='Tabla de Aspectos'!$Z$2,'Tabla de Aspectos'!$Z$2,IF('Tabla de Aspectos'!AA189='Tabla de Aspectos'!$AB$2,'Tabla de Aspectos'!$AB$2,IF('Tabla de Aspectos'!AC189='Tabla de Aspectos'!$AD$2,'Tabla de Aspectos'!$AD$2,IF('Tabla de Aspectos'!AE189='Tabla de Aspectos'!$AF$2,'Tabla de Aspectos'!$AF$2,IF('Tabla de Aspectos'!AG189='Tabla de Aspectos'!$AH$2,'Tabla de Aspectos'!$AH$2,IF('Tabla de Aspectos'!AI189='Tabla de Aspectos'!$AJ$2,'Tabla de Aspectos'!$AJ$2,IF('Tabla de Aspectos'!AK189='Tabla de Aspectos'!$AL$2,'Tabla de Aspectos'!$AL$2,IF('Tabla de Aspectos'!AM189='Tabla de Aspectos'!$AN$2,'Tabla de Aspectos'!$AN$2,IF('Tabla de Aspectos'!AO189='Tabla de Aspectos'!$AP$2,'Tabla de Aspectos'!$AP$2,IF('Tabla de Aspectos'!AQ189='Tabla de Aspectos'!$AR$2,'Tabla de Aspectos'!$AR$2,IF('Tabla de Aspectos'!AS189='Tabla de Aspectos'!$AT$2,'Tabla de Aspectos'!$AT$2,IF('Tabla de Aspectos'!AU189='Tabla de Aspectos'!$AV$2,'Tabla de Aspectos'!$AV$2,IF('Tabla de Aspectos'!AW189='Tabla de Aspectos'!$AX$2,'Tabla de Aspectos'!$AX$2,IF('Tabla de Aspectos'!AY189='Tabla de Aspectos'!$AZ$2,'Tabla de Aspectos'!$AZ$2,IF('Tabla de Aspectos'!BA189='Tabla de Aspectos'!$BB$2,'Tabla de Aspectos'!$BB$2,IF('Tabla de Aspectos'!BC189='Tabla de Aspectos'!$BD$2,'Tabla de Aspectos'!$BD$2,IF('Tabla de Aspectos'!BE189='Tabla de Aspectos'!$BF$2,'Tabla de Aspectos'!$BF$2,IF('Tabla de Aspectos'!BG189='Tabla de Aspectos'!$BH$2,'Tabla de Aspectos'!$BH$2,IF('Tabla de Aspectos'!BI189='Tabla de Aspectos'!$BJ$2,'Tabla de Aspectos'!$BJ$2,IF('Tabla de Aspectos'!BK189='Tabla de Aspectos'!$BL$2,'Tabla de Aspectos'!$BL$2,IF('Tabla de Aspectos'!BM189='Tabla de Aspectos'!$BN$2,'Tabla de Aspectos'!$BN$2,IF('Tabla de Aspectos'!BO189='Tabla de Aspectos'!$BP$2,'Tabla de Aspectos'!$BP$2,IF('Tabla de Aspectos'!BQ189='Tabla de Aspectos'!$BR$2,'Tabla de Aspectos'!$BR$2,IF('Tabla de Aspectos'!BS189='Tabla de Aspectos'!$BT$2,'Tabla de Aspectos'!$BT$2,IF('Tabla de Aspectos'!BU189='Tabla de Aspectos'!$BV$2,'Tabla de Aspectos'!$BV$2,IF('Tabla de Aspectos'!BW189='Tabla de Aspectos'!$BX$2,'Tabla de Aspectos'!$BX$2,IF('Tabla de Aspectos'!BY189='Tabla de Aspectos'!$BZ$2,'Tabla de Aspectos'!$BZ$2,IF('Tabla de Aspectos'!CA189='Tabla de Aspectos'!$CB$2,'Tabla de Aspectos'!$CB$2,IF('Tabla de Aspectos'!CC189='Tabla de Aspectos'!$CD$2,'Tabla de Aspectos'!$CD$2,IF('Tabla de Aspectos'!CE189='Tabla de Aspectos'!$CF$2,'Tabla de Aspectos'!$CF$2,IF('Tabla de Aspectos'!CG189='Tabla de Aspectos'!$CH$2,'Tabla de Aspectos'!$CH$2,IF('Tabla de Aspectos'!CI189='Tabla de Aspectos'!$CJ$2,'Tabla de Aspectos'!$CJ$2,IF('Tabla de Aspectos'!CK189='Tabla de Aspectos'!$CL$2,'Tabla de Aspectos'!$CL$2,IF('Tabla de Aspectos'!CM189='Tabla de Aspectos'!$CN$2,'Tabla de Aspectos'!$CN$2,IF('Tabla de Aspectos'!CO189='Tabla de Aspectos'!$CP$2,'Tabla de Aspectos'!$CP$2,IF('Tabla de Aspectos'!CQ189='Tabla de Aspectos'!$CR$2,'Tabla de Aspectos'!$CR$2,IF('Tabla de Aspectos'!CS189='Tabla de Aspectos'!$CT$2,'Tabla de Aspectos'!$CT$2,IF('Tabla de Aspectos'!CU189='Tabla de Aspectos'!$CV$2,'Tabla de Aspectos'!$CV$2,IF('Tabla de Aspectos'!CW189='Tabla de Aspectos'!$CX$2,'Tabla de Aspectos'!$CX$2,"")))))))))))))))))))))))))))))))))))))))))))))))))</f>
        <v>Conjunción</v>
      </c>
      <c r="DB17" s="5">
        <f>IF(AND('Tabla de Aspectos'!H189&gt;=0,'Tabla de Aspectos'!H189&lt;'Tabla de Aspectos'!$G$5/24),'Tabla de Aspectos'!H189,IF(AND('Tabla de Aspectos'!J189&gt;=0,'Tabla de Aspectos'!J189&lt;'Tabla de Aspectos'!$I$5/24),'Tabla de Aspectos'!J189,IF(AND('Tabla de Aspectos'!CZ189&gt;=0,'Tabla de Aspectos'!CZ189&lt;'Tabla de Aspectos'!$CY$5/24),'Tabla de Aspectos'!CZ189,IF(AND('Tabla de Aspectos'!L189&gt;=0,'Tabla de Aspectos'!L189&lt;'Tabla de Aspectos'!$K$5/24),'Tabla de Aspectos'!L189,IF(AND('Tabla de Aspectos'!N189&gt;=0,'Tabla de Aspectos'!N189&lt;'Tabla de Aspectos'!$M$5/24),'Tabla de Aspectos'!N189,IF(AND('Tabla de Aspectos'!P189&gt;=0,'Tabla de Aspectos'!P189&lt;'Tabla de Aspectos'!$O$5/24),'Tabla de Aspectos'!P189,IF(AND('Tabla de Aspectos'!R189&gt;=0,'Tabla de Aspectos'!R189&lt;'Tabla de Aspectos'!$Q$5/24),'Tabla de Aspectos'!R189,IF(AND('Tabla de Aspectos'!T189&gt;=0,'Tabla de Aspectos'!T189&lt;'Tabla de Aspectos'!$S$5/24),'Tabla de Aspectos'!T189,IF(AND('Tabla de Aspectos'!V189&gt;=0,'Tabla de Aspectos'!V189&lt;'Tabla de Aspectos'!$U$5/24),'Tabla de Aspectos'!V189,IF(AND('Tabla de Aspectos'!X189&gt;=0,'Tabla de Aspectos'!X189&lt;'Tabla de Aspectos'!$W$5/24),'Tabla de Aspectos'!X189,IF(AND('Tabla de Aspectos'!Z189&gt;=0,'Tabla de Aspectos'!Z189&lt;'Tabla de Aspectos'!$Y$5/24),'Tabla de Aspectos'!Z189,IF(AND('Tabla de Aspectos'!AB189&gt;=0,'Tabla de Aspectos'!AB189&lt;'Tabla de Aspectos'!$AA$5/24),'Tabla de Aspectos'!AB189,IF(AND('Tabla de Aspectos'!AD189&gt;=0,'Tabla de Aspectos'!AD189&lt;'Tabla de Aspectos'!$AC$5/24),'Tabla de Aspectos'!AD189,IF(AND('Tabla de Aspectos'!AF189&gt;=0,'Tabla de Aspectos'!AF189&lt;'Tabla de Aspectos'!$AE$5/24),'Tabla de Aspectos'!AF189,IF(AND('Tabla de Aspectos'!AH189&gt;=0,'Tabla de Aspectos'!AH189&lt;'Tabla de Aspectos'!$AG$5/24),'Tabla de Aspectos'!AH189,IF(AND('Tabla de Aspectos'!AJ189&gt;=0,'Tabla de Aspectos'!AJ189&lt;'Tabla de Aspectos'!$AI$5/24),'Tabla de Aspectos'!AJ189,IF(AND('Tabla de Aspectos'!AL189&gt;=0,'Tabla de Aspectos'!AL189&lt;'Tabla de Aspectos'!$AK$5/24),'Tabla de Aspectos'!AL189,IF(AND('Tabla de Aspectos'!AN189&gt;=0,'Tabla de Aspectos'!AN189&lt;'Tabla de Aspectos'!$AM$5/24),'Tabla de Aspectos'!AN189,IF(AND('Tabla de Aspectos'!AP189&gt;=0,'Tabla de Aspectos'!AP189&lt;'Tabla de Aspectos'!$AO$5/24),'Tabla de Aspectos'!AP189,IF(AND('Tabla de Aspectos'!AR189&gt;=0,'Tabla de Aspectos'!AR189&lt;'Tabla de Aspectos'!$AQ$5/24),'Tabla de Aspectos'!AR189,IF(AND('Tabla de Aspectos'!AT189&gt;=0,'Tabla de Aspectos'!AT189&lt;'Tabla de Aspectos'!$AS$5/24),'Tabla de Aspectos'!AT189,IF(AND('Tabla de Aspectos'!AV189&gt;=0,'Tabla de Aspectos'!AV189&lt;'Tabla de Aspectos'!$AU$5/24),'Tabla de Aspectos'!AV189,IF(AND('Tabla de Aspectos'!AX189&gt;=0,'Tabla de Aspectos'!AX189&lt;'Tabla de Aspectos'!$AW$5/24),'Tabla de Aspectos'!AX189,IF(AND('Tabla de Aspectos'!AZ189&gt;=0,'Tabla de Aspectos'!AZ189&lt;'Tabla de Aspectos'!$AY$5/24),'Tabla de Aspectos'!AZ189,IF(AND('Tabla de Aspectos'!BB189&gt;=0,'Tabla de Aspectos'!BB189&lt;'Tabla de Aspectos'!$BA$5/24),'Tabla de Aspectos'!BB189,IF(AND('Tabla de Aspectos'!BD189&gt;=0,'Tabla de Aspectos'!BD189&lt;'Tabla de Aspectos'!$BC$5/24),'Tabla de Aspectos'!BD189,IF(AND('Tabla de Aspectos'!BF189&gt;=0,'Tabla de Aspectos'!BF189&lt;'Tabla de Aspectos'!$BE$5/24),'Tabla de Aspectos'!BF189,IF(AND('Tabla de Aspectos'!BH189&gt;=0,'Tabla de Aspectos'!BH189&lt;'Tabla de Aspectos'!$BG$5/24),'Tabla de Aspectos'!BH189,IF(AND('Tabla de Aspectos'!BJ189&gt;=0,'Tabla de Aspectos'!BJ189&lt;'Tabla de Aspectos'!$BI$5/24),'Tabla de Aspectos'!BJ189,IF(AND('Tabla de Aspectos'!BL189&gt;=0,'Tabla de Aspectos'!BL189&lt;'Tabla de Aspectos'!$BK$5/24),'Tabla de Aspectos'!BL189,IF(AND('Tabla de Aspectos'!BN189&gt;=0,'Tabla de Aspectos'!BN189&lt;'Tabla de Aspectos'!$BM$5/24),'Tabla de Aspectos'!BN189,IF(AND('Tabla de Aspectos'!BP189&gt;=0,'Tabla de Aspectos'!BP189&lt;'Tabla de Aspectos'!$BO$5/24),'Tabla de Aspectos'!BP189,IF(AND('Tabla de Aspectos'!BR189&gt;=0,'Tabla de Aspectos'!BR189&lt;'Tabla de Aspectos'!$BQ$5/24),'Tabla de Aspectos'!BR189,IF(AND('Tabla de Aspectos'!BT189&gt;=0,'Tabla de Aspectos'!BT189&lt;'Tabla de Aspectos'!$BS$5/24),'Tabla de Aspectos'!BT189,IF(AND('Tabla de Aspectos'!BV189&gt;=0,'Tabla de Aspectos'!BV189&lt;'Tabla de Aspectos'!$BU$5/24),'Tabla de Aspectos'!BV189,IF(AND('Tabla de Aspectos'!BX189&gt;=0,'Tabla de Aspectos'!BX189&lt;'Tabla de Aspectos'!$BW$5/24),'Tabla de Aspectos'!BX189,IF(AND('Tabla de Aspectos'!BZ189&gt;=0,'Tabla de Aspectos'!BZ189&lt;'Tabla de Aspectos'!$BY$5/24),'Tabla de Aspectos'!BZ189,IF(AND('Tabla de Aspectos'!CB189&gt;=0,'Tabla de Aspectos'!CB189&lt;'Tabla de Aspectos'!$CA$5/24),'Tabla de Aspectos'!CB189,IF(AND('Tabla de Aspectos'!CD189&gt;=0,'Tabla de Aspectos'!CD189&lt;'Tabla de Aspectos'!$CC$5/24),'Tabla de Aspectos'!CD189,IF(AND('Tabla de Aspectos'!CF189&gt;=0,'Tabla de Aspectos'!CF189&lt;'Tabla de Aspectos'!$CE$5/24),'Tabla de Aspectos'!CF189,IF(AND('Tabla de Aspectos'!CH189&gt;=0,'Tabla de Aspectos'!CH189&lt;'Tabla de Aspectos'!$CG$5/24),'Tabla de Aspectos'!CH189,IF(AND('Tabla de Aspectos'!CJ189&gt;=0,'Tabla de Aspectos'!CJ189&lt;'Tabla de Aspectos'!$CI$5/24),'Tabla de Aspectos'!CJ189,IF(AND('Tabla de Aspectos'!CL189&gt;=0,'Tabla de Aspectos'!CL189&lt;'Tabla de Aspectos'!$CK$5/24),'Tabla de Aspectos'!CL189,IF(AND('Tabla de Aspectos'!CN189&gt;=0,'Tabla de Aspectos'!CN189&lt;'Tabla de Aspectos'!$CM$5/24),'Tabla de Aspectos'!CN189,IF(AND('Tabla de Aspectos'!CP189&gt;=0,'Tabla de Aspectos'!CP189&lt;'Tabla de Aspectos'!$CO$5/24),'Tabla de Aspectos'!CP189,IF(AND('Tabla de Aspectos'!CR189&gt;=0,'Tabla de Aspectos'!CR189&lt;'Tabla de Aspectos'!$CQ$5/24),'Tabla de Aspectos'!CR189,IF(AND('Tabla de Aspectos'!CT189&gt;=0,'Tabla de Aspectos'!CT189&lt;'Tabla de Aspectos'!$CS$5/24),'Tabla de Aspectos'!CT189,IF(AND('Tabla de Aspectos'!CV189&gt;=0,'Tabla de Aspectos'!CV189&lt;'Tabla de Aspectos'!$CU$5/24),'Tabla de Aspectos'!CV189,IF(AND('Tabla de Aspectos'!CX189&gt;=0,'Tabla de Aspectos'!CX189&lt;'Tabla de Aspectos'!$CW$5/24),'Tabla de Aspectos'!CX189,"")))))))))))))))))))))))))))))))))))))))))))))))))</f>
        <v>0</v>
      </c>
      <c r="DC17" s="3" t="str">
        <f>IF(DB17&lt;&gt;"",IF(DA17=13,"(no se puede describir)",IF(DA17="Conjunción","+20",ROUND((31-HLOOKUP(DA17,'Tabla de Aspectos'!$G$2:$DT$7,6,FALSE))/3*2,1))),"")</f>
        <v>+20</v>
      </c>
      <c r="DD17" s="3">
        <f>IF(DA17='Tabla de Aspectos'!$G$2,24*DB17/'Tabla de Aspectos'!$G$5,IF(DA17='Tabla de Aspectos'!$I$2,24*DB17/'Tabla de Aspectos'!$I$5,IF(DA17='Tabla de Aspectos'!$K$2,24*DB17/'Tabla de Aspectos'!$K$5,IF(DA17='Tabla de Aspectos'!$CY$2,24*DB17/'Tabla de Aspectos'!$CY$5,IF(DA17='Tabla de Aspectos'!$M$2,24*DB17/'Tabla de Aspectos'!$M$5,IF(DA17='Tabla de Aspectos'!$M$2,24*DB17/'Tabla de Aspectos'!$M$5,IF(DA17='Tabla de Aspectos'!$O$2,24*DB17/'Tabla de Aspectos'!$O$5,IF(DA17='Tabla de Aspectos'!$Q$2,24*DB17/'Tabla de Aspectos'!$Q$5,IF(DA17='Tabla de Aspectos'!$S$2,24*DB17/'Tabla de Aspectos'!$S$5,IF(DA17='Tabla de Aspectos'!$U$2,24*DB17/'Tabla de Aspectos'!$U$5,IF(DA17='Tabla de Aspectos'!$W$2,24*DB17/'Tabla de Aspectos'!$W$5,IF(DA17='Tabla de Aspectos'!$Y$2,24*DB17/'Tabla de Aspectos'!$Y$5,IF(DA17='Tabla de Aspectos'!$AA$2,24*DB17/'Tabla de Aspectos'!$AA$5,IF(DA17='Tabla de Aspectos'!$AC$2,24*DB17/'Tabla de Aspectos'!$AC$5,IF(DA17='Tabla de Aspectos'!$AE$2,24*DB17/'Tabla de Aspectos'!$AE$5,IF(DA17='Tabla de Aspectos'!$AG$2,24*DB17/'Tabla de Aspectos'!$AG$5,IF(DA17='Tabla de Aspectos'!$AI$2,24*DB17/'Tabla de Aspectos'!$AI$5,IF(DA17='Tabla de Aspectos'!$AK$2,24*DB17/'Tabla de Aspectos'!$AK$5,IF(DA17='Tabla de Aspectos'!$AM$2,24*DB17/'Tabla de Aspectos'!$AM$5,IF(DA17='Tabla de Aspectos'!$AO$2,24*DB17/'Tabla de Aspectos'!$AO$5,IF(DA17='Tabla de Aspectos'!$AQ$2,24*DB17/'Tabla de Aspectos'!$AQ$5,IF(DA17='Tabla de Aspectos'!$AS$2,24*DB17/'Tabla de Aspectos'!$AS$5,IF(DA17='Tabla de Aspectos'!$AU$2,24*DB17/'Tabla de Aspectos'!$AU$5,IF(DA17='Tabla de Aspectos'!$AW$2,24*DB17/'Tabla de Aspectos'!$AW$5,IF(DA17='Tabla de Aspectos'!$AY$2,24*DB17/'Tabla de Aspectos'!$AY$5,IF(DA17='Tabla de Aspectos'!$BA$2,24*DB17/'Tabla de Aspectos'!$BA$5,IF(DA17='Tabla de Aspectos'!$BC$2,24*DB17/'Tabla de Aspectos'!$BC$5,IF(DA17='Tabla de Aspectos'!$BE$2,24*DB17/'Tabla de Aspectos'!$BE$5,IF(DA17='Tabla de Aspectos'!$BG$2,24*DB17/'Tabla de Aspectos'!$BG$5,IF(DA17='Tabla de Aspectos'!$BI$2,24*DB17/'Tabla de Aspectos'!$BI$5,IF(DA17='Tabla de Aspectos'!$BK$2,24*DB17/'Tabla de Aspectos'!$BK$5,IF(DA17='Tabla de Aspectos'!$BM$2,24*DB17/'Tabla de Aspectos'!$BM$5,IF(DA17='Tabla de Aspectos'!$BO$2,24*DB17/'Tabla de Aspectos'!$BO$5,IF(DA17='Tabla de Aspectos'!$BQ$2,24*DB17/'Tabla de Aspectos'!$BQ$5,IF(DA17='Tabla de Aspectos'!$BS$2,24*DB17/'Tabla de Aspectos'!$BS$5,IF(DA17='Tabla de Aspectos'!$BU$2,24*DB17/'Tabla de Aspectos'!$BU$5,IF(DA17='Tabla de Aspectos'!$BW$2,24*DB17/'Tabla de Aspectos'!$BW$5,IF(DA17='Tabla de Aspectos'!$BY$2,24*DB17/'Tabla de Aspectos'!$BY$5,IF(DA17='Tabla de Aspectos'!$CA$2,24*DB17/'Tabla de Aspectos'!$CA$5,IF(DA17='Tabla de Aspectos'!$CC$2,24*DB17/'Tabla de Aspectos'!$CC$5,IF(DA17='Tabla de Aspectos'!$CE$2,24*DB17/'Tabla de Aspectos'!$CE$5,IF(DA17='Tabla de Aspectos'!$CG$2,24*DB17/'Tabla de Aspectos'!$CG$5,IF(DA17='Tabla de Aspectos'!$CI$2,24*DB17/'Tabla de Aspectos'!$CI$5,IF(DA17='Tabla de Aspectos'!$CK$2,24*DB17/'Tabla de Aspectos'!$CK$5,IF(DA17='Tabla de Aspectos'!$CM$2,24*DB17/'Tabla de Aspectos'!$CM$5,IF(DA17='Tabla de Aspectos'!$CO$2,24*DB17/'Tabla de Aspectos'!$CO$5,IF(DA17='Tabla de Aspectos'!$CQ$2,24*DB17/'Tabla de Aspectos'!$CQ$5,IF(DA17='Tabla de Aspectos'!$CS$2,24*DB17/'Tabla de Aspectos'!$CS$5,IF(DA17='Tabla de Aspectos'!$CU$2,24*DB17/'Tabla de Aspectos'!$CU$5,IF(DA17='Tabla de Aspectos'!$CW$2,24*DB17/'Tabla de Aspectos'!$CW$5,""))))))))))))))))))))))))))))))))))))))))))))))))))</f>
        <v>0</v>
      </c>
      <c r="DE17" s="3">
        <f t="shared" si="9"/>
        <v>20</v>
      </c>
      <c r="DG17" s="3">
        <f>'Tabla de Aspectos'!D204</f>
        <v>207</v>
      </c>
      <c r="DH17" s="3" t="str">
        <f>'Tabla de Aspectos'!E204</f>
        <v>Quirón</v>
      </c>
      <c r="DI17" s="3" t="str">
        <f>'Tabla de Aspectos'!F204</f>
        <v>Ceres</v>
      </c>
      <c r="DJ17" s="3" t="str">
        <f>IF('Tabla de Aspectos'!G204='Tabla de Aspectos'!$H$2,'Tabla de Aspectos'!$H$2,IF('Tabla de Aspectos'!I204='Tabla de Aspectos'!$J$2,'Tabla de Aspectos'!$J$2,IF('Tabla de Aspectos'!CY204='Tabla de Aspectos'!$CZ$2,'Tabla de Aspectos'!$CZ$2,IF('Tabla de Aspectos'!K204='Tabla de Aspectos'!$L$2,'Tabla de Aspectos'!$L$2,IF('Tabla de Aspectos'!M204='Tabla de Aspectos'!$N$2,'Tabla de Aspectos'!$N$2,IF('Tabla de Aspectos'!O204='Tabla de Aspectos'!$P$2,'Tabla de Aspectos'!$P$2,IF('Tabla de Aspectos'!Q204='Tabla de Aspectos'!$R$2,'Tabla de Aspectos'!$R$2,IF('Tabla de Aspectos'!S204='Tabla de Aspectos'!$T$2,'Tabla de Aspectos'!$T$2,IF('Tabla de Aspectos'!U204='Tabla de Aspectos'!$V$2,'Tabla de Aspectos'!$V$2,IF('Tabla de Aspectos'!W204='Tabla de Aspectos'!$X$2,'Tabla de Aspectos'!$X$2,IF('Tabla de Aspectos'!Y204='Tabla de Aspectos'!$Z$2,'Tabla de Aspectos'!$Z$2,IF('Tabla de Aspectos'!AA204='Tabla de Aspectos'!$AB$2,'Tabla de Aspectos'!$AB$2,IF('Tabla de Aspectos'!AC204='Tabla de Aspectos'!$AD$2,'Tabla de Aspectos'!$AD$2,IF('Tabla de Aspectos'!AE204='Tabla de Aspectos'!$AF$2,'Tabla de Aspectos'!$AF$2,IF('Tabla de Aspectos'!AG204='Tabla de Aspectos'!$AH$2,'Tabla de Aspectos'!$AH$2,IF('Tabla de Aspectos'!AI204='Tabla de Aspectos'!$AJ$2,'Tabla de Aspectos'!$AJ$2,IF('Tabla de Aspectos'!AK204='Tabla de Aspectos'!$AL$2,'Tabla de Aspectos'!$AL$2,IF('Tabla de Aspectos'!AM204='Tabla de Aspectos'!$AN$2,'Tabla de Aspectos'!$AN$2,IF('Tabla de Aspectos'!AO204='Tabla de Aspectos'!$AP$2,'Tabla de Aspectos'!$AP$2,IF('Tabla de Aspectos'!AQ204='Tabla de Aspectos'!$AR$2,'Tabla de Aspectos'!$AR$2,IF('Tabla de Aspectos'!AS204='Tabla de Aspectos'!$AT$2,'Tabla de Aspectos'!$AT$2,IF('Tabla de Aspectos'!AU204='Tabla de Aspectos'!$AV$2,'Tabla de Aspectos'!$AV$2,IF('Tabla de Aspectos'!AW204='Tabla de Aspectos'!$AX$2,'Tabla de Aspectos'!$AX$2,IF('Tabla de Aspectos'!AY204='Tabla de Aspectos'!$AZ$2,'Tabla de Aspectos'!$AZ$2,IF('Tabla de Aspectos'!BA204='Tabla de Aspectos'!$BB$2,'Tabla de Aspectos'!$BB$2,IF('Tabla de Aspectos'!BC204='Tabla de Aspectos'!$BD$2,'Tabla de Aspectos'!$BD$2,IF('Tabla de Aspectos'!BE204='Tabla de Aspectos'!$BF$2,'Tabla de Aspectos'!$BF$2,IF('Tabla de Aspectos'!BG204='Tabla de Aspectos'!$BH$2,'Tabla de Aspectos'!$BH$2,IF('Tabla de Aspectos'!BI204='Tabla de Aspectos'!$BJ$2,'Tabla de Aspectos'!$BJ$2,IF('Tabla de Aspectos'!BK204='Tabla de Aspectos'!$BL$2,'Tabla de Aspectos'!$BL$2,IF('Tabla de Aspectos'!BM204='Tabla de Aspectos'!$BN$2,'Tabla de Aspectos'!$BN$2,IF('Tabla de Aspectos'!BO204='Tabla de Aspectos'!$BP$2,'Tabla de Aspectos'!$BP$2,IF('Tabla de Aspectos'!BQ204='Tabla de Aspectos'!$BR$2,'Tabla de Aspectos'!$BR$2,IF('Tabla de Aspectos'!BS204='Tabla de Aspectos'!$BT$2,'Tabla de Aspectos'!$BT$2,IF('Tabla de Aspectos'!BU204='Tabla de Aspectos'!$BV$2,'Tabla de Aspectos'!$BV$2,IF('Tabla de Aspectos'!BW204='Tabla de Aspectos'!$BX$2,'Tabla de Aspectos'!$BX$2,IF('Tabla de Aspectos'!BY204='Tabla de Aspectos'!$BZ$2,'Tabla de Aspectos'!$BZ$2,IF('Tabla de Aspectos'!CA204='Tabla de Aspectos'!$CB$2,'Tabla de Aspectos'!$CB$2,IF('Tabla de Aspectos'!CC204='Tabla de Aspectos'!$CD$2,'Tabla de Aspectos'!$CD$2,IF('Tabla de Aspectos'!CE204='Tabla de Aspectos'!$CF$2,'Tabla de Aspectos'!$CF$2,IF('Tabla de Aspectos'!CG204='Tabla de Aspectos'!$CH$2,'Tabla de Aspectos'!$CH$2,IF('Tabla de Aspectos'!CI204='Tabla de Aspectos'!$CJ$2,'Tabla de Aspectos'!$CJ$2,IF('Tabla de Aspectos'!CK204='Tabla de Aspectos'!$CL$2,'Tabla de Aspectos'!$CL$2,IF('Tabla de Aspectos'!CM204='Tabla de Aspectos'!$CN$2,'Tabla de Aspectos'!$CN$2,IF('Tabla de Aspectos'!CO204='Tabla de Aspectos'!$CP$2,'Tabla de Aspectos'!$CP$2,IF('Tabla de Aspectos'!CQ204='Tabla de Aspectos'!$CR$2,'Tabla de Aspectos'!$CR$2,IF('Tabla de Aspectos'!CS204='Tabla de Aspectos'!$CT$2,'Tabla de Aspectos'!$CT$2,IF('Tabla de Aspectos'!CU204='Tabla de Aspectos'!$CV$2,'Tabla de Aspectos'!$CV$2,IF('Tabla de Aspectos'!CW204='Tabla de Aspectos'!$CX$2,'Tabla de Aspectos'!$CX$2,"")))))))))))))))))))))))))))))))))))))))))))))))))</f>
        <v>Conjunción</v>
      </c>
      <c r="DK17" s="5">
        <f>IF(AND('Tabla de Aspectos'!H204&gt;=0,'Tabla de Aspectos'!H204&lt;'Tabla de Aspectos'!$G$5/24),'Tabla de Aspectos'!H204,IF(AND('Tabla de Aspectos'!J204&gt;=0,'Tabla de Aspectos'!J204&lt;'Tabla de Aspectos'!$I$5/24),'Tabla de Aspectos'!J204,IF(AND('Tabla de Aspectos'!CZ204&gt;=0,'Tabla de Aspectos'!CZ204&lt;'Tabla de Aspectos'!$CY$5/24),'Tabla de Aspectos'!CZ204,IF(AND('Tabla de Aspectos'!L204&gt;=0,'Tabla de Aspectos'!L204&lt;'Tabla de Aspectos'!$K$5/24),'Tabla de Aspectos'!L204,IF(AND('Tabla de Aspectos'!N204&gt;=0,'Tabla de Aspectos'!N204&lt;'Tabla de Aspectos'!$M$5/24),'Tabla de Aspectos'!N204,IF(AND('Tabla de Aspectos'!P204&gt;=0,'Tabla de Aspectos'!P204&lt;'Tabla de Aspectos'!$O$5/24),'Tabla de Aspectos'!P204,IF(AND('Tabla de Aspectos'!R204&gt;=0,'Tabla de Aspectos'!R204&lt;'Tabla de Aspectos'!$Q$5/24),'Tabla de Aspectos'!R204,IF(AND('Tabla de Aspectos'!T204&gt;=0,'Tabla de Aspectos'!T204&lt;'Tabla de Aspectos'!$S$5/24),'Tabla de Aspectos'!T204,IF(AND('Tabla de Aspectos'!V204&gt;=0,'Tabla de Aspectos'!V204&lt;'Tabla de Aspectos'!$U$5/24),'Tabla de Aspectos'!V204,IF(AND('Tabla de Aspectos'!X204&gt;=0,'Tabla de Aspectos'!X204&lt;'Tabla de Aspectos'!$W$5/24),'Tabla de Aspectos'!X204,IF(AND('Tabla de Aspectos'!Z204&gt;=0,'Tabla de Aspectos'!Z204&lt;'Tabla de Aspectos'!$Y$5/24),'Tabla de Aspectos'!Z204,IF(AND('Tabla de Aspectos'!AB204&gt;=0,'Tabla de Aspectos'!AB204&lt;'Tabla de Aspectos'!$AA$5/24),'Tabla de Aspectos'!AB204,IF(AND('Tabla de Aspectos'!AD204&gt;=0,'Tabla de Aspectos'!AD204&lt;'Tabla de Aspectos'!$AC$5/24),'Tabla de Aspectos'!AD204,IF(AND('Tabla de Aspectos'!AF204&gt;=0,'Tabla de Aspectos'!AF204&lt;'Tabla de Aspectos'!$AE$5/24),'Tabla de Aspectos'!AF204,IF(AND('Tabla de Aspectos'!AH204&gt;=0,'Tabla de Aspectos'!AH204&lt;'Tabla de Aspectos'!$AG$5/24),'Tabla de Aspectos'!AH204,IF(AND('Tabla de Aspectos'!AJ204&gt;=0,'Tabla de Aspectos'!AJ204&lt;'Tabla de Aspectos'!$AI$5/24),'Tabla de Aspectos'!AJ204,IF(AND('Tabla de Aspectos'!AL204&gt;=0,'Tabla de Aspectos'!AL204&lt;'Tabla de Aspectos'!$AK$5/24),'Tabla de Aspectos'!AL204,IF(AND('Tabla de Aspectos'!AN204&gt;=0,'Tabla de Aspectos'!AN204&lt;'Tabla de Aspectos'!$AM$5/24),'Tabla de Aspectos'!AN204,IF(AND('Tabla de Aspectos'!AP204&gt;=0,'Tabla de Aspectos'!AP204&lt;'Tabla de Aspectos'!$AO$5/24),'Tabla de Aspectos'!AP204,IF(AND('Tabla de Aspectos'!AR204&gt;=0,'Tabla de Aspectos'!AR204&lt;'Tabla de Aspectos'!$AQ$5/24),'Tabla de Aspectos'!AR204,IF(AND('Tabla de Aspectos'!AT204&gt;=0,'Tabla de Aspectos'!AT204&lt;'Tabla de Aspectos'!$AS$5/24),'Tabla de Aspectos'!AT204,IF(AND('Tabla de Aspectos'!AV204&gt;=0,'Tabla de Aspectos'!AV204&lt;'Tabla de Aspectos'!$AU$5/24),'Tabla de Aspectos'!AV204,IF(AND('Tabla de Aspectos'!AX204&gt;=0,'Tabla de Aspectos'!AX204&lt;'Tabla de Aspectos'!$AW$5/24),'Tabla de Aspectos'!AX204,IF(AND('Tabla de Aspectos'!AZ204&gt;=0,'Tabla de Aspectos'!AZ204&lt;'Tabla de Aspectos'!$AY$5/24),'Tabla de Aspectos'!AZ204,IF(AND('Tabla de Aspectos'!BB204&gt;=0,'Tabla de Aspectos'!BB204&lt;'Tabla de Aspectos'!$BA$5/24),'Tabla de Aspectos'!BB204,IF(AND('Tabla de Aspectos'!BD204&gt;=0,'Tabla de Aspectos'!BD204&lt;'Tabla de Aspectos'!$BC$5/24),'Tabla de Aspectos'!BD204,IF(AND('Tabla de Aspectos'!BF204&gt;=0,'Tabla de Aspectos'!BF204&lt;'Tabla de Aspectos'!$BE$5/24),'Tabla de Aspectos'!BF204,IF(AND('Tabla de Aspectos'!BH204&gt;=0,'Tabla de Aspectos'!BH204&lt;'Tabla de Aspectos'!$BG$5/24),'Tabla de Aspectos'!BH204,IF(AND('Tabla de Aspectos'!BJ204&gt;=0,'Tabla de Aspectos'!BJ204&lt;'Tabla de Aspectos'!$BI$5/24),'Tabla de Aspectos'!BJ204,IF(AND('Tabla de Aspectos'!BL204&gt;=0,'Tabla de Aspectos'!BL204&lt;'Tabla de Aspectos'!$BK$5/24),'Tabla de Aspectos'!BL204,IF(AND('Tabla de Aspectos'!BN204&gt;=0,'Tabla de Aspectos'!BN204&lt;'Tabla de Aspectos'!$BM$5/24),'Tabla de Aspectos'!BN204,IF(AND('Tabla de Aspectos'!BP204&gt;=0,'Tabla de Aspectos'!BP204&lt;'Tabla de Aspectos'!$BO$5/24),'Tabla de Aspectos'!BP204,IF(AND('Tabla de Aspectos'!BR204&gt;=0,'Tabla de Aspectos'!BR204&lt;'Tabla de Aspectos'!$BQ$5/24),'Tabla de Aspectos'!BR204,IF(AND('Tabla de Aspectos'!BT204&gt;=0,'Tabla de Aspectos'!BT204&lt;'Tabla de Aspectos'!$BS$5/24),'Tabla de Aspectos'!BT204,IF(AND('Tabla de Aspectos'!BV204&gt;=0,'Tabla de Aspectos'!BV204&lt;'Tabla de Aspectos'!$BU$5/24),'Tabla de Aspectos'!BV204,IF(AND('Tabla de Aspectos'!BX204&gt;=0,'Tabla de Aspectos'!BX204&lt;'Tabla de Aspectos'!$BW$5/24),'Tabla de Aspectos'!BX204,IF(AND('Tabla de Aspectos'!BZ204&gt;=0,'Tabla de Aspectos'!BZ204&lt;'Tabla de Aspectos'!$BY$5/24),'Tabla de Aspectos'!BZ204,IF(AND('Tabla de Aspectos'!CB204&gt;=0,'Tabla de Aspectos'!CB204&lt;'Tabla de Aspectos'!$CA$5/24),'Tabla de Aspectos'!CB204,IF(AND('Tabla de Aspectos'!CD204&gt;=0,'Tabla de Aspectos'!CD204&lt;'Tabla de Aspectos'!$CC$5/24),'Tabla de Aspectos'!CD204,IF(AND('Tabla de Aspectos'!CF204&gt;=0,'Tabla de Aspectos'!CF204&lt;'Tabla de Aspectos'!$CE$5/24),'Tabla de Aspectos'!CF204,IF(AND('Tabla de Aspectos'!CH204&gt;=0,'Tabla de Aspectos'!CH204&lt;'Tabla de Aspectos'!$CG$5/24),'Tabla de Aspectos'!CH204,IF(AND('Tabla de Aspectos'!CJ204&gt;=0,'Tabla de Aspectos'!CJ204&lt;'Tabla de Aspectos'!$CI$5/24),'Tabla de Aspectos'!CJ204,IF(AND('Tabla de Aspectos'!CL204&gt;=0,'Tabla de Aspectos'!CL204&lt;'Tabla de Aspectos'!$CK$5/24),'Tabla de Aspectos'!CL204,IF(AND('Tabla de Aspectos'!CN204&gt;=0,'Tabla de Aspectos'!CN204&lt;'Tabla de Aspectos'!$CM$5/24),'Tabla de Aspectos'!CN204,IF(AND('Tabla de Aspectos'!CP204&gt;=0,'Tabla de Aspectos'!CP204&lt;'Tabla de Aspectos'!$CO$5/24),'Tabla de Aspectos'!CP204,IF(AND('Tabla de Aspectos'!CR204&gt;=0,'Tabla de Aspectos'!CR204&lt;'Tabla de Aspectos'!$CQ$5/24),'Tabla de Aspectos'!CR204,IF(AND('Tabla de Aspectos'!CT204&gt;=0,'Tabla de Aspectos'!CT204&lt;'Tabla de Aspectos'!$CS$5/24),'Tabla de Aspectos'!CT204,IF(AND('Tabla de Aspectos'!CV204&gt;=0,'Tabla de Aspectos'!CV204&lt;'Tabla de Aspectos'!$CU$5/24),'Tabla de Aspectos'!CV204,IF(AND('Tabla de Aspectos'!CX204&gt;=0,'Tabla de Aspectos'!CX204&lt;'Tabla de Aspectos'!$CW$5/24),'Tabla de Aspectos'!CX204,"")))))))))))))))))))))))))))))))))))))))))))))))))</f>
        <v>0</v>
      </c>
      <c r="DL17" s="3" t="str">
        <f>IF(DK17&lt;&gt;"",IF(DJ17=13,"(no se puede describir)",IF(DJ17="Conjunción","+20",ROUND((31-HLOOKUP(DJ17,'Tabla de Aspectos'!$G$2:$DT$7,6,FALSE))/3*2,1))),"")</f>
        <v>+20</v>
      </c>
      <c r="DM17" s="3">
        <f>IF(DJ17='Tabla de Aspectos'!$G$2,24*DK17/'Tabla de Aspectos'!$G$5,IF(DJ17='Tabla de Aspectos'!$I$2,24*DK17/'Tabla de Aspectos'!$I$5,IF(DJ17='Tabla de Aspectos'!$K$2,24*DK17/'Tabla de Aspectos'!$K$5,IF(DJ17='Tabla de Aspectos'!$CY$2,24*DK17/'Tabla de Aspectos'!$CY$5,IF(DJ17='Tabla de Aspectos'!$M$2,24*DK17/'Tabla de Aspectos'!$M$5,IF(DJ17='Tabla de Aspectos'!$M$2,24*DK17/'Tabla de Aspectos'!$M$5,IF(DJ17='Tabla de Aspectos'!$O$2,24*DK17/'Tabla de Aspectos'!$O$5,IF(DJ17='Tabla de Aspectos'!$Q$2,24*DK17/'Tabla de Aspectos'!$Q$5,IF(DJ17='Tabla de Aspectos'!$S$2,24*DK17/'Tabla de Aspectos'!$S$5,IF(DJ17='Tabla de Aspectos'!$U$2,24*DK17/'Tabla de Aspectos'!$U$5,IF(DJ17='Tabla de Aspectos'!$W$2,24*DK17/'Tabla de Aspectos'!$W$5,IF(DJ17='Tabla de Aspectos'!$Y$2,24*DK17/'Tabla de Aspectos'!$Y$5,IF(DJ17='Tabla de Aspectos'!$AA$2,24*DK17/'Tabla de Aspectos'!$AA$5,IF(DJ17='Tabla de Aspectos'!$AC$2,24*DK17/'Tabla de Aspectos'!$AC$5,IF(DJ17='Tabla de Aspectos'!$AE$2,24*DK17/'Tabla de Aspectos'!$AE$5,IF(DJ17='Tabla de Aspectos'!$AG$2,24*DK17/'Tabla de Aspectos'!$AG$5,IF(DJ17='Tabla de Aspectos'!$AI$2,24*DK17/'Tabla de Aspectos'!$AI$5,IF(DJ17='Tabla de Aspectos'!$AK$2,24*DK17/'Tabla de Aspectos'!$AK$5,IF(DJ17='Tabla de Aspectos'!$AM$2,24*DK17/'Tabla de Aspectos'!$AM$5,IF(DJ17='Tabla de Aspectos'!$AO$2,24*DK17/'Tabla de Aspectos'!$AO$5,IF(DJ17='Tabla de Aspectos'!$AQ$2,24*DK17/'Tabla de Aspectos'!$AQ$5,IF(DJ17='Tabla de Aspectos'!$AS$2,24*DK17/'Tabla de Aspectos'!$AS$5,IF(DJ17='Tabla de Aspectos'!$AU$2,24*DK17/'Tabla de Aspectos'!$AU$5,IF(DJ17='Tabla de Aspectos'!$AW$2,24*DK17/'Tabla de Aspectos'!$AW$5,IF(DJ17='Tabla de Aspectos'!$AY$2,24*DK17/'Tabla de Aspectos'!$AY$5,IF(DJ17='Tabla de Aspectos'!$BA$2,24*DK17/'Tabla de Aspectos'!$BA$5,IF(DJ17='Tabla de Aspectos'!$BC$2,24*DK17/'Tabla de Aspectos'!$BC$5,IF(DJ17='Tabla de Aspectos'!$BE$2,24*DK17/'Tabla de Aspectos'!$BE$5,IF(DJ17='Tabla de Aspectos'!$BG$2,24*DK17/'Tabla de Aspectos'!$BG$5,IF(DJ17='Tabla de Aspectos'!$BI$2,24*DK17/'Tabla de Aspectos'!$BI$5,IF(DJ17='Tabla de Aspectos'!$BK$2,24*DK17/'Tabla de Aspectos'!$BK$5,IF(DJ17='Tabla de Aspectos'!$BM$2,24*DK17/'Tabla de Aspectos'!$BM$5,IF(DJ17='Tabla de Aspectos'!$BO$2,24*DK17/'Tabla de Aspectos'!$BO$5,IF(DJ17='Tabla de Aspectos'!$BQ$2,24*DK17/'Tabla de Aspectos'!$BQ$5,IF(DJ17='Tabla de Aspectos'!$BS$2,24*DK17/'Tabla de Aspectos'!$BS$5,IF(DJ17='Tabla de Aspectos'!$BU$2,24*DK17/'Tabla de Aspectos'!$BU$5,IF(DJ17='Tabla de Aspectos'!$BW$2,24*DK17/'Tabla de Aspectos'!$BW$5,IF(DJ17='Tabla de Aspectos'!$BY$2,24*DK17/'Tabla de Aspectos'!$BY$5,IF(DJ17='Tabla de Aspectos'!$CA$2,24*DK17/'Tabla de Aspectos'!$CA$5,IF(DJ17='Tabla de Aspectos'!$CC$2,24*DK17/'Tabla de Aspectos'!$CC$5,IF(DJ17='Tabla de Aspectos'!$CE$2,24*DK17/'Tabla de Aspectos'!$CE$5,IF(DJ17='Tabla de Aspectos'!$CG$2,24*DK17/'Tabla de Aspectos'!$CG$5,IF(DJ17='Tabla de Aspectos'!$CI$2,24*DK17/'Tabla de Aspectos'!$CI$5,IF(DJ17='Tabla de Aspectos'!$CK$2,24*DK17/'Tabla de Aspectos'!$CK$5,IF(DJ17='Tabla de Aspectos'!$CM$2,24*DK17/'Tabla de Aspectos'!$CM$5,IF(DJ17='Tabla de Aspectos'!$CO$2,24*DK17/'Tabla de Aspectos'!$CO$5,IF(DJ17='Tabla de Aspectos'!$CQ$2,24*DK17/'Tabla de Aspectos'!$CQ$5,IF(DJ17='Tabla de Aspectos'!$CS$2,24*DK17/'Tabla de Aspectos'!$CS$5,IF(DJ17='Tabla de Aspectos'!$CU$2,24*DK17/'Tabla de Aspectos'!$CU$5,IF(DJ17='Tabla de Aspectos'!$CW$2,24*DK17/'Tabla de Aspectos'!$CW$5,""))))))))))))))))))))))))))))))))))))))))))))))))))</f>
        <v>0</v>
      </c>
      <c r="DN17" s="3">
        <f t="shared" si="10"/>
        <v>20</v>
      </c>
      <c r="DP17" s="3">
        <f>'Tabla de Aspectos'!D219</f>
        <v>223</v>
      </c>
      <c r="DQ17" s="3" t="str">
        <f>'Tabla de Aspectos'!E219</f>
        <v>Lilith</v>
      </c>
      <c r="DR17" s="3" t="str">
        <f>'Tabla de Aspectos'!F219</f>
        <v>Ceres</v>
      </c>
      <c r="DS17" s="3" t="str">
        <f>IF('Tabla de Aspectos'!G219='Tabla de Aspectos'!$H$2,'Tabla de Aspectos'!$H$2,IF('Tabla de Aspectos'!I219='Tabla de Aspectos'!$J$2,'Tabla de Aspectos'!$J$2,IF('Tabla de Aspectos'!CY219='Tabla de Aspectos'!$CZ$2,'Tabla de Aspectos'!$CZ$2,IF('Tabla de Aspectos'!K219='Tabla de Aspectos'!$L$2,'Tabla de Aspectos'!$L$2,IF('Tabla de Aspectos'!M219='Tabla de Aspectos'!$N$2,'Tabla de Aspectos'!$N$2,IF('Tabla de Aspectos'!O219='Tabla de Aspectos'!$P$2,'Tabla de Aspectos'!$P$2,IF('Tabla de Aspectos'!Q219='Tabla de Aspectos'!$R$2,'Tabla de Aspectos'!$R$2,IF('Tabla de Aspectos'!S219='Tabla de Aspectos'!$T$2,'Tabla de Aspectos'!$T$2,IF('Tabla de Aspectos'!U219='Tabla de Aspectos'!$V$2,'Tabla de Aspectos'!$V$2,IF('Tabla de Aspectos'!W219='Tabla de Aspectos'!$X$2,'Tabla de Aspectos'!$X$2,IF('Tabla de Aspectos'!Y219='Tabla de Aspectos'!$Z$2,'Tabla de Aspectos'!$Z$2,IF('Tabla de Aspectos'!AA219='Tabla de Aspectos'!$AB$2,'Tabla de Aspectos'!$AB$2,IF('Tabla de Aspectos'!AC219='Tabla de Aspectos'!$AD$2,'Tabla de Aspectos'!$AD$2,IF('Tabla de Aspectos'!AE219='Tabla de Aspectos'!$AF$2,'Tabla de Aspectos'!$AF$2,IF('Tabla de Aspectos'!AG219='Tabla de Aspectos'!$AH$2,'Tabla de Aspectos'!$AH$2,IF('Tabla de Aspectos'!AI219='Tabla de Aspectos'!$AJ$2,'Tabla de Aspectos'!$AJ$2,IF('Tabla de Aspectos'!AK219='Tabla de Aspectos'!$AL$2,'Tabla de Aspectos'!$AL$2,IF('Tabla de Aspectos'!AM219='Tabla de Aspectos'!$AN$2,'Tabla de Aspectos'!$AN$2,IF('Tabla de Aspectos'!AO219='Tabla de Aspectos'!$AP$2,'Tabla de Aspectos'!$AP$2,IF('Tabla de Aspectos'!AQ219='Tabla de Aspectos'!$AR$2,'Tabla de Aspectos'!$AR$2,IF('Tabla de Aspectos'!AS219='Tabla de Aspectos'!$AT$2,'Tabla de Aspectos'!$AT$2,IF('Tabla de Aspectos'!AU219='Tabla de Aspectos'!$AV$2,'Tabla de Aspectos'!$AV$2,IF('Tabla de Aspectos'!AW219='Tabla de Aspectos'!$AX$2,'Tabla de Aspectos'!$AX$2,IF('Tabla de Aspectos'!AY219='Tabla de Aspectos'!$AZ$2,'Tabla de Aspectos'!$AZ$2,IF('Tabla de Aspectos'!BA219='Tabla de Aspectos'!$BB$2,'Tabla de Aspectos'!$BB$2,IF('Tabla de Aspectos'!BC219='Tabla de Aspectos'!$BD$2,'Tabla de Aspectos'!$BD$2,IF('Tabla de Aspectos'!BE219='Tabla de Aspectos'!$BF$2,'Tabla de Aspectos'!$BF$2,IF('Tabla de Aspectos'!BG219='Tabla de Aspectos'!$BH$2,'Tabla de Aspectos'!$BH$2,IF('Tabla de Aspectos'!BI219='Tabla de Aspectos'!$BJ$2,'Tabla de Aspectos'!$BJ$2,IF('Tabla de Aspectos'!BK219='Tabla de Aspectos'!$BL$2,'Tabla de Aspectos'!$BL$2,IF('Tabla de Aspectos'!BM219='Tabla de Aspectos'!$BN$2,'Tabla de Aspectos'!$BN$2,IF('Tabla de Aspectos'!BO219='Tabla de Aspectos'!$BP$2,'Tabla de Aspectos'!$BP$2,IF('Tabla de Aspectos'!BQ219='Tabla de Aspectos'!$BR$2,'Tabla de Aspectos'!$BR$2,IF('Tabla de Aspectos'!BS219='Tabla de Aspectos'!$BT$2,'Tabla de Aspectos'!$BT$2,IF('Tabla de Aspectos'!BU219='Tabla de Aspectos'!$BV$2,'Tabla de Aspectos'!$BV$2,IF('Tabla de Aspectos'!BW219='Tabla de Aspectos'!$BX$2,'Tabla de Aspectos'!$BX$2,IF('Tabla de Aspectos'!BY219='Tabla de Aspectos'!$BZ$2,'Tabla de Aspectos'!$BZ$2,IF('Tabla de Aspectos'!CA219='Tabla de Aspectos'!$CB$2,'Tabla de Aspectos'!$CB$2,IF('Tabla de Aspectos'!CC219='Tabla de Aspectos'!$CD$2,'Tabla de Aspectos'!$CD$2,IF('Tabla de Aspectos'!CE219='Tabla de Aspectos'!$CF$2,'Tabla de Aspectos'!$CF$2,IF('Tabla de Aspectos'!CG219='Tabla de Aspectos'!$CH$2,'Tabla de Aspectos'!$CH$2,IF('Tabla de Aspectos'!CI219='Tabla de Aspectos'!$CJ$2,'Tabla de Aspectos'!$CJ$2,IF('Tabla de Aspectos'!CK219='Tabla de Aspectos'!$CL$2,'Tabla de Aspectos'!$CL$2,IF('Tabla de Aspectos'!CM219='Tabla de Aspectos'!$CN$2,'Tabla de Aspectos'!$CN$2,IF('Tabla de Aspectos'!CO219='Tabla de Aspectos'!$CP$2,'Tabla de Aspectos'!$CP$2,IF('Tabla de Aspectos'!CQ219='Tabla de Aspectos'!$CR$2,'Tabla de Aspectos'!$CR$2,IF('Tabla de Aspectos'!CS219='Tabla de Aspectos'!$CT$2,'Tabla de Aspectos'!$CT$2,IF('Tabla de Aspectos'!CU219='Tabla de Aspectos'!$CV$2,'Tabla de Aspectos'!$CV$2,IF('Tabla de Aspectos'!CW219='Tabla de Aspectos'!$CX$2,'Tabla de Aspectos'!$CX$2,"")))))))))))))))))))))))))))))))))))))))))))))))))</f>
        <v>Conjunción</v>
      </c>
      <c r="DT17" s="5">
        <f>IF(AND('Tabla de Aspectos'!H219&gt;=0,'Tabla de Aspectos'!H219&lt;'Tabla de Aspectos'!$G$5/24),'Tabla de Aspectos'!H219,IF(AND('Tabla de Aspectos'!J219&gt;=0,'Tabla de Aspectos'!J219&lt;'Tabla de Aspectos'!$I$5/24),'Tabla de Aspectos'!J219,IF(AND('Tabla de Aspectos'!CZ219&gt;=0,'Tabla de Aspectos'!CZ219&lt;'Tabla de Aspectos'!$CY$5/24),'Tabla de Aspectos'!CZ219,IF(AND('Tabla de Aspectos'!L219&gt;=0,'Tabla de Aspectos'!L219&lt;'Tabla de Aspectos'!$K$5/24),'Tabla de Aspectos'!L219,IF(AND('Tabla de Aspectos'!N219&gt;=0,'Tabla de Aspectos'!N219&lt;'Tabla de Aspectos'!$M$5/24),'Tabla de Aspectos'!N219,IF(AND('Tabla de Aspectos'!P219&gt;=0,'Tabla de Aspectos'!P219&lt;'Tabla de Aspectos'!$O$5/24),'Tabla de Aspectos'!P219,IF(AND('Tabla de Aspectos'!R219&gt;=0,'Tabla de Aspectos'!R219&lt;'Tabla de Aspectos'!$Q$5/24),'Tabla de Aspectos'!R219,IF(AND('Tabla de Aspectos'!T219&gt;=0,'Tabla de Aspectos'!T219&lt;'Tabla de Aspectos'!$S$5/24),'Tabla de Aspectos'!T219,IF(AND('Tabla de Aspectos'!V219&gt;=0,'Tabla de Aspectos'!V219&lt;'Tabla de Aspectos'!$U$5/24),'Tabla de Aspectos'!V219,IF(AND('Tabla de Aspectos'!X219&gt;=0,'Tabla de Aspectos'!X219&lt;'Tabla de Aspectos'!$W$5/24),'Tabla de Aspectos'!X219,IF(AND('Tabla de Aspectos'!Z219&gt;=0,'Tabla de Aspectos'!Z219&lt;'Tabla de Aspectos'!$Y$5/24),'Tabla de Aspectos'!Z219,IF(AND('Tabla de Aspectos'!AB219&gt;=0,'Tabla de Aspectos'!AB219&lt;'Tabla de Aspectos'!$AA$5/24),'Tabla de Aspectos'!AB219,IF(AND('Tabla de Aspectos'!AD219&gt;=0,'Tabla de Aspectos'!AD219&lt;'Tabla de Aspectos'!$AC$5/24),'Tabla de Aspectos'!AD219,IF(AND('Tabla de Aspectos'!AF219&gt;=0,'Tabla de Aspectos'!AF219&lt;'Tabla de Aspectos'!$AE$5/24),'Tabla de Aspectos'!AF219,IF(AND('Tabla de Aspectos'!AH219&gt;=0,'Tabla de Aspectos'!AH219&lt;'Tabla de Aspectos'!$AG$5/24),'Tabla de Aspectos'!AH219,IF(AND('Tabla de Aspectos'!AJ219&gt;=0,'Tabla de Aspectos'!AJ219&lt;'Tabla de Aspectos'!$AI$5/24),'Tabla de Aspectos'!AJ219,IF(AND('Tabla de Aspectos'!AL219&gt;=0,'Tabla de Aspectos'!AL219&lt;'Tabla de Aspectos'!$AK$5/24),'Tabla de Aspectos'!AL219,IF(AND('Tabla de Aspectos'!AN219&gt;=0,'Tabla de Aspectos'!AN219&lt;'Tabla de Aspectos'!$AM$5/24),'Tabla de Aspectos'!AN219,IF(AND('Tabla de Aspectos'!AP219&gt;=0,'Tabla de Aspectos'!AP219&lt;'Tabla de Aspectos'!$AO$5/24),'Tabla de Aspectos'!AP219,IF(AND('Tabla de Aspectos'!AR219&gt;=0,'Tabla de Aspectos'!AR219&lt;'Tabla de Aspectos'!$AQ$5/24),'Tabla de Aspectos'!AR219,IF(AND('Tabla de Aspectos'!AT219&gt;=0,'Tabla de Aspectos'!AT219&lt;'Tabla de Aspectos'!$AS$5/24),'Tabla de Aspectos'!AT219,IF(AND('Tabla de Aspectos'!AV219&gt;=0,'Tabla de Aspectos'!AV219&lt;'Tabla de Aspectos'!$AU$5/24),'Tabla de Aspectos'!AV219,IF(AND('Tabla de Aspectos'!AX219&gt;=0,'Tabla de Aspectos'!AX219&lt;'Tabla de Aspectos'!$AW$5/24),'Tabla de Aspectos'!AX219,IF(AND('Tabla de Aspectos'!AZ219&gt;=0,'Tabla de Aspectos'!AZ219&lt;'Tabla de Aspectos'!$AY$5/24),'Tabla de Aspectos'!AZ219,IF(AND('Tabla de Aspectos'!BB219&gt;=0,'Tabla de Aspectos'!BB219&lt;'Tabla de Aspectos'!$BA$5/24),'Tabla de Aspectos'!BB219,IF(AND('Tabla de Aspectos'!BD219&gt;=0,'Tabla de Aspectos'!BD219&lt;'Tabla de Aspectos'!$BC$5/24),'Tabla de Aspectos'!BD219,IF(AND('Tabla de Aspectos'!BF219&gt;=0,'Tabla de Aspectos'!BF219&lt;'Tabla de Aspectos'!$BE$5/24),'Tabla de Aspectos'!BF219,IF(AND('Tabla de Aspectos'!BH219&gt;=0,'Tabla de Aspectos'!BH219&lt;'Tabla de Aspectos'!$BG$5/24),'Tabla de Aspectos'!BH219,IF(AND('Tabla de Aspectos'!BJ219&gt;=0,'Tabla de Aspectos'!BJ219&lt;'Tabla de Aspectos'!$BI$5/24),'Tabla de Aspectos'!BJ219,IF(AND('Tabla de Aspectos'!BL219&gt;=0,'Tabla de Aspectos'!BL219&lt;'Tabla de Aspectos'!$BK$5/24),'Tabla de Aspectos'!BL219,IF(AND('Tabla de Aspectos'!BN219&gt;=0,'Tabla de Aspectos'!BN219&lt;'Tabla de Aspectos'!$BM$5/24),'Tabla de Aspectos'!BN219,IF(AND('Tabla de Aspectos'!BP219&gt;=0,'Tabla de Aspectos'!BP219&lt;'Tabla de Aspectos'!$BO$5/24),'Tabla de Aspectos'!BP219,IF(AND('Tabla de Aspectos'!BR219&gt;=0,'Tabla de Aspectos'!BR219&lt;'Tabla de Aspectos'!$BQ$5/24),'Tabla de Aspectos'!BR219,IF(AND('Tabla de Aspectos'!BT219&gt;=0,'Tabla de Aspectos'!BT219&lt;'Tabla de Aspectos'!$BS$5/24),'Tabla de Aspectos'!BT219,IF(AND('Tabla de Aspectos'!BV219&gt;=0,'Tabla de Aspectos'!BV219&lt;'Tabla de Aspectos'!$BU$5/24),'Tabla de Aspectos'!BV219,IF(AND('Tabla de Aspectos'!BX219&gt;=0,'Tabla de Aspectos'!BX219&lt;'Tabla de Aspectos'!$BW$5/24),'Tabla de Aspectos'!BX219,IF(AND('Tabla de Aspectos'!BZ219&gt;=0,'Tabla de Aspectos'!BZ219&lt;'Tabla de Aspectos'!$BY$5/24),'Tabla de Aspectos'!BZ219,IF(AND('Tabla de Aspectos'!CB219&gt;=0,'Tabla de Aspectos'!CB219&lt;'Tabla de Aspectos'!$CA$5/24),'Tabla de Aspectos'!CB219,IF(AND('Tabla de Aspectos'!CD219&gt;=0,'Tabla de Aspectos'!CD219&lt;'Tabla de Aspectos'!$CC$5/24),'Tabla de Aspectos'!CD219,IF(AND('Tabla de Aspectos'!CF219&gt;=0,'Tabla de Aspectos'!CF219&lt;'Tabla de Aspectos'!$CE$5/24),'Tabla de Aspectos'!CF219,IF(AND('Tabla de Aspectos'!CH219&gt;=0,'Tabla de Aspectos'!CH219&lt;'Tabla de Aspectos'!$CG$5/24),'Tabla de Aspectos'!CH219,IF(AND('Tabla de Aspectos'!CJ219&gt;=0,'Tabla de Aspectos'!CJ219&lt;'Tabla de Aspectos'!$CI$5/24),'Tabla de Aspectos'!CJ219,IF(AND('Tabla de Aspectos'!CL219&gt;=0,'Tabla de Aspectos'!CL219&lt;'Tabla de Aspectos'!$CK$5/24),'Tabla de Aspectos'!CL219,IF(AND('Tabla de Aspectos'!CN219&gt;=0,'Tabla de Aspectos'!CN219&lt;'Tabla de Aspectos'!$CM$5/24),'Tabla de Aspectos'!CN219,IF(AND('Tabla de Aspectos'!CP219&gt;=0,'Tabla de Aspectos'!CP219&lt;'Tabla de Aspectos'!$CO$5/24),'Tabla de Aspectos'!CP219,IF(AND('Tabla de Aspectos'!CR219&gt;=0,'Tabla de Aspectos'!CR219&lt;'Tabla de Aspectos'!$CQ$5/24),'Tabla de Aspectos'!CR219,IF(AND('Tabla de Aspectos'!CT219&gt;=0,'Tabla de Aspectos'!CT219&lt;'Tabla de Aspectos'!$CS$5/24),'Tabla de Aspectos'!CT219,IF(AND('Tabla de Aspectos'!CV219&gt;=0,'Tabla de Aspectos'!CV219&lt;'Tabla de Aspectos'!$CU$5/24),'Tabla de Aspectos'!CV219,IF(AND('Tabla de Aspectos'!CX219&gt;=0,'Tabla de Aspectos'!CX219&lt;'Tabla de Aspectos'!$CW$5/24),'Tabla de Aspectos'!CX219,"")))))))))))))))))))))))))))))))))))))))))))))))))</f>
        <v>0</v>
      </c>
      <c r="DU17" s="3" t="str">
        <f>IF(DT17&lt;&gt;"",IF(DS17=13,"(no se puede describir)",IF(DS17="Conjunción","+20",ROUND((31-HLOOKUP(DS17,'Tabla de Aspectos'!$G$2:$DT$7,6,FALSE))/3*2,1))),"")</f>
        <v>+20</v>
      </c>
      <c r="DV17" s="3">
        <f>IF(DS17='Tabla de Aspectos'!$G$2,24*DT17/'Tabla de Aspectos'!$G$5,IF(DS17='Tabla de Aspectos'!$I$2,24*DT17/'Tabla de Aspectos'!$I$5,IF(DS17='Tabla de Aspectos'!$K$2,24*DT17/'Tabla de Aspectos'!$K$5,IF(DS17='Tabla de Aspectos'!$CY$2,24*DT17/'Tabla de Aspectos'!$CY$5,IF(DS17='Tabla de Aspectos'!$M$2,24*DT17/'Tabla de Aspectos'!$M$5,IF(DS17='Tabla de Aspectos'!$M$2,24*DT17/'Tabla de Aspectos'!$M$5,IF(DS17='Tabla de Aspectos'!$O$2,24*DT17/'Tabla de Aspectos'!$O$5,IF(DS17='Tabla de Aspectos'!$Q$2,24*DT17/'Tabla de Aspectos'!$Q$5,IF(DS17='Tabla de Aspectos'!$S$2,24*DT17/'Tabla de Aspectos'!$S$5,IF(DS17='Tabla de Aspectos'!$U$2,24*DT17/'Tabla de Aspectos'!$U$5,IF(DS17='Tabla de Aspectos'!$W$2,24*DT17/'Tabla de Aspectos'!$W$5,IF(DS17='Tabla de Aspectos'!$Y$2,24*DT17/'Tabla de Aspectos'!$Y$5,IF(DS17='Tabla de Aspectos'!$AA$2,24*DT17/'Tabla de Aspectos'!$AA$5,IF(DS17='Tabla de Aspectos'!$AC$2,24*DT17/'Tabla de Aspectos'!$AC$5,IF(DS17='Tabla de Aspectos'!$AE$2,24*DT17/'Tabla de Aspectos'!$AE$5,IF(DS17='Tabla de Aspectos'!$AG$2,24*DT17/'Tabla de Aspectos'!$AG$5,IF(DS17='Tabla de Aspectos'!$AI$2,24*DT17/'Tabla de Aspectos'!$AI$5,IF(DS17='Tabla de Aspectos'!$AK$2,24*DT17/'Tabla de Aspectos'!$AK$5,IF(DS17='Tabla de Aspectos'!$AM$2,24*DT17/'Tabla de Aspectos'!$AM$5,IF(DS17='Tabla de Aspectos'!$AO$2,24*DT17/'Tabla de Aspectos'!$AO$5,IF(DS17='Tabla de Aspectos'!$AQ$2,24*DT17/'Tabla de Aspectos'!$AQ$5,IF(DS17='Tabla de Aspectos'!$AS$2,24*DT17/'Tabla de Aspectos'!$AS$5,IF(DS17='Tabla de Aspectos'!$AU$2,24*DT17/'Tabla de Aspectos'!$AU$5,IF(DS17='Tabla de Aspectos'!$AW$2,24*DT17/'Tabla de Aspectos'!$AW$5,IF(DS17='Tabla de Aspectos'!$AY$2,24*DT17/'Tabla de Aspectos'!$AY$5,IF(DS17='Tabla de Aspectos'!$BA$2,24*DT17/'Tabla de Aspectos'!$BA$5,IF(DS17='Tabla de Aspectos'!$BC$2,24*DT17/'Tabla de Aspectos'!$BC$5,IF(DS17='Tabla de Aspectos'!$BE$2,24*DT17/'Tabla de Aspectos'!$BE$5,IF(DS17='Tabla de Aspectos'!$BG$2,24*DT17/'Tabla de Aspectos'!$BG$5,IF(DS17='Tabla de Aspectos'!$BI$2,24*DT17/'Tabla de Aspectos'!$BI$5,IF(DS17='Tabla de Aspectos'!$BK$2,24*DT17/'Tabla de Aspectos'!$BK$5,IF(DS17='Tabla de Aspectos'!$BM$2,24*DT17/'Tabla de Aspectos'!$BM$5,IF(DS17='Tabla de Aspectos'!$BO$2,24*DT17/'Tabla de Aspectos'!$BO$5,IF(DS17='Tabla de Aspectos'!$BQ$2,24*DT17/'Tabla de Aspectos'!$BQ$5,IF(DS17='Tabla de Aspectos'!$BS$2,24*DT17/'Tabla de Aspectos'!$BS$5,IF(DS17='Tabla de Aspectos'!$BU$2,24*DT17/'Tabla de Aspectos'!$BU$5,IF(DS17='Tabla de Aspectos'!$BW$2,24*DT17/'Tabla de Aspectos'!$BW$5,IF(DS17='Tabla de Aspectos'!$BY$2,24*DT17/'Tabla de Aspectos'!$BY$5,IF(DS17='Tabla de Aspectos'!$CA$2,24*DT17/'Tabla de Aspectos'!$CA$5,IF(DS17='Tabla de Aspectos'!$CC$2,24*DT17/'Tabla de Aspectos'!$CC$5,IF(DS17='Tabla de Aspectos'!$CE$2,24*DT17/'Tabla de Aspectos'!$CE$5,IF(DS17='Tabla de Aspectos'!$CG$2,24*DT17/'Tabla de Aspectos'!$CG$5,IF(DS17='Tabla de Aspectos'!$CI$2,24*DT17/'Tabla de Aspectos'!$CI$5,IF(DS17='Tabla de Aspectos'!$CK$2,24*DT17/'Tabla de Aspectos'!$CK$5,IF(DS17='Tabla de Aspectos'!$CM$2,24*DT17/'Tabla de Aspectos'!$CM$5,IF(DS17='Tabla de Aspectos'!$CO$2,24*DT17/'Tabla de Aspectos'!$CO$5,IF(DS17='Tabla de Aspectos'!$CQ$2,24*DT17/'Tabla de Aspectos'!$CQ$5,IF(DS17='Tabla de Aspectos'!$CS$2,24*DT17/'Tabla de Aspectos'!$CS$5,IF(DS17='Tabla de Aspectos'!$CU$2,24*DT17/'Tabla de Aspectos'!$CU$5,IF(DS17='Tabla de Aspectos'!$CW$2,24*DT17/'Tabla de Aspectos'!$CW$5,""))))))))))))))))))))))))))))))))))))))))))))))))))</f>
        <v>0</v>
      </c>
      <c r="DW17" s="3">
        <f t="shared" si="11"/>
        <v>20</v>
      </c>
      <c r="DY17" s="3">
        <f>'Tabla de Aspectos'!D234</f>
        <v>239</v>
      </c>
      <c r="DZ17" s="3" t="str">
        <f>'Tabla de Aspectos'!E234</f>
        <v>Vertex</v>
      </c>
      <c r="EA17" s="3" t="str">
        <f>'Tabla de Aspectos'!F234</f>
        <v>Ceres</v>
      </c>
      <c r="EB17" s="3" t="str">
        <f>IF('Tabla de Aspectos'!G234='Tabla de Aspectos'!$H$2,'Tabla de Aspectos'!$H$2,IF('Tabla de Aspectos'!I234='Tabla de Aspectos'!$J$2,'Tabla de Aspectos'!$J$2,IF('Tabla de Aspectos'!CY234='Tabla de Aspectos'!$CZ$2,'Tabla de Aspectos'!$CZ$2,IF('Tabla de Aspectos'!K234='Tabla de Aspectos'!$L$2,'Tabla de Aspectos'!$L$2,IF('Tabla de Aspectos'!M234='Tabla de Aspectos'!$N$2,'Tabla de Aspectos'!$N$2,IF('Tabla de Aspectos'!O234='Tabla de Aspectos'!$P$2,'Tabla de Aspectos'!$P$2,IF('Tabla de Aspectos'!Q234='Tabla de Aspectos'!$R$2,'Tabla de Aspectos'!$R$2,IF('Tabla de Aspectos'!S234='Tabla de Aspectos'!$T$2,'Tabla de Aspectos'!$T$2,IF('Tabla de Aspectos'!U234='Tabla de Aspectos'!$V$2,'Tabla de Aspectos'!$V$2,IF('Tabla de Aspectos'!W234='Tabla de Aspectos'!$X$2,'Tabla de Aspectos'!$X$2,IF('Tabla de Aspectos'!Y234='Tabla de Aspectos'!$Z$2,'Tabla de Aspectos'!$Z$2,IF('Tabla de Aspectos'!AA234='Tabla de Aspectos'!$AB$2,'Tabla de Aspectos'!$AB$2,IF('Tabla de Aspectos'!AC234='Tabla de Aspectos'!$AD$2,'Tabla de Aspectos'!$AD$2,IF('Tabla de Aspectos'!AE234='Tabla de Aspectos'!$AF$2,'Tabla de Aspectos'!$AF$2,IF('Tabla de Aspectos'!AG234='Tabla de Aspectos'!$AH$2,'Tabla de Aspectos'!$AH$2,IF('Tabla de Aspectos'!AI234='Tabla de Aspectos'!$AJ$2,'Tabla de Aspectos'!$AJ$2,IF('Tabla de Aspectos'!AK234='Tabla de Aspectos'!$AL$2,'Tabla de Aspectos'!$AL$2,IF('Tabla de Aspectos'!AM234='Tabla de Aspectos'!$AN$2,'Tabla de Aspectos'!$AN$2,IF('Tabla de Aspectos'!AO234='Tabla de Aspectos'!$AP$2,'Tabla de Aspectos'!$AP$2,IF('Tabla de Aspectos'!AQ234='Tabla de Aspectos'!$AR$2,'Tabla de Aspectos'!$AR$2,IF('Tabla de Aspectos'!AS234='Tabla de Aspectos'!$AT$2,'Tabla de Aspectos'!$AT$2,IF('Tabla de Aspectos'!AU234='Tabla de Aspectos'!$AV$2,'Tabla de Aspectos'!$AV$2,IF('Tabla de Aspectos'!AW234='Tabla de Aspectos'!$AX$2,'Tabla de Aspectos'!$AX$2,IF('Tabla de Aspectos'!AY234='Tabla de Aspectos'!$AZ$2,'Tabla de Aspectos'!$AZ$2,IF('Tabla de Aspectos'!BA234='Tabla de Aspectos'!$BB$2,'Tabla de Aspectos'!$BB$2,IF('Tabla de Aspectos'!BC234='Tabla de Aspectos'!$BD$2,'Tabla de Aspectos'!$BD$2,IF('Tabla de Aspectos'!BE234='Tabla de Aspectos'!$BF$2,'Tabla de Aspectos'!$BF$2,IF('Tabla de Aspectos'!BG234='Tabla de Aspectos'!$BH$2,'Tabla de Aspectos'!$BH$2,IF('Tabla de Aspectos'!BI234='Tabla de Aspectos'!$BJ$2,'Tabla de Aspectos'!$BJ$2,IF('Tabla de Aspectos'!BK234='Tabla de Aspectos'!$BL$2,'Tabla de Aspectos'!$BL$2,IF('Tabla de Aspectos'!BM234='Tabla de Aspectos'!$BN$2,'Tabla de Aspectos'!$BN$2,IF('Tabla de Aspectos'!BO234='Tabla de Aspectos'!$BP$2,'Tabla de Aspectos'!$BP$2,IF('Tabla de Aspectos'!BQ234='Tabla de Aspectos'!$BR$2,'Tabla de Aspectos'!$BR$2,IF('Tabla de Aspectos'!BS234='Tabla de Aspectos'!$BT$2,'Tabla de Aspectos'!$BT$2,IF('Tabla de Aspectos'!BU234='Tabla de Aspectos'!$BV$2,'Tabla de Aspectos'!$BV$2,IF('Tabla de Aspectos'!BW234='Tabla de Aspectos'!$BX$2,'Tabla de Aspectos'!$BX$2,IF('Tabla de Aspectos'!BY234='Tabla de Aspectos'!$BZ$2,'Tabla de Aspectos'!$BZ$2,IF('Tabla de Aspectos'!CA234='Tabla de Aspectos'!$CB$2,'Tabla de Aspectos'!$CB$2,IF('Tabla de Aspectos'!CC234='Tabla de Aspectos'!$CD$2,'Tabla de Aspectos'!$CD$2,IF('Tabla de Aspectos'!CE234='Tabla de Aspectos'!$CF$2,'Tabla de Aspectos'!$CF$2,IF('Tabla de Aspectos'!CG234='Tabla de Aspectos'!$CH$2,'Tabla de Aspectos'!$CH$2,IF('Tabla de Aspectos'!CI234='Tabla de Aspectos'!$CJ$2,'Tabla de Aspectos'!$CJ$2,IF('Tabla de Aspectos'!CK234='Tabla de Aspectos'!$CL$2,'Tabla de Aspectos'!$CL$2,IF('Tabla de Aspectos'!CM234='Tabla de Aspectos'!$CN$2,'Tabla de Aspectos'!$CN$2,IF('Tabla de Aspectos'!CO234='Tabla de Aspectos'!$CP$2,'Tabla de Aspectos'!$CP$2,IF('Tabla de Aspectos'!CQ234='Tabla de Aspectos'!$CR$2,'Tabla de Aspectos'!$CR$2,IF('Tabla de Aspectos'!CS234='Tabla de Aspectos'!$CT$2,'Tabla de Aspectos'!$CT$2,IF('Tabla de Aspectos'!CU234='Tabla de Aspectos'!$CV$2,'Tabla de Aspectos'!$CV$2,IF('Tabla de Aspectos'!CW234='Tabla de Aspectos'!$CX$2,'Tabla de Aspectos'!$CX$2,"")))))))))))))))))))))))))))))))))))))))))))))))))</f>
        <v>Conjunción</v>
      </c>
      <c r="EC17" s="5">
        <f>IF(AND('Tabla de Aspectos'!H234&gt;=0,'Tabla de Aspectos'!H234&lt;'Tabla de Aspectos'!$G$5/24),'Tabla de Aspectos'!H234,IF(AND('Tabla de Aspectos'!J234&gt;=0,'Tabla de Aspectos'!J234&lt;'Tabla de Aspectos'!$I$5/24),'Tabla de Aspectos'!J234,IF(AND('Tabla de Aspectos'!CZ234&gt;=0,'Tabla de Aspectos'!CZ234&lt;'Tabla de Aspectos'!$CY$5/24),'Tabla de Aspectos'!CZ234,IF(AND('Tabla de Aspectos'!L234&gt;=0,'Tabla de Aspectos'!L234&lt;'Tabla de Aspectos'!$K$5/24),'Tabla de Aspectos'!L234,IF(AND('Tabla de Aspectos'!N234&gt;=0,'Tabla de Aspectos'!N234&lt;'Tabla de Aspectos'!$M$5/24),'Tabla de Aspectos'!N234,IF(AND('Tabla de Aspectos'!P234&gt;=0,'Tabla de Aspectos'!P234&lt;'Tabla de Aspectos'!$O$5/24),'Tabla de Aspectos'!P234,IF(AND('Tabla de Aspectos'!R234&gt;=0,'Tabla de Aspectos'!R234&lt;'Tabla de Aspectos'!$Q$5/24),'Tabla de Aspectos'!R234,IF(AND('Tabla de Aspectos'!T234&gt;=0,'Tabla de Aspectos'!T234&lt;'Tabla de Aspectos'!$S$5/24),'Tabla de Aspectos'!T234,IF(AND('Tabla de Aspectos'!V234&gt;=0,'Tabla de Aspectos'!V234&lt;'Tabla de Aspectos'!$U$5/24),'Tabla de Aspectos'!V234,IF(AND('Tabla de Aspectos'!X234&gt;=0,'Tabla de Aspectos'!X234&lt;'Tabla de Aspectos'!$W$5/24),'Tabla de Aspectos'!X234,IF(AND('Tabla de Aspectos'!Z234&gt;=0,'Tabla de Aspectos'!Z234&lt;'Tabla de Aspectos'!$Y$5/24),'Tabla de Aspectos'!Z234,IF(AND('Tabla de Aspectos'!AB234&gt;=0,'Tabla de Aspectos'!AB234&lt;'Tabla de Aspectos'!$AA$5/24),'Tabla de Aspectos'!AB234,IF(AND('Tabla de Aspectos'!AD234&gt;=0,'Tabla de Aspectos'!AD234&lt;'Tabla de Aspectos'!$AC$5/24),'Tabla de Aspectos'!AD234,IF(AND('Tabla de Aspectos'!AF234&gt;=0,'Tabla de Aspectos'!AF234&lt;'Tabla de Aspectos'!$AE$5/24),'Tabla de Aspectos'!AF234,IF(AND('Tabla de Aspectos'!AH234&gt;=0,'Tabla de Aspectos'!AH234&lt;'Tabla de Aspectos'!$AG$5/24),'Tabla de Aspectos'!AH234,IF(AND('Tabla de Aspectos'!AJ234&gt;=0,'Tabla de Aspectos'!AJ234&lt;'Tabla de Aspectos'!$AI$5/24),'Tabla de Aspectos'!AJ234,IF(AND('Tabla de Aspectos'!AL234&gt;=0,'Tabla de Aspectos'!AL234&lt;'Tabla de Aspectos'!$AK$5/24),'Tabla de Aspectos'!AL234,IF(AND('Tabla de Aspectos'!AN234&gt;=0,'Tabla de Aspectos'!AN234&lt;'Tabla de Aspectos'!$AM$5/24),'Tabla de Aspectos'!AN234,IF(AND('Tabla de Aspectos'!AP234&gt;=0,'Tabla de Aspectos'!AP234&lt;'Tabla de Aspectos'!$AO$5/24),'Tabla de Aspectos'!AP234,IF(AND('Tabla de Aspectos'!AR234&gt;=0,'Tabla de Aspectos'!AR234&lt;'Tabla de Aspectos'!$AQ$5/24),'Tabla de Aspectos'!AR234,IF(AND('Tabla de Aspectos'!AT234&gt;=0,'Tabla de Aspectos'!AT234&lt;'Tabla de Aspectos'!$AS$5/24),'Tabla de Aspectos'!AT234,IF(AND('Tabla de Aspectos'!AV234&gt;=0,'Tabla de Aspectos'!AV234&lt;'Tabla de Aspectos'!$AU$5/24),'Tabla de Aspectos'!AV234,IF(AND('Tabla de Aspectos'!AX234&gt;=0,'Tabla de Aspectos'!AX234&lt;'Tabla de Aspectos'!$AW$5/24),'Tabla de Aspectos'!AX234,IF(AND('Tabla de Aspectos'!AZ234&gt;=0,'Tabla de Aspectos'!AZ234&lt;'Tabla de Aspectos'!$AY$5/24),'Tabla de Aspectos'!AZ234,IF(AND('Tabla de Aspectos'!BB234&gt;=0,'Tabla de Aspectos'!BB234&lt;'Tabla de Aspectos'!$BA$5/24),'Tabla de Aspectos'!BB234,IF(AND('Tabla de Aspectos'!BD234&gt;=0,'Tabla de Aspectos'!BD234&lt;'Tabla de Aspectos'!$BC$5/24),'Tabla de Aspectos'!BD234,IF(AND('Tabla de Aspectos'!BF234&gt;=0,'Tabla de Aspectos'!BF234&lt;'Tabla de Aspectos'!$BE$5/24),'Tabla de Aspectos'!BF234,IF(AND('Tabla de Aspectos'!BH234&gt;=0,'Tabla de Aspectos'!BH234&lt;'Tabla de Aspectos'!$BG$5/24),'Tabla de Aspectos'!BH234,IF(AND('Tabla de Aspectos'!BJ234&gt;=0,'Tabla de Aspectos'!BJ234&lt;'Tabla de Aspectos'!$BI$5/24),'Tabla de Aspectos'!BJ234,IF(AND('Tabla de Aspectos'!BL234&gt;=0,'Tabla de Aspectos'!BL234&lt;'Tabla de Aspectos'!$BK$5/24),'Tabla de Aspectos'!BL234,IF(AND('Tabla de Aspectos'!BN234&gt;=0,'Tabla de Aspectos'!BN234&lt;'Tabla de Aspectos'!$BM$5/24),'Tabla de Aspectos'!BN234,IF(AND('Tabla de Aspectos'!BP234&gt;=0,'Tabla de Aspectos'!BP234&lt;'Tabla de Aspectos'!$BO$5/24),'Tabla de Aspectos'!BP234,IF(AND('Tabla de Aspectos'!BR234&gt;=0,'Tabla de Aspectos'!BR234&lt;'Tabla de Aspectos'!$BQ$5/24),'Tabla de Aspectos'!BR234,IF(AND('Tabla de Aspectos'!BT234&gt;=0,'Tabla de Aspectos'!BT234&lt;'Tabla de Aspectos'!$BS$5/24),'Tabla de Aspectos'!BT234,IF(AND('Tabla de Aspectos'!BV234&gt;=0,'Tabla de Aspectos'!BV234&lt;'Tabla de Aspectos'!$BU$5/24),'Tabla de Aspectos'!BV234,IF(AND('Tabla de Aspectos'!BX234&gt;=0,'Tabla de Aspectos'!BX234&lt;'Tabla de Aspectos'!$BW$5/24),'Tabla de Aspectos'!BX234,IF(AND('Tabla de Aspectos'!BZ234&gt;=0,'Tabla de Aspectos'!BZ234&lt;'Tabla de Aspectos'!$BY$5/24),'Tabla de Aspectos'!BZ234,IF(AND('Tabla de Aspectos'!CB234&gt;=0,'Tabla de Aspectos'!CB234&lt;'Tabla de Aspectos'!$CA$5/24),'Tabla de Aspectos'!CB234,IF(AND('Tabla de Aspectos'!CD234&gt;=0,'Tabla de Aspectos'!CD234&lt;'Tabla de Aspectos'!$CC$5/24),'Tabla de Aspectos'!CD234,IF(AND('Tabla de Aspectos'!CF234&gt;=0,'Tabla de Aspectos'!CF234&lt;'Tabla de Aspectos'!$CE$5/24),'Tabla de Aspectos'!CF234,IF(AND('Tabla de Aspectos'!CH234&gt;=0,'Tabla de Aspectos'!CH234&lt;'Tabla de Aspectos'!$CG$5/24),'Tabla de Aspectos'!CH234,IF(AND('Tabla de Aspectos'!CJ234&gt;=0,'Tabla de Aspectos'!CJ234&lt;'Tabla de Aspectos'!$CI$5/24),'Tabla de Aspectos'!CJ234,IF(AND('Tabla de Aspectos'!CL234&gt;=0,'Tabla de Aspectos'!CL234&lt;'Tabla de Aspectos'!$CK$5/24),'Tabla de Aspectos'!CL234,IF(AND('Tabla de Aspectos'!CN234&gt;=0,'Tabla de Aspectos'!CN234&lt;'Tabla de Aspectos'!$CM$5/24),'Tabla de Aspectos'!CN234,IF(AND('Tabla de Aspectos'!CP234&gt;=0,'Tabla de Aspectos'!CP234&lt;'Tabla de Aspectos'!$CO$5/24),'Tabla de Aspectos'!CP234,IF(AND('Tabla de Aspectos'!CR234&gt;=0,'Tabla de Aspectos'!CR234&lt;'Tabla de Aspectos'!$CQ$5/24),'Tabla de Aspectos'!CR234,IF(AND('Tabla de Aspectos'!CT234&gt;=0,'Tabla de Aspectos'!CT234&lt;'Tabla de Aspectos'!$CS$5/24),'Tabla de Aspectos'!CT234,IF(AND('Tabla de Aspectos'!CV234&gt;=0,'Tabla de Aspectos'!CV234&lt;'Tabla de Aspectos'!$CU$5/24),'Tabla de Aspectos'!CV234,IF(AND('Tabla de Aspectos'!CX234&gt;=0,'Tabla de Aspectos'!CX234&lt;'Tabla de Aspectos'!$CW$5/24),'Tabla de Aspectos'!CX234,"")))))))))))))))))))))))))))))))))))))))))))))))))</f>
        <v>0</v>
      </c>
      <c r="ED17" s="3" t="str">
        <f>IF(EC17&lt;&gt;"",IF(EB17=13,"(no se puede describir)",IF(EB17="Conjunción","+20",ROUND((31-HLOOKUP(EB17,'Tabla de Aspectos'!$G$2:$DT$7,6,FALSE))/3*2,1))),"")</f>
        <v>+20</v>
      </c>
      <c r="EE17" s="3">
        <f>IF(EB17='Tabla de Aspectos'!$G$2,24*EC17/'Tabla de Aspectos'!$G$5,IF(EB17='Tabla de Aspectos'!$I$2,24*EC17/'Tabla de Aspectos'!$I$5,IF(EB17='Tabla de Aspectos'!$K$2,24*EC17/'Tabla de Aspectos'!$K$5,IF(EB17='Tabla de Aspectos'!$CY$2,24*EC17/'Tabla de Aspectos'!$CY$5,IF(EB17='Tabla de Aspectos'!$M$2,24*EC17/'Tabla de Aspectos'!$M$5,IF(EB17='Tabla de Aspectos'!$M$2,24*EC17/'Tabla de Aspectos'!$M$5,IF(EB17='Tabla de Aspectos'!$O$2,24*EC17/'Tabla de Aspectos'!$O$5,IF(EB17='Tabla de Aspectos'!$Q$2,24*EC17/'Tabla de Aspectos'!$Q$5,IF(EB17='Tabla de Aspectos'!$S$2,24*EC17/'Tabla de Aspectos'!$S$5,IF(EB17='Tabla de Aspectos'!$U$2,24*EC17/'Tabla de Aspectos'!$U$5,IF(EB17='Tabla de Aspectos'!$W$2,24*EC17/'Tabla de Aspectos'!$W$5,IF(EB17='Tabla de Aspectos'!$Y$2,24*EC17/'Tabla de Aspectos'!$Y$5,IF(EB17='Tabla de Aspectos'!$AA$2,24*EC17/'Tabla de Aspectos'!$AA$5,IF(EB17='Tabla de Aspectos'!$AC$2,24*EC17/'Tabla de Aspectos'!$AC$5,IF(EB17='Tabla de Aspectos'!$AE$2,24*EC17/'Tabla de Aspectos'!$AE$5,IF(EB17='Tabla de Aspectos'!$AG$2,24*EC17/'Tabla de Aspectos'!$AG$5,IF(EB17='Tabla de Aspectos'!$AI$2,24*EC17/'Tabla de Aspectos'!$AI$5,IF(EB17='Tabla de Aspectos'!$AK$2,24*EC17/'Tabla de Aspectos'!$AK$5,IF(EB17='Tabla de Aspectos'!$AM$2,24*EC17/'Tabla de Aspectos'!$AM$5,IF(EB17='Tabla de Aspectos'!$AO$2,24*EC17/'Tabla de Aspectos'!$AO$5,IF(EB17='Tabla de Aspectos'!$AQ$2,24*EC17/'Tabla de Aspectos'!$AQ$5,IF(EB17='Tabla de Aspectos'!$AS$2,24*EC17/'Tabla de Aspectos'!$AS$5,IF(EB17='Tabla de Aspectos'!$AU$2,24*EC17/'Tabla de Aspectos'!$AU$5,IF(EB17='Tabla de Aspectos'!$AW$2,24*EC17/'Tabla de Aspectos'!$AW$5,IF(EB17='Tabla de Aspectos'!$AY$2,24*EC17/'Tabla de Aspectos'!$AY$5,IF(EB17='Tabla de Aspectos'!$BA$2,24*EC17/'Tabla de Aspectos'!$BA$5,IF(EB17='Tabla de Aspectos'!$BC$2,24*EC17/'Tabla de Aspectos'!$BC$5,IF(EB17='Tabla de Aspectos'!$BE$2,24*EC17/'Tabla de Aspectos'!$BE$5,IF(EB17='Tabla de Aspectos'!$BG$2,24*EC17/'Tabla de Aspectos'!$BG$5,IF(EB17='Tabla de Aspectos'!$BI$2,24*EC17/'Tabla de Aspectos'!$BI$5,IF(EB17='Tabla de Aspectos'!$BK$2,24*EC17/'Tabla de Aspectos'!$BK$5,IF(EB17='Tabla de Aspectos'!$BM$2,24*EC17/'Tabla de Aspectos'!$BM$5,IF(EB17='Tabla de Aspectos'!$BO$2,24*EC17/'Tabla de Aspectos'!$BO$5,IF(EB17='Tabla de Aspectos'!$BQ$2,24*EC17/'Tabla de Aspectos'!$BQ$5,IF(EB17='Tabla de Aspectos'!$BS$2,24*EC17/'Tabla de Aspectos'!$BS$5,IF(EB17='Tabla de Aspectos'!$BU$2,24*EC17/'Tabla de Aspectos'!$BU$5,IF(EB17='Tabla de Aspectos'!$BW$2,24*EC17/'Tabla de Aspectos'!$BW$5,IF(EB17='Tabla de Aspectos'!$BY$2,24*EC17/'Tabla de Aspectos'!$BY$5,IF(EB17='Tabla de Aspectos'!$CA$2,24*EC17/'Tabla de Aspectos'!$CA$5,IF(EB17='Tabla de Aspectos'!$CC$2,24*EC17/'Tabla de Aspectos'!$CC$5,IF(EB17='Tabla de Aspectos'!$CE$2,24*EC17/'Tabla de Aspectos'!$CE$5,IF(EB17='Tabla de Aspectos'!$CG$2,24*EC17/'Tabla de Aspectos'!$CG$5,IF(EB17='Tabla de Aspectos'!$CI$2,24*EC17/'Tabla de Aspectos'!$CI$5,IF(EB17='Tabla de Aspectos'!$CK$2,24*EC17/'Tabla de Aspectos'!$CK$5,IF(EB17='Tabla de Aspectos'!$CM$2,24*EC17/'Tabla de Aspectos'!$CM$5,IF(EB17='Tabla de Aspectos'!$CO$2,24*EC17/'Tabla de Aspectos'!$CO$5,IF(EB17='Tabla de Aspectos'!$CQ$2,24*EC17/'Tabla de Aspectos'!$CQ$5,IF(EB17='Tabla de Aspectos'!$CS$2,24*EC17/'Tabla de Aspectos'!$CS$5,IF(EB17='Tabla de Aspectos'!$CU$2,24*EC17/'Tabla de Aspectos'!$CU$5,IF(EB17='Tabla de Aspectos'!$CW$2,24*EC17/'Tabla de Aspectos'!$CW$5,""))))))))))))))))))))))))))))))))))))))))))))))))))</f>
        <v>0</v>
      </c>
      <c r="EF17" s="3">
        <f t="shared" si="12"/>
        <v>20</v>
      </c>
      <c r="EH17" s="3">
        <f>'Tabla de Aspectos'!D249</f>
        <v>254</v>
      </c>
      <c r="EI17" s="3" t="str">
        <f>'Tabla de Aspectos'!E249</f>
        <v>Ceres</v>
      </c>
      <c r="EJ17" s="3" t="str">
        <f>'Tabla de Aspectos'!F249</f>
        <v>Vertex</v>
      </c>
      <c r="EK17" s="3" t="str">
        <f>IF('Tabla de Aspectos'!G249='Tabla de Aspectos'!$H$2,'Tabla de Aspectos'!$H$2,IF('Tabla de Aspectos'!I249='Tabla de Aspectos'!$J$2,'Tabla de Aspectos'!$J$2,IF('Tabla de Aspectos'!CY249='Tabla de Aspectos'!$CZ$2,'Tabla de Aspectos'!$CZ$2,IF('Tabla de Aspectos'!K249='Tabla de Aspectos'!$L$2,'Tabla de Aspectos'!$L$2,IF('Tabla de Aspectos'!M249='Tabla de Aspectos'!$N$2,'Tabla de Aspectos'!$N$2,IF('Tabla de Aspectos'!O249='Tabla de Aspectos'!$P$2,'Tabla de Aspectos'!$P$2,IF('Tabla de Aspectos'!Q249='Tabla de Aspectos'!$R$2,'Tabla de Aspectos'!$R$2,IF('Tabla de Aspectos'!S249='Tabla de Aspectos'!$T$2,'Tabla de Aspectos'!$T$2,IF('Tabla de Aspectos'!U249='Tabla de Aspectos'!$V$2,'Tabla de Aspectos'!$V$2,IF('Tabla de Aspectos'!W249='Tabla de Aspectos'!$X$2,'Tabla de Aspectos'!$X$2,IF('Tabla de Aspectos'!Y249='Tabla de Aspectos'!$Z$2,'Tabla de Aspectos'!$Z$2,IF('Tabla de Aspectos'!AA249='Tabla de Aspectos'!$AB$2,'Tabla de Aspectos'!$AB$2,IF('Tabla de Aspectos'!AC249='Tabla de Aspectos'!$AD$2,'Tabla de Aspectos'!$AD$2,IF('Tabla de Aspectos'!AE249='Tabla de Aspectos'!$AF$2,'Tabla de Aspectos'!$AF$2,IF('Tabla de Aspectos'!AG249='Tabla de Aspectos'!$AH$2,'Tabla de Aspectos'!$AH$2,IF('Tabla de Aspectos'!AI249='Tabla de Aspectos'!$AJ$2,'Tabla de Aspectos'!$AJ$2,IF('Tabla de Aspectos'!AK249='Tabla de Aspectos'!$AL$2,'Tabla de Aspectos'!$AL$2,IF('Tabla de Aspectos'!AM249='Tabla de Aspectos'!$AN$2,'Tabla de Aspectos'!$AN$2,IF('Tabla de Aspectos'!AO249='Tabla de Aspectos'!$AP$2,'Tabla de Aspectos'!$AP$2,IF('Tabla de Aspectos'!AQ249='Tabla de Aspectos'!$AR$2,'Tabla de Aspectos'!$AR$2,IF('Tabla de Aspectos'!AS249='Tabla de Aspectos'!$AT$2,'Tabla de Aspectos'!$AT$2,IF('Tabla de Aspectos'!AU249='Tabla de Aspectos'!$AV$2,'Tabla de Aspectos'!$AV$2,IF('Tabla de Aspectos'!AW249='Tabla de Aspectos'!$AX$2,'Tabla de Aspectos'!$AX$2,IF('Tabla de Aspectos'!AY249='Tabla de Aspectos'!$AZ$2,'Tabla de Aspectos'!$AZ$2,IF('Tabla de Aspectos'!BA249='Tabla de Aspectos'!$BB$2,'Tabla de Aspectos'!$BB$2,IF('Tabla de Aspectos'!BC249='Tabla de Aspectos'!$BD$2,'Tabla de Aspectos'!$BD$2,IF('Tabla de Aspectos'!BE249='Tabla de Aspectos'!$BF$2,'Tabla de Aspectos'!$BF$2,IF('Tabla de Aspectos'!BG249='Tabla de Aspectos'!$BH$2,'Tabla de Aspectos'!$BH$2,IF('Tabla de Aspectos'!BI249='Tabla de Aspectos'!$BJ$2,'Tabla de Aspectos'!$BJ$2,IF('Tabla de Aspectos'!BK249='Tabla de Aspectos'!$BL$2,'Tabla de Aspectos'!$BL$2,IF('Tabla de Aspectos'!BM249='Tabla de Aspectos'!$BN$2,'Tabla de Aspectos'!$BN$2,IF('Tabla de Aspectos'!BO249='Tabla de Aspectos'!$BP$2,'Tabla de Aspectos'!$BP$2,IF('Tabla de Aspectos'!BQ249='Tabla de Aspectos'!$BR$2,'Tabla de Aspectos'!$BR$2,IF('Tabla de Aspectos'!BS249='Tabla de Aspectos'!$BT$2,'Tabla de Aspectos'!$BT$2,IF('Tabla de Aspectos'!BU249='Tabla de Aspectos'!$BV$2,'Tabla de Aspectos'!$BV$2,IF('Tabla de Aspectos'!BW249='Tabla de Aspectos'!$BX$2,'Tabla de Aspectos'!$BX$2,IF('Tabla de Aspectos'!BY249='Tabla de Aspectos'!$BZ$2,'Tabla de Aspectos'!$BZ$2,IF('Tabla de Aspectos'!CA249='Tabla de Aspectos'!$CB$2,'Tabla de Aspectos'!$CB$2,IF('Tabla de Aspectos'!CC249='Tabla de Aspectos'!$CD$2,'Tabla de Aspectos'!$CD$2,IF('Tabla de Aspectos'!CE249='Tabla de Aspectos'!$CF$2,'Tabla de Aspectos'!$CF$2,IF('Tabla de Aspectos'!CG249='Tabla de Aspectos'!$CH$2,'Tabla de Aspectos'!$CH$2,IF('Tabla de Aspectos'!CI249='Tabla de Aspectos'!$CJ$2,'Tabla de Aspectos'!$CJ$2,IF('Tabla de Aspectos'!CK249='Tabla de Aspectos'!$CL$2,'Tabla de Aspectos'!$CL$2,IF('Tabla de Aspectos'!CM249='Tabla de Aspectos'!$CN$2,'Tabla de Aspectos'!$CN$2,IF('Tabla de Aspectos'!CO249='Tabla de Aspectos'!$CP$2,'Tabla de Aspectos'!$CP$2,IF('Tabla de Aspectos'!CQ249='Tabla de Aspectos'!$CR$2,'Tabla de Aspectos'!$CR$2,IF('Tabla de Aspectos'!CS249='Tabla de Aspectos'!$CT$2,'Tabla de Aspectos'!$CT$2,IF('Tabla de Aspectos'!CU249='Tabla de Aspectos'!$CV$2,'Tabla de Aspectos'!$CV$2,IF('Tabla de Aspectos'!CW249='Tabla de Aspectos'!$CX$2,'Tabla de Aspectos'!$CX$2,"")))))))))))))))))))))))))))))))))))))))))))))))))</f>
        <v>Conjunción</v>
      </c>
      <c r="EL17" s="5">
        <f>IF(AND('Tabla de Aspectos'!H249&gt;=0,'Tabla de Aspectos'!H249&lt;'Tabla de Aspectos'!$G$5/24),'Tabla de Aspectos'!H249,IF(AND('Tabla de Aspectos'!J249&gt;=0,'Tabla de Aspectos'!J249&lt;'Tabla de Aspectos'!$I$5/24),'Tabla de Aspectos'!J249,IF(AND('Tabla de Aspectos'!CZ249&gt;=0,'Tabla de Aspectos'!CZ249&lt;'Tabla de Aspectos'!$CY$5/24),'Tabla de Aspectos'!CZ249,IF(AND('Tabla de Aspectos'!L249&gt;=0,'Tabla de Aspectos'!L249&lt;'Tabla de Aspectos'!$K$5/24),'Tabla de Aspectos'!L249,IF(AND('Tabla de Aspectos'!N249&gt;=0,'Tabla de Aspectos'!N249&lt;'Tabla de Aspectos'!$M$5/24),'Tabla de Aspectos'!N249,IF(AND('Tabla de Aspectos'!P249&gt;=0,'Tabla de Aspectos'!P249&lt;'Tabla de Aspectos'!$O$5/24),'Tabla de Aspectos'!P249,IF(AND('Tabla de Aspectos'!R249&gt;=0,'Tabla de Aspectos'!R249&lt;'Tabla de Aspectos'!$Q$5/24),'Tabla de Aspectos'!R249,IF(AND('Tabla de Aspectos'!T249&gt;=0,'Tabla de Aspectos'!T249&lt;'Tabla de Aspectos'!$S$5/24),'Tabla de Aspectos'!T249,IF(AND('Tabla de Aspectos'!V249&gt;=0,'Tabla de Aspectos'!V249&lt;'Tabla de Aspectos'!$U$5/24),'Tabla de Aspectos'!V249,IF(AND('Tabla de Aspectos'!X249&gt;=0,'Tabla de Aspectos'!X249&lt;'Tabla de Aspectos'!$W$5/24),'Tabla de Aspectos'!X249,IF(AND('Tabla de Aspectos'!Z249&gt;=0,'Tabla de Aspectos'!Z249&lt;'Tabla de Aspectos'!$Y$5/24),'Tabla de Aspectos'!Z249,IF(AND('Tabla de Aspectos'!AB249&gt;=0,'Tabla de Aspectos'!AB249&lt;'Tabla de Aspectos'!$AA$5/24),'Tabla de Aspectos'!AB249,IF(AND('Tabla de Aspectos'!AD249&gt;=0,'Tabla de Aspectos'!AD249&lt;'Tabla de Aspectos'!$AC$5/24),'Tabla de Aspectos'!AD249,IF(AND('Tabla de Aspectos'!AF249&gt;=0,'Tabla de Aspectos'!AF249&lt;'Tabla de Aspectos'!$AE$5/24),'Tabla de Aspectos'!AF249,IF(AND('Tabla de Aspectos'!AH249&gt;=0,'Tabla de Aspectos'!AH249&lt;'Tabla de Aspectos'!$AG$5/24),'Tabla de Aspectos'!AH249,IF(AND('Tabla de Aspectos'!AJ249&gt;=0,'Tabla de Aspectos'!AJ249&lt;'Tabla de Aspectos'!$AI$5/24),'Tabla de Aspectos'!AJ249,IF(AND('Tabla de Aspectos'!AL249&gt;=0,'Tabla de Aspectos'!AL249&lt;'Tabla de Aspectos'!$AK$5/24),'Tabla de Aspectos'!AL249,IF(AND('Tabla de Aspectos'!AN249&gt;=0,'Tabla de Aspectos'!AN249&lt;'Tabla de Aspectos'!$AM$5/24),'Tabla de Aspectos'!AN249,IF(AND('Tabla de Aspectos'!AP249&gt;=0,'Tabla de Aspectos'!AP249&lt;'Tabla de Aspectos'!$AO$5/24),'Tabla de Aspectos'!AP249,IF(AND('Tabla de Aspectos'!AR249&gt;=0,'Tabla de Aspectos'!AR249&lt;'Tabla de Aspectos'!$AQ$5/24),'Tabla de Aspectos'!AR249,IF(AND('Tabla de Aspectos'!AT249&gt;=0,'Tabla de Aspectos'!AT249&lt;'Tabla de Aspectos'!$AS$5/24),'Tabla de Aspectos'!AT249,IF(AND('Tabla de Aspectos'!AV249&gt;=0,'Tabla de Aspectos'!AV249&lt;'Tabla de Aspectos'!$AU$5/24),'Tabla de Aspectos'!AV249,IF(AND('Tabla de Aspectos'!AX249&gt;=0,'Tabla de Aspectos'!AX249&lt;'Tabla de Aspectos'!$AW$5/24),'Tabla de Aspectos'!AX249,IF(AND('Tabla de Aspectos'!AZ249&gt;=0,'Tabla de Aspectos'!AZ249&lt;'Tabla de Aspectos'!$AY$5/24),'Tabla de Aspectos'!AZ249,IF(AND('Tabla de Aspectos'!BB249&gt;=0,'Tabla de Aspectos'!BB249&lt;'Tabla de Aspectos'!$BA$5/24),'Tabla de Aspectos'!BB249,IF(AND('Tabla de Aspectos'!BD249&gt;=0,'Tabla de Aspectos'!BD249&lt;'Tabla de Aspectos'!$BC$5/24),'Tabla de Aspectos'!BD249,IF(AND('Tabla de Aspectos'!BF249&gt;=0,'Tabla de Aspectos'!BF249&lt;'Tabla de Aspectos'!$BE$5/24),'Tabla de Aspectos'!BF249,IF(AND('Tabla de Aspectos'!BH249&gt;=0,'Tabla de Aspectos'!BH249&lt;'Tabla de Aspectos'!$BG$5/24),'Tabla de Aspectos'!BH249,IF(AND('Tabla de Aspectos'!BJ249&gt;=0,'Tabla de Aspectos'!BJ249&lt;'Tabla de Aspectos'!$BI$5/24),'Tabla de Aspectos'!BJ249,IF(AND('Tabla de Aspectos'!BL249&gt;=0,'Tabla de Aspectos'!BL249&lt;'Tabla de Aspectos'!$BK$5/24),'Tabla de Aspectos'!BL249,IF(AND('Tabla de Aspectos'!BN249&gt;=0,'Tabla de Aspectos'!BN249&lt;'Tabla de Aspectos'!$BM$5/24),'Tabla de Aspectos'!BN249,IF(AND('Tabla de Aspectos'!BP249&gt;=0,'Tabla de Aspectos'!BP249&lt;'Tabla de Aspectos'!$BO$5/24),'Tabla de Aspectos'!BP249,IF(AND('Tabla de Aspectos'!BR249&gt;=0,'Tabla de Aspectos'!BR249&lt;'Tabla de Aspectos'!$BQ$5/24),'Tabla de Aspectos'!BR249,IF(AND('Tabla de Aspectos'!BT249&gt;=0,'Tabla de Aspectos'!BT249&lt;'Tabla de Aspectos'!$BS$5/24),'Tabla de Aspectos'!BT249,IF(AND('Tabla de Aspectos'!BV249&gt;=0,'Tabla de Aspectos'!BV249&lt;'Tabla de Aspectos'!$BU$5/24),'Tabla de Aspectos'!BV249,IF(AND('Tabla de Aspectos'!BX249&gt;=0,'Tabla de Aspectos'!BX249&lt;'Tabla de Aspectos'!$BW$5/24),'Tabla de Aspectos'!BX249,IF(AND('Tabla de Aspectos'!BZ249&gt;=0,'Tabla de Aspectos'!BZ249&lt;'Tabla de Aspectos'!$BY$5/24),'Tabla de Aspectos'!BZ249,IF(AND('Tabla de Aspectos'!CB249&gt;=0,'Tabla de Aspectos'!CB249&lt;'Tabla de Aspectos'!$CA$5/24),'Tabla de Aspectos'!CB249,IF(AND('Tabla de Aspectos'!CD249&gt;=0,'Tabla de Aspectos'!CD249&lt;'Tabla de Aspectos'!$CC$5/24),'Tabla de Aspectos'!CD249,IF(AND('Tabla de Aspectos'!CF249&gt;=0,'Tabla de Aspectos'!CF249&lt;'Tabla de Aspectos'!$CE$5/24),'Tabla de Aspectos'!CF249,IF(AND('Tabla de Aspectos'!CH249&gt;=0,'Tabla de Aspectos'!CH249&lt;'Tabla de Aspectos'!$CG$5/24),'Tabla de Aspectos'!CH249,IF(AND('Tabla de Aspectos'!CJ249&gt;=0,'Tabla de Aspectos'!CJ249&lt;'Tabla de Aspectos'!$CI$5/24),'Tabla de Aspectos'!CJ249,IF(AND('Tabla de Aspectos'!CL249&gt;=0,'Tabla de Aspectos'!CL249&lt;'Tabla de Aspectos'!$CK$5/24),'Tabla de Aspectos'!CL249,IF(AND('Tabla de Aspectos'!CN249&gt;=0,'Tabla de Aspectos'!CN249&lt;'Tabla de Aspectos'!$CM$5/24),'Tabla de Aspectos'!CN249,IF(AND('Tabla de Aspectos'!CP249&gt;=0,'Tabla de Aspectos'!CP249&lt;'Tabla de Aspectos'!$CO$5/24),'Tabla de Aspectos'!CP249,IF(AND('Tabla de Aspectos'!CR249&gt;=0,'Tabla de Aspectos'!CR249&lt;'Tabla de Aspectos'!$CQ$5/24),'Tabla de Aspectos'!CR249,IF(AND('Tabla de Aspectos'!CT249&gt;=0,'Tabla de Aspectos'!CT249&lt;'Tabla de Aspectos'!$CS$5/24),'Tabla de Aspectos'!CT249,IF(AND('Tabla de Aspectos'!CV249&gt;=0,'Tabla de Aspectos'!CV249&lt;'Tabla de Aspectos'!$CU$5/24),'Tabla de Aspectos'!CV249,IF(AND('Tabla de Aspectos'!CX249&gt;=0,'Tabla de Aspectos'!CX249&lt;'Tabla de Aspectos'!$CW$5/24),'Tabla de Aspectos'!CX249,"")))))))))))))))))))))))))))))))))))))))))))))))))</f>
        <v>0</v>
      </c>
      <c r="EM17" s="3" t="str">
        <f>IF(EL17&lt;&gt;"",IF(EK17=13,"(no se puede describir)",IF(EK17="Conjunción","+20",ROUND((31-HLOOKUP(EK17,'Tabla de Aspectos'!$G$2:$DT$7,6,FALSE))/3*2,1))),"")</f>
        <v>+20</v>
      </c>
      <c r="EN17" s="3">
        <f>IF(EK17='Tabla de Aspectos'!$G$2,24*EL17/'Tabla de Aspectos'!$G$5,IF(EK17='Tabla de Aspectos'!$I$2,24*EL17/'Tabla de Aspectos'!$I$5,IF(EK17='Tabla de Aspectos'!$K$2,24*EL17/'Tabla de Aspectos'!$K$5,IF(EK17='Tabla de Aspectos'!$CY$2,24*EL17/'Tabla de Aspectos'!$CY$5,IF(EK17='Tabla de Aspectos'!$M$2,24*EL17/'Tabla de Aspectos'!$M$5,IF(EK17='Tabla de Aspectos'!$M$2,24*EL17/'Tabla de Aspectos'!$M$5,IF(EK17='Tabla de Aspectos'!$O$2,24*EL17/'Tabla de Aspectos'!$O$5,IF(EK17='Tabla de Aspectos'!$Q$2,24*EL17/'Tabla de Aspectos'!$Q$5,IF(EK17='Tabla de Aspectos'!$S$2,24*EL17/'Tabla de Aspectos'!$S$5,IF(EK17='Tabla de Aspectos'!$U$2,24*EL17/'Tabla de Aspectos'!$U$5,IF(EK17='Tabla de Aspectos'!$W$2,24*EL17/'Tabla de Aspectos'!$W$5,IF(EK17='Tabla de Aspectos'!$Y$2,24*EL17/'Tabla de Aspectos'!$Y$5,IF(EK17='Tabla de Aspectos'!$AA$2,24*EL17/'Tabla de Aspectos'!$AA$5,IF(EK17='Tabla de Aspectos'!$AC$2,24*EL17/'Tabla de Aspectos'!$AC$5,IF(EK17='Tabla de Aspectos'!$AE$2,24*EL17/'Tabla de Aspectos'!$AE$5,IF(EK17='Tabla de Aspectos'!$AG$2,24*EL17/'Tabla de Aspectos'!$AG$5,IF(EK17='Tabla de Aspectos'!$AI$2,24*EL17/'Tabla de Aspectos'!$AI$5,IF(EK17='Tabla de Aspectos'!$AK$2,24*EL17/'Tabla de Aspectos'!$AK$5,IF(EK17='Tabla de Aspectos'!$AM$2,24*EL17/'Tabla de Aspectos'!$AM$5,IF(EK17='Tabla de Aspectos'!$AO$2,24*EL17/'Tabla de Aspectos'!$AO$5,IF(EK17='Tabla de Aspectos'!$AQ$2,24*EL17/'Tabla de Aspectos'!$AQ$5,IF(EK17='Tabla de Aspectos'!$AS$2,24*EL17/'Tabla de Aspectos'!$AS$5,IF(EK17='Tabla de Aspectos'!$AU$2,24*EL17/'Tabla de Aspectos'!$AU$5,IF(EK17='Tabla de Aspectos'!$AW$2,24*EL17/'Tabla de Aspectos'!$AW$5,IF(EK17='Tabla de Aspectos'!$AY$2,24*EL17/'Tabla de Aspectos'!$AY$5,IF(EK17='Tabla de Aspectos'!$BA$2,24*EL17/'Tabla de Aspectos'!$BA$5,IF(EK17='Tabla de Aspectos'!$BC$2,24*EL17/'Tabla de Aspectos'!$BC$5,IF(EK17='Tabla de Aspectos'!$BE$2,24*EL17/'Tabla de Aspectos'!$BE$5,IF(EK17='Tabla de Aspectos'!$BG$2,24*EL17/'Tabla de Aspectos'!$BG$5,IF(EK17='Tabla de Aspectos'!$BI$2,24*EL17/'Tabla de Aspectos'!$BI$5,IF(EK17='Tabla de Aspectos'!$BK$2,24*EL17/'Tabla de Aspectos'!$BK$5,IF(EK17='Tabla de Aspectos'!$BM$2,24*EL17/'Tabla de Aspectos'!$BM$5,IF(EK17='Tabla de Aspectos'!$BO$2,24*EL17/'Tabla de Aspectos'!$BO$5,IF(EK17='Tabla de Aspectos'!$BQ$2,24*EL17/'Tabla de Aspectos'!$BQ$5,IF(EK17='Tabla de Aspectos'!$BS$2,24*EL17/'Tabla de Aspectos'!$BS$5,IF(EK17='Tabla de Aspectos'!$BU$2,24*EL17/'Tabla de Aspectos'!$BU$5,IF(EK17='Tabla de Aspectos'!$BW$2,24*EL17/'Tabla de Aspectos'!$BW$5,IF(EK17='Tabla de Aspectos'!$BY$2,24*EL17/'Tabla de Aspectos'!$BY$5,IF(EK17='Tabla de Aspectos'!$CA$2,24*EL17/'Tabla de Aspectos'!$CA$5,IF(EK17='Tabla de Aspectos'!$CC$2,24*EL17/'Tabla de Aspectos'!$CC$5,IF(EK17='Tabla de Aspectos'!$CE$2,24*EL17/'Tabla de Aspectos'!$CE$5,IF(EK17='Tabla de Aspectos'!$CG$2,24*EL17/'Tabla de Aspectos'!$CG$5,IF(EK17='Tabla de Aspectos'!$CI$2,24*EL17/'Tabla de Aspectos'!$CI$5,IF(EK17='Tabla de Aspectos'!$CK$2,24*EL17/'Tabla de Aspectos'!$CK$5,IF(EK17='Tabla de Aspectos'!$CM$2,24*EL17/'Tabla de Aspectos'!$CM$5,IF(EK17='Tabla de Aspectos'!$CO$2,24*EL17/'Tabla de Aspectos'!$CO$5,IF(EK17='Tabla de Aspectos'!$CQ$2,24*EL17/'Tabla de Aspectos'!$CQ$5,IF(EK17='Tabla de Aspectos'!$CS$2,24*EL17/'Tabla de Aspectos'!$CS$5,IF(EK17='Tabla de Aspectos'!$CU$2,24*EL17/'Tabla de Aspectos'!$CU$5,IF(EK17='Tabla de Aspectos'!$CW$2,24*EL17/'Tabla de Aspectos'!$CW$5,""))))))))))))))))))))))))))))))))))))))))))))))))))</f>
        <v>0</v>
      </c>
      <c r="EO17" s="3">
        <f t="shared" si="13"/>
        <v>20</v>
      </c>
      <c r="EQ17" s="3">
        <f>'Tabla de Aspectos'!D264</f>
        <v>270</v>
      </c>
      <c r="ER17" s="3" t="str">
        <f>'Tabla de Aspectos'!E264</f>
        <v>Varuna</v>
      </c>
      <c r="ES17" s="3" t="str">
        <f>'Tabla de Aspectos'!F264</f>
        <v>Vertex</v>
      </c>
      <c r="ET17" s="3" t="str">
        <f>IF('Tabla de Aspectos'!G264='Tabla de Aspectos'!$H$2,'Tabla de Aspectos'!$H$2,IF('Tabla de Aspectos'!I264='Tabla de Aspectos'!$J$2,'Tabla de Aspectos'!$J$2,IF('Tabla de Aspectos'!CY264='Tabla de Aspectos'!$CZ$2,'Tabla de Aspectos'!$CZ$2,IF('Tabla de Aspectos'!K264='Tabla de Aspectos'!$L$2,'Tabla de Aspectos'!$L$2,IF('Tabla de Aspectos'!M264='Tabla de Aspectos'!$N$2,'Tabla de Aspectos'!$N$2,IF('Tabla de Aspectos'!O264='Tabla de Aspectos'!$P$2,'Tabla de Aspectos'!$P$2,IF('Tabla de Aspectos'!Q264='Tabla de Aspectos'!$R$2,'Tabla de Aspectos'!$R$2,IF('Tabla de Aspectos'!S264='Tabla de Aspectos'!$T$2,'Tabla de Aspectos'!$T$2,IF('Tabla de Aspectos'!U264='Tabla de Aspectos'!$V$2,'Tabla de Aspectos'!$V$2,IF('Tabla de Aspectos'!W264='Tabla de Aspectos'!$X$2,'Tabla de Aspectos'!$X$2,IF('Tabla de Aspectos'!Y264='Tabla de Aspectos'!$Z$2,'Tabla de Aspectos'!$Z$2,IF('Tabla de Aspectos'!AA264='Tabla de Aspectos'!$AB$2,'Tabla de Aspectos'!$AB$2,IF('Tabla de Aspectos'!AC264='Tabla de Aspectos'!$AD$2,'Tabla de Aspectos'!$AD$2,IF('Tabla de Aspectos'!AE264='Tabla de Aspectos'!$AF$2,'Tabla de Aspectos'!$AF$2,IF('Tabla de Aspectos'!AG264='Tabla de Aspectos'!$AH$2,'Tabla de Aspectos'!$AH$2,IF('Tabla de Aspectos'!AI264='Tabla de Aspectos'!$AJ$2,'Tabla de Aspectos'!$AJ$2,IF('Tabla de Aspectos'!AK264='Tabla de Aspectos'!$AL$2,'Tabla de Aspectos'!$AL$2,IF('Tabla de Aspectos'!AM264='Tabla de Aspectos'!$AN$2,'Tabla de Aspectos'!$AN$2,IF('Tabla de Aspectos'!AO264='Tabla de Aspectos'!$AP$2,'Tabla de Aspectos'!$AP$2,IF('Tabla de Aspectos'!AQ264='Tabla de Aspectos'!$AR$2,'Tabla de Aspectos'!$AR$2,IF('Tabla de Aspectos'!AS264='Tabla de Aspectos'!$AT$2,'Tabla de Aspectos'!$AT$2,IF('Tabla de Aspectos'!AU264='Tabla de Aspectos'!$AV$2,'Tabla de Aspectos'!$AV$2,IF('Tabla de Aspectos'!AW264='Tabla de Aspectos'!$AX$2,'Tabla de Aspectos'!$AX$2,IF('Tabla de Aspectos'!AY264='Tabla de Aspectos'!$AZ$2,'Tabla de Aspectos'!$AZ$2,IF('Tabla de Aspectos'!BA264='Tabla de Aspectos'!$BB$2,'Tabla de Aspectos'!$BB$2,IF('Tabla de Aspectos'!BC264='Tabla de Aspectos'!$BD$2,'Tabla de Aspectos'!$BD$2,IF('Tabla de Aspectos'!BE264='Tabla de Aspectos'!$BF$2,'Tabla de Aspectos'!$BF$2,IF('Tabla de Aspectos'!BG264='Tabla de Aspectos'!$BH$2,'Tabla de Aspectos'!$BH$2,IF('Tabla de Aspectos'!BI264='Tabla de Aspectos'!$BJ$2,'Tabla de Aspectos'!$BJ$2,IF('Tabla de Aspectos'!BK264='Tabla de Aspectos'!$BL$2,'Tabla de Aspectos'!$BL$2,IF('Tabla de Aspectos'!BM264='Tabla de Aspectos'!$BN$2,'Tabla de Aspectos'!$BN$2,IF('Tabla de Aspectos'!BO264='Tabla de Aspectos'!$BP$2,'Tabla de Aspectos'!$BP$2,IF('Tabla de Aspectos'!BQ264='Tabla de Aspectos'!$BR$2,'Tabla de Aspectos'!$BR$2,IF('Tabla de Aspectos'!BS264='Tabla de Aspectos'!$BT$2,'Tabla de Aspectos'!$BT$2,IF('Tabla de Aspectos'!BU264='Tabla de Aspectos'!$BV$2,'Tabla de Aspectos'!$BV$2,IF('Tabla de Aspectos'!BW264='Tabla de Aspectos'!$BX$2,'Tabla de Aspectos'!$BX$2,IF('Tabla de Aspectos'!BY264='Tabla de Aspectos'!$BZ$2,'Tabla de Aspectos'!$BZ$2,IF('Tabla de Aspectos'!CA264='Tabla de Aspectos'!$CB$2,'Tabla de Aspectos'!$CB$2,IF('Tabla de Aspectos'!CC264='Tabla de Aspectos'!$CD$2,'Tabla de Aspectos'!$CD$2,IF('Tabla de Aspectos'!CE264='Tabla de Aspectos'!$CF$2,'Tabla de Aspectos'!$CF$2,IF('Tabla de Aspectos'!CG264='Tabla de Aspectos'!$CH$2,'Tabla de Aspectos'!$CH$2,IF('Tabla de Aspectos'!CI264='Tabla de Aspectos'!$CJ$2,'Tabla de Aspectos'!$CJ$2,IF('Tabla de Aspectos'!CK264='Tabla de Aspectos'!$CL$2,'Tabla de Aspectos'!$CL$2,IF('Tabla de Aspectos'!CM264='Tabla de Aspectos'!$CN$2,'Tabla de Aspectos'!$CN$2,IF('Tabla de Aspectos'!CO264='Tabla de Aspectos'!$CP$2,'Tabla de Aspectos'!$CP$2,IF('Tabla de Aspectos'!CQ264='Tabla de Aspectos'!$CR$2,'Tabla de Aspectos'!$CR$2,IF('Tabla de Aspectos'!CS264='Tabla de Aspectos'!$CT$2,'Tabla de Aspectos'!$CT$2,IF('Tabla de Aspectos'!CU264='Tabla de Aspectos'!$CV$2,'Tabla de Aspectos'!$CV$2,IF('Tabla de Aspectos'!CW264='Tabla de Aspectos'!$CX$2,'Tabla de Aspectos'!$CX$2,"")))))))))))))))))))))))))))))))))))))))))))))))))</f>
        <v>Conjunción</v>
      </c>
      <c r="EU17" s="5">
        <f>IF(AND('Tabla de Aspectos'!H264&gt;=0,'Tabla de Aspectos'!H264&lt;'Tabla de Aspectos'!$G$5/24),'Tabla de Aspectos'!H264,IF(AND('Tabla de Aspectos'!J264&gt;=0,'Tabla de Aspectos'!J264&lt;'Tabla de Aspectos'!$I$5/24),'Tabla de Aspectos'!J264,IF(AND('Tabla de Aspectos'!CZ264&gt;=0,'Tabla de Aspectos'!CZ264&lt;'Tabla de Aspectos'!$CY$5/24),'Tabla de Aspectos'!CZ264,IF(AND('Tabla de Aspectos'!L264&gt;=0,'Tabla de Aspectos'!L264&lt;'Tabla de Aspectos'!$K$5/24),'Tabla de Aspectos'!L264,IF(AND('Tabla de Aspectos'!N264&gt;=0,'Tabla de Aspectos'!N264&lt;'Tabla de Aspectos'!$M$5/24),'Tabla de Aspectos'!N264,IF(AND('Tabla de Aspectos'!P264&gt;=0,'Tabla de Aspectos'!P264&lt;'Tabla de Aspectos'!$O$5/24),'Tabla de Aspectos'!P264,IF(AND('Tabla de Aspectos'!R264&gt;=0,'Tabla de Aspectos'!R264&lt;'Tabla de Aspectos'!$Q$5/24),'Tabla de Aspectos'!R264,IF(AND('Tabla de Aspectos'!T264&gt;=0,'Tabla de Aspectos'!T264&lt;'Tabla de Aspectos'!$S$5/24),'Tabla de Aspectos'!T264,IF(AND('Tabla de Aspectos'!V264&gt;=0,'Tabla de Aspectos'!V264&lt;'Tabla de Aspectos'!$U$5/24),'Tabla de Aspectos'!V264,IF(AND('Tabla de Aspectos'!X264&gt;=0,'Tabla de Aspectos'!X264&lt;'Tabla de Aspectos'!$W$5/24),'Tabla de Aspectos'!X264,IF(AND('Tabla de Aspectos'!Z264&gt;=0,'Tabla de Aspectos'!Z264&lt;'Tabla de Aspectos'!$Y$5/24),'Tabla de Aspectos'!Z264,IF(AND('Tabla de Aspectos'!AB264&gt;=0,'Tabla de Aspectos'!AB264&lt;'Tabla de Aspectos'!$AA$5/24),'Tabla de Aspectos'!AB264,IF(AND('Tabla de Aspectos'!AD264&gt;=0,'Tabla de Aspectos'!AD264&lt;'Tabla de Aspectos'!$AC$5/24),'Tabla de Aspectos'!AD264,IF(AND('Tabla de Aspectos'!AF264&gt;=0,'Tabla de Aspectos'!AF264&lt;'Tabla de Aspectos'!$AE$5/24),'Tabla de Aspectos'!AF264,IF(AND('Tabla de Aspectos'!AH264&gt;=0,'Tabla de Aspectos'!AH264&lt;'Tabla de Aspectos'!$AG$5/24),'Tabla de Aspectos'!AH264,IF(AND('Tabla de Aspectos'!AJ264&gt;=0,'Tabla de Aspectos'!AJ264&lt;'Tabla de Aspectos'!$AI$5/24),'Tabla de Aspectos'!AJ264,IF(AND('Tabla de Aspectos'!AL264&gt;=0,'Tabla de Aspectos'!AL264&lt;'Tabla de Aspectos'!$AK$5/24),'Tabla de Aspectos'!AL264,IF(AND('Tabla de Aspectos'!AN264&gt;=0,'Tabla de Aspectos'!AN264&lt;'Tabla de Aspectos'!$AM$5/24),'Tabla de Aspectos'!AN264,IF(AND('Tabla de Aspectos'!AP264&gt;=0,'Tabla de Aspectos'!AP264&lt;'Tabla de Aspectos'!$AO$5/24),'Tabla de Aspectos'!AP264,IF(AND('Tabla de Aspectos'!AR264&gt;=0,'Tabla de Aspectos'!AR264&lt;'Tabla de Aspectos'!$AQ$5/24),'Tabla de Aspectos'!AR264,IF(AND('Tabla de Aspectos'!AT264&gt;=0,'Tabla de Aspectos'!AT264&lt;'Tabla de Aspectos'!$AS$5/24),'Tabla de Aspectos'!AT264,IF(AND('Tabla de Aspectos'!AV264&gt;=0,'Tabla de Aspectos'!AV264&lt;'Tabla de Aspectos'!$AU$5/24),'Tabla de Aspectos'!AV264,IF(AND('Tabla de Aspectos'!AX264&gt;=0,'Tabla de Aspectos'!AX264&lt;'Tabla de Aspectos'!$AW$5/24),'Tabla de Aspectos'!AX264,IF(AND('Tabla de Aspectos'!AZ264&gt;=0,'Tabla de Aspectos'!AZ264&lt;'Tabla de Aspectos'!$AY$5/24),'Tabla de Aspectos'!AZ264,IF(AND('Tabla de Aspectos'!BB264&gt;=0,'Tabla de Aspectos'!BB264&lt;'Tabla de Aspectos'!$BA$5/24),'Tabla de Aspectos'!BB264,IF(AND('Tabla de Aspectos'!BD264&gt;=0,'Tabla de Aspectos'!BD264&lt;'Tabla de Aspectos'!$BC$5/24),'Tabla de Aspectos'!BD264,IF(AND('Tabla de Aspectos'!BF264&gt;=0,'Tabla de Aspectos'!BF264&lt;'Tabla de Aspectos'!$BE$5/24),'Tabla de Aspectos'!BF264,IF(AND('Tabla de Aspectos'!BH264&gt;=0,'Tabla de Aspectos'!BH264&lt;'Tabla de Aspectos'!$BG$5/24),'Tabla de Aspectos'!BH264,IF(AND('Tabla de Aspectos'!BJ264&gt;=0,'Tabla de Aspectos'!BJ264&lt;'Tabla de Aspectos'!$BI$5/24),'Tabla de Aspectos'!BJ264,IF(AND('Tabla de Aspectos'!BL264&gt;=0,'Tabla de Aspectos'!BL264&lt;'Tabla de Aspectos'!$BK$5/24),'Tabla de Aspectos'!BL264,IF(AND('Tabla de Aspectos'!BN264&gt;=0,'Tabla de Aspectos'!BN264&lt;'Tabla de Aspectos'!$BM$5/24),'Tabla de Aspectos'!BN264,IF(AND('Tabla de Aspectos'!BP264&gt;=0,'Tabla de Aspectos'!BP264&lt;'Tabla de Aspectos'!$BO$5/24),'Tabla de Aspectos'!BP264,IF(AND('Tabla de Aspectos'!BR264&gt;=0,'Tabla de Aspectos'!BR264&lt;'Tabla de Aspectos'!$BQ$5/24),'Tabla de Aspectos'!BR264,IF(AND('Tabla de Aspectos'!BT264&gt;=0,'Tabla de Aspectos'!BT264&lt;'Tabla de Aspectos'!$BS$5/24),'Tabla de Aspectos'!BT264,IF(AND('Tabla de Aspectos'!BV264&gt;=0,'Tabla de Aspectos'!BV264&lt;'Tabla de Aspectos'!$BU$5/24),'Tabla de Aspectos'!BV264,IF(AND('Tabla de Aspectos'!BX264&gt;=0,'Tabla de Aspectos'!BX264&lt;'Tabla de Aspectos'!$BW$5/24),'Tabla de Aspectos'!BX264,IF(AND('Tabla de Aspectos'!BZ264&gt;=0,'Tabla de Aspectos'!BZ264&lt;'Tabla de Aspectos'!$BY$5/24),'Tabla de Aspectos'!BZ264,IF(AND('Tabla de Aspectos'!CB264&gt;=0,'Tabla de Aspectos'!CB264&lt;'Tabla de Aspectos'!$CA$5/24),'Tabla de Aspectos'!CB264,IF(AND('Tabla de Aspectos'!CD264&gt;=0,'Tabla de Aspectos'!CD264&lt;'Tabla de Aspectos'!$CC$5/24),'Tabla de Aspectos'!CD264,IF(AND('Tabla de Aspectos'!CF264&gt;=0,'Tabla de Aspectos'!CF264&lt;'Tabla de Aspectos'!$CE$5/24),'Tabla de Aspectos'!CF264,IF(AND('Tabla de Aspectos'!CH264&gt;=0,'Tabla de Aspectos'!CH264&lt;'Tabla de Aspectos'!$CG$5/24),'Tabla de Aspectos'!CH264,IF(AND('Tabla de Aspectos'!CJ264&gt;=0,'Tabla de Aspectos'!CJ264&lt;'Tabla de Aspectos'!$CI$5/24),'Tabla de Aspectos'!CJ264,IF(AND('Tabla de Aspectos'!CL264&gt;=0,'Tabla de Aspectos'!CL264&lt;'Tabla de Aspectos'!$CK$5/24),'Tabla de Aspectos'!CL264,IF(AND('Tabla de Aspectos'!CN264&gt;=0,'Tabla de Aspectos'!CN264&lt;'Tabla de Aspectos'!$CM$5/24),'Tabla de Aspectos'!CN264,IF(AND('Tabla de Aspectos'!CP264&gt;=0,'Tabla de Aspectos'!CP264&lt;'Tabla de Aspectos'!$CO$5/24),'Tabla de Aspectos'!CP264,IF(AND('Tabla de Aspectos'!CR264&gt;=0,'Tabla de Aspectos'!CR264&lt;'Tabla de Aspectos'!$CQ$5/24),'Tabla de Aspectos'!CR264,IF(AND('Tabla de Aspectos'!CT264&gt;=0,'Tabla de Aspectos'!CT264&lt;'Tabla de Aspectos'!$CS$5/24),'Tabla de Aspectos'!CT264,IF(AND('Tabla de Aspectos'!CV264&gt;=0,'Tabla de Aspectos'!CV264&lt;'Tabla de Aspectos'!$CU$5/24),'Tabla de Aspectos'!CV264,IF(AND('Tabla de Aspectos'!CX264&gt;=0,'Tabla de Aspectos'!CX264&lt;'Tabla de Aspectos'!$CW$5/24),'Tabla de Aspectos'!CX264,"")))))))))))))))))))))))))))))))))))))))))))))))))</f>
        <v>0</v>
      </c>
      <c r="EV17" s="3" t="str">
        <f>IF(EU17&lt;&gt;"",IF(ET17=13,"(no se puede describir)",IF(ET17="Conjunción","+20",ROUND((31-HLOOKUP(ET17,'Tabla de Aspectos'!$G$2:$DT$7,6,FALSE))/3*2,1))),"")</f>
        <v>+20</v>
      </c>
      <c r="EW17" s="3">
        <f>IF(ET17='Tabla de Aspectos'!$G$2,24*EU17/'Tabla de Aspectos'!$G$5,IF(ET17='Tabla de Aspectos'!$I$2,24*EU17/'Tabla de Aspectos'!$I$5,IF(ET17='Tabla de Aspectos'!$K$2,24*EU17/'Tabla de Aspectos'!$K$5,IF(ET17='Tabla de Aspectos'!$CY$2,24*EU17/'Tabla de Aspectos'!$CY$5,IF(ET17='Tabla de Aspectos'!$M$2,24*EU17/'Tabla de Aspectos'!$M$5,IF(ET17='Tabla de Aspectos'!$M$2,24*EU17/'Tabla de Aspectos'!$M$5,IF(ET17='Tabla de Aspectos'!$O$2,24*EU17/'Tabla de Aspectos'!$O$5,IF(ET17='Tabla de Aspectos'!$Q$2,24*EU17/'Tabla de Aspectos'!$Q$5,IF(ET17='Tabla de Aspectos'!$S$2,24*EU17/'Tabla de Aspectos'!$S$5,IF(ET17='Tabla de Aspectos'!$U$2,24*EU17/'Tabla de Aspectos'!$U$5,IF(ET17='Tabla de Aspectos'!$W$2,24*EU17/'Tabla de Aspectos'!$W$5,IF(ET17='Tabla de Aspectos'!$Y$2,24*EU17/'Tabla de Aspectos'!$Y$5,IF(ET17='Tabla de Aspectos'!$AA$2,24*EU17/'Tabla de Aspectos'!$AA$5,IF(ET17='Tabla de Aspectos'!$AC$2,24*EU17/'Tabla de Aspectos'!$AC$5,IF(ET17='Tabla de Aspectos'!$AE$2,24*EU17/'Tabla de Aspectos'!$AE$5,IF(ET17='Tabla de Aspectos'!$AG$2,24*EU17/'Tabla de Aspectos'!$AG$5,IF(ET17='Tabla de Aspectos'!$AI$2,24*EU17/'Tabla de Aspectos'!$AI$5,IF(ET17='Tabla de Aspectos'!$AK$2,24*EU17/'Tabla de Aspectos'!$AK$5,IF(ET17='Tabla de Aspectos'!$AM$2,24*EU17/'Tabla de Aspectos'!$AM$5,IF(ET17='Tabla de Aspectos'!$AO$2,24*EU17/'Tabla de Aspectos'!$AO$5,IF(ET17='Tabla de Aspectos'!$AQ$2,24*EU17/'Tabla de Aspectos'!$AQ$5,IF(ET17='Tabla de Aspectos'!$AS$2,24*EU17/'Tabla de Aspectos'!$AS$5,IF(ET17='Tabla de Aspectos'!$AU$2,24*EU17/'Tabla de Aspectos'!$AU$5,IF(ET17='Tabla de Aspectos'!$AW$2,24*EU17/'Tabla de Aspectos'!$AW$5,IF(ET17='Tabla de Aspectos'!$AY$2,24*EU17/'Tabla de Aspectos'!$AY$5,IF(ET17='Tabla de Aspectos'!$BA$2,24*EU17/'Tabla de Aspectos'!$BA$5,IF(ET17='Tabla de Aspectos'!$BC$2,24*EU17/'Tabla de Aspectos'!$BC$5,IF(ET17='Tabla de Aspectos'!$BE$2,24*EU17/'Tabla de Aspectos'!$BE$5,IF(ET17='Tabla de Aspectos'!$BG$2,24*EU17/'Tabla de Aspectos'!$BG$5,IF(ET17='Tabla de Aspectos'!$BI$2,24*EU17/'Tabla de Aspectos'!$BI$5,IF(ET17='Tabla de Aspectos'!$BK$2,24*EU17/'Tabla de Aspectos'!$BK$5,IF(ET17='Tabla de Aspectos'!$BM$2,24*EU17/'Tabla de Aspectos'!$BM$5,IF(ET17='Tabla de Aspectos'!$BO$2,24*EU17/'Tabla de Aspectos'!$BO$5,IF(ET17='Tabla de Aspectos'!$BQ$2,24*EU17/'Tabla de Aspectos'!$BQ$5,IF(ET17='Tabla de Aspectos'!$BS$2,24*EU17/'Tabla de Aspectos'!$BS$5,IF(ET17='Tabla de Aspectos'!$BU$2,24*EU17/'Tabla de Aspectos'!$BU$5,IF(ET17='Tabla de Aspectos'!$BW$2,24*EU17/'Tabla de Aspectos'!$BW$5,IF(ET17='Tabla de Aspectos'!$BY$2,24*EU17/'Tabla de Aspectos'!$BY$5,IF(ET17='Tabla de Aspectos'!$CA$2,24*EU17/'Tabla de Aspectos'!$CA$5,IF(ET17='Tabla de Aspectos'!$CC$2,24*EU17/'Tabla de Aspectos'!$CC$5,IF(ET17='Tabla de Aspectos'!$CE$2,24*EU17/'Tabla de Aspectos'!$CE$5,IF(ET17='Tabla de Aspectos'!$CG$2,24*EU17/'Tabla de Aspectos'!$CG$5,IF(ET17='Tabla de Aspectos'!$CI$2,24*EU17/'Tabla de Aspectos'!$CI$5,IF(ET17='Tabla de Aspectos'!$CK$2,24*EU17/'Tabla de Aspectos'!$CK$5,IF(ET17='Tabla de Aspectos'!$CM$2,24*EU17/'Tabla de Aspectos'!$CM$5,IF(ET17='Tabla de Aspectos'!$CO$2,24*EU17/'Tabla de Aspectos'!$CO$5,IF(ET17='Tabla de Aspectos'!$CQ$2,24*EU17/'Tabla de Aspectos'!$CQ$5,IF(ET17='Tabla de Aspectos'!$CS$2,24*EU17/'Tabla de Aspectos'!$CS$5,IF(ET17='Tabla de Aspectos'!$CU$2,24*EU17/'Tabla de Aspectos'!$CU$5,IF(ET17='Tabla de Aspectos'!$CW$2,24*EU17/'Tabla de Aspectos'!$CW$5,""))))))))))))))))))))))))))))))))))))))))))))))))))</f>
        <v>0</v>
      </c>
      <c r="EX17" s="3">
        <f t="shared" si="14"/>
        <v>20</v>
      </c>
    </row>
    <row r="18" spans="3:154" x14ac:dyDescent="0.3">
      <c r="C18" s="3">
        <f>'Tabla de Aspectos'!D24</f>
        <v>15</v>
      </c>
      <c r="D18" s="3" t="str">
        <f>'Tabla de Aspectos'!E24</f>
        <v>Ceres</v>
      </c>
      <c r="E18" s="3" t="str">
        <f>'Tabla de Aspectos'!F24</f>
        <v>Se requiere llenar las posiciones</v>
      </c>
      <c r="F18" s="3" t="e">
        <f>IF('Tabla de Aspectos'!G24='Tabla de Aspectos'!$H$2,'Tabla de Aspectos'!$H$2,IF('Tabla de Aspectos'!I24='Tabla de Aspectos'!$J$2,'Tabla de Aspectos'!$J$2,IF('Tabla de Aspectos'!K24='Tabla de Aspectos'!$L$2,'Tabla de Aspectos'!$L$2,"")))</f>
        <v>#N/A</v>
      </c>
      <c r="G18" s="5" t="e">
        <f>IF(AND('Tabla de Aspectos'!H24&gt;=0,'Tabla de Aspectos'!H24&lt;'Tabla de Aspectos'!$G$5/24),'Tabla de Aspectos'!H24,IF(AND('Tabla de Aspectos'!J24&gt;=0,'Tabla de Aspectos'!J24&lt;'Tabla de Aspectos'!$I$5/24),'Tabla de Aspectos'!J24,IF(AND('Tabla de Aspectos'!L24&gt;=0,'Tabla de Aspectos'!L24&lt;'Tabla de Aspectos'!$K$5/24),'Tabla de Aspectos'!L24,"")))</f>
        <v>#N/A</v>
      </c>
      <c r="H18" s="3" t="e">
        <f>IF(G18&lt;&gt;"",IF(F18=13,"(no se puede describir)",IF(F18="Conjunción","+20",ROUND((31-HLOOKUP(F18,'Tabla de Aspectos'!$G$2:$DT$7,6,FALSE))/3*2,1))),"")</f>
        <v>#N/A</v>
      </c>
      <c r="I18" s="3" t="e">
        <f>IF(F18='Tabla de Aspectos'!$G$2,24*G18/'Tabla de Aspectos'!$G$5,IF(F18='Tabla de Aspectos'!$I$2,24*G18/'Tabla de Aspectos'!$I$5,IF(F18='Tabla de Aspectos'!$K$2,24*G18/'Tabla de Aspectos'!$K$5,"")))</f>
        <v>#N/A</v>
      </c>
      <c r="J18" s="3" t="e">
        <f t="shared" si="15"/>
        <v>#N/A</v>
      </c>
      <c r="L18" s="3">
        <f>'Tabla de Aspectos'!D40</f>
        <v>32</v>
      </c>
      <c r="M18" s="3" t="str">
        <f>'Tabla de Aspectos'!E40</f>
        <v>Sol</v>
      </c>
      <c r="N18" s="3" t="str">
        <f>'Tabla de Aspectos'!F40</f>
        <v>Varuna</v>
      </c>
      <c r="O18" s="3" t="str">
        <f>IF('Tabla de Aspectos'!G40='Tabla de Aspectos'!$H$2,'Tabla de Aspectos'!$H$2,IF('Tabla de Aspectos'!I40='Tabla de Aspectos'!$J$2,'Tabla de Aspectos'!$J$2,IF('Tabla de Aspectos'!CY40='Tabla de Aspectos'!$CZ$2,'Tabla de Aspectos'!$CZ$2,IF('Tabla de Aspectos'!K40='Tabla de Aspectos'!$L$2,'Tabla de Aspectos'!$L$2,IF('Tabla de Aspectos'!M40='Tabla de Aspectos'!$N$2,'Tabla de Aspectos'!$N$2,IF('Tabla de Aspectos'!O40='Tabla de Aspectos'!$P$2,'Tabla de Aspectos'!$P$2,IF('Tabla de Aspectos'!Q40='Tabla de Aspectos'!$R$2,'Tabla de Aspectos'!$R$2,IF('Tabla de Aspectos'!S40='Tabla de Aspectos'!$T$2,'Tabla de Aspectos'!$T$2,IF('Tabla de Aspectos'!U40='Tabla de Aspectos'!$V$2,'Tabla de Aspectos'!$V$2,IF('Tabla de Aspectos'!W40='Tabla de Aspectos'!$X$2,'Tabla de Aspectos'!$X$2,IF('Tabla de Aspectos'!Y40='Tabla de Aspectos'!$Z$2,'Tabla de Aspectos'!$Z$2,IF('Tabla de Aspectos'!AA40='Tabla de Aspectos'!$AB$2,'Tabla de Aspectos'!$AB$2,IF('Tabla de Aspectos'!AC40='Tabla de Aspectos'!$AD$2,'Tabla de Aspectos'!$AD$2,IF('Tabla de Aspectos'!AE40='Tabla de Aspectos'!$AF$2,'Tabla de Aspectos'!$AF$2,IF('Tabla de Aspectos'!AG40='Tabla de Aspectos'!$AH$2,'Tabla de Aspectos'!$AH$2,IF('Tabla de Aspectos'!AI40='Tabla de Aspectos'!$AJ$2,'Tabla de Aspectos'!$AJ$2,IF('Tabla de Aspectos'!AK40='Tabla de Aspectos'!$AL$2,'Tabla de Aspectos'!$AL$2,IF('Tabla de Aspectos'!AM40='Tabla de Aspectos'!$AN$2,'Tabla de Aspectos'!$AN$2,IF('Tabla de Aspectos'!AO40='Tabla de Aspectos'!$AP$2,'Tabla de Aspectos'!$AP$2,IF('Tabla de Aspectos'!AQ40='Tabla de Aspectos'!$AR$2,'Tabla de Aspectos'!$AR$2,IF('Tabla de Aspectos'!AS40='Tabla de Aspectos'!$AT$2,'Tabla de Aspectos'!$AT$2,IF('Tabla de Aspectos'!AU40='Tabla de Aspectos'!$AV$2,'Tabla de Aspectos'!$AV$2,IF('Tabla de Aspectos'!AW40='Tabla de Aspectos'!$AX$2,'Tabla de Aspectos'!$AX$2,IF('Tabla de Aspectos'!AY40='Tabla de Aspectos'!$AZ$2,'Tabla de Aspectos'!$AZ$2,IF('Tabla de Aspectos'!BA40='Tabla de Aspectos'!$BB$2,'Tabla de Aspectos'!$BB$2,IF('Tabla de Aspectos'!BC40='Tabla de Aspectos'!$BD$2,'Tabla de Aspectos'!$BD$2,IF('Tabla de Aspectos'!BE40='Tabla de Aspectos'!$BF$2,'Tabla de Aspectos'!$BF$2,IF('Tabla de Aspectos'!BG40='Tabla de Aspectos'!$BH$2,'Tabla de Aspectos'!$BH$2,IF('Tabla de Aspectos'!BI40='Tabla de Aspectos'!$BJ$2,'Tabla de Aspectos'!$BJ$2,IF('Tabla de Aspectos'!BK40='Tabla de Aspectos'!$BL$2,'Tabla de Aspectos'!$BL$2,IF('Tabla de Aspectos'!BM40='Tabla de Aspectos'!$BN$2,'Tabla de Aspectos'!$BN$2,IF('Tabla de Aspectos'!BO40='Tabla de Aspectos'!$BP$2,'Tabla de Aspectos'!$BP$2,IF('Tabla de Aspectos'!BQ40='Tabla de Aspectos'!$BR$2,'Tabla de Aspectos'!$BR$2,IF('Tabla de Aspectos'!BS40='Tabla de Aspectos'!$BT$2,'Tabla de Aspectos'!$BT$2,IF('Tabla de Aspectos'!BU40='Tabla de Aspectos'!$BV$2,'Tabla de Aspectos'!$BV$2,IF('Tabla de Aspectos'!BW40='Tabla de Aspectos'!$BX$2,'Tabla de Aspectos'!$BX$2,IF('Tabla de Aspectos'!BY40='Tabla de Aspectos'!$BZ$2,'Tabla de Aspectos'!$BZ$2,IF('Tabla de Aspectos'!CA40='Tabla de Aspectos'!$CB$2,'Tabla de Aspectos'!$CB$2,IF('Tabla de Aspectos'!CC40='Tabla de Aspectos'!$CD$2,'Tabla de Aspectos'!$CD$2,IF('Tabla de Aspectos'!CE40='Tabla de Aspectos'!$CF$2,'Tabla de Aspectos'!$CF$2,IF('Tabla de Aspectos'!CG40='Tabla de Aspectos'!$CH$2,'Tabla de Aspectos'!$CH$2,IF('Tabla de Aspectos'!CI40='Tabla de Aspectos'!$CJ$2,'Tabla de Aspectos'!$CJ$2,IF('Tabla de Aspectos'!CK40='Tabla de Aspectos'!$CL$2,'Tabla de Aspectos'!$CL$2,IF('Tabla de Aspectos'!CM40='Tabla de Aspectos'!$CN$2,'Tabla de Aspectos'!$CN$2,IF('Tabla de Aspectos'!CO40='Tabla de Aspectos'!$CP$2,'Tabla de Aspectos'!$CP$2,IF('Tabla de Aspectos'!CQ40='Tabla de Aspectos'!$CR$2,'Tabla de Aspectos'!$CR$2,IF('Tabla de Aspectos'!CS40='Tabla de Aspectos'!$CT$2,'Tabla de Aspectos'!$CT$2,IF('Tabla de Aspectos'!CU40='Tabla de Aspectos'!$CV$2,'Tabla de Aspectos'!$CV$2,IF('Tabla de Aspectos'!CW40='Tabla de Aspectos'!$CX$2,'Tabla de Aspectos'!$CX$2,"")))))))))))))))))))))))))))))))))))))))))))))))))</f>
        <v>Conjunción</v>
      </c>
      <c r="P18" s="5">
        <f>IF(AND('Tabla de Aspectos'!H40&gt;=0,'Tabla de Aspectos'!H40&lt;'Tabla de Aspectos'!$G$5/24),'Tabla de Aspectos'!H40,IF(AND('Tabla de Aspectos'!J40&gt;=0,'Tabla de Aspectos'!J40&lt;'Tabla de Aspectos'!$I$5/24),'Tabla de Aspectos'!J40,IF(AND('Tabla de Aspectos'!CZ40&gt;=0,'Tabla de Aspectos'!CZ40&lt;'Tabla de Aspectos'!$CY$5/24),'Tabla de Aspectos'!CZ40,IF(AND('Tabla de Aspectos'!L40&gt;=0,'Tabla de Aspectos'!L40&lt;'Tabla de Aspectos'!$K$5/24),'Tabla de Aspectos'!L40,IF(AND('Tabla de Aspectos'!N40&gt;=0,'Tabla de Aspectos'!N40&lt;'Tabla de Aspectos'!$M$5/24),'Tabla de Aspectos'!N40,IF(AND('Tabla de Aspectos'!P40&gt;=0,'Tabla de Aspectos'!P40&lt;'Tabla de Aspectos'!$O$5/24),'Tabla de Aspectos'!P40,IF(AND('Tabla de Aspectos'!R40&gt;=0,'Tabla de Aspectos'!R40&lt;'Tabla de Aspectos'!$Q$5/24),'Tabla de Aspectos'!R40,IF(AND('Tabla de Aspectos'!T40&gt;=0,'Tabla de Aspectos'!T40&lt;'Tabla de Aspectos'!$S$5/24),'Tabla de Aspectos'!T40,IF(AND('Tabla de Aspectos'!V40&gt;=0,'Tabla de Aspectos'!V40&lt;'Tabla de Aspectos'!$U$5/24),'Tabla de Aspectos'!V40,IF(AND('Tabla de Aspectos'!X40&gt;=0,'Tabla de Aspectos'!X40&lt;'Tabla de Aspectos'!$W$5/24),'Tabla de Aspectos'!X40,IF(AND('Tabla de Aspectos'!Z40&gt;=0,'Tabla de Aspectos'!Z40&lt;'Tabla de Aspectos'!$Y$5/24),'Tabla de Aspectos'!Z40,IF(AND('Tabla de Aspectos'!AB40&gt;=0,'Tabla de Aspectos'!AB40&lt;'Tabla de Aspectos'!$AA$5/24),'Tabla de Aspectos'!AB40,IF(AND('Tabla de Aspectos'!AD40&gt;=0,'Tabla de Aspectos'!AD40&lt;'Tabla de Aspectos'!$AC$5/24),'Tabla de Aspectos'!AD40,IF(AND('Tabla de Aspectos'!AF40&gt;=0,'Tabla de Aspectos'!AF40&lt;'Tabla de Aspectos'!$AE$5/24),'Tabla de Aspectos'!AF40,IF(AND('Tabla de Aspectos'!AH40&gt;=0,'Tabla de Aspectos'!AH40&lt;'Tabla de Aspectos'!$AG$5/24),'Tabla de Aspectos'!AH40,IF(AND('Tabla de Aspectos'!AJ40&gt;=0,'Tabla de Aspectos'!AJ40&lt;'Tabla de Aspectos'!$AI$5/24),'Tabla de Aspectos'!AJ40,IF(AND('Tabla de Aspectos'!AL40&gt;=0,'Tabla de Aspectos'!AL40&lt;'Tabla de Aspectos'!$AK$5/24),'Tabla de Aspectos'!AL40,IF(AND('Tabla de Aspectos'!AN40&gt;=0,'Tabla de Aspectos'!AN40&lt;'Tabla de Aspectos'!$AM$5/24),'Tabla de Aspectos'!AN40,IF(AND('Tabla de Aspectos'!AP40&gt;=0,'Tabla de Aspectos'!AP40&lt;'Tabla de Aspectos'!$AO$5/24),'Tabla de Aspectos'!AP40,IF(AND('Tabla de Aspectos'!AR40&gt;=0,'Tabla de Aspectos'!AR40&lt;'Tabla de Aspectos'!$AQ$5/24),'Tabla de Aspectos'!AR40,IF(AND('Tabla de Aspectos'!AT40&gt;=0,'Tabla de Aspectos'!AT40&lt;'Tabla de Aspectos'!$AS$5/24),'Tabla de Aspectos'!AT40,IF(AND('Tabla de Aspectos'!AV40&gt;=0,'Tabla de Aspectos'!AV40&lt;'Tabla de Aspectos'!$AU$5/24),'Tabla de Aspectos'!AV40,IF(AND('Tabla de Aspectos'!AX40&gt;=0,'Tabla de Aspectos'!AX40&lt;'Tabla de Aspectos'!$AW$5/24),'Tabla de Aspectos'!AX40,IF(AND('Tabla de Aspectos'!AZ40&gt;=0,'Tabla de Aspectos'!AZ40&lt;'Tabla de Aspectos'!$AY$5/24),'Tabla de Aspectos'!AZ40,IF(AND('Tabla de Aspectos'!BB40&gt;=0,'Tabla de Aspectos'!BB40&lt;'Tabla de Aspectos'!$BA$5/24),'Tabla de Aspectos'!BB40,IF(AND('Tabla de Aspectos'!BD40&gt;=0,'Tabla de Aspectos'!BD40&lt;'Tabla de Aspectos'!$BC$5/24),'Tabla de Aspectos'!BD40,IF(AND('Tabla de Aspectos'!BF40&gt;=0,'Tabla de Aspectos'!BF40&lt;'Tabla de Aspectos'!$BE$5/24),'Tabla de Aspectos'!BF40,IF(AND('Tabla de Aspectos'!BH40&gt;=0,'Tabla de Aspectos'!BH40&lt;'Tabla de Aspectos'!$BG$5/24),'Tabla de Aspectos'!BH40,IF(AND('Tabla de Aspectos'!BJ40&gt;=0,'Tabla de Aspectos'!BJ40&lt;'Tabla de Aspectos'!$BI$5/24),'Tabla de Aspectos'!BJ40,IF(AND('Tabla de Aspectos'!BL40&gt;=0,'Tabla de Aspectos'!BL40&lt;'Tabla de Aspectos'!$BK$5/24),'Tabla de Aspectos'!BL40,IF(AND('Tabla de Aspectos'!BN40&gt;=0,'Tabla de Aspectos'!BN40&lt;'Tabla de Aspectos'!$BM$5/24),'Tabla de Aspectos'!BN40,IF(AND('Tabla de Aspectos'!BP40&gt;=0,'Tabla de Aspectos'!BP40&lt;'Tabla de Aspectos'!$BO$5/24),'Tabla de Aspectos'!BP40,IF(AND('Tabla de Aspectos'!BR40&gt;=0,'Tabla de Aspectos'!BR40&lt;'Tabla de Aspectos'!$BQ$5/24),'Tabla de Aspectos'!BR40,IF(AND('Tabla de Aspectos'!BT40&gt;=0,'Tabla de Aspectos'!BT40&lt;'Tabla de Aspectos'!$BS$5/24),'Tabla de Aspectos'!BT40,IF(AND('Tabla de Aspectos'!BV40&gt;=0,'Tabla de Aspectos'!BV40&lt;'Tabla de Aspectos'!$BU$5/24),'Tabla de Aspectos'!BV40,IF(AND('Tabla de Aspectos'!BX40&gt;=0,'Tabla de Aspectos'!BX40&lt;'Tabla de Aspectos'!$BW$5/24),'Tabla de Aspectos'!BX40,IF(AND('Tabla de Aspectos'!BZ40&gt;=0,'Tabla de Aspectos'!BZ40&lt;'Tabla de Aspectos'!$BY$5/24),'Tabla de Aspectos'!BZ40,IF(AND('Tabla de Aspectos'!CB40&gt;=0,'Tabla de Aspectos'!CB40&lt;'Tabla de Aspectos'!$CA$5/24),'Tabla de Aspectos'!CB40,IF(AND('Tabla de Aspectos'!CD40&gt;=0,'Tabla de Aspectos'!CD40&lt;'Tabla de Aspectos'!$CC$5/24),'Tabla de Aspectos'!CD40,IF(AND('Tabla de Aspectos'!CF40&gt;=0,'Tabla de Aspectos'!CF40&lt;'Tabla de Aspectos'!$CE$5/24),'Tabla de Aspectos'!CF40,IF(AND('Tabla de Aspectos'!CH40&gt;=0,'Tabla de Aspectos'!CH40&lt;'Tabla de Aspectos'!$CG$5/24),'Tabla de Aspectos'!CH40,IF(AND('Tabla de Aspectos'!CJ40&gt;=0,'Tabla de Aspectos'!CJ40&lt;'Tabla de Aspectos'!$CI$5/24),'Tabla de Aspectos'!CJ40,IF(AND('Tabla de Aspectos'!CL40&gt;=0,'Tabla de Aspectos'!CL40&lt;'Tabla de Aspectos'!$CK$5/24),'Tabla de Aspectos'!CL40,IF(AND('Tabla de Aspectos'!CN40&gt;=0,'Tabla de Aspectos'!CN40&lt;'Tabla de Aspectos'!$CM$5/24),'Tabla de Aspectos'!CN40,IF(AND('Tabla de Aspectos'!CP40&gt;=0,'Tabla de Aspectos'!CP40&lt;'Tabla de Aspectos'!$CO$5/24),'Tabla de Aspectos'!CP40,IF(AND('Tabla de Aspectos'!CR40&gt;=0,'Tabla de Aspectos'!CR40&lt;'Tabla de Aspectos'!$CQ$5/24),'Tabla de Aspectos'!CR40,IF(AND('Tabla de Aspectos'!CT40&gt;=0,'Tabla de Aspectos'!CT40&lt;'Tabla de Aspectos'!$CS$5/24),'Tabla de Aspectos'!CT40,IF(AND('Tabla de Aspectos'!CV40&gt;=0,'Tabla de Aspectos'!CV40&lt;'Tabla de Aspectos'!$CU$5/24),'Tabla de Aspectos'!CV40,IF(AND('Tabla de Aspectos'!CX40&gt;=0,'Tabla de Aspectos'!CX40&lt;'Tabla de Aspectos'!$CW$5/24),'Tabla de Aspectos'!CX40,"")))))))))))))))))))))))))))))))))))))))))))))))))</f>
        <v>0</v>
      </c>
      <c r="Q18" s="3" t="str">
        <f>IF(P18&lt;&gt;"",IF(O18=13,"(no se puede describir)",IF(O18="Conjunción","+20",ROUND((31-HLOOKUP(O18,'Tabla de Aspectos'!$G$2:$DT$7,6,FALSE))/3*2,1))),"")</f>
        <v>+20</v>
      </c>
      <c r="R18" s="3">
        <f>IF(O18='Tabla de Aspectos'!$G$2,24*P18/'Tabla de Aspectos'!$G$5,IF(O18='Tabla de Aspectos'!$I$2,24*P18/'Tabla de Aspectos'!$I$5,IF(O18='Tabla de Aspectos'!$K$2,24*P18/'Tabla de Aspectos'!$K$5,IF(O18='Tabla de Aspectos'!$CY$2,24*P18/'Tabla de Aspectos'!$CY$5,IF(O18='Tabla de Aspectos'!$M$2,24*P18/'Tabla de Aspectos'!$M$5,IF(O18='Tabla de Aspectos'!$M$2,24*P18/'Tabla de Aspectos'!$M$5,IF(O18='Tabla de Aspectos'!$O$2,24*P18/'Tabla de Aspectos'!$O$5,IF(O18='Tabla de Aspectos'!$Q$2,24*P18/'Tabla de Aspectos'!$Q$5,IF(O18='Tabla de Aspectos'!$S$2,24*P18/'Tabla de Aspectos'!$S$5,IF(O18='Tabla de Aspectos'!$U$2,24*P18/'Tabla de Aspectos'!$U$5,IF(O18='Tabla de Aspectos'!$W$2,24*P18/'Tabla de Aspectos'!$W$5,IF(O18='Tabla de Aspectos'!$Y$2,24*P18/'Tabla de Aspectos'!$Y$5,IF(O18='Tabla de Aspectos'!$AA$2,24*P18/'Tabla de Aspectos'!$AA$5,IF(O18='Tabla de Aspectos'!$AC$2,24*P18/'Tabla de Aspectos'!$AC$5,IF(O18='Tabla de Aspectos'!$AE$2,24*P18/'Tabla de Aspectos'!$AE$5,IF(O18='Tabla de Aspectos'!$AG$2,24*P18/'Tabla de Aspectos'!$AG$5,IF(O18='Tabla de Aspectos'!$AI$2,24*P18/'Tabla de Aspectos'!$AI$5,IF(O18='Tabla de Aspectos'!$AK$2,24*P18/'Tabla de Aspectos'!$AK$5,IF(O18='Tabla de Aspectos'!$AM$2,24*P18/'Tabla de Aspectos'!$AM$5,IF(O18='Tabla de Aspectos'!$AO$2,24*P18/'Tabla de Aspectos'!$AO$5,IF(O18='Tabla de Aspectos'!$AQ$2,24*P18/'Tabla de Aspectos'!$AQ$5,IF(O18='Tabla de Aspectos'!$AS$2,24*P18/'Tabla de Aspectos'!$AS$5,IF(O18='Tabla de Aspectos'!$AU$2,24*P18/'Tabla de Aspectos'!$AU$5,IF(O18='Tabla de Aspectos'!$AW$2,24*P18/'Tabla de Aspectos'!$AW$5,IF(O18='Tabla de Aspectos'!$AY$2,24*P18/'Tabla de Aspectos'!$AY$5,IF(O18='Tabla de Aspectos'!$BA$2,24*P18/'Tabla de Aspectos'!$BA$5,IF(O18='Tabla de Aspectos'!$BC$2,24*P18/'Tabla de Aspectos'!$BC$5,IF(O18='Tabla de Aspectos'!$BE$2,24*P18/'Tabla de Aspectos'!$BE$5,IF(O18='Tabla de Aspectos'!$BG$2,24*P18/'Tabla de Aspectos'!$BG$5,IF(O18='Tabla de Aspectos'!$BI$2,24*P18/'Tabla de Aspectos'!$BI$5,IF(O18='Tabla de Aspectos'!$BK$2,24*P18/'Tabla de Aspectos'!$BK$5,IF(O18='Tabla de Aspectos'!$BM$2,24*P18/'Tabla de Aspectos'!$BM$5,IF(O18='Tabla de Aspectos'!$BO$2,24*P18/'Tabla de Aspectos'!$BO$5,IF(O18='Tabla de Aspectos'!$BQ$2,24*P18/'Tabla de Aspectos'!$BQ$5,IF(O18='Tabla de Aspectos'!$BS$2,24*P18/'Tabla de Aspectos'!$BS$5,IF(O18='Tabla de Aspectos'!$BU$2,24*P18/'Tabla de Aspectos'!$BU$5,IF(O18='Tabla de Aspectos'!$BW$2,24*P18/'Tabla de Aspectos'!$BW$5,IF(O18='Tabla de Aspectos'!$BY$2,24*P18/'Tabla de Aspectos'!$BY$5,IF(O18='Tabla de Aspectos'!$CA$2,24*P18/'Tabla de Aspectos'!$CA$5,IF(O18='Tabla de Aspectos'!$CC$2,24*P18/'Tabla de Aspectos'!$CC$5,IF(O18='Tabla de Aspectos'!$CE$2,24*P18/'Tabla de Aspectos'!$CE$5,IF(O18='Tabla de Aspectos'!$CG$2,24*P18/'Tabla de Aspectos'!$CG$5,IF(O18='Tabla de Aspectos'!$CI$2,24*P18/'Tabla de Aspectos'!$CI$5,IF(O18='Tabla de Aspectos'!$CK$2,24*P18/'Tabla de Aspectos'!$CK$5,IF(O18='Tabla de Aspectos'!$CM$2,24*P18/'Tabla de Aspectos'!$CM$5,IF(O18='Tabla de Aspectos'!$CO$2,24*P18/'Tabla de Aspectos'!$CO$5,IF(O18='Tabla de Aspectos'!$CQ$2,24*P18/'Tabla de Aspectos'!$CQ$5,IF(O18='Tabla de Aspectos'!$CS$2,24*P18/'Tabla de Aspectos'!$CS$5,IF(O18='Tabla de Aspectos'!$CU$2,24*P18/'Tabla de Aspectos'!$CU$5,IF(O18='Tabla de Aspectos'!$CW$2,24*P18/'Tabla de Aspectos'!$CW$5,""))))))))))))))))))))))))))))))))))))))))))))))))))</f>
        <v>0</v>
      </c>
      <c r="S18" s="3">
        <f t="shared" ref="S18" si="17">IF(AND(R18&gt;=0,R18&lt;0.05),20,IF(AND(R18&gt;=0.05,R18&lt;0.1),19,IF(AND(R18&gt;=0.1,R18&lt;0.15),18,IF(AND(R18&gt;=0.15,R18&lt;0.2),17,IF(AND(R18&gt;=0.2,R18&lt;0.25),16,IF(AND(R18&gt;=0.25,R18&lt;0.3),15,IF(AND(R18&gt;=0.3,R18&lt;0.35),14,IF(AND(R18&gt;=0.35,R18&lt;0.4),13,IF(AND(R18&gt;=0.4,R18&lt;0.45),12,IF(AND(R18&gt;=0.45,R18&lt;0.5),11,IF(AND(R18&gt;=0.5,R18&lt;0.55),10,IF(AND(R18&gt;=0.55,R18&lt;0.6),9,IF(AND(R18&gt;=0.6,R18&lt;0.65),8,IF(AND(R18&gt;=0.65,R18&lt;0.7),7,IF(AND(R18&gt;=0.7,R18&lt;0.75),6,IF(AND(R18&gt;=0.75,R18&lt;0.8),5,IF(AND(R18&gt;=0.8,R18&lt;0.85),4,IF(AND(R18&gt;=0.85,R18&lt;0.9),3,IF(AND(R18&gt;=0.9,R18&lt;0.95),2,IF(AND(R18&gt;=0.95,R18&lt;1),1,""))))))))))))))))))))</f>
        <v>20</v>
      </c>
      <c r="U18" s="3">
        <f>'Tabla de Aspectos'!D55</f>
        <v>48</v>
      </c>
      <c r="V18" s="3" t="str">
        <f>'Tabla de Aspectos'!E55</f>
        <v>Luna</v>
      </c>
      <c r="W18" s="3" t="str">
        <f>'Tabla de Aspectos'!F55</f>
        <v>Varuna</v>
      </c>
      <c r="X18" s="3" t="str">
        <f>IF('Tabla de Aspectos'!G55='Tabla de Aspectos'!$H$2,'Tabla de Aspectos'!$H$2,IF('Tabla de Aspectos'!I55='Tabla de Aspectos'!$J$2,'Tabla de Aspectos'!$J$2,IF('Tabla de Aspectos'!CY55='Tabla de Aspectos'!$CZ$2,'Tabla de Aspectos'!$CZ$2,IF('Tabla de Aspectos'!K55='Tabla de Aspectos'!$L$2,'Tabla de Aspectos'!$L$2,IF('Tabla de Aspectos'!M55='Tabla de Aspectos'!$N$2,'Tabla de Aspectos'!$N$2,IF('Tabla de Aspectos'!O55='Tabla de Aspectos'!$P$2,'Tabla de Aspectos'!$P$2,IF('Tabla de Aspectos'!Q55='Tabla de Aspectos'!$R$2,'Tabla de Aspectos'!$R$2,IF('Tabla de Aspectos'!S55='Tabla de Aspectos'!$T$2,'Tabla de Aspectos'!$T$2,IF('Tabla de Aspectos'!U55='Tabla de Aspectos'!$V$2,'Tabla de Aspectos'!$V$2,IF('Tabla de Aspectos'!W55='Tabla de Aspectos'!$X$2,'Tabla de Aspectos'!$X$2,IF('Tabla de Aspectos'!Y55='Tabla de Aspectos'!$Z$2,'Tabla de Aspectos'!$Z$2,IF('Tabla de Aspectos'!AA55='Tabla de Aspectos'!$AB$2,'Tabla de Aspectos'!$AB$2,IF('Tabla de Aspectos'!AC55='Tabla de Aspectos'!$AD$2,'Tabla de Aspectos'!$AD$2,IF('Tabla de Aspectos'!AE55='Tabla de Aspectos'!$AF$2,'Tabla de Aspectos'!$AF$2,IF('Tabla de Aspectos'!AG55='Tabla de Aspectos'!$AH$2,'Tabla de Aspectos'!$AH$2,IF('Tabla de Aspectos'!AI55='Tabla de Aspectos'!$AJ$2,'Tabla de Aspectos'!$AJ$2,IF('Tabla de Aspectos'!AK55='Tabla de Aspectos'!$AL$2,'Tabla de Aspectos'!$AL$2,IF('Tabla de Aspectos'!AM55='Tabla de Aspectos'!$AN$2,'Tabla de Aspectos'!$AN$2,IF('Tabla de Aspectos'!AO55='Tabla de Aspectos'!$AP$2,'Tabla de Aspectos'!$AP$2,IF('Tabla de Aspectos'!AQ55='Tabla de Aspectos'!$AR$2,'Tabla de Aspectos'!$AR$2,IF('Tabla de Aspectos'!AS55='Tabla de Aspectos'!$AT$2,'Tabla de Aspectos'!$AT$2,IF('Tabla de Aspectos'!AU55='Tabla de Aspectos'!$AV$2,'Tabla de Aspectos'!$AV$2,IF('Tabla de Aspectos'!AW55='Tabla de Aspectos'!$AX$2,'Tabla de Aspectos'!$AX$2,IF('Tabla de Aspectos'!AY55='Tabla de Aspectos'!$AZ$2,'Tabla de Aspectos'!$AZ$2,IF('Tabla de Aspectos'!BA55='Tabla de Aspectos'!$BB$2,'Tabla de Aspectos'!$BB$2,IF('Tabla de Aspectos'!BC55='Tabla de Aspectos'!$BD$2,'Tabla de Aspectos'!$BD$2,IF('Tabla de Aspectos'!BE55='Tabla de Aspectos'!$BF$2,'Tabla de Aspectos'!$BF$2,IF('Tabla de Aspectos'!BG55='Tabla de Aspectos'!$BH$2,'Tabla de Aspectos'!$BH$2,IF('Tabla de Aspectos'!BI55='Tabla de Aspectos'!$BJ$2,'Tabla de Aspectos'!$BJ$2,IF('Tabla de Aspectos'!BK55='Tabla de Aspectos'!$BL$2,'Tabla de Aspectos'!$BL$2,IF('Tabla de Aspectos'!BM55='Tabla de Aspectos'!$BN$2,'Tabla de Aspectos'!$BN$2,IF('Tabla de Aspectos'!BO55='Tabla de Aspectos'!$BP$2,'Tabla de Aspectos'!$BP$2,IF('Tabla de Aspectos'!BQ55='Tabla de Aspectos'!$BR$2,'Tabla de Aspectos'!$BR$2,IF('Tabla de Aspectos'!BS55='Tabla de Aspectos'!$BT$2,'Tabla de Aspectos'!$BT$2,IF('Tabla de Aspectos'!BU55='Tabla de Aspectos'!$BV$2,'Tabla de Aspectos'!$BV$2,IF('Tabla de Aspectos'!BW55='Tabla de Aspectos'!$BX$2,'Tabla de Aspectos'!$BX$2,IF('Tabla de Aspectos'!BY55='Tabla de Aspectos'!$BZ$2,'Tabla de Aspectos'!$BZ$2,IF('Tabla de Aspectos'!CA55='Tabla de Aspectos'!$CB$2,'Tabla de Aspectos'!$CB$2,IF('Tabla de Aspectos'!CC55='Tabla de Aspectos'!$CD$2,'Tabla de Aspectos'!$CD$2,IF('Tabla de Aspectos'!CE55='Tabla de Aspectos'!$CF$2,'Tabla de Aspectos'!$CF$2,IF('Tabla de Aspectos'!CG55='Tabla de Aspectos'!$CH$2,'Tabla de Aspectos'!$CH$2,IF('Tabla de Aspectos'!CI55='Tabla de Aspectos'!$CJ$2,'Tabla de Aspectos'!$CJ$2,IF('Tabla de Aspectos'!CK55='Tabla de Aspectos'!$CL$2,'Tabla de Aspectos'!$CL$2,IF('Tabla de Aspectos'!CM55='Tabla de Aspectos'!$CN$2,'Tabla de Aspectos'!$CN$2,IF('Tabla de Aspectos'!CO55='Tabla de Aspectos'!$CP$2,'Tabla de Aspectos'!$CP$2,IF('Tabla de Aspectos'!CQ55='Tabla de Aspectos'!$CR$2,'Tabla de Aspectos'!$CR$2,IF('Tabla de Aspectos'!CS55='Tabla de Aspectos'!$CT$2,'Tabla de Aspectos'!$CT$2,IF('Tabla de Aspectos'!CU55='Tabla de Aspectos'!$CV$2,'Tabla de Aspectos'!$CV$2,IF('Tabla de Aspectos'!CW55='Tabla de Aspectos'!$CX$2,'Tabla de Aspectos'!$CX$2,"")))))))))))))))))))))))))))))))))))))))))))))))))</f>
        <v>Conjunción</v>
      </c>
      <c r="Y18" s="5">
        <f>IF(AND('Tabla de Aspectos'!H55&gt;=0,'Tabla de Aspectos'!H55&lt;'Tabla de Aspectos'!$G$5/24),'Tabla de Aspectos'!H55,IF(AND('Tabla de Aspectos'!J55&gt;=0,'Tabla de Aspectos'!J55&lt;'Tabla de Aspectos'!$I$5/24),'Tabla de Aspectos'!J55,IF(AND('Tabla de Aspectos'!CZ55&gt;=0,'Tabla de Aspectos'!CZ55&lt;'Tabla de Aspectos'!$CY$5/24),'Tabla de Aspectos'!CZ55,IF(AND('Tabla de Aspectos'!L55&gt;=0,'Tabla de Aspectos'!L55&lt;'Tabla de Aspectos'!$K$5/24),'Tabla de Aspectos'!L55,IF(AND('Tabla de Aspectos'!N55&gt;=0,'Tabla de Aspectos'!N55&lt;'Tabla de Aspectos'!$M$5/24),'Tabla de Aspectos'!N55,IF(AND('Tabla de Aspectos'!P55&gt;=0,'Tabla de Aspectos'!P55&lt;'Tabla de Aspectos'!$O$5/24),'Tabla de Aspectos'!P55,IF(AND('Tabla de Aspectos'!R55&gt;=0,'Tabla de Aspectos'!R55&lt;'Tabla de Aspectos'!$Q$5/24),'Tabla de Aspectos'!R55,IF(AND('Tabla de Aspectos'!T55&gt;=0,'Tabla de Aspectos'!T55&lt;'Tabla de Aspectos'!$S$5/24),'Tabla de Aspectos'!T55,IF(AND('Tabla de Aspectos'!V55&gt;=0,'Tabla de Aspectos'!V55&lt;'Tabla de Aspectos'!$U$5/24),'Tabla de Aspectos'!V55,IF(AND('Tabla de Aspectos'!X55&gt;=0,'Tabla de Aspectos'!X55&lt;'Tabla de Aspectos'!$W$5/24),'Tabla de Aspectos'!X55,IF(AND('Tabla de Aspectos'!Z55&gt;=0,'Tabla de Aspectos'!Z55&lt;'Tabla de Aspectos'!$Y$5/24),'Tabla de Aspectos'!Z55,IF(AND('Tabla de Aspectos'!AB55&gt;=0,'Tabla de Aspectos'!AB55&lt;'Tabla de Aspectos'!$AA$5/24),'Tabla de Aspectos'!AB55,IF(AND('Tabla de Aspectos'!AD55&gt;=0,'Tabla de Aspectos'!AD55&lt;'Tabla de Aspectos'!$AC$5/24),'Tabla de Aspectos'!AD55,IF(AND('Tabla de Aspectos'!AF55&gt;=0,'Tabla de Aspectos'!AF55&lt;'Tabla de Aspectos'!$AE$5/24),'Tabla de Aspectos'!AF55,IF(AND('Tabla de Aspectos'!AH55&gt;=0,'Tabla de Aspectos'!AH55&lt;'Tabla de Aspectos'!$AG$5/24),'Tabla de Aspectos'!AH55,IF(AND('Tabla de Aspectos'!AJ55&gt;=0,'Tabla de Aspectos'!AJ55&lt;'Tabla de Aspectos'!$AI$5/24),'Tabla de Aspectos'!AJ55,IF(AND('Tabla de Aspectos'!AL55&gt;=0,'Tabla de Aspectos'!AL55&lt;'Tabla de Aspectos'!$AK$5/24),'Tabla de Aspectos'!AL55,IF(AND('Tabla de Aspectos'!AN55&gt;=0,'Tabla de Aspectos'!AN55&lt;'Tabla de Aspectos'!$AM$5/24),'Tabla de Aspectos'!AN55,IF(AND('Tabla de Aspectos'!AP55&gt;=0,'Tabla de Aspectos'!AP55&lt;'Tabla de Aspectos'!$AO$5/24),'Tabla de Aspectos'!AP55,IF(AND('Tabla de Aspectos'!AR55&gt;=0,'Tabla de Aspectos'!AR55&lt;'Tabla de Aspectos'!$AQ$5/24),'Tabla de Aspectos'!AR55,IF(AND('Tabla de Aspectos'!AT55&gt;=0,'Tabla de Aspectos'!AT55&lt;'Tabla de Aspectos'!$AS$5/24),'Tabla de Aspectos'!AT55,IF(AND('Tabla de Aspectos'!AV55&gt;=0,'Tabla de Aspectos'!AV55&lt;'Tabla de Aspectos'!$AU$5/24),'Tabla de Aspectos'!AV55,IF(AND('Tabla de Aspectos'!AX55&gt;=0,'Tabla de Aspectos'!AX55&lt;'Tabla de Aspectos'!$AW$5/24),'Tabla de Aspectos'!AX55,IF(AND('Tabla de Aspectos'!AZ55&gt;=0,'Tabla de Aspectos'!AZ55&lt;'Tabla de Aspectos'!$AY$5/24),'Tabla de Aspectos'!AZ55,IF(AND('Tabla de Aspectos'!BB55&gt;=0,'Tabla de Aspectos'!BB55&lt;'Tabla de Aspectos'!$BA$5/24),'Tabla de Aspectos'!BB55,IF(AND('Tabla de Aspectos'!BD55&gt;=0,'Tabla de Aspectos'!BD55&lt;'Tabla de Aspectos'!$BC$5/24),'Tabla de Aspectos'!BD55,IF(AND('Tabla de Aspectos'!BF55&gt;=0,'Tabla de Aspectos'!BF55&lt;'Tabla de Aspectos'!$BE$5/24),'Tabla de Aspectos'!BF55,IF(AND('Tabla de Aspectos'!BH55&gt;=0,'Tabla de Aspectos'!BH55&lt;'Tabla de Aspectos'!$BG$5/24),'Tabla de Aspectos'!BH55,IF(AND('Tabla de Aspectos'!BJ55&gt;=0,'Tabla de Aspectos'!BJ55&lt;'Tabla de Aspectos'!$BI$5/24),'Tabla de Aspectos'!BJ55,IF(AND('Tabla de Aspectos'!BL55&gt;=0,'Tabla de Aspectos'!BL55&lt;'Tabla de Aspectos'!$BK$5/24),'Tabla de Aspectos'!BL55,IF(AND('Tabla de Aspectos'!BN55&gt;=0,'Tabla de Aspectos'!BN55&lt;'Tabla de Aspectos'!$BM$5/24),'Tabla de Aspectos'!BN55,IF(AND('Tabla de Aspectos'!BP55&gt;=0,'Tabla de Aspectos'!BP55&lt;'Tabla de Aspectos'!$BO$5/24),'Tabla de Aspectos'!BP55,IF(AND('Tabla de Aspectos'!BR55&gt;=0,'Tabla de Aspectos'!BR55&lt;'Tabla de Aspectos'!$BQ$5/24),'Tabla de Aspectos'!BR55,IF(AND('Tabla de Aspectos'!BT55&gt;=0,'Tabla de Aspectos'!BT55&lt;'Tabla de Aspectos'!$BS$5/24),'Tabla de Aspectos'!BT55,IF(AND('Tabla de Aspectos'!BV55&gt;=0,'Tabla de Aspectos'!BV55&lt;'Tabla de Aspectos'!$BU$5/24),'Tabla de Aspectos'!BV55,IF(AND('Tabla de Aspectos'!BX55&gt;=0,'Tabla de Aspectos'!BX55&lt;'Tabla de Aspectos'!$BW$5/24),'Tabla de Aspectos'!BX55,IF(AND('Tabla de Aspectos'!BZ55&gt;=0,'Tabla de Aspectos'!BZ55&lt;'Tabla de Aspectos'!$BY$5/24),'Tabla de Aspectos'!BZ55,IF(AND('Tabla de Aspectos'!CB55&gt;=0,'Tabla de Aspectos'!CB55&lt;'Tabla de Aspectos'!$CA$5/24),'Tabla de Aspectos'!CB55,IF(AND('Tabla de Aspectos'!CD55&gt;=0,'Tabla de Aspectos'!CD55&lt;'Tabla de Aspectos'!$CC$5/24),'Tabla de Aspectos'!CD55,IF(AND('Tabla de Aspectos'!CF55&gt;=0,'Tabla de Aspectos'!CF55&lt;'Tabla de Aspectos'!$CE$5/24),'Tabla de Aspectos'!CF55,IF(AND('Tabla de Aspectos'!CH55&gt;=0,'Tabla de Aspectos'!CH55&lt;'Tabla de Aspectos'!$CG$5/24),'Tabla de Aspectos'!CH55,IF(AND('Tabla de Aspectos'!CJ55&gt;=0,'Tabla de Aspectos'!CJ55&lt;'Tabla de Aspectos'!$CI$5/24),'Tabla de Aspectos'!CJ55,IF(AND('Tabla de Aspectos'!CL55&gt;=0,'Tabla de Aspectos'!CL55&lt;'Tabla de Aspectos'!$CK$5/24),'Tabla de Aspectos'!CL55,IF(AND('Tabla de Aspectos'!CN55&gt;=0,'Tabla de Aspectos'!CN55&lt;'Tabla de Aspectos'!$CM$5/24),'Tabla de Aspectos'!CN55,IF(AND('Tabla de Aspectos'!CP55&gt;=0,'Tabla de Aspectos'!CP55&lt;'Tabla de Aspectos'!$CO$5/24),'Tabla de Aspectos'!CP55,IF(AND('Tabla de Aspectos'!CR55&gt;=0,'Tabla de Aspectos'!CR55&lt;'Tabla de Aspectos'!$CQ$5/24),'Tabla de Aspectos'!CR55,IF(AND('Tabla de Aspectos'!CT55&gt;=0,'Tabla de Aspectos'!CT55&lt;'Tabla de Aspectos'!$CS$5/24),'Tabla de Aspectos'!CT55,IF(AND('Tabla de Aspectos'!CV55&gt;=0,'Tabla de Aspectos'!CV55&lt;'Tabla de Aspectos'!$CU$5/24),'Tabla de Aspectos'!CV55,IF(AND('Tabla de Aspectos'!CX55&gt;=0,'Tabla de Aspectos'!CX55&lt;'Tabla de Aspectos'!$CW$5/24),'Tabla de Aspectos'!CX55,"")))))))))))))))))))))))))))))))))))))))))))))))))</f>
        <v>0</v>
      </c>
      <c r="Z18" s="3" t="str">
        <f>IF(Y18&lt;&gt;"",IF(X18=13,"(no se puede describir)",IF(X18="Conjunción","+20",ROUND((31-HLOOKUP(X18,'Tabla de Aspectos'!$G$2:$DT$7,6,FALSE))/3*2,1))),"")</f>
        <v>+20</v>
      </c>
      <c r="AA18" s="3">
        <f>IF(X18='Tabla de Aspectos'!$G$2,24*Y18/'Tabla de Aspectos'!$G$5,IF(X18='Tabla de Aspectos'!$I$2,24*Y18/'Tabla de Aspectos'!$I$5,IF(X18='Tabla de Aspectos'!$K$2,24*Y18/'Tabla de Aspectos'!$K$5,IF(X18='Tabla de Aspectos'!$CY$2,24*Y18/'Tabla de Aspectos'!$CY$5,IF(X18='Tabla de Aspectos'!$M$2,24*Y18/'Tabla de Aspectos'!$M$5,IF(X18='Tabla de Aspectos'!$M$2,24*Y18/'Tabla de Aspectos'!$M$5,IF(X18='Tabla de Aspectos'!$O$2,24*Y18/'Tabla de Aspectos'!$O$5,IF(X18='Tabla de Aspectos'!$Q$2,24*Y18/'Tabla de Aspectos'!$Q$5,IF(X18='Tabla de Aspectos'!$S$2,24*Y18/'Tabla de Aspectos'!$S$5,IF(X18='Tabla de Aspectos'!$U$2,24*Y18/'Tabla de Aspectos'!$U$5,IF(X18='Tabla de Aspectos'!$W$2,24*Y18/'Tabla de Aspectos'!$W$5,IF(X18='Tabla de Aspectos'!$Y$2,24*Y18/'Tabla de Aspectos'!$Y$5,IF(X18='Tabla de Aspectos'!$AA$2,24*Y18/'Tabla de Aspectos'!$AA$5,IF(X18='Tabla de Aspectos'!$AC$2,24*Y18/'Tabla de Aspectos'!$AC$5,IF(X18='Tabla de Aspectos'!$AE$2,24*Y18/'Tabla de Aspectos'!$AE$5,IF(X18='Tabla de Aspectos'!$AG$2,24*Y18/'Tabla de Aspectos'!$AG$5,IF(X18='Tabla de Aspectos'!$AI$2,24*Y18/'Tabla de Aspectos'!$AI$5,IF(X18='Tabla de Aspectos'!$AK$2,24*Y18/'Tabla de Aspectos'!$AK$5,IF(X18='Tabla de Aspectos'!$AM$2,24*Y18/'Tabla de Aspectos'!$AM$5,IF(X18='Tabla de Aspectos'!$AO$2,24*Y18/'Tabla de Aspectos'!$AO$5,IF(X18='Tabla de Aspectos'!$AQ$2,24*Y18/'Tabla de Aspectos'!$AQ$5,IF(X18='Tabla de Aspectos'!$AS$2,24*Y18/'Tabla de Aspectos'!$AS$5,IF(X18='Tabla de Aspectos'!$AU$2,24*Y18/'Tabla de Aspectos'!$AU$5,IF(X18='Tabla de Aspectos'!$AW$2,24*Y18/'Tabla de Aspectos'!$AW$5,IF(X18='Tabla de Aspectos'!$AY$2,24*Y18/'Tabla de Aspectos'!$AY$5,IF(X18='Tabla de Aspectos'!$BA$2,24*Y18/'Tabla de Aspectos'!$BA$5,IF(X18='Tabla de Aspectos'!$BC$2,24*Y18/'Tabla de Aspectos'!$BC$5,IF(X18='Tabla de Aspectos'!$BE$2,24*Y18/'Tabla de Aspectos'!$BE$5,IF(X18='Tabla de Aspectos'!$BG$2,24*Y18/'Tabla de Aspectos'!$BG$5,IF(X18='Tabla de Aspectos'!$BI$2,24*Y18/'Tabla de Aspectos'!$BI$5,IF(X18='Tabla de Aspectos'!$BK$2,24*Y18/'Tabla de Aspectos'!$BK$5,IF(X18='Tabla de Aspectos'!$BM$2,24*Y18/'Tabla de Aspectos'!$BM$5,IF(X18='Tabla de Aspectos'!$BO$2,24*Y18/'Tabla de Aspectos'!$BO$5,IF(X18='Tabla de Aspectos'!$BQ$2,24*Y18/'Tabla de Aspectos'!$BQ$5,IF(X18='Tabla de Aspectos'!$BS$2,24*Y18/'Tabla de Aspectos'!$BS$5,IF(X18='Tabla de Aspectos'!$BU$2,24*Y18/'Tabla de Aspectos'!$BU$5,IF(X18='Tabla de Aspectos'!$BW$2,24*Y18/'Tabla de Aspectos'!$BW$5,IF(X18='Tabla de Aspectos'!$BY$2,24*Y18/'Tabla de Aspectos'!$BY$5,IF(X18='Tabla de Aspectos'!$CA$2,24*Y18/'Tabla de Aspectos'!$CA$5,IF(X18='Tabla de Aspectos'!$CC$2,24*Y18/'Tabla de Aspectos'!$CC$5,IF(X18='Tabla de Aspectos'!$CE$2,24*Y18/'Tabla de Aspectos'!$CE$5,IF(X18='Tabla de Aspectos'!$CG$2,24*Y18/'Tabla de Aspectos'!$CG$5,IF(X18='Tabla de Aspectos'!$CI$2,24*Y18/'Tabla de Aspectos'!$CI$5,IF(X18='Tabla de Aspectos'!$CK$2,24*Y18/'Tabla de Aspectos'!$CK$5,IF(X18='Tabla de Aspectos'!$CM$2,24*Y18/'Tabla de Aspectos'!$CM$5,IF(X18='Tabla de Aspectos'!$CO$2,24*Y18/'Tabla de Aspectos'!$CO$5,IF(X18='Tabla de Aspectos'!$CQ$2,24*Y18/'Tabla de Aspectos'!$CQ$5,IF(X18='Tabla de Aspectos'!$CS$2,24*Y18/'Tabla de Aspectos'!$CS$5,IF(X18='Tabla de Aspectos'!$CU$2,24*Y18/'Tabla de Aspectos'!$CU$5,IF(X18='Tabla de Aspectos'!$CW$2,24*Y18/'Tabla de Aspectos'!$CW$5,""))))))))))))))))))))))))))))))))))))))))))))))))))</f>
        <v>0</v>
      </c>
      <c r="AB18" s="3">
        <f t="shared" si="0"/>
        <v>20</v>
      </c>
      <c r="AD18" s="3">
        <f>'Tabla de Aspectos'!D70</f>
        <v>64</v>
      </c>
      <c r="AE18" s="3" t="str">
        <f>'Tabla de Aspectos'!E70</f>
        <v>Mercurio</v>
      </c>
      <c r="AF18" s="3" t="str">
        <f>'Tabla de Aspectos'!F70</f>
        <v>Varuna</v>
      </c>
      <c r="AG18" s="3" t="str">
        <f>IF('Tabla de Aspectos'!G70='Tabla de Aspectos'!$H$2,'Tabla de Aspectos'!$H$2,IF('Tabla de Aspectos'!I70='Tabla de Aspectos'!$J$2,'Tabla de Aspectos'!$J$2,IF('Tabla de Aspectos'!CY70='Tabla de Aspectos'!$CZ$2,'Tabla de Aspectos'!$CZ$2,IF('Tabla de Aspectos'!K70='Tabla de Aspectos'!$L$2,'Tabla de Aspectos'!$L$2,IF('Tabla de Aspectos'!M70='Tabla de Aspectos'!$N$2,'Tabla de Aspectos'!$N$2,IF('Tabla de Aspectos'!O70='Tabla de Aspectos'!$P$2,'Tabla de Aspectos'!$P$2,IF('Tabla de Aspectos'!Q70='Tabla de Aspectos'!$R$2,'Tabla de Aspectos'!$R$2,IF('Tabla de Aspectos'!S70='Tabla de Aspectos'!$T$2,'Tabla de Aspectos'!$T$2,IF('Tabla de Aspectos'!U70='Tabla de Aspectos'!$V$2,'Tabla de Aspectos'!$V$2,IF('Tabla de Aspectos'!W70='Tabla de Aspectos'!$X$2,'Tabla de Aspectos'!$X$2,IF('Tabla de Aspectos'!Y70='Tabla de Aspectos'!$Z$2,'Tabla de Aspectos'!$Z$2,IF('Tabla de Aspectos'!AA70='Tabla de Aspectos'!$AB$2,'Tabla de Aspectos'!$AB$2,IF('Tabla de Aspectos'!AC70='Tabla de Aspectos'!$AD$2,'Tabla de Aspectos'!$AD$2,IF('Tabla de Aspectos'!AE70='Tabla de Aspectos'!$AF$2,'Tabla de Aspectos'!$AF$2,IF('Tabla de Aspectos'!AG70='Tabla de Aspectos'!$AH$2,'Tabla de Aspectos'!$AH$2,IF('Tabla de Aspectos'!AI70='Tabla de Aspectos'!$AJ$2,'Tabla de Aspectos'!$AJ$2,IF('Tabla de Aspectos'!AK70='Tabla de Aspectos'!$AL$2,'Tabla de Aspectos'!$AL$2,IF('Tabla de Aspectos'!AM70='Tabla de Aspectos'!$AN$2,'Tabla de Aspectos'!$AN$2,IF('Tabla de Aspectos'!AO70='Tabla de Aspectos'!$AP$2,'Tabla de Aspectos'!$AP$2,IF('Tabla de Aspectos'!AQ70='Tabla de Aspectos'!$AR$2,'Tabla de Aspectos'!$AR$2,IF('Tabla de Aspectos'!AS70='Tabla de Aspectos'!$AT$2,'Tabla de Aspectos'!$AT$2,IF('Tabla de Aspectos'!AU70='Tabla de Aspectos'!$AV$2,'Tabla de Aspectos'!$AV$2,IF('Tabla de Aspectos'!AW70='Tabla de Aspectos'!$AX$2,'Tabla de Aspectos'!$AX$2,IF('Tabla de Aspectos'!AY70='Tabla de Aspectos'!$AZ$2,'Tabla de Aspectos'!$AZ$2,IF('Tabla de Aspectos'!BA70='Tabla de Aspectos'!$BB$2,'Tabla de Aspectos'!$BB$2,IF('Tabla de Aspectos'!BC70='Tabla de Aspectos'!$BD$2,'Tabla de Aspectos'!$BD$2,IF('Tabla de Aspectos'!BE70='Tabla de Aspectos'!$BF$2,'Tabla de Aspectos'!$BF$2,IF('Tabla de Aspectos'!BG70='Tabla de Aspectos'!$BH$2,'Tabla de Aspectos'!$BH$2,IF('Tabla de Aspectos'!BI70='Tabla de Aspectos'!$BJ$2,'Tabla de Aspectos'!$BJ$2,IF('Tabla de Aspectos'!BK70='Tabla de Aspectos'!$BL$2,'Tabla de Aspectos'!$BL$2,IF('Tabla de Aspectos'!BM70='Tabla de Aspectos'!$BN$2,'Tabla de Aspectos'!$BN$2,IF('Tabla de Aspectos'!BO70='Tabla de Aspectos'!$BP$2,'Tabla de Aspectos'!$BP$2,IF('Tabla de Aspectos'!BQ70='Tabla de Aspectos'!$BR$2,'Tabla de Aspectos'!$BR$2,IF('Tabla de Aspectos'!BS70='Tabla de Aspectos'!$BT$2,'Tabla de Aspectos'!$BT$2,IF('Tabla de Aspectos'!BU70='Tabla de Aspectos'!$BV$2,'Tabla de Aspectos'!$BV$2,IF('Tabla de Aspectos'!BW70='Tabla de Aspectos'!$BX$2,'Tabla de Aspectos'!$BX$2,IF('Tabla de Aspectos'!BY70='Tabla de Aspectos'!$BZ$2,'Tabla de Aspectos'!$BZ$2,IF('Tabla de Aspectos'!CA70='Tabla de Aspectos'!$CB$2,'Tabla de Aspectos'!$CB$2,IF('Tabla de Aspectos'!CC70='Tabla de Aspectos'!$CD$2,'Tabla de Aspectos'!$CD$2,IF('Tabla de Aspectos'!CE70='Tabla de Aspectos'!$CF$2,'Tabla de Aspectos'!$CF$2,IF('Tabla de Aspectos'!CG70='Tabla de Aspectos'!$CH$2,'Tabla de Aspectos'!$CH$2,IF('Tabla de Aspectos'!CI70='Tabla de Aspectos'!$CJ$2,'Tabla de Aspectos'!$CJ$2,IF('Tabla de Aspectos'!CK70='Tabla de Aspectos'!$CL$2,'Tabla de Aspectos'!$CL$2,IF('Tabla de Aspectos'!CM70='Tabla de Aspectos'!$CN$2,'Tabla de Aspectos'!$CN$2,IF('Tabla de Aspectos'!CO70='Tabla de Aspectos'!$CP$2,'Tabla de Aspectos'!$CP$2,IF('Tabla de Aspectos'!CQ70='Tabla de Aspectos'!$CR$2,'Tabla de Aspectos'!$CR$2,IF('Tabla de Aspectos'!CS70='Tabla de Aspectos'!$CT$2,'Tabla de Aspectos'!$CT$2,IF('Tabla de Aspectos'!CU70='Tabla de Aspectos'!$CV$2,'Tabla de Aspectos'!$CV$2,IF('Tabla de Aspectos'!CW70='Tabla de Aspectos'!$CX$2,'Tabla de Aspectos'!$CX$2,"")))))))))))))))))))))))))))))))))))))))))))))))))</f>
        <v>Conjunción</v>
      </c>
      <c r="AH18" s="5">
        <f>IF(AND('Tabla de Aspectos'!H70&gt;=0,'Tabla de Aspectos'!H70&lt;'Tabla de Aspectos'!$G$5/24),'Tabla de Aspectos'!H70,IF(AND('Tabla de Aspectos'!J70&gt;=0,'Tabla de Aspectos'!J70&lt;'Tabla de Aspectos'!$I$5/24),'Tabla de Aspectos'!J70,IF(AND('Tabla de Aspectos'!CZ70&gt;=0,'Tabla de Aspectos'!CZ70&lt;'Tabla de Aspectos'!$CY$5/24),'Tabla de Aspectos'!CZ70,IF(AND('Tabla de Aspectos'!L70&gt;=0,'Tabla de Aspectos'!L70&lt;'Tabla de Aspectos'!$K$5/24),'Tabla de Aspectos'!L70,IF(AND('Tabla de Aspectos'!N70&gt;=0,'Tabla de Aspectos'!N70&lt;'Tabla de Aspectos'!$M$5/24),'Tabla de Aspectos'!N70,IF(AND('Tabla de Aspectos'!P70&gt;=0,'Tabla de Aspectos'!P70&lt;'Tabla de Aspectos'!$O$5/24),'Tabla de Aspectos'!P70,IF(AND('Tabla de Aspectos'!R70&gt;=0,'Tabla de Aspectos'!R70&lt;'Tabla de Aspectos'!$Q$5/24),'Tabla de Aspectos'!R70,IF(AND('Tabla de Aspectos'!T70&gt;=0,'Tabla de Aspectos'!T70&lt;'Tabla de Aspectos'!$S$5/24),'Tabla de Aspectos'!T70,IF(AND('Tabla de Aspectos'!V70&gt;=0,'Tabla de Aspectos'!V70&lt;'Tabla de Aspectos'!$U$5/24),'Tabla de Aspectos'!V70,IF(AND('Tabla de Aspectos'!X70&gt;=0,'Tabla de Aspectos'!X70&lt;'Tabla de Aspectos'!$W$5/24),'Tabla de Aspectos'!X70,IF(AND('Tabla de Aspectos'!Z70&gt;=0,'Tabla de Aspectos'!Z70&lt;'Tabla de Aspectos'!$Y$5/24),'Tabla de Aspectos'!Z70,IF(AND('Tabla de Aspectos'!AB70&gt;=0,'Tabla de Aspectos'!AB70&lt;'Tabla de Aspectos'!$AA$5/24),'Tabla de Aspectos'!AB70,IF(AND('Tabla de Aspectos'!AD70&gt;=0,'Tabla de Aspectos'!AD70&lt;'Tabla de Aspectos'!$AC$5/24),'Tabla de Aspectos'!AD70,IF(AND('Tabla de Aspectos'!AF70&gt;=0,'Tabla de Aspectos'!AF70&lt;'Tabla de Aspectos'!$AE$5/24),'Tabla de Aspectos'!AF70,IF(AND('Tabla de Aspectos'!AH70&gt;=0,'Tabla de Aspectos'!AH70&lt;'Tabla de Aspectos'!$AG$5/24),'Tabla de Aspectos'!AH70,IF(AND('Tabla de Aspectos'!AJ70&gt;=0,'Tabla de Aspectos'!AJ70&lt;'Tabla de Aspectos'!$AI$5/24),'Tabla de Aspectos'!AJ70,IF(AND('Tabla de Aspectos'!AL70&gt;=0,'Tabla de Aspectos'!AL70&lt;'Tabla de Aspectos'!$AK$5/24),'Tabla de Aspectos'!AL70,IF(AND('Tabla de Aspectos'!AN70&gt;=0,'Tabla de Aspectos'!AN70&lt;'Tabla de Aspectos'!$AM$5/24),'Tabla de Aspectos'!AN70,IF(AND('Tabla de Aspectos'!AP70&gt;=0,'Tabla de Aspectos'!AP70&lt;'Tabla de Aspectos'!$AO$5/24),'Tabla de Aspectos'!AP70,IF(AND('Tabla de Aspectos'!AR70&gt;=0,'Tabla de Aspectos'!AR70&lt;'Tabla de Aspectos'!$AQ$5/24),'Tabla de Aspectos'!AR70,IF(AND('Tabla de Aspectos'!AT70&gt;=0,'Tabla de Aspectos'!AT70&lt;'Tabla de Aspectos'!$AS$5/24),'Tabla de Aspectos'!AT70,IF(AND('Tabla de Aspectos'!AV70&gt;=0,'Tabla de Aspectos'!AV70&lt;'Tabla de Aspectos'!$AU$5/24),'Tabla de Aspectos'!AV70,IF(AND('Tabla de Aspectos'!AX70&gt;=0,'Tabla de Aspectos'!AX70&lt;'Tabla de Aspectos'!$AW$5/24),'Tabla de Aspectos'!AX70,IF(AND('Tabla de Aspectos'!AZ70&gt;=0,'Tabla de Aspectos'!AZ70&lt;'Tabla de Aspectos'!$AY$5/24),'Tabla de Aspectos'!AZ70,IF(AND('Tabla de Aspectos'!BB70&gt;=0,'Tabla de Aspectos'!BB70&lt;'Tabla de Aspectos'!$BA$5/24),'Tabla de Aspectos'!BB70,IF(AND('Tabla de Aspectos'!BD70&gt;=0,'Tabla de Aspectos'!BD70&lt;'Tabla de Aspectos'!$BC$5/24),'Tabla de Aspectos'!BD70,IF(AND('Tabla de Aspectos'!BF70&gt;=0,'Tabla de Aspectos'!BF70&lt;'Tabla de Aspectos'!$BE$5/24),'Tabla de Aspectos'!BF70,IF(AND('Tabla de Aspectos'!BH70&gt;=0,'Tabla de Aspectos'!BH70&lt;'Tabla de Aspectos'!$BG$5/24),'Tabla de Aspectos'!BH70,IF(AND('Tabla de Aspectos'!BJ70&gt;=0,'Tabla de Aspectos'!BJ70&lt;'Tabla de Aspectos'!$BI$5/24),'Tabla de Aspectos'!BJ70,IF(AND('Tabla de Aspectos'!BL70&gt;=0,'Tabla de Aspectos'!BL70&lt;'Tabla de Aspectos'!$BK$5/24),'Tabla de Aspectos'!BL70,IF(AND('Tabla de Aspectos'!BN70&gt;=0,'Tabla de Aspectos'!BN70&lt;'Tabla de Aspectos'!$BM$5/24),'Tabla de Aspectos'!BN70,IF(AND('Tabla de Aspectos'!BP70&gt;=0,'Tabla de Aspectos'!BP70&lt;'Tabla de Aspectos'!$BO$5/24),'Tabla de Aspectos'!BP70,IF(AND('Tabla de Aspectos'!BR70&gt;=0,'Tabla de Aspectos'!BR70&lt;'Tabla de Aspectos'!$BQ$5/24),'Tabla de Aspectos'!BR70,IF(AND('Tabla de Aspectos'!BT70&gt;=0,'Tabla de Aspectos'!BT70&lt;'Tabla de Aspectos'!$BS$5/24),'Tabla de Aspectos'!BT70,IF(AND('Tabla de Aspectos'!BV70&gt;=0,'Tabla de Aspectos'!BV70&lt;'Tabla de Aspectos'!$BU$5/24),'Tabla de Aspectos'!BV70,IF(AND('Tabla de Aspectos'!BX70&gt;=0,'Tabla de Aspectos'!BX70&lt;'Tabla de Aspectos'!$BW$5/24),'Tabla de Aspectos'!BX70,IF(AND('Tabla de Aspectos'!BZ70&gt;=0,'Tabla de Aspectos'!BZ70&lt;'Tabla de Aspectos'!$BY$5/24),'Tabla de Aspectos'!BZ70,IF(AND('Tabla de Aspectos'!CB70&gt;=0,'Tabla de Aspectos'!CB70&lt;'Tabla de Aspectos'!$CA$5/24),'Tabla de Aspectos'!CB70,IF(AND('Tabla de Aspectos'!CD70&gt;=0,'Tabla de Aspectos'!CD70&lt;'Tabla de Aspectos'!$CC$5/24),'Tabla de Aspectos'!CD70,IF(AND('Tabla de Aspectos'!CF70&gt;=0,'Tabla de Aspectos'!CF70&lt;'Tabla de Aspectos'!$CE$5/24),'Tabla de Aspectos'!CF70,IF(AND('Tabla de Aspectos'!CH70&gt;=0,'Tabla de Aspectos'!CH70&lt;'Tabla de Aspectos'!$CG$5/24),'Tabla de Aspectos'!CH70,IF(AND('Tabla de Aspectos'!CJ70&gt;=0,'Tabla de Aspectos'!CJ70&lt;'Tabla de Aspectos'!$CI$5/24),'Tabla de Aspectos'!CJ70,IF(AND('Tabla de Aspectos'!CL70&gt;=0,'Tabla de Aspectos'!CL70&lt;'Tabla de Aspectos'!$CK$5/24),'Tabla de Aspectos'!CL70,IF(AND('Tabla de Aspectos'!CN70&gt;=0,'Tabla de Aspectos'!CN70&lt;'Tabla de Aspectos'!$CM$5/24),'Tabla de Aspectos'!CN70,IF(AND('Tabla de Aspectos'!CP70&gt;=0,'Tabla de Aspectos'!CP70&lt;'Tabla de Aspectos'!$CO$5/24),'Tabla de Aspectos'!CP70,IF(AND('Tabla de Aspectos'!CR70&gt;=0,'Tabla de Aspectos'!CR70&lt;'Tabla de Aspectos'!$CQ$5/24),'Tabla de Aspectos'!CR70,IF(AND('Tabla de Aspectos'!CT70&gt;=0,'Tabla de Aspectos'!CT70&lt;'Tabla de Aspectos'!$CS$5/24),'Tabla de Aspectos'!CT70,IF(AND('Tabla de Aspectos'!CV70&gt;=0,'Tabla de Aspectos'!CV70&lt;'Tabla de Aspectos'!$CU$5/24),'Tabla de Aspectos'!CV70,IF(AND('Tabla de Aspectos'!CX70&gt;=0,'Tabla de Aspectos'!CX70&lt;'Tabla de Aspectos'!$CW$5/24),'Tabla de Aspectos'!CX70,"")))))))))))))))))))))))))))))))))))))))))))))))))</f>
        <v>0</v>
      </c>
      <c r="AI18" s="3" t="str">
        <f>IF(AH18&lt;&gt;"",IF(AG18=13,"(no se puede describir)",IF(AG18="Conjunción","+20",ROUND((31-HLOOKUP(AG18,'Tabla de Aspectos'!$G$2:$DT$7,6,FALSE))/3*2,1))),"")</f>
        <v>+20</v>
      </c>
      <c r="AJ18" s="3">
        <f>IF(AG18='Tabla de Aspectos'!$G$2,24*AH18/'Tabla de Aspectos'!$G$5,IF(AG18='Tabla de Aspectos'!$I$2,24*AH18/'Tabla de Aspectos'!$I$5,IF(AG18='Tabla de Aspectos'!$K$2,24*AH18/'Tabla de Aspectos'!$K$5,IF(AG18='Tabla de Aspectos'!$CY$2,24*AH18/'Tabla de Aspectos'!$CY$5,IF(AG18='Tabla de Aspectos'!$M$2,24*AH18/'Tabla de Aspectos'!$M$5,IF(AG18='Tabla de Aspectos'!$M$2,24*AH18/'Tabla de Aspectos'!$M$5,IF(AG18='Tabla de Aspectos'!$O$2,24*AH18/'Tabla de Aspectos'!$O$5,IF(AG18='Tabla de Aspectos'!$Q$2,24*AH18/'Tabla de Aspectos'!$Q$5,IF(AG18='Tabla de Aspectos'!$S$2,24*AH18/'Tabla de Aspectos'!$S$5,IF(AG18='Tabla de Aspectos'!$U$2,24*AH18/'Tabla de Aspectos'!$U$5,IF(AG18='Tabla de Aspectos'!$W$2,24*AH18/'Tabla de Aspectos'!$W$5,IF(AG18='Tabla de Aspectos'!$Y$2,24*AH18/'Tabla de Aspectos'!$Y$5,IF(AG18='Tabla de Aspectos'!$AA$2,24*AH18/'Tabla de Aspectos'!$AA$5,IF(AG18='Tabla de Aspectos'!$AC$2,24*AH18/'Tabla de Aspectos'!$AC$5,IF(AG18='Tabla de Aspectos'!$AE$2,24*AH18/'Tabla de Aspectos'!$AE$5,IF(AG18='Tabla de Aspectos'!$AG$2,24*AH18/'Tabla de Aspectos'!$AG$5,IF(AG18='Tabla de Aspectos'!$AI$2,24*AH18/'Tabla de Aspectos'!$AI$5,IF(AG18='Tabla de Aspectos'!$AK$2,24*AH18/'Tabla de Aspectos'!$AK$5,IF(AG18='Tabla de Aspectos'!$AM$2,24*AH18/'Tabla de Aspectos'!$AM$5,IF(AG18='Tabla de Aspectos'!$AO$2,24*AH18/'Tabla de Aspectos'!$AO$5,IF(AG18='Tabla de Aspectos'!$AQ$2,24*AH18/'Tabla de Aspectos'!$AQ$5,IF(AG18='Tabla de Aspectos'!$AS$2,24*AH18/'Tabla de Aspectos'!$AS$5,IF(AG18='Tabla de Aspectos'!$AU$2,24*AH18/'Tabla de Aspectos'!$AU$5,IF(AG18='Tabla de Aspectos'!$AW$2,24*AH18/'Tabla de Aspectos'!$AW$5,IF(AG18='Tabla de Aspectos'!$AY$2,24*AH18/'Tabla de Aspectos'!$AY$5,IF(AG18='Tabla de Aspectos'!$BA$2,24*AH18/'Tabla de Aspectos'!$BA$5,IF(AG18='Tabla de Aspectos'!$BC$2,24*AH18/'Tabla de Aspectos'!$BC$5,IF(AG18='Tabla de Aspectos'!$BE$2,24*AH18/'Tabla de Aspectos'!$BE$5,IF(AG18='Tabla de Aspectos'!$BG$2,24*AH18/'Tabla de Aspectos'!$BG$5,IF(AG18='Tabla de Aspectos'!$BI$2,24*AH18/'Tabla de Aspectos'!$BI$5,IF(AG18='Tabla de Aspectos'!$BK$2,24*AH18/'Tabla de Aspectos'!$BK$5,IF(AG18='Tabla de Aspectos'!$BM$2,24*AH18/'Tabla de Aspectos'!$BM$5,IF(AG18='Tabla de Aspectos'!$BO$2,24*AH18/'Tabla de Aspectos'!$BO$5,IF(AG18='Tabla de Aspectos'!$BQ$2,24*AH18/'Tabla de Aspectos'!$BQ$5,IF(AG18='Tabla de Aspectos'!$BS$2,24*AH18/'Tabla de Aspectos'!$BS$5,IF(AG18='Tabla de Aspectos'!$BU$2,24*AH18/'Tabla de Aspectos'!$BU$5,IF(AG18='Tabla de Aspectos'!$BW$2,24*AH18/'Tabla de Aspectos'!$BW$5,IF(AG18='Tabla de Aspectos'!$BY$2,24*AH18/'Tabla de Aspectos'!$BY$5,IF(AG18='Tabla de Aspectos'!$CA$2,24*AH18/'Tabla de Aspectos'!$CA$5,IF(AG18='Tabla de Aspectos'!$CC$2,24*AH18/'Tabla de Aspectos'!$CC$5,IF(AG18='Tabla de Aspectos'!$CE$2,24*AH18/'Tabla de Aspectos'!$CE$5,IF(AG18='Tabla de Aspectos'!$CG$2,24*AH18/'Tabla de Aspectos'!$CG$5,IF(AG18='Tabla de Aspectos'!$CI$2,24*AH18/'Tabla de Aspectos'!$CI$5,IF(AG18='Tabla de Aspectos'!$CK$2,24*AH18/'Tabla de Aspectos'!$CK$5,IF(AG18='Tabla de Aspectos'!$CM$2,24*AH18/'Tabla de Aspectos'!$CM$5,IF(AG18='Tabla de Aspectos'!$CO$2,24*AH18/'Tabla de Aspectos'!$CO$5,IF(AG18='Tabla de Aspectos'!$CQ$2,24*AH18/'Tabla de Aspectos'!$CQ$5,IF(AG18='Tabla de Aspectos'!$CS$2,24*AH18/'Tabla de Aspectos'!$CS$5,IF(AG18='Tabla de Aspectos'!$CU$2,24*AH18/'Tabla de Aspectos'!$CU$5,IF(AG18='Tabla de Aspectos'!$CW$2,24*AH18/'Tabla de Aspectos'!$CW$5,""))))))))))))))))))))))))))))))))))))))))))))))))))</f>
        <v>0</v>
      </c>
      <c r="AK18" s="3">
        <f t="shared" si="1"/>
        <v>20</v>
      </c>
      <c r="AM18" s="3">
        <f>'Tabla de Aspectos'!D85</f>
        <v>80</v>
      </c>
      <c r="AN18" s="3" t="str">
        <f>'Tabla de Aspectos'!E85</f>
        <v>Venus</v>
      </c>
      <c r="AO18" s="3" t="str">
        <f>'Tabla de Aspectos'!F85</f>
        <v>Varuna</v>
      </c>
      <c r="AP18" s="3" t="str">
        <f>IF('Tabla de Aspectos'!G85='Tabla de Aspectos'!$H$2,'Tabla de Aspectos'!$H$2,IF('Tabla de Aspectos'!I85='Tabla de Aspectos'!$J$2,'Tabla de Aspectos'!$J$2,IF('Tabla de Aspectos'!CY85='Tabla de Aspectos'!$CZ$2,'Tabla de Aspectos'!$CZ$2,IF('Tabla de Aspectos'!K85='Tabla de Aspectos'!$L$2,'Tabla de Aspectos'!$L$2,IF('Tabla de Aspectos'!M85='Tabla de Aspectos'!$N$2,'Tabla de Aspectos'!$N$2,IF('Tabla de Aspectos'!O85='Tabla de Aspectos'!$P$2,'Tabla de Aspectos'!$P$2,IF('Tabla de Aspectos'!Q85='Tabla de Aspectos'!$R$2,'Tabla de Aspectos'!$R$2,IF('Tabla de Aspectos'!S85='Tabla de Aspectos'!$T$2,'Tabla de Aspectos'!$T$2,IF('Tabla de Aspectos'!U85='Tabla de Aspectos'!$V$2,'Tabla de Aspectos'!$V$2,IF('Tabla de Aspectos'!W85='Tabla de Aspectos'!$X$2,'Tabla de Aspectos'!$X$2,IF('Tabla de Aspectos'!Y85='Tabla de Aspectos'!$Z$2,'Tabla de Aspectos'!$Z$2,IF('Tabla de Aspectos'!AA85='Tabla de Aspectos'!$AB$2,'Tabla de Aspectos'!$AB$2,IF('Tabla de Aspectos'!AC85='Tabla de Aspectos'!$AD$2,'Tabla de Aspectos'!$AD$2,IF('Tabla de Aspectos'!AE85='Tabla de Aspectos'!$AF$2,'Tabla de Aspectos'!$AF$2,IF('Tabla de Aspectos'!AG85='Tabla de Aspectos'!$AH$2,'Tabla de Aspectos'!$AH$2,IF('Tabla de Aspectos'!AI85='Tabla de Aspectos'!$AJ$2,'Tabla de Aspectos'!$AJ$2,IF('Tabla de Aspectos'!AK85='Tabla de Aspectos'!$AL$2,'Tabla de Aspectos'!$AL$2,IF('Tabla de Aspectos'!AM85='Tabla de Aspectos'!$AN$2,'Tabla de Aspectos'!$AN$2,IF('Tabla de Aspectos'!AO85='Tabla de Aspectos'!$AP$2,'Tabla de Aspectos'!$AP$2,IF('Tabla de Aspectos'!AQ85='Tabla de Aspectos'!$AR$2,'Tabla de Aspectos'!$AR$2,IF('Tabla de Aspectos'!AS85='Tabla de Aspectos'!$AT$2,'Tabla de Aspectos'!$AT$2,IF('Tabla de Aspectos'!AU85='Tabla de Aspectos'!$AV$2,'Tabla de Aspectos'!$AV$2,IF('Tabla de Aspectos'!AW85='Tabla de Aspectos'!$AX$2,'Tabla de Aspectos'!$AX$2,IF('Tabla de Aspectos'!AY85='Tabla de Aspectos'!$AZ$2,'Tabla de Aspectos'!$AZ$2,IF('Tabla de Aspectos'!BA85='Tabla de Aspectos'!$BB$2,'Tabla de Aspectos'!$BB$2,IF('Tabla de Aspectos'!BC85='Tabla de Aspectos'!$BD$2,'Tabla de Aspectos'!$BD$2,IF('Tabla de Aspectos'!BE85='Tabla de Aspectos'!$BF$2,'Tabla de Aspectos'!$BF$2,IF('Tabla de Aspectos'!BG85='Tabla de Aspectos'!$BH$2,'Tabla de Aspectos'!$BH$2,IF('Tabla de Aspectos'!BI85='Tabla de Aspectos'!$BJ$2,'Tabla de Aspectos'!$BJ$2,IF('Tabla de Aspectos'!BK85='Tabla de Aspectos'!$BL$2,'Tabla de Aspectos'!$BL$2,IF('Tabla de Aspectos'!BM85='Tabla de Aspectos'!$BN$2,'Tabla de Aspectos'!$BN$2,IF('Tabla de Aspectos'!BO85='Tabla de Aspectos'!$BP$2,'Tabla de Aspectos'!$BP$2,IF('Tabla de Aspectos'!BQ85='Tabla de Aspectos'!$BR$2,'Tabla de Aspectos'!$BR$2,IF('Tabla de Aspectos'!BS85='Tabla de Aspectos'!$BT$2,'Tabla de Aspectos'!$BT$2,IF('Tabla de Aspectos'!BU85='Tabla de Aspectos'!$BV$2,'Tabla de Aspectos'!$BV$2,IF('Tabla de Aspectos'!BW85='Tabla de Aspectos'!$BX$2,'Tabla de Aspectos'!$BX$2,IF('Tabla de Aspectos'!BY85='Tabla de Aspectos'!$BZ$2,'Tabla de Aspectos'!$BZ$2,IF('Tabla de Aspectos'!CA85='Tabla de Aspectos'!$CB$2,'Tabla de Aspectos'!$CB$2,IF('Tabla de Aspectos'!CC85='Tabla de Aspectos'!$CD$2,'Tabla de Aspectos'!$CD$2,IF('Tabla de Aspectos'!CE85='Tabla de Aspectos'!$CF$2,'Tabla de Aspectos'!$CF$2,IF('Tabla de Aspectos'!CG85='Tabla de Aspectos'!$CH$2,'Tabla de Aspectos'!$CH$2,IF('Tabla de Aspectos'!CI85='Tabla de Aspectos'!$CJ$2,'Tabla de Aspectos'!$CJ$2,IF('Tabla de Aspectos'!CK85='Tabla de Aspectos'!$CL$2,'Tabla de Aspectos'!$CL$2,IF('Tabla de Aspectos'!CM85='Tabla de Aspectos'!$CN$2,'Tabla de Aspectos'!$CN$2,IF('Tabla de Aspectos'!CO85='Tabla de Aspectos'!$CP$2,'Tabla de Aspectos'!$CP$2,IF('Tabla de Aspectos'!CQ85='Tabla de Aspectos'!$CR$2,'Tabla de Aspectos'!$CR$2,IF('Tabla de Aspectos'!CS85='Tabla de Aspectos'!$CT$2,'Tabla de Aspectos'!$CT$2,IF('Tabla de Aspectos'!CU85='Tabla de Aspectos'!$CV$2,'Tabla de Aspectos'!$CV$2,IF('Tabla de Aspectos'!CW85='Tabla de Aspectos'!$CX$2,'Tabla de Aspectos'!$CX$2,"")))))))))))))))))))))))))))))))))))))))))))))))))</f>
        <v>Conjunción</v>
      </c>
      <c r="AQ18" s="5">
        <f>IF(AND('Tabla de Aspectos'!H85&gt;=0,'Tabla de Aspectos'!H85&lt;'Tabla de Aspectos'!$G$5/24),'Tabla de Aspectos'!H85,IF(AND('Tabla de Aspectos'!J85&gt;=0,'Tabla de Aspectos'!J85&lt;'Tabla de Aspectos'!$I$5/24),'Tabla de Aspectos'!J85,IF(AND('Tabla de Aspectos'!CZ85&gt;=0,'Tabla de Aspectos'!CZ85&lt;'Tabla de Aspectos'!$CY$5/24),'Tabla de Aspectos'!CZ85,IF(AND('Tabla de Aspectos'!L85&gt;=0,'Tabla de Aspectos'!L85&lt;'Tabla de Aspectos'!$K$5/24),'Tabla de Aspectos'!L85,IF(AND('Tabla de Aspectos'!N85&gt;=0,'Tabla de Aspectos'!N85&lt;'Tabla de Aspectos'!$M$5/24),'Tabla de Aspectos'!N85,IF(AND('Tabla de Aspectos'!P85&gt;=0,'Tabla de Aspectos'!P85&lt;'Tabla de Aspectos'!$O$5/24),'Tabla de Aspectos'!P85,IF(AND('Tabla de Aspectos'!R85&gt;=0,'Tabla de Aspectos'!R85&lt;'Tabla de Aspectos'!$Q$5/24),'Tabla de Aspectos'!R85,IF(AND('Tabla de Aspectos'!T85&gt;=0,'Tabla de Aspectos'!T85&lt;'Tabla de Aspectos'!$S$5/24),'Tabla de Aspectos'!T85,IF(AND('Tabla de Aspectos'!V85&gt;=0,'Tabla de Aspectos'!V85&lt;'Tabla de Aspectos'!$U$5/24),'Tabla de Aspectos'!V85,IF(AND('Tabla de Aspectos'!X85&gt;=0,'Tabla de Aspectos'!X85&lt;'Tabla de Aspectos'!$W$5/24),'Tabla de Aspectos'!X85,IF(AND('Tabla de Aspectos'!Z85&gt;=0,'Tabla de Aspectos'!Z85&lt;'Tabla de Aspectos'!$Y$5/24),'Tabla de Aspectos'!Z85,IF(AND('Tabla de Aspectos'!AB85&gt;=0,'Tabla de Aspectos'!AB85&lt;'Tabla de Aspectos'!$AA$5/24),'Tabla de Aspectos'!AB85,IF(AND('Tabla de Aspectos'!AD85&gt;=0,'Tabla de Aspectos'!AD85&lt;'Tabla de Aspectos'!$AC$5/24),'Tabla de Aspectos'!AD85,IF(AND('Tabla de Aspectos'!AF85&gt;=0,'Tabla de Aspectos'!AF85&lt;'Tabla de Aspectos'!$AE$5/24),'Tabla de Aspectos'!AF85,IF(AND('Tabla de Aspectos'!AH85&gt;=0,'Tabla de Aspectos'!AH85&lt;'Tabla de Aspectos'!$AG$5/24),'Tabla de Aspectos'!AH85,IF(AND('Tabla de Aspectos'!AJ85&gt;=0,'Tabla de Aspectos'!AJ85&lt;'Tabla de Aspectos'!$AI$5/24),'Tabla de Aspectos'!AJ85,IF(AND('Tabla de Aspectos'!AL85&gt;=0,'Tabla de Aspectos'!AL85&lt;'Tabla de Aspectos'!$AK$5/24),'Tabla de Aspectos'!AL85,IF(AND('Tabla de Aspectos'!AN85&gt;=0,'Tabla de Aspectos'!AN85&lt;'Tabla de Aspectos'!$AM$5/24),'Tabla de Aspectos'!AN85,IF(AND('Tabla de Aspectos'!AP85&gt;=0,'Tabla de Aspectos'!AP85&lt;'Tabla de Aspectos'!$AO$5/24),'Tabla de Aspectos'!AP85,IF(AND('Tabla de Aspectos'!AR85&gt;=0,'Tabla de Aspectos'!AR85&lt;'Tabla de Aspectos'!$AQ$5/24),'Tabla de Aspectos'!AR85,IF(AND('Tabla de Aspectos'!AT85&gt;=0,'Tabla de Aspectos'!AT85&lt;'Tabla de Aspectos'!$AS$5/24),'Tabla de Aspectos'!AT85,IF(AND('Tabla de Aspectos'!AV85&gt;=0,'Tabla de Aspectos'!AV85&lt;'Tabla de Aspectos'!$AU$5/24),'Tabla de Aspectos'!AV85,IF(AND('Tabla de Aspectos'!AX85&gt;=0,'Tabla de Aspectos'!AX85&lt;'Tabla de Aspectos'!$AW$5/24),'Tabla de Aspectos'!AX85,IF(AND('Tabla de Aspectos'!AZ85&gt;=0,'Tabla de Aspectos'!AZ85&lt;'Tabla de Aspectos'!$AY$5/24),'Tabla de Aspectos'!AZ85,IF(AND('Tabla de Aspectos'!BB85&gt;=0,'Tabla de Aspectos'!BB85&lt;'Tabla de Aspectos'!$BA$5/24),'Tabla de Aspectos'!BB85,IF(AND('Tabla de Aspectos'!BD85&gt;=0,'Tabla de Aspectos'!BD85&lt;'Tabla de Aspectos'!$BC$5/24),'Tabla de Aspectos'!BD85,IF(AND('Tabla de Aspectos'!BF85&gt;=0,'Tabla de Aspectos'!BF85&lt;'Tabla de Aspectos'!$BE$5/24),'Tabla de Aspectos'!BF85,IF(AND('Tabla de Aspectos'!BH85&gt;=0,'Tabla de Aspectos'!BH85&lt;'Tabla de Aspectos'!$BG$5/24),'Tabla de Aspectos'!BH85,IF(AND('Tabla de Aspectos'!BJ85&gt;=0,'Tabla de Aspectos'!BJ85&lt;'Tabla de Aspectos'!$BI$5/24),'Tabla de Aspectos'!BJ85,IF(AND('Tabla de Aspectos'!BL85&gt;=0,'Tabla de Aspectos'!BL85&lt;'Tabla de Aspectos'!$BK$5/24),'Tabla de Aspectos'!BL85,IF(AND('Tabla de Aspectos'!BN85&gt;=0,'Tabla de Aspectos'!BN85&lt;'Tabla de Aspectos'!$BM$5/24),'Tabla de Aspectos'!BN85,IF(AND('Tabla de Aspectos'!BP85&gt;=0,'Tabla de Aspectos'!BP85&lt;'Tabla de Aspectos'!$BO$5/24),'Tabla de Aspectos'!BP85,IF(AND('Tabla de Aspectos'!BR85&gt;=0,'Tabla de Aspectos'!BR85&lt;'Tabla de Aspectos'!$BQ$5/24),'Tabla de Aspectos'!BR85,IF(AND('Tabla de Aspectos'!BT85&gt;=0,'Tabla de Aspectos'!BT85&lt;'Tabla de Aspectos'!$BS$5/24),'Tabla de Aspectos'!BT85,IF(AND('Tabla de Aspectos'!BV85&gt;=0,'Tabla de Aspectos'!BV85&lt;'Tabla de Aspectos'!$BU$5/24),'Tabla de Aspectos'!BV85,IF(AND('Tabla de Aspectos'!BX85&gt;=0,'Tabla de Aspectos'!BX85&lt;'Tabla de Aspectos'!$BW$5/24),'Tabla de Aspectos'!BX85,IF(AND('Tabla de Aspectos'!BZ85&gt;=0,'Tabla de Aspectos'!BZ85&lt;'Tabla de Aspectos'!$BY$5/24),'Tabla de Aspectos'!BZ85,IF(AND('Tabla de Aspectos'!CB85&gt;=0,'Tabla de Aspectos'!CB85&lt;'Tabla de Aspectos'!$CA$5/24),'Tabla de Aspectos'!CB85,IF(AND('Tabla de Aspectos'!CD85&gt;=0,'Tabla de Aspectos'!CD85&lt;'Tabla de Aspectos'!$CC$5/24),'Tabla de Aspectos'!CD85,IF(AND('Tabla de Aspectos'!CF85&gt;=0,'Tabla de Aspectos'!CF85&lt;'Tabla de Aspectos'!$CE$5/24),'Tabla de Aspectos'!CF85,IF(AND('Tabla de Aspectos'!CH85&gt;=0,'Tabla de Aspectos'!CH85&lt;'Tabla de Aspectos'!$CG$5/24),'Tabla de Aspectos'!CH85,IF(AND('Tabla de Aspectos'!CJ85&gt;=0,'Tabla de Aspectos'!CJ85&lt;'Tabla de Aspectos'!$CI$5/24),'Tabla de Aspectos'!CJ85,IF(AND('Tabla de Aspectos'!CL85&gt;=0,'Tabla de Aspectos'!CL85&lt;'Tabla de Aspectos'!$CK$5/24),'Tabla de Aspectos'!CL85,IF(AND('Tabla de Aspectos'!CN85&gt;=0,'Tabla de Aspectos'!CN85&lt;'Tabla de Aspectos'!$CM$5/24),'Tabla de Aspectos'!CN85,IF(AND('Tabla de Aspectos'!CP85&gt;=0,'Tabla de Aspectos'!CP85&lt;'Tabla de Aspectos'!$CO$5/24),'Tabla de Aspectos'!CP85,IF(AND('Tabla de Aspectos'!CR85&gt;=0,'Tabla de Aspectos'!CR85&lt;'Tabla de Aspectos'!$CQ$5/24),'Tabla de Aspectos'!CR85,IF(AND('Tabla de Aspectos'!CT85&gt;=0,'Tabla de Aspectos'!CT85&lt;'Tabla de Aspectos'!$CS$5/24),'Tabla de Aspectos'!CT85,IF(AND('Tabla de Aspectos'!CV85&gt;=0,'Tabla de Aspectos'!CV85&lt;'Tabla de Aspectos'!$CU$5/24),'Tabla de Aspectos'!CV85,IF(AND('Tabla de Aspectos'!CX85&gt;=0,'Tabla de Aspectos'!CX85&lt;'Tabla de Aspectos'!$CW$5/24),'Tabla de Aspectos'!CX85,"")))))))))))))))))))))))))))))))))))))))))))))))))</f>
        <v>0</v>
      </c>
      <c r="AR18" s="3" t="str">
        <f>IF(AQ18&lt;&gt;"",IF(AP18=13,"(no se puede describir)",IF(AP18="Conjunción","+20",ROUND((31-HLOOKUP(AP18,'Tabla de Aspectos'!$G$2:$DT$7,6,FALSE))/3*2,1))),"")</f>
        <v>+20</v>
      </c>
      <c r="AS18" s="3">
        <f>IF(AP18='Tabla de Aspectos'!$G$2,24*AQ18/'Tabla de Aspectos'!$G$5,IF(AP18='Tabla de Aspectos'!$I$2,24*AQ18/'Tabla de Aspectos'!$I$5,IF(AP18='Tabla de Aspectos'!$K$2,24*AQ18/'Tabla de Aspectos'!$K$5,IF(AP18='Tabla de Aspectos'!$CY$2,24*AQ18/'Tabla de Aspectos'!$CY$5,IF(AP18='Tabla de Aspectos'!$M$2,24*AQ18/'Tabla de Aspectos'!$M$5,IF(AP18='Tabla de Aspectos'!$M$2,24*AQ18/'Tabla de Aspectos'!$M$5,IF(AP18='Tabla de Aspectos'!$O$2,24*AQ18/'Tabla de Aspectos'!$O$5,IF(AP18='Tabla de Aspectos'!$Q$2,24*AQ18/'Tabla de Aspectos'!$Q$5,IF(AP18='Tabla de Aspectos'!$S$2,24*AQ18/'Tabla de Aspectos'!$S$5,IF(AP18='Tabla de Aspectos'!$U$2,24*AQ18/'Tabla de Aspectos'!$U$5,IF(AP18='Tabla de Aspectos'!$W$2,24*AQ18/'Tabla de Aspectos'!$W$5,IF(AP18='Tabla de Aspectos'!$Y$2,24*AQ18/'Tabla de Aspectos'!$Y$5,IF(AP18='Tabla de Aspectos'!$AA$2,24*AQ18/'Tabla de Aspectos'!$AA$5,IF(AP18='Tabla de Aspectos'!$AC$2,24*AQ18/'Tabla de Aspectos'!$AC$5,IF(AP18='Tabla de Aspectos'!$AE$2,24*AQ18/'Tabla de Aspectos'!$AE$5,IF(AP18='Tabla de Aspectos'!$AG$2,24*AQ18/'Tabla de Aspectos'!$AG$5,IF(AP18='Tabla de Aspectos'!$AI$2,24*AQ18/'Tabla de Aspectos'!$AI$5,IF(AP18='Tabla de Aspectos'!$AK$2,24*AQ18/'Tabla de Aspectos'!$AK$5,IF(AP18='Tabla de Aspectos'!$AM$2,24*AQ18/'Tabla de Aspectos'!$AM$5,IF(AP18='Tabla de Aspectos'!$AO$2,24*AQ18/'Tabla de Aspectos'!$AO$5,IF(AP18='Tabla de Aspectos'!$AQ$2,24*AQ18/'Tabla de Aspectos'!$AQ$5,IF(AP18='Tabla de Aspectos'!$AS$2,24*AQ18/'Tabla de Aspectos'!$AS$5,IF(AP18='Tabla de Aspectos'!$AU$2,24*AQ18/'Tabla de Aspectos'!$AU$5,IF(AP18='Tabla de Aspectos'!$AW$2,24*AQ18/'Tabla de Aspectos'!$AW$5,IF(AP18='Tabla de Aspectos'!$AY$2,24*AQ18/'Tabla de Aspectos'!$AY$5,IF(AP18='Tabla de Aspectos'!$BA$2,24*AQ18/'Tabla de Aspectos'!$BA$5,IF(AP18='Tabla de Aspectos'!$BC$2,24*AQ18/'Tabla de Aspectos'!$BC$5,IF(AP18='Tabla de Aspectos'!$BE$2,24*AQ18/'Tabla de Aspectos'!$BE$5,IF(AP18='Tabla de Aspectos'!$BG$2,24*AQ18/'Tabla de Aspectos'!$BG$5,IF(AP18='Tabla de Aspectos'!$BI$2,24*AQ18/'Tabla de Aspectos'!$BI$5,IF(AP18='Tabla de Aspectos'!$BK$2,24*AQ18/'Tabla de Aspectos'!$BK$5,IF(AP18='Tabla de Aspectos'!$BM$2,24*AQ18/'Tabla de Aspectos'!$BM$5,IF(AP18='Tabla de Aspectos'!$BO$2,24*AQ18/'Tabla de Aspectos'!$BO$5,IF(AP18='Tabla de Aspectos'!$BQ$2,24*AQ18/'Tabla de Aspectos'!$BQ$5,IF(AP18='Tabla de Aspectos'!$BS$2,24*AQ18/'Tabla de Aspectos'!$BS$5,IF(AP18='Tabla de Aspectos'!$BU$2,24*AQ18/'Tabla de Aspectos'!$BU$5,IF(AP18='Tabla de Aspectos'!$BW$2,24*AQ18/'Tabla de Aspectos'!$BW$5,IF(AP18='Tabla de Aspectos'!$BY$2,24*AQ18/'Tabla de Aspectos'!$BY$5,IF(AP18='Tabla de Aspectos'!$CA$2,24*AQ18/'Tabla de Aspectos'!$CA$5,IF(AP18='Tabla de Aspectos'!$CC$2,24*AQ18/'Tabla de Aspectos'!$CC$5,IF(AP18='Tabla de Aspectos'!$CE$2,24*AQ18/'Tabla de Aspectos'!$CE$5,IF(AP18='Tabla de Aspectos'!$CG$2,24*AQ18/'Tabla de Aspectos'!$CG$5,IF(AP18='Tabla de Aspectos'!$CI$2,24*AQ18/'Tabla de Aspectos'!$CI$5,IF(AP18='Tabla de Aspectos'!$CK$2,24*AQ18/'Tabla de Aspectos'!$CK$5,IF(AP18='Tabla de Aspectos'!$CM$2,24*AQ18/'Tabla de Aspectos'!$CM$5,IF(AP18='Tabla de Aspectos'!$CO$2,24*AQ18/'Tabla de Aspectos'!$CO$5,IF(AP18='Tabla de Aspectos'!$CQ$2,24*AQ18/'Tabla de Aspectos'!$CQ$5,IF(AP18='Tabla de Aspectos'!$CS$2,24*AQ18/'Tabla de Aspectos'!$CS$5,IF(AP18='Tabla de Aspectos'!$CU$2,24*AQ18/'Tabla de Aspectos'!$CU$5,IF(AP18='Tabla de Aspectos'!$CW$2,24*AQ18/'Tabla de Aspectos'!$CW$5,""))))))))))))))))))))))))))))))))))))))))))))))))))</f>
        <v>0</v>
      </c>
      <c r="AT18" s="3">
        <f t="shared" si="2"/>
        <v>20</v>
      </c>
      <c r="AV18" s="3">
        <f>'Tabla de Aspectos'!D100</f>
        <v>96</v>
      </c>
      <c r="AW18" s="3" t="str">
        <f>'Tabla de Aspectos'!E100</f>
        <v>Marte</v>
      </c>
      <c r="AX18" s="3" t="str">
        <f>'Tabla de Aspectos'!F100</f>
        <v>Varuna</v>
      </c>
      <c r="AY18" s="3" t="str">
        <f>IF('Tabla de Aspectos'!G100='Tabla de Aspectos'!$H$2,'Tabla de Aspectos'!$H$2,IF('Tabla de Aspectos'!I100='Tabla de Aspectos'!$J$2,'Tabla de Aspectos'!$J$2,IF('Tabla de Aspectos'!CY100='Tabla de Aspectos'!$CZ$2,'Tabla de Aspectos'!$CZ$2,IF('Tabla de Aspectos'!K100='Tabla de Aspectos'!$L$2,'Tabla de Aspectos'!$L$2,IF('Tabla de Aspectos'!M100='Tabla de Aspectos'!$N$2,'Tabla de Aspectos'!$N$2,IF('Tabla de Aspectos'!O100='Tabla de Aspectos'!$P$2,'Tabla de Aspectos'!$P$2,IF('Tabla de Aspectos'!Q100='Tabla de Aspectos'!$R$2,'Tabla de Aspectos'!$R$2,IF('Tabla de Aspectos'!S100='Tabla de Aspectos'!$T$2,'Tabla de Aspectos'!$T$2,IF('Tabla de Aspectos'!U100='Tabla de Aspectos'!$V$2,'Tabla de Aspectos'!$V$2,IF('Tabla de Aspectos'!W100='Tabla de Aspectos'!$X$2,'Tabla de Aspectos'!$X$2,IF('Tabla de Aspectos'!Y100='Tabla de Aspectos'!$Z$2,'Tabla de Aspectos'!$Z$2,IF('Tabla de Aspectos'!AA100='Tabla de Aspectos'!$AB$2,'Tabla de Aspectos'!$AB$2,IF('Tabla de Aspectos'!AC100='Tabla de Aspectos'!$AD$2,'Tabla de Aspectos'!$AD$2,IF('Tabla de Aspectos'!AE100='Tabla de Aspectos'!$AF$2,'Tabla de Aspectos'!$AF$2,IF('Tabla de Aspectos'!AG100='Tabla de Aspectos'!$AH$2,'Tabla de Aspectos'!$AH$2,IF('Tabla de Aspectos'!AI100='Tabla de Aspectos'!$AJ$2,'Tabla de Aspectos'!$AJ$2,IF('Tabla de Aspectos'!AK100='Tabla de Aspectos'!$AL$2,'Tabla de Aspectos'!$AL$2,IF('Tabla de Aspectos'!AM100='Tabla de Aspectos'!$AN$2,'Tabla de Aspectos'!$AN$2,IF('Tabla de Aspectos'!AO100='Tabla de Aspectos'!$AP$2,'Tabla de Aspectos'!$AP$2,IF('Tabla de Aspectos'!AQ100='Tabla de Aspectos'!$AR$2,'Tabla de Aspectos'!$AR$2,IF('Tabla de Aspectos'!AS100='Tabla de Aspectos'!$AT$2,'Tabla de Aspectos'!$AT$2,IF('Tabla de Aspectos'!AU100='Tabla de Aspectos'!$AV$2,'Tabla de Aspectos'!$AV$2,IF('Tabla de Aspectos'!AW100='Tabla de Aspectos'!$AX$2,'Tabla de Aspectos'!$AX$2,IF('Tabla de Aspectos'!AY100='Tabla de Aspectos'!$AZ$2,'Tabla de Aspectos'!$AZ$2,IF('Tabla de Aspectos'!BA100='Tabla de Aspectos'!$BB$2,'Tabla de Aspectos'!$BB$2,IF('Tabla de Aspectos'!BC100='Tabla de Aspectos'!$BD$2,'Tabla de Aspectos'!$BD$2,IF('Tabla de Aspectos'!BE100='Tabla de Aspectos'!$BF$2,'Tabla de Aspectos'!$BF$2,IF('Tabla de Aspectos'!BG100='Tabla de Aspectos'!$BH$2,'Tabla de Aspectos'!$BH$2,IF('Tabla de Aspectos'!BI100='Tabla de Aspectos'!$BJ$2,'Tabla de Aspectos'!$BJ$2,IF('Tabla de Aspectos'!BK100='Tabla de Aspectos'!$BL$2,'Tabla de Aspectos'!$BL$2,IF('Tabla de Aspectos'!BM100='Tabla de Aspectos'!$BN$2,'Tabla de Aspectos'!$BN$2,IF('Tabla de Aspectos'!BO100='Tabla de Aspectos'!$BP$2,'Tabla de Aspectos'!$BP$2,IF('Tabla de Aspectos'!BQ100='Tabla de Aspectos'!$BR$2,'Tabla de Aspectos'!$BR$2,IF('Tabla de Aspectos'!BS100='Tabla de Aspectos'!$BT$2,'Tabla de Aspectos'!$BT$2,IF('Tabla de Aspectos'!BU100='Tabla de Aspectos'!$BV$2,'Tabla de Aspectos'!$BV$2,IF('Tabla de Aspectos'!BW100='Tabla de Aspectos'!$BX$2,'Tabla de Aspectos'!$BX$2,IF('Tabla de Aspectos'!BY100='Tabla de Aspectos'!$BZ$2,'Tabla de Aspectos'!$BZ$2,IF('Tabla de Aspectos'!CA100='Tabla de Aspectos'!$CB$2,'Tabla de Aspectos'!$CB$2,IF('Tabla de Aspectos'!CC100='Tabla de Aspectos'!$CD$2,'Tabla de Aspectos'!$CD$2,IF('Tabla de Aspectos'!CE100='Tabla de Aspectos'!$CF$2,'Tabla de Aspectos'!$CF$2,IF('Tabla de Aspectos'!CG100='Tabla de Aspectos'!$CH$2,'Tabla de Aspectos'!$CH$2,IF('Tabla de Aspectos'!CI100='Tabla de Aspectos'!$CJ$2,'Tabla de Aspectos'!$CJ$2,IF('Tabla de Aspectos'!CK100='Tabla de Aspectos'!$CL$2,'Tabla de Aspectos'!$CL$2,IF('Tabla de Aspectos'!CM100='Tabla de Aspectos'!$CN$2,'Tabla de Aspectos'!$CN$2,IF('Tabla de Aspectos'!CO100='Tabla de Aspectos'!$CP$2,'Tabla de Aspectos'!$CP$2,IF('Tabla de Aspectos'!CQ100='Tabla de Aspectos'!$CR$2,'Tabla de Aspectos'!$CR$2,IF('Tabla de Aspectos'!CS100='Tabla de Aspectos'!$CT$2,'Tabla de Aspectos'!$CT$2,IF('Tabla de Aspectos'!CU100='Tabla de Aspectos'!$CV$2,'Tabla de Aspectos'!$CV$2,IF('Tabla de Aspectos'!CW100='Tabla de Aspectos'!$CX$2,'Tabla de Aspectos'!$CX$2,"")))))))))))))))))))))))))))))))))))))))))))))))))</f>
        <v>Conjunción</v>
      </c>
      <c r="AZ18" s="5">
        <f>IF(AND('Tabla de Aspectos'!H100&gt;=0,'Tabla de Aspectos'!H100&lt;'Tabla de Aspectos'!$G$5/24),'Tabla de Aspectos'!H100,IF(AND('Tabla de Aspectos'!J100&gt;=0,'Tabla de Aspectos'!J100&lt;'Tabla de Aspectos'!$I$5/24),'Tabla de Aspectos'!J100,IF(AND('Tabla de Aspectos'!CZ100&gt;=0,'Tabla de Aspectos'!CZ100&lt;'Tabla de Aspectos'!$CY$5/24),'Tabla de Aspectos'!CZ100,IF(AND('Tabla de Aspectos'!L100&gt;=0,'Tabla de Aspectos'!L100&lt;'Tabla de Aspectos'!$K$5/24),'Tabla de Aspectos'!L100,IF(AND('Tabla de Aspectos'!N100&gt;=0,'Tabla de Aspectos'!N100&lt;'Tabla de Aspectos'!$M$5/24),'Tabla de Aspectos'!N100,IF(AND('Tabla de Aspectos'!P100&gt;=0,'Tabla de Aspectos'!P100&lt;'Tabla de Aspectos'!$O$5/24),'Tabla de Aspectos'!P100,IF(AND('Tabla de Aspectos'!R100&gt;=0,'Tabla de Aspectos'!R100&lt;'Tabla de Aspectos'!$Q$5/24),'Tabla de Aspectos'!R100,IF(AND('Tabla de Aspectos'!T100&gt;=0,'Tabla de Aspectos'!T100&lt;'Tabla de Aspectos'!$S$5/24),'Tabla de Aspectos'!T100,IF(AND('Tabla de Aspectos'!V100&gt;=0,'Tabla de Aspectos'!V100&lt;'Tabla de Aspectos'!$U$5/24),'Tabla de Aspectos'!V100,IF(AND('Tabla de Aspectos'!X100&gt;=0,'Tabla de Aspectos'!X100&lt;'Tabla de Aspectos'!$W$5/24),'Tabla de Aspectos'!X100,IF(AND('Tabla de Aspectos'!Z100&gt;=0,'Tabla de Aspectos'!Z100&lt;'Tabla de Aspectos'!$Y$5/24),'Tabla de Aspectos'!Z100,IF(AND('Tabla de Aspectos'!AB100&gt;=0,'Tabla de Aspectos'!AB100&lt;'Tabla de Aspectos'!$AA$5/24),'Tabla de Aspectos'!AB100,IF(AND('Tabla de Aspectos'!AD100&gt;=0,'Tabla de Aspectos'!AD100&lt;'Tabla de Aspectos'!$AC$5/24),'Tabla de Aspectos'!AD100,IF(AND('Tabla de Aspectos'!AF100&gt;=0,'Tabla de Aspectos'!AF100&lt;'Tabla de Aspectos'!$AE$5/24),'Tabla de Aspectos'!AF100,IF(AND('Tabla de Aspectos'!AH100&gt;=0,'Tabla de Aspectos'!AH100&lt;'Tabla de Aspectos'!$AG$5/24),'Tabla de Aspectos'!AH100,IF(AND('Tabla de Aspectos'!AJ100&gt;=0,'Tabla de Aspectos'!AJ100&lt;'Tabla de Aspectos'!$AI$5/24),'Tabla de Aspectos'!AJ100,IF(AND('Tabla de Aspectos'!AL100&gt;=0,'Tabla de Aspectos'!AL100&lt;'Tabla de Aspectos'!$AK$5/24),'Tabla de Aspectos'!AL100,IF(AND('Tabla de Aspectos'!AN100&gt;=0,'Tabla de Aspectos'!AN100&lt;'Tabla de Aspectos'!$AM$5/24),'Tabla de Aspectos'!AN100,IF(AND('Tabla de Aspectos'!AP100&gt;=0,'Tabla de Aspectos'!AP100&lt;'Tabla de Aspectos'!$AO$5/24),'Tabla de Aspectos'!AP100,IF(AND('Tabla de Aspectos'!AR100&gt;=0,'Tabla de Aspectos'!AR100&lt;'Tabla de Aspectos'!$AQ$5/24),'Tabla de Aspectos'!AR100,IF(AND('Tabla de Aspectos'!AT100&gt;=0,'Tabla de Aspectos'!AT100&lt;'Tabla de Aspectos'!$AS$5/24),'Tabla de Aspectos'!AT100,IF(AND('Tabla de Aspectos'!AV100&gt;=0,'Tabla de Aspectos'!AV100&lt;'Tabla de Aspectos'!$AU$5/24),'Tabla de Aspectos'!AV100,IF(AND('Tabla de Aspectos'!AX100&gt;=0,'Tabla de Aspectos'!AX100&lt;'Tabla de Aspectos'!$AW$5/24),'Tabla de Aspectos'!AX100,IF(AND('Tabla de Aspectos'!AZ100&gt;=0,'Tabla de Aspectos'!AZ100&lt;'Tabla de Aspectos'!$AY$5/24),'Tabla de Aspectos'!AZ100,IF(AND('Tabla de Aspectos'!BB100&gt;=0,'Tabla de Aspectos'!BB100&lt;'Tabla de Aspectos'!$BA$5/24),'Tabla de Aspectos'!BB100,IF(AND('Tabla de Aspectos'!BD100&gt;=0,'Tabla de Aspectos'!BD100&lt;'Tabla de Aspectos'!$BC$5/24),'Tabla de Aspectos'!BD100,IF(AND('Tabla de Aspectos'!BF100&gt;=0,'Tabla de Aspectos'!BF100&lt;'Tabla de Aspectos'!$BE$5/24),'Tabla de Aspectos'!BF100,IF(AND('Tabla de Aspectos'!BH100&gt;=0,'Tabla de Aspectos'!BH100&lt;'Tabla de Aspectos'!$BG$5/24),'Tabla de Aspectos'!BH100,IF(AND('Tabla de Aspectos'!BJ100&gt;=0,'Tabla de Aspectos'!BJ100&lt;'Tabla de Aspectos'!$BI$5/24),'Tabla de Aspectos'!BJ100,IF(AND('Tabla de Aspectos'!BL100&gt;=0,'Tabla de Aspectos'!BL100&lt;'Tabla de Aspectos'!$BK$5/24),'Tabla de Aspectos'!BL100,IF(AND('Tabla de Aspectos'!BN100&gt;=0,'Tabla de Aspectos'!BN100&lt;'Tabla de Aspectos'!$BM$5/24),'Tabla de Aspectos'!BN100,IF(AND('Tabla de Aspectos'!BP100&gt;=0,'Tabla de Aspectos'!BP100&lt;'Tabla de Aspectos'!$BO$5/24),'Tabla de Aspectos'!BP100,IF(AND('Tabla de Aspectos'!BR100&gt;=0,'Tabla de Aspectos'!BR100&lt;'Tabla de Aspectos'!$BQ$5/24),'Tabla de Aspectos'!BR100,IF(AND('Tabla de Aspectos'!BT100&gt;=0,'Tabla de Aspectos'!BT100&lt;'Tabla de Aspectos'!$BS$5/24),'Tabla de Aspectos'!BT100,IF(AND('Tabla de Aspectos'!BV100&gt;=0,'Tabla de Aspectos'!BV100&lt;'Tabla de Aspectos'!$BU$5/24),'Tabla de Aspectos'!BV100,IF(AND('Tabla de Aspectos'!BX100&gt;=0,'Tabla de Aspectos'!BX100&lt;'Tabla de Aspectos'!$BW$5/24),'Tabla de Aspectos'!BX100,IF(AND('Tabla de Aspectos'!BZ100&gt;=0,'Tabla de Aspectos'!BZ100&lt;'Tabla de Aspectos'!$BY$5/24),'Tabla de Aspectos'!BZ100,IF(AND('Tabla de Aspectos'!CB100&gt;=0,'Tabla de Aspectos'!CB100&lt;'Tabla de Aspectos'!$CA$5/24),'Tabla de Aspectos'!CB100,IF(AND('Tabla de Aspectos'!CD100&gt;=0,'Tabla de Aspectos'!CD100&lt;'Tabla de Aspectos'!$CC$5/24),'Tabla de Aspectos'!CD100,IF(AND('Tabla de Aspectos'!CF100&gt;=0,'Tabla de Aspectos'!CF100&lt;'Tabla de Aspectos'!$CE$5/24),'Tabla de Aspectos'!CF100,IF(AND('Tabla de Aspectos'!CH100&gt;=0,'Tabla de Aspectos'!CH100&lt;'Tabla de Aspectos'!$CG$5/24),'Tabla de Aspectos'!CH100,IF(AND('Tabla de Aspectos'!CJ100&gt;=0,'Tabla de Aspectos'!CJ100&lt;'Tabla de Aspectos'!$CI$5/24),'Tabla de Aspectos'!CJ100,IF(AND('Tabla de Aspectos'!CL100&gt;=0,'Tabla de Aspectos'!CL100&lt;'Tabla de Aspectos'!$CK$5/24),'Tabla de Aspectos'!CL100,IF(AND('Tabla de Aspectos'!CN100&gt;=0,'Tabla de Aspectos'!CN100&lt;'Tabla de Aspectos'!$CM$5/24),'Tabla de Aspectos'!CN100,IF(AND('Tabla de Aspectos'!CP100&gt;=0,'Tabla de Aspectos'!CP100&lt;'Tabla de Aspectos'!$CO$5/24),'Tabla de Aspectos'!CP100,IF(AND('Tabla de Aspectos'!CR100&gt;=0,'Tabla de Aspectos'!CR100&lt;'Tabla de Aspectos'!$CQ$5/24),'Tabla de Aspectos'!CR100,IF(AND('Tabla de Aspectos'!CT100&gt;=0,'Tabla de Aspectos'!CT100&lt;'Tabla de Aspectos'!$CS$5/24),'Tabla de Aspectos'!CT100,IF(AND('Tabla de Aspectos'!CV100&gt;=0,'Tabla de Aspectos'!CV100&lt;'Tabla de Aspectos'!$CU$5/24),'Tabla de Aspectos'!CV100,IF(AND('Tabla de Aspectos'!CX100&gt;=0,'Tabla de Aspectos'!CX100&lt;'Tabla de Aspectos'!$CW$5/24),'Tabla de Aspectos'!CX100,"")))))))))))))))))))))))))))))))))))))))))))))))))</f>
        <v>0</v>
      </c>
      <c r="BA18" s="3" t="str">
        <f>IF(AZ18&lt;&gt;"",IF(AY18=13,"(no se puede describir)",IF(AY18="Conjunción","+20",ROUND((31-HLOOKUP(AY18,'Tabla de Aspectos'!$G$2:$DT$7,6,FALSE))/3*2,1))),"")</f>
        <v>+20</v>
      </c>
      <c r="BB18" s="3">
        <f>IF(AY18='Tabla de Aspectos'!$G$2,24*AZ18/'Tabla de Aspectos'!$G$5,IF(AY18='Tabla de Aspectos'!$I$2,24*AZ18/'Tabla de Aspectos'!$I$5,IF(AY18='Tabla de Aspectos'!$K$2,24*AZ18/'Tabla de Aspectos'!$K$5,IF(AY18='Tabla de Aspectos'!$CY$2,24*AZ18/'Tabla de Aspectos'!$CY$5,IF(AY18='Tabla de Aspectos'!$M$2,24*AZ18/'Tabla de Aspectos'!$M$5,IF(AY18='Tabla de Aspectos'!$M$2,24*AZ18/'Tabla de Aspectos'!$M$5,IF(AY18='Tabla de Aspectos'!$O$2,24*AZ18/'Tabla de Aspectos'!$O$5,IF(AY18='Tabla de Aspectos'!$Q$2,24*AZ18/'Tabla de Aspectos'!$Q$5,IF(AY18='Tabla de Aspectos'!$S$2,24*AZ18/'Tabla de Aspectos'!$S$5,IF(AY18='Tabla de Aspectos'!$U$2,24*AZ18/'Tabla de Aspectos'!$U$5,IF(AY18='Tabla de Aspectos'!$W$2,24*AZ18/'Tabla de Aspectos'!$W$5,IF(AY18='Tabla de Aspectos'!$Y$2,24*AZ18/'Tabla de Aspectos'!$Y$5,IF(AY18='Tabla de Aspectos'!$AA$2,24*AZ18/'Tabla de Aspectos'!$AA$5,IF(AY18='Tabla de Aspectos'!$AC$2,24*AZ18/'Tabla de Aspectos'!$AC$5,IF(AY18='Tabla de Aspectos'!$AE$2,24*AZ18/'Tabla de Aspectos'!$AE$5,IF(AY18='Tabla de Aspectos'!$AG$2,24*AZ18/'Tabla de Aspectos'!$AG$5,IF(AY18='Tabla de Aspectos'!$AI$2,24*AZ18/'Tabla de Aspectos'!$AI$5,IF(AY18='Tabla de Aspectos'!$AK$2,24*AZ18/'Tabla de Aspectos'!$AK$5,IF(AY18='Tabla de Aspectos'!$AM$2,24*AZ18/'Tabla de Aspectos'!$AM$5,IF(AY18='Tabla de Aspectos'!$AO$2,24*AZ18/'Tabla de Aspectos'!$AO$5,IF(AY18='Tabla de Aspectos'!$AQ$2,24*AZ18/'Tabla de Aspectos'!$AQ$5,IF(AY18='Tabla de Aspectos'!$AS$2,24*AZ18/'Tabla de Aspectos'!$AS$5,IF(AY18='Tabla de Aspectos'!$AU$2,24*AZ18/'Tabla de Aspectos'!$AU$5,IF(AY18='Tabla de Aspectos'!$AW$2,24*AZ18/'Tabla de Aspectos'!$AW$5,IF(AY18='Tabla de Aspectos'!$AY$2,24*AZ18/'Tabla de Aspectos'!$AY$5,IF(AY18='Tabla de Aspectos'!$BA$2,24*AZ18/'Tabla de Aspectos'!$BA$5,IF(AY18='Tabla de Aspectos'!$BC$2,24*AZ18/'Tabla de Aspectos'!$BC$5,IF(AY18='Tabla de Aspectos'!$BE$2,24*AZ18/'Tabla de Aspectos'!$BE$5,IF(AY18='Tabla de Aspectos'!$BG$2,24*AZ18/'Tabla de Aspectos'!$BG$5,IF(AY18='Tabla de Aspectos'!$BI$2,24*AZ18/'Tabla de Aspectos'!$BI$5,IF(AY18='Tabla de Aspectos'!$BK$2,24*AZ18/'Tabla de Aspectos'!$BK$5,IF(AY18='Tabla de Aspectos'!$BM$2,24*AZ18/'Tabla de Aspectos'!$BM$5,IF(AY18='Tabla de Aspectos'!$BO$2,24*AZ18/'Tabla de Aspectos'!$BO$5,IF(AY18='Tabla de Aspectos'!$BQ$2,24*AZ18/'Tabla de Aspectos'!$BQ$5,IF(AY18='Tabla de Aspectos'!$BS$2,24*AZ18/'Tabla de Aspectos'!$BS$5,IF(AY18='Tabla de Aspectos'!$BU$2,24*AZ18/'Tabla de Aspectos'!$BU$5,IF(AY18='Tabla de Aspectos'!$BW$2,24*AZ18/'Tabla de Aspectos'!$BW$5,IF(AY18='Tabla de Aspectos'!$BY$2,24*AZ18/'Tabla de Aspectos'!$BY$5,IF(AY18='Tabla de Aspectos'!$CA$2,24*AZ18/'Tabla de Aspectos'!$CA$5,IF(AY18='Tabla de Aspectos'!$CC$2,24*AZ18/'Tabla de Aspectos'!$CC$5,IF(AY18='Tabla de Aspectos'!$CE$2,24*AZ18/'Tabla de Aspectos'!$CE$5,IF(AY18='Tabla de Aspectos'!$CG$2,24*AZ18/'Tabla de Aspectos'!$CG$5,IF(AY18='Tabla de Aspectos'!$CI$2,24*AZ18/'Tabla de Aspectos'!$CI$5,IF(AY18='Tabla de Aspectos'!$CK$2,24*AZ18/'Tabla de Aspectos'!$CK$5,IF(AY18='Tabla de Aspectos'!$CM$2,24*AZ18/'Tabla de Aspectos'!$CM$5,IF(AY18='Tabla de Aspectos'!$CO$2,24*AZ18/'Tabla de Aspectos'!$CO$5,IF(AY18='Tabla de Aspectos'!$CQ$2,24*AZ18/'Tabla de Aspectos'!$CQ$5,IF(AY18='Tabla de Aspectos'!$CS$2,24*AZ18/'Tabla de Aspectos'!$CS$5,IF(AY18='Tabla de Aspectos'!$CU$2,24*AZ18/'Tabla de Aspectos'!$CU$5,IF(AY18='Tabla de Aspectos'!$CW$2,24*AZ18/'Tabla de Aspectos'!$CW$5,""))))))))))))))))))))))))))))))))))))))))))))))))))</f>
        <v>0</v>
      </c>
      <c r="BC18" s="3">
        <f t="shared" si="3"/>
        <v>20</v>
      </c>
      <c r="BE18" s="3">
        <f>'Tabla de Aspectos'!D115</f>
        <v>112</v>
      </c>
      <c r="BF18" s="3" t="str">
        <f>'Tabla de Aspectos'!E115</f>
        <v>Júpiter</v>
      </c>
      <c r="BG18" s="3" t="str">
        <f>'Tabla de Aspectos'!F115</f>
        <v>Varuna</v>
      </c>
      <c r="BH18" s="3" t="str">
        <f>IF('Tabla de Aspectos'!G115='Tabla de Aspectos'!$H$2,'Tabla de Aspectos'!$H$2,IF('Tabla de Aspectos'!I115='Tabla de Aspectos'!$J$2,'Tabla de Aspectos'!$J$2,IF('Tabla de Aspectos'!CY115='Tabla de Aspectos'!$CZ$2,'Tabla de Aspectos'!$CZ$2,IF('Tabla de Aspectos'!K115='Tabla de Aspectos'!$L$2,'Tabla de Aspectos'!$L$2,IF('Tabla de Aspectos'!M115='Tabla de Aspectos'!$N$2,'Tabla de Aspectos'!$N$2,IF('Tabla de Aspectos'!O115='Tabla de Aspectos'!$P$2,'Tabla de Aspectos'!$P$2,IF('Tabla de Aspectos'!Q115='Tabla de Aspectos'!$R$2,'Tabla de Aspectos'!$R$2,IF('Tabla de Aspectos'!S115='Tabla de Aspectos'!$T$2,'Tabla de Aspectos'!$T$2,IF('Tabla de Aspectos'!U115='Tabla de Aspectos'!$V$2,'Tabla de Aspectos'!$V$2,IF('Tabla de Aspectos'!W115='Tabla de Aspectos'!$X$2,'Tabla de Aspectos'!$X$2,IF('Tabla de Aspectos'!Y115='Tabla de Aspectos'!$Z$2,'Tabla de Aspectos'!$Z$2,IF('Tabla de Aspectos'!AA115='Tabla de Aspectos'!$AB$2,'Tabla de Aspectos'!$AB$2,IF('Tabla de Aspectos'!AC115='Tabla de Aspectos'!$AD$2,'Tabla de Aspectos'!$AD$2,IF('Tabla de Aspectos'!AE115='Tabla de Aspectos'!$AF$2,'Tabla de Aspectos'!$AF$2,IF('Tabla de Aspectos'!AG115='Tabla de Aspectos'!$AH$2,'Tabla de Aspectos'!$AH$2,IF('Tabla de Aspectos'!AI115='Tabla de Aspectos'!$AJ$2,'Tabla de Aspectos'!$AJ$2,IF('Tabla de Aspectos'!AK115='Tabla de Aspectos'!$AL$2,'Tabla de Aspectos'!$AL$2,IF('Tabla de Aspectos'!AM115='Tabla de Aspectos'!$AN$2,'Tabla de Aspectos'!$AN$2,IF('Tabla de Aspectos'!AO115='Tabla de Aspectos'!$AP$2,'Tabla de Aspectos'!$AP$2,IF('Tabla de Aspectos'!AQ115='Tabla de Aspectos'!$AR$2,'Tabla de Aspectos'!$AR$2,IF('Tabla de Aspectos'!AS115='Tabla de Aspectos'!$AT$2,'Tabla de Aspectos'!$AT$2,IF('Tabla de Aspectos'!AU115='Tabla de Aspectos'!$AV$2,'Tabla de Aspectos'!$AV$2,IF('Tabla de Aspectos'!AW115='Tabla de Aspectos'!$AX$2,'Tabla de Aspectos'!$AX$2,IF('Tabla de Aspectos'!AY115='Tabla de Aspectos'!$AZ$2,'Tabla de Aspectos'!$AZ$2,IF('Tabla de Aspectos'!BA115='Tabla de Aspectos'!$BB$2,'Tabla de Aspectos'!$BB$2,IF('Tabla de Aspectos'!BC115='Tabla de Aspectos'!$BD$2,'Tabla de Aspectos'!$BD$2,IF('Tabla de Aspectos'!BE115='Tabla de Aspectos'!$BF$2,'Tabla de Aspectos'!$BF$2,IF('Tabla de Aspectos'!BG115='Tabla de Aspectos'!$BH$2,'Tabla de Aspectos'!$BH$2,IF('Tabla de Aspectos'!BI115='Tabla de Aspectos'!$BJ$2,'Tabla de Aspectos'!$BJ$2,IF('Tabla de Aspectos'!BK115='Tabla de Aspectos'!$BL$2,'Tabla de Aspectos'!$BL$2,IF('Tabla de Aspectos'!BM115='Tabla de Aspectos'!$BN$2,'Tabla de Aspectos'!$BN$2,IF('Tabla de Aspectos'!BO115='Tabla de Aspectos'!$BP$2,'Tabla de Aspectos'!$BP$2,IF('Tabla de Aspectos'!BQ115='Tabla de Aspectos'!$BR$2,'Tabla de Aspectos'!$BR$2,IF('Tabla de Aspectos'!BS115='Tabla de Aspectos'!$BT$2,'Tabla de Aspectos'!$BT$2,IF('Tabla de Aspectos'!BU115='Tabla de Aspectos'!$BV$2,'Tabla de Aspectos'!$BV$2,IF('Tabla de Aspectos'!BW115='Tabla de Aspectos'!$BX$2,'Tabla de Aspectos'!$BX$2,IF('Tabla de Aspectos'!BY115='Tabla de Aspectos'!$BZ$2,'Tabla de Aspectos'!$BZ$2,IF('Tabla de Aspectos'!CA115='Tabla de Aspectos'!$CB$2,'Tabla de Aspectos'!$CB$2,IF('Tabla de Aspectos'!CC115='Tabla de Aspectos'!$CD$2,'Tabla de Aspectos'!$CD$2,IF('Tabla de Aspectos'!CE115='Tabla de Aspectos'!$CF$2,'Tabla de Aspectos'!$CF$2,IF('Tabla de Aspectos'!CG115='Tabla de Aspectos'!$CH$2,'Tabla de Aspectos'!$CH$2,IF('Tabla de Aspectos'!CI115='Tabla de Aspectos'!$CJ$2,'Tabla de Aspectos'!$CJ$2,IF('Tabla de Aspectos'!CK115='Tabla de Aspectos'!$CL$2,'Tabla de Aspectos'!$CL$2,IF('Tabla de Aspectos'!CM115='Tabla de Aspectos'!$CN$2,'Tabla de Aspectos'!$CN$2,IF('Tabla de Aspectos'!CO115='Tabla de Aspectos'!$CP$2,'Tabla de Aspectos'!$CP$2,IF('Tabla de Aspectos'!CQ115='Tabla de Aspectos'!$CR$2,'Tabla de Aspectos'!$CR$2,IF('Tabla de Aspectos'!CS115='Tabla de Aspectos'!$CT$2,'Tabla de Aspectos'!$CT$2,IF('Tabla de Aspectos'!CU115='Tabla de Aspectos'!$CV$2,'Tabla de Aspectos'!$CV$2,IF('Tabla de Aspectos'!CW115='Tabla de Aspectos'!$CX$2,'Tabla de Aspectos'!$CX$2,"")))))))))))))))))))))))))))))))))))))))))))))))))</f>
        <v>Conjunción</v>
      </c>
      <c r="BI18" s="5">
        <f>IF(AND('Tabla de Aspectos'!H115&gt;=0,'Tabla de Aspectos'!H115&lt;'Tabla de Aspectos'!$G$5/24),'Tabla de Aspectos'!H115,IF(AND('Tabla de Aspectos'!J115&gt;=0,'Tabla de Aspectos'!J115&lt;'Tabla de Aspectos'!$I$5/24),'Tabla de Aspectos'!J115,IF(AND('Tabla de Aspectos'!CZ115&gt;=0,'Tabla de Aspectos'!CZ115&lt;'Tabla de Aspectos'!$CY$5/24),'Tabla de Aspectos'!CZ115,IF(AND('Tabla de Aspectos'!L115&gt;=0,'Tabla de Aspectos'!L115&lt;'Tabla de Aspectos'!$K$5/24),'Tabla de Aspectos'!L115,IF(AND('Tabla de Aspectos'!N115&gt;=0,'Tabla de Aspectos'!N115&lt;'Tabla de Aspectos'!$M$5/24),'Tabla de Aspectos'!N115,IF(AND('Tabla de Aspectos'!P115&gt;=0,'Tabla de Aspectos'!P115&lt;'Tabla de Aspectos'!$O$5/24),'Tabla de Aspectos'!P115,IF(AND('Tabla de Aspectos'!R115&gt;=0,'Tabla de Aspectos'!R115&lt;'Tabla de Aspectos'!$Q$5/24),'Tabla de Aspectos'!R115,IF(AND('Tabla de Aspectos'!T115&gt;=0,'Tabla de Aspectos'!T115&lt;'Tabla de Aspectos'!$S$5/24),'Tabla de Aspectos'!T115,IF(AND('Tabla de Aspectos'!V115&gt;=0,'Tabla de Aspectos'!V115&lt;'Tabla de Aspectos'!$U$5/24),'Tabla de Aspectos'!V115,IF(AND('Tabla de Aspectos'!X115&gt;=0,'Tabla de Aspectos'!X115&lt;'Tabla de Aspectos'!$W$5/24),'Tabla de Aspectos'!X115,IF(AND('Tabla de Aspectos'!Z115&gt;=0,'Tabla de Aspectos'!Z115&lt;'Tabla de Aspectos'!$Y$5/24),'Tabla de Aspectos'!Z115,IF(AND('Tabla de Aspectos'!AB115&gt;=0,'Tabla de Aspectos'!AB115&lt;'Tabla de Aspectos'!$AA$5/24),'Tabla de Aspectos'!AB115,IF(AND('Tabla de Aspectos'!AD115&gt;=0,'Tabla de Aspectos'!AD115&lt;'Tabla de Aspectos'!$AC$5/24),'Tabla de Aspectos'!AD115,IF(AND('Tabla de Aspectos'!AF115&gt;=0,'Tabla de Aspectos'!AF115&lt;'Tabla de Aspectos'!$AE$5/24),'Tabla de Aspectos'!AF115,IF(AND('Tabla de Aspectos'!AH115&gt;=0,'Tabla de Aspectos'!AH115&lt;'Tabla de Aspectos'!$AG$5/24),'Tabla de Aspectos'!AH115,IF(AND('Tabla de Aspectos'!AJ115&gt;=0,'Tabla de Aspectos'!AJ115&lt;'Tabla de Aspectos'!$AI$5/24),'Tabla de Aspectos'!AJ115,IF(AND('Tabla de Aspectos'!AL115&gt;=0,'Tabla de Aspectos'!AL115&lt;'Tabla de Aspectos'!$AK$5/24),'Tabla de Aspectos'!AL115,IF(AND('Tabla de Aspectos'!AN115&gt;=0,'Tabla de Aspectos'!AN115&lt;'Tabla de Aspectos'!$AM$5/24),'Tabla de Aspectos'!AN115,IF(AND('Tabla de Aspectos'!AP115&gt;=0,'Tabla de Aspectos'!AP115&lt;'Tabla de Aspectos'!$AO$5/24),'Tabla de Aspectos'!AP115,IF(AND('Tabla de Aspectos'!AR115&gt;=0,'Tabla de Aspectos'!AR115&lt;'Tabla de Aspectos'!$AQ$5/24),'Tabla de Aspectos'!AR115,IF(AND('Tabla de Aspectos'!AT115&gt;=0,'Tabla de Aspectos'!AT115&lt;'Tabla de Aspectos'!$AS$5/24),'Tabla de Aspectos'!AT115,IF(AND('Tabla de Aspectos'!AV115&gt;=0,'Tabla de Aspectos'!AV115&lt;'Tabla de Aspectos'!$AU$5/24),'Tabla de Aspectos'!AV115,IF(AND('Tabla de Aspectos'!AX115&gt;=0,'Tabla de Aspectos'!AX115&lt;'Tabla de Aspectos'!$AW$5/24),'Tabla de Aspectos'!AX115,IF(AND('Tabla de Aspectos'!AZ115&gt;=0,'Tabla de Aspectos'!AZ115&lt;'Tabla de Aspectos'!$AY$5/24),'Tabla de Aspectos'!AZ115,IF(AND('Tabla de Aspectos'!BB115&gt;=0,'Tabla de Aspectos'!BB115&lt;'Tabla de Aspectos'!$BA$5/24),'Tabla de Aspectos'!BB115,IF(AND('Tabla de Aspectos'!BD115&gt;=0,'Tabla de Aspectos'!BD115&lt;'Tabla de Aspectos'!$BC$5/24),'Tabla de Aspectos'!BD115,IF(AND('Tabla de Aspectos'!BF115&gt;=0,'Tabla de Aspectos'!BF115&lt;'Tabla de Aspectos'!$BE$5/24),'Tabla de Aspectos'!BF115,IF(AND('Tabla de Aspectos'!BH115&gt;=0,'Tabla de Aspectos'!BH115&lt;'Tabla de Aspectos'!$BG$5/24),'Tabla de Aspectos'!BH115,IF(AND('Tabla de Aspectos'!BJ115&gt;=0,'Tabla de Aspectos'!BJ115&lt;'Tabla de Aspectos'!$BI$5/24),'Tabla de Aspectos'!BJ115,IF(AND('Tabla de Aspectos'!BL115&gt;=0,'Tabla de Aspectos'!BL115&lt;'Tabla de Aspectos'!$BK$5/24),'Tabla de Aspectos'!BL115,IF(AND('Tabla de Aspectos'!BN115&gt;=0,'Tabla de Aspectos'!BN115&lt;'Tabla de Aspectos'!$BM$5/24),'Tabla de Aspectos'!BN115,IF(AND('Tabla de Aspectos'!BP115&gt;=0,'Tabla de Aspectos'!BP115&lt;'Tabla de Aspectos'!$BO$5/24),'Tabla de Aspectos'!BP115,IF(AND('Tabla de Aspectos'!BR115&gt;=0,'Tabla de Aspectos'!BR115&lt;'Tabla de Aspectos'!$BQ$5/24),'Tabla de Aspectos'!BR115,IF(AND('Tabla de Aspectos'!BT115&gt;=0,'Tabla de Aspectos'!BT115&lt;'Tabla de Aspectos'!$BS$5/24),'Tabla de Aspectos'!BT115,IF(AND('Tabla de Aspectos'!BV115&gt;=0,'Tabla de Aspectos'!BV115&lt;'Tabla de Aspectos'!$BU$5/24),'Tabla de Aspectos'!BV115,IF(AND('Tabla de Aspectos'!BX115&gt;=0,'Tabla de Aspectos'!BX115&lt;'Tabla de Aspectos'!$BW$5/24),'Tabla de Aspectos'!BX115,IF(AND('Tabla de Aspectos'!BZ115&gt;=0,'Tabla de Aspectos'!BZ115&lt;'Tabla de Aspectos'!$BY$5/24),'Tabla de Aspectos'!BZ115,IF(AND('Tabla de Aspectos'!CB115&gt;=0,'Tabla de Aspectos'!CB115&lt;'Tabla de Aspectos'!$CA$5/24),'Tabla de Aspectos'!CB115,IF(AND('Tabla de Aspectos'!CD115&gt;=0,'Tabla de Aspectos'!CD115&lt;'Tabla de Aspectos'!$CC$5/24),'Tabla de Aspectos'!CD115,IF(AND('Tabla de Aspectos'!CF115&gt;=0,'Tabla de Aspectos'!CF115&lt;'Tabla de Aspectos'!$CE$5/24),'Tabla de Aspectos'!CF115,IF(AND('Tabla de Aspectos'!CH115&gt;=0,'Tabla de Aspectos'!CH115&lt;'Tabla de Aspectos'!$CG$5/24),'Tabla de Aspectos'!CH115,IF(AND('Tabla de Aspectos'!CJ115&gt;=0,'Tabla de Aspectos'!CJ115&lt;'Tabla de Aspectos'!$CI$5/24),'Tabla de Aspectos'!CJ115,IF(AND('Tabla de Aspectos'!CL115&gt;=0,'Tabla de Aspectos'!CL115&lt;'Tabla de Aspectos'!$CK$5/24),'Tabla de Aspectos'!CL115,IF(AND('Tabla de Aspectos'!CN115&gt;=0,'Tabla de Aspectos'!CN115&lt;'Tabla de Aspectos'!$CM$5/24),'Tabla de Aspectos'!CN115,IF(AND('Tabla de Aspectos'!CP115&gt;=0,'Tabla de Aspectos'!CP115&lt;'Tabla de Aspectos'!$CO$5/24),'Tabla de Aspectos'!CP115,IF(AND('Tabla de Aspectos'!CR115&gt;=0,'Tabla de Aspectos'!CR115&lt;'Tabla de Aspectos'!$CQ$5/24),'Tabla de Aspectos'!CR115,IF(AND('Tabla de Aspectos'!CT115&gt;=0,'Tabla de Aspectos'!CT115&lt;'Tabla de Aspectos'!$CS$5/24),'Tabla de Aspectos'!CT115,IF(AND('Tabla de Aspectos'!CV115&gt;=0,'Tabla de Aspectos'!CV115&lt;'Tabla de Aspectos'!$CU$5/24),'Tabla de Aspectos'!CV115,IF(AND('Tabla de Aspectos'!CX115&gt;=0,'Tabla de Aspectos'!CX115&lt;'Tabla de Aspectos'!$CW$5/24),'Tabla de Aspectos'!CX115,"")))))))))))))))))))))))))))))))))))))))))))))))))</f>
        <v>0</v>
      </c>
      <c r="BJ18" s="3" t="str">
        <f>IF(BI18&lt;&gt;"",IF(BH18=13,"(no se puede describir)",IF(BH18="Conjunción","+20",ROUND((31-HLOOKUP(BH18,'Tabla de Aspectos'!$G$2:$DT$7,6,FALSE))/3*2,1))),"")</f>
        <v>+20</v>
      </c>
      <c r="BK18" s="3">
        <f>IF(BH18='Tabla de Aspectos'!$G$2,24*BI18/'Tabla de Aspectos'!$G$5,IF(BH18='Tabla de Aspectos'!$I$2,24*BI18/'Tabla de Aspectos'!$I$5,IF(BH18='Tabla de Aspectos'!$K$2,24*BI18/'Tabla de Aspectos'!$K$5,IF(BH18='Tabla de Aspectos'!$CY$2,24*BI18/'Tabla de Aspectos'!$CY$5,IF(BH18='Tabla de Aspectos'!$M$2,24*BI18/'Tabla de Aspectos'!$M$5,IF(BH18='Tabla de Aspectos'!$M$2,24*BI18/'Tabla de Aspectos'!$M$5,IF(BH18='Tabla de Aspectos'!$O$2,24*BI18/'Tabla de Aspectos'!$O$5,IF(BH18='Tabla de Aspectos'!$Q$2,24*BI18/'Tabla de Aspectos'!$Q$5,IF(BH18='Tabla de Aspectos'!$S$2,24*BI18/'Tabla de Aspectos'!$S$5,IF(BH18='Tabla de Aspectos'!$U$2,24*BI18/'Tabla de Aspectos'!$U$5,IF(BH18='Tabla de Aspectos'!$W$2,24*BI18/'Tabla de Aspectos'!$W$5,IF(BH18='Tabla de Aspectos'!$Y$2,24*BI18/'Tabla de Aspectos'!$Y$5,IF(BH18='Tabla de Aspectos'!$AA$2,24*BI18/'Tabla de Aspectos'!$AA$5,IF(BH18='Tabla de Aspectos'!$AC$2,24*BI18/'Tabla de Aspectos'!$AC$5,IF(BH18='Tabla de Aspectos'!$AE$2,24*BI18/'Tabla de Aspectos'!$AE$5,IF(BH18='Tabla de Aspectos'!$AG$2,24*BI18/'Tabla de Aspectos'!$AG$5,IF(BH18='Tabla de Aspectos'!$AI$2,24*BI18/'Tabla de Aspectos'!$AI$5,IF(BH18='Tabla de Aspectos'!$AK$2,24*BI18/'Tabla de Aspectos'!$AK$5,IF(BH18='Tabla de Aspectos'!$AM$2,24*BI18/'Tabla de Aspectos'!$AM$5,IF(BH18='Tabla de Aspectos'!$AO$2,24*BI18/'Tabla de Aspectos'!$AO$5,IF(BH18='Tabla de Aspectos'!$AQ$2,24*BI18/'Tabla de Aspectos'!$AQ$5,IF(BH18='Tabla de Aspectos'!$AS$2,24*BI18/'Tabla de Aspectos'!$AS$5,IF(BH18='Tabla de Aspectos'!$AU$2,24*BI18/'Tabla de Aspectos'!$AU$5,IF(BH18='Tabla de Aspectos'!$AW$2,24*BI18/'Tabla de Aspectos'!$AW$5,IF(BH18='Tabla de Aspectos'!$AY$2,24*BI18/'Tabla de Aspectos'!$AY$5,IF(BH18='Tabla de Aspectos'!$BA$2,24*BI18/'Tabla de Aspectos'!$BA$5,IF(BH18='Tabla de Aspectos'!$BC$2,24*BI18/'Tabla de Aspectos'!$BC$5,IF(BH18='Tabla de Aspectos'!$BE$2,24*BI18/'Tabla de Aspectos'!$BE$5,IF(BH18='Tabla de Aspectos'!$BG$2,24*BI18/'Tabla de Aspectos'!$BG$5,IF(BH18='Tabla de Aspectos'!$BI$2,24*BI18/'Tabla de Aspectos'!$BI$5,IF(BH18='Tabla de Aspectos'!$BK$2,24*BI18/'Tabla de Aspectos'!$BK$5,IF(BH18='Tabla de Aspectos'!$BM$2,24*BI18/'Tabla de Aspectos'!$BM$5,IF(BH18='Tabla de Aspectos'!$BO$2,24*BI18/'Tabla de Aspectos'!$BO$5,IF(BH18='Tabla de Aspectos'!$BQ$2,24*BI18/'Tabla de Aspectos'!$BQ$5,IF(BH18='Tabla de Aspectos'!$BS$2,24*BI18/'Tabla de Aspectos'!$BS$5,IF(BH18='Tabla de Aspectos'!$BU$2,24*BI18/'Tabla de Aspectos'!$BU$5,IF(BH18='Tabla de Aspectos'!$BW$2,24*BI18/'Tabla de Aspectos'!$BW$5,IF(BH18='Tabla de Aspectos'!$BY$2,24*BI18/'Tabla de Aspectos'!$BY$5,IF(BH18='Tabla de Aspectos'!$CA$2,24*BI18/'Tabla de Aspectos'!$CA$5,IF(BH18='Tabla de Aspectos'!$CC$2,24*BI18/'Tabla de Aspectos'!$CC$5,IF(BH18='Tabla de Aspectos'!$CE$2,24*BI18/'Tabla de Aspectos'!$CE$5,IF(BH18='Tabla de Aspectos'!$CG$2,24*BI18/'Tabla de Aspectos'!$CG$5,IF(BH18='Tabla de Aspectos'!$CI$2,24*BI18/'Tabla de Aspectos'!$CI$5,IF(BH18='Tabla de Aspectos'!$CK$2,24*BI18/'Tabla de Aspectos'!$CK$5,IF(BH18='Tabla de Aspectos'!$CM$2,24*BI18/'Tabla de Aspectos'!$CM$5,IF(BH18='Tabla de Aspectos'!$CO$2,24*BI18/'Tabla de Aspectos'!$CO$5,IF(BH18='Tabla de Aspectos'!$CQ$2,24*BI18/'Tabla de Aspectos'!$CQ$5,IF(BH18='Tabla de Aspectos'!$CS$2,24*BI18/'Tabla de Aspectos'!$CS$5,IF(BH18='Tabla de Aspectos'!$CU$2,24*BI18/'Tabla de Aspectos'!$CU$5,IF(BH18='Tabla de Aspectos'!$CW$2,24*BI18/'Tabla de Aspectos'!$CW$5,""))))))))))))))))))))))))))))))))))))))))))))))))))</f>
        <v>0</v>
      </c>
      <c r="BL18" s="3">
        <f t="shared" si="4"/>
        <v>20</v>
      </c>
      <c r="BN18" s="3">
        <f>'Tabla de Aspectos'!D130</f>
        <v>128</v>
      </c>
      <c r="BO18" s="3" t="str">
        <f>'Tabla de Aspectos'!E130</f>
        <v>Saturno</v>
      </c>
      <c r="BP18" s="3" t="str">
        <f>'Tabla de Aspectos'!F130</f>
        <v>Varuna</v>
      </c>
      <c r="BQ18" s="3" t="str">
        <f>IF('Tabla de Aspectos'!G130='Tabla de Aspectos'!$H$2,'Tabla de Aspectos'!$H$2,IF('Tabla de Aspectos'!I130='Tabla de Aspectos'!$J$2,'Tabla de Aspectos'!$J$2,IF('Tabla de Aspectos'!CY130='Tabla de Aspectos'!$CZ$2,'Tabla de Aspectos'!$CZ$2,IF('Tabla de Aspectos'!K130='Tabla de Aspectos'!$L$2,'Tabla de Aspectos'!$L$2,IF('Tabla de Aspectos'!M130='Tabla de Aspectos'!$N$2,'Tabla de Aspectos'!$N$2,IF('Tabla de Aspectos'!O130='Tabla de Aspectos'!$P$2,'Tabla de Aspectos'!$P$2,IF('Tabla de Aspectos'!Q130='Tabla de Aspectos'!$R$2,'Tabla de Aspectos'!$R$2,IF('Tabla de Aspectos'!S130='Tabla de Aspectos'!$T$2,'Tabla de Aspectos'!$T$2,IF('Tabla de Aspectos'!U130='Tabla de Aspectos'!$V$2,'Tabla de Aspectos'!$V$2,IF('Tabla de Aspectos'!W130='Tabla de Aspectos'!$X$2,'Tabla de Aspectos'!$X$2,IF('Tabla de Aspectos'!Y130='Tabla de Aspectos'!$Z$2,'Tabla de Aspectos'!$Z$2,IF('Tabla de Aspectos'!AA130='Tabla de Aspectos'!$AB$2,'Tabla de Aspectos'!$AB$2,IF('Tabla de Aspectos'!AC130='Tabla de Aspectos'!$AD$2,'Tabla de Aspectos'!$AD$2,IF('Tabla de Aspectos'!AE130='Tabla de Aspectos'!$AF$2,'Tabla de Aspectos'!$AF$2,IF('Tabla de Aspectos'!AG130='Tabla de Aspectos'!$AH$2,'Tabla de Aspectos'!$AH$2,IF('Tabla de Aspectos'!AI130='Tabla de Aspectos'!$AJ$2,'Tabla de Aspectos'!$AJ$2,IF('Tabla de Aspectos'!AK130='Tabla de Aspectos'!$AL$2,'Tabla de Aspectos'!$AL$2,IF('Tabla de Aspectos'!AM130='Tabla de Aspectos'!$AN$2,'Tabla de Aspectos'!$AN$2,IF('Tabla de Aspectos'!AO130='Tabla de Aspectos'!$AP$2,'Tabla de Aspectos'!$AP$2,IF('Tabla de Aspectos'!AQ130='Tabla de Aspectos'!$AR$2,'Tabla de Aspectos'!$AR$2,IF('Tabla de Aspectos'!AS130='Tabla de Aspectos'!$AT$2,'Tabla de Aspectos'!$AT$2,IF('Tabla de Aspectos'!AU130='Tabla de Aspectos'!$AV$2,'Tabla de Aspectos'!$AV$2,IF('Tabla de Aspectos'!AW130='Tabla de Aspectos'!$AX$2,'Tabla de Aspectos'!$AX$2,IF('Tabla de Aspectos'!AY130='Tabla de Aspectos'!$AZ$2,'Tabla de Aspectos'!$AZ$2,IF('Tabla de Aspectos'!BA130='Tabla de Aspectos'!$BB$2,'Tabla de Aspectos'!$BB$2,IF('Tabla de Aspectos'!BC130='Tabla de Aspectos'!$BD$2,'Tabla de Aspectos'!$BD$2,IF('Tabla de Aspectos'!BE130='Tabla de Aspectos'!$BF$2,'Tabla de Aspectos'!$BF$2,IF('Tabla de Aspectos'!BG130='Tabla de Aspectos'!$BH$2,'Tabla de Aspectos'!$BH$2,IF('Tabla de Aspectos'!BI130='Tabla de Aspectos'!$BJ$2,'Tabla de Aspectos'!$BJ$2,IF('Tabla de Aspectos'!BK130='Tabla de Aspectos'!$BL$2,'Tabla de Aspectos'!$BL$2,IF('Tabla de Aspectos'!BM130='Tabla de Aspectos'!$BN$2,'Tabla de Aspectos'!$BN$2,IF('Tabla de Aspectos'!BO130='Tabla de Aspectos'!$BP$2,'Tabla de Aspectos'!$BP$2,IF('Tabla de Aspectos'!BQ130='Tabla de Aspectos'!$BR$2,'Tabla de Aspectos'!$BR$2,IF('Tabla de Aspectos'!BS130='Tabla de Aspectos'!$BT$2,'Tabla de Aspectos'!$BT$2,IF('Tabla de Aspectos'!BU130='Tabla de Aspectos'!$BV$2,'Tabla de Aspectos'!$BV$2,IF('Tabla de Aspectos'!BW130='Tabla de Aspectos'!$BX$2,'Tabla de Aspectos'!$BX$2,IF('Tabla de Aspectos'!BY130='Tabla de Aspectos'!$BZ$2,'Tabla de Aspectos'!$BZ$2,IF('Tabla de Aspectos'!CA130='Tabla de Aspectos'!$CB$2,'Tabla de Aspectos'!$CB$2,IF('Tabla de Aspectos'!CC130='Tabla de Aspectos'!$CD$2,'Tabla de Aspectos'!$CD$2,IF('Tabla de Aspectos'!CE130='Tabla de Aspectos'!$CF$2,'Tabla de Aspectos'!$CF$2,IF('Tabla de Aspectos'!CG130='Tabla de Aspectos'!$CH$2,'Tabla de Aspectos'!$CH$2,IF('Tabla de Aspectos'!CI130='Tabla de Aspectos'!$CJ$2,'Tabla de Aspectos'!$CJ$2,IF('Tabla de Aspectos'!CK130='Tabla de Aspectos'!$CL$2,'Tabla de Aspectos'!$CL$2,IF('Tabla de Aspectos'!CM130='Tabla de Aspectos'!$CN$2,'Tabla de Aspectos'!$CN$2,IF('Tabla de Aspectos'!CO130='Tabla de Aspectos'!$CP$2,'Tabla de Aspectos'!$CP$2,IF('Tabla de Aspectos'!CQ130='Tabla de Aspectos'!$CR$2,'Tabla de Aspectos'!$CR$2,IF('Tabla de Aspectos'!CS130='Tabla de Aspectos'!$CT$2,'Tabla de Aspectos'!$CT$2,IF('Tabla de Aspectos'!CU130='Tabla de Aspectos'!$CV$2,'Tabla de Aspectos'!$CV$2,IF('Tabla de Aspectos'!CW130='Tabla de Aspectos'!$CX$2,'Tabla de Aspectos'!$CX$2,"")))))))))))))))))))))))))))))))))))))))))))))))))</f>
        <v>Conjunción</v>
      </c>
      <c r="BR18" s="5">
        <f>IF(AND('Tabla de Aspectos'!H130&gt;=0,'Tabla de Aspectos'!H130&lt;'Tabla de Aspectos'!$G$5/24),'Tabla de Aspectos'!H130,IF(AND('Tabla de Aspectos'!J130&gt;=0,'Tabla de Aspectos'!J130&lt;'Tabla de Aspectos'!$I$5/24),'Tabla de Aspectos'!J130,IF(AND('Tabla de Aspectos'!CZ130&gt;=0,'Tabla de Aspectos'!CZ130&lt;'Tabla de Aspectos'!$CY$5/24),'Tabla de Aspectos'!CZ130,IF(AND('Tabla de Aspectos'!L130&gt;=0,'Tabla de Aspectos'!L130&lt;'Tabla de Aspectos'!$K$5/24),'Tabla de Aspectos'!L130,IF(AND('Tabla de Aspectos'!N130&gt;=0,'Tabla de Aspectos'!N130&lt;'Tabla de Aspectos'!$M$5/24),'Tabla de Aspectos'!N130,IF(AND('Tabla de Aspectos'!P130&gt;=0,'Tabla de Aspectos'!P130&lt;'Tabla de Aspectos'!$O$5/24),'Tabla de Aspectos'!P130,IF(AND('Tabla de Aspectos'!R130&gt;=0,'Tabla de Aspectos'!R130&lt;'Tabla de Aspectos'!$Q$5/24),'Tabla de Aspectos'!R130,IF(AND('Tabla de Aspectos'!T130&gt;=0,'Tabla de Aspectos'!T130&lt;'Tabla de Aspectos'!$S$5/24),'Tabla de Aspectos'!T130,IF(AND('Tabla de Aspectos'!V130&gt;=0,'Tabla de Aspectos'!V130&lt;'Tabla de Aspectos'!$U$5/24),'Tabla de Aspectos'!V130,IF(AND('Tabla de Aspectos'!X130&gt;=0,'Tabla de Aspectos'!X130&lt;'Tabla de Aspectos'!$W$5/24),'Tabla de Aspectos'!X130,IF(AND('Tabla de Aspectos'!Z130&gt;=0,'Tabla de Aspectos'!Z130&lt;'Tabla de Aspectos'!$Y$5/24),'Tabla de Aspectos'!Z130,IF(AND('Tabla de Aspectos'!AB130&gt;=0,'Tabla de Aspectos'!AB130&lt;'Tabla de Aspectos'!$AA$5/24),'Tabla de Aspectos'!AB130,IF(AND('Tabla de Aspectos'!AD130&gt;=0,'Tabla de Aspectos'!AD130&lt;'Tabla de Aspectos'!$AC$5/24),'Tabla de Aspectos'!AD130,IF(AND('Tabla de Aspectos'!AF130&gt;=0,'Tabla de Aspectos'!AF130&lt;'Tabla de Aspectos'!$AE$5/24),'Tabla de Aspectos'!AF130,IF(AND('Tabla de Aspectos'!AH130&gt;=0,'Tabla de Aspectos'!AH130&lt;'Tabla de Aspectos'!$AG$5/24),'Tabla de Aspectos'!AH130,IF(AND('Tabla de Aspectos'!AJ130&gt;=0,'Tabla de Aspectos'!AJ130&lt;'Tabla de Aspectos'!$AI$5/24),'Tabla de Aspectos'!AJ130,IF(AND('Tabla de Aspectos'!AL130&gt;=0,'Tabla de Aspectos'!AL130&lt;'Tabla de Aspectos'!$AK$5/24),'Tabla de Aspectos'!AL130,IF(AND('Tabla de Aspectos'!AN130&gt;=0,'Tabla de Aspectos'!AN130&lt;'Tabla de Aspectos'!$AM$5/24),'Tabla de Aspectos'!AN130,IF(AND('Tabla de Aspectos'!AP130&gt;=0,'Tabla de Aspectos'!AP130&lt;'Tabla de Aspectos'!$AO$5/24),'Tabla de Aspectos'!AP130,IF(AND('Tabla de Aspectos'!AR130&gt;=0,'Tabla de Aspectos'!AR130&lt;'Tabla de Aspectos'!$AQ$5/24),'Tabla de Aspectos'!AR130,IF(AND('Tabla de Aspectos'!AT130&gt;=0,'Tabla de Aspectos'!AT130&lt;'Tabla de Aspectos'!$AS$5/24),'Tabla de Aspectos'!AT130,IF(AND('Tabla de Aspectos'!AV130&gt;=0,'Tabla de Aspectos'!AV130&lt;'Tabla de Aspectos'!$AU$5/24),'Tabla de Aspectos'!AV130,IF(AND('Tabla de Aspectos'!AX130&gt;=0,'Tabla de Aspectos'!AX130&lt;'Tabla de Aspectos'!$AW$5/24),'Tabla de Aspectos'!AX130,IF(AND('Tabla de Aspectos'!AZ130&gt;=0,'Tabla de Aspectos'!AZ130&lt;'Tabla de Aspectos'!$AY$5/24),'Tabla de Aspectos'!AZ130,IF(AND('Tabla de Aspectos'!BB130&gt;=0,'Tabla de Aspectos'!BB130&lt;'Tabla de Aspectos'!$BA$5/24),'Tabla de Aspectos'!BB130,IF(AND('Tabla de Aspectos'!BD130&gt;=0,'Tabla de Aspectos'!BD130&lt;'Tabla de Aspectos'!$BC$5/24),'Tabla de Aspectos'!BD130,IF(AND('Tabla de Aspectos'!BF130&gt;=0,'Tabla de Aspectos'!BF130&lt;'Tabla de Aspectos'!$BE$5/24),'Tabla de Aspectos'!BF130,IF(AND('Tabla de Aspectos'!BH130&gt;=0,'Tabla de Aspectos'!BH130&lt;'Tabla de Aspectos'!$BG$5/24),'Tabla de Aspectos'!BH130,IF(AND('Tabla de Aspectos'!BJ130&gt;=0,'Tabla de Aspectos'!BJ130&lt;'Tabla de Aspectos'!$BI$5/24),'Tabla de Aspectos'!BJ130,IF(AND('Tabla de Aspectos'!BL130&gt;=0,'Tabla de Aspectos'!BL130&lt;'Tabla de Aspectos'!$BK$5/24),'Tabla de Aspectos'!BL130,IF(AND('Tabla de Aspectos'!BN130&gt;=0,'Tabla de Aspectos'!BN130&lt;'Tabla de Aspectos'!$BM$5/24),'Tabla de Aspectos'!BN130,IF(AND('Tabla de Aspectos'!BP130&gt;=0,'Tabla de Aspectos'!BP130&lt;'Tabla de Aspectos'!$BO$5/24),'Tabla de Aspectos'!BP130,IF(AND('Tabla de Aspectos'!BR130&gt;=0,'Tabla de Aspectos'!BR130&lt;'Tabla de Aspectos'!$BQ$5/24),'Tabla de Aspectos'!BR130,IF(AND('Tabla de Aspectos'!BT130&gt;=0,'Tabla de Aspectos'!BT130&lt;'Tabla de Aspectos'!$BS$5/24),'Tabla de Aspectos'!BT130,IF(AND('Tabla de Aspectos'!BV130&gt;=0,'Tabla de Aspectos'!BV130&lt;'Tabla de Aspectos'!$BU$5/24),'Tabla de Aspectos'!BV130,IF(AND('Tabla de Aspectos'!BX130&gt;=0,'Tabla de Aspectos'!BX130&lt;'Tabla de Aspectos'!$BW$5/24),'Tabla de Aspectos'!BX130,IF(AND('Tabla de Aspectos'!BZ130&gt;=0,'Tabla de Aspectos'!BZ130&lt;'Tabla de Aspectos'!$BY$5/24),'Tabla de Aspectos'!BZ130,IF(AND('Tabla de Aspectos'!CB130&gt;=0,'Tabla de Aspectos'!CB130&lt;'Tabla de Aspectos'!$CA$5/24),'Tabla de Aspectos'!CB130,IF(AND('Tabla de Aspectos'!CD130&gt;=0,'Tabla de Aspectos'!CD130&lt;'Tabla de Aspectos'!$CC$5/24),'Tabla de Aspectos'!CD130,IF(AND('Tabla de Aspectos'!CF130&gt;=0,'Tabla de Aspectos'!CF130&lt;'Tabla de Aspectos'!$CE$5/24),'Tabla de Aspectos'!CF130,IF(AND('Tabla de Aspectos'!CH130&gt;=0,'Tabla de Aspectos'!CH130&lt;'Tabla de Aspectos'!$CG$5/24),'Tabla de Aspectos'!CH130,IF(AND('Tabla de Aspectos'!CJ130&gt;=0,'Tabla de Aspectos'!CJ130&lt;'Tabla de Aspectos'!$CI$5/24),'Tabla de Aspectos'!CJ130,IF(AND('Tabla de Aspectos'!CL130&gt;=0,'Tabla de Aspectos'!CL130&lt;'Tabla de Aspectos'!$CK$5/24),'Tabla de Aspectos'!CL130,IF(AND('Tabla de Aspectos'!CN130&gt;=0,'Tabla de Aspectos'!CN130&lt;'Tabla de Aspectos'!$CM$5/24),'Tabla de Aspectos'!CN130,IF(AND('Tabla de Aspectos'!CP130&gt;=0,'Tabla de Aspectos'!CP130&lt;'Tabla de Aspectos'!$CO$5/24),'Tabla de Aspectos'!CP130,IF(AND('Tabla de Aspectos'!CR130&gt;=0,'Tabla de Aspectos'!CR130&lt;'Tabla de Aspectos'!$CQ$5/24),'Tabla de Aspectos'!CR130,IF(AND('Tabla de Aspectos'!CT130&gt;=0,'Tabla de Aspectos'!CT130&lt;'Tabla de Aspectos'!$CS$5/24),'Tabla de Aspectos'!CT130,IF(AND('Tabla de Aspectos'!CV130&gt;=0,'Tabla de Aspectos'!CV130&lt;'Tabla de Aspectos'!$CU$5/24),'Tabla de Aspectos'!CV130,IF(AND('Tabla de Aspectos'!CX130&gt;=0,'Tabla de Aspectos'!CX130&lt;'Tabla de Aspectos'!$CW$5/24),'Tabla de Aspectos'!CX130,"")))))))))))))))))))))))))))))))))))))))))))))))))</f>
        <v>0</v>
      </c>
      <c r="BS18" s="3" t="str">
        <f>IF(BR18&lt;&gt;"",IF(BQ18=13,"(no se puede describir)",IF(BQ18="Conjunción","+20",ROUND((31-HLOOKUP(BQ18,'Tabla de Aspectos'!$G$2:$DT$7,6,FALSE))/3*2,1))),"")</f>
        <v>+20</v>
      </c>
      <c r="BT18" s="3">
        <f>IF(BQ18='Tabla de Aspectos'!$G$2,24*BR18/'Tabla de Aspectos'!$G$5,IF(BQ18='Tabla de Aspectos'!$I$2,24*BR18/'Tabla de Aspectos'!$I$5,IF(BQ18='Tabla de Aspectos'!$K$2,24*BR18/'Tabla de Aspectos'!$K$5,IF(BQ18='Tabla de Aspectos'!$CY$2,24*BR18/'Tabla de Aspectos'!$CY$5,IF(BQ18='Tabla de Aspectos'!$M$2,24*BR18/'Tabla de Aspectos'!$M$5,IF(BQ18='Tabla de Aspectos'!$M$2,24*BR18/'Tabla de Aspectos'!$M$5,IF(BQ18='Tabla de Aspectos'!$O$2,24*BR18/'Tabla de Aspectos'!$O$5,IF(BQ18='Tabla de Aspectos'!$Q$2,24*BR18/'Tabla de Aspectos'!$Q$5,IF(BQ18='Tabla de Aspectos'!$S$2,24*BR18/'Tabla de Aspectos'!$S$5,IF(BQ18='Tabla de Aspectos'!$U$2,24*BR18/'Tabla de Aspectos'!$U$5,IF(BQ18='Tabla de Aspectos'!$W$2,24*BR18/'Tabla de Aspectos'!$W$5,IF(BQ18='Tabla de Aspectos'!$Y$2,24*BR18/'Tabla de Aspectos'!$Y$5,IF(BQ18='Tabla de Aspectos'!$AA$2,24*BR18/'Tabla de Aspectos'!$AA$5,IF(BQ18='Tabla de Aspectos'!$AC$2,24*BR18/'Tabla de Aspectos'!$AC$5,IF(BQ18='Tabla de Aspectos'!$AE$2,24*BR18/'Tabla de Aspectos'!$AE$5,IF(BQ18='Tabla de Aspectos'!$AG$2,24*BR18/'Tabla de Aspectos'!$AG$5,IF(BQ18='Tabla de Aspectos'!$AI$2,24*BR18/'Tabla de Aspectos'!$AI$5,IF(BQ18='Tabla de Aspectos'!$AK$2,24*BR18/'Tabla de Aspectos'!$AK$5,IF(BQ18='Tabla de Aspectos'!$AM$2,24*BR18/'Tabla de Aspectos'!$AM$5,IF(BQ18='Tabla de Aspectos'!$AO$2,24*BR18/'Tabla de Aspectos'!$AO$5,IF(BQ18='Tabla de Aspectos'!$AQ$2,24*BR18/'Tabla de Aspectos'!$AQ$5,IF(BQ18='Tabla de Aspectos'!$AS$2,24*BR18/'Tabla de Aspectos'!$AS$5,IF(BQ18='Tabla de Aspectos'!$AU$2,24*BR18/'Tabla de Aspectos'!$AU$5,IF(BQ18='Tabla de Aspectos'!$AW$2,24*BR18/'Tabla de Aspectos'!$AW$5,IF(BQ18='Tabla de Aspectos'!$AY$2,24*BR18/'Tabla de Aspectos'!$AY$5,IF(BQ18='Tabla de Aspectos'!$BA$2,24*BR18/'Tabla de Aspectos'!$BA$5,IF(BQ18='Tabla de Aspectos'!$BC$2,24*BR18/'Tabla de Aspectos'!$BC$5,IF(BQ18='Tabla de Aspectos'!$BE$2,24*BR18/'Tabla de Aspectos'!$BE$5,IF(BQ18='Tabla de Aspectos'!$BG$2,24*BR18/'Tabla de Aspectos'!$BG$5,IF(BQ18='Tabla de Aspectos'!$BI$2,24*BR18/'Tabla de Aspectos'!$BI$5,IF(BQ18='Tabla de Aspectos'!$BK$2,24*BR18/'Tabla de Aspectos'!$BK$5,IF(BQ18='Tabla de Aspectos'!$BM$2,24*BR18/'Tabla de Aspectos'!$BM$5,IF(BQ18='Tabla de Aspectos'!$BO$2,24*BR18/'Tabla de Aspectos'!$BO$5,IF(BQ18='Tabla de Aspectos'!$BQ$2,24*BR18/'Tabla de Aspectos'!$BQ$5,IF(BQ18='Tabla de Aspectos'!$BS$2,24*BR18/'Tabla de Aspectos'!$BS$5,IF(BQ18='Tabla de Aspectos'!$BU$2,24*BR18/'Tabla de Aspectos'!$BU$5,IF(BQ18='Tabla de Aspectos'!$BW$2,24*BR18/'Tabla de Aspectos'!$BW$5,IF(BQ18='Tabla de Aspectos'!$BY$2,24*BR18/'Tabla de Aspectos'!$BY$5,IF(BQ18='Tabla de Aspectos'!$CA$2,24*BR18/'Tabla de Aspectos'!$CA$5,IF(BQ18='Tabla de Aspectos'!$CC$2,24*BR18/'Tabla de Aspectos'!$CC$5,IF(BQ18='Tabla de Aspectos'!$CE$2,24*BR18/'Tabla de Aspectos'!$CE$5,IF(BQ18='Tabla de Aspectos'!$CG$2,24*BR18/'Tabla de Aspectos'!$CG$5,IF(BQ18='Tabla de Aspectos'!$CI$2,24*BR18/'Tabla de Aspectos'!$CI$5,IF(BQ18='Tabla de Aspectos'!$CK$2,24*BR18/'Tabla de Aspectos'!$CK$5,IF(BQ18='Tabla de Aspectos'!$CM$2,24*BR18/'Tabla de Aspectos'!$CM$5,IF(BQ18='Tabla de Aspectos'!$CO$2,24*BR18/'Tabla de Aspectos'!$CO$5,IF(BQ18='Tabla de Aspectos'!$CQ$2,24*BR18/'Tabla de Aspectos'!$CQ$5,IF(BQ18='Tabla de Aspectos'!$CS$2,24*BR18/'Tabla de Aspectos'!$CS$5,IF(BQ18='Tabla de Aspectos'!$CU$2,24*BR18/'Tabla de Aspectos'!$CU$5,IF(BQ18='Tabla de Aspectos'!$CW$2,24*BR18/'Tabla de Aspectos'!$CW$5,""))))))))))))))))))))))))))))))))))))))))))))))))))</f>
        <v>0</v>
      </c>
      <c r="BU18" s="3">
        <f t="shared" si="5"/>
        <v>20</v>
      </c>
      <c r="BW18" s="3">
        <f>'Tabla de Aspectos'!D145</f>
        <v>144</v>
      </c>
      <c r="BX18" s="3" t="str">
        <f>'Tabla de Aspectos'!E145</f>
        <v>Urano</v>
      </c>
      <c r="BY18" s="3" t="str">
        <f>'Tabla de Aspectos'!F145</f>
        <v>Varuna</v>
      </c>
      <c r="BZ18" s="3" t="str">
        <f>IF('Tabla de Aspectos'!G145='Tabla de Aspectos'!$H$2,'Tabla de Aspectos'!$H$2,IF('Tabla de Aspectos'!I145='Tabla de Aspectos'!$J$2,'Tabla de Aspectos'!$J$2,IF('Tabla de Aspectos'!CY145='Tabla de Aspectos'!$CZ$2,'Tabla de Aspectos'!$CZ$2,IF('Tabla de Aspectos'!K145='Tabla de Aspectos'!$L$2,'Tabla de Aspectos'!$L$2,IF('Tabla de Aspectos'!M145='Tabla de Aspectos'!$N$2,'Tabla de Aspectos'!$N$2,IF('Tabla de Aspectos'!O145='Tabla de Aspectos'!$P$2,'Tabla de Aspectos'!$P$2,IF('Tabla de Aspectos'!Q145='Tabla de Aspectos'!$R$2,'Tabla de Aspectos'!$R$2,IF('Tabla de Aspectos'!S145='Tabla de Aspectos'!$T$2,'Tabla de Aspectos'!$T$2,IF('Tabla de Aspectos'!U145='Tabla de Aspectos'!$V$2,'Tabla de Aspectos'!$V$2,IF('Tabla de Aspectos'!W145='Tabla de Aspectos'!$X$2,'Tabla de Aspectos'!$X$2,IF('Tabla de Aspectos'!Y145='Tabla de Aspectos'!$Z$2,'Tabla de Aspectos'!$Z$2,IF('Tabla de Aspectos'!AA145='Tabla de Aspectos'!$AB$2,'Tabla de Aspectos'!$AB$2,IF('Tabla de Aspectos'!AC145='Tabla de Aspectos'!$AD$2,'Tabla de Aspectos'!$AD$2,IF('Tabla de Aspectos'!AE145='Tabla de Aspectos'!$AF$2,'Tabla de Aspectos'!$AF$2,IF('Tabla de Aspectos'!AG145='Tabla de Aspectos'!$AH$2,'Tabla de Aspectos'!$AH$2,IF('Tabla de Aspectos'!AI145='Tabla de Aspectos'!$AJ$2,'Tabla de Aspectos'!$AJ$2,IF('Tabla de Aspectos'!AK145='Tabla de Aspectos'!$AL$2,'Tabla de Aspectos'!$AL$2,IF('Tabla de Aspectos'!AM145='Tabla de Aspectos'!$AN$2,'Tabla de Aspectos'!$AN$2,IF('Tabla de Aspectos'!AO145='Tabla de Aspectos'!$AP$2,'Tabla de Aspectos'!$AP$2,IF('Tabla de Aspectos'!AQ145='Tabla de Aspectos'!$AR$2,'Tabla de Aspectos'!$AR$2,IF('Tabla de Aspectos'!AS145='Tabla de Aspectos'!$AT$2,'Tabla de Aspectos'!$AT$2,IF('Tabla de Aspectos'!AU145='Tabla de Aspectos'!$AV$2,'Tabla de Aspectos'!$AV$2,IF('Tabla de Aspectos'!AW145='Tabla de Aspectos'!$AX$2,'Tabla de Aspectos'!$AX$2,IF('Tabla de Aspectos'!AY145='Tabla de Aspectos'!$AZ$2,'Tabla de Aspectos'!$AZ$2,IF('Tabla de Aspectos'!BA145='Tabla de Aspectos'!$BB$2,'Tabla de Aspectos'!$BB$2,IF('Tabla de Aspectos'!BC145='Tabla de Aspectos'!$BD$2,'Tabla de Aspectos'!$BD$2,IF('Tabla de Aspectos'!BE145='Tabla de Aspectos'!$BF$2,'Tabla de Aspectos'!$BF$2,IF('Tabla de Aspectos'!BG145='Tabla de Aspectos'!$BH$2,'Tabla de Aspectos'!$BH$2,IF('Tabla de Aspectos'!BI145='Tabla de Aspectos'!$BJ$2,'Tabla de Aspectos'!$BJ$2,IF('Tabla de Aspectos'!BK145='Tabla de Aspectos'!$BL$2,'Tabla de Aspectos'!$BL$2,IF('Tabla de Aspectos'!BM145='Tabla de Aspectos'!$BN$2,'Tabla de Aspectos'!$BN$2,IF('Tabla de Aspectos'!BO145='Tabla de Aspectos'!$BP$2,'Tabla de Aspectos'!$BP$2,IF('Tabla de Aspectos'!BQ145='Tabla de Aspectos'!$BR$2,'Tabla de Aspectos'!$BR$2,IF('Tabla de Aspectos'!BS145='Tabla de Aspectos'!$BT$2,'Tabla de Aspectos'!$BT$2,IF('Tabla de Aspectos'!BU145='Tabla de Aspectos'!$BV$2,'Tabla de Aspectos'!$BV$2,IF('Tabla de Aspectos'!BW145='Tabla de Aspectos'!$BX$2,'Tabla de Aspectos'!$BX$2,IF('Tabla de Aspectos'!BY145='Tabla de Aspectos'!$BZ$2,'Tabla de Aspectos'!$BZ$2,IF('Tabla de Aspectos'!CA145='Tabla de Aspectos'!$CB$2,'Tabla de Aspectos'!$CB$2,IF('Tabla de Aspectos'!CC145='Tabla de Aspectos'!$CD$2,'Tabla de Aspectos'!$CD$2,IF('Tabla de Aspectos'!CE145='Tabla de Aspectos'!$CF$2,'Tabla de Aspectos'!$CF$2,IF('Tabla de Aspectos'!CG145='Tabla de Aspectos'!$CH$2,'Tabla de Aspectos'!$CH$2,IF('Tabla de Aspectos'!CI145='Tabla de Aspectos'!$CJ$2,'Tabla de Aspectos'!$CJ$2,IF('Tabla de Aspectos'!CK145='Tabla de Aspectos'!$CL$2,'Tabla de Aspectos'!$CL$2,IF('Tabla de Aspectos'!CM145='Tabla de Aspectos'!$CN$2,'Tabla de Aspectos'!$CN$2,IF('Tabla de Aspectos'!CO145='Tabla de Aspectos'!$CP$2,'Tabla de Aspectos'!$CP$2,IF('Tabla de Aspectos'!CQ145='Tabla de Aspectos'!$CR$2,'Tabla de Aspectos'!$CR$2,IF('Tabla de Aspectos'!CS145='Tabla de Aspectos'!$CT$2,'Tabla de Aspectos'!$CT$2,IF('Tabla de Aspectos'!CU145='Tabla de Aspectos'!$CV$2,'Tabla de Aspectos'!$CV$2,IF('Tabla de Aspectos'!CW145='Tabla de Aspectos'!$CX$2,'Tabla de Aspectos'!$CX$2,"")))))))))))))))))))))))))))))))))))))))))))))))))</f>
        <v>Conjunción</v>
      </c>
      <c r="CA18" s="5">
        <f>IF(AND('Tabla de Aspectos'!H145&gt;=0,'Tabla de Aspectos'!H145&lt;'Tabla de Aspectos'!$G$5/24),'Tabla de Aspectos'!H145,IF(AND('Tabla de Aspectos'!J145&gt;=0,'Tabla de Aspectos'!J145&lt;'Tabla de Aspectos'!$I$5/24),'Tabla de Aspectos'!J145,IF(AND('Tabla de Aspectos'!CZ145&gt;=0,'Tabla de Aspectos'!CZ145&lt;'Tabla de Aspectos'!$CY$5/24),'Tabla de Aspectos'!CZ145,IF(AND('Tabla de Aspectos'!L145&gt;=0,'Tabla de Aspectos'!L145&lt;'Tabla de Aspectos'!$K$5/24),'Tabla de Aspectos'!L145,IF(AND('Tabla de Aspectos'!N145&gt;=0,'Tabla de Aspectos'!N145&lt;'Tabla de Aspectos'!$M$5/24),'Tabla de Aspectos'!N145,IF(AND('Tabla de Aspectos'!P145&gt;=0,'Tabla de Aspectos'!P145&lt;'Tabla de Aspectos'!$O$5/24),'Tabla de Aspectos'!P145,IF(AND('Tabla de Aspectos'!R145&gt;=0,'Tabla de Aspectos'!R145&lt;'Tabla de Aspectos'!$Q$5/24),'Tabla de Aspectos'!R145,IF(AND('Tabla de Aspectos'!T145&gt;=0,'Tabla de Aspectos'!T145&lt;'Tabla de Aspectos'!$S$5/24),'Tabla de Aspectos'!T145,IF(AND('Tabla de Aspectos'!V145&gt;=0,'Tabla de Aspectos'!V145&lt;'Tabla de Aspectos'!$U$5/24),'Tabla de Aspectos'!V145,IF(AND('Tabla de Aspectos'!X145&gt;=0,'Tabla de Aspectos'!X145&lt;'Tabla de Aspectos'!$W$5/24),'Tabla de Aspectos'!X145,IF(AND('Tabla de Aspectos'!Z145&gt;=0,'Tabla de Aspectos'!Z145&lt;'Tabla de Aspectos'!$Y$5/24),'Tabla de Aspectos'!Z145,IF(AND('Tabla de Aspectos'!AB145&gt;=0,'Tabla de Aspectos'!AB145&lt;'Tabla de Aspectos'!$AA$5/24),'Tabla de Aspectos'!AB145,IF(AND('Tabla de Aspectos'!AD145&gt;=0,'Tabla de Aspectos'!AD145&lt;'Tabla de Aspectos'!$AC$5/24),'Tabla de Aspectos'!AD145,IF(AND('Tabla de Aspectos'!AF145&gt;=0,'Tabla de Aspectos'!AF145&lt;'Tabla de Aspectos'!$AE$5/24),'Tabla de Aspectos'!AF145,IF(AND('Tabla de Aspectos'!AH145&gt;=0,'Tabla de Aspectos'!AH145&lt;'Tabla de Aspectos'!$AG$5/24),'Tabla de Aspectos'!AH145,IF(AND('Tabla de Aspectos'!AJ145&gt;=0,'Tabla de Aspectos'!AJ145&lt;'Tabla de Aspectos'!$AI$5/24),'Tabla de Aspectos'!AJ145,IF(AND('Tabla de Aspectos'!AL145&gt;=0,'Tabla de Aspectos'!AL145&lt;'Tabla de Aspectos'!$AK$5/24),'Tabla de Aspectos'!AL145,IF(AND('Tabla de Aspectos'!AN145&gt;=0,'Tabla de Aspectos'!AN145&lt;'Tabla de Aspectos'!$AM$5/24),'Tabla de Aspectos'!AN145,IF(AND('Tabla de Aspectos'!AP145&gt;=0,'Tabla de Aspectos'!AP145&lt;'Tabla de Aspectos'!$AO$5/24),'Tabla de Aspectos'!AP145,IF(AND('Tabla de Aspectos'!AR145&gt;=0,'Tabla de Aspectos'!AR145&lt;'Tabla de Aspectos'!$AQ$5/24),'Tabla de Aspectos'!AR145,IF(AND('Tabla de Aspectos'!AT145&gt;=0,'Tabla de Aspectos'!AT145&lt;'Tabla de Aspectos'!$AS$5/24),'Tabla de Aspectos'!AT145,IF(AND('Tabla de Aspectos'!AV145&gt;=0,'Tabla de Aspectos'!AV145&lt;'Tabla de Aspectos'!$AU$5/24),'Tabla de Aspectos'!AV145,IF(AND('Tabla de Aspectos'!AX145&gt;=0,'Tabla de Aspectos'!AX145&lt;'Tabla de Aspectos'!$AW$5/24),'Tabla de Aspectos'!AX145,IF(AND('Tabla de Aspectos'!AZ145&gt;=0,'Tabla de Aspectos'!AZ145&lt;'Tabla de Aspectos'!$AY$5/24),'Tabla de Aspectos'!AZ145,IF(AND('Tabla de Aspectos'!BB145&gt;=0,'Tabla de Aspectos'!BB145&lt;'Tabla de Aspectos'!$BA$5/24),'Tabla de Aspectos'!BB145,IF(AND('Tabla de Aspectos'!BD145&gt;=0,'Tabla de Aspectos'!BD145&lt;'Tabla de Aspectos'!$BC$5/24),'Tabla de Aspectos'!BD145,IF(AND('Tabla de Aspectos'!BF145&gt;=0,'Tabla de Aspectos'!BF145&lt;'Tabla de Aspectos'!$BE$5/24),'Tabla de Aspectos'!BF145,IF(AND('Tabla de Aspectos'!BH145&gt;=0,'Tabla de Aspectos'!BH145&lt;'Tabla de Aspectos'!$BG$5/24),'Tabla de Aspectos'!BH145,IF(AND('Tabla de Aspectos'!BJ145&gt;=0,'Tabla de Aspectos'!BJ145&lt;'Tabla de Aspectos'!$BI$5/24),'Tabla de Aspectos'!BJ145,IF(AND('Tabla de Aspectos'!BL145&gt;=0,'Tabla de Aspectos'!BL145&lt;'Tabla de Aspectos'!$BK$5/24),'Tabla de Aspectos'!BL145,IF(AND('Tabla de Aspectos'!BN145&gt;=0,'Tabla de Aspectos'!BN145&lt;'Tabla de Aspectos'!$BM$5/24),'Tabla de Aspectos'!BN145,IF(AND('Tabla de Aspectos'!BP145&gt;=0,'Tabla de Aspectos'!BP145&lt;'Tabla de Aspectos'!$BO$5/24),'Tabla de Aspectos'!BP145,IF(AND('Tabla de Aspectos'!BR145&gt;=0,'Tabla de Aspectos'!BR145&lt;'Tabla de Aspectos'!$BQ$5/24),'Tabla de Aspectos'!BR145,IF(AND('Tabla de Aspectos'!BT145&gt;=0,'Tabla de Aspectos'!BT145&lt;'Tabla de Aspectos'!$BS$5/24),'Tabla de Aspectos'!BT145,IF(AND('Tabla de Aspectos'!BV145&gt;=0,'Tabla de Aspectos'!BV145&lt;'Tabla de Aspectos'!$BU$5/24),'Tabla de Aspectos'!BV145,IF(AND('Tabla de Aspectos'!BX145&gt;=0,'Tabla de Aspectos'!BX145&lt;'Tabla de Aspectos'!$BW$5/24),'Tabla de Aspectos'!BX145,IF(AND('Tabla de Aspectos'!BZ145&gt;=0,'Tabla de Aspectos'!BZ145&lt;'Tabla de Aspectos'!$BY$5/24),'Tabla de Aspectos'!BZ145,IF(AND('Tabla de Aspectos'!CB145&gt;=0,'Tabla de Aspectos'!CB145&lt;'Tabla de Aspectos'!$CA$5/24),'Tabla de Aspectos'!CB145,IF(AND('Tabla de Aspectos'!CD145&gt;=0,'Tabla de Aspectos'!CD145&lt;'Tabla de Aspectos'!$CC$5/24),'Tabla de Aspectos'!CD145,IF(AND('Tabla de Aspectos'!CF145&gt;=0,'Tabla de Aspectos'!CF145&lt;'Tabla de Aspectos'!$CE$5/24),'Tabla de Aspectos'!CF145,IF(AND('Tabla de Aspectos'!CH145&gt;=0,'Tabla de Aspectos'!CH145&lt;'Tabla de Aspectos'!$CG$5/24),'Tabla de Aspectos'!CH145,IF(AND('Tabla de Aspectos'!CJ145&gt;=0,'Tabla de Aspectos'!CJ145&lt;'Tabla de Aspectos'!$CI$5/24),'Tabla de Aspectos'!CJ145,IF(AND('Tabla de Aspectos'!CL145&gt;=0,'Tabla de Aspectos'!CL145&lt;'Tabla de Aspectos'!$CK$5/24),'Tabla de Aspectos'!CL145,IF(AND('Tabla de Aspectos'!CN145&gt;=0,'Tabla de Aspectos'!CN145&lt;'Tabla de Aspectos'!$CM$5/24),'Tabla de Aspectos'!CN145,IF(AND('Tabla de Aspectos'!CP145&gt;=0,'Tabla de Aspectos'!CP145&lt;'Tabla de Aspectos'!$CO$5/24),'Tabla de Aspectos'!CP145,IF(AND('Tabla de Aspectos'!CR145&gt;=0,'Tabla de Aspectos'!CR145&lt;'Tabla de Aspectos'!$CQ$5/24),'Tabla de Aspectos'!CR145,IF(AND('Tabla de Aspectos'!CT145&gt;=0,'Tabla de Aspectos'!CT145&lt;'Tabla de Aspectos'!$CS$5/24),'Tabla de Aspectos'!CT145,IF(AND('Tabla de Aspectos'!CV145&gt;=0,'Tabla de Aspectos'!CV145&lt;'Tabla de Aspectos'!$CU$5/24),'Tabla de Aspectos'!CV145,IF(AND('Tabla de Aspectos'!CX145&gt;=0,'Tabla de Aspectos'!CX145&lt;'Tabla de Aspectos'!$CW$5/24),'Tabla de Aspectos'!CX145,"")))))))))))))))))))))))))))))))))))))))))))))))))</f>
        <v>0</v>
      </c>
      <c r="CB18" s="3" t="str">
        <f>IF(CA18&lt;&gt;"",IF(BZ18=13,"(no se puede describir)",IF(BZ18="Conjunción","+20",ROUND((31-HLOOKUP(BZ18,'Tabla de Aspectos'!$G$2:$DT$7,6,FALSE))/3*2,1))),"")</f>
        <v>+20</v>
      </c>
      <c r="CC18" s="3">
        <f>IF(BZ18='Tabla de Aspectos'!$G$2,24*CA18/'Tabla de Aspectos'!$G$5,IF(BZ18='Tabla de Aspectos'!$I$2,24*CA18/'Tabla de Aspectos'!$I$5,IF(BZ18='Tabla de Aspectos'!$K$2,24*CA18/'Tabla de Aspectos'!$K$5,IF(BZ18='Tabla de Aspectos'!$CY$2,24*CA18/'Tabla de Aspectos'!$CY$5,IF(BZ18='Tabla de Aspectos'!$M$2,24*CA18/'Tabla de Aspectos'!$M$5,IF(BZ18='Tabla de Aspectos'!$M$2,24*CA18/'Tabla de Aspectos'!$M$5,IF(BZ18='Tabla de Aspectos'!$O$2,24*CA18/'Tabla de Aspectos'!$O$5,IF(BZ18='Tabla de Aspectos'!$Q$2,24*CA18/'Tabla de Aspectos'!$Q$5,IF(BZ18='Tabla de Aspectos'!$S$2,24*CA18/'Tabla de Aspectos'!$S$5,IF(BZ18='Tabla de Aspectos'!$U$2,24*CA18/'Tabla de Aspectos'!$U$5,IF(BZ18='Tabla de Aspectos'!$W$2,24*CA18/'Tabla de Aspectos'!$W$5,IF(BZ18='Tabla de Aspectos'!$Y$2,24*CA18/'Tabla de Aspectos'!$Y$5,IF(BZ18='Tabla de Aspectos'!$AA$2,24*CA18/'Tabla de Aspectos'!$AA$5,IF(BZ18='Tabla de Aspectos'!$AC$2,24*CA18/'Tabla de Aspectos'!$AC$5,IF(BZ18='Tabla de Aspectos'!$AE$2,24*CA18/'Tabla de Aspectos'!$AE$5,IF(BZ18='Tabla de Aspectos'!$AG$2,24*CA18/'Tabla de Aspectos'!$AG$5,IF(BZ18='Tabla de Aspectos'!$AI$2,24*CA18/'Tabla de Aspectos'!$AI$5,IF(BZ18='Tabla de Aspectos'!$AK$2,24*CA18/'Tabla de Aspectos'!$AK$5,IF(BZ18='Tabla de Aspectos'!$AM$2,24*CA18/'Tabla de Aspectos'!$AM$5,IF(BZ18='Tabla de Aspectos'!$AO$2,24*CA18/'Tabla de Aspectos'!$AO$5,IF(BZ18='Tabla de Aspectos'!$AQ$2,24*CA18/'Tabla de Aspectos'!$AQ$5,IF(BZ18='Tabla de Aspectos'!$AS$2,24*CA18/'Tabla de Aspectos'!$AS$5,IF(BZ18='Tabla de Aspectos'!$AU$2,24*CA18/'Tabla de Aspectos'!$AU$5,IF(BZ18='Tabla de Aspectos'!$AW$2,24*CA18/'Tabla de Aspectos'!$AW$5,IF(BZ18='Tabla de Aspectos'!$AY$2,24*CA18/'Tabla de Aspectos'!$AY$5,IF(BZ18='Tabla de Aspectos'!$BA$2,24*CA18/'Tabla de Aspectos'!$BA$5,IF(BZ18='Tabla de Aspectos'!$BC$2,24*CA18/'Tabla de Aspectos'!$BC$5,IF(BZ18='Tabla de Aspectos'!$BE$2,24*CA18/'Tabla de Aspectos'!$BE$5,IF(BZ18='Tabla de Aspectos'!$BG$2,24*CA18/'Tabla de Aspectos'!$BG$5,IF(BZ18='Tabla de Aspectos'!$BI$2,24*CA18/'Tabla de Aspectos'!$BI$5,IF(BZ18='Tabla de Aspectos'!$BK$2,24*CA18/'Tabla de Aspectos'!$BK$5,IF(BZ18='Tabla de Aspectos'!$BM$2,24*CA18/'Tabla de Aspectos'!$BM$5,IF(BZ18='Tabla de Aspectos'!$BO$2,24*CA18/'Tabla de Aspectos'!$BO$5,IF(BZ18='Tabla de Aspectos'!$BQ$2,24*CA18/'Tabla de Aspectos'!$BQ$5,IF(BZ18='Tabla de Aspectos'!$BS$2,24*CA18/'Tabla de Aspectos'!$BS$5,IF(BZ18='Tabla de Aspectos'!$BU$2,24*CA18/'Tabla de Aspectos'!$BU$5,IF(BZ18='Tabla de Aspectos'!$BW$2,24*CA18/'Tabla de Aspectos'!$BW$5,IF(BZ18='Tabla de Aspectos'!$BY$2,24*CA18/'Tabla de Aspectos'!$BY$5,IF(BZ18='Tabla de Aspectos'!$CA$2,24*CA18/'Tabla de Aspectos'!$CA$5,IF(BZ18='Tabla de Aspectos'!$CC$2,24*CA18/'Tabla de Aspectos'!$CC$5,IF(BZ18='Tabla de Aspectos'!$CE$2,24*CA18/'Tabla de Aspectos'!$CE$5,IF(BZ18='Tabla de Aspectos'!$CG$2,24*CA18/'Tabla de Aspectos'!$CG$5,IF(BZ18='Tabla de Aspectos'!$CI$2,24*CA18/'Tabla de Aspectos'!$CI$5,IF(BZ18='Tabla de Aspectos'!$CK$2,24*CA18/'Tabla de Aspectos'!$CK$5,IF(BZ18='Tabla de Aspectos'!$CM$2,24*CA18/'Tabla de Aspectos'!$CM$5,IF(BZ18='Tabla de Aspectos'!$CO$2,24*CA18/'Tabla de Aspectos'!$CO$5,IF(BZ18='Tabla de Aspectos'!$CQ$2,24*CA18/'Tabla de Aspectos'!$CQ$5,IF(BZ18='Tabla de Aspectos'!$CS$2,24*CA18/'Tabla de Aspectos'!$CS$5,IF(BZ18='Tabla de Aspectos'!$CU$2,24*CA18/'Tabla de Aspectos'!$CU$5,IF(BZ18='Tabla de Aspectos'!$CW$2,24*CA18/'Tabla de Aspectos'!$CW$5,""))))))))))))))))))))))))))))))))))))))))))))))))))</f>
        <v>0</v>
      </c>
      <c r="CD18" s="3">
        <f t="shared" si="6"/>
        <v>20</v>
      </c>
      <c r="CF18" s="3">
        <f>'Tabla de Aspectos'!D160</f>
        <v>160</v>
      </c>
      <c r="CG18" s="3" t="str">
        <f>'Tabla de Aspectos'!E160</f>
        <v>Neptuno</v>
      </c>
      <c r="CH18" s="3" t="str">
        <f>'Tabla de Aspectos'!F160</f>
        <v>Varuna</v>
      </c>
      <c r="CI18" s="3" t="str">
        <f>IF('Tabla de Aspectos'!G160='Tabla de Aspectos'!$H$2,'Tabla de Aspectos'!$H$2,IF('Tabla de Aspectos'!I160='Tabla de Aspectos'!$J$2,'Tabla de Aspectos'!$J$2,IF('Tabla de Aspectos'!CY160='Tabla de Aspectos'!$CZ$2,'Tabla de Aspectos'!$CZ$2,IF('Tabla de Aspectos'!K160='Tabla de Aspectos'!$L$2,'Tabla de Aspectos'!$L$2,IF('Tabla de Aspectos'!M160='Tabla de Aspectos'!$N$2,'Tabla de Aspectos'!$N$2,IF('Tabla de Aspectos'!O160='Tabla de Aspectos'!$P$2,'Tabla de Aspectos'!$P$2,IF('Tabla de Aspectos'!Q160='Tabla de Aspectos'!$R$2,'Tabla de Aspectos'!$R$2,IF('Tabla de Aspectos'!S160='Tabla de Aspectos'!$T$2,'Tabla de Aspectos'!$T$2,IF('Tabla de Aspectos'!U160='Tabla de Aspectos'!$V$2,'Tabla de Aspectos'!$V$2,IF('Tabla de Aspectos'!W160='Tabla de Aspectos'!$X$2,'Tabla de Aspectos'!$X$2,IF('Tabla de Aspectos'!Y160='Tabla de Aspectos'!$Z$2,'Tabla de Aspectos'!$Z$2,IF('Tabla de Aspectos'!AA160='Tabla de Aspectos'!$AB$2,'Tabla de Aspectos'!$AB$2,IF('Tabla de Aspectos'!AC160='Tabla de Aspectos'!$AD$2,'Tabla de Aspectos'!$AD$2,IF('Tabla de Aspectos'!AE160='Tabla de Aspectos'!$AF$2,'Tabla de Aspectos'!$AF$2,IF('Tabla de Aspectos'!AG160='Tabla de Aspectos'!$AH$2,'Tabla de Aspectos'!$AH$2,IF('Tabla de Aspectos'!AI160='Tabla de Aspectos'!$AJ$2,'Tabla de Aspectos'!$AJ$2,IF('Tabla de Aspectos'!AK160='Tabla de Aspectos'!$AL$2,'Tabla de Aspectos'!$AL$2,IF('Tabla de Aspectos'!AM160='Tabla de Aspectos'!$AN$2,'Tabla de Aspectos'!$AN$2,IF('Tabla de Aspectos'!AO160='Tabla de Aspectos'!$AP$2,'Tabla de Aspectos'!$AP$2,IF('Tabla de Aspectos'!AQ160='Tabla de Aspectos'!$AR$2,'Tabla de Aspectos'!$AR$2,IF('Tabla de Aspectos'!AS160='Tabla de Aspectos'!$AT$2,'Tabla de Aspectos'!$AT$2,IF('Tabla de Aspectos'!AU160='Tabla de Aspectos'!$AV$2,'Tabla de Aspectos'!$AV$2,IF('Tabla de Aspectos'!AW160='Tabla de Aspectos'!$AX$2,'Tabla de Aspectos'!$AX$2,IF('Tabla de Aspectos'!AY160='Tabla de Aspectos'!$AZ$2,'Tabla de Aspectos'!$AZ$2,IF('Tabla de Aspectos'!BA160='Tabla de Aspectos'!$BB$2,'Tabla de Aspectos'!$BB$2,IF('Tabla de Aspectos'!BC160='Tabla de Aspectos'!$BD$2,'Tabla de Aspectos'!$BD$2,IF('Tabla de Aspectos'!BE160='Tabla de Aspectos'!$BF$2,'Tabla de Aspectos'!$BF$2,IF('Tabla de Aspectos'!BG160='Tabla de Aspectos'!$BH$2,'Tabla de Aspectos'!$BH$2,IF('Tabla de Aspectos'!BI160='Tabla de Aspectos'!$BJ$2,'Tabla de Aspectos'!$BJ$2,IF('Tabla de Aspectos'!BK160='Tabla de Aspectos'!$BL$2,'Tabla de Aspectos'!$BL$2,IF('Tabla de Aspectos'!BM160='Tabla de Aspectos'!$BN$2,'Tabla de Aspectos'!$BN$2,IF('Tabla de Aspectos'!BO160='Tabla de Aspectos'!$BP$2,'Tabla de Aspectos'!$BP$2,IF('Tabla de Aspectos'!BQ160='Tabla de Aspectos'!$BR$2,'Tabla de Aspectos'!$BR$2,IF('Tabla de Aspectos'!BS160='Tabla de Aspectos'!$BT$2,'Tabla de Aspectos'!$BT$2,IF('Tabla de Aspectos'!BU160='Tabla de Aspectos'!$BV$2,'Tabla de Aspectos'!$BV$2,IF('Tabla de Aspectos'!BW160='Tabla de Aspectos'!$BX$2,'Tabla de Aspectos'!$BX$2,IF('Tabla de Aspectos'!BY160='Tabla de Aspectos'!$BZ$2,'Tabla de Aspectos'!$BZ$2,IF('Tabla de Aspectos'!CA160='Tabla de Aspectos'!$CB$2,'Tabla de Aspectos'!$CB$2,IF('Tabla de Aspectos'!CC160='Tabla de Aspectos'!$CD$2,'Tabla de Aspectos'!$CD$2,IF('Tabla de Aspectos'!CE160='Tabla de Aspectos'!$CF$2,'Tabla de Aspectos'!$CF$2,IF('Tabla de Aspectos'!CG160='Tabla de Aspectos'!$CH$2,'Tabla de Aspectos'!$CH$2,IF('Tabla de Aspectos'!CI160='Tabla de Aspectos'!$CJ$2,'Tabla de Aspectos'!$CJ$2,IF('Tabla de Aspectos'!CK160='Tabla de Aspectos'!$CL$2,'Tabla de Aspectos'!$CL$2,IF('Tabla de Aspectos'!CM160='Tabla de Aspectos'!$CN$2,'Tabla de Aspectos'!$CN$2,IF('Tabla de Aspectos'!CO160='Tabla de Aspectos'!$CP$2,'Tabla de Aspectos'!$CP$2,IF('Tabla de Aspectos'!CQ160='Tabla de Aspectos'!$CR$2,'Tabla de Aspectos'!$CR$2,IF('Tabla de Aspectos'!CS160='Tabla de Aspectos'!$CT$2,'Tabla de Aspectos'!$CT$2,IF('Tabla de Aspectos'!CU160='Tabla de Aspectos'!$CV$2,'Tabla de Aspectos'!$CV$2,IF('Tabla de Aspectos'!CW160='Tabla de Aspectos'!$CX$2,'Tabla de Aspectos'!$CX$2,"")))))))))))))))))))))))))))))))))))))))))))))))))</f>
        <v>Conjunción</v>
      </c>
      <c r="CJ18" s="5">
        <f>IF(AND('Tabla de Aspectos'!H160&gt;=0,'Tabla de Aspectos'!H160&lt;'Tabla de Aspectos'!$G$5/24),'Tabla de Aspectos'!H160,IF(AND('Tabla de Aspectos'!J160&gt;=0,'Tabla de Aspectos'!J160&lt;'Tabla de Aspectos'!$I$5/24),'Tabla de Aspectos'!J160,IF(AND('Tabla de Aspectos'!CZ160&gt;=0,'Tabla de Aspectos'!CZ160&lt;'Tabla de Aspectos'!$CY$5/24),'Tabla de Aspectos'!CZ160,IF(AND('Tabla de Aspectos'!L160&gt;=0,'Tabla de Aspectos'!L160&lt;'Tabla de Aspectos'!$K$5/24),'Tabla de Aspectos'!L160,IF(AND('Tabla de Aspectos'!N160&gt;=0,'Tabla de Aspectos'!N160&lt;'Tabla de Aspectos'!$M$5/24),'Tabla de Aspectos'!N160,IF(AND('Tabla de Aspectos'!P160&gt;=0,'Tabla de Aspectos'!P160&lt;'Tabla de Aspectos'!$O$5/24),'Tabla de Aspectos'!P160,IF(AND('Tabla de Aspectos'!R160&gt;=0,'Tabla de Aspectos'!R160&lt;'Tabla de Aspectos'!$Q$5/24),'Tabla de Aspectos'!R160,IF(AND('Tabla de Aspectos'!T160&gt;=0,'Tabla de Aspectos'!T160&lt;'Tabla de Aspectos'!$S$5/24),'Tabla de Aspectos'!T160,IF(AND('Tabla de Aspectos'!V160&gt;=0,'Tabla de Aspectos'!V160&lt;'Tabla de Aspectos'!$U$5/24),'Tabla de Aspectos'!V160,IF(AND('Tabla de Aspectos'!X160&gt;=0,'Tabla de Aspectos'!X160&lt;'Tabla de Aspectos'!$W$5/24),'Tabla de Aspectos'!X160,IF(AND('Tabla de Aspectos'!Z160&gt;=0,'Tabla de Aspectos'!Z160&lt;'Tabla de Aspectos'!$Y$5/24),'Tabla de Aspectos'!Z160,IF(AND('Tabla de Aspectos'!AB160&gt;=0,'Tabla de Aspectos'!AB160&lt;'Tabla de Aspectos'!$AA$5/24),'Tabla de Aspectos'!AB160,IF(AND('Tabla de Aspectos'!AD160&gt;=0,'Tabla de Aspectos'!AD160&lt;'Tabla de Aspectos'!$AC$5/24),'Tabla de Aspectos'!AD160,IF(AND('Tabla de Aspectos'!AF160&gt;=0,'Tabla de Aspectos'!AF160&lt;'Tabla de Aspectos'!$AE$5/24),'Tabla de Aspectos'!AF160,IF(AND('Tabla de Aspectos'!AH160&gt;=0,'Tabla de Aspectos'!AH160&lt;'Tabla de Aspectos'!$AG$5/24),'Tabla de Aspectos'!AH160,IF(AND('Tabla de Aspectos'!AJ160&gt;=0,'Tabla de Aspectos'!AJ160&lt;'Tabla de Aspectos'!$AI$5/24),'Tabla de Aspectos'!AJ160,IF(AND('Tabla de Aspectos'!AL160&gt;=0,'Tabla de Aspectos'!AL160&lt;'Tabla de Aspectos'!$AK$5/24),'Tabla de Aspectos'!AL160,IF(AND('Tabla de Aspectos'!AN160&gt;=0,'Tabla de Aspectos'!AN160&lt;'Tabla de Aspectos'!$AM$5/24),'Tabla de Aspectos'!AN160,IF(AND('Tabla de Aspectos'!AP160&gt;=0,'Tabla de Aspectos'!AP160&lt;'Tabla de Aspectos'!$AO$5/24),'Tabla de Aspectos'!AP160,IF(AND('Tabla de Aspectos'!AR160&gt;=0,'Tabla de Aspectos'!AR160&lt;'Tabla de Aspectos'!$AQ$5/24),'Tabla de Aspectos'!AR160,IF(AND('Tabla de Aspectos'!AT160&gt;=0,'Tabla de Aspectos'!AT160&lt;'Tabla de Aspectos'!$AS$5/24),'Tabla de Aspectos'!AT160,IF(AND('Tabla de Aspectos'!AV160&gt;=0,'Tabla de Aspectos'!AV160&lt;'Tabla de Aspectos'!$AU$5/24),'Tabla de Aspectos'!AV160,IF(AND('Tabla de Aspectos'!AX160&gt;=0,'Tabla de Aspectos'!AX160&lt;'Tabla de Aspectos'!$AW$5/24),'Tabla de Aspectos'!AX160,IF(AND('Tabla de Aspectos'!AZ160&gt;=0,'Tabla de Aspectos'!AZ160&lt;'Tabla de Aspectos'!$AY$5/24),'Tabla de Aspectos'!AZ160,IF(AND('Tabla de Aspectos'!BB160&gt;=0,'Tabla de Aspectos'!BB160&lt;'Tabla de Aspectos'!$BA$5/24),'Tabla de Aspectos'!BB160,IF(AND('Tabla de Aspectos'!BD160&gt;=0,'Tabla de Aspectos'!BD160&lt;'Tabla de Aspectos'!$BC$5/24),'Tabla de Aspectos'!BD160,IF(AND('Tabla de Aspectos'!BF160&gt;=0,'Tabla de Aspectos'!BF160&lt;'Tabla de Aspectos'!$BE$5/24),'Tabla de Aspectos'!BF160,IF(AND('Tabla de Aspectos'!BH160&gt;=0,'Tabla de Aspectos'!BH160&lt;'Tabla de Aspectos'!$BG$5/24),'Tabla de Aspectos'!BH160,IF(AND('Tabla de Aspectos'!BJ160&gt;=0,'Tabla de Aspectos'!BJ160&lt;'Tabla de Aspectos'!$BI$5/24),'Tabla de Aspectos'!BJ160,IF(AND('Tabla de Aspectos'!BL160&gt;=0,'Tabla de Aspectos'!BL160&lt;'Tabla de Aspectos'!$BK$5/24),'Tabla de Aspectos'!BL160,IF(AND('Tabla de Aspectos'!BN160&gt;=0,'Tabla de Aspectos'!BN160&lt;'Tabla de Aspectos'!$BM$5/24),'Tabla de Aspectos'!BN160,IF(AND('Tabla de Aspectos'!BP160&gt;=0,'Tabla de Aspectos'!BP160&lt;'Tabla de Aspectos'!$BO$5/24),'Tabla de Aspectos'!BP160,IF(AND('Tabla de Aspectos'!BR160&gt;=0,'Tabla de Aspectos'!BR160&lt;'Tabla de Aspectos'!$BQ$5/24),'Tabla de Aspectos'!BR160,IF(AND('Tabla de Aspectos'!BT160&gt;=0,'Tabla de Aspectos'!BT160&lt;'Tabla de Aspectos'!$BS$5/24),'Tabla de Aspectos'!BT160,IF(AND('Tabla de Aspectos'!BV160&gt;=0,'Tabla de Aspectos'!BV160&lt;'Tabla de Aspectos'!$BU$5/24),'Tabla de Aspectos'!BV160,IF(AND('Tabla de Aspectos'!BX160&gt;=0,'Tabla de Aspectos'!BX160&lt;'Tabla de Aspectos'!$BW$5/24),'Tabla de Aspectos'!BX160,IF(AND('Tabla de Aspectos'!BZ160&gt;=0,'Tabla de Aspectos'!BZ160&lt;'Tabla de Aspectos'!$BY$5/24),'Tabla de Aspectos'!BZ160,IF(AND('Tabla de Aspectos'!CB160&gt;=0,'Tabla de Aspectos'!CB160&lt;'Tabla de Aspectos'!$CA$5/24),'Tabla de Aspectos'!CB160,IF(AND('Tabla de Aspectos'!CD160&gt;=0,'Tabla de Aspectos'!CD160&lt;'Tabla de Aspectos'!$CC$5/24),'Tabla de Aspectos'!CD160,IF(AND('Tabla de Aspectos'!CF160&gt;=0,'Tabla de Aspectos'!CF160&lt;'Tabla de Aspectos'!$CE$5/24),'Tabla de Aspectos'!CF160,IF(AND('Tabla de Aspectos'!CH160&gt;=0,'Tabla de Aspectos'!CH160&lt;'Tabla de Aspectos'!$CG$5/24),'Tabla de Aspectos'!CH160,IF(AND('Tabla de Aspectos'!CJ160&gt;=0,'Tabla de Aspectos'!CJ160&lt;'Tabla de Aspectos'!$CI$5/24),'Tabla de Aspectos'!CJ160,IF(AND('Tabla de Aspectos'!CL160&gt;=0,'Tabla de Aspectos'!CL160&lt;'Tabla de Aspectos'!$CK$5/24),'Tabla de Aspectos'!CL160,IF(AND('Tabla de Aspectos'!CN160&gt;=0,'Tabla de Aspectos'!CN160&lt;'Tabla de Aspectos'!$CM$5/24),'Tabla de Aspectos'!CN160,IF(AND('Tabla de Aspectos'!CP160&gt;=0,'Tabla de Aspectos'!CP160&lt;'Tabla de Aspectos'!$CO$5/24),'Tabla de Aspectos'!CP160,IF(AND('Tabla de Aspectos'!CR160&gt;=0,'Tabla de Aspectos'!CR160&lt;'Tabla de Aspectos'!$CQ$5/24),'Tabla de Aspectos'!CR160,IF(AND('Tabla de Aspectos'!CT160&gt;=0,'Tabla de Aspectos'!CT160&lt;'Tabla de Aspectos'!$CS$5/24),'Tabla de Aspectos'!CT160,IF(AND('Tabla de Aspectos'!CV160&gt;=0,'Tabla de Aspectos'!CV160&lt;'Tabla de Aspectos'!$CU$5/24),'Tabla de Aspectos'!CV160,IF(AND('Tabla de Aspectos'!CX160&gt;=0,'Tabla de Aspectos'!CX160&lt;'Tabla de Aspectos'!$CW$5/24),'Tabla de Aspectos'!CX160,"")))))))))))))))))))))))))))))))))))))))))))))))))</f>
        <v>0</v>
      </c>
      <c r="CK18" s="3" t="str">
        <f>IF(CJ18&lt;&gt;"",IF(CI18=13,"(no se puede describir)",IF(CI18="Conjunción","+20",ROUND((31-HLOOKUP(CI18,'Tabla de Aspectos'!$G$2:$DT$7,6,FALSE))/3*2,1))),"")</f>
        <v>+20</v>
      </c>
      <c r="CL18" s="3">
        <f>IF(CI18='Tabla de Aspectos'!$G$2,24*CJ18/'Tabla de Aspectos'!$G$5,IF(CI18='Tabla de Aspectos'!$I$2,24*CJ18/'Tabla de Aspectos'!$I$5,IF(CI18='Tabla de Aspectos'!$K$2,24*CJ18/'Tabla de Aspectos'!$K$5,IF(CI18='Tabla de Aspectos'!$CY$2,24*CJ18/'Tabla de Aspectos'!$CY$5,IF(CI18='Tabla de Aspectos'!$M$2,24*CJ18/'Tabla de Aspectos'!$M$5,IF(CI18='Tabla de Aspectos'!$M$2,24*CJ18/'Tabla de Aspectos'!$M$5,IF(CI18='Tabla de Aspectos'!$O$2,24*CJ18/'Tabla de Aspectos'!$O$5,IF(CI18='Tabla de Aspectos'!$Q$2,24*CJ18/'Tabla de Aspectos'!$Q$5,IF(CI18='Tabla de Aspectos'!$S$2,24*CJ18/'Tabla de Aspectos'!$S$5,IF(CI18='Tabla de Aspectos'!$U$2,24*CJ18/'Tabla de Aspectos'!$U$5,IF(CI18='Tabla de Aspectos'!$W$2,24*CJ18/'Tabla de Aspectos'!$W$5,IF(CI18='Tabla de Aspectos'!$Y$2,24*CJ18/'Tabla de Aspectos'!$Y$5,IF(CI18='Tabla de Aspectos'!$AA$2,24*CJ18/'Tabla de Aspectos'!$AA$5,IF(CI18='Tabla de Aspectos'!$AC$2,24*CJ18/'Tabla de Aspectos'!$AC$5,IF(CI18='Tabla de Aspectos'!$AE$2,24*CJ18/'Tabla de Aspectos'!$AE$5,IF(CI18='Tabla de Aspectos'!$AG$2,24*CJ18/'Tabla de Aspectos'!$AG$5,IF(CI18='Tabla de Aspectos'!$AI$2,24*CJ18/'Tabla de Aspectos'!$AI$5,IF(CI18='Tabla de Aspectos'!$AK$2,24*CJ18/'Tabla de Aspectos'!$AK$5,IF(CI18='Tabla de Aspectos'!$AM$2,24*CJ18/'Tabla de Aspectos'!$AM$5,IF(CI18='Tabla de Aspectos'!$AO$2,24*CJ18/'Tabla de Aspectos'!$AO$5,IF(CI18='Tabla de Aspectos'!$AQ$2,24*CJ18/'Tabla de Aspectos'!$AQ$5,IF(CI18='Tabla de Aspectos'!$AS$2,24*CJ18/'Tabla de Aspectos'!$AS$5,IF(CI18='Tabla de Aspectos'!$AU$2,24*CJ18/'Tabla de Aspectos'!$AU$5,IF(CI18='Tabla de Aspectos'!$AW$2,24*CJ18/'Tabla de Aspectos'!$AW$5,IF(CI18='Tabla de Aspectos'!$AY$2,24*CJ18/'Tabla de Aspectos'!$AY$5,IF(CI18='Tabla de Aspectos'!$BA$2,24*CJ18/'Tabla de Aspectos'!$BA$5,IF(CI18='Tabla de Aspectos'!$BC$2,24*CJ18/'Tabla de Aspectos'!$BC$5,IF(CI18='Tabla de Aspectos'!$BE$2,24*CJ18/'Tabla de Aspectos'!$BE$5,IF(CI18='Tabla de Aspectos'!$BG$2,24*CJ18/'Tabla de Aspectos'!$BG$5,IF(CI18='Tabla de Aspectos'!$BI$2,24*CJ18/'Tabla de Aspectos'!$BI$5,IF(CI18='Tabla de Aspectos'!$BK$2,24*CJ18/'Tabla de Aspectos'!$BK$5,IF(CI18='Tabla de Aspectos'!$BM$2,24*CJ18/'Tabla de Aspectos'!$BM$5,IF(CI18='Tabla de Aspectos'!$BO$2,24*CJ18/'Tabla de Aspectos'!$BO$5,IF(CI18='Tabla de Aspectos'!$BQ$2,24*CJ18/'Tabla de Aspectos'!$BQ$5,IF(CI18='Tabla de Aspectos'!$BS$2,24*CJ18/'Tabla de Aspectos'!$BS$5,IF(CI18='Tabla de Aspectos'!$BU$2,24*CJ18/'Tabla de Aspectos'!$BU$5,IF(CI18='Tabla de Aspectos'!$BW$2,24*CJ18/'Tabla de Aspectos'!$BW$5,IF(CI18='Tabla de Aspectos'!$BY$2,24*CJ18/'Tabla de Aspectos'!$BY$5,IF(CI18='Tabla de Aspectos'!$CA$2,24*CJ18/'Tabla de Aspectos'!$CA$5,IF(CI18='Tabla de Aspectos'!$CC$2,24*CJ18/'Tabla de Aspectos'!$CC$5,IF(CI18='Tabla de Aspectos'!$CE$2,24*CJ18/'Tabla de Aspectos'!$CE$5,IF(CI18='Tabla de Aspectos'!$CG$2,24*CJ18/'Tabla de Aspectos'!$CG$5,IF(CI18='Tabla de Aspectos'!$CI$2,24*CJ18/'Tabla de Aspectos'!$CI$5,IF(CI18='Tabla de Aspectos'!$CK$2,24*CJ18/'Tabla de Aspectos'!$CK$5,IF(CI18='Tabla de Aspectos'!$CM$2,24*CJ18/'Tabla de Aspectos'!$CM$5,IF(CI18='Tabla de Aspectos'!$CO$2,24*CJ18/'Tabla de Aspectos'!$CO$5,IF(CI18='Tabla de Aspectos'!$CQ$2,24*CJ18/'Tabla de Aspectos'!$CQ$5,IF(CI18='Tabla de Aspectos'!$CS$2,24*CJ18/'Tabla de Aspectos'!$CS$5,IF(CI18='Tabla de Aspectos'!$CU$2,24*CJ18/'Tabla de Aspectos'!$CU$5,IF(CI18='Tabla de Aspectos'!$CW$2,24*CJ18/'Tabla de Aspectos'!$CW$5,""))))))))))))))))))))))))))))))))))))))))))))))))))</f>
        <v>0</v>
      </c>
      <c r="CM18" s="3">
        <f t="shared" si="7"/>
        <v>20</v>
      </c>
      <c r="CO18" s="3">
        <f>'Tabla de Aspectos'!D175</f>
        <v>176</v>
      </c>
      <c r="CP18" s="3" t="str">
        <f>'Tabla de Aspectos'!E175</f>
        <v>Plutón</v>
      </c>
      <c r="CQ18" s="3" t="str">
        <f>'Tabla de Aspectos'!F175</f>
        <v>Varuna</v>
      </c>
      <c r="CR18" s="3" t="str">
        <f>IF('Tabla de Aspectos'!G175='Tabla de Aspectos'!$H$2,'Tabla de Aspectos'!$H$2,IF('Tabla de Aspectos'!I175='Tabla de Aspectos'!$J$2,'Tabla de Aspectos'!$J$2,IF('Tabla de Aspectos'!CY175='Tabla de Aspectos'!$CZ$2,'Tabla de Aspectos'!$CZ$2,IF('Tabla de Aspectos'!K175='Tabla de Aspectos'!$L$2,'Tabla de Aspectos'!$L$2,IF('Tabla de Aspectos'!M175='Tabla de Aspectos'!$N$2,'Tabla de Aspectos'!$N$2,IF('Tabla de Aspectos'!O175='Tabla de Aspectos'!$P$2,'Tabla de Aspectos'!$P$2,IF('Tabla de Aspectos'!Q175='Tabla de Aspectos'!$R$2,'Tabla de Aspectos'!$R$2,IF('Tabla de Aspectos'!S175='Tabla de Aspectos'!$T$2,'Tabla de Aspectos'!$T$2,IF('Tabla de Aspectos'!U175='Tabla de Aspectos'!$V$2,'Tabla de Aspectos'!$V$2,IF('Tabla de Aspectos'!W175='Tabla de Aspectos'!$X$2,'Tabla de Aspectos'!$X$2,IF('Tabla de Aspectos'!Y175='Tabla de Aspectos'!$Z$2,'Tabla de Aspectos'!$Z$2,IF('Tabla de Aspectos'!AA175='Tabla de Aspectos'!$AB$2,'Tabla de Aspectos'!$AB$2,IF('Tabla de Aspectos'!AC175='Tabla de Aspectos'!$AD$2,'Tabla de Aspectos'!$AD$2,IF('Tabla de Aspectos'!AE175='Tabla de Aspectos'!$AF$2,'Tabla de Aspectos'!$AF$2,IF('Tabla de Aspectos'!AG175='Tabla de Aspectos'!$AH$2,'Tabla de Aspectos'!$AH$2,IF('Tabla de Aspectos'!AI175='Tabla de Aspectos'!$AJ$2,'Tabla de Aspectos'!$AJ$2,IF('Tabla de Aspectos'!AK175='Tabla de Aspectos'!$AL$2,'Tabla de Aspectos'!$AL$2,IF('Tabla de Aspectos'!AM175='Tabla de Aspectos'!$AN$2,'Tabla de Aspectos'!$AN$2,IF('Tabla de Aspectos'!AO175='Tabla de Aspectos'!$AP$2,'Tabla de Aspectos'!$AP$2,IF('Tabla de Aspectos'!AQ175='Tabla de Aspectos'!$AR$2,'Tabla de Aspectos'!$AR$2,IF('Tabla de Aspectos'!AS175='Tabla de Aspectos'!$AT$2,'Tabla de Aspectos'!$AT$2,IF('Tabla de Aspectos'!AU175='Tabla de Aspectos'!$AV$2,'Tabla de Aspectos'!$AV$2,IF('Tabla de Aspectos'!AW175='Tabla de Aspectos'!$AX$2,'Tabla de Aspectos'!$AX$2,IF('Tabla de Aspectos'!AY175='Tabla de Aspectos'!$AZ$2,'Tabla de Aspectos'!$AZ$2,IF('Tabla de Aspectos'!BA175='Tabla de Aspectos'!$BB$2,'Tabla de Aspectos'!$BB$2,IF('Tabla de Aspectos'!BC175='Tabla de Aspectos'!$BD$2,'Tabla de Aspectos'!$BD$2,IF('Tabla de Aspectos'!BE175='Tabla de Aspectos'!$BF$2,'Tabla de Aspectos'!$BF$2,IF('Tabla de Aspectos'!BG175='Tabla de Aspectos'!$BH$2,'Tabla de Aspectos'!$BH$2,IF('Tabla de Aspectos'!BI175='Tabla de Aspectos'!$BJ$2,'Tabla de Aspectos'!$BJ$2,IF('Tabla de Aspectos'!BK175='Tabla de Aspectos'!$BL$2,'Tabla de Aspectos'!$BL$2,IF('Tabla de Aspectos'!BM175='Tabla de Aspectos'!$BN$2,'Tabla de Aspectos'!$BN$2,IF('Tabla de Aspectos'!BO175='Tabla de Aspectos'!$BP$2,'Tabla de Aspectos'!$BP$2,IF('Tabla de Aspectos'!BQ175='Tabla de Aspectos'!$BR$2,'Tabla de Aspectos'!$BR$2,IF('Tabla de Aspectos'!BS175='Tabla de Aspectos'!$BT$2,'Tabla de Aspectos'!$BT$2,IF('Tabla de Aspectos'!BU175='Tabla de Aspectos'!$BV$2,'Tabla de Aspectos'!$BV$2,IF('Tabla de Aspectos'!BW175='Tabla de Aspectos'!$BX$2,'Tabla de Aspectos'!$BX$2,IF('Tabla de Aspectos'!BY175='Tabla de Aspectos'!$BZ$2,'Tabla de Aspectos'!$BZ$2,IF('Tabla de Aspectos'!CA175='Tabla de Aspectos'!$CB$2,'Tabla de Aspectos'!$CB$2,IF('Tabla de Aspectos'!CC175='Tabla de Aspectos'!$CD$2,'Tabla de Aspectos'!$CD$2,IF('Tabla de Aspectos'!CE175='Tabla de Aspectos'!$CF$2,'Tabla de Aspectos'!$CF$2,IF('Tabla de Aspectos'!CG175='Tabla de Aspectos'!$CH$2,'Tabla de Aspectos'!$CH$2,IF('Tabla de Aspectos'!CI175='Tabla de Aspectos'!$CJ$2,'Tabla de Aspectos'!$CJ$2,IF('Tabla de Aspectos'!CK175='Tabla de Aspectos'!$CL$2,'Tabla de Aspectos'!$CL$2,IF('Tabla de Aspectos'!CM175='Tabla de Aspectos'!$CN$2,'Tabla de Aspectos'!$CN$2,IF('Tabla de Aspectos'!CO175='Tabla de Aspectos'!$CP$2,'Tabla de Aspectos'!$CP$2,IF('Tabla de Aspectos'!CQ175='Tabla de Aspectos'!$CR$2,'Tabla de Aspectos'!$CR$2,IF('Tabla de Aspectos'!CS175='Tabla de Aspectos'!$CT$2,'Tabla de Aspectos'!$CT$2,IF('Tabla de Aspectos'!CU175='Tabla de Aspectos'!$CV$2,'Tabla de Aspectos'!$CV$2,IF('Tabla de Aspectos'!CW175='Tabla de Aspectos'!$CX$2,'Tabla de Aspectos'!$CX$2,"")))))))))))))))))))))))))))))))))))))))))))))))))</f>
        <v>Conjunción</v>
      </c>
      <c r="CS18" s="5">
        <f>IF(AND('Tabla de Aspectos'!H175&gt;=0,'Tabla de Aspectos'!H175&lt;'Tabla de Aspectos'!$G$5/24),'Tabla de Aspectos'!H175,IF(AND('Tabla de Aspectos'!J175&gt;=0,'Tabla de Aspectos'!J175&lt;'Tabla de Aspectos'!$I$5/24),'Tabla de Aspectos'!J175,IF(AND('Tabla de Aspectos'!CZ175&gt;=0,'Tabla de Aspectos'!CZ175&lt;'Tabla de Aspectos'!$CY$5/24),'Tabla de Aspectos'!CZ175,IF(AND('Tabla de Aspectos'!L175&gt;=0,'Tabla de Aspectos'!L175&lt;'Tabla de Aspectos'!$K$5/24),'Tabla de Aspectos'!L175,IF(AND('Tabla de Aspectos'!N175&gt;=0,'Tabla de Aspectos'!N175&lt;'Tabla de Aspectos'!$M$5/24),'Tabla de Aspectos'!N175,IF(AND('Tabla de Aspectos'!P175&gt;=0,'Tabla de Aspectos'!P175&lt;'Tabla de Aspectos'!$O$5/24),'Tabla de Aspectos'!P175,IF(AND('Tabla de Aspectos'!R175&gt;=0,'Tabla de Aspectos'!R175&lt;'Tabla de Aspectos'!$Q$5/24),'Tabla de Aspectos'!R175,IF(AND('Tabla de Aspectos'!T175&gt;=0,'Tabla de Aspectos'!T175&lt;'Tabla de Aspectos'!$S$5/24),'Tabla de Aspectos'!T175,IF(AND('Tabla de Aspectos'!V175&gt;=0,'Tabla de Aspectos'!V175&lt;'Tabla de Aspectos'!$U$5/24),'Tabla de Aspectos'!V175,IF(AND('Tabla de Aspectos'!X175&gt;=0,'Tabla de Aspectos'!X175&lt;'Tabla de Aspectos'!$W$5/24),'Tabla de Aspectos'!X175,IF(AND('Tabla de Aspectos'!Z175&gt;=0,'Tabla de Aspectos'!Z175&lt;'Tabla de Aspectos'!$Y$5/24),'Tabla de Aspectos'!Z175,IF(AND('Tabla de Aspectos'!AB175&gt;=0,'Tabla de Aspectos'!AB175&lt;'Tabla de Aspectos'!$AA$5/24),'Tabla de Aspectos'!AB175,IF(AND('Tabla de Aspectos'!AD175&gt;=0,'Tabla de Aspectos'!AD175&lt;'Tabla de Aspectos'!$AC$5/24),'Tabla de Aspectos'!AD175,IF(AND('Tabla de Aspectos'!AF175&gt;=0,'Tabla de Aspectos'!AF175&lt;'Tabla de Aspectos'!$AE$5/24),'Tabla de Aspectos'!AF175,IF(AND('Tabla de Aspectos'!AH175&gt;=0,'Tabla de Aspectos'!AH175&lt;'Tabla de Aspectos'!$AG$5/24),'Tabla de Aspectos'!AH175,IF(AND('Tabla de Aspectos'!AJ175&gt;=0,'Tabla de Aspectos'!AJ175&lt;'Tabla de Aspectos'!$AI$5/24),'Tabla de Aspectos'!AJ175,IF(AND('Tabla de Aspectos'!AL175&gt;=0,'Tabla de Aspectos'!AL175&lt;'Tabla de Aspectos'!$AK$5/24),'Tabla de Aspectos'!AL175,IF(AND('Tabla de Aspectos'!AN175&gt;=0,'Tabla de Aspectos'!AN175&lt;'Tabla de Aspectos'!$AM$5/24),'Tabla de Aspectos'!AN175,IF(AND('Tabla de Aspectos'!AP175&gt;=0,'Tabla de Aspectos'!AP175&lt;'Tabla de Aspectos'!$AO$5/24),'Tabla de Aspectos'!AP175,IF(AND('Tabla de Aspectos'!AR175&gt;=0,'Tabla de Aspectos'!AR175&lt;'Tabla de Aspectos'!$AQ$5/24),'Tabla de Aspectos'!AR175,IF(AND('Tabla de Aspectos'!AT175&gt;=0,'Tabla de Aspectos'!AT175&lt;'Tabla de Aspectos'!$AS$5/24),'Tabla de Aspectos'!AT175,IF(AND('Tabla de Aspectos'!AV175&gt;=0,'Tabla de Aspectos'!AV175&lt;'Tabla de Aspectos'!$AU$5/24),'Tabla de Aspectos'!AV175,IF(AND('Tabla de Aspectos'!AX175&gt;=0,'Tabla de Aspectos'!AX175&lt;'Tabla de Aspectos'!$AW$5/24),'Tabla de Aspectos'!AX175,IF(AND('Tabla de Aspectos'!AZ175&gt;=0,'Tabla de Aspectos'!AZ175&lt;'Tabla de Aspectos'!$AY$5/24),'Tabla de Aspectos'!AZ175,IF(AND('Tabla de Aspectos'!BB175&gt;=0,'Tabla de Aspectos'!BB175&lt;'Tabla de Aspectos'!$BA$5/24),'Tabla de Aspectos'!BB175,IF(AND('Tabla de Aspectos'!BD175&gt;=0,'Tabla de Aspectos'!BD175&lt;'Tabla de Aspectos'!$BC$5/24),'Tabla de Aspectos'!BD175,IF(AND('Tabla de Aspectos'!BF175&gt;=0,'Tabla de Aspectos'!BF175&lt;'Tabla de Aspectos'!$BE$5/24),'Tabla de Aspectos'!BF175,IF(AND('Tabla de Aspectos'!BH175&gt;=0,'Tabla de Aspectos'!BH175&lt;'Tabla de Aspectos'!$BG$5/24),'Tabla de Aspectos'!BH175,IF(AND('Tabla de Aspectos'!BJ175&gt;=0,'Tabla de Aspectos'!BJ175&lt;'Tabla de Aspectos'!$BI$5/24),'Tabla de Aspectos'!BJ175,IF(AND('Tabla de Aspectos'!BL175&gt;=0,'Tabla de Aspectos'!BL175&lt;'Tabla de Aspectos'!$BK$5/24),'Tabla de Aspectos'!BL175,IF(AND('Tabla de Aspectos'!BN175&gt;=0,'Tabla de Aspectos'!BN175&lt;'Tabla de Aspectos'!$BM$5/24),'Tabla de Aspectos'!BN175,IF(AND('Tabla de Aspectos'!BP175&gt;=0,'Tabla de Aspectos'!BP175&lt;'Tabla de Aspectos'!$BO$5/24),'Tabla de Aspectos'!BP175,IF(AND('Tabla de Aspectos'!BR175&gt;=0,'Tabla de Aspectos'!BR175&lt;'Tabla de Aspectos'!$BQ$5/24),'Tabla de Aspectos'!BR175,IF(AND('Tabla de Aspectos'!BT175&gt;=0,'Tabla de Aspectos'!BT175&lt;'Tabla de Aspectos'!$BS$5/24),'Tabla de Aspectos'!BT175,IF(AND('Tabla de Aspectos'!BV175&gt;=0,'Tabla de Aspectos'!BV175&lt;'Tabla de Aspectos'!$BU$5/24),'Tabla de Aspectos'!BV175,IF(AND('Tabla de Aspectos'!BX175&gt;=0,'Tabla de Aspectos'!BX175&lt;'Tabla de Aspectos'!$BW$5/24),'Tabla de Aspectos'!BX175,IF(AND('Tabla de Aspectos'!BZ175&gt;=0,'Tabla de Aspectos'!BZ175&lt;'Tabla de Aspectos'!$BY$5/24),'Tabla de Aspectos'!BZ175,IF(AND('Tabla de Aspectos'!CB175&gt;=0,'Tabla de Aspectos'!CB175&lt;'Tabla de Aspectos'!$CA$5/24),'Tabla de Aspectos'!CB175,IF(AND('Tabla de Aspectos'!CD175&gt;=0,'Tabla de Aspectos'!CD175&lt;'Tabla de Aspectos'!$CC$5/24),'Tabla de Aspectos'!CD175,IF(AND('Tabla de Aspectos'!CF175&gt;=0,'Tabla de Aspectos'!CF175&lt;'Tabla de Aspectos'!$CE$5/24),'Tabla de Aspectos'!CF175,IF(AND('Tabla de Aspectos'!CH175&gt;=0,'Tabla de Aspectos'!CH175&lt;'Tabla de Aspectos'!$CG$5/24),'Tabla de Aspectos'!CH175,IF(AND('Tabla de Aspectos'!CJ175&gt;=0,'Tabla de Aspectos'!CJ175&lt;'Tabla de Aspectos'!$CI$5/24),'Tabla de Aspectos'!CJ175,IF(AND('Tabla de Aspectos'!CL175&gt;=0,'Tabla de Aspectos'!CL175&lt;'Tabla de Aspectos'!$CK$5/24),'Tabla de Aspectos'!CL175,IF(AND('Tabla de Aspectos'!CN175&gt;=0,'Tabla de Aspectos'!CN175&lt;'Tabla de Aspectos'!$CM$5/24),'Tabla de Aspectos'!CN175,IF(AND('Tabla de Aspectos'!CP175&gt;=0,'Tabla de Aspectos'!CP175&lt;'Tabla de Aspectos'!$CO$5/24),'Tabla de Aspectos'!CP175,IF(AND('Tabla de Aspectos'!CR175&gt;=0,'Tabla de Aspectos'!CR175&lt;'Tabla de Aspectos'!$CQ$5/24),'Tabla de Aspectos'!CR175,IF(AND('Tabla de Aspectos'!CT175&gt;=0,'Tabla de Aspectos'!CT175&lt;'Tabla de Aspectos'!$CS$5/24),'Tabla de Aspectos'!CT175,IF(AND('Tabla de Aspectos'!CV175&gt;=0,'Tabla de Aspectos'!CV175&lt;'Tabla de Aspectos'!$CU$5/24),'Tabla de Aspectos'!CV175,IF(AND('Tabla de Aspectos'!CX175&gt;=0,'Tabla de Aspectos'!CX175&lt;'Tabla de Aspectos'!$CW$5/24),'Tabla de Aspectos'!CX175,"")))))))))))))))))))))))))))))))))))))))))))))))))</f>
        <v>0</v>
      </c>
      <c r="CT18" s="3" t="str">
        <f>IF(CS18&lt;&gt;"",IF(CR18=13,"(no se puede describir)",IF(CR18="Conjunción","+20",ROUND((31-HLOOKUP(CR18,'Tabla de Aspectos'!$G$2:$DT$7,6,FALSE))/3*2,1))),"")</f>
        <v>+20</v>
      </c>
      <c r="CU18" s="3">
        <f>IF(CR18='Tabla de Aspectos'!$G$2,24*CS18/'Tabla de Aspectos'!$G$5,IF(CR18='Tabla de Aspectos'!$I$2,24*CS18/'Tabla de Aspectos'!$I$5,IF(CR18='Tabla de Aspectos'!$K$2,24*CS18/'Tabla de Aspectos'!$K$5,IF(CR18='Tabla de Aspectos'!$CY$2,24*CS18/'Tabla de Aspectos'!$CY$5,IF(CR18='Tabla de Aspectos'!$M$2,24*CS18/'Tabla de Aspectos'!$M$5,IF(CR18='Tabla de Aspectos'!$M$2,24*CS18/'Tabla de Aspectos'!$M$5,IF(CR18='Tabla de Aspectos'!$O$2,24*CS18/'Tabla de Aspectos'!$O$5,IF(CR18='Tabla de Aspectos'!$Q$2,24*CS18/'Tabla de Aspectos'!$Q$5,IF(CR18='Tabla de Aspectos'!$S$2,24*CS18/'Tabla de Aspectos'!$S$5,IF(CR18='Tabla de Aspectos'!$U$2,24*CS18/'Tabla de Aspectos'!$U$5,IF(CR18='Tabla de Aspectos'!$W$2,24*CS18/'Tabla de Aspectos'!$W$5,IF(CR18='Tabla de Aspectos'!$Y$2,24*CS18/'Tabla de Aspectos'!$Y$5,IF(CR18='Tabla de Aspectos'!$AA$2,24*CS18/'Tabla de Aspectos'!$AA$5,IF(CR18='Tabla de Aspectos'!$AC$2,24*CS18/'Tabla de Aspectos'!$AC$5,IF(CR18='Tabla de Aspectos'!$AE$2,24*CS18/'Tabla de Aspectos'!$AE$5,IF(CR18='Tabla de Aspectos'!$AG$2,24*CS18/'Tabla de Aspectos'!$AG$5,IF(CR18='Tabla de Aspectos'!$AI$2,24*CS18/'Tabla de Aspectos'!$AI$5,IF(CR18='Tabla de Aspectos'!$AK$2,24*CS18/'Tabla de Aspectos'!$AK$5,IF(CR18='Tabla de Aspectos'!$AM$2,24*CS18/'Tabla de Aspectos'!$AM$5,IF(CR18='Tabla de Aspectos'!$AO$2,24*CS18/'Tabla de Aspectos'!$AO$5,IF(CR18='Tabla de Aspectos'!$AQ$2,24*CS18/'Tabla de Aspectos'!$AQ$5,IF(CR18='Tabla de Aspectos'!$AS$2,24*CS18/'Tabla de Aspectos'!$AS$5,IF(CR18='Tabla de Aspectos'!$AU$2,24*CS18/'Tabla de Aspectos'!$AU$5,IF(CR18='Tabla de Aspectos'!$AW$2,24*CS18/'Tabla de Aspectos'!$AW$5,IF(CR18='Tabla de Aspectos'!$AY$2,24*CS18/'Tabla de Aspectos'!$AY$5,IF(CR18='Tabla de Aspectos'!$BA$2,24*CS18/'Tabla de Aspectos'!$BA$5,IF(CR18='Tabla de Aspectos'!$BC$2,24*CS18/'Tabla de Aspectos'!$BC$5,IF(CR18='Tabla de Aspectos'!$BE$2,24*CS18/'Tabla de Aspectos'!$BE$5,IF(CR18='Tabla de Aspectos'!$BG$2,24*CS18/'Tabla de Aspectos'!$BG$5,IF(CR18='Tabla de Aspectos'!$BI$2,24*CS18/'Tabla de Aspectos'!$BI$5,IF(CR18='Tabla de Aspectos'!$BK$2,24*CS18/'Tabla de Aspectos'!$BK$5,IF(CR18='Tabla de Aspectos'!$BM$2,24*CS18/'Tabla de Aspectos'!$BM$5,IF(CR18='Tabla de Aspectos'!$BO$2,24*CS18/'Tabla de Aspectos'!$BO$5,IF(CR18='Tabla de Aspectos'!$BQ$2,24*CS18/'Tabla de Aspectos'!$BQ$5,IF(CR18='Tabla de Aspectos'!$BS$2,24*CS18/'Tabla de Aspectos'!$BS$5,IF(CR18='Tabla de Aspectos'!$BU$2,24*CS18/'Tabla de Aspectos'!$BU$5,IF(CR18='Tabla de Aspectos'!$BW$2,24*CS18/'Tabla de Aspectos'!$BW$5,IF(CR18='Tabla de Aspectos'!$BY$2,24*CS18/'Tabla de Aspectos'!$BY$5,IF(CR18='Tabla de Aspectos'!$CA$2,24*CS18/'Tabla de Aspectos'!$CA$5,IF(CR18='Tabla de Aspectos'!$CC$2,24*CS18/'Tabla de Aspectos'!$CC$5,IF(CR18='Tabla de Aspectos'!$CE$2,24*CS18/'Tabla de Aspectos'!$CE$5,IF(CR18='Tabla de Aspectos'!$CG$2,24*CS18/'Tabla de Aspectos'!$CG$5,IF(CR18='Tabla de Aspectos'!$CI$2,24*CS18/'Tabla de Aspectos'!$CI$5,IF(CR18='Tabla de Aspectos'!$CK$2,24*CS18/'Tabla de Aspectos'!$CK$5,IF(CR18='Tabla de Aspectos'!$CM$2,24*CS18/'Tabla de Aspectos'!$CM$5,IF(CR18='Tabla de Aspectos'!$CO$2,24*CS18/'Tabla de Aspectos'!$CO$5,IF(CR18='Tabla de Aspectos'!$CQ$2,24*CS18/'Tabla de Aspectos'!$CQ$5,IF(CR18='Tabla de Aspectos'!$CS$2,24*CS18/'Tabla de Aspectos'!$CS$5,IF(CR18='Tabla de Aspectos'!$CU$2,24*CS18/'Tabla de Aspectos'!$CU$5,IF(CR18='Tabla de Aspectos'!$CW$2,24*CS18/'Tabla de Aspectos'!$CW$5,""))))))))))))))))))))))))))))))))))))))))))))))))))</f>
        <v>0</v>
      </c>
      <c r="CV18" s="3">
        <f t="shared" si="8"/>
        <v>20</v>
      </c>
      <c r="CX18" s="3">
        <f>'Tabla de Aspectos'!D190</f>
        <v>192</v>
      </c>
      <c r="CY18" s="3" t="str">
        <f>'Tabla de Aspectos'!E190</f>
        <v>Nodo Norte Real</v>
      </c>
      <c r="CZ18" s="3" t="str">
        <f>'Tabla de Aspectos'!F190</f>
        <v>Varuna</v>
      </c>
      <c r="DA18" s="3" t="str">
        <f>IF('Tabla de Aspectos'!G190='Tabla de Aspectos'!$H$2,'Tabla de Aspectos'!$H$2,IF('Tabla de Aspectos'!I190='Tabla de Aspectos'!$J$2,'Tabla de Aspectos'!$J$2,IF('Tabla de Aspectos'!CY190='Tabla de Aspectos'!$CZ$2,'Tabla de Aspectos'!$CZ$2,IF('Tabla de Aspectos'!K190='Tabla de Aspectos'!$L$2,'Tabla de Aspectos'!$L$2,IF('Tabla de Aspectos'!M190='Tabla de Aspectos'!$N$2,'Tabla de Aspectos'!$N$2,IF('Tabla de Aspectos'!O190='Tabla de Aspectos'!$P$2,'Tabla de Aspectos'!$P$2,IF('Tabla de Aspectos'!Q190='Tabla de Aspectos'!$R$2,'Tabla de Aspectos'!$R$2,IF('Tabla de Aspectos'!S190='Tabla de Aspectos'!$T$2,'Tabla de Aspectos'!$T$2,IF('Tabla de Aspectos'!U190='Tabla de Aspectos'!$V$2,'Tabla de Aspectos'!$V$2,IF('Tabla de Aspectos'!W190='Tabla de Aspectos'!$X$2,'Tabla de Aspectos'!$X$2,IF('Tabla de Aspectos'!Y190='Tabla de Aspectos'!$Z$2,'Tabla de Aspectos'!$Z$2,IF('Tabla de Aspectos'!AA190='Tabla de Aspectos'!$AB$2,'Tabla de Aspectos'!$AB$2,IF('Tabla de Aspectos'!AC190='Tabla de Aspectos'!$AD$2,'Tabla de Aspectos'!$AD$2,IF('Tabla de Aspectos'!AE190='Tabla de Aspectos'!$AF$2,'Tabla de Aspectos'!$AF$2,IF('Tabla de Aspectos'!AG190='Tabla de Aspectos'!$AH$2,'Tabla de Aspectos'!$AH$2,IF('Tabla de Aspectos'!AI190='Tabla de Aspectos'!$AJ$2,'Tabla de Aspectos'!$AJ$2,IF('Tabla de Aspectos'!AK190='Tabla de Aspectos'!$AL$2,'Tabla de Aspectos'!$AL$2,IF('Tabla de Aspectos'!AM190='Tabla de Aspectos'!$AN$2,'Tabla de Aspectos'!$AN$2,IF('Tabla de Aspectos'!AO190='Tabla de Aspectos'!$AP$2,'Tabla de Aspectos'!$AP$2,IF('Tabla de Aspectos'!AQ190='Tabla de Aspectos'!$AR$2,'Tabla de Aspectos'!$AR$2,IF('Tabla de Aspectos'!AS190='Tabla de Aspectos'!$AT$2,'Tabla de Aspectos'!$AT$2,IF('Tabla de Aspectos'!AU190='Tabla de Aspectos'!$AV$2,'Tabla de Aspectos'!$AV$2,IF('Tabla de Aspectos'!AW190='Tabla de Aspectos'!$AX$2,'Tabla de Aspectos'!$AX$2,IF('Tabla de Aspectos'!AY190='Tabla de Aspectos'!$AZ$2,'Tabla de Aspectos'!$AZ$2,IF('Tabla de Aspectos'!BA190='Tabla de Aspectos'!$BB$2,'Tabla de Aspectos'!$BB$2,IF('Tabla de Aspectos'!BC190='Tabla de Aspectos'!$BD$2,'Tabla de Aspectos'!$BD$2,IF('Tabla de Aspectos'!BE190='Tabla de Aspectos'!$BF$2,'Tabla de Aspectos'!$BF$2,IF('Tabla de Aspectos'!BG190='Tabla de Aspectos'!$BH$2,'Tabla de Aspectos'!$BH$2,IF('Tabla de Aspectos'!BI190='Tabla de Aspectos'!$BJ$2,'Tabla de Aspectos'!$BJ$2,IF('Tabla de Aspectos'!BK190='Tabla de Aspectos'!$BL$2,'Tabla de Aspectos'!$BL$2,IF('Tabla de Aspectos'!BM190='Tabla de Aspectos'!$BN$2,'Tabla de Aspectos'!$BN$2,IF('Tabla de Aspectos'!BO190='Tabla de Aspectos'!$BP$2,'Tabla de Aspectos'!$BP$2,IF('Tabla de Aspectos'!BQ190='Tabla de Aspectos'!$BR$2,'Tabla de Aspectos'!$BR$2,IF('Tabla de Aspectos'!BS190='Tabla de Aspectos'!$BT$2,'Tabla de Aspectos'!$BT$2,IF('Tabla de Aspectos'!BU190='Tabla de Aspectos'!$BV$2,'Tabla de Aspectos'!$BV$2,IF('Tabla de Aspectos'!BW190='Tabla de Aspectos'!$BX$2,'Tabla de Aspectos'!$BX$2,IF('Tabla de Aspectos'!BY190='Tabla de Aspectos'!$BZ$2,'Tabla de Aspectos'!$BZ$2,IF('Tabla de Aspectos'!CA190='Tabla de Aspectos'!$CB$2,'Tabla de Aspectos'!$CB$2,IF('Tabla de Aspectos'!CC190='Tabla de Aspectos'!$CD$2,'Tabla de Aspectos'!$CD$2,IF('Tabla de Aspectos'!CE190='Tabla de Aspectos'!$CF$2,'Tabla de Aspectos'!$CF$2,IF('Tabla de Aspectos'!CG190='Tabla de Aspectos'!$CH$2,'Tabla de Aspectos'!$CH$2,IF('Tabla de Aspectos'!CI190='Tabla de Aspectos'!$CJ$2,'Tabla de Aspectos'!$CJ$2,IF('Tabla de Aspectos'!CK190='Tabla de Aspectos'!$CL$2,'Tabla de Aspectos'!$CL$2,IF('Tabla de Aspectos'!CM190='Tabla de Aspectos'!$CN$2,'Tabla de Aspectos'!$CN$2,IF('Tabla de Aspectos'!CO190='Tabla de Aspectos'!$CP$2,'Tabla de Aspectos'!$CP$2,IF('Tabla de Aspectos'!CQ190='Tabla de Aspectos'!$CR$2,'Tabla de Aspectos'!$CR$2,IF('Tabla de Aspectos'!CS190='Tabla de Aspectos'!$CT$2,'Tabla de Aspectos'!$CT$2,IF('Tabla de Aspectos'!CU190='Tabla de Aspectos'!$CV$2,'Tabla de Aspectos'!$CV$2,IF('Tabla de Aspectos'!CW190='Tabla de Aspectos'!$CX$2,'Tabla de Aspectos'!$CX$2,"")))))))))))))))))))))))))))))))))))))))))))))))))</f>
        <v>Conjunción</v>
      </c>
      <c r="DB18" s="5">
        <f>IF(AND('Tabla de Aspectos'!H190&gt;=0,'Tabla de Aspectos'!H190&lt;'Tabla de Aspectos'!$G$5/24),'Tabla de Aspectos'!H190,IF(AND('Tabla de Aspectos'!J190&gt;=0,'Tabla de Aspectos'!J190&lt;'Tabla de Aspectos'!$I$5/24),'Tabla de Aspectos'!J190,IF(AND('Tabla de Aspectos'!CZ190&gt;=0,'Tabla de Aspectos'!CZ190&lt;'Tabla de Aspectos'!$CY$5/24),'Tabla de Aspectos'!CZ190,IF(AND('Tabla de Aspectos'!L190&gt;=0,'Tabla de Aspectos'!L190&lt;'Tabla de Aspectos'!$K$5/24),'Tabla de Aspectos'!L190,IF(AND('Tabla de Aspectos'!N190&gt;=0,'Tabla de Aspectos'!N190&lt;'Tabla de Aspectos'!$M$5/24),'Tabla de Aspectos'!N190,IF(AND('Tabla de Aspectos'!P190&gt;=0,'Tabla de Aspectos'!P190&lt;'Tabla de Aspectos'!$O$5/24),'Tabla de Aspectos'!P190,IF(AND('Tabla de Aspectos'!R190&gt;=0,'Tabla de Aspectos'!R190&lt;'Tabla de Aspectos'!$Q$5/24),'Tabla de Aspectos'!R190,IF(AND('Tabla de Aspectos'!T190&gt;=0,'Tabla de Aspectos'!T190&lt;'Tabla de Aspectos'!$S$5/24),'Tabla de Aspectos'!T190,IF(AND('Tabla de Aspectos'!V190&gt;=0,'Tabla de Aspectos'!V190&lt;'Tabla de Aspectos'!$U$5/24),'Tabla de Aspectos'!V190,IF(AND('Tabla de Aspectos'!X190&gt;=0,'Tabla de Aspectos'!X190&lt;'Tabla de Aspectos'!$W$5/24),'Tabla de Aspectos'!X190,IF(AND('Tabla de Aspectos'!Z190&gt;=0,'Tabla de Aspectos'!Z190&lt;'Tabla de Aspectos'!$Y$5/24),'Tabla de Aspectos'!Z190,IF(AND('Tabla de Aspectos'!AB190&gt;=0,'Tabla de Aspectos'!AB190&lt;'Tabla de Aspectos'!$AA$5/24),'Tabla de Aspectos'!AB190,IF(AND('Tabla de Aspectos'!AD190&gt;=0,'Tabla de Aspectos'!AD190&lt;'Tabla de Aspectos'!$AC$5/24),'Tabla de Aspectos'!AD190,IF(AND('Tabla de Aspectos'!AF190&gt;=0,'Tabla de Aspectos'!AF190&lt;'Tabla de Aspectos'!$AE$5/24),'Tabla de Aspectos'!AF190,IF(AND('Tabla de Aspectos'!AH190&gt;=0,'Tabla de Aspectos'!AH190&lt;'Tabla de Aspectos'!$AG$5/24),'Tabla de Aspectos'!AH190,IF(AND('Tabla de Aspectos'!AJ190&gt;=0,'Tabla de Aspectos'!AJ190&lt;'Tabla de Aspectos'!$AI$5/24),'Tabla de Aspectos'!AJ190,IF(AND('Tabla de Aspectos'!AL190&gt;=0,'Tabla de Aspectos'!AL190&lt;'Tabla de Aspectos'!$AK$5/24),'Tabla de Aspectos'!AL190,IF(AND('Tabla de Aspectos'!AN190&gt;=0,'Tabla de Aspectos'!AN190&lt;'Tabla de Aspectos'!$AM$5/24),'Tabla de Aspectos'!AN190,IF(AND('Tabla de Aspectos'!AP190&gt;=0,'Tabla de Aspectos'!AP190&lt;'Tabla de Aspectos'!$AO$5/24),'Tabla de Aspectos'!AP190,IF(AND('Tabla de Aspectos'!AR190&gt;=0,'Tabla de Aspectos'!AR190&lt;'Tabla de Aspectos'!$AQ$5/24),'Tabla de Aspectos'!AR190,IF(AND('Tabla de Aspectos'!AT190&gt;=0,'Tabla de Aspectos'!AT190&lt;'Tabla de Aspectos'!$AS$5/24),'Tabla de Aspectos'!AT190,IF(AND('Tabla de Aspectos'!AV190&gt;=0,'Tabla de Aspectos'!AV190&lt;'Tabla de Aspectos'!$AU$5/24),'Tabla de Aspectos'!AV190,IF(AND('Tabla de Aspectos'!AX190&gt;=0,'Tabla de Aspectos'!AX190&lt;'Tabla de Aspectos'!$AW$5/24),'Tabla de Aspectos'!AX190,IF(AND('Tabla de Aspectos'!AZ190&gt;=0,'Tabla de Aspectos'!AZ190&lt;'Tabla de Aspectos'!$AY$5/24),'Tabla de Aspectos'!AZ190,IF(AND('Tabla de Aspectos'!BB190&gt;=0,'Tabla de Aspectos'!BB190&lt;'Tabla de Aspectos'!$BA$5/24),'Tabla de Aspectos'!BB190,IF(AND('Tabla de Aspectos'!BD190&gt;=0,'Tabla de Aspectos'!BD190&lt;'Tabla de Aspectos'!$BC$5/24),'Tabla de Aspectos'!BD190,IF(AND('Tabla de Aspectos'!BF190&gt;=0,'Tabla de Aspectos'!BF190&lt;'Tabla de Aspectos'!$BE$5/24),'Tabla de Aspectos'!BF190,IF(AND('Tabla de Aspectos'!BH190&gt;=0,'Tabla de Aspectos'!BH190&lt;'Tabla de Aspectos'!$BG$5/24),'Tabla de Aspectos'!BH190,IF(AND('Tabla de Aspectos'!BJ190&gt;=0,'Tabla de Aspectos'!BJ190&lt;'Tabla de Aspectos'!$BI$5/24),'Tabla de Aspectos'!BJ190,IF(AND('Tabla de Aspectos'!BL190&gt;=0,'Tabla de Aspectos'!BL190&lt;'Tabla de Aspectos'!$BK$5/24),'Tabla de Aspectos'!BL190,IF(AND('Tabla de Aspectos'!BN190&gt;=0,'Tabla de Aspectos'!BN190&lt;'Tabla de Aspectos'!$BM$5/24),'Tabla de Aspectos'!BN190,IF(AND('Tabla de Aspectos'!BP190&gt;=0,'Tabla de Aspectos'!BP190&lt;'Tabla de Aspectos'!$BO$5/24),'Tabla de Aspectos'!BP190,IF(AND('Tabla de Aspectos'!BR190&gt;=0,'Tabla de Aspectos'!BR190&lt;'Tabla de Aspectos'!$BQ$5/24),'Tabla de Aspectos'!BR190,IF(AND('Tabla de Aspectos'!BT190&gt;=0,'Tabla de Aspectos'!BT190&lt;'Tabla de Aspectos'!$BS$5/24),'Tabla de Aspectos'!BT190,IF(AND('Tabla de Aspectos'!BV190&gt;=0,'Tabla de Aspectos'!BV190&lt;'Tabla de Aspectos'!$BU$5/24),'Tabla de Aspectos'!BV190,IF(AND('Tabla de Aspectos'!BX190&gt;=0,'Tabla de Aspectos'!BX190&lt;'Tabla de Aspectos'!$BW$5/24),'Tabla de Aspectos'!BX190,IF(AND('Tabla de Aspectos'!BZ190&gt;=0,'Tabla de Aspectos'!BZ190&lt;'Tabla de Aspectos'!$BY$5/24),'Tabla de Aspectos'!BZ190,IF(AND('Tabla de Aspectos'!CB190&gt;=0,'Tabla de Aspectos'!CB190&lt;'Tabla de Aspectos'!$CA$5/24),'Tabla de Aspectos'!CB190,IF(AND('Tabla de Aspectos'!CD190&gt;=0,'Tabla de Aspectos'!CD190&lt;'Tabla de Aspectos'!$CC$5/24),'Tabla de Aspectos'!CD190,IF(AND('Tabla de Aspectos'!CF190&gt;=0,'Tabla de Aspectos'!CF190&lt;'Tabla de Aspectos'!$CE$5/24),'Tabla de Aspectos'!CF190,IF(AND('Tabla de Aspectos'!CH190&gt;=0,'Tabla de Aspectos'!CH190&lt;'Tabla de Aspectos'!$CG$5/24),'Tabla de Aspectos'!CH190,IF(AND('Tabla de Aspectos'!CJ190&gt;=0,'Tabla de Aspectos'!CJ190&lt;'Tabla de Aspectos'!$CI$5/24),'Tabla de Aspectos'!CJ190,IF(AND('Tabla de Aspectos'!CL190&gt;=0,'Tabla de Aspectos'!CL190&lt;'Tabla de Aspectos'!$CK$5/24),'Tabla de Aspectos'!CL190,IF(AND('Tabla de Aspectos'!CN190&gt;=0,'Tabla de Aspectos'!CN190&lt;'Tabla de Aspectos'!$CM$5/24),'Tabla de Aspectos'!CN190,IF(AND('Tabla de Aspectos'!CP190&gt;=0,'Tabla de Aspectos'!CP190&lt;'Tabla de Aspectos'!$CO$5/24),'Tabla de Aspectos'!CP190,IF(AND('Tabla de Aspectos'!CR190&gt;=0,'Tabla de Aspectos'!CR190&lt;'Tabla de Aspectos'!$CQ$5/24),'Tabla de Aspectos'!CR190,IF(AND('Tabla de Aspectos'!CT190&gt;=0,'Tabla de Aspectos'!CT190&lt;'Tabla de Aspectos'!$CS$5/24),'Tabla de Aspectos'!CT190,IF(AND('Tabla de Aspectos'!CV190&gt;=0,'Tabla de Aspectos'!CV190&lt;'Tabla de Aspectos'!$CU$5/24),'Tabla de Aspectos'!CV190,IF(AND('Tabla de Aspectos'!CX190&gt;=0,'Tabla de Aspectos'!CX190&lt;'Tabla de Aspectos'!$CW$5/24),'Tabla de Aspectos'!CX190,"")))))))))))))))))))))))))))))))))))))))))))))))))</f>
        <v>0</v>
      </c>
      <c r="DC18" s="3" t="str">
        <f>IF(DB18&lt;&gt;"",IF(DA18=13,"(no se puede describir)",IF(DA18="Conjunción","+20",ROUND((31-HLOOKUP(DA18,'Tabla de Aspectos'!$G$2:$DT$7,6,FALSE))/3*2,1))),"")</f>
        <v>+20</v>
      </c>
      <c r="DD18" s="3">
        <f>IF(DA18='Tabla de Aspectos'!$G$2,24*DB18/'Tabla de Aspectos'!$G$5,IF(DA18='Tabla de Aspectos'!$I$2,24*DB18/'Tabla de Aspectos'!$I$5,IF(DA18='Tabla de Aspectos'!$K$2,24*DB18/'Tabla de Aspectos'!$K$5,IF(DA18='Tabla de Aspectos'!$CY$2,24*DB18/'Tabla de Aspectos'!$CY$5,IF(DA18='Tabla de Aspectos'!$M$2,24*DB18/'Tabla de Aspectos'!$M$5,IF(DA18='Tabla de Aspectos'!$M$2,24*DB18/'Tabla de Aspectos'!$M$5,IF(DA18='Tabla de Aspectos'!$O$2,24*DB18/'Tabla de Aspectos'!$O$5,IF(DA18='Tabla de Aspectos'!$Q$2,24*DB18/'Tabla de Aspectos'!$Q$5,IF(DA18='Tabla de Aspectos'!$S$2,24*DB18/'Tabla de Aspectos'!$S$5,IF(DA18='Tabla de Aspectos'!$U$2,24*DB18/'Tabla de Aspectos'!$U$5,IF(DA18='Tabla de Aspectos'!$W$2,24*DB18/'Tabla de Aspectos'!$W$5,IF(DA18='Tabla de Aspectos'!$Y$2,24*DB18/'Tabla de Aspectos'!$Y$5,IF(DA18='Tabla de Aspectos'!$AA$2,24*DB18/'Tabla de Aspectos'!$AA$5,IF(DA18='Tabla de Aspectos'!$AC$2,24*DB18/'Tabla de Aspectos'!$AC$5,IF(DA18='Tabla de Aspectos'!$AE$2,24*DB18/'Tabla de Aspectos'!$AE$5,IF(DA18='Tabla de Aspectos'!$AG$2,24*DB18/'Tabla de Aspectos'!$AG$5,IF(DA18='Tabla de Aspectos'!$AI$2,24*DB18/'Tabla de Aspectos'!$AI$5,IF(DA18='Tabla de Aspectos'!$AK$2,24*DB18/'Tabla de Aspectos'!$AK$5,IF(DA18='Tabla de Aspectos'!$AM$2,24*DB18/'Tabla de Aspectos'!$AM$5,IF(DA18='Tabla de Aspectos'!$AO$2,24*DB18/'Tabla de Aspectos'!$AO$5,IF(DA18='Tabla de Aspectos'!$AQ$2,24*DB18/'Tabla de Aspectos'!$AQ$5,IF(DA18='Tabla de Aspectos'!$AS$2,24*DB18/'Tabla de Aspectos'!$AS$5,IF(DA18='Tabla de Aspectos'!$AU$2,24*DB18/'Tabla de Aspectos'!$AU$5,IF(DA18='Tabla de Aspectos'!$AW$2,24*DB18/'Tabla de Aspectos'!$AW$5,IF(DA18='Tabla de Aspectos'!$AY$2,24*DB18/'Tabla de Aspectos'!$AY$5,IF(DA18='Tabla de Aspectos'!$BA$2,24*DB18/'Tabla de Aspectos'!$BA$5,IF(DA18='Tabla de Aspectos'!$BC$2,24*DB18/'Tabla de Aspectos'!$BC$5,IF(DA18='Tabla de Aspectos'!$BE$2,24*DB18/'Tabla de Aspectos'!$BE$5,IF(DA18='Tabla de Aspectos'!$BG$2,24*DB18/'Tabla de Aspectos'!$BG$5,IF(DA18='Tabla de Aspectos'!$BI$2,24*DB18/'Tabla de Aspectos'!$BI$5,IF(DA18='Tabla de Aspectos'!$BK$2,24*DB18/'Tabla de Aspectos'!$BK$5,IF(DA18='Tabla de Aspectos'!$BM$2,24*DB18/'Tabla de Aspectos'!$BM$5,IF(DA18='Tabla de Aspectos'!$BO$2,24*DB18/'Tabla de Aspectos'!$BO$5,IF(DA18='Tabla de Aspectos'!$BQ$2,24*DB18/'Tabla de Aspectos'!$BQ$5,IF(DA18='Tabla de Aspectos'!$BS$2,24*DB18/'Tabla de Aspectos'!$BS$5,IF(DA18='Tabla de Aspectos'!$BU$2,24*DB18/'Tabla de Aspectos'!$BU$5,IF(DA18='Tabla de Aspectos'!$BW$2,24*DB18/'Tabla de Aspectos'!$BW$5,IF(DA18='Tabla de Aspectos'!$BY$2,24*DB18/'Tabla de Aspectos'!$BY$5,IF(DA18='Tabla de Aspectos'!$CA$2,24*DB18/'Tabla de Aspectos'!$CA$5,IF(DA18='Tabla de Aspectos'!$CC$2,24*DB18/'Tabla de Aspectos'!$CC$5,IF(DA18='Tabla de Aspectos'!$CE$2,24*DB18/'Tabla de Aspectos'!$CE$5,IF(DA18='Tabla de Aspectos'!$CG$2,24*DB18/'Tabla de Aspectos'!$CG$5,IF(DA18='Tabla de Aspectos'!$CI$2,24*DB18/'Tabla de Aspectos'!$CI$5,IF(DA18='Tabla de Aspectos'!$CK$2,24*DB18/'Tabla de Aspectos'!$CK$5,IF(DA18='Tabla de Aspectos'!$CM$2,24*DB18/'Tabla de Aspectos'!$CM$5,IF(DA18='Tabla de Aspectos'!$CO$2,24*DB18/'Tabla de Aspectos'!$CO$5,IF(DA18='Tabla de Aspectos'!$CQ$2,24*DB18/'Tabla de Aspectos'!$CQ$5,IF(DA18='Tabla de Aspectos'!$CS$2,24*DB18/'Tabla de Aspectos'!$CS$5,IF(DA18='Tabla de Aspectos'!$CU$2,24*DB18/'Tabla de Aspectos'!$CU$5,IF(DA18='Tabla de Aspectos'!$CW$2,24*DB18/'Tabla de Aspectos'!$CW$5,""))))))))))))))))))))))))))))))))))))))))))))))))))</f>
        <v>0</v>
      </c>
      <c r="DE18" s="3">
        <f t="shared" si="9"/>
        <v>20</v>
      </c>
      <c r="DG18" s="3">
        <f>'Tabla de Aspectos'!D205</f>
        <v>208</v>
      </c>
      <c r="DH18" s="3" t="str">
        <f>'Tabla de Aspectos'!E205</f>
        <v>Quirón</v>
      </c>
      <c r="DI18" s="3" t="str">
        <f>'Tabla de Aspectos'!F205</f>
        <v>Varuna</v>
      </c>
      <c r="DJ18" s="3" t="str">
        <f>IF('Tabla de Aspectos'!G205='Tabla de Aspectos'!$H$2,'Tabla de Aspectos'!$H$2,IF('Tabla de Aspectos'!I205='Tabla de Aspectos'!$J$2,'Tabla de Aspectos'!$J$2,IF('Tabla de Aspectos'!CY205='Tabla de Aspectos'!$CZ$2,'Tabla de Aspectos'!$CZ$2,IF('Tabla de Aspectos'!K205='Tabla de Aspectos'!$L$2,'Tabla de Aspectos'!$L$2,IF('Tabla de Aspectos'!M205='Tabla de Aspectos'!$N$2,'Tabla de Aspectos'!$N$2,IF('Tabla de Aspectos'!O205='Tabla de Aspectos'!$P$2,'Tabla de Aspectos'!$P$2,IF('Tabla de Aspectos'!Q205='Tabla de Aspectos'!$R$2,'Tabla de Aspectos'!$R$2,IF('Tabla de Aspectos'!S205='Tabla de Aspectos'!$T$2,'Tabla de Aspectos'!$T$2,IF('Tabla de Aspectos'!U205='Tabla de Aspectos'!$V$2,'Tabla de Aspectos'!$V$2,IF('Tabla de Aspectos'!W205='Tabla de Aspectos'!$X$2,'Tabla de Aspectos'!$X$2,IF('Tabla de Aspectos'!Y205='Tabla de Aspectos'!$Z$2,'Tabla de Aspectos'!$Z$2,IF('Tabla de Aspectos'!AA205='Tabla de Aspectos'!$AB$2,'Tabla de Aspectos'!$AB$2,IF('Tabla de Aspectos'!AC205='Tabla de Aspectos'!$AD$2,'Tabla de Aspectos'!$AD$2,IF('Tabla de Aspectos'!AE205='Tabla de Aspectos'!$AF$2,'Tabla de Aspectos'!$AF$2,IF('Tabla de Aspectos'!AG205='Tabla de Aspectos'!$AH$2,'Tabla de Aspectos'!$AH$2,IF('Tabla de Aspectos'!AI205='Tabla de Aspectos'!$AJ$2,'Tabla de Aspectos'!$AJ$2,IF('Tabla de Aspectos'!AK205='Tabla de Aspectos'!$AL$2,'Tabla de Aspectos'!$AL$2,IF('Tabla de Aspectos'!AM205='Tabla de Aspectos'!$AN$2,'Tabla de Aspectos'!$AN$2,IF('Tabla de Aspectos'!AO205='Tabla de Aspectos'!$AP$2,'Tabla de Aspectos'!$AP$2,IF('Tabla de Aspectos'!AQ205='Tabla de Aspectos'!$AR$2,'Tabla de Aspectos'!$AR$2,IF('Tabla de Aspectos'!AS205='Tabla de Aspectos'!$AT$2,'Tabla de Aspectos'!$AT$2,IF('Tabla de Aspectos'!AU205='Tabla de Aspectos'!$AV$2,'Tabla de Aspectos'!$AV$2,IF('Tabla de Aspectos'!AW205='Tabla de Aspectos'!$AX$2,'Tabla de Aspectos'!$AX$2,IF('Tabla de Aspectos'!AY205='Tabla de Aspectos'!$AZ$2,'Tabla de Aspectos'!$AZ$2,IF('Tabla de Aspectos'!BA205='Tabla de Aspectos'!$BB$2,'Tabla de Aspectos'!$BB$2,IF('Tabla de Aspectos'!BC205='Tabla de Aspectos'!$BD$2,'Tabla de Aspectos'!$BD$2,IF('Tabla de Aspectos'!BE205='Tabla de Aspectos'!$BF$2,'Tabla de Aspectos'!$BF$2,IF('Tabla de Aspectos'!BG205='Tabla de Aspectos'!$BH$2,'Tabla de Aspectos'!$BH$2,IF('Tabla de Aspectos'!BI205='Tabla de Aspectos'!$BJ$2,'Tabla de Aspectos'!$BJ$2,IF('Tabla de Aspectos'!BK205='Tabla de Aspectos'!$BL$2,'Tabla de Aspectos'!$BL$2,IF('Tabla de Aspectos'!BM205='Tabla de Aspectos'!$BN$2,'Tabla de Aspectos'!$BN$2,IF('Tabla de Aspectos'!BO205='Tabla de Aspectos'!$BP$2,'Tabla de Aspectos'!$BP$2,IF('Tabla de Aspectos'!BQ205='Tabla de Aspectos'!$BR$2,'Tabla de Aspectos'!$BR$2,IF('Tabla de Aspectos'!BS205='Tabla de Aspectos'!$BT$2,'Tabla de Aspectos'!$BT$2,IF('Tabla de Aspectos'!BU205='Tabla de Aspectos'!$BV$2,'Tabla de Aspectos'!$BV$2,IF('Tabla de Aspectos'!BW205='Tabla de Aspectos'!$BX$2,'Tabla de Aspectos'!$BX$2,IF('Tabla de Aspectos'!BY205='Tabla de Aspectos'!$BZ$2,'Tabla de Aspectos'!$BZ$2,IF('Tabla de Aspectos'!CA205='Tabla de Aspectos'!$CB$2,'Tabla de Aspectos'!$CB$2,IF('Tabla de Aspectos'!CC205='Tabla de Aspectos'!$CD$2,'Tabla de Aspectos'!$CD$2,IF('Tabla de Aspectos'!CE205='Tabla de Aspectos'!$CF$2,'Tabla de Aspectos'!$CF$2,IF('Tabla de Aspectos'!CG205='Tabla de Aspectos'!$CH$2,'Tabla de Aspectos'!$CH$2,IF('Tabla de Aspectos'!CI205='Tabla de Aspectos'!$CJ$2,'Tabla de Aspectos'!$CJ$2,IF('Tabla de Aspectos'!CK205='Tabla de Aspectos'!$CL$2,'Tabla de Aspectos'!$CL$2,IF('Tabla de Aspectos'!CM205='Tabla de Aspectos'!$CN$2,'Tabla de Aspectos'!$CN$2,IF('Tabla de Aspectos'!CO205='Tabla de Aspectos'!$CP$2,'Tabla de Aspectos'!$CP$2,IF('Tabla de Aspectos'!CQ205='Tabla de Aspectos'!$CR$2,'Tabla de Aspectos'!$CR$2,IF('Tabla de Aspectos'!CS205='Tabla de Aspectos'!$CT$2,'Tabla de Aspectos'!$CT$2,IF('Tabla de Aspectos'!CU205='Tabla de Aspectos'!$CV$2,'Tabla de Aspectos'!$CV$2,IF('Tabla de Aspectos'!CW205='Tabla de Aspectos'!$CX$2,'Tabla de Aspectos'!$CX$2,"")))))))))))))))))))))))))))))))))))))))))))))))))</f>
        <v>Conjunción</v>
      </c>
      <c r="DK18" s="5">
        <f>IF(AND('Tabla de Aspectos'!H205&gt;=0,'Tabla de Aspectos'!H205&lt;'Tabla de Aspectos'!$G$5/24),'Tabla de Aspectos'!H205,IF(AND('Tabla de Aspectos'!J205&gt;=0,'Tabla de Aspectos'!J205&lt;'Tabla de Aspectos'!$I$5/24),'Tabla de Aspectos'!J205,IF(AND('Tabla de Aspectos'!CZ205&gt;=0,'Tabla de Aspectos'!CZ205&lt;'Tabla de Aspectos'!$CY$5/24),'Tabla de Aspectos'!CZ205,IF(AND('Tabla de Aspectos'!L205&gt;=0,'Tabla de Aspectos'!L205&lt;'Tabla de Aspectos'!$K$5/24),'Tabla de Aspectos'!L205,IF(AND('Tabla de Aspectos'!N205&gt;=0,'Tabla de Aspectos'!N205&lt;'Tabla de Aspectos'!$M$5/24),'Tabla de Aspectos'!N205,IF(AND('Tabla de Aspectos'!P205&gt;=0,'Tabla de Aspectos'!P205&lt;'Tabla de Aspectos'!$O$5/24),'Tabla de Aspectos'!P205,IF(AND('Tabla de Aspectos'!R205&gt;=0,'Tabla de Aspectos'!R205&lt;'Tabla de Aspectos'!$Q$5/24),'Tabla de Aspectos'!R205,IF(AND('Tabla de Aspectos'!T205&gt;=0,'Tabla de Aspectos'!T205&lt;'Tabla de Aspectos'!$S$5/24),'Tabla de Aspectos'!T205,IF(AND('Tabla de Aspectos'!V205&gt;=0,'Tabla de Aspectos'!V205&lt;'Tabla de Aspectos'!$U$5/24),'Tabla de Aspectos'!V205,IF(AND('Tabla de Aspectos'!X205&gt;=0,'Tabla de Aspectos'!X205&lt;'Tabla de Aspectos'!$W$5/24),'Tabla de Aspectos'!X205,IF(AND('Tabla de Aspectos'!Z205&gt;=0,'Tabla de Aspectos'!Z205&lt;'Tabla de Aspectos'!$Y$5/24),'Tabla de Aspectos'!Z205,IF(AND('Tabla de Aspectos'!AB205&gt;=0,'Tabla de Aspectos'!AB205&lt;'Tabla de Aspectos'!$AA$5/24),'Tabla de Aspectos'!AB205,IF(AND('Tabla de Aspectos'!AD205&gt;=0,'Tabla de Aspectos'!AD205&lt;'Tabla de Aspectos'!$AC$5/24),'Tabla de Aspectos'!AD205,IF(AND('Tabla de Aspectos'!AF205&gt;=0,'Tabla de Aspectos'!AF205&lt;'Tabla de Aspectos'!$AE$5/24),'Tabla de Aspectos'!AF205,IF(AND('Tabla de Aspectos'!AH205&gt;=0,'Tabla de Aspectos'!AH205&lt;'Tabla de Aspectos'!$AG$5/24),'Tabla de Aspectos'!AH205,IF(AND('Tabla de Aspectos'!AJ205&gt;=0,'Tabla de Aspectos'!AJ205&lt;'Tabla de Aspectos'!$AI$5/24),'Tabla de Aspectos'!AJ205,IF(AND('Tabla de Aspectos'!AL205&gt;=0,'Tabla de Aspectos'!AL205&lt;'Tabla de Aspectos'!$AK$5/24),'Tabla de Aspectos'!AL205,IF(AND('Tabla de Aspectos'!AN205&gt;=0,'Tabla de Aspectos'!AN205&lt;'Tabla de Aspectos'!$AM$5/24),'Tabla de Aspectos'!AN205,IF(AND('Tabla de Aspectos'!AP205&gt;=0,'Tabla de Aspectos'!AP205&lt;'Tabla de Aspectos'!$AO$5/24),'Tabla de Aspectos'!AP205,IF(AND('Tabla de Aspectos'!AR205&gt;=0,'Tabla de Aspectos'!AR205&lt;'Tabla de Aspectos'!$AQ$5/24),'Tabla de Aspectos'!AR205,IF(AND('Tabla de Aspectos'!AT205&gt;=0,'Tabla de Aspectos'!AT205&lt;'Tabla de Aspectos'!$AS$5/24),'Tabla de Aspectos'!AT205,IF(AND('Tabla de Aspectos'!AV205&gt;=0,'Tabla de Aspectos'!AV205&lt;'Tabla de Aspectos'!$AU$5/24),'Tabla de Aspectos'!AV205,IF(AND('Tabla de Aspectos'!AX205&gt;=0,'Tabla de Aspectos'!AX205&lt;'Tabla de Aspectos'!$AW$5/24),'Tabla de Aspectos'!AX205,IF(AND('Tabla de Aspectos'!AZ205&gt;=0,'Tabla de Aspectos'!AZ205&lt;'Tabla de Aspectos'!$AY$5/24),'Tabla de Aspectos'!AZ205,IF(AND('Tabla de Aspectos'!BB205&gt;=0,'Tabla de Aspectos'!BB205&lt;'Tabla de Aspectos'!$BA$5/24),'Tabla de Aspectos'!BB205,IF(AND('Tabla de Aspectos'!BD205&gt;=0,'Tabla de Aspectos'!BD205&lt;'Tabla de Aspectos'!$BC$5/24),'Tabla de Aspectos'!BD205,IF(AND('Tabla de Aspectos'!BF205&gt;=0,'Tabla de Aspectos'!BF205&lt;'Tabla de Aspectos'!$BE$5/24),'Tabla de Aspectos'!BF205,IF(AND('Tabla de Aspectos'!BH205&gt;=0,'Tabla de Aspectos'!BH205&lt;'Tabla de Aspectos'!$BG$5/24),'Tabla de Aspectos'!BH205,IF(AND('Tabla de Aspectos'!BJ205&gt;=0,'Tabla de Aspectos'!BJ205&lt;'Tabla de Aspectos'!$BI$5/24),'Tabla de Aspectos'!BJ205,IF(AND('Tabla de Aspectos'!BL205&gt;=0,'Tabla de Aspectos'!BL205&lt;'Tabla de Aspectos'!$BK$5/24),'Tabla de Aspectos'!BL205,IF(AND('Tabla de Aspectos'!BN205&gt;=0,'Tabla de Aspectos'!BN205&lt;'Tabla de Aspectos'!$BM$5/24),'Tabla de Aspectos'!BN205,IF(AND('Tabla de Aspectos'!BP205&gt;=0,'Tabla de Aspectos'!BP205&lt;'Tabla de Aspectos'!$BO$5/24),'Tabla de Aspectos'!BP205,IF(AND('Tabla de Aspectos'!BR205&gt;=0,'Tabla de Aspectos'!BR205&lt;'Tabla de Aspectos'!$BQ$5/24),'Tabla de Aspectos'!BR205,IF(AND('Tabla de Aspectos'!BT205&gt;=0,'Tabla de Aspectos'!BT205&lt;'Tabla de Aspectos'!$BS$5/24),'Tabla de Aspectos'!BT205,IF(AND('Tabla de Aspectos'!BV205&gt;=0,'Tabla de Aspectos'!BV205&lt;'Tabla de Aspectos'!$BU$5/24),'Tabla de Aspectos'!BV205,IF(AND('Tabla de Aspectos'!BX205&gt;=0,'Tabla de Aspectos'!BX205&lt;'Tabla de Aspectos'!$BW$5/24),'Tabla de Aspectos'!BX205,IF(AND('Tabla de Aspectos'!BZ205&gt;=0,'Tabla de Aspectos'!BZ205&lt;'Tabla de Aspectos'!$BY$5/24),'Tabla de Aspectos'!BZ205,IF(AND('Tabla de Aspectos'!CB205&gt;=0,'Tabla de Aspectos'!CB205&lt;'Tabla de Aspectos'!$CA$5/24),'Tabla de Aspectos'!CB205,IF(AND('Tabla de Aspectos'!CD205&gt;=0,'Tabla de Aspectos'!CD205&lt;'Tabla de Aspectos'!$CC$5/24),'Tabla de Aspectos'!CD205,IF(AND('Tabla de Aspectos'!CF205&gt;=0,'Tabla de Aspectos'!CF205&lt;'Tabla de Aspectos'!$CE$5/24),'Tabla de Aspectos'!CF205,IF(AND('Tabla de Aspectos'!CH205&gt;=0,'Tabla de Aspectos'!CH205&lt;'Tabla de Aspectos'!$CG$5/24),'Tabla de Aspectos'!CH205,IF(AND('Tabla de Aspectos'!CJ205&gt;=0,'Tabla de Aspectos'!CJ205&lt;'Tabla de Aspectos'!$CI$5/24),'Tabla de Aspectos'!CJ205,IF(AND('Tabla de Aspectos'!CL205&gt;=0,'Tabla de Aspectos'!CL205&lt;'Tabla de Aspectos'!$CK$5/24),'Tabla de Aspectos'!CL205,IF(AND('Tabla de Aspectos'!CN205&gt;=0,'Tabla de Aspectos'!CN205&lt;'Tabla de Aspectos'!$CM$5/24),'Tabla de Aspectos'!CN205,IF(AND('Tabla de Aspectos'!CP205&gt;=0,'Tabla de Aspectos'!CP205&lt;'Tabla de Aspectos'!$CO$5/24),'Tabla de Aspectos'!CP205,IF(AND('Tabla de Aspectos'!CR205&gt;=0,'Tabla de Aspectos'!CR205&lt;'Tabla de Aspectos'!$CQ$5/24),'Tabla de Aspectos'!CR205,IF(AND('Tabla de Aspectos'!CT205&gt;=0,'Tabla de Aspectos'!CT205&lt;'Tabla de Aspectos'!$CS$5/24),'Tabla de Aspectos'!CT205,IF(AND('Tabla de Aspectos'!CV205&gt;=0,'Tabla de Aspectos'!CV205&lt;'Tabla de Aspectos'!$CU$5/24),'Tabla de Aspectos'!CV205,IF(AND('Tabla de Aspectos'!CX205&gt;=0,'Tabla de Aspectos'!CX205&lt;'Tabla de Aspectos'!$CW$5/24),'Tabla de Aspectos'!CX205,"")))))))))))))))))))))))))))))))))))))))))))))))))</f>
        <v>0</v>
      </c>
      <c r="DL18" s="3" t="str">
        <f>IF(DK18&lt;&gt;"",IF(DJ18=13,"(no se puede describir)",IF(DJ18="Conjunción","+20",ROUND((31-HLOOKUP(DJ18,'Tabla de Aspectos'!$G$2:$DT$7,6,FALSE))/3*2,1))),"")</f>
        <v>+20</v>
      </c>
      <c r="DM18" s="3">
        <f>IF(DJ18='Tabla de Aspectos'!$G$2,24*DK18/'Tabla de Aspectos'!$G$5,IF(DJ18='Tabla de Aspectos'!$I$2,24*DK18/'Tabla de Aspectos'!$I$5,IF(DJ18='Tabla de Aspectos'!$K$2,24*DK18/'Tabla de Aspectos'!$K$5,IF(DJ18='Tabla de Aspectos'!$CY$2,24*DK18/'Tabla de Aspectos'!$CY$5,IF(DJ18='Tabla de Aspectos'!$M$2,24*DK18/'Tabla de Aspectos'!$M$5,IF(DJ18='Tabla de Aspectos'!$M$2,24*DK18/'Tabla de Aspectos'!$M$5,IF(DJ18='Tabla de Aspectos'!$O$2,24*DK18/'Tabla de Aspectos'!$O$5,IF(DJ18='Tabla de Aspectos'!$Q$2,24*DK18/'Tabla de Aspectos'!$Q$5,IF(DJ18='Tabla de Aspectos'!$S$2,24*DK18/'Tabla de Aspectos'!$S$5,IF(DJ18='Tabla de Aspectos'!$U$2,24*DK18/'Tabla de Aspectos'!$U$5,IF(DJ18='Tabla de Aspectos'!$W$2,24*DK18/'Tabla de Aspectos'!$W$5,IF(DJ18='Tabla de Aspectos'!$Y$2,24*DK18/'Tabla de Aspectos'!$Y$5,IF(DJ18='Tabla de Aspectos'!$AA$2,24*DK18/'Tabla de Aspectos'!$AA$5,IF(DJ18='Tabla de Aspectos'!$AC$2,24*DK18/'Tabla de Aspectos'!$AC$5,IF(DJ18='Tabla de Aspectos'!$AE$2,24*DK18/'Tabla de Aspectos'!$AE$5,IF(DJ18='Tabla de Aspectos'!$AG$2,24*DK18/'Tabla de Aspectos'!$AG$5,IF(DJ18='Tabla de Aspectos'!$AI$2,24*DK18/'Tabla de Aspectos'!$AI$5,IF(DJ18='Tabla de Aspectos'!$AK$2,24*DK18/'Tabla de Aspectos'!$AK$5,IF(DJ18='Tabla de Aspectos'!$AM$2,24*DK18/'Tabla de Aspectos'!$AM$5,IF(DJ18='Tabla de Aspectos'!$AO$2,24*DK18/'Tabla de Aspectos'!$AO$5,IF(DJ18='Tabla de Aspectos'!$AQ$2,24*DK18/'Tabla de Aspectos'!$AQ$5,IF(DJ18='Tabla de Aspectos'!$AS$2,24*DK18/'Tabla de Aspectos'!$AS$5,IF(DJ18='Tabla de Aspectos'!$AU$2,24*DK18/'Tabla de Aspectos'!$AU$5,IF(DJ18='Tabla de Aspectos'!$AW$2,24*DK18/'Tabla de Aspectos'!$AW$5,IF(DJ18='Tabla de Aspectos'!$AY$2,24*DK18/'Tabla de Aspectos'!$AY$5,IF(DJ18='Tabla de Aspectos'!$BA$2,24*DK18/'Tabla de Aspectos'!$BA$5,IF(DJ18='Tabla de Aspectos'!$BC$2,24*DK18/'Tabla de Aspectos'!$BC$5,IF(DJ18='Tabla de Aspectos'!$BE$2,24*DK18/'Tabla de Aspectos'!$BE$5,IF(DJ18='Tabla de Aspectos'!$BG$2,24*DK18/'Tabla de Aspectos'!$BG$5,IF(DJ18='Tabla de Aspectos'!$BI$2,24*DK18/'Tabla de Aspectos'!$BI$5,IF(DJ18='Tabla de Aspectos'!$BK$2,24*DK18/'Tabla de Aspectos'!$BK$5,IF(DJ18='Tabla de Aspectos'!$BM$2,24*DK18/'Tabla de Aspectos'!$BM$5,IF(DJ18='Tabla de Aspectos'!$BO$2,24*DK18/'Tabla de Aspectos'!$BO$5,IF(DJ18='Tabla de Aspectos'!$BQ$2,24*DK18/'Tabla de Aspectos'!$BQ$5,IF(DJ18='Tabla de Aspectos'!$BS$2,24*DK18/'Tabla de Aspectos'!$BS$5,IF(DJ18='Tabla de Aspectos'!$BU$2,24*DK18/'Tabla de Aspectos'!$BU$5,IF(DJ18='Tabla de Aspectos'!$BW$2,24*DK18/'Tabla de Aspectos'!$BW$5,IF(DJ18='Tabla de Aspectos'!$BY$2,24*DK18/'Tabla de Aspectos'!$BY$5,IF(DJ18='Tabla de Aspectos'!$CA$2,24*DK18/'Tabla de Aspectos'!$CA$5,IF(DJ18='Tabla de Aspectos'!$CC$2,24*DK18/'Tabla de Aspectos'!$CC$5,IF(DJ18='Tabla de Aspectos'!$CE$2,24*DK18/'Tabla de Aspectos'!$CE$5,IF(DJ18='Tabla de Aspectos'!$CG$2,24*DK18/'Tabla de Aspectos'!$CG$5,IF(DJ18='Tabla de Aspectos'!$CI$2,24*DK18/'Tabla de Aspectos'!$CI$5,IF(DJ18='Tabla de Aspectos'!$CK$2,24*DK18/'Tabla de Aspectos'!$CK$5,IF(DJ18='Tabla de Aspectos'!$CM$2,24*DK18/'Tabla de Aspectos'!$CM$5,IF(DJ18='Tabla de Aspectos'!$CO$2,24*DK18/'Tabla de Aspectos'!$CO$5,IF(DJ18='Tabla de Aspectos'!$CQ$2,24*DK18/'Tabla de Aspectos'!$CQ$5,IF(DJ18='Tabla de Aspectos'!$CS$2,24*DK18/'Tabla de Aspectos'!$CS$5,IF(DJ18='Tabla de Aspectos'!$CU$2,24*DK18/'Tabla de Aspectos'!$CU$5,IF(DJ18='Tabla de Aspectos'!$CW$2,24*DK18/'Tabla de Aspectos'!$CW$5,""))))))))))))))))))))))))))))))))))))))))))))))))))</f>
        <v>0</v>
      </c>
      <c r="DN18" s="3">
        <f t="shared" si="10"/>
        <v>20</v>
      </c>
      <c r="DP18" s="3">
        <f>'Tabla de Aspectos'!D220</f>
        <v>224</v>
      </c>
      <c r="DQ18" s="3" t="str">
        <f>'Tabla de Aspectos'!E220</f>
        <v>Lilith</v>
      </c>
      <c r="DR18" s="3" t="str">
        <f>'Tabla de Aspectos'!F220</f>
        <v>Varuna</v>
      </c>
      <c r="DS18" s="3" t="str">
        <f>IF('Tabla de Aspectos'!G220='Tabla de Aspectos'!$H$2,'Tabla de Aspectos'!$H$2,IF('Tabla de Aspectos'!I220='Tabla de Aspectos'!$J$2,'Tabla de Aspectos'!$J$2,IF('Tabla de Aspectos'!CY220='Tabla de Aspectos'!$CZ$2,'Tabla de Aspectos'!$CZ$2,IF('Tabla de Aspectos'!K220='Tabla de Aspectos'!$L$2,'Tabla de Aspectos'!$L$2,IF('Tabla de Aspectos'!M220='Tabla de Aspectos'!$N$2,'Tabla de Aspectos'!$N$2,IF('Tabla de Aspectos'!O220='Tabla de Aspectos'!$P$2,'Tabla de Aspectos'!$P$2,IF('Tabla de Aspectos'!Q220='Tabla de Aspectos'!$R$2,'Tabla de Aspectos'!$R$2,IF('Tabla de Aspectos'!S220='Tabla de Aspectos'!$T$2,'Tabla de Aspectos'!$T$2,IF('Tabla de Aspectos'!U220='Tabla de Aspectos'!$V$2,'Tabla de Aspectos'!$V$2,IF('Tabla de Aspectos'!W220='Tabla de Aspectos'!$X$2,'Tabla de Aspectos'!$X$2,IF('Tabla de Aspectos'!Y220='Tabla de Aspectos'!$Z$2,'Tabla de Aspectos'!$Z$2,IF('Tabla de Aspectos'!AA220='Tabla de Aspectos'!$AB$2,'Tabla de Aspectos'!$AB$2,IF('Tabla de Aspectos'!AC220='Tabla de Aspectos'!$AD$2,'Tabla de Aspectos'!$AD$2,IF('Tabla de Aspectos'!AE220='Tabla de Aspectos'!$AF$2,'Tabla de Aspectos'!$AF$2,IF('Tabla de Aspectos'!AG220='Tabla de Aspectos'!$AH$2,'Tabla de Aspectos'!$AH$2,IF('Tabla de Aspectos'!AI220='Tabla de Aspectos'!$AJ$2,'Tabla de Aspectos'!$AJ$2,IF('Tabla de Aspectos'!AK220='Tabla de Aspectos'!$AL$2,'Tabla de Aspectos'!$AL$2,IF('Tabla de Aspectos'!AM220='Tabla de Aspectos'!$AN$2,'Tabla de Aspectos'!$AN$2,IF('Tabla de Aspectos'!AO220='Tabla de Aspectos'!$AP$2,'Tabla de Aspectos'!$AP$2,IF('Tabla de Aspectos'!AQ220='Tabla de Aspectos'!$AR$2,'Tabla de Aspectos'!$AR$2,IF('Tabla de Aspectos'!AS220='Tabla de Aspectos'!$AT$2,'Tabla de Aspectos'!$AT$2,IF('Tabla de Aspectos'!AU220='Tabla de Aspectos'!$AV$2,'Tabla de Aspectos'!$AV$2,IF('Tabla de Aspectos'!AW220='Tabla de Aspectos'!$AX$2,'Tabla de Aspectos'!$AX$2,IF('Tabla de Aspectos'!AY220='Tabla de Aspectos'!$AZ$2,'Tabla de Aspectos'!$AZ$2,IF('Tabla de Aspectos'!BA220='Tabla de Aspectos'!$BB$2,'Tabla de Aspectos'!$BB$2,IF('Tabla de Aspectos'!BC220='Tabla de Aspectos'!$BD$2,'Tabla de Aspectos'!$BD$2,IF('Tabla de Aspectos'!BE220='Tabla de Aspectos'!$BF$2,'Tabla de Aspectos'!$BF$2,IF('Tabla de Aspectos'!BG220='Tabla de Aspectos'!$BH$2,'Tabla de Aspectos'!$BH$2,IF('Tabla de Aspectos'!BI220='Tabla de Aspectos'!$BJ$2,'Tabla de Aspectos'!$BJ$2,IF('Tabla de Aspectos'!BK220='Tabla de Aspectos'!$BL$2,'Tabla de Aspectos'!$BL$2,IF('Tabla de Aspectos'!BM220='Tabla de Aspectos'!$BN$2,'Tabla de Aspectos'!$BN$2,IF('Tabla de Aspectos'!BO220='Tabla de Aspectos'!$BP$2,'Tabla de Aspectos'!$BP$2,IF('Tabla de Aspectos'!BQ220='Tabla de Aspectos'!$BR$2,'Tabla de Aspectos'!$BR$2,IF('Tabla de Aspectos'!BS220='Tabla de Aspectos'!$BT$2,'Tabla de Aspectos'!$BT$2,IF('Tabla de Aspectos'!BU220='Tabla de Aspectos'!$BV$2,'Tabla de Aspectos'!$BV$2,IF('Tabla de Aspectos'!BW220='Tabla de Aspectos'!$BX$2,'Tabla de Aspectos'!$BX$2,IF('Tabla de Aspectos'!BY220='Tabla de Aspectos'!$BZ$2,'Tabla de Aspectos'!$BZ$2,IF('Tabla de Aspectos'!CA220='Tabla de Aspectos'!$CB$2,'Tabla de Aspectos'!$CB$2,IF('Tabla de Aspectos'!CC220='Tabla de Aspectos'!$CD$2,'Tabla de Aspectos'!$CD$2,IF('Tabla de Aspectos'!CE220='Tabla de Aspectos'!$CF$2,'Tabla de Aspectos'!$CF$2,IF('Tabla de Aspectos'!CG220='Tabla de Aspectos'!$CH$2,'Tabla de Aspectos'!$CH$2,IF('Tabla de Aspectos'!CI220='Tabla de Aspectos'!$CJ$2,'Tabla de Aspectos'!$CJ$2,IF('Tabla de Aspectos'!CK220='Tabla de Aspectos'!$CL$2,'Tabla de Aspectos'!$CL$2,IF('Tabla de Aspectos'!CM220='Tabla de Aspectos'!$CN$2,'Tabla de Aspectos'!$CN$2,IF('Tabla de Aspectos'!CO220='Tabla de Aspectos'!$CP$2,'Tabla de Aspectos'!$CP$2,IF('Tabla de Aspectos'!CQ220='Tabla de Aspectos'!$CR$2,'Tabla de Aspectos'!$CR$2,IF('Tabla de Aspectos'!CS220='Tabla de Aspectos'!$CT$2,'Tabla de Aspectos'!$CT$2,IF('Tabla de Aspectos'!CU220='Tabla de Aspectos'!$CV$2,'Tabla de Aspectos'!$CV$2,IF('Tabla de Aspectos'!CW220='Tabla de Aspectos'!$CX$2,'Tabla de Aspectos'!$CX$2,"")))))))))))))))))))))))))))))))))))))))))))))))))</f>
        <v>Conjunción</v>
      </c>
      <c r="DT18" s="5">
        <f>IF(AND('Tabla de Aspectos'!H220&gt;=0,'Tabla de Aspectos'!H220&lt;'Tabla de Aspectos'!$G$5/24),'Tabla de Aspectos'!H220,IF(AND('Tabla de Aspectos'!J220&gt;=0,'Tabla de Aspectos'!J220&lt;'Tabla de Aspectos'!$I$5/24),'Tabla de Aspectos'!J220,IF(AND('Tabla de Aspectos'!CZ220&gt;=0,'Tabla de Aspectos'!CZ220&lt;'Tabla de Aspectos'!$CY$5/24),'Tabla de Aspectos'!CZ220,IF(AND('Tabla de Aspectos'!L220&gt;=0,'Tabla de Aspectos'!L220&lt;'Tabla de Aspectos'!$K$5/24),'Tabla de Aspectos'!L220,IF(AND('Tabla de Aspectos'!N220&gt;=0,'Tabla de Aspectos'!N220&lt;'Tabla de Aspectos'!$M$5/24),'Tabla de Aspectos'!N220,IF(AND('Tabla de Aspectos'!P220&gt;=0,'Tabla de Aspectos'!P220&lt;'Tabla de Aspectos'!$O$5/24),'Tabla de Aspectos'!P220,IF(AND('Tabla de Aspectos'!R220&gt;=0,'Tabla de Aspectos'!R220&lt;'Tabla de Aspectos'!$Q$5/24),'Tabla de Aspectos'!R220,IF(AND('Tabla de Aspectos'!T220&gt;=0,'Tabla de Aspectos'!T220&lt;'Tabla de Aspectos'!$S$5/24),'Tabla de Aspectos'!T220,IF(AND('Tabla de Aspectos'!V220&gt;=0,'Tabla de Aspectos'!V220&lt;'Tabla de Aspectos'!$U$5/24),'Tabla de Aspectos'!V220,IF(AND('Tabla de Aspectos'!X220&gt;=0,'Tabla de Aspectos'!X220&lt;'Tabla de Aspectos'!$W$5/24),'Tabla de Aspectos'!X220,IF(AND('Tabla de Aspectos'!Z220&gt;=0,'Tabla de Aspectos'!Z220&lt;'Tabla de Aspectos'!$Y$5/24),'Tabla de Aspectos'!Z220,IF(AND('Tabla de Aspectos'!AB220&gt;=0,'Tabla de Aspectos'!AB220&lt;'Tabla de Aspectos'!$AA$5/24),'Tabla de Aspectos'!AB220,IF(AND('Tabla de Aspectos'!AD220&gt;=0,'Tabla de Aspectos'!AD220&lt;'Tabla de Aspectos'!$AC$5/24),'Tabla de Aspectos'!AD220,IF(AND('Tabla de Aspectos'!AF220&gt;=0,'Tabla de Aspectos'!AF220&lt;'Tabla de Aspectos'!$AE$5/24),'Tabla de Aspectos'!AF220,IF(AND('Tabla de Aspectos'!AH220&gt;=0,'Tabla de Aspectos'!AH220&lt;'Tabla de Aspectos'!$AG$5/24),'Tabla de Aspectos'!AH220,IF(AND('Tabla de Aspectos'!AJ220&gt;=0,'Tabla de Aspectos'!AJ220&lt;'Tabla de Aspectos'!$AI$5/24),'Tabla de Aspectos'!AJ220,IF(AND('Tabla de Aspectos'!AL220&gt;=0,'Tabla de Aspectos'!AL220&lt;'Tabla de Aspectos'!$AK$5/24),'Tabla de Aspectos'!AL220,IF(AND('Tabla de Aspectos'!AN220&gt;=0,'Tabla de Aspectos'!AN220&lt;'Tabla de Aspectos'!$AM$5/24),'Tabla de Aspectos'!AN220,IF(AND('Tabla de Aspectos'!AP220&gt;=0,'Tabla de Aspectos'!AP220&lt;'Tabla de Aspectos'!$AO$5/24),'Tabla de Aspectos'!AP220,IF(AND('Tabla de Aspectos'!AR220&gt;=0,'Tabla de Aspectos'!AR220&lt;'Tabla de Aspectos'!$AQ$5/24),'Tabla de Aspectos'!AR220,IF(AND('Tabla de Aspectos'!AT220&gt;=0,'Tabla de Aspectos'!AT220&lt;'Tabla de Aspectos'!$AS$5/24),'Tabla de Aspectos'!AT220,IF(AND('Tabla de Aspectos'!AV220&gt;=0,'Tabla de Aspectos'!AV220&lt;'Tabla de Aspectos'!$AU$5/24),'Tabla de Aspectos'!AV220,IF(AND('Tabla de Aspectos'!AX220&gt;=0,'Tabla de Aspectos'!AX220&lt;'Tabla de Aspectos'!$AW$5/24),'Tabla de Aspectos'!AX220,IF(AND('Tabla de Aspectos'!AZ220&gt;=0,'Tabla de Aspectos'!AZ220&lt;'Tabla de Aspectos'!$AY$5/24),'Tabla de Aspectos'!AZ220,IF(AND('Tabla de Aspectos'!BB220&gt;=0,'Tabla de Aspectos'!BB220&lt;'Tabla de Aspectos'!$BA$5/24),'Tabla de Aspectos'!BB220,IF(AND('Tabla de Aspectos'!BD220&gt;=0,'Tabla de Aspectos'!BD220&lt;'Tabla de Aspectos'!$BC$5/24),'Tabla de Aspectos'!BD220,IF(AND('Tabla de Aspectos'!BF220&gt;=0,'Tabla de Aspectos'!BF220&lt;'Tabla de Aspectos'!$BE$5/24),'Tabla de Aspectos'!BF220,IF(AND('Tabla de Aspectos'!BH220&gt;=0,'Tabla de Aspectos'!BH220&lt;'Tabla de Aspectos'!$BG$5/24),'Tabla de Aspectos'!BH220,IF(AND('Tabla de Aspectos'!BJ220&gt;=0,'Tabla de Aspectos'!BJ220&lt;'Tabla de Aspectos'!$BI$5/24),'Tabla de Aspectos'!BJ220,IF(AND('Tabla de Aspectos'!BL220&gt;=0,'Tabla de Aspectos'!BL220&lt;'Tabla de Aspectos'!$BK$5/24),'Tabla de Aspectos'!BL220,IF(AND('Tabla de Aspectos'!BN220&gt;=0,'Tabla de Aspectos'!BN220&lt;'Tabla de Aspectos'!$BM$5/24),'Tabla de Aspectos'!BN220,IF(AND('Tabla de Aspectos'!BP220&gt;=0,'Tabla de Aspectos'!BP220&lt;'Tabla de Aspectos'!$BO$5/24),'Tabla de Aspectos'!BP220,IF(AND('Tabla de Aspectos'!BR220&gt;=0,'Tabla de Aspectos'!BR220&lt;'Tabla de Aspectos'!$BQ$5/24),'Tabla de Aspectos'!BR220,IF(AND('Tabla de Aspectos'!BT220&gt;=0,'Tabla de Aspectos'!BT220&lt;'Tabla de Aspectos'!$BS$5/24),'Tabla de Aspectos'!BT220,IF(AND('Tabla de Aspectos'!BV220&gt;=0,'Tabla de Aspectos'!BV220&lt;'Tabla de Aspectos'!$BU$5/24),'Tabla de Aspectos'!BV220,IF(AND('Tabla de Aspectos'!BX220&gt;=0,'Tabla de Aspectos'!BX220&lt;'Tabla de Aspectos'!$BW$5/24),'Tabla de Aspectos'!BX220,IF(AND('Tabla de Aspectos'!BZ220&gt;=0,'Tabla de Aspectos'!BZ220&lt;'Tabla de Aspectos'!$BY$5/24),'Tabla de Aspectos'!BZ220,IF(AND('Tabla de Aspectos'!CB220&gt;=0,'Tabla de Aspectos'!CB220&lt;'Tabla de Aspectos'!$CA$5/24),'Tabla de Aspectos'!CB220,IF(AND('Tabla de Aspectos'!CD220&gt;=0,'Tabla de Aspectos'!CD220&lt;'Tabla de Aspectos'!$CC$5/24),'Tabla de Aspectos'!CD220,IF(AND('Tabla de Aspectos'!CF220&gt;=0,'Tabla de Aspectos'!CF220&lt;'Tabla de Aspectos'!$CE$5/24),'Tabla de Aspectos'!CF220,IF(AND('Tabla de Aspectos'!CH220&gt;=0,'Tabla de Aspectos'!CH220&lt;'Tabla de Aspectos'!$CG$5/24),'Tabla de Aspectos'!CH220,IF(AND('Tabla de Aspectos'!CJ220&gt;=0,'Tabla de Aspectos'!CJ220&lt;'Tabla de Aspectos'!$CI$5/24),'Tabla de Aspectos'!CJ220,IF(AND('Tabla de Aspectos'!CL220&gt;=0,'Tabla de Aspectos'!CL220&lt;'Tabla de Aspectos'!$CK$5/24),'Tabla de Aspectos'!CL220,IF(AND('Tabla de Aspectos'!CN220&gt;=0,'Tabla de Aspectos'!CN220&lt;'Tabla de Aspectos'!$CM$5/24),'Tabla de Aspectos'!CN220,IF(AND('Tabla de Aspectos'!CP220&gt;=0,'Tabla de Aspectos'!CP220&lt;'Tabla de Aspectos'!$CO$5/24),'Tabla de Aspectos'!CP220,IF(AND('Tabla de Aspectos'!CR220&gt;=0,'Tabla de Aspectos'!CR220&lt;'Tabla de Aspectos'!$CQ$5/24),'Tabla de Aspectos'!CR220,IF(AND('Tabla de Aspectos'!CT220&gt;=0,'Tabla de Aspectos'!CT220&lt;'Tabla de Aspectos'!$CS$5/24),'Tabla de Aspectos'!CT220,IF(AND('Tabla de Aspectos'!CV220&gt;=0,'Tabla de Aspectos'!CV220&lt;'Tabla de Aspectos'!$CU$5/24),'Tabla de Aspectos'!CV220,IF(AND('Tabla de Aspectos'!CX220&gt;=0,'Tabla de Aspectos'!CX220&lt;'Tabla de Aspectos'!$CW$5/24),'Tabla de Aspectos'!CX220,"")))))))))))))))))))))))))))))))))))))))))))))))))</f>
        <v>0</v>
      </c>
      <c r="DU18" s="3" t="str">
        <f>IF(DT18&lt;&gt;"",IF(DS18=13,"(no se puede describir)",IF(DS18="Conjunción","+20",ROUND((31-HLOOKUP(DS18,'Tabla de Aspectos'!$G$2:$DT$7,6,FALSE))/3*2,1))),"")</f>
        <v>+20</v>
      </c>
      <c r="DV18" s="3">
        <f>IF(DS18='Tabla de Aspectos'!$G$2,24*DT18/'Tabla de Aspectos'!$G$5,IF(DS18='Tabla de Aspectos'!$I$2,24*DT18/'Tabla de Aspectos'!$I$5,IF(DS18='Tabla de Aspectos'!$K$2,24*DT18/'Tabla de Aspectos'!$K$5,IF(DS18='Tabla de Aspectos'!$CY$2,24*DT18/'Tabla de Aspectos'!$CY$5,IF(DS18='Tabla de Aspectos'!$M$2,24*DT18/'Tabla de Aspectos'!$M$5,IF(DS18='Tabla de Aspectos'!$M$2,24*DT18/'Tabla de Aspectos'!$M$5,IF(DS18='Tabla de Aspectos'!$O$2,24*DT18/'Tabla de Aspectos'!$O$5,IF(DS18='Tabla de Aspectos'!$Q$2,24*DT18/'Tabla de Aspectos'!$Q$5,IF(DS18='Tabla de Aspectos'!$S$2,24*DT18/'Tabla de Aspectos'!$S$5,IF(DS18='Tabla de Aspectos'!$U$2,24*DT18/'Tabla de Aspectos'!$U$5,IF(DS18='Tabla de Aspectos'!$W$2,24*DT18/'Tabla de Aspectos'!$W$5,IF(DS18='Tabla de Aspectos'!$Y$2,24*DT18/'Tabla de Aspectos'!$Y$5,IF(DS18='Tabla de Aspectos'!$AA$2,24*DT18/'Tabla de Aspectos'!$AA$5,IF(DS18='Tabla de Aspectos'!$AC$2,24*DT18/'Tabla de Aspectos'!$AC$5,IF(DS18='Tabla de Aspectos'!$AE$2,24*DT18/'Tabla de Aspectos'!$AE$5,IF(DS18='Tabla de Aspectos'!$AG$2,24*DT18/'Tabla de Aspectos'!$AG$5,IF(DS18='Tabla de Aspectos'!$AI$2,24*DT18/'Tabla de Aspectos'!$AI$5,IF(DS18='Tabla de Aspectos'!$AK$2,24*DT18/'Tabla de Aspectos'!$AK$5,IF(DS18='Tabla de Aspectos'!$AM$2,24*DT18/'Tabla de Aspectos'!$AM$5,IF(DS18='Tabla de Aspectos'!$AO$2,24*DT18/'Tabla de Aspectos'!$AO$5,IF(DS18='Tabla de Aspectos'!$AQ$2,24*DT18/'Tabla de Aspectos'!$AQ$5,IF(DS18='Tabla de Aspectos'!$AS$2,24*DT18/'Tabla de Aspectos'!$AS$5,IF(DS18='Tabla de Aspectos'!$AU$2,24*DT18/'Tabla de Aspectos'!$AU$5,IF(DS18='Tabla de Aspectos'!$AW$2,24*DT18/'Tabla de Aspectos'!$AW$5,IF(DS18='Tabla de Aspectos'!$AY$2,24*DT18/'Tabla de Aspectos'!$AY$5,IF(DS18='Tabla de Aspectos'!$BA$2,24*DT18/'Tabla de Aspectos'!$BA$5,IF(DS18='Tabla de Aspectos'!$BC$2,24*DT18/'Tabla de Aspectos'!$BC$5,IF(DS18='Tabla de Aspectos'!$BE$2,24*DT18/'Tabla de Aspectos'!$BE$5,IF(DS18='Tabla de Aspectos'!$BG$2,24*DT18/'Tabla de Aspectos'!$BG$5,IF(DS18='Tabla de Aspectos'!$BI$2,24*DT18/'Tabla de Aspectos'!$BI$5,IF(DS18='Tabla de Aspectos'!$BK$2,24*DT18/'Tabla de Aspectos'!$BK$5,IF(DS18='Tabla de Aspectos'!$BM$2,24*DT18/'Tabla de Aspectos'!$BM$5,IF(DS18='Tabla de Aspectos'!$BO$2,24*DT18/'Tabla de Aspectos'!$BO$5,IF(DS18='Tabla de Aspectos'!$BQ$2,24*DT18/'Tabla de Aspectos'!$BQ$5,IF(DS18='Tabla de Aspectos'!$BS$2,24*DT18/'Tabla de Aspectos'!$BS$5,IF(DS18='Tabla de Aspectos'!$BU$2,24*DT18/'Tabla de Aspectos'!$BU$5,IF(DS18='Tabla de Aspectos'!$BW$2,24*DT18/'Tabla de Aspectos'!$BW$5,IF(DS18='Tabla de Aspectos'!$BY$2,24*DT18/'Tabla de Aspectos'!$BY$5,IF(DS18='Tabla de Aspectos'!$CA$2,24*DT18/'Tabla de Aspectos'!$CA$5,IF(DS18='Tabla de Aspectos'!$CC$2,24*DT18/'Tabla de Aspectos'!$CC$5,IF(DS18='Tabla de Aspectos'!$CE$2,24*DT18/'Tabla de Aspectos'!$CE$5,IF(DS18='Tabla de Aspectos'!$CG$2,24*DT18/'Tabla de Aspectos'!$CG$5,IF(DS18='Tabla de Aspectos'!$CI$2,24*DT18/'Tabla de Aspectos'!$CI$5,IF(DS18='Tabla de Aspectos'!$CK$2,24*DT18/'Tabla de Aspectos'!$CK$5,IF(DS18='Tabla de Aspectos'!$CM$2,24*DT18/'Tabla de Aspectos'!$CM$5,IF(DS18='Tabla de Aspectos'!$CO$2,24*DT18/'Tabla de Aspectos'!$CO$5,IF(DS18='Tabla de Aspectos'!$CQ$2,24*DT18/'Tabla de Aspectos'!$CQ$5,IF(DS18='Tabla de Aspectos'!$CS$2,24*DT18/'Tabla de Aspectos'!$CS$5,IF(DS18='Tabla de Aspectos'!$CU$2,24*DT18/'Tabla de Aspectos'!$CU$5,IF(DS18='Tabla de Aspectos'!$CW$2,24*DT18/'Tabla de Aspectos'!$CW$5,""))))))))))))))))))))))))))))))))))))))))))))))))))</f>
        <v>0</v>
      </c>
      <c r="DW18" s="3">
        <f t="shared" si="11"/>
        <v>20</v>
      </c>
      <c r="DY18" s="3">
        <f>'Tabla de Aspectos'!D235</f>
        <v>240</v>
      </c>
      <c r="DZ18" s="3" t="str">
        <f>'Tabla de Aspectos'!E235</f>
        <v>Vertex</v>
      </c>
      <c r="EA18" s="3" t="str">
        <f>'Tabla de Aspectos'!F235</f>
        <v>Varuna</v>
      </c>
      <c r="EB18" s="3" t="str">
        <f>IF('Tabla de Aspectos'!G235='Tabla de Aspectos'!$H$2,'Tabla de Aspectos'!$H$2,IF('Tabla de Aspectos'!I235='Tabla de Aspectos'!$J$2,'Tabla de Aspectos'!$J$2,IF('Tabla de Aspectos'!CY235='Tabla de Aspectos'!$CZ$2,'Tabla de Aspectos'!$CZ$2,IF('Tabla de Aspectos'!K235='Tabla de Aspectos'!$L$2,'Tabla de Aspectos'!$L$2,IF('Tabla de Aspectos'!M235='Tabla de Aspectos'!$N$2,'Tabla de Aspectos'!$N$2,IF('Tabla de Aspectos'!O235='Tabla de Aspectos'!$P$2,'Tabla de Aspectos'!$P$2,IF('Tabla de Aspectos'!Q235='Tabla de Aspectos'!$R$2,'Tabla de Aspectos'!$R$2,IF('Tabla de Aspectos'!S235='Tabla de Aspectos'!$T$2,'Tabla de Aspectos'!$T$2,IF('Tabla de Aspectos'!U235='Tabla de Aspectos'!$V$2,'Tabla de Aspectos'!$V$2,IF('Tabla de Aspectos'!W235='Tabla de Aspectos'!$X$2,'Tabla de Aspectos'!$X$2,IF('Tabla de Aspectos'!Y235='Tabla de Aspectos'!$Z$2,'Tabla de Aspectos'!$Z$2,IF('Tabla de Aspectos'!AA235='Tabla de Aspectos'!$AB$2,'Tabla de Aspectos'!$AB$2,IF('Tabla de Aspectos'!AC235='Tabla de Aspectos'!$AD$2,'Tabla de Aspectos'!$AD$2,IF('Tabla de Aspectos'!AE235='Tabla de Aspectos'!$AF$2,'Tabla de Aspectos'!$AF$2,IF('Tabla de Aspectos'!AG235='Tabla de Aspectos'!$AH$2,'Tabla de Aspectos'!$AH$2,IF('Tabla de Aspectos'!AI235='Tabla de Aspectos'!$AJ$2,'Tabla de Aspectos'!$AJ$2,IF('Tabla de Aspectos'!AK235='Tabla de Aspectos'!$AL$2,'Tabla de Aspectos'!$AL$2,IF('Tabla de Aspectos'!AM235='Tabla de Aspectos'!$AN$2,'Tabla de Aspectos'!$AN$2,IF('Tabla de Aspectos'!AO235='Tabla de Aspectos'!$AP$2,'Tabla de Aspectos'!$AP$2,IF('Tabla de Aspectos'!AQ235='Tabla de Aspectos'!$AR$2,'Tabla de Aspectos'!$AR$2,IF('Tabla de Aspectos'!AS235='Tabla de Aspectos'!$AT$2,'Tabla de Aspectos'!$AT$2,IF('Tabla de Aspectos'!AU235='Tabla de Aspectos'!$AV$2,'Tabla de Aspectos'!$AV$2,IF('Tabla de Aspectos'!AW235='Tabla de Aspectos'!$AX$2,'Tabla de Aspectos'!$AX$2,IF('Tabla de Aspectos'!AY235='Tabla de Aspectos'!$AZ$2,'Tabla de Aspectos'!$AZ$2,IF('Tabla de Aspectos'!BA235='Tabla de Aspectos'!$BB$2,'Tabla de Aspectos'!$BB$2,IF('Tabla de Aspectos'!BC235='Tabla de Aspectos'!$BD$2,'Tabla de Aspectos'!$BD$2,IF('Tabla de Aspectos'!BE235='Tabla de Aspectos'!$BF$2,'Tabla de Aspectos'!$BF$2,IF('Tabla de Aspectos'!BG235='Tabla de Aspectos'!$BH$2,'Tabla de Aspectos'!$BH$2,IF('Tabla de Aspectos'!BI235='Tabla de Aspectos'!$BJ$2,'Tabla de Aspectos'!$BJ$2,IF('Tabla de Aspectos'!BK235='Tabla de Aspectos'!$BL$2,'Tabla de Aspectos'!$BL$2,IF('Tabla de Aspectos'!BM235='Tabla de Aspectos'!$BN$2,'Tabla de Aspectos'!$BN$2,IF('Tabla de Aspectos'!BO235='Tabla de Aspectos'!$BP$2,'Tabla de Aspectos'!$BP$2,IF('Tabla de Aspectos'!BQ235='Tabla de Aspectos'!$BR$2,'Tabla de Aspectos'!$BR$2,IF('Tabla de Aspectos'!BS235='Tabla de Aspectos'!$BT$2,'Tabla de Aspectos'!$BT$2,IF('Tabla de Aspectos'!BU235='Tabla de Aspectos'!$BV$2,'Tabla de Aspectos'!$BV$2,IF('Tabla de Aspectos'!BW235='Tabla de Aspectos'!$BX$2,'Tabla de Aspectos'!$BX$2,IF('Tabla de Aspectos'!BY235='Tabla de Aspectos'!$BZ$2,'Tabla de Aspectos'!$BZ$2,IF('Tabla de Aspectos'!CA235='Tabla de Aspectos'!$CB$2,'Tabla de Aspectos'!$CB$2,IF('Tabla de Aspectos'!CC235='Tabla de Aspectos'!$CD$2,'Tabla de Aspectos'!$CD$2,IF('Tabla de Aspectos'!CE235='Tabla de Aspectos'!$CF$2,'Tabla de Aspectos'!$CF$2,IF('Tabla de Aspectos'!CG235='Tabla de Aspectos'!$CH$2,'Tabla de Aspectos'!$CH$2,IF('Tabla de Aspectos'!CI235='Tabla de Aspectos'!$CJ$2,'Tabla de Aspectos'!$CJ$2,IF('Tabla de Aspectos'!CK235='Tabla de Aspectos'!$CL$2,'Tabla de Aspectos'!$CL$2,IF('Tabla de Aspectos'!CM235='Tabla de Aspectos'!$CN$2,'Tabla de Aspectos'!$CN$2,IF('Tabla de Aspectos'!CO235='Tabla de Aspectos'!$CP$2,'Tabla de Aspectos'!$CP$2,IF('Tabla de Aspectos'!CQ235='Tabla de Aspectos'!$CR$2,'Tabla de Aspectos'!$CR$2,IF('Tabla de Aspectos'!CS235='Tabla de Aspectos'!$CT$2,'Tabla de Aspectos'!$CT$2,IF('Tabla de Aspectos'!CU235='Tabla de Aspectos'!$CV$2,'Tabla de Aspectos'!$CV$2,IF('Tabla de Aspectos'!CW235='Tabla de Aspectos'!$CX$2,'Tabla de Aspectos'!$CX$2,"")))))))))))))))))))))))))))))))))))))))))))))))))</f>
        <v>Conjunción</v>
      </c>
      <c r="EC18" s="5">
        <f>IF(AND('Tabla de Aspectos'!H235&gt;=0,'Tabla de Aspectos'!H235&lt;'Tabla de Aspectos'!$G$5/24),'Tabla de Aspectos'!H235,IF(AND('Tabla de Aspectos'!J235&gt;=0,'Tabla de Aspectos'!J235&lt;'Tabla de Aspectos'!$I$5/24),'Tabla de Aspectos'!J235,IF(AND('Tabla de Aspectos'!CZ235&gt;=0,'Tabla de Aspectos'!CZ235&lt;'Tabla de Aspectos'!$CY$5/24),'Tabla de Aspectos'!CZ235,IF(AND('Tabla de Aspectos'!L235&gt;=0,'Tabla de Aspectos'!L235&lt;'Tabla de Aspectos'!$K$5/24),'Tabla de Aspectos'!L235,IF(AND('Tabla de Aspectos'!N235&gt;=0,'Tabla de Aspectos'!N235&lt;'Tabla de Aspectos'!$M$5/24),'Tabla de Aspectos'!N235,IF(AND('Tabla de Aspectos'!P235&gt;=0,'Tabla de Aspectos'!P235&lt;'Tabla de Aspectos'!$O$5/24),'Tabla de Aspectos'!P235,IF(AND('Tabla de Aspectos'!R235&gt;=0,'Tabla de Aspectos'!R235&lt;'Tabla de Aspectos'!$Q$5/24),'Tabla de Aspectos'!R235,IF(AND('Tabla de Aspectos'!T235&gt;=0,'Tabla de Aspectos'!T235&lt;'Tabla de Aspectos'!$S$5/24),'Tabla de Aspectos'!T235,IF(AND('Tabla de Aspectos'!V235&gt;=0,'Tabla de Aspectos'!V235&lt;'Tabla de Aspectos'!$U$5/24),'Tabla de Aspectos'!V235,IF(AND('Tabla de Aspectos'!X235&gt;=0,'Tabla de Aspectos'!X235&lt;'Tabla de Aspectos'!$W$5/24),'Tabla de Aspectos'!X235,IF(AND('Tabla de Aspectos'!Z235&gt;=0,'Tabla de Aspectos'!Z235&lt;'Tabla de Aspectos'!$Y$5/24),'Tabla de Aspectos'!Z235,IF(AND('Tabla de Aspectos'!AB235&gt;=0,'Tabla de Aspectos'!AB235&lt;'Tabla de Aspectos'!$AA$5/24),'Tabla de Aspectos'!AB235,IF(AND('Tabla de Aspectos'!AD235&gt;=0,'Tabla de Aspectos'!AD235&lt;'Tabla de Aspectos'!$AC$5/24),'Tabla de Aspectos'!AD235,IF(AND('Tabla de Aspectos'!AF235&gt;=0,'Tabla de Aspectos'!AF235&lt;'Tabla de Aspectos'!$AE$5/24),'Tabla de Aspectos'!AF235,IF(AND('Tabla de Aspectos'!AH235&gt;=0,'Tabla de Aspectos'!AH235&lt;'Tabla de Aspectos'!$AG$5/24),'Tabla de Aspectos'!AH235,IF(AND('Tabla de Aspectos'!AJ235&gt;=0,'Tabla de Aspectos'!AJ235&lt;'Tabla de Aspectos'!$AI$5/24),'Tabla de Aspectos'!AJ235,IF(AND('Tabla de Aspectos'!AL235&gt;=0,'Tabla de Aspectos'!AL235&lt;'Tabla de Aspectos'!$AK$5/24),'Tabla de Aspectos'!AL235,IF(AND('Tabla de Aspectos'!AN235&gt;=0,'Tabla de Aspectos'!AN235&lt;'Tabla de Aspectos'!$AM$5/24),'Tabla de Aspectos'!AN235,IF(AND('Tabla de Aspectos'!AP235&gt;=0,'Tabla de Aspectos'!AP235&lt;'Tabla de Aspectos'!$AO$5/24),'Tabla de Aspectos'!AP235,IF(AND('Tabla de Aspectos'!AR235&gt;=0,'Tabla de Aspectos'!AR235&lt;'Tabla de Aspectos'!$AQ$5/24),'Tabla de Aspectos'!AR235,IF(AND('Tabla de Aspectos'!AT235&gt;=0,'Tabla de Aspectos'!AT235&lt;'Tabla de Aspectos'!$AS$5/24),'Tabla de Aspectos'!AT235,IF(AND('Tabla de Aspectos'!AV235&gt;=0,'Tabla de Aspectos'!AV235&lt;'Tabla de Aspectos'!$AU$5/24),'Tabla de Aspectos'!AV235,IF(AND('Tabla de Aspectos'!AX235&gt;=0,'Tabla de Aspectos'!AX235&lt;'Tabla de Aspectos'!$AW$5/24),'Tabla de Aspectos'!AX235,IF(AND('Tabla de Aspectos'!AZ235&gt;=0,'Tabla de Aspectos'!AZ235&lt;'Tabla de Aspectos'!$AY$5/24),'Tabla de Aspectos'!AZ235,IF(AND('Tabla de Aspectos'!BB235&gt;=0,'Tabla de Aspectos'!BB235&lt;'Tabla de Aspectos'!$BA$5/24),'Tabla de Aspectos'!BB235,IF(AND('Tabla de Aspectos'!BD235&gt;=0,'Tabla de Aspectos'!BD235&lt;'Tabla de Aspectos'!$BC$5/24),'Tabla de Aspectos'!BD235,IF(AND('Tabla de Aspectos'!BF235&gt;=0,'Tabla de Aspectos'!BF235&lt;'Tabla de Aspectos'!$BE$5/24),'Tabla de Aspectos'!BF235,IF(AND('Tabla de Aspectos'!BH235&gt;=0,'Tabla de Aspectos'!BH235&lt;'Tabla de Aspectos'!$BG$5/24),'Tabla de Aspectos'!BH235,IF(AND('Tabla de Aspectos'!BJ235&gt;=0,'Tabla de Aspectos'!BJ235&lt;'Tabla de Aspectos'!$BI$5/24),'Tabla de Aspectos'!BJ235,IF(AND('Tabla de Aspectos'!BL235&gt;=0,'Tabla de Aspectos'!BL235&lt;'Tabla de Aspectos'!$BK$5/24),'Tabla de Aspectos'!BL235,IF(AND('Tabla de Aspectos'!BN235&gt;=0,'Tabla de Aspectos'!BN235&lt;'Tabla de Aspectos'!$BM$5/24),'Tabla de Aspectos'!BN235,IF(AND('Tabla de Aspectos'!BP235&gt;=0,'Tabla de Aspectos'!BP235&lt;'Tabla de Aspectos'!$BO$5/24),'Tabla de Aspectos'!BP235,IF(AND('Tabla de Aspectos'!BR235&gt;=0,'Tabla de Aspectos'!BR235&lt;'Tabla de Aspectos'!$BQ$5/24),'Tabla de Aspectos'!BR235,IF(AND('Tabla de Aspectos'!BT235&gt;=0,'Tabla de Aspectos'!BT235&lt;'Tabla de Aspectos'!$BS$5/24),'Tabla de Aspectos'!BT235,IF(AND('Tabla de Aspectos'!BV235&gt;=0,'Tabla de Aspectos'!BV235&lt;'Tabla de Aspectos'!$BU$5/24),'Tabla de Aspectos'!BV235,IF(AND('Tabla de Aspectos'!BX235&gt;=0,'Tabla de Aspectos'!BX235&lt;'Tabla de Aspectos'!$BW$5/24),'Tabla de Aspectos'!BX235,IF(AND('Tabla de Aspectos'!BZ235&gt;=0,'Tabla de Aspectos'!BZ235&lt;'Tabla de Aspectos'!$BY$5/24),'Tabla de Aspectos'!BZ235,IF(AND('Tabla de Aspectos'!CB235&gt;=0,'Tabla de Aspectos'!CB235&lt;'Tabla de Aspectos'!$CA$5/24),'Tabla de Aspectos'!CB235,IF(AND('Tabla de Aspectos'!CD235&gt;=0,'Tabla de Aspectos'!CD235&lt;'Tabla de Aspectos'!$CC$5/24),'Tabla de Aspectos'!CD235,IF(AND('Tabla de Aspectos'!CF235&gt;=0,'Tabla de Aspectos'!CF235&lt;'Tabla de Aspectos'!$CE$5/24),'Tabla de Aspectos'!CF235,IF(AND('Tabla de Aspectos'!CH235&gt;=0,'Tabla de Aspectos'!CH235&lt;'Tabla de Aspectos'!$CG$5/24),'Tabla de Aspectos'!CH235,IF(AND('Tabla de Aspectos'!CJ235&gt;=0,'Tabla de Aspectos'!CJ235&lt;'Tabla de Aspectos'!$CI$5/24),'Tabla de Aspectos'!CJ235,IF(AND('Tabla de Aspectos'!CL235&gt;=0,'Tabla de Aspectos'!CL235&lt;'Tabla de Aspectos'!$CK$5/24),'Tabla de Aspectos'!CL235,IF(AND('Tabla de Aspectos'!CN235&gt;=0,'Tabla de Aspectos'!CN235&lt;'Tabla de Aspectos'!$CM$5/24),'Tabla de Aspectos'!CN235,IF(AND('Tabla de Aspectos'!CP235&gt;=0,'Tabla de Aspectos'!CP235&lt;'Tabla de Aspectos'!$CO$5/24),'Tabla de Aspectos'!CP235,IF(AND('Tabla de Aspectos'!CR235&gt;=0,'Tabla de Aspectos'!CR235&lt;'Tabla de Aspectos'!$CQ$5/24),'Tabla de Aspectos'!CR235,IF(AND('Tabla de Aspectos'!CT235&gt;=0,'Tabla de Aspectos'!CT235&lt;'Tabla de Aspectos'!$CS$5/24),'Tabla de Aspectos'!CT235,IF(AND('Tabla de Aspectos'!CV235&gt;=0,'Tabla de Aspectos'!CV235&lt;'Tabla de Aspectos'!$CU$5/24),'Tabla de Aspectos'!CV235,IF(AND('Tabla de Aspectos'!CX235&gt;=0,'Tabla de Aspectos'!CX235&lt;'Tabla de Aspectos'!$CW$5/24),'Tabla de Aspectos'!CX235,"")))))))))))))))))))))))))))))))))))))))))))))))))</f>
        <v>0</v>
      </c>
      <c r="ED18" s="3" t="str">
        <f>IF(EC18&lt;&gt;"",IF(EB18=13,"(no se puede describir)",IF(EB18="Conjunción","+20",ROUND((31-HLOOKUP(EB18,'Tabla de Aspectos'!$G$2:$DT$7,6,FALSE))/3*2,1))),"")</f>
        <v>+20</v>
      </c>
      <c r="EE18" s="3">
        <f>IF(EB18='Tabla de Aspectos'!$G$2,24*EC18/'Tabla de Aspectos'!$G$5,IF(EB18='Tabla de Aspectos'!$I$2,24*EC18/'Tabla de Aspectos'!$I$5,IF(EB18='Tabla de Aspectos'!$K$2,24*EC18/'Tabla de Aspectos'!$K$5,IF(EB18='Tabla de Aspectos'!$CY$2,24*EC18/'Tabla de Aspectos'!$CY$5,IF(EB18='Tabla de Aspectos'!$M$2,24*EC18/'Tabla de Aspectos'!$M$5,IF(EB18='Tabla de Aspectos'!$M$2,24*EC18/'Tabla de Aspectos'!$M$5,IF(EB18='Tabla de Aspectos'!$O$2,24*EC18/'Tabla de Aspectos'!$O$5,IF(EB18='Tabla de Aspectos'!$Q$2,24*EC18/'Tabla de Aspectos'!$Q$5,IF(EB18='Tabla de Aspectos'!$S$2,24*EC18/'Tabla de Aspectos'!$S$5,IF(EB18='Tabla de Aspectos'!$U$2,24*EC18/'Tabla de Aspectos'!$U$5,IF(EB18='Tabla de Aspectos'!$W$2,24*EC18/'Tabla de Aspectos'!$W$5,IF(EB18='Tabla de Aspectos'!$Y$2,24*EC18/'Tabla de Aspectos'!$Y$5,IF(EB18='Tabla de Aspectos'!$AA$2,24*EC18/'Tabla de Aspectos'!$AA$5,IF(EB18='Tabla de Aspectos'!$AC$2,24*EC18/'Tabla de Aspectos'!$AC$5,IF(EB18='Tabla de Aspectos'!$AE$2,24*EC18/'Tabla de Aspectos'!$AE$5,IF(EB18='Tabla de Aspectos'!$AG$2,24*EC18/'Tabla de Aspectos'!$AG$5,IF(EB18='Tabla de Aspectos'!$AI$2,24*EC18/'Tabla de Aspectos'!$AI$5,IF(EB18='Tabla de Aspectos'!$AK$2,24*EC18/'Tabla de Aspectos'!$AK$5,IF(EB18='Tabla de Aspectos'!$AM$2,24*EC18/'Tabla de Aspectos'!$AM$5,IF(EB18='Tabla de Aspectos'!$AO$2,24*EC18/'Tabla de Aspectos'!$AO$5,IF(EB18='Tabla de Aspectos'!$AQ$2,24*EC18/'Tabla de Aspectos'!$AQ$5,IF(EB18='Tabla de Aspectos'!$AS$2,24*EC18/'Tabla de Aspectos'!$AS$5,IF(EB18='Tabla de Aspectos'!$AU$2,24*EC18/'Tabla de Aspectos'!$AU$5,IF(EB18='Tabla de Aspectos'!$AW$2,24*EC18/'Tabla de Aspectos'!$AW$5,IF(EB18='Tabla de Aspectos'!$AY$2,24*EC18/'Tabla de Aspectos'!$AY$5,IF(EB18='Tabla de Aspectos'!$BA$2,24*EC18/'Tabla de Aspectos'!$BA$5,IF(EB18='Tabla de Aspectos'!$BC$2,24*EC18/'Tabla de Aspectos'!$BC$5,IF(EB18='Tabla de Aspectos'!$BE$2,24*EC18/'Tabla de Aspectos'!$BE$5,IF(EB18='Tabla de Aspectos'!$BG$2,24*EC18/'Tabla de Aspectos'!$BG$5,IF(EB18='Tabla de Aspectos'!$BI$2,24*EC18/'Tabla de Aspectos'!$BI$5,IF(EB18='Tabla de Aspectos'!$BK$2,24*EC18/'Tabla de Aspectos'!$BK$5,IF(EB18='Tabla de Aspectos'!$BM$2,24*EC18/'Tabla de Aspectos'!$BM$5,IF(EB18='Tabla de Aspectos'!$BO$2,24*EC18/'Tabla de Aspectos'!$BO$5,IF(EB18='Tabla de Aspectos'!$BQ$2,24*EC18/'Tabla de Aspectos'!$BQ$5,IF(EB18='Tabla de Aspectos'!$BS$2,24*EC18/'Tabla de Aspectos'!$BS$5,IF(EB18='Tabla de Aspectos'!$BU$2,24*EC18/'Tabla de Aspectos'!$BU$5,IF(EB18='Tabla de Aspectos'!$BW$2,24*EC18/'Tabla de Aspectos'!$BW$5,IF(EB18='Tabla de Aspectos'!$BY$2,24*EC18/'Tabla de Aspectos'!$BY$5,IF(EB18='Tabla de Aspectos'!$CA$2,24*EC18/'Tabla de Aspectos'!$CA$5,IF(EB18='Tabla de Aspectos'!$CC$2,24*EC18/'Tabla de Aspectos'!$CC$5,IF(EB18='Tabla de Aspectos'!$CE$2,24*EC18/'Tabla de Aspectos'!$CE$5,IF(EB18='Tabla de Aspectos'!$CG$2,24*EC18/'Tabla de Aspectos'!$CG$5,IF(EB18='Tabla de Aspectos'!$CI$2,24*EC18/'Tabla de Aspectos'!$CI$5,IF(EB18='Tabla de Aspectos'!$CK$2,24*EC18/'Tabla de Aspectos'!$CK$5,IF(EB18='Tabla de Aspectos'!$CM$2,24*EC18/'Tabla de Aspectos'!$CM$5,IF(EB18='Tabla de Aspectos'!$CO$2,24*EC18/'Tabla de Aspectos'!$CO$5,IF(EB18='Tabla de Aspectos'!$CQ$2,24*EC18/'Tabla de Aspectos'!$CQ$5,IF(EB18='Tabla de Aspectos'!$CS$2,24*EC18/'Tabla de Aspectos'!$CS$5,IF(EB18='Tabla de Aspectos'!$CU$2,24*EC18/'Tabla de Aspectos'!$CU$5,IF(EB18='Tabla de Aspectos'!$CW$2,24*EC18/'Tabla de Aspectos'!$CW$5,""))))))))))))))))))))))))))))))))))))))))))))))))))</f>
        <v>0</v>
      </c>
      <c r="EF18" s="3">
        <f t="shared" si="12"/>
        <v>20</v>
      </c>
      <c r="EH18" s="3">
        <f>'Tabla de Aspectos'!D250</f>
        <v>256</v>
      </c>
      <c r="EI18" s="3" t="str">
        <f>'Tabla de Aspectos'!E250</f>
        <v>Ceres</v>
      </c>
      <c r="EJ18" s="3" t="str">
        <f>'Tabla de Aspectos'!F250</f>
        <v>Varuna</v>
      </c>
      <c r="EK18" s="3" t="str">
        <f>IF('Tabla de Aspectos'!G250='Tabla de Aspectos'!$H$2,'Tabla de Aspectos'!$H$2,IF('Tabla de Aspectos'!I250='Tabla de Aspectos'!$J$2,'Tabla de Aspectos'!$J$2,IF('Tabla de Aspectos'!CY250='Tabla de Aspectos'!$CZ$2,'Tabla de Aspectos'!$CZ$2,IF('Tabla de Aspectos'!K250='Tabla de Aspectos'!$L$2,'Tabla de Aspectos'!$L$2,IF('Tabla de Aspectos'!M250='Tabla de Aspectos'!$N$2,'Tabla de Aspectos'!$N$2,IF('Tabla de Aspectos'!O250='Tabla de Aspectos'!$P$2,'Tabla de Aspectos'!$P$2,IF('Tabla de Aspectos'!Q250='Tabla de Aspectos'!$R$2,'Tabla de Aspectos'!$R$2,IF('Tabla de Aspectos'!S250='Tabla de Aspectos'!$T$2,'Tabla de Aspectos'!$T$2,IF('Tabla de Aspectos'!U250='Tabla de Aspectos'!$V$2,'Tabla de Aspectos'!$V$2,IF('Tabla de Aspectos'!W250='Tabla de Aspectos'!$X$2,'Tabla de Aspectos'!$X$2,IF('Tabla de Aspectos'!Y250='Tabla de Aspectos'!$Z$2,'Tabla de Aspectos'!$Z$2,IF('Tabla de Aspectos'!AA250='Tabla de Aspectos'!$AB$2,'Tabla de Aspectos'!$AB$2,IF('Tabla de Aspectos'!AC250='Tabla de Aspectos'!$AD$2,'Tabla de Aspectos'!$AD$2,IF('Tabla de Aspectos'!AE250='Tabla de Aspectos'!$AF$2,'Tabla de Aspectos'!$AF$2,IF('Tabla de Aspectos'!AG250='Tabla de Aspectos'!$AH$2,'Tabla de Aspectos'!$AH$2,IF('Tabla de Aspectos'!AI250='Tabla de Aspectos'!$AJ$2,'Tabla de Aspectos'!$AJ$2,IF('Tabla de Aspectos'!AK250='Tabla de Aspectos'!$AL$2,'Tabla de Aspectos'!$AL$2,IF('Tabla de Aspectos'!AM250='Tabla de Aspectos'!$AN$2,'Tabla de Aspectos'!$AN$2,IF('Tabla de Aspectos'!AO250='Tabla de Aspectos'!$AP$2,'Tabla de Aspectos'!$AP$2,IF('Tabla de Aspectos'!AQ250='Tabla de Aspectos'!$AR$2,'Tabla de Aspectos'!$AR$2,IF('Tabla de Aspectos'!AS250='Tabla de Aspectos'!$AT$2,'Tabla de Aspectos'!$AT$2,IF('Tabla de Aspectos'!AU250='Tabla de Aspectos'!$AV$2,'Tabla de Aspectos'!$AV$2,IF('Tabla de Aspectos'!AW250='Tabla de Aspectos'!$AX$2,'Tabla de Aspectos'!$AX$2,IF('Tabla de Aspectos'!AY250='Tabla de Aspectos'!$AZ$2,'Tabla de Aspectos'!$AZ$2,IF('Tabla de Aspectos'!BA250='Tabla de Aspectos'!$BB$2,'Tabla de Aspectos'!$BB$2,IF('Tabla de Aspectos'!BC250='Tabla de Aspectos'!$BD$2,'Tabla de Aspectos'!$BD$2,IF('Tabla de Aspectos'!BE250='Tabla de Aspectos'!$BF$2,'Tabla de Aspectos'!$BF$2,IF('Tabla de Aspectos'!BG250='Tabla de Aspectos'!$BH$2,'Tabla de Aspectos'!$BH$2,IF('Tabla de Aspectos'!BI250='Tabla de Aspectos'!$BJ$2,'Tabla de Aspectos'!$BJ$2,IF('Tabla de Aspectos'!BK250='Tabla de Aspectos'!$BL$2,'Tabla de Aspectos'!$BL$2,IF('Tabla de Aspectos'!BM250='Tabla de Aspectos'!$BN$2,'Tabla de Aspectos'!$BN$2,IF('Tabla de Aspectos'!BO250='Tabla de Aspectos'!$BP$2,'Tabla de Aspectos'!$BP$2,IF('Tabla de Aspectos'!BQ250='Tabla de Aspectos'!$BR$2,'Tabla de Aspectos'!$BR$2,IF('Tabla de Aspectos'!BS250='Tabla de Aspectos'!$BT$2,'Tabla de Aspectos'!$BT$2,IF('Tabla de Aspectos'!BU250='Tabla de Aspectos'!$BV$2,'Tabla de Aspectos'!$BV$2,IF('Tabla de Aspectos'!BW250='Tabla de Aspectos'!$BX$2,'Tabla de Aspectos'!$BX$2,IF('Tabla de Aspectos'!BY250='Tabla de Aspectos'!$BZ$2,'Tabla de Aspectos'!$BZ$2,IF('Tabla de Aspectos'!CA250='Tabla de Aspectos'!$CB$2,'Tabla de Aspectos'!$CB$2,IF('Tabla de Aspectos'!CC250='Tabla de Aspectos'!$CD$2,'Tabla de Aspectos'!$CD$2,IF('Tabla de Aspectos'!CE250='Tabla de Aspectos'!$CF$2,'Tabla de Aspectos'!$CF$2,IF('Tabla de Aspectos'!CG250='Tabla de Aspectos'!$CH$2,'Tabla de Aspectos'!$CH$2,IF('Tabla de Aspectos'!CI250='Tabla de Aspectos'!$CJ$2,'Tabla de Aspectos'!$CJ$2,IF('Tabla de Aspectos'!CK250='Tabla de Aspectos'!$CL$2,'Tabla de Aspectos'!$CL$2,IF('Tabla de Aspectos'!CM250='Tabla de Aspectos'!$CN$2,'Tabla de Aspectos'!$CN$2,IF('Tabla de Aspectos'!CO250='Tabla de Aspectos'!$CP$2,'Tabla de Aspectos'!$CP$2,IF('Tabla de Aspectos'!CQ250='Tabla de Aspectos'!$CR$2,'Tabla de Aspectos'!$CR$2,IF('Tabla de Aspectos'!CS250='Tabla de Aspectos'!$CT$2,'Tabla de Aspectos'!$CT$2,IF('Tabla de Aspectos'!CU250='Tabla de Aspectos'!$CV$2,'Tabla de Aspectos'!$CV$2,IF('Tabla de Aspectos'!CW250='Tabla de Aspectos'!$CX$2,'Tabla de Aspectos'!$CX$2,"")))))))))))))))))))))))))))))))))))))))))))))))))</f>
        <v>Conjunción</v>
      </c>
      <c r="EL18" s="5">
        <f>IF(AND('Tabla de Aspectos'!H250&gt;=0,'Tabla de Aspectos'!H250&lt;'Tabla de Aspectos'!$G$5/24),'Tabla de Aspectos'!H250,IF(AND('Tabla de Aspectos'!J250&gt;=0,'Tabla de Aspectos'!J250&lt;'Tabla de Aspectos'!$I$5/24),'Tabla de Aspectos'!J250,IF(AND('Tabla de Aspectos'!CZ250&gt;=0,'Tabla de Aspectos'!CZ250&lt;'Tabla de Aspectos'!$CY$5/24),'Tabla de Aspectos'!CZ250,IF(AND('Tabla de Aspectos'!L250&gt;=0,'Tabla de Aspectos'!L250&lt;'Tabla de Aspectos'!$K$5/24),'Tabla de Aspectos'!L250,IF(AND('Tabla de Aspectos'!N250&gt;=0,'Tabla de Aspectos'!N250&lt;'Tabla de Aspectos'!$M$5/24),'Tabla de Aspectos'!N250,IF(AND('Tabla de Aspectos'!P250&gt;=0,'Tabla de Aspectos'!P250&lt;'Tabla de Aspectos'!$O$5/24),'Tabla de Aspectos'!P250,IF(AND('Tabla de Aspectos'!R250&gt;=0,'Tabla de Aspectos'!R250&lt;'Tabla de Aspectos'!$Q$5/24),'Tabla de Aspectos'!R250,IF(AND('Tabla de Aspectos'!T250&gt;=0,'Tabla de Aspectos'!T250&lt;'Tabla de Aspectos'!$S$5/24),'Tabla de Aspectos'!T250,IF(AND('Tabla de Aspectos'!V250&gt;=0,'Tabla de Aspectos'!V250&lt;'Tabla de Aspectos'!$U$5/24),'Tabla de Aspectos'!V250,IF(AND('Tabla de Aspectos'!X250&gt;=0,'Tabla de Aspectos'!X250&lt;'Tabla de Aspectos'!$W$5/24),'Tabla de Aspectos'!X250,IF(AND('Tabla de Aspectos'!Z250&gt;=0,'Tabla de Aspectos'!Z250&lt;'Tabla de Aspectos'!$Y$5/24),'Tabla de Aspectos'!Z250,IF(AND('Tabla de Aspectos'!AB250&gt;=0,'Tabla de Aspectos'!AB250&lt;'Tabla de Aspectos'!$AA$5/24),'Tabla de Aspectos'!AB250,IF(AND('Tabla de Aspectos'!AD250&gt;=0,'Tabla de Aspectos'!AD250&lt;'Tabla de Aspectos'!$AC$5/24),'Tabla de Aspectos'!AD250,IF(AND('Tabla de Aspectos'!AF250&gt;=0,'Tabla de Aspectos'!AF250&lt;'Tabla de Aspectos'!$AE$5/24),'Tabla de Aspectos'!AF250,IF(AND('Tabla de Aspectos'!AH250&gt;=0,'Tabla de Aspectos'!AH250&lt;'Tabla de Aspectos'!$AG$5/24),'Tabla de Aspectos'!AH250,IF(AND('Tabla de Aspectos'!AJ250&gt;=0,'Tabla de Aspectos'!AJ250&lt;'Tabla de Aspectos'!$AI$5/24),'Tabla de Aspectos'!AJ250,IF(AND('Tabla de Aspectos'!AL250&gt;=0,'Tabla de Aspectos'!AL250&lt;'Tabla de Aspectos'!$AK$5/24),'Tabla de Aspectos'!AL250,IF(AND('Tabla de Aspectos'!AN250&gt;=0,'Tabla de Aspectos'!AN250&lt;'Tabla de Aspectos'!$AM$5/24),'Tabla de Aspectos'!AN250,IF(AND('Tabla de Aspectos'!AP250&gt;=0,'Tabla de Aspectos'!AP250&lt;'Tabla de Aspectos'!$AO$5/24),'Tabla de Aspectos'!AP250,IF(AND('Tabla de Aspectos'!AR250&gt;=0,'Tabla de Aspectos'!AR250&lt;'Tabla de Aspectos'!$AQ$5/24),'Tabla de Aspectos'!AR250,IF(AND('Tabla de Aspectos'!AT250&gt;=0,'Tabla de Aspectos'!AT250&lt;'Tabla de Aspectos'!$AS$5/24),'Tabla de Aspectos'!AT250,IF(AND('Tabla de Aspectos'!AV250&gt;=0,'Tabla de Aspectos'!AV250&lt;'Tabla de Aspectos'!$AU$5/24),'Tabla de Aspectos'!AV250,IF(AND('Tabla de Aspectos'!AX250&gt;=0,'Tabla de Aspectos'!AX250&lt;'Tabla de Aspectos'!$AW$5/24),'Tabla de Aspectos'!AX250,IF(AND('Tabla de Aspectos'!AZ250&gt;=0,'Tabla de Aspectos'!AZ250&lt;'Tabla de Aspectos'!$AY$5/24),'Tabla de Aspectos'!AZ250,IF(AND('Tabla de Aspectos'!BB250&gt;=0,'Tabla de Aspectos'!BB250&lt;'Tabla de Aspectos'!$BA$5/24),'Tabla de Aspectos'!BB250,IF(AND('Tabla de Aspectos'!BD250&gt;=0,'Tabla de Aspectos'!BD250&lt;'Tabla de Aspectos'!$BC$5/24),'Tabla de Aspectos'!BD250,IF(AND('Tabla de Aspectos'!BF250&gt;=0,'Tabla de Aspectos'!BF250&lt;'Tabla de Aspectos'!$BE$5/24),'Tabla de Aspectos'!BF250,IF(AND('Tabla de Aspectos'!BH250&gt;=0,'Tabla de Aspectos'!BH250&lt;'Tabla de Aspectos'!$BG$5/24),'Tabla de Aspectos'!BH250,IF(AND('Tabla de Aspectos'!BJ250&gt;=0,'Tabla de Aspectos'!BJ250&lt;'Tabla de Aspectos'!$BI$5/24),'Tabla de Aspectos'!BJ250,IF(AND('Tabla de Aspectos'!BL250&gt;=0,'Tabla de Aspectos'!BL250&lt;'Tabla de Aspectos'!$BK$5/24),'Tabla de Aspectos'!BL250,IF(AND('Tabla de Aspectos'!BN250&gt;=0,'Tabla de Aspectos'!BN250&lt;'Tabla de Aspectos'!$BM$5/24),'Tabla de Aspectos'!BN250,IF(AND('Tabla de Aspectos'!BP250&gt;=0,'Tabla de Aspectos'!BP250&lt;'Tabla de Aspectos'!$BO$5/24),'Tabla de Aspectos'!BP250,IF(AND('Tabla de Aspectos'!BR250&gt;=0,'Tabla de Aspectos'!BR250&lt;'Tabla de Aspectos'!$BQ$5/24),'Tabla de Aspectos'!BR250,IF(AND('Tabla de Aspectos'!BT250&gt;=0,'Tabla de Aspectos'!BT250&lt;'Tabla de Aspectos'!$BS$5/24),'Tabla de Aspectos'!BT250,IF(AND('Tabla de Aspectos'!BV250&gt;=0,'Tabla de Aspectos'!BV250&lt;'Tabla de Aspectos'!$BU$5/24),'Tabla de Aspectos'!BV250,IF(AND('Tabla de Aspectos'!BX250&gt;=0,'Tabla de Aspectos'!BX250&lt;'Tabla de Aspectos'!$BW$5/24),'Tabla de Aspectos'!BX250,IF(AND('Tabla de Aspectos'!BZ250&gt;=0,'Tabla de Aspectos'!BZ250&lt;'Tabla de Aspectos'!$BY$5/24),'Tabla de Aspectos'!BZ250,IF(AND('Tabla de Aspectos'!CB250&gt;=0,'Tabla de Aspectos'!CB250&lt;'Tabla de Aspectos'!$CA$5/24),'Tabla de Aspectos'!CB250,IF(AND('Tabla de Aspectos'!CD250&gt;=0,'Tabla de Aspectos'!CD250&lt;'Tabla de Aspectos'!$CC$5/24),'Tabla de Aspectos'!CD250,IF(AND('Tabla de Aspectos'!CF250&gt;=0,'Tabla de Aspectos'!CF250&lt;'Tabla de Aspectos'!$CE$5/24),'Tabla de Aspectos'!CF250,IF(AND('Tabla de Aspectos'!CH250&gt;=0,'Tabla de Aspectos'!CH250&lt;'Tabla de Aspectos'!$CG$5/24),'Tabla de Aspectos'!CH250,IF(AND('Tabla de Aspectos'!CJ250&gt;=0,'Tabla de Aspectos'!CJ250&lt;'Tabla de Aspectos'!$CI$5/24),'Tabla de Aspectos'!CJ250,IF(AND('Tabla de Aspectos'!CL250&gt;=0,'Tabla de Aspectos'!CL250&lt;'Tabla de Aspectos'!$CK$5/24),'Tabla de Aspectos'!CL250,IF(AND('Tabla de Aspectos'!CN250&gt;=0,'Tabla de Aspectos'!CN250&lt;'Tabla de Aspectos'!$CM$5/24),'Tabla de Aspectos'!CN250,IF(AND('Tabla de Aspectos'!CP250&gt;=0,'Tabla de Aspectos'!CP250&lt;'Tabla de Aspectos'!$CO$5/24),'Tabla de Aspectos'!CP250,IF(AND('Tabla de Aspectos'!CR250&gt;=0,'Tabla de Aspectos'!CR250&lt;'Tabla de Aspectos'!$CQ$5/24),'Tabla de Aspectos'!CR250,IF(AND('Tabla de Aspectos'!CT250&gt;=0,'Tabla de Aspectos'!CT250&lt;'Tabla de Aspectos'!$CS$5/24),'Tabla de Aspectos'!CT250,IF(AND('Tabla de Aspectos'!CV250&gt;=0,'Tabla de Aspectos'!CV250&lt;'Tabla de Aspectos'!$CU$5/24),'Tabla de Aspectos'!CV250,IF(AND('Tabla de Aspectos'!CX250&gt;=0,'Tabla de Aspectos'!CX250&lt;'Tabla de Aspectos'!$CW$5/24),'Tabla de Aspectos'!CX250,"")))))))))))))))))))))))))))))))))))))))))))))))))</f>
        <v>0</v>
      </c>
      <c r="EM18" s="3" t="str">
        <f>IF(EL18&lt;&gt;"",IF(EK18=13,"(no se puede describir)",IF(EK18="Conjunción","+20",ROUND((31-HLOOKUP(EK18,'Tabla de Aspectos'!$G$2:$DT$7,6,FALSE))/3*2,1))),"")</f>
        <v>+20</v>
      </c>
      <c r="EN18" s="3">
        <f>IF(EK18='Tabla de Aspectos'!$G$2,24*EL18/'Tabla de Aspectos'!$G$5,IF(EK18='Tabla de Aspectos'!$I$2,24*EL18/'Tabla de Aspectos'!$I$5,IF(EK18='Tabla de Aspectos'!$K$2,24*EL18/'Tabla de Aspectos'!$K$5,IF(EK18='Tabla de Aspectos'!$CY$2,24*EL18/'Tabla de Aspectos'!$CY$5,IF(EK18='Tabla de Aspectos'!$M$2,24*EL18/'Tabla de Aspectos'!$M$5,IF(EK18='Tabla de Aspectos'!$M$2,24*EL18/'Tabla de Aspectos'!$M$5,IF(EK18='Tabla de Aspectos'!$O$2,24*EL18/'Tabla de Aspectos'!$O$5,IF(EK18='Tabla de Aspectos'!$Q$2,24*EL18/'Tabla de Aspectos'!$Q$5,IF(EK18='Tabla de Aspectos'!$S$2,24*EL18/'Tabla de Aspectos'!$S$5,IF(EK18='Tabla de Aspectos'!$U$2,24*EL18/'Tabla de Aspectos'!$U$5,IF(EK18='Tabla de Aspectos'!$W$2,24*EL18/'Tabla de Aspectos'!$W$5,IF(EK18='Tabla de Aspectos'!$Y$2,24*EL18/'Tabla de Aspectos'!$Y$5,IF(EK18='Tabla de Aspectos'!$AA$2,24*EL18/'Tabla de Aspectos'!$AA$5,IF(EK18='Tabla de Aspectos'!$AC$2,24*EL18/'Tabla de Aspectos'!$AC$5,IF(EK18='Tabla de Aspectos'!$AE$2,24*EL18/'Tabla de Aspectos'!$AE$5,IF(EK18='Tabla de Aspectos'!$AG$2,24*EL18/'Tabla de Aspectos'!$AG$5,IF(EK18='Tabla de Aspectos'!$AI$2,24*EL18/'Tabla de Aspectos'!$AI$5,IF(EK18='Tabla de Aspectos'!$AK$2,24*EL18/'Tabla de Aspectos'!$AK$5,IF(EK18='Tabla de Aspectos'!$AM$2,24*EL18/'Tabla de Aspectos'!$AM$5,IF(EK18='Tabla de Aspectos'!$AO$2,24*EL18/'Tabla de Aspectos'!$AO$5,IF(EK18='Tabla de Aspectos'!$AQ$2,24*EL18/'Tabla de Aspectos'!$AQ$5,IF(EK18='Tabla de Aspectos'!$AS$2,24*EL18/'Tabla de Aspectos'!$AS$5,IF(EK18='Tabla de Aspectos'!$AU$2,24*EL18/'Tabla de Aspectos'!$AU$5,IF(EK18='Tabla de Aspectos'!$AW$2,24*EL18/'Tabla de Aspectos'!$AW$5,IF(EK18='Tabla de Aspectos'!$AY$2,24*EL18/'Tabla de Aspectos'!$AY$5,IF(EK18='Tabla de Aspectos'!$BA$2,24*EL18/'Tabla de Aspectos'!$BA$5,IF(EK18='Tabla de Aspectos'!$BC$2,24*EL18/'Tabla de Aspectos'!$BC$5,IF(EK18='Tabla de Aspectos'!$BE$2,24*EL18/'Tabla de Aspectos'!$BE$5,IF(EK18='Tabla de Aspectos'!$BG$2,24*EL18/'Tabla de Aspectos'!$BG$5,IF(EK18='Tabla de Aspectos'!$BI$2,24*EL18/'Tabla de Aspectos'!$BI$5,IF(EK18='Tabla de Aspectos'!$BK$2,24*EL18/'Tabla de Aspectos'!$BK$5,IF(EK18='Tabla de Aspectos'!$BM$2,24*EL18/'Tabla de Aspectos'!$BM$5,IF(EK18='Tabla de Aspectos'!$BO$2,24*EL18/'Tabla de Aspectos'!$BO$5,IF(EK18='Tabla de Aspectos'!$BQ$2,24*EL18/'Tabla de Aspectos'!$BQ$5,IF(EK18='Tabla de Aspectos'!$BS$2,24*EL18/'Tabla de Aspectos'!$BS$5,IF(EK18='Tabla de Aspectos'!$BU$2,24*EL18/'Tabla de Aspectos'!$BU$5,IF(EK18='Tabla de Aspectos'!$BW$2,24*EL18/'Tabla de Aspectos'!$BW$5,IF(EK18='Tabla de Aspectos'!$BY$2,24*EL18/'Tabla de Aspectos'!$BY$5,IF(EK18='Tabla de Aspectos'!$CA$2,24*EL18/'Tabla de Aspectos'!$CA$5,IF(EK18='Tabla de Aspectos'!$CC$2,24*EL18/'Tabla de Aspectos'!$CC$5,IF(EK18='Tabla de Aspectos'!$CE$2,24*EL18/'Tabla de Aspectos'!$CE$5,IF(EK18='Tabla de Aspectos'!$CG$2,24*EL18/'Tabla de Aspectos'!$CG$5,IF(EK18='Tabla de Aspectos'!$CI$2,24*EL18/'Tabla de Aspectos'!$CI$5,IF(EK18='Tabla de Aspectos'!$CK$2,24*EL18/'Tabla de Aspectos'!$CK$5,IF(EK18='Tabla de Aspectos'!$CM$2,24*EL18/'Tabla de Aspectos'!$CM$5,IF(EK18='Tabla de Aspectos'!$CO$2,24*EL18/'Tabla de Aspectos'!$CO$5,IF(EK18='Tabla de Aspectos'!$CQ$2,24*EL18/'Tabla de Aspectos'!$CQ$5,IF(EK18='Tabla de Aspectos'!$CS$2,24*EL18/'Tabla de Aspectos'!$CS$5,IF(EK18='Tabla de Aspectos'!$CU$2,24*EL18/'Tabla de Aspectos'!$CU$5,IF(EK18='Tabla de Aspectos'!$CW$2,24*EL18/'Tabla de Aspectos'!$CW$5,""))))))))))))))))))))))))))))))))))))))))))))))))))</f>
        <v>0</v>
      </c>
      <c r="EO18" s="3">
        <f t="shared" si="13"/>
        <v>20</v>
      </c>
      <c r="EQ18" s="3">
        <f>'Tabla de Aspectos'!D265</f>
        <v>271</v>
      </c>
      <c r="ER18" s="3" t="str">
        <f>'Tabla de Aspectos'!E265</f>
        <v>Varuna</v>
      </c>
      <c r="ES18" s="3" t="str">
        <f>'Tabla de Aspectos'!F265</f>
        <v>Ceres</v>
      </c>
      <c r="ET18" s="3" t="str">
        <f>IF('Tabla de Aspectos'!G265='Tabla de Aspectos'!$H$2,'Tabla de Aspectos'!$H$2,IF('Tabla de Aspectos'!I265='Tabla de Aspectos'!$J$2,'Tabla de Aspectos'!$J$2,IF('Tabla de Aspectos'!CY265='Tabla de Aspectos'!$CZ$2,'Tabla de Aspectos'!$CZ$2,IF('Tabla de Aspectos'!K265='Tabla de Aspectos'!$L$2,'Tabla de Aspectos'!$L$2,IF('Tabla de Aspectos'!M265='Tabla de Aspectos'!$N$2,'Tabla de Aspectos'!$N$2,IF('Tabla de Aspectos'!O265='Tabla de Aspectos'!$P$2,'Tabla de Aspectos'!$P$2,IF('Tabla de Aspectos'!Q265='Tabla de Aspectos'!$R$2,'Tabla de Aspectos'!$R$2,IF('Tabla de Aspectos'!S265='Tabla de Aspectos'!$T$2,'Tabla de Aspectos'!$T$2,IF('Tabla de Aspectos'!U265='Tabla de Aspectos'!$V$2,'Tabla de Aspectos'!$V$2,IF('Tabla de Aspectos'!W265='Tabla de Aspectos'!$X$2,'Tabla de Aspectos'!$X$2,IF('Tabla de Aspectos'!Y265='Tabla de Aspectos'!$Z$2,'Tabla de Aspectos'!$Z$2,IF('Tabla de Aspectos'!AA265='Tabla de Aspectos'!$AB$2,'Tabla de Aspectos'!$AB$2,IF('Tabla de Aspectos'!AC265='Tabla de Aspectos'!$AD$2,'Tabla de Aspectos'!$AD$2,IF('Tabla de Aspectos'!AE265='Tabla de Aspectos'!$AF$2,'Tabla de Aspectos'!$AF$2,IF('Tabla de Aspectos'!AG265='Tabla de Aspectos'!$AH$2,'Tabla de Aspectos'!$AH$2,IF('Tabla de Aspectos'!AI265='Tabla de Aspectos'!$AJ$2,'Tabla de Aspectos'!$AJ$2,IF('Tabla de Aspectos'!AK265='Tabla de Aspectos'!$AL$2,'Tabla de Aspectos'!$AL$2,IF('Tabla de Aspectos'!AM265='Tabla de Aspectos'!$AN$2,'Tabla de Aspectos'!$AN$2,IF('Tabla de Aspectos'!AO265='Tabla de Aspectos'!$AP$2,'Tabla de Aspectos'!$AP$2,IF('Tabla de Aspectos'!AQ265='Tabla de Aspectos'!$AR$2,'Tabla de Aspectos'!$AR$2,IF('Tabla de Aspectos'!AS265='Tabla de Aspectos'!$AT$2,'Tabla de Aspectos'!$AT$2,IF('Tabla de Aspectos'!AU265='Tabla de Aspectos'!$AV$2,'Tabla de Aspectos'!$AV$2,IF('Tabla de Aspectos'!AW265='Tabla de Aspectos'!$AX$2,'Tabla de Aspectos'!$AX$2,IF('Tabla de Aspectos'!AY265='Tabla de Aspectos'!$AZ$2,'Tabla de Aspectos'!$AZ$2,IF('Tabla de Aspectos'!BA265='Tabla de Aspectos'!$BB$2,'Tabla de Aspectos'!$BB$2,IF('Tabla de Aspectos'!BC265='Tabla de Aspectos'!$BD$2,'Tabla de Aspectos'!$BD$2,IF('Tabla de Aspectos'!BE265='Tabla de Aspectos'!$BF$2,'Tabla de Aspectos'!$BF$2,IF('Tabla de Aspectos'!BG265='Tabla de Aspectos'!$BH$2,'Tabla de Aspectos'!$BH$2,IF('Tabla de Aspectos'!BI265='Tabla de Aspectos'!$BJ$2,'Tabla de Aspectos'!$BJ$2,IF('Tabla de Aspectos'!BK265='Tabla de Aspectos'!$BL$2,'Tabla de Aspectos'!$BL$2,IF('Tabla de Aspectos'!BM265='Tabla de Aspectos'!$BN$2,'Tabla de Aspectos'!$BN$2,IF('Tabla de Aspectos'!BO265='Tabla de Aspectos'!$BP$2,'Tabla de Aspectos'!$BP$2,IF('Tabla de Aspectos'!BQ265='Tabla de Aspectos'!$BR$2,'Tabla de Aspectos'!$BR$2,IF('Tabla de Aspectos'!BS265='Tabla de Aspectos'!$BT$2,'Tabla de Aspectos'!$BT$2,IF('Tabla de Aspectos'!BU265='Tabla de Aspectos'!$BV$2,'Tabla de Aspectos'!$BV$2,IF('Tabla de Aspectos'!BW265='Tabla de Aspectos'!$BX$2,'Tabla de Aspectos'!$BX$2,IF('Tabla de Aspectos'!BY265='Tabla de Aspectos'!$BZ$2,'Tabla de Aspectos'!$BZ$2,IF('Tabla de Aspectos'!CA265='Tabla de Aspectos'!$CB$2,'Tabla de Aspectos'!$CB$2,IF('Tabla de Aspectos'!CC265='Tabla de Aspectos'!$CD$2,'Tabla de Aspectos'!$CD$2,IF('Tabla de Aspectos'!CE265='Tabla de Aspectos'!$CF$2,'Tabla de Aspectos'!$CF$2,IF('Tabla de Aspectos'!CG265='Tabla de Aspectos'!$CH$2,'Tabla de Aspectos'!$CH$2,IF('Tabla de Aspectos'!CI265='Tabla de Aspectos'!$CJ$2,'Tabla de Aspectos'!$CJ$2,IF('Tabla de Aspectos'!CK265='Tabla de Aspectos'!$CL$2,'Tabla de Aspectos'!$CL$2,IF('Tabla de Aspectos'!CM265='Tabla de Aspectos'!$CN$2,'Tabla de Aspectos'!$CN$2,IF('Tabla de Aspectos'!CO265='Tabla de Aspectos'!$CP$2,'Tabla de Aspectos'!$CP$2,IF('Tabla de Aspectos'!CQ265='Tabla de Aspectos'!$CR$2,'Tabla de Aspectos'!$CR$2,IF('Tabla de Aspectos'!CS265='Tabla de Aspectos'!$CT$2,'Tabla de Aspectos'!$CT$2,IF('Tabla de Aspectos'!CU265='Tabla de Aspectos'!$CV$2,'Tabla de Aspectos'!$CV$2,IF('Tabla de Aspectos'!CW265='Tabla de Aspectos'!$CX$2,'Tabla de Aspectos'!$CX$2,"")))))))))))))))))))))))))))))))))))))))))))))))))</f>
        <v>Conjunción</v>
      </c>
      <c r="EU18" s="5">
        <f>IF(AND('Tabla de Aspectos'!H265&gt;=0,'Tabla de Aspectos'!H265&lt;'Tabla de Aspectos'!$G$5/24),'Tabla de Aspectos'!H265,IF(AND('Tabla de Aspectos'!J265&gt;=0,'Tabla de Aspectos'!J265&lt;'Tabla de Aspectos'!$I$5/24),'Tabla de Aspectos'!J265,IF(AND('Tabla de Aspectos'!CZ265&gt;=0,'Tabla de Aspectos'!CZ265&lt;'Tabla de Aspectos'!$CY$5/24),'Tabla de Aspectos'!CZ265,IF(AND('Tabla de Aspectos'!L265&gt;=0,'Tabla de Aspectos'!L265&lt;'Tabla de Aspectos'!$K$5/24),'Tabla de Aspectos'!L265,IF(AND('Tabla de Aspectos'!N265&gt;=0,'Tabla de Aspectos'!N265&lt;'Tabla de Aspectos'!$M$5/24),'Tabla de Aspectos'!N265,IF(AND('Tabla de Aspectos'!P265&gt;=0,'Tabla de Aspectos'!P265&lt;'Tabla de Aspectos'!$O$5/24),'Tabla de Aspectos'!P265,IF(AND('Tabla de Aspectos'!R265&gt;=0,'Tabla de Aspectos'!R265&lt;'Tabla de Aspectos'!$Q$5/24),'Tabla de Aspectos'!R265,IF(AND('Tabla de Aspectos'!T265&gt;=0,'Tabla de Aspectos'!T265&lt;'Tabla de Aspectos'!$S$5/24),'Tabla de Aspectos'!T265,IF(AND('Tabla de Aspectos'!V265&gt;=0,'Tabla de Aspectos'!V265&lt;'Tabla de Aspectos'!$U$5/24),'Tabla de Aspectos'!V265,IF(AND('Tabla de Aspectos'!X265&gt;=0,'Tabla de Aspectos'!X265&lt;'Tabla de Aspectos'!$W$5/24),'Tabla de Aspectos'!X265,IF(AND('Tabla de Aspectos'!Z265&gt;=0,'Tabla de Aspectos'!Z265&lt;'Tabla de Aspectos'!$Y$5/24),'Tabla de Aspectos'!Z265,IF(AND('Tabla de Aspectos'!AB265&gt;=0,'Tabla de Aspectos'!AB265&lt;'Tabla de Aspectos'!$AA$5/24),'Tabla de Aspectos'!AB265,IF(AND('Tabla de Aspectos'!AD265&gt;=0,'Tabla de Aspectos'!AD265&lt;'Tabla de Aspectos'!$AC$5/24),'Tabla de Aspectos'!AD265,IF(AND('Tabla de Aspectos'!AF265&gt;=0,'Tabla de Aspectos'!AF265&lt;'Tabla de Aspectos'!$AE$5/24),'Tabla de Aspectos'!AF265,IF(AND('Tabla de Aspectos'!AH265&gt;=0,'Tabla de Aspectos'!AH265&lt;'Tabla de Aspectos'!$AG$5/24),'Tabla de Aspectos'!AH265,IF(AND('Tabla de Aspectos'!AJ265&gt;=0,'Tabla de Aspectos'!AJ265&lt;'Tabla de Aspectos'!$AI$5/24),'Tabla de Aspectos'!AJ265,IF(AND('Tabla de Aspectos'!AL265&gt;=0,'Tabla de Aspectos'!AL265&lt;'Tabla de Aspectos'!$AK$5/24),'Tabla de Aspectos'!AL265,IF(AND('Tabla de Aspectos'!AN265&gt;=0,'Tabla de Aspectos'!AN265&lt;'Tabla de Aspectos'!$AM$5/24),'Tabla de Aspectos'!AN265,IF(AND('Tabla de Aspectos'!AP265&gt;=0,'Tabla de Aspectos'!AP265&lt;'Tabla de Aspectos'!$AO$5/24),'Tabla de Aspectos'!AP265,IF(AND('Tabla de Aspectos'!AR265&gt;=0,'Tabla de Aspectos'!AR265&lt;'Tabla de Aspectos'!$AQ$5/24),'Tabla de Aspectos'!AR265,IF(AND('Tabla de Aspectos'!AT265&gt;=0,'Tabla de Aspectos'!AT265&lt;'Tabla de Aspectos'!$AS$5/24),'Tabla de Aspectos'!AT265,IF(AND('Tabla de Aspectos'!AV265&gt;=0,'Tabla de Aspectos'!AV265&lt;'Tabla de Aspectos'!$AU$5/24),'Tabla de Aspectos'!AV265,IF(AND('Tabla de Aspectos'!AX265&gt;=0,'Tabla de Aspectos'!AX265&lt;'Tabla de Aspectos'!$AW$5/24),'Tabla de Aspectos'!AX265,IF(AND('Tabla de Aspectos'!AZ265&gt;=0,'Tabla de Aspectos'!AZ265&lt;'Tabla de Aspectos'!$AY$5/24),'Tabla de Aspectos'!AZ265,IF(AND('Tabla de Aspectos'!BB265&gt;=0,'Tabla de Aspectos'!BB265&lt;'Tabla de Aspectos'!$BA$5/24),'Tabla de Aspectos'!BB265,IF(AND('Tabla de Aspectos'!BD265&gt;=0,'Tabla de Aspectos'!BD265&lt;'Tabla de Aspectos'!$BC$5/24),'Tabla de Aspectos'!BD265,IF(AND('Tabla de Aspectos'!BF265&gt;=0,'Tabla de Aspectos'!BF265&lt;'Tabla de Aspectos'!$BE$5/24),'Tabla de Aspectos'!BF265,IF(AND('Tabla de Aspectos'!BH265&gt;=0,'Tabla de Aspectos'!BH265&lt;'Tabla de Aspectos'!$BG$5/24),'Tabla de Aspectos'!BH265,IF(AND('Tabla de Aspectos'!BJ265&gt;=0,'Tabla de Aspectos'!BJ265&lt;'Tabla de Aspectos'!$BI$5/24),'Tabla de Aspectos'!BJ265,IF(AND('Tabla de Aspectos'!BL265&gt;=0,'Tabla de Aspectos'!BL265&lt;'Tabla de Aspectos'!$BK$5/24),'Tabla de Aspectos'!BL265,IF(AND('Tabla de Aspectos'!BN265&gt;=0,'Tabla de Aspectos'!BN265&lt;'Tabla de Aspectos'!$BM$5/24),'Tabla de Aspectos'!BN265,IF(AND('Tabla de Aspectos'!BP265&gt;=0,'Tabla de Aspectos'!BP265&lt;'Tabla de Aspectos'!$BO$5/24),'Tabla de Aspectos'!BP265,IF(AND('Tabla de Aspectos'!BR265&gt;=0,'Tabla de Aspectos'!BR265&lt;'Tabla de Aspectos'!$BQ$5/24),'Tabla de Aspectos'!BR265,IF(AND('Tabla de Aspectos'!BT265&gt;=0,'Tabla de Aspectos'!BT265&lt;'Tabla de Aspectos'!$BS$5/24),'Tabla de Aspectos'!BT265,IF(AND('Tabla de Aspectos'!BV265&gt;=0,'Tabla de Aspectos'!BV265&lt;'Tabla de Aspectos'!$BU$5/24),'Tabla de Aspectos'!BV265,IF(AND('Tabla de Aspectos'!BX265&gt;=0,'Tabla de Aspectos'!BX265&lt;'Tabla de Aspectos'!$BW$5/24),'Tabla de Aspectos'!BX265,IF(AND('Tabla de Aspectos'!BZ265&gt;=0,'Tabla de Aspectos'!BZ265&lt;'Tabla de Aspectos'!$BY$5/24),'Tabla de Aspectos'!BZ265,IF(AND('Tabla de Aspectos'!CB265&gt;=0,'Tabla de Aspectos'!CB265&lt;'Tabla de Aspectos'!$CA$5/24),'Tabla de Aspectos'!CB265,IF(AND('Tabla de Aspectos'!CD265&gt;=0,'Tabla de Aspectos'!CD265&lt;'Tabla de Aspectos'!$CC$5/24),'Tabla de Aspectos'!CD265,IF(AND('Tabla de Aspectos'!CF265&gt;=0,'Tabla de Aspectos'!CF265&lt;'Tabla de Aspectos'!$CE$5/24),'Tabla de Aspectos'!CF265,IF(AND('Tabla de Aspectos'!CH265&gt;=0,'Tabla de Aspectos'!CH265&lt;'Tabla de Aspectos'!$CG$5/24),'Tabla de Aspectos'!CH265,IF(AND('Tabla de Aspectos'!CJ265&gt;=0,'Tabla de Aspectos'!CJ265&lt;'Tabla de Aspectos'!$CI$5/24),'Tabla de Aspectos'!CJ265,IF(AND('Tabla de Aspectos'!CL265&gt;=0,'Tabla de Aspectos'!CL265&lt;'Tabla de Aspectos'!$CK$5/24),'Tabla de Aspectos'!CL265,IF(AND('Tabla de Aspectos'!CN265&gt;=0,'Tabla de Aspectos'!CN265&lt;'Tabla de Aspectos'!$CM$5/24),'Tabla de Aspectos'!CN265,IF(AND('Tabla de Aspectos'!CP265&gt;=0,'Tabla de Aspectos'!CP265&lt;'Tabla de Aspectos'!$CO$5/24),'Tabla de Aspectos'!CP265,IF(AND('Tabla de Aspectos'!CR265&gt;=0,'Tabla de Aspectos'!CR265&lt;'Tabla de Aspectos'!$CQ$5/24),'Tabla de Aspectos'!CR265,IF(AND('Tabla de Aspectos'!CT265&gt;=0,'Tabla de Aspectos'!CT265&lt;'Tabla de Aspectos'!$CS$5/24),'Tabla de Aspectos'!CT265,IF(AND('Tabla de Aspectos'!CV265&gt;=0,'Tabla de Aspectos'!CV265&lt;'Tabla de Aspectos'!$CU$5/24),'Tabla de Aspectos'!CV265,IF(AND('Tabla de Aspectos'!CX265&gt;=0,'Tabla de Aspectos'!CX265&lt;'Tabla de Aspectos'!$CW$5/24),'Tabla de Aspectos'!CX265,"")))))))))))))))))))))))))))))))))))))))))))))))))</f>
        <v>0</v>
      </c>
      <c r="EV18" s="3" t="str">
        <f>IF(EU18&lt;&gt;"",IF(ET18=13,"(no se puede describir)",IF(ET18="Conjunción","+20",ROUND((31-HLOOKUP(ET18,'Tabla de Aspectos'!$G$2:$DT$7,6,FALSE))/3*2,1))),"")</f>
        <v>+20</v>
      </c>
      <c r="EW18" s="3">
        <f>IF(ET18='Tabla de Aspectos'!$G$2,24*EU18/'Tabla de Aspectos'!$G$5,IF(ET18='Tabla de Aspectos'!$I$2,24*EU18/'Tabla de Aspectos'!$I$5,IF(ET18='Tabla de Aspectos'!$K$2,24*EU18/'Tabla de Aspectos'!$K$5,IF(ET18='Tabla de Aspectos'!$CY$2,24*EU18/'Tabla de Aspectos'!$CY$5,IF(ET18='Tabla de Aspectos'!$M$2,24*EU18/'Tabla de Aspectos'!$M$5,IF(ET18='Tabla de Aspectos'!$M$2,24*EU18/'Tabla de Aspectos'!$M$5,IF(ET18='Tabla de Aspectos'!$O$2,24*EU18/'Tabla de Aspectos'!$O$5,IF(ET18='Tabla de Aspectos'!$Q$2,24*EU18/'Tabla de Aspectos'!$Q$5,IF(ET18='Tabla de Aspectos'!$S$2,24*EU18/'Tabla de Aspectos'!$S$5,IF(ET18='Tabla de Aspectos'!$U$2,24*EU18/'Tabla de Aspectos'!$U$5,IF(ET18='Tabla de Aspectos'!$W$2,24*EU18/'Tabla de Aspectos'!$W$5,IF(ET18='Tabla de Aspectos'!$Y$2,24*EU18/'Tabla de Aspectos'!$Y$5,IF(ET18='Tabla de Aspectos'!$AA$2,24*EU18/'Tabla de Aspectos'!$AA$5,IF(ET18='Tabla de Aspectos'!$AC$2,24*EU18/'Tabla de Aspectos'!$AC$5,IF(ET18='Tabla de Aspectos'!$AE$2,24*EU18/'Tabla de Aspectos'!$AE$5,IF(ET18='Tabla de Aspectos'!$AG$2,24*EU18/'Tabla de Aspectos'!$AG$5,IF(ET18='Tabla de Aspectos'!$AI$2,24*EU18/'Tabla de Aspectos'!$AI$5,IF(ET18='Tabla de Aspectos'!$AK$2,24*EU18/'Tabla de Aspectos'!$AK$5,IF(ET18='Tabla de Aspectos'!$AM$2,24*EU18/'Tabla de Aspectos'!$AM$5,IF(ET18='Tabla de Aspectos'!$AO$2,24*EU18/'Tabla de Aspectos'!$AO$5,IF(ET18='Tabla de Aspectos'!$AQ$2,24*EU18/'Tabla de Aspectos'!$AQ$5,IF(ET18='Tabla de Aspectos'!$AS$2,24*EU18/'Tabla de Aspectos'!$AS$5,IF(ET18='Tabla de Aspectos'!$AU$2,24*EU18/'Tabla de Aspectos'!$AU$5,IF(ET18='Tabla de Aspectos'!$AW$2,24*EU18/'Tabla de Aspectos'!$AW$5,IF(ET18='Tabla de Aspectos'!$AY$2,24*EU18/'Tabla de Aspectos'!$AY$5,IF(ET18='Tabla de Aspectos'!$BA$2,24*EU18/'Tabla de Aspectos'!$BA$5,IF(ET18='Tabla de Aspectos'!$BC$2,24*EU18/'Tabla de Aspectos'!$BC$5,IF(ET18='Tabla de Aspectos'!$BE$2,24*EU18/'Tabla de Aspectos'!$BE$5,IF(ET18='Tabla de Aspectos'!$BG$2,24*EU18/'Tabla de Aspectos'!$BG$5,IF(ET18='Tabla de Aspectos'!$BI$2,24*EU18/'Tabla de Aspectos'!$BI$5,IF(ET18='Tabla de Aspectos'!$BK$2,24*EU18/'Tabla de Aspectos'!$BK$5,IF(ET18='Tabla de Aspectos'!$BM$2,24*EU18/'Tabla de Aspectos'!$BM$5,IF(ET18='Tabla de Aspectos'!$BO$2,24*EU18/'Tabla de Aspectos'!$BO$5,IF(ET18='Tabla de Aspectos'!$BQ$2,24*EU18/'Tabla de Aspectos'!$BQ$5,IF(ET18='Tabla de Aspectos'!$BS$2,24*EU18/'Tabla de Aspectos'!$BS$5,IF(ET18='Tabla de Aspectos'!$BU$2,24*EU18/'Tabla de Aspectos'!$BU$5,IF(ET18='Tabla de Aspectos'!$BW$2,24*EU18/'Tabla de Aspectos'!$BW$5,IF(ET18='Tabla de Aspectos'!$BY$2,24*EU18/'Tabla de Aspectos'!$BY$5,IF(ET18='Tabla de Aspectos'!$CA$2,24*EU18/'Tabla de Aspectos'!$CA$5,IF(ET18='Tabla de Aspectos'!$CC$2,24*EU18/'Tabla de Aspectos'!$CC$5,IF(ET18='Tabla de Aspectos'!$CE$2,24*EU18/'Tabla de Aspectos'!$CE$5,IF(ET18='Tabla de Aspectos'!$CG$2,24*EU18/'Tabla de Aspectos'!$CG$5,IF(ET18='Tabla de Aspectos'!$CI$2,24*EU18/'Tabla de Aspectos'!$CI$5,IF(ET18='Tabla de Aspectos'!$CK$2,24*EU18/'Tabla de Aspectos'!$CK$5,IF(ET18='Tabla de Aspectos'!$CM$2,24*EU18/'Tabla de Aspectos'!$CM$5,IF(ET18='Tabla de Aspectos'!$CO$2,24*EU18/'Tabla de Aspectos'!$CO$5,IF(ET18='Tabla de Aspectos'!$CQ$2,24*EU18/'Tabla de Aspectos'!$CQ$5,IF(ET18='Tabla de Aspectos'!$CS$2,24*EU18/'Tabla de Aspectos'!$CS$5,IF(ET18='Tabla de Aspectos'!$CU$2,24*EU18/'Tabla de Aspectos'!$CU$5,IF(ET18='Tabla de Aspectos'!$CW$2,24*EU18/'Tabla de Aspectos'!$CW$5,""))))))))))))))))))))))))))))))))))))))))))))))))))</f>
        <v>0</v>
      </c>
      <c r="EX18" s="3">
        <f t="shared" si="14"/>
        <v>20</v>
      </c>
    </row>
    <row r="244" spans="12:19" x14ac:dyDescent="0.3">
      <c r="L244" s="9"/>
      <c r="M244" s="9"/>
      <c r="N244" s="9"/>
      <c r="O244" s="9"/>
      <c r="P244" s="12"/>
      <c r="Q244" s="9"/>
      <c r="R244" s="9"/>
      <c r="S244" s="9"/>
    </row>
    <row r="245" spans="12:19" x14ac:dyDescent="0.3">
      <c r="L245" s="9"/>
      <c r="M245" s="9"/>
      <c r="N245" s="9"/>
      <c r="O245" s="9"/>
      <c r="P245" s="12"/>
      <c r="Q245" s="9"/>
      <c r="R245" s="9"/>
      <c r="S245" s="9"/>
    </row>
    <row r="246" spans="12:19" x14ac:dyDescent="0.3">
      <c r="L246" s="9"/>
      <c r="M246" s="9"/>
      <c r="N246" s="9"/>
      <c r="O246" s="9"/>
      <c r="P246" s="12"/>
      <c r="Q246" s="9"/>
      <c r="R246" s="9"/>
      <c r="S246" s="9"/>
    </row>
    <row r="247" spans="12:19" x14ac:dyDescent="0.3">
      <c r="L247" s="9"/>
      <c r="M247" s="9"/>
      <c r="N247" s="9"/>
      <c r="O247" s="9"/>
      <c r="P247" s="12"/>
      <c r="Q247" s="9"/>
      <c r="R247" s="9"/>
      <c r="S247" s="9"/>
    </row>
    <row r="248" spans="12:19" x14ac:dyDescent="0.3">
      <c r="L248" s="9"/>
      <c r="M248" s="9"/>
      <c r="N248" s="9"/>
      <c r="O248" s="9"/>
      <c r="P248" s="12"/>
      <c r="Q248" s="9"/>
      <c r="R248" s="9"/>
      <c r="S248" s="9"/>
    </row>
    <row r="249" spans="12:19" x14ac:dyDescent="0.3">
      <c r="L249" s="9"/>
      <c r="M249" s="9"/>
      <c r="N249" s="9"/>
      <c r="O249" s="9"/>
      <c r="P249" s="12"/>
      <c r="Q249" s="9"/>
      <c r="R249" s="9"/>
      <c r="S249" s="9"/>
    </row>
    <row r="250" spans="12:19" x14ac:dyDescent="0.3">
      <c r="L250" s="9"/>
      <c r="M250" s="9"/>
      <c r="N250" s="9"/>
      <c r="O250" s="9"/>
      <c r="P250" s="12"/>
      <c r="Q250" s="9"/>
      <c r="R250" s="9"/>
      <c r="S250" s="9"/>
    </row>
    <row r="251" spans="12:19" x14ac:dyDescent="0.3">
      <c r="L251" s="9"/>
      <c r="M251" s="9"/>
      <c r="N251" s="9"/>
      <c r="O251" s="9"/>
      <c r="P251" s="12"/>
      <c r="Q251" s="9"/>
      <c r="R251" s="9"/>
      <c r="S251" s="9"/>
    </row>
    <row r="252" spans="12:19" x14ac:dyDescent="0.3">
      <c r="L252" s="9"/>
      <c r="M252" s="9"/>
      <c r="N252" s="9"/>
      <c r="O252" s="9"/>
      <c r="P252" s="12"/>
      <c r="Q252" s="9"/>
      <c r="R252" s="9"/>
      <c r="S252" s="9"/>
    </row>
    <row r="253" spans="12:19" x14ac:dyDescent="0.3">
      <c r="L253" s="9"/>
      <c r="M253" s="9"/>
      <c r="N253" s="9"/>
      <c r="O253" s="9"/>
      <c r="P253" s="12"/>
      <c r="Q253" s="9"/>
      <c r="R253" s="9"/>
      <c r="S253" s="9"/>
    </row>
    <row r="254" spans="12:19" x14ac:dyDescent="0.3">
      <c r="L254" s="9"/>
      <c r="M254" s="9"/>
      <c r="N254" s="9"/>
      <c r="O254" s="9"/>
      <c r="P254" s="12"/>
      <c r="Q254" s="9"/>
      <c r="R254" s="9"/>
      <c r="S254" s="9"/>
    </row>
    <row r="255" spans="12:19" x14ac:dyDescent="0.3">
      <c r="L255" s="9"/>
      <c r="M255" s="9"/>
      <c r="N255" s="9"/>
      <c r="O255" s="9"/>
      <c r="P255" s="12"/>
      <c r="Q255" s="9"/>
      <c r="R255" s="9"/>
      <c r="S255" s="9"/>
    </row>
    <row r="256" spans="12:19" x14ac:dyDescent="0.3">
      <c r="L256" s="9"/>
      <c r="M256" s="9"/>
      <c r="N256" s="9"/>
      <c r="O256" s="9"/>
      <c r="P256" s="12"/>
      <c r="Q256" s="9"/>
      <c r="R256" s="9"/>
      <c r="S256" s="9"/>
    </row>
    <row r="257" spans="12:19" x14ac:dyDescent="0.3">
      <c r="L257" s="9"/>
      <c r="M257" s="9"/>
      <c r="N257" s="9"/>
      <c r="O257" s="9"/>
      <c r="P257" s="12"/>
      <c r="Q257" s="9"/>
      <c r="R257" s="9"/>
      <c r="S257" s="9"/>
    </row>
    <row r="258" spans="12:19" x14ac:dyDescent="0.3">
      <c r="L258" s="9"/>
      <c r="M258" s="9"/>
      <c r="N258" s="9"/>
      <c r="O258" s="9"/>
      <c r="P258" s="12"/>
      <c r="Q258" s="9"/>
      <c r="R258" s="9"/>
      <c r="S258" s="9"/>
    </row>
    <row r="259" spans="12:19" x14ac:dyDescent="0.3">
      <c r="L259" s="9"/>
      <c r="M259" s="9"/>
      <c r="N259" s="9"/>
      <c r="O259" s="9"/>
      <c r="P259" s="12"/>
      <c r="Q259" s="9"/>
      <c r="R259" s="9"/>
      <c r="S259" s="9"/>
    </row>
    <row r="260" spans="12:19" x14ac:dyDescent="0.3">
      <c r="L260" s="9"/>
      <c r="M260" s="9"/>
      <c r="N260" s="9"/>
      <c r="O260" s="9"/>
      <c r="P260" s="12"/>
      <c r="Q260" s="9"/>
      <c r="R260" s="9"/>
      <c r="S260" s="9"/>
    </row>
    <row r="261" spans="12:19" x14ac:dyDescent="0.3">
      <c r="L261" s="9"/>
      <c r="M261" s="9"/>
      <c r="N261" s="9"/>
      <c r="O261" s="9"/>
      <c r="P261" s="12"/>
      <c r="Q261" s="9"/>
      <c r="R261" s="9"/>
      <c r="S261" s="9"/>
    </row>
    <row r="262" spans="12:19" x14ac:dyDescent="0.3">
      <c r="L262" s="9"/>
      <c r="M262" s="9"/>
      <c r="N262" s="9"/>
      <c r="O262" s="9"/>
      <c r="P262" s="12"/>
      <c r="Q262" s="9"/>
      <c r="R262" s="9"/>
      <c r="S262" s="9"/>
    </row>
    <row r="263" spans="12:19" x14ac:dyDescent="0.3">
      <c r="L263" s="9"/>
      <c r="M263" s="9"/>
      <c r="N263" s="9"/>
      <c r="O263" s="9"/>
      <c r="P263" s="12"/>
      <c r="Q263" s="9"/>
      <c r="R263" s="9"/>
      <c r="S263" s="9"/>
    </row>
    <row r="264" spans="12:19" x14ac:dyDescent="0.3">
      <c r="L264" s="9"/>
      <c r="M264" s="9"/>
      <c r="N264" s="9"/>
      <c r="O264" s="9"/>
      <c r="P264" s="12"/>
      <c r="Q264" s="9"/>
      <c r="R264" s="9"/>
      <c r="S264" s="9"/>
    </row>
    <row r="265" spans="12:19" x14ac:dyDescent="0.3">
      <c r="L265" s="9"/>
      <c r="M265" s="9"/>
      <c r="N265" s="9"/>
      <c r="O265" s="9"/>
      <c r="P265" s="12"/>
      <c r="Q265" s="9"/>
      <c r="R265" s="9"/>
      <c r="S265" s="9"/>
    </row>
    <row r="266" spans="12:19" x14ac:dyDescent="0.3">
      <c r="L266" s="9"/>
      <c r="M266" s="9"/>
      <c r="N266" s="9"/>
      <c r="O266" s="9"/>
      <c r="P266" s="12"/>
      <c r="Q266" s="9"/>
      <c r="R266" s="9"/>
      <c r="S266" s="9"/>
    </row>
    <row r="267" spans="12:19" x14ac:dyDescent="0.3">
      <c r="L267" s="9"/>
      <c r="M267" s="9"/>
      <c r="N267" s="9"/>
      <c r="O267" s="9"/>
      <c r="P267" s="12"/>
      <c r="Q267" s="9"/>
      <c r="R267" s="9"/>
      <c r="S267" s="9"/>
    </row>
    <row r="268" spans="12:19" x14ac:dyDescent="0.3">
      <c r="L268" s="9"/>
      <c r="M268" s="9"/>
      <c r="N268" s="9"/>
      <c r="O268" s="9"/>
      <c r="P268" s="12"/>
      <c r="Q268" s="9"/>
      <c r="R268" s="9"/>
      <c r="S268" s="9"/>
    </row>
    <row r="269" spans="12:19" x14ac:dyDescent="0.3">
      <c r="L269" s="9"/>
      <c r="M269" s="9"/>
      <c r="N269" s="9"/>
      <c r="O269" s="9"/>
      <c r="P269" s="12"/>
      <c r="Q269" s="9"/>
      <c r="R269" s="9"/>
      <c r="S269" s="9"/>
    </row>
    <row r="270" spans="12:19" x14ac:dyDescent="0.3">
      <c r="L270" s="9"/>
      <c r="M270" s="9"/>
      <c r="N270" s="9"/>
      <c r="O270" s="9"/>
      <c r="P270" s="12"/>
      <c r="Q270" s="9"/>
      <c r="R270" s="9"/>
      <c r="S270" s="9"/>
    </row>
    <row r="271" spans="12:19" x14ac:dyDescent="0.3">
      <c r="L271" s="9"/>
      <c r="M271" s="9"/>
      <c r="N271" s="9"/>
      <c r="O271" s="9"/>
      <c r="P271" s="12"/>
      <c r="Q271" s="9"/>
      <c r="R271" s="9"/>
      <c r="S271" s="9"/>
    </row>
    <row r="272" spans="12:19" x14ac:dyDescent="0.3">
      <c r="L272" s="9"/>
      <c r="M272" s="9"/>
      <c r="N272" s="9"/>
      <c r="O272" s="9"/>
      <c r="P272" s="12"/>
      <c r="Q272" s="9"/>
      <c r="R272" s="9"/>
      <c r="S272" s="9"/>
    </row>
    <row r="273" spans="12:19" x14ac:dyDescent="0.3">
      <c r="L273" s="9"/>
      <c r="M273" s="9"/>
      <c r="N273" s="9"/>
      <c r="O273" s="9"/>
      <c r="P273" s="12"/>
      <c r="Q273" s="9"/>
      <c r="R273" s="9"/>
      <c r="S273" s="9"/>
    </row>
    <row r="274" spans="12:19" x14ac:dyDescent="0.3">
      <c r="L274" s="9"/>
      <c r="M274" s="9"/>
      <c r="N274" s="9"/>
      <c r="O274" s="9"/>
      <c r="P274" s="12"/>
      <c r="Q274" s="9"/>
      <c r="R274" s="9"/>
      <c r="S274" s="9"/>
    </row>
    <row r="275" spans="12:19" x14ac:dyDescent="0.3">
      <c r="L275" s="9"/>
      <c r="M275" s="9"/>
      <c r="N275" s="9"/>
      <c r="O275" s="9"/>
      <c r="P275" s="12"/>
      <c r="Q275" s="9"/>
      <c r="R275" s="9"/>
      <c r="S275" s="9"/>
    </row>
    <row r="276" spans="12:19" x14ac:dyDescent="0.3">
      <c r="L276" s="9"/>
      <c r="M276" s="9"/>
      <c r="N276" s="9"/>
      <c r="O276" s="9"/>
      <c r="P276" s="12"/>
      <c r="Q276" s="9"/>
      <c r="R276" s="9"/>
      <c r="S276" s="9"/>
    </row>
    <row r="277" spans="12:19" x14ac:dyDescent="0.3">
      <c r="L277" s="9"/>
      <c r="M277" s="9"/>
      <c r="N277" s="9"/>
      <c r="O277" s="9"/>
      <c r="P277" s="12"/>
      <c r="Q277" s="9"/>
      <c r="R277" s="9"/>
      <c r="S277" s="9"/>
    </row>
    <row r="278" spans="12:19" x14ac:dyDescent="0.3">
      <c r="L278" s="9"/>
      <c r="M278" s="9"/>
      <c r="N278" s="9"/>
      <c r="O278" s="9"/>
      <c r="P278" s="12"/>
      <c r="Q278" s="9"/>
      <c r="R278" s="9"/>
      <c r="S278" s="9"/>
    </row>
    <row r="279" spans="12:19" x14ac:dyDescent="0.3">
      <c r="L279" s="9"/>
      <c r="M279" s="9"/>
      <c r="N279" s="9"/>
      <c r="O279" s="9"/>
      <c r="P279" s="12"/>
      <c r="Q279" s="9"/>
      <c r="R279" s="9"/>
      <c r="S279" s="9"/>
    </row>
    <row r="280" spans="12:19" x14ac:dyDescent="0.3">
      <c r="L280" s="9"/>
      <c r="M280" s="9"/>
      <c r="N280" s="9"/>
      <c r="O280" s="9"/>
      <c r="P280" s="12"/>
      <c r="Q280" s="9"/>
      <c r="R280" s="9"/>
      <c r="S280" s="9"/>
    </row>
    <row r="281" spans="12:19" x14ac:dyDescent="0.3">
      <c r="L281" s="9"/>
      <c r="M281" s="9"/>
      <c r="N281" s="9"/>
      <c r="O281" s="9"/>
      <c r="P281" s="12"/>
      <c r="Q281" s="9"/>
      <c r="R281" s="9"/>
      <c r="S281" s="9"/>
    </row>
    <row r="282" spans="12:19" x14ac:dyDescent="0.3">
      <c r="L282" s="9"/>
      <c r="M282" s="9"/>
      <c r="N282" s="9"/>
      <c r="O282" s="9"/>
      <c r="P282" s="12"/>
      <c r="Q282" s="9"/>
      <c r="R282" s="9"/>
      <c r="S282" s="9"/>
    </row>
    <row r="283" spans="12:19" x14ac:dyDescent="0.3">
      <c r="L283" s="9"/>
      <c r="M283" s="9"/>
      <c r="N283" s="9"/>
      <c r="O283" s="9"/>
      <c r="P283" s="12"/>
      <c r="Q283" s="9"/>
      <c r="R283" s="9"/>
      <c r="S283" s="9"/>
    </row>
    <row r="284" spans="12:19" x14ac:dyDescent="0.3">
      <c r="L284" s="9"/>
      <c r="M284" s="9"/>
      <c r="N284" s="9"/>
      <c r="O284" s="9"/>
      <c r="P284" s="12"/>
      <c r="Q284" s="9"/>
      <c r="R284" s="9"/>
      <c r="S284" s="9"/>
    </row>
    <row r="285" spans="12:19" x14ac:dyDescent="0.3">
      <c r="L285" s="9"/>
      <c r="M285" s="9"/>
      <c r="N285" s="9"/>
      <c r="O285" s="9"/>
      <c r="P285" s="12"/>
      <c r="Q285" s="9"/>
      <c r="R285" s="9"/>
      <c r="S285" s="9"/>
    </row>
    <row r="286" spans="12:19" x14ac:dyDescent="0.3">
      <c r="L286" s="9"/>
      <c r="M286" s="9"/>
      <c r="N286" s="9"/>
      <c r="O286" s="9"/>
      <c r="P286" s="12"/>
      <c r="Q286" s="9"/>
      <c r="R286" s="9"/>
      <c r="S286" s="9"/>
    </row>
    <row r="287" spans="12:19" x14ac:dyDescent="0.3">
      <c r="L287" s="9"/>
      <c r="M287" s="9"/>
      <c r="N287" s="9"/>
      <c r="O287" s="9"/>
      <c r="P287" s="12"/>
      <c r="Q287" s="9"/>
      <c r="R287" s="9"/>
      <c r="S287" s="9"/>
    </row>
    <row r="288" spans="12:19" x14ac:dyDescent="0.3">
      <c r="L288" s="9"/>
      <c r="M288" s="9"/>
      <c r="N288" s="9"/>
      <c r="O288" s="9"/>
      <c r="P288" s="12"/>
      <c r="Q288" s="9"/>
      <c r="R288" s="9"/>
      <c r="S288" s="9"/>
    </row>
    <row r="289" spans="12:19" x14ac:dyDescent="0.3">
      <c r="L289" s="9"/>
      <c r="M289" s="9"/>
      <c r="N289" s="9"/>
      <c r="O289" s="9"/>
      <c r="P289" s="12"/>
      <c r="Q289" s="9"/>
      <c r="R289" s="9"/>
      <c r="S289" s="9"/>
    </row>
    <row r="290" spans="12:19" x14ac:dyDescent="0.3">
      <c r="L290" s="9"/>
      <c r="M290" s="9"/>
      <c r="N290" s="9"/>
      <c r="O290" s="9"/>
      <c r="P290" s="12"/>
      <c r="Q290" s="9"/>
      <c r="R290" s="9"/>
      <c r="S290" s="9"/>
    </row>
    <row r="291" spans="12:19" x14ac:dyDescent="0.3">
      <c r="L291" s="9"/>
      <c r="M291" s="9"/>
      <c r="N291" s="9"/>
      <c r="O291" s="9"/>
      <c r="P291" s="12"/>
      <c r="Q291" s="9"/>
      <c r="R291" s="9"/>
      <c r="S291" s="9"/>
    </row>
    <row r="292" spans="12:19" x14ac:dyDescent="0.3">
      <c r="L292" s="9"/>
      <c r="M292" s="9"/>
      <c r="N292" s="9"/>
      <c r="O292" s="9"/>
      <c r="P292" s="12"/>
      <c r="Q292" s="9"/>
      <c r="R292" s="9"/>
      <c r="S292" s="9"/>
    </row>
    <row r="293" spans="12:19" x14ac:dyDescent="0.3">
      <c r="L293" s="9"/>
      <c r="M293" s="9"/>
      <c r="N293" s="9"/>
      <c r="O293" s="9"/>
      <c r="P293" s="12"/>
      <c r="Q293" s="9"/>
      <c r="R293" s="9"/>
      <c r="S293" s="9"/>
    </row>
    <row r="294" spans="12:19" x14ac:dyDescent="0.3">
      <c r="L294" s="9"/>
      <c r="M294" s="9"/>
      <c r="N294" s="9"/>
      <c r="O294" s="9"/>
      <c r="P294" s="12"/>
      <c r="Q294" s="9"/>
      <c r="R294" s="9"/>
      <c r="S294" s="9"/>
    </row>
    <row r="295" spans="12:19" x14ac:dyDescent="0.3">
      <c r="L295" s="9"/>
      <c r="M295" s="9"/>
      <c r="N295" s="9"/>
      <c r="O295" s="9"/>
      <c r="P295" s="12"/>
      <c r="Q295" s="9"/>
      <c r="R295" s="9"/>
      <c r="S295" s="9"/>
    </row>
    <row r="296" spans="12:19" x14ac:dyDescent="0.3">
      <c r="L296" s="9"/>
      <c r="M296" s="9"/>
      <c r="N296" s="9"/>
      <c r="O296" s="9"/>
      <c r="P296" s="12"/>
      <c r="Q296" s="9"/>
      <c r="R296" s="9"/>
      <c r="S296" s="9"/>
    </row>
    <row r="297" spans="12:19" x14ac:dyDescent="0.3">
      <c r="L297" s="9"/>
      <c r="M297" s="9"/>
      <c r="N297" s="9"/>
      <c r="O297" s="9"/>
      <c r="P297" s="12"/>
      <c r="Q297" s="9"/>
      <c r="R297" s="9"/>
      <c r="S297" s="9"/>
    </row>
    <row r="298" spans="12:19" x14ac:dyDescent="0.3">
      <c r="L298" s="9"/>
      <c r="M298" s="9"/>
      <c r="N298" s="9"/>
      <c r="O298" s="9"/>
      <c r="P298" s="12"/>
      <c r="Q298" s="9"/>
      <c r="R298" s="9"/>
      <c r="S298" s="9"/>
    </row>
    <row r="299" spans="12:19" x14ac:dyDescent="0.3">
      <c r="L299" s="9"/>
      <c r="M299" s="9"/>
      <c r="N299" s="9"/>
      <c r="O299" s="9"/>
      <c r="P299" s="12"/>
      <c r="Q299" s="9"/>
      <c r="R299" s="9"/>
      <c r="S29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4EC6-971D-49FF-B30E-9CCD7B7AFD2C}">
  <sheetPr codeName="Hoja4"/>
  <dimension ref="B1:AX97"/>
  <sheetViews>
    <sheetView zoomScale="88" zoomScaleNormal="88" workbookViewId="0">
      <selection activeCell="B13" sqref="B13"/>
    </sheetView>
  </sheetViews>
  <sheetFormatPr baseColWidth="10" defaultRowHeight="14.4" x14ac:dyDescent="0.3"/>
  <cols>
    <col min="2" max="2" width="24.5546875" customWidth="1"/>
    <col min="3" max="42" width="23.77734375" customWidth="1"/>
    <col min="43" max="50" width="24.33203125" customWidth="1"/>
  </cols>
  <sheetData>
    <row r="1" spans="2:50" x14ac:dyDescent="0.3">
      <c r="B1" s="15" t="s">
        <v>59</v>
      </c>
      <c r="C1" s="15" t="s">
        <v>132</v>
      </c>
      <c r="D1" s="15" t="s">
        <v>133</v>
      </c>
      <c r="E1" s="15" t="s">
        <v>134</v>
      </c>
      <c r="F1" s="15" t="s">
        <v>63</v>
      </c>
      <c r="G1" s="15" t="s">
        <v>135</v>
      </c>
      <c r="H1" s="15" t="s">
        <v>139</v>
      </c>
      <c r="I1" s="15" t="s">
        <v>138</v>
      </c>
      <c r="J1" s="15" t="s">
        <v>136</v>
      </c>
      <c r="K1" s="15" t="s">
        <v>137</v>
      </c>
      <c r="L1" s="15" t="s">
        <v>140</v>
      </c>
      <c r="M1" s="15" t="s">
        <v>141</v>
      </c>
      <c r="N1" s="15" t="s">
        <v>142</v>
      </c>
      <c r="O1" s="15" t="s">
        <v>143</v>
      </c>
      <c r="P1" s="15" t="s">
        <v>144</v>
      </c>
      <c r="Q1" s="15" t="s">
        <v>145</v>
      </c>
      <c r="R1" s="15" t="s">
        <v>146</v>
      </c>
      <c r="S1" s="15" t="s">
        <v>147</v>
      </c>
      <c r="T1" s="15" t="s">
        <v>148</v>
      </c>
      <c r="U1" s="15" t="s">
        <v>149</v>
      </c>
      <c r="V1" s="15" t="s">
        <v>150</v>
      </c>
      <c r="W1" s="15" t="s">
        <v>151</v>
      </c>
      <c r="X1" s="15" t="s">
        <v>152</v>
      </c>
      <c r="Y1" s="15" t="s">
        <v>153</v>
      </c>
      <c r="Z1" s="15" t="s">
        <v>154</v>
      </c>
      <c r="AA1" s="15" t="s">
        <v>155</v>
      </c>
      <c r="AB1" s="15" t="s">
        <v>156</v>
      </c>
      <c r="AC1" s="15" t="s">
        <v>157</v>
      </c>
      <c r="AD1" s="15" t="s">
        <v>158</v>
      </c>
      <c r="AE1" s="15" t="s">
        <v>159</v>
      </c>
      <c r="AF1" s="15" t="s">
        <v>160</v>
      </c>
      <c r="AG1" s="15" t="s">
        <v>161</v>
      </c>
      <c r="AH1" s="15" t="s">
        <v>162</v>
      </c>
      <c r="AI1" s="15" t="s">
        <v>163</v>
      </c>
      <c r="AJ1" s="15" t="s">
        <v>164</v>
      </c>
      <c r="AK1" s="15" t="s">
        <v>165</v>
      </c>
      <c r="AL1" s="15" t="s">
        <v>166</v>
      </c>
      <c r="AM1" s="15" t="s">
        <v>167</v>
      </c>
      <c r="AN1" s="15" t="s">
        <v>168</v>
      </c>
      <c r="AO1" s="15" t="s">
        <v>169</v>
      </c>
      <c r="AP1" s="16" t="s">
        <v>170</v>
      </c>
      <c r="AQ1" s="16" t="s">
        <v>171</v>
      </c>
      <c r="AR1" s="16" t="s">
        <v>172</v>
      </c>
      <c r="AS1" s="16" t="s">
        <v>173</v>
      </c>
      <c r="AT1" s="16" t="s">
        <v>174</v>
      </c>
      <c r="AU1" s="16" t="s">
        <v>175</v>
      </c>
      <c r="AV1" s="16" t="s">
        <v>176</v>
      </c>
      <c r="AW1" s="15" t="s">
        <v>177</v>
      </c>
      <c r="AX1" s="15">
        <v>13</v>
      </c>
    </row>
    <row r="2" spans="2:50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2:50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2:50" x14ac:dyDescent="0.3">
      <c r="B4" s="3">
        <v>1</v>
      </c>
      <c r="C4" s="6">
        <v>2</v>
      </c>
      <c r="D4" s="3">
        <v>3</v>
      </c>
      <c r="E4" s="3">
        <v>4</v>
      </c>
      <c r="F4" s="3">
        <v>5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  <c r="U4" s="3">
        <v>19</v>
      </c>
      <c r="V4" s="3">
        <v>20</v>
      </c>
      <c r="W4" s="3">
        <v>21</v>
      </c>
      <c r="X4" s="3">
        <v>22</v>
      </c>
      <c r="Y4" s="3">
        <v>23</v>
      </c>
      <c r="Z4" s="3">
        <v>24</v>
      </c>
      <c r="AA4" s="3">
        <v>25</v>
      </c>
      <c r="AB4" s="3">
        <v>26</v>
      </c>
      <c r="AC4" s="3">
        <v>27</v>
      </c>
      <c r="AD4" s="3">
        <v>28</v>
      </c>
      <c r="AE4" s="3">
        <v>29</v>
      </c>
      <c r="AF4" s="3">
        <v>30</v>
      </c>
      <c r="AG4" s="3">
        <v>31</v>
      </c>
      <c r="AH4" s="3">
        <v>32</v>
      </c>
      <c r="AI4" s="3">
        <v>33</v>
      </c>
      <c r="AJ4" s="3">
        <v>34</v>
      </c>
      <c r="AK4" s="3">
        <v>35</v>
      </c>
      <c r="AL4" s="3">
        <v>36</v>
      </c>
      <c r="AM4" s="3">
        <v>37</v>
      </c>
      <c r="AN4" s="3">
        <v>38</v>
      </c>
      <c r="AO4" s="3">
        <v>39</v>
      </c>
      <c r="AP4" s="3">
        <v>40</v>
      </c>
      <c r="AQ4" s="3">
        <v>41</v>
      </c>
      <c r="AR4" s="3">
        <v>42</v>
      </c>
      <c r="AS4" s="3">
        <v>43</v>
      </c>
      <c r="AT4" s="3">
        <v>44</v>
      </c>
      <c r="AU4" s="3">
        <v>45</v>
      </c>
      <c r="AV4" s="3">
        <v>46</v>
      </c>
      <c r="AW4" s="3">
        <v>47</v>
      </c>
      <c r="AX4" s="3">
        <v>48</v>
      </c>
    </row>
    <row r="6" spans="2:50" x14ac:dyDescent="0.3">
      <c r="B6" s="9">
        <v>1</v>
      </c>
      <c r="C6" s="9">
        <v>2</v>
      </c>
      <c r="D6" s="9">
        <v>3</v>
      </c>
      <c r="E6" s="9">
        <v>4</v>
      </c>
      <c r="F6" s="9">
        <v>5</v>
      </c>
      <c r="G6" s="9">
        <v>6</v>
      </c>
      <c r="H6" s="9">
        <v>7</v>
      </c>
      <c r="I6" s="9">
        <v>8</v>
      </c>
      <c r="J6" s="9">
        <v>9</v>
      </c>
      <c r="K6" s="9">
        <v>10</v>
      </c>
      <c r="L6" s="9">
        <v>11</v>
      </c>
      <c r="M6" s="9">
        <v>12</v>
      </c>
      <c r="N6" s="9">
        <v>13</v>
      </c>
      <c r="O6" s="9">
        <v>14</v>
      </c>
      <c r="P6" s="9">
        <v>15</v>
      </c>
      <c r="Q6" s="9">
        <v>16</v>
      </c>
      <c r="R6" s="9">
        <v>17</v>
      </c>
      <c r="S6" s="9">
        <v>18</v>
      </c>
      <c r="T6" s="9">
        <v>19</v>
      </c>
      <c r="U6" s="9">
        <v>20</v>
      </c>
      <c r="V6" s="9">
        <v>21</v>
      </c>
      <c r="W6" s="9">
        <v>22</v>
      </c>
      <c r="X6" s="9">
        <v>23</v>
      </c>
      <c r="Y6" s="9">
        <v>24</v>
      </c>
      <c r="Z6" s="9">
        <v>25</v>
      </c>
      <c r="AA6" s="9">
        <v>26</v>
      </c>
      <c r="AB6" s="9">
        <v>27</v>
      </c>
      <c r="AC6" s="9">
        <v>28</v>
      </c>
      <c r="AD6" s="9">
        <v>29</v>
      </c>
      <c r="AE6" s="9">
        <v>30</v>
      </c>
      <c r="AF6" s="9">
        <v>31</v>
      </c>
      <c r="AG6" s="9">
        <v>32</v>
      </c>
      <c r="AH6" s="9">
        <v>33</v>
      </c>
      <c r="AI6" s="9">
        <v>34</v>
      </c>
    </row>
    <row r="7" spans="2:50" x14ac:dyDescent="0.3">
      <c r="G7" s="3">
        <v>0</v>
      </c>
      <c r="H7" s="3">
        <v>1</v>
      </c>
      <c r="I7" s="3">
        <v>2</v>
      </c>
      <c r="J7" s="3">
        <v>3</v>
      </c>
      <c r="K7" s="3">
        <v>4</v>
      </c>
      <c r="L7" s="3">
        <v>5</v>
      </c>
      <c r="M7" s="3">
        <v>6</v>
      </c>
      <c r="N7" s="3">
        <v>7</v>
      </c>
      <c r="O7" s="3">
        <v>8</v>
      </c>
      <c r="P7" s="3">
        <v>9</v>
      </c>
      <c r="Q7" s="3">
        <v>10</v>
      </c>
      <c r="R7" s="3">
        <v>11</v>
      </c>
      <c r="S7" s="11">
        <v>12</v>
      </c>
      <c r="T7" s="3"/>
      <c r="U7" s="3">
        <v>0</v>
      </c>
      <c r="V7" s="3">
        <v>1</v>
      </c>
      <c r="W7" s="3">
        <v>2</v>
      </c>
      <c r="X7" s="3">
        <v>3</v>
      </c>
      <c r="Y7" s="3">
        <v>4</v>
      </c>
      <c r="Z7" s="3">
        <v>5</v>
      </c>
      <c r="AA7" s="3">
        <v>6</v>
      </c>
      <c r="AB7" s="3">
        <v>7</v>
      </c>
      <c r="AC7" s="3">
        <v>8</v>
      </c>
      <c r="AD7" s="3">
        <v>9</v>
      </c>
      <c r="AE7" s="3">
        <v>10</v>
      </c>
      <c r="AF7" s="3">
        <v>11</v>
      </c>
      <c r="AG7" s="3">
        <v>12</v>
      </c>
    </row>
    <row r="8" spans="2:50" x14ac:dyDescent="0.3">
      <c r="B8" s="3" t="s">
        <v>2</v>
      </c>
      <c r="C8" s="3" t="s">
        <v>51</v>
      </c>
      <c r="D8" s="3" t="s">
        <v>52</v>
      </c>
      <c r="E8" s="3" t="s">
        <v>51</v>
      </c>
      <c r="F8" s="3" t="s">
        <v>90</v>
      </c>
      <c r="G8" s="3" t="s">
        <v>76</v>
      </c>
      <c r="H8" s="3" t="s">
        <v>77</v>
      </c>
      <c r="I8" s="3" t="s">
        <v>78</v>
      </c>
      <c r="J8" s="3" t="s">
        <v>79</v>
      </c>
      <c r="K8" s="3" t="s">
        <v>80</v>
      </c>
      <c r="L8" s="3" t="s">
        <v>81</v>
      </c>
      <c r="M8" s="3" t="s">
        <v>82</v>
      </c>
      <c r="N8" s="3" t="s">
        <v>83</v>
      </c>
      <c r="O8" s="3" t="s">
        <v>84</v>
      </c>
      <c r="P8" s="3" t="s">
        <v>85</v>
      </c>
      <c r="Q8" s="3" t="s">
        <v>86</v>
      </c>
      <c r="R8" s="3" t="s">
        <v>87</v>
      </c>
      <c r="S8" s="3" t="s">
        <v>91</v>
      </c>
      <c r="T8" s="3" t="s">
        <v>89</v>
      </c>
      <c r="U8" s="3" t="s">
        <v>88</v>
      </c>
      <c r="V8" s="3" t="s">
        <v>92</v>
      </c>
      <c r="W8" s="3" t="s">
        <v>93</v>
      </c>
      <c r="X8" s="3" t="s">
        <v>94</v>
      </c>
      <c r="Y8" s="3" t="s">
        <v>95</v>
      </c>
      <c r="Z8" s="3" t="s">
        <v>96</v>
      </c>
      <c r="AA8" s="3" t="s">
        <v>97</v>
      </c>
      <c r="AB8" s="3" t="s">
        <v>98</v>
      </c>
      <c r="AC8" s="3" t="s">
        <v>99</v>
      </c>
      <c r="AD8" s="3" t="s">
        <v>100</v>
      </c>
      <c r="AE8" s="3" t="s">
        <v>101</v>
      </c>
      <c r="AF8" s="3" t="s">
        <v>102</v>
      </c>
      <c r="AG8" s="3"/>
    </row>
    <row r="9" spans="2:50" x14ac:dyDescent="0.3">
      <c r="B9" s="3" t="s">
        <v>26</v>
      </c>
      <c r="C9" s="3" t="s">
        <v>10</v>
      </c>
      <c r="D9" s="3">
        <v>1</v>
      </c>
      <c r="E9" s="3" t="s">
        <v>10</v>
      </c>
      <c r="F9" s="5">
        <v>0</v>
      </c>
      <c r="G9" s="5">
        <f>$F9+G$21</f>
        <v>0.10416666666666667</v>
      </c>
      <c r="H9" s="5">
        <f t="shared" ref="H9:K9" si="0">$F9+H$21</f>
        <v>0.20833333333333334</v>
      </c>
      <c r="I9" s="5">
        <f t="shared" si="0"/>
        <v>0.3125</v>
      </c>
      <c r="J9" s="5">
        <f t="shared" si="0"/>
        <v>0.41666666666666669</v>
      </c>
      <c r="K9" s="5">
        <f t="shared" si="0"/>
        <v>0.52083333333333337</v>
      </c>
      <c r="L9" s="5">
        <f t="shared" ref="L9:R9" si="1">$F9+L$21</f>
        <v>0.625</v>
      </c>
      <c r="M9" s="5">
        <f t="shared" si="1"/>
        <v>0.72916666666666663</v>
      </c>
      <c r="N9" s="5">
        <f t="shared" si="1"/>
        <v>0.83333333333333337</v>
      </c>
      <c r="O9" s="5">
        <f t="shared" si="1"/>
        <v>0.9375</v>
      </c>
      <c r="P9" s="5">
        <f t="shared" si="1"/>
        <v>1.0416666666666667</v>
      </c>
      <c r="Q9" s="5">
        <f t="shared" si="1"/>
        <v>1.1458333333333333</v>
      </c>
      <c r="R9" s="5">
        <f t="shared" si="1"/>
        <v>1.25</v>
      </c>
      <c r="S9" s="5">
        <f t="shared" ref="S9:S19" si="2">IF(T10-T9&lt;0,T10-T9+15,T10-T9)/12</f>
        <v>0</v>
      </c>
      <c r="T9" s="5">
        <f>'Datos de la CN'!H4</f>
        <v>13.75</v>
      </c>
      <c r="U9" s="5">
        <f>IF($T9+V$7*$S9&gt;15,$T9+V$7*$S9-15,$T9+V$7*$S9)</f>
        <v>13.75</v>
      </c>
      <c r="V9" s="5">
        <f t="shared" ref="V9:AF9" si="3">IF($T9+W$7*$S9&gt;15,$T9+W$7*$S9-15,$T9+W$7*$S9)</f>
        <v>13.75</v>
      </c>
      <c r="W9" s="5">
        <f t="shared" si="3"/>
        <v>13.75</v>
      </c>
      <c r="X9" s="5">
        <f t="shared" si="3"/>
        <v>13.75</v>
      </c>
      <c r="Y9" s="5">
        <f t="shared" si="3"/>
        <v>13.75</v>
      </c>
      <c r="Z9" s="5">
        <f t="shared" si="3"/>
        <v>13.75</v>
      </c>
      <c r="AA9" s="5">
        <f t="shared" si="3"/>
        <v>13.75</v>
      </c>
      <c r="AB9" s="5">
        <f t="shared" si="3"/>
        <v>13.75</v>
      </c>
      <c r="AC9" s="5">
        <f t="shared" si="3"/>
        <v>13.75</v>
      </c>
      <c r="AD9" s="5">
        <f t="shared" si="3"/>
        <v>13.75</v>
      </c>
      <c r="AE9" s="5">
        <f t="shared" si="3"/>
        <v>13.75</v>
      </c>
      <c r="AF9" s="5">
        <f t="shared" si="3"/>
        <v>13.75</v>
      </c>
      <c r="AG9" s="3" t="s">
        <v>103</v>
      </c>
      <c r="AH9" s="3" t="s">
        <v>115</v>
      </c>
      <c r="AI9" s="3" t="s">
        <v>26</v>
      </c>
    </row>
    <row r="10" spans="2:50" x14ac:dyDescent="0.3">
      <c r="B10" s="3" t="s">
        <v>28</v>
      </c>
      <c r="C10" s="3" t="s">
        <v>12</v>
      </c>
      <c r="D10" s="3">
        <v>2</v>
      </c>
      <c r="E10" s="3" t="s">
        <v>12</v>
      </c>
      <c r="F10" s="5">
        <v>1.25</v>
      </c>
      <c r="G10" s="5">
        <f t="shared" ref="G10:K20" si="4">$F10+G$21</f>
        <v>1.3541666666666667</v>
      </c>
      <c r="H10" s="5">
        <f t="shared" si="4"/>
        <v>1.4583333333333333</v>
      </c>
      <c r="I10" s="5">
        <f t="shared" si="4"/>
        <v>1.5625</v>
      </c>
      <c r="J10" s="5">
        <f t="shared" si="4"/>
        <v>1.6666666666666667</v>
      </c>
      <c r="K10" s="5">
        <f t="shared" si="4"/>
        <v>1.7708333333333335</v>
      </c>
      <c r="L10" s="5">
        <f t="shared" ref="L10:R20" si="5">$F10+L$21</f>
        <v>1.875</v>
      </c>
      <c r="M10" s="5">
        <f t="shared" si="5"/>
        <v>1.9791666666666665</v>
      </c>
      <c r="N10" s="5">
        <f t="shared" si="5"/>
        <v>2.0833333333333335</v>
      </c>
      <c r="O10" s="5">
        <f t="shared" si="5"/>
        <v>2.1875</v>
      </c>
      <c r="P10" s="5">
        <f t="shared" si="5"/>
        <v>2.291666666666667</v>
      </c>
      <c r="Q10" s="5">
        <f t="shared" si="5"/>
        <v>2.395833333333333</v>
      </c>
      <c r="R10" s="5">
        <f t="shared" si="5"/>
        <v>2.5</v>
      </c>
      <c r="S10" s="5">
        <f t="shared" si="2"/>
        <v>0</v>
      </c>
      <c r="T10" s="5">
        <f>'Datos de la CN'!H5</f>
        <v>13.75</v>
      </c>
      <c r="U10" s="5">
        <f t="shared" ref="U10:AF20" si="6">IF($T10+V$7*$S10&gt;15,$T10+V$7*$S10-15,$T10+V$7*$S10)</f>
        <v>13.75</v>
      </c>
      <c r="V10" s="5">
        <f t="shared" si="6"/>
        <v>13.75</v>
      </c>
      <c r="W10" s="5">
        <f t="shared" si="6"/>
        <v>13.75</v>
      </c>
      <c r="X10" s="5">
        <f t="shared" si="6"/>
        <v>13.75</v>
      </c>
      <c r="Y10" s="5">
        <f t="shared" si="6"/>
        <v>13.75</v>
      </c>
      <c r="Z10" s="5">
        <f t="shared" si="6"/>
        <v>13.75</v>
      </c>
      <c r="AA10" s="5">
        <f t="shared" si="6"/>
        <v>13.75</v>
      </c>
      <c r="AB10" s="5">
        <f t="shared" si="6"/>
        <v>13.75</v>
      </c>
      <c r="AC10" s="5">
        <f t="shared" si="6"/>
        <v>13.75</v>
      </c>
      <c r="AD10" s="5">
        <f t="shared" si="6"/>
        <v>13.75</v>
      </c>
      <c r="AE10" s="5">
        <f t="shared" si="6"/>
        <v>13.75</v>
      </c>
      <c r="AF10" s="5">
        <f t="shared" si="6"/>
        <v>13.75</v>
      </c>
      <c r="AG10" s="3" t="s">
        <v>104</v>
      </c>
      <c r="AH10" s="3" t="s">
        <v>116</v>
      </c>
      <c r="AI10" s="3" t="s">
        <v>28</v>
      </c>
    </row>
    <row r="11" spans="2:50" x14ac:dyDescent="0.3">
      <c r="B11" s="3" t="s">
        <v>30</v>
      </c>
      <c r="C11" s="3" t="s">
        <v>14</v>
      </c>
      <c r="D11" s="3">
        <v>3</v>
      </c>
      <c r="E11" s="3" t="s">
        <v>14</v>
      </c>
      <c r="F11" s="5">
        <v>2.5</v>
      </c>
      <c r="G11" s="5">
        <f t="shared" si="4"/>
        <v>2.6041666666666665</v>
      </c>
      <c r="H11" s="5">
        <f t="shared" si="4"/>
        <v>2.7083333333333335</v>
      </c>
      <c r="I11" s="5">
        <f t="shared" si="4"/>
        <v>2.8125</v>
      </c>
      <c r="J11" s="5">
        <f t="shared" si="4"/>
        <v>2.9166666666666665</v>
      </c>
      <c r="K11" s="5">
        <f t="shared" si="4"/>
        <v>3.0208333333333335</v>
      </c>
      <c r="L11" s="5">
        <f t="shared" si="5"/>
        <v>3.125</v>
      </c>
      <c r="M11" s="5">
        <f t="shared" si="5"/>
        <v>3.2291666666666665</v>
      </c>
      <c r="N11" s="5">
        <f t="shared" si="5"/>
        <v>3.3333333333333335</v>
      </c>
      <c r="O11" s="5">
        <f t="shared" si="5"/>
        <v>3.4375</v>
      </c>
      <c r="P11" s="5">
        <f t="shared" si="5"/>
        <v>3.541666666666667</v>
      </c>
      <c r="Q11" s="5">
        <f t="shared" si="5"/>
        <v>3.645833333333333</v>
      </c>
      <c r="R11" s="5">
        <f t="shared" si="5"/>
        <v>3.75</v>
      </c>
      <c r="S11" s="5">
        <f t="shared" si="2"/>
        <v>0</v>
      </c>
      <c r="T11" s="5">
        <f>'Datos de la CN'!H6</f>
        <v>13.75</v>
      </c>
      <c r="U11" s="5">
        <f t="shared" si="6"/>
        <v>13.75</v>
      </c>
      <c r="V11" s="5">
        <f t="shared" si="6"/>
        <v>13.75</v>
      </c>
      <c r="W11" s="5">
        <f t="shared" si="6"/>
        <v>13.75</v>
      </c>
      <c r="X11" s="5">
        <f t="shared" si="6"/>
        <v>13.75</v>
      </c>
      <c r="Y11" s="5">
        <f t="shared" si="6"/>
        <v>13.75</v>
      </c>
      <c r="Z11" s="5">
        <f t="shared" si="6"/>
        <v>13.75</v>
      </c>
      <c r="AA11" s="5">
        <f t="shared" si="6"/>
        <v>13.75</v>
      </c>
      <c r="AB11" s="5">
        <f t="shared" si="6"/>
        <v>13.75</v>
      </c>
      <c r="AC11" s="5">
        <f t="shared" si="6"/>
        <v>13.75</v>
      </c>
      <c r="AD11" s="5">
        <f t="shared" si="6"/>
        <v>13.75</v>
      </c>
      <c r="AE11" s="5">
        <f t="shared" si="6"/>
        <v>13.75</v>
      </c>
      <c r="AF11" s="5">
        <f t="shared" si="6"/>
        <v>13.75</v>
      </c>
      <c r="AG11" s="3" t="s">
        <v>105</v>
      </c>
      <c r="AH11" s="3" t="s">
        <v>117</v>
      </c>
      <c r="AI11" s="3" t="s">
        <v>30</v>
      </c>
    </row>
    <row r="12" spans="2:50" x14ac:dyDescent="0.3">
      <c r="B12" s="3" t="s">
        <v>11</v>
      </c>
      <c r="C12" s="3" t="s">
        <v>16</v>
      </c>
      <c r="D12" s="3">
        <v>4</v>
      </c>
      <c r="E12" s="3" t="s">
        <v>16</v>
      </c>
      <c r="F12" s="5">
        <v>3.75</v>
      </c>
      <c r="G12" s="5">
        <f t="shared" si="4"/>
        <v>3.8541666666666665</v>
      </c>
      <c r="H12" s="5">
        <f t="shared" si="4"/>
        <v>3.9583333333333335</v>
      </c>
      <c r="I12" s="5">
        <f t="shared" si="4"/>
        <v>4.0625</v>
      </c>
      <c r="J12" s="5">
        <f t="shared" si="4"/>
        <v>4.166666666666667</v>
      </c>
      <c r="K12" s="5">
        <f t="shared" si="4"/>
        <v>4.270833333333333</v>
      </c>
      <c r="L12" s="5">
        <f t="shared" si="5"/>
        <v>4.375</v>
      </c>
      <c r="M12" s="5">
        <f t="shared" si="5"/>
        <v>4.479166666666667</v>
      </c>
      <c r="N12" s="5">
        <f t="shared" si="5"/>
        <v>4.583333333333333</v>
      </c>
      <c r="O12" s="5">
        <f t="shared" si="5"/>
        <v>4.6875</v>
      </c>
      <c r="P12" s="5">
        <f t="shared" si="5"/>
        <v>4.791666666666667</v>
      </c>
      <c r="Q12" s="5">
        <f t="shared" si="5"/>
        <v>4.895833333333333</v>
      </c>
      <c r="R12" s="5">
        <f t="shared" si="5"/>
        <v>5</v>
      </c>
      <c r="S12" s="5">
        <f t="shared" si="2"/>
        <v>0</v>
      </c>
      <c r="T12" s="5">
        <f>'Datos de la CN'!H7</f>
        <v>13.75</v>
      </c>
      <c r="U12" s="5">
        <f t="shared" si="6"/>
        <v>13.75</v>
      </c>
      <c r="V12" s="5">
        <f t="shared" si="6"/>
        <v>13.75</v>
      </c>
      <c r="W12" s="5">
        <f t="shared" si="6"/>
        <v>13.75</v>
      </c>
      <c r="X12" s="5">
        <f t="shared" si="6"/>
        <v>13.75</v>
      </c>
      <c r="Y12" s="5">
        <f t="shared" si="6"/>
        <v>13.75</v>
      </c>
      <c r="Z12" s="5">
        <f t="shared" si="6"/>
        <v>13.75</v>
      </c>
      <c r="AA12" s="5">
        <f t="shared" si="6"/>
        <v>13.75</v>
      </c>
      <c r="AB12" s="5">
        <f t="shared" si="6"/>
        <v>13.75</v>
      </c>
      <c r="AC12" s="5">
        <f t="shared" si="6"/>
        <v>13.75</v>
      </c>
      <c r="AD12" s="5">
        <f t="shared" si="6"/>
        <v>13.75</v>
      </c>
      <c r="AE12" s="5">
        <f t="shared" si="6"/>
        <v>13.75</v>
      </c>
      <c r="AF12" s="5">
        <f t="shared" si="6"/>
        <v>13.75</v>
      </c>
      <c r="AG12" s="3" t="s">
        <v>106</v>
      </c>
      <c r="AH12" s="3" t="s">
        <v>118</v>
      </c>
      <c r="AI12" s="3" t="s">
        <v>11</v>
      </c>
    </row>
    <row r="13" spans="2:50" x14ac:dyDescent="0.3">
      <c r="B13" s="3" t="s">
        <v>48</v>
      </c>
      <c r="C13" s="3" t="s">
        <v>18</v>
      </c>
      <c r="D13" s="3">
        <v>5</v>
      </c>
      <c r="E13" s="3" t="s">
        <v>18</v>
      </c>
      <c r="F13" s="5">
        <v>5</v>
      </c>
      <c r="G13" s="5">
        <f t="shared" si="4"/>
        <v>5.104166666666667</v>
      </c>
      <c r="H13" s="5">
        <f t="shared" si="4"/>
        <v>5.208333333333333</v>
      </c>
      <c r="I13" s="5">
        <f t="shared" si="4"/>
        <v>5.3125</v>
      </c>
      <c r="J13" s="5">
        <f t="shared" si="4"/>
        <v>5.416666666666667</v>
      </c>
      <c r="K13" s="5">
        <f t="shared" si="4"/>
        <v>5.520833333333333</v>
      </c>
      <c r="L13" s="5">
        <f t="shared" si="5"/>
        <v>5.625</v>
      </c>
      <c r="M13" s="5">
        <f t="shared" si="5"/>
        <v>5.729166666666667</v>
      </c>
      <c r="N13" s="5">
        <f t="shared" si="5"/>
        <v>5.833333333333333</v>
      </c>
      <c r="O13" s="5">
        <f t="shared" si="5"/>
        <v>5.9375</v>
      </c>
      <c r="P13" s="5">
        <f t="shared" si="5"/>
        <v>6.041666666666667</v>
      </c>
      <c r="Q13" s="5">
        <f t="shared" si="5"/>
        <v>6.145833333333333</v>
      </c>
      <c r="R13" s="5">
        <f t="shared" si="5"/>
        <v>6.25</v>
      </c>
      <c r="S13" s="5">
        <f t="shared" si="2"/>
        <v>0</v>
      </c>
      <c r="T13" s="5">
        <f>'Datos de la CN'!H8</f>
        <v>13.75</v>
      </c>
      <c r="U13" s="5">
        <f t="shared" si="6"/>
        <v>13.75</v>
      </c>
      <c r="V13" s="5">
        <f t="shared" si="6"/>
        <v>13.75</v>
      </c>
      <c r="W13" s="5">
        <f t="shared" si="6"/>
        <v>13.75</v>
      </c>
      <c r="X13" s="5">
        <f t="shared" si="6"/>
        <v>13.75</v>
      </c>
      <c r="Y13" s="5">
        <f t="shared" si="6"/>
        <v>13.75</v>
      </c>
      <c r="Z13" s="5">
        <f t="shared" si="6"/>
        <v>13.75</v>
      </c>
      <c r="AA13" s="5">
        <f t="shared" si="6"/>
        <v>13.75</v>
      </c>
      <c r="AB13" s="5">
        <f t="shared" si="6"/>
        <v>13.75</v>
      </c>
      <c r="AC13" s="5">
        <f t="shared" si="6"/>
        <v>13.75</v>
      </c>
      <c r="AD13" s="5">
        <f t="shared" si="6"/>
        <v>13.75</v>
      </c>
      <c r="AE13" s="5">
        <f t="shared" si="6"/>
        <v>13.75</v>
      </c>
      <c r="AF13" s="5">
        <f t="shared" si="6"/>
        <v>13.75</v>
      </c>
      <c r="AG13" s="3" t="s">
        <v>107</v>
      </c>
      <c r="AH13" s="3" t="s">
        <v>119</v>
      </c>
      <c r="AI13" s="3" t="s">
        <v>48</v>
      </c>
    </row>
    <row r="14" spans="2:50" x14ac:dyDescent="0.3">
      <c r="B14" s="3" t="s">
        <v>13</v>
      </c>
      <c r="C14" s="3" t="s">
        <v>20</v>
      </c>
      <c r="D14" s="3">
        <v>6</v>
      </c>
      <c r="E14" s="3" t="s">
        <v>20</v>
      </c>
      <c r="F14" s="5">
        <v>6.25</v>
      </c>
      <c r="G14" s="5">
        <f t="shared" si="4"/>
        <v>6.354166666666667</v>
      </c>
      <c r="H14" s="5">
        <f t="shared" si="4"/>
        <v>6.458333333333333</v>
      </c>
      <c r="I14" s="5">
        <f t="shared" si="4"/>
        <v>6.5625</v>
      </c>
      <c r="J14" s="5">
        <f t="shared" si="4"/>
        <v>6.666666666666667</v>
      </c>
      <c r="K14" s="5">
        <f t="shared" si="4"/>
        <v>6.770833333333333</v>
      </c>
      <c r="L14" s="5">
        <f t="shared" si="5"/>
        <v>6.875</v>
      </c>
      <c r="M14" s="5">
        <f t="shared" si="5"/>
        <v>6.979166666666667</v>
      </c>
      <c r="N14" s="5">
        <f t="shared" si="5"/>
        <v>7.083333333333333</v>
      </c>
      <c r="O14" s="5">
        <f t="shared" si="5"/>
        <v>7.1875</v>
      </c>
      <c r="P14" s="5">
        <f t="shared" si="5"/>
        <v>7.291666666666667</v>
      </c>
      <c r="Q14" s="5">
        <f t="shared" si="5"/>
        <v>7.395833333333333</v>
      </c>
      <c r="R14" s="5">
        <f t="shared" si="5"/>
        <v>7.5</v>
      </c>
      <c r="S14" s="5">
        <f t="shared" si="2"/>
        <v>0</v>
      </c>
      <c r="T14" s="5">
        <f>'Datos de la CN'!H9</f>
        <v>13.75</v>
      </c>
      <c r="U14" s="5">
        <f t="shared" si="6"/>
        <v>13.75</v>
      </c>
      <c r="V14" s="5">
        <f t="shared" si="6"/>
        <v>13.75</v>
      </c>
      <c r="W14" s="5">
        <f t="shared" si="6"/>
        <v>13.75</v>
      </c>
      <c r="X14" s="5">
        <f t="shared" si="6"/>
        <v>13.75</v>
      </c>
      <c r="Y14" s="5">
        <f t="shared" si="6"/>
        <v>13.75</v>
      </c>
      <c r="Z14" s="5">
        <f t="shared" si="6"/>
        <v>13.75</v>
      </c>
      <c r="AA14" s="5">
        <f t="shared" si="6"/>
        <v>13.75</v>
      </c>
      <c r="AB14" s="5">
        <f t="shared" si="6"/>
        <v>13.75</v>
      </c>
      <c r="AC14" s="5">
        <f t="shared" si="6"/>
        <v>13.75</v>
      </c>
      <c r="AD14" s="5">
        <f t="shared" si="6"/>
        <v>13.75</v>
      </c>
      <c r="AE14" s="5">
        <f t="shared" si="6"/>
        <v>13.75</v>
      </c>
      <c r="AF14" s="5">
        <f t="shared" si="6"/>
        <v>13.75</v>
      </c>
      <c r="AG14" s="3" t="s">
        <v>108</v>
      </c>
      <c r="AH14" s="3" t="s">
        <v>120</v>
      </c>
      <c r="AI14" s="3" t="s">
        <v>13</v>
      </c>
    </row>
    <row r="15" spans="2:50" x14ac:dyDescent="0.3">
      <c r="B15" s="3" t="s">
        <v>15</v>
      </c>
      <c r="C15" s="3" t="s">
        <v>22</v>
      </c>
      <c r="D15" s="3">
        <v>7</v>
      </c>
      <c r="E15" s="3" t="s">
        <v>22</v>
      </c>
      <c r="F15" s="5">
        <v>7.5</v>
      </c>
      <c r="G15" s="5">
        <f t="shared" si="4"/>
        <v>7.604166666666667</v>
      </c>
      <c r="H15" s="5">
        <f t="shared" si="4"/>
        <v>7.708333333333333</v>
      </c>
      <c r="I15" s="5">
        <f t="shared" si="4"/>
        <v>7.8125</v>
      </c>
      <c r="J15" s="5">
        <f t="shared" si="4"/>
        <v>7.916666666666667</v>
      </c>
      <c r="K15" s="5">
        <f t="shared" si="4"/>
        <v>8.0208333333333339</v>
      </c>
      <c r="L15" s="5">
        <f t="shared" si="5"/>
        <v>8.125</v>
      </c>
      <c r="M15" s="5">
        <f t="shared" si="5"/>
        <v>8.2291666666666661</v>
      </c>
      <c r="N15" s="5">
        <f t="shared" si="5"/>
        <v>8.3333333333333339</v>
      </c>
      <c r="O15" s="5">
        <f t="shared" si="5"/>
        <v>8.4375</v>
      </c>
      <c r="P15" s="5">
        <f t="shared" si="5"/>
        <v>8.5416666666666661</v>
      </c>
      <c r="Q15" s="5">
        <f t="shared" si="5"/>
        <v>8.6458333333333339</v>
      </c>
      <c r="R15" s="5">
        <f t="shared" si="5"/>
        <v>8.75</v>
      </c>
      <c r="S15" s="5">
        <f t="shared" si="2"/>
        <v>0</v>
      </c>
      <c r="T15" s="5">
        <f>'Datos de la CN'!H10</f>
        <v>13.75</v>
      </c>
      <c r="U15" s="5">
        <f t="shared" si="6"/>
        <v>13.75</v>
      </c>
      <c r="V15" s="5">
        <f t="shared" si="6"/>
        <v>13.75</v>
      </c>
      <c r="W15" s="5">
        <f t="shared" si="6"/>
        <v>13.75</v>
      </c>
      <c r="X15" s="5">
        <f t="shared" si="6"/>
        <v>13.75</v>
      </c>
      <c r="Y15" s="5">
        <f t="shared" si="6"/>
        <v>13.75</v>
      </c>
      <c r="Z15" s="5">
        <f t="shared" si="6"/>
        <v>13.75</v>
      </c>
      <c r="AA15" s="5">
        <f t="shared" si="6"/>
        <v>13.75</v>
      </c>
      <c r="AB15" s="5">
        <f t="shared" si="6"/>
        <v>13.75</v>
      </c>
      <c r="AC15" s="5">
        <f t="shared" si="6"/>
        <v>13.75</v>
      </c>
      <c r="AD15" s="5">
        <f t="shared" si="6"/>
        <v>13.75</v>
      </c>
      <c r="AE15" s="5">
        <f t="shared" si="6"/>
        <v>13.75</v>
      </c>
      <c r="AF15" s="5">
        <f t="shared" si="6"/>
        <v>13.75</v>
      </c>
      <c r="AG15" s="3" t="s">
        <v>109</v>
      </c>
      <c r="AH15" s="3" t="s">
        <v>121</v>
      </c>
      <c r="AI15" s="3" t="s">
        <v>15</v>
      </c>
    </row>
    <row r="16" spans="2:50" x14ac:dyDescent="0.3">
      <c r="B16" s="3" t="s">
        <v>17</v>
      </c>
      <c r="C16" s="3" t="s">
        <v>23</v>
      </c>
      <c r="D16" s="3">
        <v>8</v>
      </c>
      <c r="E16" s="3" t="s">
        <v>23</v>
      </c>
      <c r="F16" s="5">
        <v>8.75</v>
      </c>
      <c r="G16" s="5">
        <f t="shared" si="4"/>
        <v>8.8541666666666661</v>
      </c>
      <c r="H16" s="5">
        <f t="shared" si="4"/>
        <v>8.9583333333333339</v>
      </c>
      <c r="I16" s="5">
        <f t="shared" si="4"/>
        <v>9.0625</v>
      </c>
      <c r="J16" s="5">
        <f t="shared" si="4"/>
        <v>9.1666666666666661</v>
      </c>
      <c r="K16" s="5">
        <f t="shared" si="4"/>
        <v>9.2708333333333339</v>
      </c>
      <c r="L16" s="5">
        <f t="shared" si="5"/>
        <v>9.375</v>
      </c>
      <c r="M16" s="5">
        <f t="shared" si="5"/>
        <v>9.4791666666666661</v>
      </c>
      <c r="N16" s="5">
        <f t="shared" si="5"/>
        <v>9.5833333333333339</v>
      </c>
      <c r="O16" s="5">
        <f t="shared" si="5"/>
        <v>9.6875</v>
      </c>
      <c r="P16" s="5">
        <f t="shared" si="5"/>
        <v>9.7916666666666661</v>
      </c>
      <c r="Q16" s="5">
        <f t="shared" si="5"/>
        <v>9.8958333333333339</v>
      </c>
      <c r="R16" s="5">
        <f t="shared" si="5"/>
        <v>10</v>
      </c>
      <c r="S16" s="5">
        <f t="shared" si="2"/>
        <v>0</v>
      </c>
      <c r="T16" s="5">
        <f>'Datos de la CN'!H11</f>
        <v>13.75</v>
      </c>
      <c r="U16" s="5">
        <f t="shared" si="6"/>
        <v>13.75</v>
      </c>
      <c r="V16" s="5">
        <f t="shared" si="6"/>
        <v>13.75</v>
      </c>
      <c r="W16" s="5">
        <f t="shared" si="6"/>
        <v>13.75</v>
      </c>
      <c r="X16" s="5">
        <f t="shared" si="6"/>
        <v>13.75</v>
      </c>
      <c r="Y16" s="5">
        <f t="shared" si="6"/>
        <v>13.75</v>
      </c>
      <c r="Z16" s="5">
        <f t="shared" si="6"/>
        <v>13.75</v>
      </c>
      <c r="AA16" s="5">
        <f t="shared" si="6"/>
        <v>13.75</v>
      </c>
      <c r="AB16" s="5">
        <f t="shared" si="6"/>
        <v>13.75</v>
      </c>
      <c r="AC16" s="5">
        <f t="shared" si="6"/>
        <v>13.75</v>
      </c>
      <c r="AD16" s="5">
        <f t="shared" si="6"/>
        <v>13.75</v>
      </c>
      <c r="AE16" s="5">
        <f t="shared" si="6"/>
        <v>13.75</v>
      </c>
      <c r="AF16" s="5">
        <f t="shared" si="6"/>
        <v>13.75</v>
      </c>
      <c r="AG16" s="3" t="s">
        <v>110</v>
      </c>
      <c r="AH16" s="3" t="s">
        <v>122</v>
      </c>
      <c r="AI16" s="3" t="s">
        <v>17</v>
      </c>
    </row>
    <row r="17" spans="2:35" x14ac:dyDescent="0.3">
      <c r="B17" s="3" t="s">
        <v>19</v>
      </c>
      <c r="C17" s="3" t="s">
        <v>25</v>
      </c>
      <c r="D17" s="3">
        <v>9</v>
      </c>
      <c r="E17" s="3" t="s">
        <v>25</v>
      </c>
      <c r="F17" s="5">
        <v>10</v>
      </c>
      <c r="G17" s="5">
        <f t="shared" si="4"/>
        <v>10.104166666666666</v>
      </c>
      <c r="H17" s="5">
        <f t="shared" si="4"/>
        <v>10.208333333333334</v>
      </c>
      <c r="I17" s="5">
        <f t="shared" si="4"/>
        <v>10.3125</v>
      </c>
      <c r="J17" s="5">
        <f t="shared" si="4"/>
        <v>10.416666666666666</v>
      </c>
      <c r="K17" s="5">
        <f t="shared" si="4"/>
        <v>10.520833333333334</v>
      </c>
      <c r="L17" s="5">
        <f t="shared" si="5"/>
        <v>10.625</v>
      </c>
      <c r="M17" s="5">
        <f t="shared" si="5"/>
        <v>10.729166666666666</v>
      </c>
      <c r="N17" s="5">
        <f t="shared" si="5"/>
        <v>10.833333333333334</v>
      </c>
      <c r="O17" s="5">
        <f t="shared" si="5"/>
        <v>10.9375</v>
      </c>
      <c r="P17" s="5">
        <f t="shared" si="5"/>
        <v>11.041666666666666</v>
      </c>
      <c r="Q17" s="5">
        <f t="shared" si="5"/>
        <v>11.145833333333334</v>
      </c>
      <c r="R17" s="5">
        <f t="shared" si="5"/>
        <v>11.25</v>
      </c>
      <c r="S17" s="5">
        <f t="shared" si="2"/>
        <v>0</v>
      </c>
      <c r="T17" s="5">
        <f>'Datos de la CN'!H12</f>
        <v>13.75</v>
      </c>
      <c r="U17" s="5">
        <f t="shared" si="6"/>
        <v>13.75</v>
      </c>
      <c r="V17" s="5">
        <f t="shared" si="6"/>
        <v>13.75</v>
      </c>
      <c r="W17" s="5">
        <f t="shared" si="6"/>
        <v>13.75</v>
      </c>
      <c r="X17" s="5">
        <f t="shared" si="6"/>
        <v>13.75</v>
      </c>
      <c r="Y17" s="5">
        <f t="shared" si="6"/>
        <v>13.75</v>
      </c>
      <c r="Z17" s="5">
        <f t="shared" si="6"/>
        <v>13.75</v>
      </c>
      <c r="AA17" s="5">
        <f t="shared" si="6"/>
        <v>13.75</v>
      </c>
      <c r="AB17" s="5">
        <f t="shared" si="6"/>
        <v>13.75</v>
      </c>
      <c r="AC17" s="5">
        <f t="shared" si="6"/>
        <v>13.75</v>
      </c>
      <c r="AD17" s="5">
        <f t="shared" si="6"/>
        <v>13.75</v>
      </c>
      <c r="AE17" s="5">
        <f t="shared" si="6"/>
        <v>13.75</v>
      </c>
      <c r="AF17" s="5">
        <f t="shared" si="6"/>
        <v>13.75</v>
      </c>
      <c r="AG17" s="3" t="s">
        <v>111</v>
      </c>
      <c r="AH17" s="3" t="s">
        <v>123</v>
      </c>
      <c r="AI17" s="3" t="s">
        <v>19</v>
      </c>
    </row>
    <row r="18" spans="2:35" x14ac:dyDescent="0.3">
      <c r="B18" s="3" t="s">
        <v>21</v>
      </c>
      <c r="C18" s="3" t="s">
        <v>27</v>
      </c>
      <c r="D18" s="3">
        <v>10</v>
      </c>
      <c r="E18" s="3" t="s">
        <v>27</v>
      </c>
      <c r="F18" s="5">
        <v>11.25</v>
      </c>
      <c r="G18" s="5">
        <f t="shared" si="4"/>
        <v>11.354166666666666</v>
      </c>
      <c r="H18" s="5">
        <f t="shared" si="4"/>
        <v>11.458333333333334</v>
      </c>
      <c r="I18" s="5">
        <f t="shared" si="4"/>
        <v>11.5625</v>
      </c>
      <c r="J18" s="5">
        <f t="shared" si="4"/>
        <v>11.666666666666666</v>
      </c>
      <c r="K18" s="5">
        <f t="shared" si="4"/>
        <v>11.770833333333334</v>
      </c>
      <c r="L18" s="5">
        <f t="shared" si="5"/>
        <v>11.875</v>
      </c>
      <c r="M18" s="5">
        <f t="shared" si="5"/>
        <v>11.979166666666666</v>
      </c>
      <c r="N18" s="5">
        <f t="shared" si="5"/>
        <v>12.083333333333334</v>
      </c>
      <c r="O18" s="5">
        <f t="shared" si="5"/>
        <v>12.1875</v>
      </c>
      <c r="P18" s="5">
        <f t="shared" si="5"/>
        <v>12.291666666666666</v>
      </c>
      <c r="Q18" s="5">
        <f t="shared" si="5"/>
        <v>12.395833333333334</v>
      </c>
      <c r="R18" s="5">
        <f t="shared" si="5"/>
        <v>12.5</v>
      </c>
      <c r="S18" s="5">
        <f t="shared" si="2"/>
        <v>0</v>
      </c>
      <c r="T18" s="5">
        <f>'Datos de la CN'!H13</f>
        <v>13.75</v>
      </c>
      <c r="U18" s="5">
        <f t="shared" si="6"/>
        <v>13.75</v>
      </c>
      <c r="V18" s="5">
        <f t="shared" si="6"/>
        <v>13.75</v>
      </c>
      <c r="W18" s="5">
        <f t="shared" si="6"/>
        <v>13.75</v>
      </c>
      <c r="X18" s="5">
        <f t="shared" si="6"/>
        <v>13.75</v>
      </c>
      <c r="Y18" s="5">
        <f t="shared" si="6"/>
        <v>13.75</v>
      </c>
      <c r="Z18" s="5">
        <f t="shared" si="6"/>
        <v>13.75</v>
      </c>
      <c r="AA18" s="5">
        <f t="shared" si="6"/>
        <v>13.75</v>
      </c>
      <c r="AB18" s="5">
        <f t="shared" si="6"/>
        <v>13.75</v>
      </c>
      <c r="AC18" s="5">
        <f t="shared" si="6"/>
        <v>13.75</v>
      </c>
      <c r="AD18" s="5">
        <f t="shared" si="6"/>
        <v>13.75</v>
      </c>
      <c r="AE18" s="5">
        <f t="shared" si="6"/>
        <v>13.75</v>
      </c>
      <c r="AF18" s="5">
        <f t="shared" si="6"/>
        <v>13.75</v>
      </c>
      <c r="AG18" s="3" t="s">
        <v>112</v>
      </c>
      <c r="AH18" s="3" t="s">
        <v>124</v>
      </c>
      <c r="AI18" s="3" t="s">
        <v>21</v>
      </c>
    </row>
    <row r="19" spans="2:35" x14ac:dyDescent="0.3">
      <c r="B19" s="3" t="s">
        <v>50</v>
      </c>
      <c r="C19" s="3" t="s">
        <v>29</v>
      </c>
      <c r="D19" s="3">
        <v>11</v>
      </c>
      <c r="E19" s="3" t="s">
        <v>29</v>
      </c>
      <c r="F19" s="5">
        <v>12.5</v>
      </c>
      <c r="G19" s="5">
        <f t="shared" si="4"/>
        <v>12.604166666666666</v>
      </c>
      <c r="H19" s="5">
        <f t="shared" si="4"/>
        <v>12.708333333333334</v>
      </c>
      <c r="I19" s="5">
        <f t="shared" si="4"/>
        <v>12.8125</v>
      </c>
      <c r="J19" s="5">
        <f t="shared" si="4"/>
        <v>12.916666666666666</v>
      </c>
      <c r="K19" s="5">
        <f t="shared" si="4"/>
        <v>13.020833333333334</v>
      </c>
      <c r="L19" s="5">
        <f t="shared" si="5"/>
        <v>13.125</v>
      </c>
      <c r="M19" s="5">
        <f t="shared" si="5"/>
        <v>13.229166666666666</v>
      </c>
      <c r="N19" s="5">
        <f t="shared" si="5"/>
        <v>13.333333333333334</v>
      </c>
      <c r="O19" s="5">
        <f t="shared" si="5"/>
        <v>13.4375</v>
      </c>
      <c r="P19" s="5">
        <f t="shared" si="5"/>
        <v>13.541666666666666</v>
      </c>
      <c r="Q19" s="5">
        <f t="shared" si="5"/>
        <v>13.645833333333334</v>
      </c>
      <c r="R19" s="5">
        <f t="shared" si="5"/>
        <v>13.75</v>
      </c>
      <c r="S19" s="5">
        <f t="shared" si="2"/>
        <v>0</v>
      </c>
      <c r="T19" s="5">
        <f>'Datos de la CN'!H14</f>
        <v>13.75</v>
      </c>
      <c r="U19" s="5">
        <f t="shared" si="6"/>
        <v>13.75</v>
      </c>
      <c r="V19" s="5">
        <f t="shared" si="6"/>
        <v>13.75</v>
      </c>
      <c r="W19" s="5">
        <f t="shared" si="6"/>
        <v>13.75</v>
      </c>
      <c r="X19" s="5">
        <f t="shared" si="6"/>
        <v>13.75</v>
      </c>
      <c r="Y19" s="5">
        <f t="shared" si="6"/>
        <v>13.75</v>
      </c>
      <c r="Z19" s="5">
        <f t="shared" si="6"/>
        <v>13.75</v>
      </c>
      <c r="AA19" s="5">
        <f t="shared" si="6"/>
        <v>13.75</v>
      </c>
      <c r="AB19" s="5">
        <f t="shared" si="6"/>
        <v>13.75</v>
      </c>
      <c r="AC19" s="5">
        <f t="shared" si="6"/>
        <v>13.75</v>
      </c>
      <c r="AD19" s="5">
        <f t="shared" si="6"/>
        <v>13.75</v>
      </c>
      <c r="AE19" s="5">
        <f t="shared" si="6"/>
        <v>13.75</v>
      </c>
      <c r="AF19" s="5">
        <f t="shared" si="6"/>
        <v>13.75</v>
      </c>
      <c r="AG19" s="3" t="s">
        <v>113</v>
      </c>
      <c r="AH19" s="3" t="s">
        <v>125</v>
      </c>
      <c r="AI19" s="3" t="s">
        <v>50</v>
      </c>
    </row>
    <row r="20" spans="2:35" x14ac:dyDescent="0.3">
      <c r="B20" s="3" t="s">
        <v>24</v>
      </c>
      <c r="C20" s="3" t="s">
        <v>31</v>
      </c>
      <c r="D20" s="3">
        <v>12</v>
      </c>
      <c r="E20" s="3" t="s">
        <v>31</v>
      </c>
      <c r="F20" s="5">
        <v>13.75</v>
      </c>
      <c r="G20" s="5">
        <f t="shared" si="4"/>
        <v>13.854166666666666</v>
      </c>
      <c r="H20" s="5">
        <f t="shared" si="4"/>
        <v>13.958333333333334</v>
      </c>
      <c r="I20" s="5">
        <f t="shared" si="4"/>
        <v>14.0625</v>
      </c>
      <c r="J20" s="5">
        <f t="shared" si="4"/>
        <v>14.166666666666666</v>
      </c>
      <c r="K20" s="5">
        <f t="shared" si="4"/>
        <v>14.270833333333334</v>
      </c>
      <c r="L20" s="5">
        <f t="shared" si="5"/>
        <v>14.375</v>
      </c>
      <c r="M20" s="5">
        <f t="shared" si="5"/>
        <v>14.479166666666666</v>
      </c>
      <c r="N20" s="5">
        <f t="shared" si="5"/>
        <v>14.583333333333334</v>
      </c>
      <c r="O20" s="5">
        <f t="shared" si="5"/>
        <v>14.6875</v>
      </c>
      <c r="P20" s="5">
        <f t="shared" si="5"/>
        <v>14.791666666666666</v>
      </c>
      <c r="Q20" s="5">
        <f t="shared" si="5"/>
        <v>14.895833333333334</v>
      </c>
      <c r="R20" s="5">
        <f t="shared" si="5"/>
        <v>15</v>
      </c>
      <c r="S20" s="5">
        <f>IF(T9-T20&lt;0,T9-T20+15,T9-T20)/12</f>
        <v>0</v>
      </c>
      <c r="T20" s="5">
        <f>'Datos de la CN'!H15</f>
        <v>13.75</v>
      </c>
      <c r="U20" s="5">
        <f t="shared" si="6"/>
        <v>13.75</v>
      </c>
      <c r="V20" s="5">
        <f t="shared" si="6"/>
        <v>13.75</v>
      </c>
      <c r="W20" s="5">
        <f t="shared" si="6"/>
        <v>13.75</v>
      </c>
      <c r="X20" s="5">
        <f t="shared" si="6"/>
        <v>13.75</v>
      </c>
      <c r="Y20" s="5">
        <f t="shared" si="6"/>
        <v>13.75</v>
      </c>
      <c r="Z20" s="5">
        <f t="shared" si="6"/>
        <v>13.75</v>
      </c>
      <c r="AA20" s="5">
        <f t="shared" si="6"/>
        <v>13.75</v>
      </c>
      <c r="AB20" s="5">
        <f t="shared" si="6"/>
        <v>13.75</v>
      </c>
      <c r="AC20" s="5">
        <f t="shared" si="6"/>
        <v>13.75</v>
      </c>
      <c r="AD20" s="5">
        <f t="shared" si="6"/>
        <v>13.75</v>
      </c>
      <c r="AE20" s="5">
        <f t="shared" si="6"/>
        <v>13.75</v>
      </c>
      <c r="AF20" s="5">
        <f t="shared" si="6"/>
        <v>13.75</v>
      </c>
      <c r="AG20" s="3" t="s">
        <v>114</v>
      </c>
      <c r="AH20" s="3" t="s">
        <v>126</v>
      </c>
      <c r="AI20" s="3" t="s">
        <v>24</v>
      </c>
    </row>
    <row r="21" spans="2:35" x14ac:dyDescent="0.3">
      <c r="G21" s="5">
        <f t="shared" ref="G21:R21" si="7">1.25*H7/12</f>
        <v>0.10416666666666667</v>
      </c>
      <c r="H21" s="5">
        <f>1.25*I7/12</f>
        <v>0.20833333333333334</v>
      </c>
      <c r="I21" s="5">
        <f t="shared" si="7"/>
        <v>0.3125</v>
      </c>
      <c r="J21" s="5">
        <f t="shared" si="7"/>
        <v>0.41666666666666669</v>
      </c>
      <c r="K21" s="5">
        <f t="shared" si="7"/>
        <v>0.52083333333333337</v>
      </c>
      <c r="L21" s="5">
        <f t="shared" si="7"/>
        <v>0.625</v>
      </c>
      <c r="M21" s="5">
        <f>1.25*N7/12</f>
        <v>0.72916666666666663</v>
      </c>
      <c r="N21" s="5">
        <f t="shared" si="7"/>
        <v>0.83333333333333337</v>
      </c>
      <c r="O21" s="5">
        <f t="shared" si="7"/>
        <v>0.9375</v>
      </c>
      <c r="P21" s="5">
        <f t="shared" si="7"/>
        <v>1.0416666666666667</v>
      </c>
      <c r="Q21" s="5">
        <f t="shared" si="7"/>
        <v>1.1458333333333333</v>
      </c>
      <c r="R21" s="5">
        <f t="shared" si="7"/>
        <v>1.25</v>
      </c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3" spans="2:35" x14ac:dyDescent="0.3">
      <c r="B23" s="3" t="s">
        <v>52</v>
      </c>
      <c r="C23" s="16" t="s">
        <v>55</v>
      </c>
      <c r="D23" s="16" t="s">
        <v>129</v>
      </c>
      <c r="E23" s="16" t="s">
        <v>130</v>
      </c>
      <c r="F23" s="15" t="s">
        <v>131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5" x14ac:dyDescent="0.3">
      <c r="B24" s="3">
        <v>1</v>
      </c>
      <c r="C24" s="3" t="str">
        <f>'Datos de la CN'!B16</f>
        <v>Sol</v>
      </c>
      <c r="D24" s="3"/>
      <c r="E24" s="3"/>
      <c r="F24" s="3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2:35" x14ac:dyDescent="0.3">
      <c r="B25" s="3">
        <v>2</v>
      </c>
      <c r="C25" s="3" t="str">
        <f>'Datos de la CN'!B17</f>
        <v>Luna</v>
      </c>
      <c r="D25" s="3"/>
      <c r="E25" s="3"/>
      <c r="F25" s="3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2:35" x14ac:dyDescent="0.3">
      <c r="B26" s="3">
        <v>3</v>
      </c>
      <c r="C26" s="3" t="str">
        <f>'Datos de la CN'!B18</f>
        <v>Mercurio</v>
      </c>
      <c r="D26" s="3"/>
      <c r="E26" s="3"/>
      <c r="F26" s="3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2:35" x14ac:dyDescent="0.3">
      <c r="B27" s="3">
        <v>4</v>
      </c>
      <c r="C27" s="3" t="str">
        <f>'Datos de la CN'!B19</f>
        <v>Venus</v>
      </c>
      <c r="D27" s="3"/>
      <c r="E27" s="3"/>
      <c r="F27" s="3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2:35" x14ac:dyDescent="0.3">
      <c r="B28" s="3">
        <v>5</v>
      </c>
      <c r="C28" s="3" t="str">
        <f>'Datos de la CN'!B20</f>
        <v>Marte</v>
      </c>
      <c r="D28" s="3"/>
      <c r="E28" s="3"/>
      <c r="F28" s="3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2:35" x14ac:dyDescent="0.3">
      <c r="B29" s="3">
        <v>6</v>
      </c>
      <c r="C29" s="3" t="str">
        <f>'Datos de la CN'!B21</f>
        <v>Júpiter</v>
      </c>
      <c r="D29" s="3"/>
      <c r="E29" s="3"/>
      <c r="F29" s="3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2:35" x14ac:dyDescent="0.3">
      <c r="B30" s="3">
        <v>7</v>
      </c>
      <c r="C30" s="3" t="str">
        <f>'Datos de la CN'!B22</f>
        <v>Saturno</v>
      </c>
      <c r="D30" s="3"/>
      <c r="E30" s="3"/>
      <c r="F30" s="3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2:35" x14ac:dyDescent="0.3">
      <c r="B31" s="3">
        <v>8</v>
      </c>
      <c r="C31" s="3" t="str">
        <f>'Datos de la CN'!B23</f>
        <v>Urano</v>
      </c>
      <c r="D31" s="3"/>
      <c r="E31" s="3"/>
      <c r="F31" s="3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2:35" x14ac:dyDescent="0.3">
      <c r="B32" s="3">
        <v>9</v>
      </c>
      <c r="C32" s="3" t="str">
        <f>'Datos de la CN'!B24</f>
        <v>Neptuno</v>
      </c>
      <c r="D32" s="3"/>
      <c r="E32" s="3"/>
      <c r="F32" s="3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2:35" x14ac:dyDescent="0.3">
      <c r="B33" s="3">
        <v>10</v>
      </c>
      <c r="C33" s="3" t="str">
        <f>'Datos de la CN'!B25</f>
        <v>Plutón</v>
      </c>
      <c r="D33" s="3"/>
      <c r="E33" s="3"/>
      <c r="F33" s="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2:35" x14ac:dyDescent="0.3">
      <c r="B34" s="3">
        <v>11</v>
      </c>
      <c r="C34" s="3" t="str">
        <f>'Datos de la CN'!B26</f>
        <v>Nodo Norte Real</v>
      </c>
      <c r="D34" s="3"/>
      <c r="E34" s="3"/>
      <c r="F34" s="3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2:35" x14ac:dyDescent="0.3">
      <c r="B35" s="3">
        <v>12</v>
      </c>
      <c r="C35" s="3" t="str">
        <f>'Datos de la CN'!B27</f>
        <v>Quirón</v>
      </c>
      <c r="D35" s="3"/>
      <c r="E35" s="3"/>
      <c r="F35" s="3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2:35" x14ac:dyDescent="0.3">
      <c r="B36" s="3">
        <v>13</v>
      </c>
      <c r="C36" s="3" t="str">
        <f>'Datos de la CN'!B28</f>
        <v>Lilith</v>
      </c>
      <c r="D36" s="3"/>
      <c r="E36" s="3"/>
      <c r="F36" s="3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2:35" x14ac:dyDescent="0.3">
      <c r="B37" s="3">
        <v>14</v>
      </c>
      <c r="C37" s="3" t="str">
        <f>'Datos de la CN'!B29</f>
        <v>Vertex</v>
      </c>
      <c r="D37" s="3"/>
      <c r="E37" s="3"/>
      <c r="F37" s="3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2:35" x14ac:dyDescent="0.3">
      <c r="B38" s="3">
        <v>15</v>
      </c>
      <c r="C38" s="3" t="str">
        <f>'Datos de la CN'!B30</f>
        <v>Ceres</v>
      </c>
      <c r="D38" s="3"/>
      <c r="E38" s="3"/>
      <c r="F38" s="3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5" x14ac:dyDescent="0.3">
      <c r="B39" s="3">
        <v>23</v>
      </c>
      <c r="C39" s="3" t="str">
        <f>'Datos de la CN'!B31</f>
        <v>Varuna</v>
      </c>
      <c r="D39" s="3"/>
      <c r="E39" s="3"/>
      <c r="F39" s="3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2" spans="2:35" x14ac:dyDescent="0.3">
      <c r="B42" s="3" t="s">
        <v>51</v>
      </c>
      <c r="C42" s="3" t="s">
        <v>129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7"/>
      <c r="AE42" s="17"/>
      <c r="AF42" s="17"/>
      <c r="AG42" s="17"/>
      <c r="AH42" s="17"/>
      <c r="AI42" s="17"/>
    </row>
    <row r="43" spans="2:35" x14ac:dyDescent="0.3">
      <c r="B43" s="3" t="s">
        <v>10</v>
      </c>
      <c r="C43" s="3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7"/>
      <c r="AE43" s="9"/>
      <c r="AF43" s="9"/>
      <c r="AG43" s="9"/>
      <c r="AH43" s="9"/>
      <c r="AI43" s="9"/>
    </row>
    <row r="44" spans="2:35" x14ac:dyDescent="0.3">
      <c r="B44" s="3" t="s">
        <v>12</v>
      </c>
      <c r="C44" s="3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7"/>
      <c r="AE44" s="9"/>
      <c r="AF44" s="9"/>
      <c r="AG44" s="9"/>
      <c r="AH44" s="9"/>
      <c r="AI44" s="9"/>
    </row>
    <row r="45" spans="2:35" x14ac:dyDescent="0.3">
      <c r="B45" s="3" t="s">
        <v>14</v>
      </c>
      <c r="C45" s="3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7"/>
      <c r="AE45" s="9"/>
      <c r="AF45" s="9"/>
      <c r="AG45" s="9"/>
      <c r="AH45" s="9"/>
      <c r="AI45" s="9"/>
    </row>
    <row r="46" spans="2:35" x14ac:dyDescent="0.3">
      <c r="B46" s="3" t="s">
        <v>16</v>
      </c>
      <c r="C46" s="3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17"/>
      <c r="AE46" s="9"/>
      <c r="AF46" s="9"/>
      <c r="AG46" s="9"/>
      <c r="AH46" s="9"/>
      <c r="AI46" s="9"/>
    </row>
    <row r="47" spans="2:35" x14ac:dyDescent="0.3">
      <c r="B47" s="3" t="s">
        <v>18</v>
      </c>
      <c r="C47" s="3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17"/>
      <c r="AE47" s="9"/>
      <c r="AF47" s="9"/>
      <c r="AG47" s="9"/>
      <c r="AH47" s="9"/>
      <c r="AI47" s="9"/>
    </row>
    <row r="48" spans="2:35" x14ac:dyDescent="0.3">
      <c r="B48" s="3" t="s">
        <v>20</v>
      </c>
      <c r="C48" s="3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17"/>
      <c r="AE48" s="9"/>
      <c r="AF48" s="9"/>
      <c r="AG48" s="9"/>
      <c r="AH48" s="9"/>
      <c r="AI48" s="9"/>
    </row>
    <row r="49" spans="2:35" x14ac:dyDescent="0.3">
      <c r="B49" s="3" t="s">
        <v>22</v>
      </c>
      <c r="C49" s="3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17"/>
      <c r="AE49" s="9"/>
      <c r="AF49" s="9"/>
      <c r="AG49" s="9"/>
      <c r="AH49" s="9"/>
      <c r="AI49" s="9"/>
    </row>
    <row r="50" spans="2:35" x14ac:dyDescent="0.3">
      <c r="B50" s="3" t="s">
        <v>23</v>
      </c>
      <c r="C50" s="3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17"/>
      <c r="AE50" s="9"/>
      <c r="AF50" s="9"/>
      <c r="AG50" s="9"/>
      <c r="AH50" s="9"/>
      <c r="AI50" s="9"/>
    </row>
    <row r="51" spans="2:35" x14ac:dyDescent="0.3">
      <c r="B51" s="3" t="s">
        <v>25</v>
      </c>
      <c r="C51" s="3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17"/>
      <c r="AE51" s="9"/>
      <c r="AF51" s="9"/>
      <c r="AG51" s="9"/>
      <c r="AH51" s="9"/>
      <c r="AI51" s="9"/>
    </row>
    <row r="52" spans="2:35" x14ac:dyDescent="0.3">
      <c r="B52" s="3" t="s">
        <v>27</v>
      </c>
      <c r="C52" s="3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17"/>
      <c r="AE52" s="9"/>
      <c r="AF52" s="9"/>
      <c r="AG52" s="9"/>
      <c r="AH52" s="9"/>
      <c r="AI52" s="9"/>
    </row>
    <row r="53" spans="2:35" x14ac:dyDescent="0.3">
      <c r="B53" s="3" t="s">
        <v>29</v>
      </c>
      <c r="C53" s="3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17"/>
      <c r="AE53" s="9"/>
      <c r="AF53" s="9"/>
      <c r="AG53" s="9"/>
      <c r="AH53" s="9"/>
      <c r="AI53" s="9"/>
    </row>
    <row r="54" spans="2:35" x14ac:dyDescent="0.3">
      <c r="B54" s="3" t="s">
        <v>31</v>
      </c>
      <c r="C54" s="3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7"/>
      <c r="AE54" s="9"/>
      <c r="AF54" s="9"/>
      <c r="AG54" s="9"/>
      <c r="AH54" s="9"/>
      <c r="AI54" s="9"/>
    </row>
    <row r="57" spans="2:35" x14ac:dyDescent="0.3">
      <c r="B57" s="3" t="s">
        <v>2</v>
      </c>
      <c r="C57" s="3" t="s">
        <v>129</v>
      </c>
      <c r="D57" s="3" t="s">
        <v>130</v>
      </c>
      <c r="E57" s="9"/>
      <c r="F57" s="9"/>
      <c r="G57" s="9"/>
      <c r="H57" s="9"/>
      <c r="I57" s="9"/>
      <c r="J57" s="9"/>
      <c r="K57" s="9"/>
      <c r="L57" s="9"/>
      <c r="M57" s="9"/>
    </row>
    <row r="58" spans="2:35" x14ac:dyDescent="0.3">
      <c r="B58" s="3" t="s">
        <v>26</v>
      </c>
      <c r="C58" s="3" t="s">
        <v>10</v>
      </c>
      <c r="D58" s="3" t="s">
        <v>180</v>
      </c>
      <c r="E58" s="9"/>
      <c r="F58" s="9"/>
      <c r="G58" s="9"/>
      <c r="H58" s="9"/>
      <c r="I58" s="9"/>
      <c r="J58" s="9"/>
      <c r="K58" s="9"/>
      <c r="L58" s="9"/>
      <c r="M58" s="9"/>
    </row>
    <row r="59" spans="2:35" x14ac:dyDescent="0.3">
      <c r="B59" s="3" t="s">
        <v>28</v>
      </c>
      <c r="C59" s="3" t="s">
        <v>12</v>
      </c>
      <c r="D59" s="3" t="s">
        <v>181</v>
      </c>
      <c r="E59" s="9"/>
      <c r="F59" s="9"/>
      <c r="G59" s="9"/>
      <c r="H59" s="9"/>
      <c r="I59" s="9"/>
      <c r="J59" s="9"/>
      <c r="K59" s="9"/>
      <c r="L59" s="9"/>
      <c r="M59" s="9"/>
    </row>
    <row r="60" spans="2:35" x14ac:dyDescent="0.3">
      <c r="B60" s="3" t="s">
        <v>30</v>
      </c>
      <c r="C60" s="3" t="s">
        <v>14</v>
      </c>
      <c r="D60" s="3" t="s">
        <v>182</v>
      </c>
      <c r="E60" s="9"/>
      <c r="F60" s="9"/>
      <c r="G60" s="9"/>
      <c r="H60" s="9"/>
      <c r="I60" s="9"/>
      <c r="J60" s="9"/>
      <c r="K60" s="9"/>
      <c r="L60" s="9"/>
      <c r="M60" s="9"/>
    </row>
    <row r="61" spans="2:35" x14ac:dyDescent="0.3">
      <c r="B61" s="3" t="s">
        <v>11</v>
      </c>
      <c r="C61" s="3" t="s">
        <v>16</v>
      </c>
      <c r="D61" s="3" t="s">
        <v>183</v>
      </c>
      <c r="E61" s="9"/>
      <c r="F61" s="9"/>
      <c r="G61" s="9"/>
      <c r="H61" s="9"/>
      <c r="I61" s="9"/>
      <c r="J61" s="9"/>
      <c r="K61" s="9"/>
      <c r="L61" s="9"/>
      <c r="M61" s="9"/>
    </row>
    <row r="62" spans="2:35" x14ac:dyDescent="0.3">
      <c r="B62" s="3" t="s">
        <v>48</v>
      </c>
      <c r="C62" s="3" t="s">
        <v>18</v>
      </c>
      <c r="D62" s="3" t="s">
        <v>184</v>
      </c>
      <c r="E62" s="9"/>
      <c r="F62" s="9"/>
      <c r="G62" s="9"/>
      <c r="H62" s="9"/>
      <c r="I62" s="9"/>
      <c r="J62" s="9"/>
      <c r="K62" s="9"/>
      <c r="L62" s="9"/>
      <c r="M62" s="9"/>
    </row>
    <row r="63" spans="2:35" x14ac:dyDescent="0.3">
      <c r="B63" s="3" t="s">
        <v>13</v>
      </c>
      <c r="C63" s="3" t="s">
        <v>20</v>
      </c>
      <c r="D63" s="3" t="s">
        <v>185</v>
      </c>
      <c r="E63" s="9"/>
      <c r="F63" s="9"/>
      <c r="G63" s="9"/>
      <c r="H63" s="9"/>
      <c r="I63" s="9"/>
      <c r="J63" s="9"/>
      <c r="K63" s="9"/>
      <c r="L63" s="9"/>
      <c r="M63" s="9"/>
    </row>
    <row r="64" spans="2:35" x14ac:dyDescent="0.3">
      <c r="B64" s="3" t="s">
        <v>15</v>
      </c>
      <c r="C64" s="3" t="s">
        <v>22</v>
      </c>
      <c r="D64" s="3" t="s">
        <v>186</v>
      </c>
      <c r="E64" s="9"/>
      <c r="F64" s="9"/>
      <c r="G64" s="9"/>
      <c r="H64" s="9"/>
      <c r="I64" s="9"/>
      <c r="J64" s="9"/>
      <c r="K64" s="9"/>
      <c r="L64" s="9"/>
      <c r="M64" s="9"/>
    </row>
    <row r="65" spans="2:13" x14ac:dyDescent="0.3">
      <c r="B65" s="3" t="s">
        <v>17</v>
      </c>
      <c r="C65" s="3" t="s">
        <v>23</v>
      </c>
      <c r="D65" s="3" t="s">
        <v>187</v>
      </c>
      <c r="E65" s="9"/>
      <c r="F65" s="9"/>
      <c r="G65" s="9"/>
      <c r="H65" s="9"/>
      <c r="I65" s="9"/>
      <c r="J65" s="9"/>
      <c r="K65" s="9"/>
      <c r="L65" s="9"/>
      <c r="M65" s="9"/>
    </row>
    <row r="66" spans="2:13" x14ac:dyDescent="0.3">
      <c r="B66" s="3" t="s">
        <v>19</v>
      </c>
      <c r="C66" s="3" t="s">
        <v>25</v>
      </c>
      <c r="D66" s="3" t="s">
        <v>188</v>
      </c>
      <c r="E66" s="9"/>
      <c r="F66" s="9"/>
      <c r="G66" s="9"/>
      <c r="H66" s="9"/>
      <c r="I66" s="9"/>
      <c r="J66" s="9"/>
      <c r="K66" s="9"/>
      <c r="L66" s="9"/>
      <c r="M66" s="9"/>
    </row>
    <row r="67" spans="2:13" x14ac:dyDescent="0.3">
      <c r="B67" s="3" t="s">
        <v>21</v>
      </c>
      <c r="C67" s="3" t="s">
        <v>27</v>
      </c>
      <c r="D67" s="3" t="s">
        <v>189</v>
      </c>
      <c r="E67" s="9"/>
      <c r="F67" s="9"/>
      <c r="G67" s="9"/>
      <c r="H67" s="9"/>
      <c r="I67" s="9"/>
      <c r="J67" s="9"/>
      <c r="K67" s="9"/>
      <c r="L67" s="9"/>
      <c r="M67" s="9"/>
    </row>
    <row r="68" spans="2:13" x14ac:dyDescent="0.3">
      <c r="B68" s="3" t="s">
        <v>50</v>
      </c>
      <c r="C68" s="3" t="s">
        <v>29</v>
      </c>
      <c r="D68" s="3" t="s">
        <v>190</v>
      </c>
      <c r="E68" s="9"/>
      <c r="F68" s="9"/>
      <c r="G68" s="9"/>
      <c r="H68" s="9"/>
      <c r="I68" s="9"/>
      <c r="J68" s="9"/>
      <c r="K68" s="9"/>
      <c r="L68" s="9"/>
      <c r="M68" s="9"/>
    </row>
    <row r="69" spans="2:13" x14ac:dyDescent="0.3">
      <c r="B69" s="3" t="s">
        <v>24</v>
      </c>
      <c r="C69" s="3" t="s">
        <v>31</v>
      </c>
      <c r="D69" s="3" t="s">
        <v>191</v>
      </c>
      <c r="E69" s="9"/>
      <c r="F69" s="9"/>
      <c r="G69" s="9"/>
      <c r="H69" s="9"/>
      <c r="I69" s="9"/>
      <c r="J69" s="9"/>
      <c r="K69" s="9"/>
      <c r="L69" s="9"/>
      <c r="M69" s="9"/>
    </row>
    <row r="72" spans="2:13" x14ac:dyDescent="0.3">
      <c r="B72" s="3" t="s">
        <v>115</v>
      </c>
      <c r="C72" s="3" t="s">
        <v>10</v>
      </c>
      <c r="D72" s="3" t="s">
        <v>26</v>
      </c>
      <c r="E72" s="3">
        <v>1</v>
      </c>
    </row>
    <row r="73" spans="2:13" x14ac:dyDescent="0.3">
      <c r="B73" s="3" t="s">
        <v>116</v>
      </c>
      <c r="C73" s="3" t="s">
        <v>12</v>
      </c>
      <c r="D73" s="3" t="s">
        <v>28</v>
      </c>
      <c r="E73" s="3">
        <v>2</v>
      </c>
    </row>
    <row r="74" spans="2:13" x14ac:dyDescent="0.3">
      <c r="B74" s="3" t="s">
        <v>117</v>
      </c>
      <c r="C74" s="3" t="s">
        <v>14</v>
      </c>
      <c r="D74" s="3" t="s">
        <v>30</v>
      </c>
      <c r="E74" s="3">
        <v>3</v>
      </c>
    </row>
    <row r="75" spans="2:13" x14ac:dyDescent="0.3">
      <c r="B75" s="3" t="s">
        <v>118</v>
      </c>
      <c r="C75" s="3" t="s">
        <v>16</v>
      </c>
      <c r="D75" s="3" t="s">
        <v>11</v>
      </c>
      <c r="E75" s="3">
        <v>4</v>
      </c>
    </row>
    <row r="76" spans="2:13" x14ac:dyDescent="0.3">
      <c r="B76" s="3" t="s">
        <v>119</v>
      </c>
      <c r="C76" s="3" t="s">
        <v>18</v>
      </c>
      <c r="D76" s="3" t="s">
        <v>48</v>
      </c>
      <c r="E76" s="3">
        <v>5</v>
      </c>
    </row>
    <row r="77" spans="2:13" x14ac:dyDescent="0.3">
      <c r="B77" s="3" t="s">
        <v>120</v>
      </c>
      <c r="C77" s="3" t="s">
        <v>20</v>
      </c>
      <c r="D77" s="3" t="s">
        <v>13</v>
      </c>
      <c r="E77" s="3">
        <v>6</v>
      </c>
    </row>
    <row r="78" spans="2:13" x14ac:dyDescent="0.3">
      <c r="B78" s="3" t="s">
        <v>121</v>
      </c>
      <c r="C78" s="3" t="s">
        <v>22</v>
      </c>
      <c r="D78" s="3" t="s">
        <v>15</v>
      </c>
      <c r="E78" s="3">
        <v>7</v>
      </c>
    </row>
    <row r="79" spans="2:13" x14ac:dyDescent="0.3">
      <c r="B79" s="3" t="s">
        <v>122</v>
      </c>
      <c r="C79" s="3" t="s">
        <v>23</v>
      </c>
      <c r="D79" s="3" t="s">
        <v>17</v>
      </c>
      <c r="E79" s="3">
        <v>8</v>
      </c>
    </row>
    <row r="80" spans="2:13" x14ac:dyDescent="0.3">
      <c r="B80" s="3" t="s">
        <v>123</v>
      </c>
      <c r="C80" s="3" t="s">
        <v>25</v>
      </c>
      <c r="D80" s="3" t="s">
        <v>19</v>
      </c>
      <c r="E80" s="3">
        <v>9</v>
      </c>
    </row>
    <row r="81" spans="2:5" x14ac:dyDescent="0.3">
      <c r="B81" s="3" t="s">
        <v>124</v>
      </c>
      <c r="C81" s="3" t="s">
        <v>27</v>
      </c>
      <c r="D81" s="3" t="s">
        <v>21</v>
      </c>
      <c r="E81" s="3">
        <v>10</v>
      </c>
    </row>
    <row r="82" spans="2:5" x14ac:dyDescent="0.3">
      <c r="B82" s="3" t="s">
        <v>125</v>
      </c>
      <c r="C82" s="3" t="s">
        <v>29</v>
      </c>
      <c r="D82" s="3" t="s">
        <v>50</v>
      </c>
      <c r="E82" s="3">
        <v>11</v>
      </c>
    </row>
    <row r="83" spans="2:5" x14ac:dyDescent="0.3">
      <c r="B83" s="3" t="s">
        <v>126</v>
      </c>
      <c r="C83" s="3" t="s">
        <v>31</v>
      </c>
      <c r="D83" s="3" t="s">
        <v>24</v>
      </c>
      <c r="E83" s="3">
        <v>12</v>
      </c>
    </row>
    <row r="86" spans="2:5" x14ac:dyDescent="0.3">
      <c r="B86" s="3" t="s">
        <v>103</v>
      </c>
      <c r="C86" s="3" t="s">
        <v>10</v>
      </c>
      <c r="D86" s="3" t="s">
        <v>26</v>
      </c>
      <c r="E86" s="3">
        <v>1</v>
      </c>
    </row>
    <row r="87" spans="2:5" x14ac:dyDescent="0.3">
      <c r="B87" s="3" t="s">
        <v>104</v>
      </c>
      <c r="C87" s="3" t="s">
        <v>12</v>
      </c>
      <c r="D87" s="3" t="s">
        <v>28</v>
      </c>
      <c r="E87" s="3">
        <v>2</v>
      </c>
    </row>
    <row r="88" spans="2:5" x14ac:dyDescent="0.3">
      <c r="B88" s="3" t="s">
        <v>105</v>
      </c>
      <c r="C88" s="3" t="s">
        <v>14</v>
      </c>
      <c r="D88" s="3" t="s">
        <v>30</v>
      </c>
      <c r="E88" s="3">
        <v>3</v>
      </c>
    </row>
    <row r="89" spans="2:5" x14ac:dyDescent="0.3">
      <c r="B89" s="3" t="s">
        <v>106</v>
      </c>
      <c r="C89" s="3" t="s">
        <v>16</v>
      </c>
      <c r="D89" s="3" t="s">
        <v>11</v>
      </c>
      <c r="E89" s="3">
        <v>4</v>
      </c>
    </row>
    <row r="90" spans="2:5" x14ac:dyDescent="0.3">
      <c r="B90" s="3" t="s">
        <v>107</v>
      </c>
      <c r="C90" s="3" t="s">
        <v>18</v>
      </c>
      <c r="D90" s="3" t="s">
        <v>48</v>
      </c>
      <c r="E90" s="3">
        <v>5</v>
      </c>
    </row>
    <row r="91" spans="2:5" x14ac:dyDescent="0.3">
      <c r="B91" s="3" t="s">
        <v>108</v>
      </c>
      <c r="C91" s="3" t="s">
        <v>20</v>
      </c>
      <c r="D91" s="3" t="s">
        <v>13</v>
      </c>
      <c r="E91" s="3">
        <v>6</v>
      </c>
    </row>
    <row r="92" spans="2:5" x14ac:dyDescent="0.3">
      <c r="B92" s="3" t="s">
        <v>109</v>
      </c>
      <c r="C92" s="3" t="s">
        <v>22</v>
      </c>
      <c r="D92" s="3" t="s">
        <v>15</v>
      </c>
      <c r="E92" s="3">
        <v>7</v>
      </c>
    </row>
    <row r="93" spans="2:5" x14ac:dyDescent="0.3">
      <c r="B93" s="3" t="s">
        <v>110</v>
      </c>
      <c r="C93" s="3" t="s">
        <v>23</v>
      </c>
      <c r="D93" s="3" t="s">
        <v>17</v>
      </c>
      <c r="E93" s="3">
        <v>8</v>
      </c>
    </row>
    <row r="94" spans="2:5" x14ac:dyDescent="0.3">
      <c r="B94" s="3" t="s">
        <v>111</v>
      </c>
      <c r="C94" s="3" t="s">
        <v>25</v>
      </c>
      <c r="D94" s="3" t="s">
        <v>19</v>
      </c>
      <c r="E94" s="3">
        <v>9</v>
      </c>
    </row>
    <row r="95" spans="2:5" x14ac:dyDescent="0.3">
      <c r="B95" s="3" t="s">
        <v>112</v>
      </c>
      <c r="C95" s="3" t="s">
        <v>27</v>
      </c>
      <c r="D95" s="3" t="s">
        <v>21</v>
      </c>
      <c r="E95" s="3">
        <v>10</v>
      </c>
    </row>
    <row r="96" spans="2:5" x14ac:dyDescent="0.3">
      <c r="B96" s="3" t="s">
        <v>113</v>
      </c>
      <c r="C96" s="3" t="s">
        <v>29</v>
      </c>
      <c r="D96" s="3" t="s">
        <v>50</v>
      </c>
      <c r="E96" s="3">
        <v>11</v>
      </c>
    </row>
    <row r="97" spans="2:5" x14ac:dyDescent="0.3">
      <c r="B97" s="3" t="s">
        <v>114</v>
      </c>
      <c r="C97" s="3" t="s">
        <v>31</v>
      </c>
      <c r="D97" s="3" t="s">
        <v>24</v>
      </c>
      <c r="E97" s="3">
        <v>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7588-5712-48C9-9A6E-5C17F476EE4D}">
  <sheetPr codeName="Hoja5"/>
  <dimension ref="B3:N19"/>
  <sheetViews>
    <sheetView zoomScale="88" zoomScaleNormal="88" workbookViewId="0">
      <selection activeCell="C4" sqref="C4"/>
    </sheetView>
  </sheetViews>
  <sheetFormatPr baseColWidth="10" defaultRowHeight="14.4" x14ac:dyDescent="0.3"/>
  <cols>
    <col min="2" max="2" width="20.5546875" customWidth="1"/>
    <col min="3" max="3" width="58.6640625" customWidth="1"/>
    <col min="4" max="4" width="39.88671875" customWidth="1"/>
    <col min="8" max="8" width="19" customWidth="1"/>
    <col min="11" max="11" width="25.77734375" customWidth="1"/>
    <col min="13" max="14" width="26" customWidth="1"/>
  </cols>
  <sheetData>
    <row r="3" spans="2:14" x14ac:dyDescent="0.3">
      <c r="B3" s="19" t="s">
        <v>55</v>
      </c>
      <c r="C3" s="19" t="s">
        <v>200</v>
      </c>
      <c r="D3" s="19" t="s">
        <v>195</v>
      </c>
      <c r="E3" s="19" t="s">
        <v>196</v>
      </c>
      <c r="F3" s="19" t="s">
        <v>197</v>
      </c>
      <c r="G3" s="19" t="s">
        <v>198</v>
      </c>
      <c r="H3" s="19" t="s">
        <v>2</v>
      </c>
      <c r="K3" s="19" t="str">
        <f>'Datos de la CN'!Z3</f>
        <v>Nombre</v>
      </c>
      <c r="M3" s="19" t="str">
        <f>'Datos de la CN'!Z6</f>
        <v>Fecha de Nacimiento</v>
      </c>
      <c r="N3" s="19" t="str">
        <f>'Datos de la CN'!Z9</f>
        <v>Lugar de Residencia</v>
      </c>
    </row>
    <row r="4" spans="2:14" ht="122.4" customHeight="1" x14ac:dyDescent="0.3">
      <c r="B4" s="3" t="str">
        <f>'Datos de la CN'!B16</f>
        <v>Sol</v>
      </c>
      <c r="C4" s="4"/>
      <c r="D4" s="3" t="e">
        <f>"| "&amp;E4&amp;" | "&amp;F4&amp;" | "&amp;G4&amp;" | "&amp;H4&amp;" |"</f>
        <v>#N/A</v>
      </c>
      <c r="E4" s="4" t="e">
        <f>'Datos de la CN'!T16</f>
        <v>#N/A</v>
      </c>
      <c r="F4" s="4" t="str">
        <f>IF('Datos de la CN'!L16&lt;&gt;"","RegS","")</f>
        <v/>
      </c>
      <c r="G4" s="3" t="str">
        <f>IF('Datos de la CN'!I16="","","R")</f>
        <v/>
      </c>
      <c r="H4" s="3">
        <f>'Datos de la CN'!C16</f>
        <v>0</v>
      </c>
      <c r="K4" s="4">
        <f>'Datos de la CN'!Z4</f>
        <v>0</v>
      </c>
      <c r="M4" s="21">
        <f>'Datos de la CN'!Z7</f>
        <v>0</v>
      </c>
      <c r="N4" s="4">
        <f>'Datos de la CN'!Z10</f>
        <v>0</v>
      </c>
    </row>
    <row r="5" spans="2:14" ht="122.4" customHeight="1" x14ac:dyDescent="0.3">
      <c r="B5" s="3" t="str">
        <f>'Datos de la CN'!B17</f>
        <v>Luna</v>
      </c>
      <c r="C5" s="3"/>
      <c r="D5" s="3" t="e">
        <f t="shared" ref="D5:D19" si="0">"| "&amp;E5&amp;" | "&amp;F5&amp;" | "&amp;G5&amp;" | "&amp;H5&amp;" |"</f>
        <v>#N/A</v>
      </c>
      <c r="E5" s="4" t="e">
        <f>'Datos de la CN'!T17</f>
        <v>#N/A</v>
      </c>
      <c r="F5" s="4" t="str">
        <f>IF('Datos de la CN'!L17&lt;&gt;"","RegS","")</f>
        <v/>
      </c>
      <c r="G5" s="3" t="str">
        <f>IF('Datos de la CN'!I17="","","R")</f>
        <v/>
      </c>
      <c r="H5" s="3">
        <f>'Datos de la CN'!C17</f>
        <v>0</v>
      </c>
    </row>
    <row r="6" spans="2:14" ht="122.4" customHeight="1" x14ac:dyDescent="0.3">
      <c r="B6" s="3" t="str">
        <f>'Datos de la CN'!B18</f>
        <v>Mercurio</v>
      </c>
      <c r="C6" s="3"/>
      <c r="D6" s="3" t="e">
        <f t="shared" si="0"/>
        <v>#N/A</v>
      </c>
      <c r="E6" s="4" t="e">
        <f>'Datos de la CN'!T18</f>
        <v>#N/A</v>
      </c>
      <c r="F6" s="4" t="str">
        <f>IF('Datos de la CN'!L18&lt;&gt;"","RegS","")</f>
        <v/>
      </c>
      <c r="G6" s="3" t="str">
        <f>IF('Datos de la CN'!I18="","","R")</f>
        <v/>
      </c>
      <c r="H6" s="3">
        <f>'Datos de la CN'!C18</f>
        <v>0</v>
      </c>
    </row>
    <row r="7" spans="2:14" ht="122.4" customHeight="1" x14ac:dyDescent="0.3">
      <c r="B7" s="3" t="str">
        <f>'Datos de la CN'!B19</f>
        <v>Venus</v>
      </c>
      <c r="C7" s="3"/>
      <c r="D7" s="3" t="e">
        <f t="shared" si="0"/>
        <v>#N/A</v>
      </c>
      <c r="E7" s="4" t="e">
        <f>'Datos de la CN'!T19</f>
        <v>#N/A</v>
      </c>
      <c r="F7" s="4" t="str">
        <f>IF('Datos de la CN'!L19&lt;&gt;"","RegS","")</f>
        <v/>
      </c>
      <c r="G7" s="3" t="str">
        <f>IF('Datos de la CN'!I19="","","R")</f>
        <v/>
      </c>
      <c r="H7" s="3">
        <f>'Datos de la CN'!C19</f>
        <v>0</v>
      </c>
    </row>
    <row r="8" spans="2:14" ht="122.4" customHeight="1" x14ac:dyDescent="0.3">
      <c r="B8" s="3" t="str">
        <f>'Datos de la CN'!B20</f>
        <v>Marte</v>
      </c>
      <c r="C8" s="3"/>
      <c r="D8" s="3" t="e">
        <f t="shared" si="0"/>
        <v>#N/A</v>
      </c>
      <c r="E8" s="4" t="e">
        <f>'Datos de la CN'!T20</f>
        <v>#N/A</v>
      </c>
      <c r="F8" s="4" t="str">
        <f>IF('Datos de la CN'!L20&lt;&gt;"","RegS","")</f>
        <v/>
      </c>
      <c r="G8" s="3" t="str">
        <f>IF('Datos de la CN'!I20="","","R")</f>
        <v/>
      </c>
      <c r="H8" s="3">
        <f>'Datos de la CN'!C20</f>
        <v>0</v>
      </c>
    </row>
    <row r="9" spans="2:14" ht="122.4" customHeight="1" x14ac:dyDescent="0.3">
      <c r="B9" s="3" t="str">
        <f>'Datos de la CN'!B21</f>
        <v>Júpiter</v>
      </c>
      <c r="C9" s="3"/>
      <c r="D9" s="3" t="e">
        <f t="shared" si="0"/>
        <v>#N/A</v>
      </c>
      <c r="E9" s="4" t="e">
        <f>'Datos de la CN'!T21</f>
        <v>#N/A</v>
      </c>
      <c r="F9" s="4" t="str">
        <f>IF('Datos de la CN'!L21&lt;&gt;"","RegS","")</f>
        <v/>
      </c>
      <c r="G9" s="3" t="str">
        <f>IF('Datos de la CN'!I21="","","R")</f>
        <v/>
      </c>
      <c r="H9" s="3">
        <f>'Datos de la CN'!C21</f>
        <v>0</v>
      </c>
    </row>
    <row r="10" spans="2:14" ht="122.4" customHeight="1" x14ac:dyDescent="0.3">
      <c r="B10" s="3" t="str">
        <f>'Datos de la CN'!B22</f>
        <v>Saturno</v>
      </c>
      <c r="C10" s="3"/>
      <c r="D10" s="3" t="e">
        <f t="shared" si="0"/>
        <v>#N/A</v>
      </c>
      <c r="E10" s="4" t="e">
        <f>'Datos de la CN'!T22</f>
        <v>#N/A</v>
      </c>
      <c r="F10" s="4" t="str">
        <f>IF('Datos de la CN'!L22&lt;&gt;"","RegS","")</f>
        <v/>
      </c>
      <c r="G10" s="3" t="str">
        <f>IF('Datos de la CN'!I22="","","R")</f>
        <v>R</v>
      </c>
      <c r="H10" s="3">
        <f>'Datos de la CN'!C22</f>
        <v>0</v>
      </c>
    </row>
    <row r="11" spans="2:14" ht="122.4" customHeight="1" x14ac:dyDescent="0.3">
      <c r="B11" s="3" t="str">
        <f>'Datos de la CN'!B23</f>
        <v>Urano</v>
      </c>
      <c r="C11" s="20"/>
      <c r="D11" s="3" t="e">
        <f t="shared" si="0"/>
        <v>#N/A</v>
      </c>
      <c r="E11" s="4" t="e">
        <f>'Datos de la CN'!T23</f>
        <v>#N/A</v>
      </c>
      <c r="F11" s="4" t="str">
        <f>IF('Datos de la CN'!L23&lt;&gt;"","RegS","")</f>
        <v/>
      </c>
      <c r="G11" s="3" t="str">
        <f>IF('Datos de la CN'!I23="","","R")</f>
        <v/>
      </c>
      <c r="H11" s="3">
        <f>'Datos de la CN'!C23</f>
        <v>0</v>
      </c>
    </row>
    <row r="12" spans="2:14" ht="122.4" customHeight="1" x14ac:dyDescent="0.3">
      <c r="B12" s="3" t="str">
        <f>'Datos de la CN'!B24</f>
        <v>Neptuno</v>
      </c>
      <c r="C12" s="20"/>
      <c r="D12" s="3" t="e">
        <f t="shared" si="0"/>
        <v>#N/A</v>
      </c>
      <c r="E12" s="4" t="e">
        <f>'Datos de la CN'!T24</f>
        <v>#N/A</v>
      </c>
      <c r="F12" s="4" t="str">
        <f>IF('Datos de la CN'!L24&lt;&gt;"","RegS","")</f>
        <v/>
      </c>
      <c r="G12" s="3" t="str">
        <f>IF('Datos de la CN'!I24="","","R")</f>
        <v/>
      </c>
      <c r="H12" s="3">
        <f>'Datos de la CN'!C24</f>
        <v>0</v>
      </c>
    </row>
    <row r="13" spans="2:14" ht="122.4" customHeight="1" x14ac:dyDescent="0.3">
      <c r="B13" s="3" t="str">
        <f>'Datos de la CN'!B25</f>
        <v>Plutón</v>
      </c>
      <c r="C13" s="20"/>
      <c r="D13" s="3" t="e">
        <f t="shared" si="0"/>
        <v>#N/A</v>
      </c>
      <c r="E13" s="4" t="e">
        <f>'Datos de la CN'!T25</f>
        <v>#N/A</v>
      </c>
      <c r="F13" s="4" t="str">
        <f>IF('Datos de la CN'!L25&lt;&gt;"","RegS","")</f>
        <v/>
      </c>
      <c r="G13" s="3" t="str">
        <f>IF('Datos de la CN'!I25="","","R")</f>
        <v/>
      </c>
      <c r="H13" s="3">
        <f>'Datos de la CN'!C25</f>
        <v>0</v>
      </c>
    </row>
    <row r="14" spans="2:14" ht="122.4" customHeight="1" x14ac:dyDescent="0.3">
      <c r="B14" s="3" t="str">
        <f>'Datos de la CN'!B26</f>
        <v>Nodo Norte Real</v>
      </c>
      <c r="C14" s="20"/>
      <c r="D14" s="3" t="e">
        <f t="shared" si="0"/>
        <v>#N/A</v>
      </c>
      <c r="E14" s="4" t="e">
        <f>'Datos de la CN'!T26</f>
        <v>#N/A</v>
      </c>
      <c r="F14" s="4" t="str">
        <f>IF('Datos de la CN'!L26&lt;&gt;"","RegS","")</f>
        <v/>
      </c>
      <c r="G14" s="3" t="str">
        <f>IF('Datos de la CN'!I26="","","R")</f>
        <v/>
      </c>
      <c r="H14" s="3">
        <f>'Datos de la CN'!C26</f>
        <v>0</v>
      </c>
    </row>
    <row r="15" spans="2:14" ht="122.4" customHeight="1" x14ac:dyDescent="0.3">
      <c r="B15" s="3" t="str">
        <f>'Datos de la CN'!B27</f>
        <v>Quirón</v>
      </c>
      <c r="C15" s="20"/>
      <c r="D15" s="3" t="e">
        <f t="shared" si="0"/>
        <v>#N/A</v>
      </c>
      <c r="E15" s="4" t="e">
        <f>'Datos de la CN'!T27</f>
        <v>#N/A</v>
      </c>
      <c r="F15" s="4" t="str">
        <f>IF('Datos de la CN'!L27&lt;&gt;"","RegS","")</f>
        <v/>
      </c>
      <c r="G15" s="3" t="str">
        <f>IF('Datos de la CN'!I27="","","R")</f>
        <v/>
      </c>
      <c r="H15" s="3">
        <f>'Datos de la CN'!C27</f>
        <v>0</v>
      </c>
    </row>
    <row r="16" spans="2:14" ht="122.4" customHeight="1" x14ac:dyDescent="0.3">
      <c r="B16" s="3" t="str">
        <f>'Datos de la CN'!B28</f>
        <v>Lilith</v>
      </c>
      <c r="C16" s="20"/>
      <c r="D16" s="3" t="e">
        <f t="shared" si="0"/>
        <v>#N/A</v>
      </c>
      <c r="E16" s="4" t="e">
        <f>'Datos de la CN'!T28</f>
        <v>#N/A</v>
      </c>
      <c r="F16" s="4" t="str">
        <f>IF('Datos de la CN'!L28&lt;&gt;"","RegS","")</f>
        <v/>
      </c>
      <c r="G16" s="3" t="str">
        <f>IF('Datos de la CN'!I28="","","R")</f>
        <v/>
      </c>
      <c r="H16" s="3">
        <f>'Datos de la CN'!C28</f>
        <v>0</v>
      </c>
    </row>
    <row r="17" spans="2:8" ht="122.4" customHeight="1" x14ac:dyDescent="0.3">
      <c r="B17" s="3" t="str">
        <f>'Datos de la CN'!B29</f>
        <v>Vertex</v>
      </c>
      <c r="C17" s="20"/>
      <c r="D17" s="3" t="e">
        <f t="shared" si="0"/>
        <v>#N/A</v>
      </c>
      <c r="E17" s="4" t="e">
        <f>'Datos de la CN'!T29</f>
        <v>#N/A</v>
      </c>
      <c r="F17" s="4" t="str">
        <f>IF('Datos de la CN'!L29&lt;&gt;"","RegS","")</f>
        <v/>
      </c>
      <c r="G17" s="3" t="str">
        <f>IF('Datos de la CN'!I29="","","R")</f>
        <v/>
      </c>
      <c r="H17" s="3">
        <f>'Datos de la CN'!C29</f>
        <v>0</v>
      </c>
    </row>
    <row r="18" spans="2:8" ht="122.4" customHeight="1" x14ac:dyDescent="0.3">
      <c r="B18" s="3" t="str">
        <f>'Datos de la CN'!B30</f>
        <v>Ceres</v>
      </c>
      <c r="C18" s="20"/>
      <c r="D18" s="3" t="e">
        <f t="shared" si="0"/>
        <v>#N/A</v>
      </c>
      <c r="E18" s="4" t="e">
        <f>'Datos de la CN'!T30</f>
        <v>#N/A</v>
      </c>
      <c r="F18" s="4" t="str">
        <f>IF('Datos de la CN'!L30&lt;&gt;"","RegS","")</f>
        <v/>
      </c>
      <c r="G18" s="3" t="str">
        <f>IF('Datos de la CN'!I30="","","R")</f>
        <v/>
      </c>
      <c r="H18" s="3">
        <f>'Datos de la CN'!C30</f>
        <v>0</v>
      </c>
    </row>
    <row r="19" spans="2:8" ht="122.4" customHeight="1" x14ac:dyDescent="0.3">
      <c r="B19" s="3" t="str">
        <f>'Datos de la CN'!B31</f>
        <v>Varuna</v>
      </c>
      <c r="C19" s="20"/>
      <c r="D19" s="3" t="str">
        <f t="shared" si="0"/>
        <v>|  |  |  | 0 |</v>
      </c>
      <c r="E19" s="4" t="str">
        <f>'Datos de la CN'!T31</f>
        <v/>
      </c>
      <c r="F19" s="4" t="str">
        <f>IF('Datos de la CN'!L38&lt;&gt;"","RegS","")</f>
        <v/>
      </c>
      <c r="G19" s="3" t="str">
        <f>IF('Datos de la CN'!I31="","","R")</f>
        <v/>
      </c>
      <c r="H19" s="3">
        <f>'Datos de la CN'!C31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11</vt:i4>
      </vt:variant>
    </vt:vector>
  </HeadingPairs>
  <TitlesOfParts>
    <vt:vector size="16" baseType="lpstr">
      <vt:lpstr>Datos de la CN</vt:lpstr>
      <vt:lpstr>Tabla de Aspectos</vt:lpstr>
      <vt:lpstr>Resumen de Aspectos</vt:lpstr>
      <vt:lpstr>Base de Datos</vt:lpstr>
      <vt:lpstr>Interpretación</vt:lpstr>
      <vt:lpstr>Aspectos</vt:lpstr>
      <vt:lpstr>Astros</vt:lpstr>
      <vt:lpstr>CasasB</vt:lpstr>
      <vt:lpstr>CasasS</vt:lpstr>
      <vt:lpstr>DeC</vt:lpstr>
      <vt:lpstr>DeS</vt:lpstr>
      <vt:lpstr>NumeroC</vt:lpstr>
      <vt:lpstr>Puntos</vt:lpstr>
      <vt:lpstr>Regentes</vt:lpstr>
      <vt:lpstr>SignosB</vt:lpstr>
      <vt:lpstr>SignosS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Víctor Eduardo Muñante Gutiérrez</cp:lastModifiedBy>
  <dcterms:created xsi:type="dcterms:W3CDTF">2021-06-30T18:46:19Z</dcterms:created>
  <dcterms:modified xsi:type="dcterms:W3CDTF">2023-07-06T16:26:40Z</dcterms:modified>
</cp:coreProperties>
</file>