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new/Dropbox/Trading/Data/CoinMarketCap_ICO/"/>
    </mc:Choice>
  </mc:AlternateContent>
  <bookViews>
    <workbookView xWindow="300" yWindow="640" windowWidth="28500" windowHeight="15740" tabRatio="500"/>
  </bookViews>
  <sheets>
    <sheet name="test_coin_10rows" sheetId="1" r:id="rId1"/>
  </sheets>
  <definedNames>
    <definedName name="Close">test_coin_10rows!$E:$E</definedName>
    <definedName name="High">test_coin_10rows!$C:$C</definedName>
    <definedName name="Low">test_coin_10rows!$D:$D</definedName>
    <definedName name="Open">test_coin_10rows!$B:$B</definedName>
    <definedName name="Volume">test_coin_10rows!$F:$F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32" i="1"/>
  <c r="O23" i="1"/>
  <c r="P24" i="1"/>
  <c r="P25" i="1"/>
  <c r="P26" i="1"/>
  <c r="P27" i="1"/>
  <c r="P28" i="1"/>
  <c r="P29" i="1"/>
  <c r="P30" i="1"/>
  <c r="P31" i="1"/>
  <c r="P32" i="1"/>
  <c r="P23" i="1"/>
  <c r="P2" i="1"/>
  <c r="R2" i="1"/>
  <c r="P3" i="1"/>
  <c r="R3" i="1"/>
  <c r="T3" i="1"/>
  <c r="P4" i="1"/>
  <c r="R4" i="1"/>
  <c r="Q4" i="1"/>
  <c r="S4" i="1"/>
  <c r="T4" i="1"/>
  <c r="P5" i="1"/>
  <c r="R5" i="1"/>
  <c r="T5" i="1"/>
  <c r="P6" i="1"/>
  <c r="R6" i="1"/>
  <c r="Q6" i="1"/>
  <c r="S6" i="1"/>
  <c r="T6" i="1"/>
  <c r="P7" i="1"/>
  <c r="R7" i="1"/>
  <c r="Q7" i="1"/>
  <c r="S7" i="1"/>
  <c r="T7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N8" i="1"/>
  <c r="P8" i="1"/>
  <c r="R8" i="1"/>
  <c r="T8" i="1"/>
  <c r="J8" i="1"/>
  <c r="K8" i="1"/>
  <c r="L8" i="1"/>
  <c r="M8" i="1"/>
  <c r="N9" i="1"/>
  <c r="P9" i="1"/>
  <c r="R9" i="1"/>
  <c r="T9" i="1"/>
  <c r="J9" i="1"/>
  <c r="K9" i="1"/>
  <c r="L9" i="1"/>
  <c r="M9" i="1"/>
  <c r="N10" i="1"/>
  <c r="P10" i="1"/>
  <c r="R10" i="1"/>
  <c r="T10" i="1"/>
  <c r="J10" i="1"/>
  <c r="K10" i="1"/>
  <c r="L10" i="1"/>
  <c r="M10" i="1"/>
  <c r="N11" i="1"/>
  <c r="P11" i="1"/>
  <c r="R11" i="1"/>
  <c r="T11" i="1"/>
  <c r="Q2" i="1"/>
  <c r="S2" i="1"/>
  <c r="T2" i="1"/>
  <c r="Q3" i="1"/>
  <c r="S3" i="1"/>
  <c r="Q5" i="1"/>
  <c r="S5" i="1"/>
  <c r="Q8" i="1"/>
  <c r="S8" i="1"/>
  <c r="Q9" i="1"/>
  <c r="S9" i="1"/>
  <c r="Q10" i="1"/>
  <c r="S10" i="1"/>
  <c r="Q11" i="1"/>
  <c r="S11" i="1"/>
  <c r="J11" i="1"/>
  <c r="K11" i="1"/>
  <c r="L11" i="1"/>
  <c r="M11" i="1"/>
  <c r="J2" i="1"/>
  <c r="K2" i="1"/>
  <c r="M2" i="1"/>
  <c r="L2" i="1"/>
  <c r="I7" i="1"/>
  <c r="I8" i="1"/>
  <c r="I9" i="1"/>
  <c r="I10" i="1"/>
  <c r="I11" i="1"/>
  <c r="I6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<sst xmlns="http://schemas.openxmlformats.org/spreadsheetml/2006/main" count="53" uniqueCount="41">
  <si>
    <t>-</t>
  </si>
  <si>
    <t>fatRatio</t>
  </si>
  <si>
    <t>wma period</t>
  </si>
  <si>
    <t>NaN</t>
  </si>
  <si>
    <t>Date</t>
  </si>
  <si>
    <t>Open</t>
  </si>
  <si>
    <t>High</t>
  </si>
  <si>
    <t>Low</t>
  </si>
  <si>
    <t>Close</t>
  </si>
  <si>
    <t>Vol</t>
  </si>
  <si>
    <t>MC</t>
  </si>
  <si>
    <t>BFC</t>
  </si>
  <si>
    <t>WMA</t>
  </si>
  <si>
    <t>H-L</t>
  </si>
  <si>
    <t>H-PC</t>
  </si>
  <si>
    <t>L-PC</t>
  </si>
  <si>
    <t>TR</t>
  </si>
  <si>
    <t>ATR</t>
  </si>
  <si>
    <t>ATR period</t>
  </si>
  <si>
    <t>0  0.000000  0.000000   0.00000  0.000000      0.00000  </t>
  </si>
  <si>
    <t>1  0.000000  0.000000   0.00000  0.000000      0.00000  </t>
  </si>
  <si>
    <t>2  0.000000  0.000000   0.00000  0.000000      0.00000  </t>
  </si>
  <si>
    <t>3  0.000000  0.000000   0.00000  0.000000      0.00000  </t>
  </si>
  <si>
    <t>4  0.000000  0.000000   0.00000  0.000000      0.00000  </t>
  </si>
  <si>
    <t>5  0.926030  0.732562   0.92603  0.732562      0.92603  </t>
  </si>
  <si>
    <t>6  0.934047  0.748232   0.92603  0.748232      0.92603  </t>
  </si>
  <si>
    <t>7  0.973077  0.772376   0.92603  0.772376      0.92603  </t>
  </si>
  <si>
    <t>8  1.000298  0.767933   0.92603  0.772376      0.92603  </t>
  </si>
  <si>
    <t>9  1.019804  0.724400   0.92603  0.772376      0.92603  </t>
  </si>
  <si>
    <t>BUB</t>
  </si>
  <si>
    <t>BLB</t>
  </si>
  <si>
    <t>FUB</t>
  </si>
  <si>
    <t>FLB</t>
  </si>
  <si>
    <t>ST</t>
  </si>
  <si>
    <t>STX</t>
  </si>
  <si>
    <t>ST Multiplier</t>
  </si>
  <si>
    <r>
      <t>Upper Band Basic</t>
    </r>
    <r>
      <rPr>
        <sz val="14"/>
        <color rgb="FF333333"/>
        <rFont val="Arial"/>
        <family val="2"/>
      </rPr>
      <t> O24 =((D24+E24)/2)+($O$3*N24)</t>
    </r>
  </si>
  <si>
    <r>
      <t>Lower Band Basic</t>
    </r>
    <r>
      <rPr>
        <sz val="14"/>
        <color rgb="FF333333"/>
        <rFont val="Arial"/>
        <family val="2"/>
      </rPr>
      <t> P24=((D24+E24)/2)-($P$3*N24)</t>
    </r>
  </si>
  <si>
    <r>
      <t>Upper Band</t>
    </r>
    <r>
      <rPr>
        <sz val="14"/>
        <color rgb="FF333333"/>
        <rFont val="Arial"/>
        <family val="2"/>
      </rPr>
      <t> Q24 =IF(OR(O24&lt;Q23,F23&gt;Q23),O24,Q23)</t>
    </r>
  </si>
  <si>
    <r>
      <t>Lower Band</t>
    </r>
    <r>
      <rPr>
        <sz val="14"/>
        <color rgb="FF333333"/>
        <rFont val="Arial"/>
        <family val="2"/>
      </rPr>
      <t> R24 =IF(OR(P24&gt;R23,F23&lt;R23),P24,R23)</t>
    </r>
  </si>
  <si>
    <r>
      <t>SuperTrend</t>
    </r>
    <r>
      <rPr>
        <sz val="14"/>
        <color rgb="FF333333"/>
        <rFont val="Arial"/>
        <family val="2"/>
      </rPr>
      <t> S24 =IF(AND(S23=Q23,F24&lt;=Q24),Q24,IF(AND(S23=Q23,F24&gt;=Q24),R24,IF(AND(S23=R23,F24&gt;=R24),R24,IF(AND(S23=R23,F24&lt;=R24),Q24,””))))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</si>
</sst>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Monaco"/>
      <family val="2"/>
    </font>
    <font>
      <b/>
      <sz val="14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showGridLines="0" tabSelected="1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baseColWidth="10" defaultRowHeight="16" x14ac:dyDescent="0.2"/>
  <cols>
    <col min="1" max="8" width="10.83203125" style="1"/>
    <col min="9" max="9" width="14.1640625" style="1" customWidth="1"/>
    <col min="10" max="14" width="10.83203125" style="1"/>
    <col min="15" max="15" width="13.83203125" style="1" customWidth="1"/>
    <col min="16" max="21" width="10.83203125" style="1"/>
    <col min="22" max="22" width="62.6640625" style="1" bestFit="1" customWidth="1"/>
    <col min="23" max="34" width="10.83203125" style="1"/>
  </cols>
  <sheetData>
    <row r="1" spans="1:34" s="5" customFormat="1" ht="19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/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8">
        <v>20170824</v>
      </c>
      <c r="B2" s="8">
        <v>0.49765199999999998</v>
      </c>
      <c r="C2" s="8">
        <v>0.81343900000000002</v>
      </c>
      <c r="D2" s="8">
        <v>0.49712400000000001</v>
      </c>
      <c r="E2" s="8">
        <v>0.80754499999999996</v>
      </c>
      <c r="F2" s="8">
        <v>495</v>
      </c>
      <c r="G2" s="8" t="s">
        <v>0</v>
      </c>
      <c r="H2" s="7" t="b">
        <f>ABS(B2-E2)/(C2-D2)&gt;$H$14</f>
        <v>1</v>
      </c>
      <c r="I2" s="7" t="s">
        <v>3</v>
      </c>
      <c r="J2" s="7">
        <f>High-Low</f>
        <v>0.31631500000000001</v>
      </c>
      <c r="K2" s="7" t="e">
        <f>High-E1</f>
        <v>#VALUE!</v>
      </c>
      <c r="L2" s="7" t="e">
        <f>Low-E1</f>
        <v>#VALUE!</v>
      </c>
      <c r="M2" s="7" t="e">
        <f>MAX(J2:L2)</f>
        <v>#VALUE!</v>
      </c>
      <c r="N2" s="7">
        <v>0</v>
      </c>
      <c r="O2" s="6"/>
      <c r="P2" s="6">
        <f>(C2+D2)/2+$P$14*N2</f>
        <v>0.65528150000000007</v>
      </c>
      <c r="Q2" s="6">
        <f>(C2+D2)/2-$P$14*N2</f>
        <v>0.65528150000000007</v>
      </c>
      <c r="R2" s="6">
        <f>IF(OR(P2&lt;R1,E1&gt;R1),P2,R1)</f>
        <v>0.65528150000000007</v>
      </c>
      <c r="S2" s="6">
        <f>IF(OR(Q2&gt;S1,E1&lt;S1),Q2,S1)</f>
        <v>0.65528150000000007</v>
      </c>
      <c r="T2" s="6">
        <f>IF(E2&lt;=R2,R2,S2)</f>
        <v>0.65528150000000007</v>
      </c>
      <c r="V2" s="3" t="s">
        <v>19</v>
      </c>
    </row>
    <row r="3" spans="1:34" x14ac:dyDescent="0.2">
      <c r="A3" s="8">
        <v>20170825</v>
      </c>
      <c r="B3" s="8">
        <v>0.80627300000000002</v>
      </c>
      <c r="C3" s="8">
        <v>0.83081899999999997</v>
      </c>
      <c r="D3" s="8">
        <v>0.79532499999999995</v>
      </c>
      <c r="E3" s="8">
        <v>0.80776000000000003</v>
      </c>
      <c r="F3" s="8">
        <v>1681</v>
      </c>
      <c r="G3" s="8" t="s">
        <v>0</v>
      </c>
      <c r="H3" s="7" t="b">
        <f t="shared" ref="H3:H11" si="0">ABS(B3-E3)/(C3-D3)&gt;$H$14</f>
        <v>0</v>
      </c>
      <c r="I3" s="7" t="s">
        <v>3</v>
      </c>
      <c r="J3" s="7">
        <f>High-Low</f>
        <v>3.5494000000000026E-2</v>
      </c>
      <c r="K3" s="7">
        <f>High-E2</f>
        <v>2.3274000000000017E-2</v>
      </c>
      <c r="L3" s="7">
        <f>Low-E2</f>
        <v>-1.2220000000000009E-2</v>
      </c>
      <c r="M3" s="7">
        <f t="shared" ref="M3:M11" si="1">MAX(J3:L3)</f>
        <v>3.5494000000000026E-2</v>
      </c>
      <c r="N3" s="7">
        <v>0</v>
      </c>
      <c r="O3" s="6"/>
      <c r="P3" s="6">
        <f t="shared" ref="P3:P11" si="2">(C3+D3)/2+$P$14*N3</f>
        <v>0.81307200000000002</v>
      </c>
      <c r="Q3" s="6">
        <f t="shared" ref="Q3:Q11" si="3">(C3+D3)/2-$P$14*N3</f>
        <v>0.81307200000000002</v>
      </c>
      <c r="R3" s="6">
        <f t="shared" ref="R3:R11" si="4">IF(OR(P3&lt;R2,E2&gt;R2),P3,R2)</f>
        <v>0.81307200000000002</v>
      </c>
      <c r="S3" s="6">
        <f t="shared" ref="S3:S11" si="5">IF(OR(Q3&gt;S2,E2&lt;S2),Q3,S2)</f>
        <v>0.81307200000000002</v>
      </c>
      <c r="T3" s="6">
        <f t="shared" ref="T3:T11" si="6">IF(E3&lt;=R3,R3,S3)</f>
        <v>0.81307200000000002</v>
      </c>
      <c r="V3" s="3" t="s">
        <v>20</v>
      </c>
    </row>
    <row r="4" spans="1:34" x14ac:dyDescent="0.2">
      <c r="A4" s="8">
        <v>20170826</v>
      </c>
      <c r="B4" s="8">
        <v>0.80800399999999994</v>
      </c>
      <c r="C4" s="8">
        <v>0.80984299999999998</v>
      </c>
      <c r="D4" s="8">
        <v>0.78988400000000003</v>
      </c>
      <c r="E4" s="8">
        <v>0.80379800000000001</v>
      </c>
      <c r="F4" s="8">
        <v>546</v>
      </c>
      <c r="G4" s="8" t="s">
        <v>0</v>
      </c>
      <c r="H4" s="7" t="b">
        <f t="shared" si="0"/>
        <v>0</v>
      </c>
      <c r="I4" s="7" t="s">
        <v>3</v>
      </c>
      <c r="J4" s="7">
        <f>High-Low</f>
        <v>1.9958999999999949E-2</v>
      </c>
      <c r="K4" s="7">
        <f>High-E3</f>
        <v>2.082999999999946E-3</v>
      </c>
      <c r="L4" s="7">
        <f>Low-E3</f>
        <v>-1.7876000000000003E-2</v>
      </c>
      <c r="M4" s="7">
        <f t="shared" si="1"/>
        <v>1.9958999999999949E-2</v>
      </c>
      <c r="N4" s="7">
        <v>0</v>
      </c>
      <c r="O4" s="6"/>
      <c r="P4" s="6">
        <f t="shared" si="2"/>
        <v>0.79986350000000006</v>
      </c>
      <c r="Q4" s="6">
        <f t="shared" si="3"/>
        <v>0.79986350000000006</v>
      </c>
      <c r="R4" s="6">
        <f t="shared" si="4"/>
        <v>0.79986350000000006</v>
      </c>
      <c r="S4" s="6">
        <f t="shared" si="5"/>
        <v>0.79986350000000006</v>
      </c>
      <c r="T4" s="6">
        <f t="shared" si="6"/>
        <v>0.79986350000000006</v>
      </c>
      <c r="V4" s="3" t="s">
        <v>21</v>
      </c>
    </row>
    <row r="5" spans="1:34" x14ac:dyDescent="0.2">
      <c r="A5" s="8">
        <v>20170827</v>
      </c>
      <c r="B5" s="8">
        <v>0.80361700000000003</v>
      </c>
      <c r="C5" s="8">
        <v>0.81425499999999995</v>
      </c>
      <c r="D5" s="8">
        <v>0.79914499999999999</v>
      </c>
      <c r="E5" s="8">
        <v>0.80212799999999995</v>
      </c>
      <c r="F5" s="8">
        <v>666</v>
      </c>
      <c r="G5" s="8" t="s">
        <v>0</v>
      </c>
      <c r="H5" s="7" t="b">
        <f t="shared" si="0"/>
        <v>0</v>
      </c>
      <c r="I5" s="7" t="s">
        <v>3</v>
      </c>
      <c r="J5" s="7">
        <f>High-Low</f>
        <v>1.5109999999999957E-2</v>
      </c>
      <c r="K5" s="7">
        <f>High-E4</f>
        <v>1.0456999999999939E-2</v>
      </c>
      <c r="L5" s="7">
        <f>Low-E4</f>
        <v>-4.6530000000000182E-3</v>
      </c>
      <c r="M5" s="7">
        <f t="shared" si="1"/>
        <v>1.5109999999999957E-2</v>
      </c>
      <c r="N5" s="7">
        <v>0</v>
      </c>
      <c r="O5" s="6"/>
      <c r="P5" s="6">
        <f t="shared" si="2"/>
        <v>0.80669999999999997</v>
      </c>
      <c r="Q5" s="6">
        <f t="shared" si="3"/>
        <v>0.80669999999999997</v>
      </c>
      <c r="R5" s="6">
        <f t="shared" si="4"/>
        <v>0.80669999999999997</v>
      </c>
      <c r="S5" s="6">
        <f t="shared" si="5"/>
        <v>0.80669999999999997</v>
      </c>
      <c r="T5" s="6">
        <f t="shared" si="6"/>
        <v>0.80669999999999997</v>
      </c>
      <c r="V5" s="3" t="s">
        <v>22</v>
      </c>
    </row>
    <row r="6" spans="1:34" x14ac:dyDescent="0.2">
      <c r="A6" s="8">
        <v>20170828</v>
      </c>
      <c r="B6" s="8">
        <v>0.801288</v>
      </c>
      <c r="C6" s="8">
        <v>0.81090200000000001</v>
      </c>
      <c r="D6" s="8">
        <v>0.77441599999999999</v>
      </c>
      <c r="E6" s="8">
        <v>0.80810400000000004</v>
      </c>
      <c r="F6" s="8">
        <v>906</v>
      </c>
      <c r="G6" s="8" t="s">
        <v>0</v>
      </c>
      <c r="H6" s="7" t="b">
        <f t="shared" si="0"/>
        <v>0</v>
      </c>
      <c r="I6" s="7">
        <f>SUM(E2:E5)/$I$14</f>
        <v>0.80530774999999988</v>
      </c>
      <c r="J6" s="7">
        <f>High-Low</f>
        <v>3.6486000000000018E-2</v>
      </c>
      <c r="K6" s="7">
        <f>High-E5</f>
        <v>8.7740000000000595E-3</v>
      </c>
      <c r="L6" s="7">
        <f>Low-E5</f>
        <v>-2.7711999999999959E-2</v>
      </c>
      <c r="M6" s="7">
        <f t="shared" si="1"/>
        <v>3.6486000000000018E-2</v>
      </c>
      <c r="N6" s="7">
        <v>0</v>
      </c>
      <c r="O6" s="6"/>
      <c r="P6" s="6">
        <f t="shared" si="2"/>
        <v>0.792659</v>
      </c>
      <c r="Q6" s="6">
        <f t="shared" si="3"/>
        <v>0.792659</v>
      </c>
      <c r="R6" s="6">
        <f t="shared" si="4"/>
        <v>0.792659</v>
      </c>
      <c r="S6" s="6">
        <f t="shared" si="5"/>
        <v>0.792659</v>
      </c>
      <c r="T6" s="6">
        <f t="shared" si="6"/>
        <v>0.792659</v>
      </c>
      <c r="V6" s="3" t="s">
        <v>23</v>
      </c>
    </row>
    <row r="7" spans="1:34" x14ac:dyDescent="0.2">
      <c r="A7" s="8">
        <v>20170829</v>
      </c>
      <c r="B7" s="8">
        <v>0.80947800000000003</v>
      </c>
      <c r="C7" s="8">
        <v>0.85638300000000001</v>
      </c>
      <c r="D7" s="8">
        <v>0.80220899999999995</v>
      </c>
      <c r="E7" s="8">
        <v>0.84638800000000003</v>
      </c>
      <c r="F7" s="8">
        <v>753</v>
      </c>
      <c r="G7" s="8" t="s">
        <v>0</v>
      </c>
      <c r="H7" s="7" t="b">
        <f t="shared" si="0"/>
        <v>1</v>
      </c>
      <c r="I7" s="7">
        <f>SUM(E3:E6)/$I$14</f>
        <v>0.80544750000000009</v>
      </c>
      <c r="J7" s="7">
        <f>High-Low</f>
        <v>5.4174000000000055E-2</v>
      </c>
      <c r="K7" s="7">
        <f>High-E6</f>
        <v>4.8278999999999961E-2</v>
      </c>
      <c r="L7" s="7">
        <f>Low-E6</f>
        <v>-5.8950000000000946E-3</v>
      </c>
      <c r="M7" s="7">
        <f t="shared" si="1"/>
        <v>5.4174000000000055E-2</v>
      </c>
      <c r="N7" s="7">
        <v>0</v>
      </c>
      <c r="O7" s="6"/>
      <c r="P7" s="6">
        <f t="shared" si="2"/>
        <v>0.82929600000000003</v>
      </c>
      <c r="Q7" s="6">
        <f t="shared" si="3"/>
        <v>0.82929600000000003</v>
      </c>
      <c r="R7" s="6">
        <f t="shared" si="4"/>
        <v>0.82929600000000003</v>
      </c>
      <c r="S7" s="6">
        <f t="shared" si="5"/>
        <v>0.82929600000000003</v>
      </c>
      <c r="T7" s="6">
        <f t="shared" si="6"/>
        <v>0.82929600000000003</v>
      </c>
      <c r="V7" s="3" t="s">
        <v>24</v>
      </c>
    </row>
    <row r="8" spans="1:34" x14ac:dyDescent="0.2">
      <c r="A8" s="8">
        <v>20170830</v>
      </c>
      <c r="B8" s="8">
        <v>0.84525899999999998</v>
      </c>
      <c r="C8" s="8">
        <v>0.85569799999999996</v>
      </c>
      <c r="D8" s="8">
        <v>0.82658100000000001</v>
      </c>
      <c r="E8" s="8">
        <v>0.84405600000000003</v>
      </c>
      <c r="F8" s="8">
        <v>751</v>
      </c>
      <c r="G8" s="8" t="s">
        <v>0</v>
      </c>
      <c r="H8" s="7" t="b">
        <f t="shared" si="0"/>
        <v>0</v>
      </c>
      <c r="I8" s="7">
        <f>SUM(E4:E7)/$I$14</f>
        <v>0.81510450000000001</v>
      </c>
      <c r="J8" s="7">
        <f>High-Low</f>
        <v>2.9116999999999948E-2</v>
      </c>
      <c r="K8" s="7">
        <f>High-E7</f>
        <v>9.3099999999999294E-3</v>
      </c>
      <c r="L8" s="7">
        <f>Low-E7</f>
        <v>-1.9807000000000019E-2</v>
      </c>
      <c r="M8" s="7">
        <f t="shared" si="1"/>
        <v>2.9116999999999948E-2</v>
      </c>
      <c r="N8" s="7">
        <f t="shared" ref="N8:N11" si="7">SUM(M3:M7)/$I$14</f>
        <v>4.0305750000000001E-2</v>
      </c>
      <c r="O8" s="6"/>
      <c r="P8" s="6">
        <f t="shared" si="2"/>
        <v>0.96205674999999991</v>
      </c>
      <c r="Q8" s="6">
        <f t="shared" si="3"/>
        <v>0.72022224999999995</v>
      </c>
      <c r="R8" s="6">
        <f t="shared" si="4"/>
        <v>0.96205674999999991</v>
      </c>
      <c r="S8" s="6">
        <f t="shared" si="5"/>
        <v>0.82929600000000003</v>
      </c>
      <c r="T8" s="6">
        <f t="shared" si="6"/>
        <v>0.96205674999999991</v>
      </c>
      <c r="V8" s="3" t="s">
        <v>25</v>
      </c>
    </row>
    <row r="9" spans="1:34" x14ac:dyDescent="0.2">
      <c r="A9" s="8">
        <v>20170831</v>
      </c>
      <c r="B9" s="8">
        <v>0.86990000000000001</v>
      </c>
      <c r="C9" s="8">
        <v>0.87641999999999998</v>
      </c>
      <c r="D9" s="8">
        <v>0.86903300000000006</v>
      </c>
      <c r="E9" s="8">
        <v>0.87166399999999999</v>
      </c>
      <c r="F9" s="8">
        <v>805</v>
      </c>
      <c r="G9" s="8" t="s">
        <v>0</v>
      </c>
      <c r="H9" s="7" t="b">
        <f t="shared" si="0"/>
        <v>0</v>
      </c>
      <c r="I9" s="7">
        <f>SUM(E5:E8)/$I$14</f>
        <v>0.82516900000000004</v>
      </c>
      <c r="J9" s="7">
        <f>High-Low</f>
        <v>7.3869999999999214E-3</v>
      </c>
      <c r="K9" s="7">
        <f>High-E8</f>
        <v>3.2363999999999948E-2</v>
      </c>
      <c r="L9" s="7">
        <f>Low-E8</f>
        <v>2.4977000000000027E-2</v>
      </c>
      <c r="M9" s="7">
        <f t="shared" si="1"/>
        <v>3.2363999999999948E-2</v>
      </c>
      <c r="N9" s="7">
        <f t="shared" si="7"/>
        <v>3.8711499999999982E-2</v>
      </c>
      <c r="O9" s="6"/>
      <c r="P9" s="6">
        <f t="shared" si="2"/>
        <v>0.98886099999999988</v>
      </c>
      <c r="Q9" s="6">
        <f t="shared" si="3"/>
        <v>0.75659200000000004</v>
      </c>
      <c r="R9" s="6">
        <f t="shared" si="4"/>
        <v>0.96205674999999991</v>
      </c>
      <c r="S9" s="6">
        <f t="shared" si="5"/>
        <v>0.82929600000000003</v>
      </c>
      <c r="T9" s="6">
        <f t="shared" si="6"/>
        <v>0.96205674999999991</v>
      </c>
      <c r="V9" s="3" t="s">
        <v>26</v>
      </c>
    </row>
    <row r="10" spans="1:34" x14ac:dyDescent="0.2">
      <c r="A10" s="8">
        <v>20170901</v>
      </c>
      <c r="B10" s="8">
        <v>0.87182300000000001</v>
      </c>
      <c r="C10" s="8">
        <v>0.904864</v>
      </c>
      <c r="D10" s="8">
        <v>0.863367</v>
      </c>
      <c r="E10" s="8">
        <v>0.904864</v>
      </c>
      <c r="F10" s="8">
        <v>407</v>
      </c>
      <c r="G10" s="8" t="s">
        <v>0</v>
      </c>
      <c r="H10" s="7" t="b">
        <f t="shared" si="0"/>
        <v>1</v>
      </c>
      <c r="I10" s="7">
        <f>SUM(E6:E9)/$I$14</f>
        <v>0.842553</v>
      </c>
      <c r="J10" s="7">
        <f>High-Low</f>
        <v>4.1497000000000006E-2</v>
      </c>
      <c r="K10" s="7">
        <f>High-E9</f>
        <v>3.3200000000000007E-2</v>
      </c>
      <c r="L10" s="7">
        <f>Low-E9</f>
        <v>-8.2969999999999988E-3</v>
      </c>
      <c r="M10" s="7">
        <f t="shared" si="1"/>
        <v>4.1497000000000006E-2</v>
      </c>
      <c r="N10" s="7">
        <f t="shared" si="7"/>
        <v>4.1812749999999982E-2</v>
      </c>
      <c r="O10" s="6"/>
      <c r="P10" s="6">
        <f t="shared" si="2"/>
        <v>1.00955375</v>
      </c>
      <c r="Q10" s="6">
        <f t="shared" si="3"/>
        <v>0.75867725000000008</v>
      </c>
      <c r="R10" s="6">
        <f t="shared" si="4"/>
        <v>0.96205674999999991</v>
      </c>
      <c r="S10" s="6">
        <f t="shared" si="5"/>
        <v>0.82929600000000003</v>
      </c>
      <c r="T10" s="6">
        <f t="shared" si="6"/>
        <v>0.96205674999999991</v>
      </c>
      <c r="V10" s="3" t="s">
        <v>27</v>
      </c>
    </row>
    <row r="11" spans="1:34" x14ac:dyDescent="0.2">
      <c r="A11" s="8">
        <v>20170902</v>
      </c>
      <c r="B11" s="8">
        <v>0.90599700000000005</v>
      </c>
      <c r="C11" s="8">
        <v>0.91661099999999995</v>
      </c>
      <c r="D11" s="8">
        <v>0.82759300000000002</v>
      </c>
      <c r="E11" s="8">
        <v>0.84964600000000001</v>
      </c>
      <c r="F11" s="8">
        <v>288</v>
      </c>
      <c r="G11" s="8" t="s">
        <v>0</v>
      </c>
      <c r="H11" s="7" t="b">
        <f t="shared" si="0"/>
        <v>0</v>
      </c>
      <c r="I11" s="7">
        <f>SUM(E7:E10)/$I$14</f>
        <v>0.86674300000000004</v>
      </c>
      <c r="J11" s="7">
        <f>High-Low</f>
        <v>8.9017999999999931E-2</v>
      </c>
      <c r="K11" s="7">
        <f>High-E10</f>
        <v>1.1746999999999952E-2</v>
      </c>
      <c r="L11" s="7">
        <f>Low-E10</f>
        <v>-7.7270999999999979E-2</v>
      </c>
      <c r="M11" s="7">
        <f t="shared" si="1"/>
        <v>8.9017999999999931E-2</v>
      </c>
      <c r="N11" s="7">
        <f t="shared" si="7"/>
        <v>4.8409499999999994E-2</v>
      </c>
      <c r="O11" s="6"/>
      <c r="P11" s="6">
        <f t="shared" si="2"/>
        <v>1.0173304999999999</v>
      </c>
      <c r="Q11" s="6">
        <f t="shared" si="3"/>
        <v>0.72687349999999995</v>
      </c>
      <c r="R11" s="6">
        <f t="shared" si="4"/>
        <v>0.96205674999999991</v>
      </c>
      <c r="S11" s="6">
        <f t="shared" si="5"/>
        <v>0.82929600000000003</v>
      </c>
      <c r="T11" s="6">
        <f t="shared" si="6"/>
        <v>0.96205674999999991</v>
      </c>
      <c r="V11" s="3" t="s">
        <v>28</v>
      </c>
    </row>
    <row r="12" spans="1:34" x14ac:dyDescent="0.2">
      <c r="A12" s="8"/>
      <c r="B12" s="8"/>
      <c r="C12" s="8"/>
      <c r="D12" s="8"/>
      <c r="E12" s="8"/>
      <c r="F12" s="8"/>
      <c r="G12" s="8"/>
      <c r="O12" s="6"/>
      <c r="P12" s="6"/>
      <c r="Q12" s="6"/>
      <c r="R12" s="6"/>
      <c r="S12" s="6"/>
      <c r="T12" s="6"/>
    </row>
    <row r="13" spans="1:34" x14ac:dyDescent="0.2">
      <c r="H13" s="2" t="s">
        <v>1</v>
      </c>
      <c r="I13" s="2" t="s">
        <v>2</v>
      </c>
      <c r="N13" s="2" t="s">
        <v>18</v>
      </c>
      <c r="P13" s="2" t="s">
        <v>35</v>
      </c>
    </row>
    <row r="14" spans="1:34" x14ac:dyDescent="0.2">
      <c r="H14" s="1">
        <v>0.65</v>
      </c>
      <c r="I14" s="1">
        <v>4</v>
      </c>
      <c r="N14" s="1">
        <v>5</v>
      </c>
      <c r="P14" s="1">
        <v>3</v>
      </c>
    </row>
    <row r="18" spans="2:16" ht="18" x14ac:dyDescent="0.2">
      <c r="O18" s="9" t="s">
        <v>36</v>
      </c>
    </row>
    <row r="19" spans="2:16" ht="18" x14ac:dyDescent="0.2">
      <c r="O19" s="9" t="s">
        <v>37</v>
      </c>
    </row>
    <row r="20" spans="2:16" ht="18" x14ac:dyDescent="0.2">
      <c r="O20" s="9" t="s">
        <v>38</v>
      </c>
    </row>
    <row r="21" spans="2:16" ht="18" x14ac:dyDescent="0.2">
      <c r="O21" s="9" t="s">
        <v>39</v>
      </c>
    </row>
    <row r="22" spans="2:16" ht="18" x14ac:dyDescent="0.2">
      <c r="O22" s="9" t="s">
        <v>40</v>
      </c>
    </row>
    <row r="23" spans="2:16" x14ac:dyDescent="0.2">
      <c r="B23" s="8"/>
      <c r="C23" s="8"/>
      <c r="D23" s="8"/>
      <c r="E23" s="8"/>
      <c r="F23" s="8"/>
      <c r="G23" s="8"/>
      <c r="O23" s="1">
        <f>((C2+D2)/2)+($P$14*N2)</f>
        <v>0.65528150000000007</v>
      </c>
      <c r="P23" s="1">
        <f>((C2+D2)/2)-($P$14*N2)</f>
        <v>0.65528150000000007</v>
      </c>
    </row>
    <row r="24" spans="2:16" x14ac:dyDescent="0.2">
      <c r="B24" s="8"/>
      <c r="C24" s="8"/>
      <c r="D24" s="8"/>
      <c r="E24" s="8"/>
      <c r="F24" s="8"/>
      <c r="G24" s="8"/>
      <c r="O24" s="1">
        <f t="shared" ref="O24:O32" si="8">((C3+D3)/2)+($P$14*N3)</f>
        <v>0.81307200000000002</v>
      </c>
      <c r="P24" s="1">
        <f t="shared" ref="P24:P32" si="9">((C3+D3)/2)-($P$14*N3)</f>
        <v>0.81307200000000002</v>
      </c>
    </row>
    <row r="25" spans="2:16" x14ac:dyDescent="0.2">
      <c r="B25" s="8"/>
      <c r="C25" s="8"/>
      <c r="D25" s="8"/>
      <c r="E25" s="8"/>
      <c r="F25" s="8"/>
      <c r="G25" s="8"/>
      <c r="O25" s="1">
        <f t="shared" si="8"/>
        <v>0.79986350000000006</v>
      </c>
      <c r="P25" s="1">
        <f t="shared" si="9"/>
        <v>0.79986350000000006</v>
      </c>
    </row>
    <row r="26" spans="2:16" x14ac:dyDescent="0.2">
      <c r="B26" s="8"/>
      <c r="C26" s="8"/>
      <c r="D26" s="8"/>
      <c r="E26" s="8"/>
      <c r="F26" s="8"/>
      <c r="G26" s="8"/>
      <c r="O26" s="1">
        <f t="shared" si="8"/>
        <v>0.80669999999999997</v>
      </c>
      <c r="P26" s="1">
        <f t="shared" si="9"/>
        <v>0.80669999999999997</v>
      </c>
    </row>
    <row r="27" spans="2:16" x14ac:dyDescent="0.2">
      <c r="B27" s="8"/>
      <c r="C27" s="8"/>
      <c r="D27" s="8"/>
      <c r="E27" s="8"/>
      <c r="F27" s="8"/>
      <c r="G27" s="8"/>
      <c r="O27" s="1">
        <f t="shared" si="8"/>
        <v>0.792659</v>
      </c>
      <c r="P27" s="1">
        <f t="shared" si="9"/>
        <v>0.792659</v>
      </c>
    </row>
    <row r="28" spans="2:16" x14ac:dyDescent="0.2">
      <c r="B28" s="8"/>
      <c r="C28" s="8"/>
      <c r="D28" s="8"/>
      <c r="E28" s="8"/>
      <c r="F28" s="8"/>
      <c r="G28" s="8"/>
      <c r="O28" s="1">
        <f t="shared" si="8"/>
        <v>0.82929600000000003</v>
      </c>
      <c r="P28" s="1">
        <f t="shared" si="9"/>
        <v>0.82929600000000003</v>
      </c>
    </row>
    <row r="29" spans="2:16" x14ac:dyDescent="0.2">
      <c r="B29" s="8"/>
      <c r="C29" s="8"/>
      <c r="D29" s="8"/>
      <c r="E29" s="8"/>
      <c r="F29" s="8"/>
      <c r="G29" s="8"/>
      <c r="O29" s="1">
        <f t="shared" si="8"/>
        <v>0.96205674999999991</v>
      </c>
      <c r="P29" s="1">
        <f t="shared" si="9"/>
        <v>0.72022224999999995</v>
      </c>
    </row>
    <row r="30" spans="2:16" x14ac:dyDescent="0.2">
      <c r="B30" s="8"/>
      <c r="C30" s="8"/>
      <c r="D30" s="8"/>
      <c r="E30" s="8"/>
      <c r="F30" s="8"/>
      <c r="G30" s="8"/>
      <c r="O30" s="1">
        <f t="shared" si="8"/>
        <v>0.98886099999999988</v>
      </c>
      <c r="P30" s="1">
        <f t="shared" si="9"/>
        <v>0.75659200000000004</v>
      </c>
    </row>
    <row r="31" spans="2:16" x14ac:dyDescent="0.2">
      <c r="B31" s="8"/>
      <c r="C31" s="8"/>
      <c r="D31" s="8"/>
      <c r="E31" s="8"/>
      <c r="F31" s="8"/>
      <c r="G31" s="8"/>
      <c r="O31" s="1">
        <f t="shared" si="8"/>
        <v>1.00955375</v>
      </c>
      <c r="P31" s="1">
        <f t="shared" si="9"/>
        <v>0.75867725000000008</v>
      </c>
    </row>
    <row r="32" spans="2:16" x14ac:dyDescent="0.2">
      <c r="B32" s="8"/>
      <c r="C32" s="8"/>
      <c r="D32" s="8"/>
      <c r="E32" s="8"/>
      <c r="F32" s="8"/>
      <c r="G32" s="8"/>
      <c r="O32" s="1">
        <f t="shared" si="8"/>
        <v>1.0173304999999999</v>
      </c>
      <c r="P32" s="1">
        <f t="shared" si="9"/>
        <v>0.72687349999999995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test_coin_10rows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2017-09-04T00:36:05Z</dcterms:created>
  <dcterms:modified xsi:type="dcterms:W3CDTF">2017-09-04T09:24:09Z</dcterms:modified>
</cp:coreProperties>
</file>