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ga\Desktop\"/>
    </mc:Choice>
  </mc:AlternateContent>
  <xr:revisionPtr revIDLastSave="0" documentId="13_ncr:1_{C9C23529-4E58-433D-BAA3-312622C61F95}" xr6:coauthVersionLast="47" xr6:coauthVersionMax="47" xr10:uidLastSave="{00000000-0000-0000-0000-000000000000}"/>
  <bookViews>
    <workbookView xWindow="-28920" yWindow="-120" windowWidth="29040" windowHeight="15840" activeTab="5" xr2:uid="{B1629EBB-0254-4B30-9163-D945A3041357}"/>
  </bookViews>
  <sheets>
    <sheet name="Single Configurations" sheetId="7" r:id="rId1"/>
    <sheet name="Dual Configurations" sheetId="2" r:id="rId2"/>
    <sheet name="Comparisons" sheetId="4" r:id="rId3"/>
    <sheet name="Grid search times" sheetId="8" r:id="rId4"/>
    <sheet name="Directional Accuracy" sheetId="9" r:id="rId5"/>
    <sheet name="Optimisation Grid" sheetId="10" r:id="rId6"/>
  </sheets>
  <definedNames>
    <definedName name="test_1" localSheetId="1">'Dual Configurations'!$D$2:$E$11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8" l="1"/>
  <c r="B11" i="8"/>
  <c r="B9" i="8"/>
  <c r="F5" i="8"/>
  <c r="F4" i="8"/>
  <c r="F3" i="8"/>
  <c r="N14" i="4"/>
  <c r="M21" i="4"/>
  <c r="L21" i="4"/>
  <c r="L20" i="4"/>
  <c r="K20" i="4"/>
  <c r="K19" i="4"/>
  <c r="E14" i="9"/>
  <c r="E13" i="9"/>
  <c r="E12" i="9"/>
  <c r="E4" i="8"/>
  <c r="E5" i="8"/>
  <c r="E3" i="8"/>
  <c r="F32" i="4"/>
  <c r="F33" i="4"/>
  <c r="F31" i="4"/>
  <c r="F27" i="4"/>
  <c r="F28" i="4"/>
  <c r="F26" i="4"/>
  <c r="M15" i="4"/>
  <c r="M16" i="4"/>
  <c r="M14" i="4"/>
  <c r="L15" i="4"/>
  <c r="L16" i="4"/>
  <c r="K15" i="4"/>
  <c r="K16" i="4"/>
  <c r="L14" i="4"/>
  <c r="K14" i="4"/>
  <c r="F22" i="4"/>
  <c r="F21" i="4"/>
  <c r="F20" i="4"/>
  <c r="F15" i="4"/>
  <c r="F16" i="4"/>
  <c r="F14" i="4"/>
  <c r="D5" i="4"/>
  <c r="C5" i="4"/>
  <c r="N5" i="4" s="1"/>
  <c r="O5" i="4"/>
  <c r="H7" i="4"/>
  <c r="G7" i="4"/>
  <c r="F7" i="4"/>
  <c r="E7" i="4"/>
  <c r="D7" i="4"/>
  <c r="C7" i="4"/>
  <c r="H6" i="4"/>
  <c r="G6" i="4"/>
  <c r="E6" i="4"/>
  <c r="F6" i="4"/>
  <c r="D6" i="4"/>
  <c r="O6" i="4" s="1"/>
  <c r="C6" i="4"/>
  <c r="N6" i="4" s="1"/>
  <c r="H5" i="4"/>
  <c r="G5" i="4"/>
  <c r="F5" i="4"/>
  <c r="E5" i="4"/>
  <c r="O7" i="4" l="1"/>
  <c r="T5" i="4" s="1"/>
  <c r="N7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B530D5-A022-4697-9D5F-DD0E6FEAE392}" name="test1" type="6" refreshedVersion="7" background="1" saveData="1">
    <textPr codePage="437" sourceFile="C:\Users\morga\Desktop\DNNTRND BACKUP\DNN-TRND\test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<sst xmlns="http://schemas.openxmlformats.org/spreadsheetml/2006/main" count="385" uniqueCount="145">
  <si>
    <t>Dataset 1 LENGTH</t>
  </si>
  <si>
    <t>MLP</t>
  </si>
  <si>
    <t>CNN</t>
  </si>
  <si>
    <t>TCN</t>
  </si>
  <si>
    <t>Dataset 1 ANGLE RMSE</t>
  </si>
  <si>
    <t>Dataset 2 ANGLE RMSE</t>
  </si>
  <si>
    <t>Dataset 2 LENGTH</t>
  </si>
  <si>
    <t>Dataset 3 ANGLE RMSE</t>
  </si>
  <si>
    <t>Dataset 3 LENGTH</t>
  </si>
  <si>
    <t>D1 slope</t>
  </si>
  <si>
    <t>D1 length</t>
  </si>
  <si>
    <t>D2 slope</t>
  </si>
  <si>
    <t>D2 length</t>
  </si>
  <si>
    <t>D3 slope</t>
  </si>
  <si>
    <t>D3 length</t>
  </si>
  <si>
    <t>new/old</t>
  </si>
  <si>
    <t>Slope</t>
  </si>
  <si>
    <t>Duration</t>
  </si>
  <si>
    <t>Dataset 1 dir acc</t>
  </si>
  <si>
    <t>Dataset 2 dir acc</t>
  </si>
  <si>
    <t>Dataset 3 dir acc</t>
  </si>
  <si>
    <t>Dual</t>
  </si>
  <si>
    <t>Single</t>
  </si>
  <si>
    <t>Temp Dir Acc</t>
  </si>
  <si>
    <t>S&amp;P500 Dir Acc</t>
  </si>
  <si>
    <t>Voltage Dir Acc</t>
  </si>
  <si>
    <t>avg</t>
  </si>
  <si>
    <t>μ = 0.066 | σ = 0.007 | tp = 44 | tn = 42 | fp = 8 | fn = 6</t>
  </si>
  <si>
    <t>accuracy = 0.85 | sensitivity = 0.896 | specificity = 0.718 | F1 = 0.797</t>
  </si>
  <si>
    <t>μ = 0.573 | σ = 0.005 | tp = 1016 | tn = 279 | fp = 111 | fn = 124</t>
  </si>
  <si>
    <t>accuracy = 0.846 | sensitivity = 0.891 | specificity = 0.715 | F1 = 0.794</t>
  </si>
  <si>
    <t>μ = 0.062 | σ = 0.011 | tp = 42 | tn = 43 | fp = 7 | fn = 8</t>
  </si>
  <si>
    <t>μ = 0.06 | σ = 0.006 | tp = 46 | tn = 44 | fp = 6 | fn = 4</t>
  </si>
  <si>
    <t>accuracy = 0.9 | sensitivity = 0.92 | specificity = 0.88 | F1 = 0.9</t>
  </si>
  <si>
    <t>μ = 0.57 | σ = 0.003 | tp = 1021 | tn = 280 | fp = 110 | fn = 119</t>
  </si>
  <si>
    <t>μ = 0.581 | σ = 0.003 | tp = 1011 | tn = 280 | fp = 110 | fn = 129</t>
  </si>
  <si>
    <t>accuracy = 0.844 | sensitivity = 0.887 | specificity = 0.718 | F1 = 0.794</t>
  </si>
  <si>
    <t>μ = 0.292 | σ = 0.003 | tp = 200 | tn = 219 | fp = 121 | fn = 100</t>
  </si>
  <si>
    <t>accuracy = 0.655 | sensitivity = 0.667 | specificity = 0.644 | F1 = 0.655</t>
  </si>
  <si>
    <t>μ = 0.29 | σ = 0.003 | tp = 197 | tn = 235 | fp = 105 | fn = 103</t>
  </si>
  <si>
    <t>accuracy = 0.675 | sensitivity = 0.657 | specificity = 0.691 | F1 = 0.673</t>
  </si>
  <si>
    <t>μ = 0.294 | σ = 0.002 | tp = 191 | tn = 236 | fp = 104 | fn = 109</t>
  </si>
  <si>
    <t>accuracy = 0.667 | sensitivity = 0.637 | specificity = 0.694 | F1 = 0.664</t>
  </si>
  <si>
    <t>μ = 0.163 | σ = 0.007</t>
  </si>
  <si>
    <t>μ = 0.168 | σ = 0.003</t>
  </si>
  <si>
    <t>μ = 0.162 | σ = 0.006</t>
  </si>
  <si>
    <t>μ = 0.107 | σ = 0.007</t>
  </si>
  <si>
    <t>μ = 0.185 | σ = 0.004</t>
  </si>
  <si>
    <t>μ = 0.187 | σ = 0.002</t>
  </si>
  <si>
    <t>μ = 0.100 | σ = 0.006</t>
  </si>
  <si>
    <t>μ = 0.185 | σ = 0.002</t>
  </si>
  <si>
    <t>μ = 0.577 | σ = 0.005 | tp = 1021 | tn = 277 | fp = 105 | fn = 127</t>
  </si>
  <si>
    <t>accuracy = 0.848 | sensitivity = 0.889 | specificity = 0.725 | F1 = 0.799</t>
  </si>
  <si>
    <t>μ = 0.109 | σ = 0.006</t>
  </si>
  <si>
    <t>μ = 0.296 | σ = 0.004 | tp = 192 | tn = 242 | fp = 74 | fn = 122</t>
  </si>
  <si>
    <t>accuracy = 0.689 | sensitivity = 0.611 | specificity = 0.766 | F1 = 0.68</t>
  </si>
  <si>
    <t>μ = 0.575 | σ = 0.008 | tp = 1017 | tn = 277 | fp = 113 | fn = 123</t>
  </si>
  <si>
    <t>accuracy = 0.846 | sensitivity = 0.892 | specificity = 0.71 | F1 = 0.791</t>
  </si>
  <si>
    <t>μ = 0.105 | σ = 0.013</t>
  </si>
  <si>
    <t>μ = 0.293 | σ = 0.005 | tp = 225 | tn = 210 | fp = 105 | fn = 90</t>
  </si>
  <si>
    <t>accuracy = 0.69 | sensitivity = 0.714 | specificity = 0.667 | F1 = 0.69</t>
  </si>
  <si>
    <t>μ = 0.187 | σ = 0.003</t>
  </si>
  <si>
    <t>μ = 0.585 | σ = 0.005 | tp = 1018 | tn = 288 | fp = 95 | fn = 129</t>
  </si>
  <si>
    <t>accuracy = 0.854 | sensitivity = 0.888 | specificity = 0.752 | F1 = 0.814</t>
  </si>
  <si>
    <t>μ = 0.122 | σ = 0.004</t>
  </si>
  <si>
    <t>μ = 0.294 | σ = 0.004 | tp = 221 | tn = 209 | fp = 108 | fn = 92</t>
  </si>
  <si>
    <t>accuracy = 0.683 | sensitivity = 0.706 | specificity = 0.659 | F1 = 0.682</t>
  </si>
  <si>
    <t>μ = 0.189 | σ = 0.002</t>
  </si>
  <si>
    <t>μ = 0.07 | σ = 0.005 | tp = 44 | tn = 52 | fp = 7 | fn = 7</t>
  </si>
  <si>
    <t>accuracy = 0.873 | sensitivity = 0.863 | specificity = 0.881 | F1 = 0.872</t>
  </si>
  <si>
    <t>μ = 0.173 | σ = 0.005</t>
  </si>
  <si>
    <t>μ = 0.072 | σ = 0.006 | tp = 38 | tn = 50 | fp = 8 | fn = 14</t>
  </si>
  <si>
    <t>accuracy = 0.8 | sensitivity = 0.731 | specificity = 0.862 | F1 = 0.791</t>
  </si>
  <si>
    <t>μ = 0.173 | σ = 0.006</t>
  </si>
  <si>
    <t>μ = 0.079 | σ = 0.012 | tp = 41 | tn = 46 | fp = 11 | fn = 12</t>
  </si>
  <si>
    <t>accuracy = 0.791 | sensitivity = 0.774 | specificity = 0.807 | F1 = 0.79</t>
  </si>
  <si>
    <t>μ = 0.170 | σ = 0.007</t>
  </si>
  <si>
    <t>D1</t>
  </si>
  <si>
    <t>D2</t>
  </si>
  <si>
    <t>D3</t>
  </si>
  <si>
    <t>Improvement</t>
  </si>
  <si>
    <t>average</t>
  </si>
  <si>
    <t>μ = 0.101 | σ = 0.008</t>
  </si>
  <si>
    <t>Dual pred</t>
  </si>
  <si>
    <t>Total</t>
  </si>
  <si>
    <t>Train Time</t>
  </si>
  <si>
    <t>Model</t>
  </si>
  <si>
    <t>accuracy = 0.86 | sensitivity = 0.88 | specificity = 0.84 | F1 = 0.860</t>
  </si>
  <si>
    <t>accuracy = 0.85 | sensitivity = 0.84 | specificity = 0.86 | F1 = 0.850</t>
  </si>
  <si>
    <t>Nodes per layer</t>
  </si>
  <si>
    <t>32, 64, 128</t>
  </si>
  <si>
    <t>Learning rate</t>
  </si>
  <si>
    <t>Sequence Length</t>
  </si>
  <si>
    <t>Dropout</t>
  </si>
  <si>
    <t>Kernel Size</t>
  </si>
  <si>
    <t>0.01, 0.001</t>
  </si>
  <si>
    <t>0.0, 0.1, 0.2, 0.3</t>
  </si>
  <si>
    <t>N/A</t>
  </si>
  <si>
    <t>0.0, 0.1, 0.2</t>
  </si>
  <si>
    <t>4, 6, 8, 10</t>
  </si>
  <si>
    <t>2, 4</t>
  </si>
  <si>
    <t>Total models</t>
  </si>
  <si>
    <r>
      <t>hidden_size</t>
    </r>
    <r>
      <rPr>
        <b/>
        <sz val="11"/>
        <color rgb="FFD4D4D4"/>
        <rFont val="Consolas"/>
        <family val="3"/>
      </rPr>
      <t> = </t>
    </r>
    <r>
      <rPr>
        <b/>
        <sz val="11"/>
        <color rgb="FFB5CEA8"/>
        <rFont val="Consolas"/>
        <family val="3"/>
      </rPr>
      <t>64</t>
    </r>
  </si>
  <si>
    <r>
      <t>hidden_size</t>
    </r>
    <r>
      <rPr>
        <b/>
        <sz val="11"/>
        <color rgb="FFD4D4D4"/>
        <rFont val="Consolas"/>
        <family val="3"/>
      </rPr>
      <t>=</t>
    </r>
    <r>
      <rPr>
        <b/>
        <sz val="11"/>
        <color rgb="FFB5CEA8"/>
        <rFont val="Consolas"/>
        <family val="3"/>
      </rPr>
      <t>128</t>
    </r>
  </si>
  <si>
    <r>
      <t>hidden_size</t>
    </r>
    <r>
      <rPr>
        <b/>
        <sz val="11"/>
        <color rgb="FFD4D4D4"/>
        <rFont val="Consolas"/>
        <family val="3"/>
      </rPr>
      <t>=</t>
    </r>
    <r>
      <rPr>
        <b/>
        <sz val="11"/>
        <color rgb="FFB5CEA8"/>
        <rFont val="Consolas"/>
        <family val="3"/>
      </rPr>
      <t>64</t>
    </r>
  </si>
  <si>
    <r>
      <t>hidden_size</t>
    </r>
    <r>
      <rPr>
        <b/>
        <sz val="11"/>
        <color rgb="FFD4D4D4"/>
        <rFont val="Consolas"/>
        <family val="3"/>
      </rPr>
      <t>=</t>
    </r>
    <r>
      <rPr>
        <b/>
        <sz val="11"/>
        <color rgb="FFB5CEA8"/>
        <rFont val="Consolas"/>
        <family val="3"/>
      </rPr>
      <t>32</t>
    </r>
  </si>
  <si>
    <r>
      <t>lr</t>
    </r>
    <r>
      <rPr>
        <b/>
        <sz val="11"/>
        <color rgb="FFD4D4D4"/>
        <rFont val="Consolas"/>
        <family val="3"/>
      </rPr>
      <t> = </t>
    </r>
    <r>
      <rPr>
        <b/>
        <sz val="11"/>
        <color rgb="FFB5CEA8"/>
        <rFont val="Consolas"/>
        <family val="3"/>
      </rPr>
      <t>0.001</t>
    </r>
  </si>
  <si>
    <r>
      <t>lr</t>
    </r>
    <r>
      <rPr>
        <b/>
        <sz val="11"/>
        <color rgb="FFD4D4D4"/>
        <rFont val="Consolas"/>
        <family val="3"/>
      </rPr>
      <t>=</t>
    </r>
    <r>
      <rPr>
        <b/>
        <sz val="11"/>
        <color rgb="FFB5CEA8"/>
        <rFont val="Consolas"/>
        <family val="3"/>
      </rPr>
      <t>0.0001</t>
    </r>
  </si>
  <si>
    <r>
      <t>lr</t>
    </r>
    <r>
      <rPr>
        <b/>
        <sz val="11"/>
        <color rgb="FFD4D4D4"/>
        <rFont val="Consolas"/>
        <family val="3"/>
      </rPr>
      <t>=</t>
    </r>
    <r>
      <rPr>
        <b/>
        <sz val="11"/>
        <color rgb="FFB5CEA8"/>
        <rFont val="Consolas"/>
        <family val="3"/>
      </rPr>
      <t>0.001</t>
    </r>
  </si>
  <si>
    <r>
      <t>batch_size</t>
    </r>
    <r>
      <rPr>
        <b/>
        <sz val="11"/>
        <color rgb="FFD4D4D4"/>
        <rFont val="Consolas"/>
        <family val="3"/>
      </rPr>
      <t> = </t>
    </r>
    <r>
      <rPr>
        <b/>
        <sz val="11"/>
        <color rgb="FFB5CEA8"/>
        <rFont val="Consolas"/>
        <family val="3"/>
      </rPr>
      <t>64</t>
    </r>
  </si>
  <si>
    <r>
      <t>batch_size</t>
    </r>
    <r>
      <rPr>
        <b/>
        <sz val="11"/>
        <color rgb="FFD4D4D4"/>
        <rFont val="Consolas"/>
        <family val="3"/>
      </rPr>
      <t>=</t>
    </r>
    <r>
      <rPr>
        <b/>
        <sz val="11"/>
        <color rgb="FFB5CEA8"/>
        <rFont val="Consolas"/>
        <family val="3"/>
      </rPr>
      <t>64</t>
    </r>
  </si>
  <si>
    <r>
      <t>seq_length</t>
    </r>
    <r>
      <rPr>
        <b/>
        <sz val="11"/>
        <color rgb="FFD4D4D4"/>
        <rFont val="Consolas"/>
        <family val="3"/>
      </rPr>
      <t> = </t>
    </r>
    <r>
      <rPr>
        <b/>
        <sz val="11"/>
        <color rgb="FFB5CEA8"/>
        <rFont val="Consolas"/>
        <family val="3"/>
      </rPr>
      <t>6</t>
    </r>
  </si>
  <si>
    <r>
      <t>seq_length</t>
    </r>
    <r>
      <rPr>
        <b/>
        <sz val="11"/>
        <color rgb="FFD4D4D4"/>
        <rFont val="Consolas"/>
        <family val="3"/>
      </rPr>
      <t>=</t>
    </r>
    <r>
      <rPr>
        <b/>
        <sz val="11"/>
        <color rgb="FFB5CEA8"/>
        <rFont val="Consolas"/>
        <family val="3"/>
      </rPr>
      <t>4</t>
    </r>
  </si>
  <si>
    <r>
      <t>seq_length</t>
    </r>
    <r>
      <rPr>
        <b/>
        <sz val="11"/>
        <color rgb="FFD4D4D4"/>
        <rFont val="Consolas"/>
        <family val="3"/>
      </rPr>
      <t>=</t>
    </r>
    <r>
      <rPr>
        <b/>
        <sz val="11"/>
        <color rgb="FFB5CEA8"/>
        <rFont val="Consolas"/>
        <family val="3"/>
      </rPr>
      <t>6</t>
    </r>
  </si>
  <si>
    <r>
      <t>dropout</t>
    </r>
    <r>
      <rPr>
        <b/>
        <sz val="11"/>
        <color rgb="FFD4D4D4"/>
        <rFont val="Consolas"/>
        <family val="3"/>
      </rPr>
      <t> = </t>
    </r>
    <r>
      <rPr>
        <b/>
        <sz val="11"/>
        <color rgb="FFB5CEA8"/>
        <rFont val="Consolas"/>
        <family val="3"/>
      </rPr>
      <t>0.1</t>
    </r>
  </si>
  <si>
    <r>
      <t>dropout</t>
    </r>
    <r>
      <rPr>
        <b/>
        <sz val="11"/>
        <color rgb="FFD4D4D4"/>
        <rFont val="Consolas"/>
        <family val="3"/>
      </rPr>
      <t>=</t>
    </r>
    <r>
      <rPr>
        <b/>
        <sz val="11"/>
        <color rgb="FFB5CEA8"/>
        <rFont val="Consolas"/>
        <family val="3"/>
      </rPr>
      <t>0.1</t>
    </r>
  </si>
  <si>
    <r>
      <t>dropout</t>
    </r>
    <r>
      <rPr>
        <b/>
        <sz val="11"/>
        <color rgb="FFD4D4D4"/>
        <rFont val="Consolas"/>
        <family val="3"/>
      </rPr>
      <t>=</t>
    </r>
    <r>
      <rPr>
        <b/>
        <sz val="11"/>
        <color rgb="FFB5CEA8"/>
        <rFont val="Consolas"/>
        <family val="3"/>
      </rPr>
      <t>0.2</t>
    </r>
  </si>
  <si>
    <r>
      <t>dropout</t>
    </r>
    <r>
      <rPr>
        <b/>
        <sz val="11"/>
        <color rgb="FFD4D4D4"/>
        <rFont val="Consolas"/>
        <family val="3"/>
      </rPr>
      <t>=</t>
    </r>
    <r>
      <rPr>
        <b/>
        <sz val="11"/>
        <color rgb="FFB5CEA8"/>
        <rFont val="Consolas"/>
        <family val="3"/>
      </rPr>
      <t>0.3</t>
    </r>
  </si>
  <si>
    <r>
      <t>training_epochs</t>
    </r>
    <r>
      <rPr>
        <b/>
        <sz val="11"/>
        <color rgb="FFD4D4D4"/>
        <rFont val="Consolas"/>
        <family val="3"/>
      </rPr>
      <t> = </t>
    </r>
    <r>
      <rPr>
        <b/>
        <sz val="11"/>
        <color rgb="FFB5CEA8"/>
        <rFont val="Consolas"/>
        <family val="3"/>
      </rPr>
      <t>2000</t>
    </r>
  </si>
  <si>
    <r>
      <t>training_epochs</t>
    </r>
    <r>
      <rPr>
        <b/>
        <sz val="11"/>
        <color rgb="FFD4D4D4"/>
        <rFont val="Consolas"/>
        <family val="3"/>
      </rPr>
      <t>=</t>
    </r>
    <r>
      <rPr>
        <b/>
        <sz val="11"/>
        <color rgb="FFB5CEA8"/>
        <rFont val="Consolas"/>
        <family val="3"/>
      </rPr>
      <t>2000</t>
    </r>
  </si>
  <si>
    <r>
      <t>training_epochs</t>
    </r>
    <r>
      <rPr>
        <b/>
        <sz val="11"/>
        <color rgb="FFD4D4D4"/>
        <rFont val="Consolas"/>
        <family val="3"/>
      </rPr>
      <t>=</t>
    </r>
    <r>
      <rPr>
        <b/>
        <sz val="11"/>
        <color rgb="FFB5CEA8"/>
        <rFont val="Consolas"/>
        <family val="3"/>
      </rPr>
      <t>100</t>
    </r>
  </si>
  <si>
    <r>
      <t>training_epochs</t>
    </r>
    <r>
      <rPr>
        <b/>
        <sz val="11"/>
        <color rgb="FFD4D4D4"/>
        <rFont val="Consolas"/>
        <family val="3"/>
      </rPr>
      <t>=</t>
    </r>
    <r>
      <rPr>
        <b/>
        <sz val="11"/>
        <color rgb="FFB5CEA8"/>
        <rFont val="Consolas"/>
        <family val="3"/>
      </rPr>
      <t>500</t>
    </r>
  </si>
  <si>
    <r>
      <t>kernel_size</t>
    </r>
    <r>
      <rPr>
        <b/>
        <sz val="11"/>
        <color rgb="FFD4D4D4"/>
        <rFont val="Consolas"/>
        <family val="3"/>
      </rPr>
      <t>=</t>
    </r>
    <r>
      <rPr>
        <b/>
        <sz val="11"/>
        <color rgb="FFB5CEA8"/>
        <rFont val="Consolas"/>
        <family val="3"/>
      </rPr>
      <t>2</t>
    </r>
  </si>
  <si>
    <r>
      <t>n_layers</t>
    </r>
    <r>
      <rPr>
        <b/>
        <sz val="11"/>
        <color rgb="FFD4D4D4"/>
        <rFont val="Consolas"/>
        <family val="3"/>
      </rPr>
      <t>=</t>
    </r>
    <r>
      <rPr>
        <b/>
        <sz val="11"/>
        <color rgb="FFB5CEA8"/>
        <rFont val="Consolas"/>
        <family val="3"/>
      </rPr>
      <t>4</t>
    </r>
  </si>
  <si>
    <r>
      <t>n_layers</t>
    </r>
    <r>
      <rPr>
        <b/>
        <sz val="11"/>
        <color rgb="FFD4D4D4"/>
        <rFont val="Consolas"/>
        <family val="3"/>
      </rPr>
      <t>=</t>
    </r>
    <r>
      <rPr>
        <b/>
        <sz val="11"/>
        <color rgb="FFB5CEA8"/>
        <rFont val="Consolas"/>
        <family val="3"/>
      </rPr>
      <t>2</t>
    </r>
  </si>
  <si>
    <r>
      <t>hidden_size</t>
    </r>
    <r>
      <rPr>
        <b/>
        <sz val="11"/>
        <color rgb="FFD4D4D4"/>
        <rFont val="Consolas"/>
        <family val="3"/>
      </rPr>
      <t> = </t>
    </r>
    <r>
      <rPr>
        <b/>
        <sz val="11"/>
        <color rgb="FFB5CEA8"/>
        <rFont val="Consolas"/>
        <family val="3"/>
      </rPr>
      <t>128</t>
    </r>
  </si>
  <si>
    <r>
      <t>lr</t>
    </r>
    <r>
      <rPr>
        <b/>
        <sz val="11"/>
        <color rgb="FFD4D4D4"/>
        <rFont val="Consolas"/>
        <family val="3"/>
      </rPr>
      <t> = </t>
    </r>
    <r>
      <rPr>
        <b/>
        <sz val="11"/>
        <color rgb="FFB5CEA8"/>
        <rFont val="Consolas"/>
        <family val="3"/>
      </rPr>
      <t>0.01</t>
    </r>
  </si>
  <si>
    <r>
      <t>lr</t>
    </r>
    <r>
      <rPr>
        <b/>
        <sz val="11"/>
        <color rgb="FFD4D4D4"/>
        <rFont val="Consolas"/>
        <family val="3"/>
      </rPr>
      <t>=</t>
    </r>
    <r>
      <rPr>
        <b/>
        <sz val="11"/>
        <color rgb="FFB5CEA8"/>
        <rFont val="Consolas"/>
        <family val="3"/>
      </rPr>
      <t>0.01</t>
    </r>
  </si>
  <si>
    <r>
      <t>dropout</t>
    </r>
    <r>
      <rPr>
        <b/>
        <sz val="11"/>
        <color rgb="FFD4D4D4"/>
        <rFont val="Consolas"/>
        <family val="3"/>
      </rPr>
      <t> = </t>
    </r>
    <r>
      <rPr>
        <b/>
        <sz val="11"/>
        <color rgb="FFB5CEA8"/>
        <rFont val="Consolas"/>
        <family val="3"/>
      </rPr>
      <t>0.2</t>
    </r>
  </si>
  <si>
    <r>
      <t>dropout</t>
    </r>
    <r>
      <rPr>
        <b/>
        <sz val="11"/>
        <color rgb="FFD4D4D4"/>
        <rFont val="Consolas"/>
        <family val="3"/>
      </rPr>
      <t>=</t>
    </r>
    <r>
      <rPr>
        <b/>
        <sz val="11"/>
        <color rgb="FFB5CEA8"/>
        <rFont val="Consolas"/>
        <family val="3"/>
      </rPr>
      <t>0.0</t>
    </r>
  </si>
  <si>
    <r>
      <t>training_epochs</t>
    </r>
    <r>
      <rPr>
        <b/>
        <sz val="11"/>
        <color rgb="FFD4D4D4"/>
        <rFont val="Consolas"/>
        <family val="3"/>
      </rPr>
      <t> = </t>
    </r>
    <r>
      <rPr>
        <b/>
        <sz val="11"/>
        <color rgb="FFB5CEA8"/>
        <rFont val="Consolas"/>
        <family val="3"/>
      </rPr>
      <t>50</t>
    </r>
  </si>
  <si>
    <r>
      <t>seq_length</t>
    </r>
    <r>
      <rPr>
        <b/>
        <sz val="11"/>
        <color rgb="FFD4D4D4"/>
        <rFont val="Consolas"/>
        <family val="3"/>
      </rPr>
      <t>=</t>
    </r>
    <r>
      <rPr>
        <b/>
        <sz val="11"/>
        <color rgb="FFB5CEA8"/>
        <rFont val="Consolas"/>
        <family val="3"/>
      </rPr>
      <t>8</t>
    </r>
  </si>
  <si>
    <r>
      <t>kernel_size</t>
    </r>
    <r>
      <rPr>
        <b/>
        <sz val="11"/>
        <color rgb="FFD4D4D4"/>
        <rFont val="Consolas"/>
        <family val="3"/>
      </rPr>
      <t>=</t>
    </r>
    <r>
      <rPr>
        <b/>
        <sz val="11"/>
        <color rgb="FFB5CEA8"/>
        <rFont val="Consolas"/>
        <family val="3"/>
      </rPr>
      <t>6</t>
    </r>
  </si>
  <si>
    <r>
      <t>n_layers</t>
    </r>
    <r>
      <rPr>
        <b/>
        <sz val="11"/>
        <color rgb="FFD4D4D4"/>
        <rFont val="Consolas"/>
        <family val="3"/>
      </rPr>
      <t>=</t>
    </r>
    <r>
      <rPr>
        <b/>
        <sz val="11"/>
        <color rgb="FFB5CEA8"/>
        <rFont val="Consolas"/>
        <family val="3"/>
      </rPr>
      <t>3</t>
    </r>
  </si>
  <si>
    <r>
      <t>n_layers</t>
    </r>
    <r>
      <rPr>
        <b/>
        <sz val="11"/>
        <color rgb="FFD4D4D4"/>
        <rFont val="Consolas"/>
        <family val="3"/>
      </rPr>
      <t>=3</t>
    </r>
  </si>
  <si>
    <t>Results</t>
  </si>
  <si>
    <t>0.01, 0.001, 0.0001</t>
  </si>
  <si>
    <t>Layers</t>
  </si>
  <si>
    <t>2, 3, 4</t>
  </si>
  <si>
    <t>4, 8</t>
  </si>
  <si>
    <t>351 min</t>
  </si>
  <si>
    <t xml:space="preserve"> 380 min</t>
  </si>
  <si>
    <t>1688 min</t>
  </si>
  <si>
    <t>Optimisation time</t>
  </si>
  <si>
    <r>
      <t>seq_length</t>
    </r>
    <r>
      <rPr>
        <b/>
        <sz val="11"/>
        <color rgb="FFD4D4D4"/>
        <rFont val="Consolas"/>
        <family val="3"/>
      </rPr>
      <t>=4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</si>
</sst>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0.000"/>
  </numFmts>
  <fonts count="1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D4D4D4"/>
      <name val="Consolas"/>
      <family val="3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DCFE"/>
      <name val="Consolas"/>
      <family val="3"/>
    </font>
    <font>
      <b/>
      <sz val="11"/>
      <color rgb="FFD4D4D4"/>
      <name val="Consolas"/>
      <family val="3"/>
    </font>
    <font>
      <b/>
      <sz val="11"/>
      <color rgb="FFB5CEA8"/>
      <name val="Consolas"/>
      <family val="3"/>
    </font>
    <font>
      <sz val="8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EB9C"/>
      </patternFill>
    </fill>
    <fill>
      <patternFill patternType="solid">
        <fgColor theme="1" tint="0.24994659260841701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" fillId="8" borderId="0" applyNumberFormat="0" applyBorder="0" applyAlignment="0" applyProtection="0"/>
  </cellStyleXfs>
  <cellXfs count="32">
    <xf numFmtId="0" fontId="0" fillId="0" borderId="0" xfId="0"/>
    <xf numFmtId="0" fontId="1" fillId="2" borderId="0" xfId="1"/>
    <xf numFmtId="0" fontId="3" fillId="5" borderId="1" xfId="3" applyFill="1"/>
    <xf numFmtId="0" fontId="3" fillId="6" borderId="1" xfId="3" applyFill="1"/>
    <xf numFmtId="0" fontId="3" fillId="7" borderId="1" xfId="3" applyFill="1"/>
    <xf numFmtId="0" fontId="4" fillId="0" borderId="0" xfId="0" applyFont="1" applyAlignment="1">
      <alignment vertical="center"/>
    </xf>
    <xf numFmtId="0" fontId="3" fillId="5" borderId="0" xfId="3" applyFill="1" applyBorder="1"/>
    <xf numFmtId="10" fontId="0" fillId="0" borderId="0" xfId="0" applyNumberFormat="1"/>
    <xf numFmtId="9" fontId="0" fillId="0" borderId="0" xfId="4" applyFont="1"/>
    <xf numFmtId="9" fontId="0" fillId="0" borderId="0" xfId="0" applyNumberFormat="1"/>
    <xf numFmtId="10" fontId="0" fillId="0" borderId="0" xfId="4" applyNumberFormat="1" applyFont="1"/>
    <xf numFmtId="164" fontId="0" fillId="0" borderId="0" xfId="0" applyNumberFormat="1"/>
    <xf numFmtId="43" fontId="0" fillId="0" borderId="0" xfId="5" applyFont="1"/>
    <xf numFmtId="165" fontId="0" fillId="0" borderId="0" xfId="0" applyNumberFormat="1"/>
    <xf numFmtId="165" fontId="0" fillId="0" borderId="0" xfId="4" applyNumberFormat="1" applyFont="1"/>
    <xf numFmtId="0" fontId="7" fillId="0" borderId="0" xfId="0" applyFont="1" applyAlignment="1">
      <alignment horizontal="center" vertical="center"/>
    </xf>
    <xf numFmtId="0" fontId="9" fillId="2" borderId="0" xfId="1" applyFont="1" applyAlignment="1">
      <alignment horizontal="center" vertical="center"/>
    </xf>
    <xf numFmtId="0" fontId="10" fillId="5" borderId="1" xfId="3" applyFont="1" applyFill="1" applyAlignment="1">
      <alignment horizontal="center" vertical="center"/>
    </xf>
    <xf numFmtId="0" fontId="10" fillId="6" borderId="1" xfId="3" applyFont="1" applyFill="1" applyAlignment="1">
      <alignment horizontal="center" vertical="center"/>
    </xf>
    <xf numFmtId="0" fontId="10" fillId="7" borderId="1" xfId="3" applyFont="1" applyFill="1" applyAlignment="1">
      <alignment horizontal="center" vertical="center"/>
    </xf>
    <xf numFmtId="0" fontId="10" fillId="5" borderId="2" xfId="3" applyFont="1" applyFill="1" applyBorder="1" applyAlignment="1">
      <alignment horizontal="center" vertical="center"/>
    </xf>
    <xf numFmtId="0" fontId="11" fillId="3" borderId="0" xfId="2" applyFont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/>
    </xf>
    <xf numFmtId="0" fontId="8" fillId="9" borderId="0" xfId="0" applyFont="1" applyFill="1" applyAlignment="1">
      <alignment horizontal="center" vertical="center"/>
    </xf>
    <xf numFmtId="0" fontId="8" fillId="9" borderId="0" xfId="0" applyFont="1" applyFill="1" applyBorder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16" fillId="8" borderId="0" xfId="6" applyFont="1" applyAlignment="1">
      <alignment horizontal="center" vertical="center"/>
    </xf>
    <xf numFmtId="0" fontId="6" fillId="8" borderId="0" xfId="6" applyAlignment="1">
      <alignment horizontal="center" vertical="center"/>
    </xf>
    <xf numFmtId="0" fontId="0" fillId="9" borderId="0" xfId="0" applyFill="1"/>
    <xf numFmtId="0" fontId="16" fillId="8" borderId="0" xfId="6" applyFont="1"/>
    <xf numFmtId="164" fontId="0" fillId="0" borderId="0" xfId="4" applyNumberFormat="1" applyFont="1"/>
  </cellXfs>
  <cellStyles count="7">
    <cellStyle name="Bad" xfId="2" builtinId="27"/>
    <cellStyle name="Comma" xfId="5" builtinId="3"/>
    <cellStyle name="Good" xfId="1" builtinId="26"/>
    <cellStyle name="Input" xfId="3" builtinId="20"/>
    <cellStyle name="Neutral" xfId="6" builtinId="28"/>
    <cellStyle name="Normal" xfId="0" builtinId="0"/>
    <cellStyle name="Percent" xfId="4" builtinId="5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2338145231846E-2"/>
          <c:y val="7.407407407407407E-2"/>
          <c:w val="0.88498840769903764"/>
          <c:h val="0.792244823563721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Comparisons!$N$4</c:f>
              <c:strCache>
                <c:ptCount val="1"/>
                <c:pt idx="0">
                  <c:v>Slope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Comparisons!$M$5:$M$7</c:f>
              <c:strCache>
                <c:ptCount val="3"/>
                <c:pt idx="0">
                  <c:v>MLP</c:v>
                </c:pt>
                <c:pt idx="1">
                  <c:v>CNN</c:v>
                </c:pt>
                <c:pt idx="2">
                  <c:v>TCN</c:v>
                </c:pt>
              </c:strCache>
            </c:strRef>
          </c:cat>
          <c:val>
            <c:numRef>
              <c:f>Comparisons!$N$5:$N$7</c:f>
              <c:numCache>
                <c:formatCode>0%</c:formatCode>
                <c:ptCount val="3"/>
                <c:pt idx="0">
                  <c:v>2.0138361808253829E-2</c:v>
                </c:pt>
                <c:pt idx="1">
                  <c:v>7.4168447145222263E-2</c:v>
                </c:pt>
                <c:pt idx="2">
                  <c:v>9.1816474962240061E-2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1-4927-82EF-4E9FEAA4B35A}"/>
            </c:ext>
          </c:extLst>
        </c:ser>
        <c:ser>
          <c:idx val="1"/>
          <c:order val="1"/>
          <c:tx>
            <c:strRef>
              <c:f>Comparisons!$O$4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Comparisons!$M$5:$M$7</c:f>
              <c:strCache>
                <c:ptCount val="3"/>
                <c:pt idx="0">
                  <c:v>MLP</c:v>
                </c:pt>
                <c:pt idx="1">
                  <c:v>CNN</c:v>
                </c:pt>
                <c:pt idx="2">
                  <c:v>TCN</c:v>
                </c:pt>
              </c:strCache>
            </c:strRef>
          </c:cat>
          <c:val>
            <c:numRef>
              <c:f>Comparisons!$O$5:$O$7</c:f>
              <c:numCache>
                <c:formatCode>0%</c:formatCode>
                <c:ptCount val="3"/>
                <c:pt idx="0">
                  <c:v>0.15247243168575927</c:v>
                </c:pt>
                <c:pt idx="1">
                  <c:v>1.2837649679754981E-2</c:v>
                </c:pt>
                <c:pt idx="2">
                  <c:v>0.11864808619372517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61-4927-82EF-4E9FEAA4B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612048"/>
        <c:axId val="336610384"/>
      </c:barChart>
      <c:catAx>
        <c:axId val="33661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10384"/>
        <c:crosses val="autoZero"/>
        <c:auto val="1"/>
        <c:lblAlgn val="ctr"/>
        <c:lblOffset val="100"/>
        <c:noMultiLvlLbl val="0"/>
      </c:catAx>
      <c:valAx>
        <c:axId val="33661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1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Comparisons!$K$13</c:f>
              <c:strCache>
                <c:ptCount val="1"/>
                <c:pt idx="0">
                  <c:v>Dual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462668816039986E-17"/>
                  <c:y val="9.25925925925925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D16-4E22-A443-E19C1DAE857F}"/>
                </c:ext>
              </c:extLst>
            </c:dLbl>
            <c:dLbl>
              <c:idx val="1"/>
              <c:layout>
                <c:manualLayout>
                  <c:x val="-5.0925337632079971E-17"/>
                  <c:y val="9.25925925925925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D16-4E22-A443-E19C1DAE857F}"/>
                </c:ext>
              </c:extLst>
            </c:dLbl>
            <c:dLbl>
              <c:idx val="2"/>
              <c:layout>
                <c:manualLayout>
                  <c:x val="-2.7777777777777779E-3"/>
                  <c:y val="9.25925925925925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D16-4E22-A443-E19C1DAE857F}"/>
                </c:ext>
              </c:extLst>
            </c:dLbl>
            <c:spPr>
              <a:solidFill>
                <a:schemeClr val="bg1">
                  <a:alpha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Comparisons!$J$14:$J$16</c:f>
              <c:strCache>
                <c:ptCount val="3"/>
                <c:pt idx="0">
                  <c:v>MLP</c:v>
                </c:pt>
                <c:pt idx="1">
                  <c:v>CNN</c:v>
                </c:pt>
                <c:pt idx="2">
                  <c:v>TCN</c:v>
                </c:pt>
              </c:strCache>
            </c:strRef>
          </c:cat>
          <c:val>
            <c:numRef>
              <c:f>Comparisons!$K$14:$K$16</c:f>
              <c:numCache>
                <c:formatCode>0.000</c:formatCode>
                <c:ptCount val="3"/>
                <c:pt idx="0">
                  <c:v>0.24266666666666667</c:v>
                </c:pt>
                <c:pt idx="1">
                  <c:v>0.23500000000000001</c:v>
                </c:pt>
                <c:pt idx="2">
                  <c:v>0.23566666666666669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6-4E22-A443-E19C1DAE857F}"/>
            </c:ext>
          </c:extLst>
        </c:ser>
        <c:ser>
          <c:idx val="1"/>
          <c:order val="1"/>
          <c:tx>
            <c:strRef>
              <c:f>Comparisons!$L$13</c:f>
              <c:strCache>
                <c:ptCount val="1"/>
                <c:pt idx="0">
                  <c:v>Single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5.0925337632079971E-17"/>
                  <c:y val="0.1064814814814814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D16-4E22-A443-E19C1DAE857F}"/>
                </c:ext>
              </c:extLst>
            </c:dLbl>
            <c:dLbl>
              <c:idx val="1"/>
              <c:layout>
                <c:manualLayout>
                  <c:x val="0"/>
                  <c:y val="0.1064814814814814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D16-4E22-A443-E19C1DAE857F}"/>
                </c:ext>
              </c:extLst>
            </c:dLbl>
            <c:dLbl>
              <c:idx val="2"/>
              <c:layout>
                <c:manualLayout>
                  <c:x val="0"/>
                  <c:y val="0.1064814814814814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D16-4E22-A443-E19C1DAE857F}"/>
                </c:ext>
              </c:extLst>
            </c:dLbl>
            <c:spPr>
              <a:solidFill>
                <a:schemeClr val="bg1">
                  <a:alpha val="52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3600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Comparisons!$J$14:$J$16</c:f>
              <c:strCache>
                <c:ptCount val="3"/>
                <c:pt idx="0">
                  <c:v>MLP</c:v>
                </c:pt>
                <c:pt idx="1">
                  <c:v>CNN</c:v>
                </c:pt>
                <c:pt idx="2">
                  <c:v>TCN</c:v>
                </c:pt>
              </c:strCache>
            </c:strRef>
          </c:cat>
          <c:val>
            <c:numRef>
              <c:f>Comparisons!$L$14:$L$16</c:f>
              <c:numCache>
                <c:formatCode>0.000</c:formatCode>
                <c:ptCount val="3"/>
                <c:pt idx="0">
                  <c:v>0.23333333333333331</c:v>
                </c:pt>
                <c:pt idx="1">
                  <c:v>0.22999999999999998</c:v>
                </c:pt>
                <c:pt idx="2">
                  <c:v>0.22766666666666668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16-4E22-A443-E19C1DAE8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1727840"/>
        <c:axId val="1641736992"/>
      </c:barChart>
      <c:catAx>
        <c:axId val="164172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736992"/>
        <c:crosses val="autoZero"/>
        <c:auto val="1"/>
        <c:lblAlgn val="ctr"/>
        <c:lblOffset val="100"/>
        <c:noMultiLvlLbl val="0"/>
      </c:catAx>
      <c:valAx>
        <c:axId val="1641736992"/>
        <c:scaling>
          <c:orientation val="minMax"/>
          <c:max val="0.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72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'Grid search times'!$A$9</c:f>
              <c:strCache>
                <c:ptCount val="1"/>
                <c:pt idx="0">
                  <c:v>MLP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'Grid search times'!$B$8</c:f>
              <c:strCache>
                <c:ptCount val="1"/>
                <c:pt idx="0">
                  <c:v>Train Time</c:v>
                </c:pt>
              </c:strCache>
            </c:strRef>
          </c:cat>
          <c:val>
            <c:numRef>
              <c:f>'Grid search times'!$B$9</c:f>
              <c:numCache>
                <c:formatCode>General</c:formatCode>
                <c:ptCount val="1"/>
                <c:pt idx="0">
                  <c:v>27.083333333333332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C6-48B2-BE86-9FD3E5D79574}"/>
            </c:ext>
          </c:extLst>
        </c:ser>
        <c:ser>
          <c:idx val="1"/>
          <c:order val="1"/>
          <c:tx>
            <c:strRef>
              <c:f>'Grid search times'!$A$10</c:f>
              <c:strCache>
                <c:ptCount val="1"/>
                <c:pt idx="0">
                  <c:v>CNN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'Grid search times'!$B$8</c:f>
              <c:strCache>
                <c:ptCount val="1"/>
                <c:pt idx="0">
                  <c:v>Train Time</c:v>
                </c:pt>
              </c:strCache>
            </c:strRef>
          </c:cat>
          <c:val>
            <c:numRef>
              <c:f>'Grid search times'!$B$10</c:f>
              <c:numCache>
                <c:formatCode>General</c:formatCode>
                <c:ptCount val="1"/>
                <c:pt idx="0">
                  <c:v>29.320987654320987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C6-48B2-BE86-9FD3E5D79574}"/>
            </c:ext>
          </c:extLst>
        </c:ser>
        <c:ser>
          <c:idx val="2"/>
          <c:order val="2"/>
          <c:tx>
            <c:strRef>
              <c:f>'Grid search times'!$A$11</c:f>
              <c:strCache>
                <c:ptCount val="1"/>
                <c:pt idx="0">
                  <c:v>TCN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'Grid search times'!$B$8</c:f>
              <c:strCache>
                <c:ptCount val="1"/>
                <c:pt idx="0">
                  <c:v>Train Time</c:v>
                </c:pt>
              </c:strCache>
            </c:strRef>
          </c:cat>
          <c:val>
            <c:numRef>
              <c:f>'Grid search times'!$B$11</c:f>
              <c:numCache>
                <c:formatCode>General</c:formatCode>
                <c:ptCount val="1"/>
                <c:pt idx="0">
                  <c:v>88.168724279835388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C6-48B2-BE86-9FD3E5D79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8783536"/>
        <c:axId val="1078786864"/>
      </c:barChart>
      <c:catAx>
        <c:axId val="1078783536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078786864"/>
        <c:crosses val="autoZero"/>
        <c:auto val="1"/>
        <c:lblAlgn val="ctr"/>
        <c:lblOffset val="100"/>
        <c:noMultiLvlLbl val="0"/>
      </c:catAx>
      <c:valAx>
        <c:axId val="107878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Train 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78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'Directional Accuracy'!$B$1</c:f>
              <c:strCache>
                <c:ptCount val="1"/>
                <c:pt idx="0">
                  <c:v>Temp Dir 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alpha val="49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'Directional Accuracy'!$A$2:$A$4</c:f>
              <c:strCache>
                <c:ptCount val="3"/>
                <c:pt idx="0">
                  <c:v>MLP</c:v>
                </c:pt>
                <c:pt idx="1">
                  <c:v>CNN</c:v>
                </c:pt>
                <c:pt idx="2">
                  <c:v>TCN</c:v>
                </c:pt>
              </c:strCache>
            </c:strRef>
          </c:cat>
          <c:val>
            <c:numRef>
              <c:f>'Directional Accuracy'!$B$2:$B$4</c:f>
              <c:numCache>
                <c:formatCode>0.0%</c:formatCode>
                <c:ptCount val="3"/>
                <c:pt idx="0">
                  <c:v>0.86</c:v>
                </c:pt>
                <c:pt idx="1">
                  <c:v>0.85</c:v>
                </c:pt>
                <c:pt idx="2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E5-4E33-A4A3-9EE3B56725D0}"/>
            </c:ext>
          </c:extLst>
        </c:ser>
        <c:ser>
          <c:idx val="1"/>
          <c:order val="1"/>
          <c:tx>
            <c:strRef>
              <c:f>'Directional Accuracy'!$C$1</c:f>
              <c:strCache>
                <c:ptCount val="1"/>
                <c:pt idx="0">
                  <c:v>S&amp;P500 Dir 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alpha val="42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'Directional Accuracy'!$A$2:$A$4</c:f>
              <c:strCache>
                <c:ptCount val="3"/>
                <c:pt idx="0">
                  <c:v>MLP</c:v>
                </c:pt>
                <c:pt idx="1">
                  <c:v>CNN</c:v>
                </c:pt>
                <c:pt idx="2">
                  <c:v>TCN</c:v>
                </c:pt>
              </c:strCache>
            </c:strRef>
          </c:cat>
          <c:val>
            <c:numRef>
              <c:f>'Directional Accuracy'!$C$2:$C$4</c:f>
              <c:numCache>
                <c:formatCode>0.0%</c:formatCode>
                <c:ptCount val="3"/>
                <c:pt idx="0">
                  <c:v>0.84399999999999997</c:v>
                </c:pt>
                <c:pt idx="1">
                  <c:v>0.84570000000000001</c:v>
                </c:pt>
                <c:pt idx="2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E5-4E33-A4A3-9EE3B56725D0}"/>
            </c:ext>
          </c:extLst>
        </c:ser>
        <c:ser>
          <c:idx val="2"/>
          <c:order val="2"/>
          <c:tx>
            <c:strRef>
              <c:f>'Directional Accuracy'!$D$1</c:f>
              <c:strCache>
                <c:ptCount val="1"/>
                <c:pt idx="0">
                  <c:v>Voltage Dir Acc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alpha val="46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'Directional Accuracy'!$A$2:$A$4</c:f>
              <c:strCache>
                <c:ptCount val="3"/>
                <c:pt idx="0">
                  <c:v>MLP</c:v>
                </c:pt>
                <c:pt idx="1">
                  <c:v>CNN</c:v>
                </c:pt>
                <c:pt idx="2">
                  <c:v>TCN</c:v>
                </c:pt>
              </c:strCache>
            </c:strRef>
          </c:cat>
          <c:val>
            <c:numRef>
              <c:f>'Directional Accuracy'!$D$2:$D$4</c:f>
              <c:numCache>
                <c:formatCode>0.0%</c:formatCode>
                <c:ptCount val="3"/>
                <c:pt idx="0">
                  <c:v>0.66700000000000004</c:v>
                </c:pt>
                <c:pt idx="1">
                  <c:v>0.65500000000000003</c:v>
                </c:pt>
                <c:pt idx="2">
                  <c:v>0.67500000000000004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E5-4E33-A4A3-9EE3B56725D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7493568"/>
        <c:axId val="207494400"/>
      </c:barChart>
      <c:catAx>
        <c:axId val="20749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94400"/>
        <c:crosses val="autoZero"/>
        <c:auto val="1"/>
        <c:lblAlgn val="ctr"/>
        <c:lblOffset val="100"/>
        <c:noMultiLvlLbl val="0"/>
      </c:catAx>
      <c:valAx>
        <c:axId val="20749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9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'Directional Accuracy'!$B$1</c:f>
              <c:strCache>
                <c:ptCount val="1"/>
                <c:pt idx="0">
                  <c:v>Temp Dir 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alpha val="49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'Directional Accuracy'!$A$12:$A$14</c:f>
              <c:strCache>
                <c:ptCount val="3"/>
                <c:pt idx="0">
                  <c:v>MLP</c:v>
                </c:pt>
                <c:pt idx="1">
                  <c:v>CNN</c:v>
                </c:pt>
                <c:pt idx="2">
                  <c:v>TCN</c:v>
                </c:pt>
              </c:strCache>
            </c:strRef>
          </c:cat>
          <c:val>
            <c:numRef>
              <c:f>'Directional Accuracy'!$B$12:$B$14</c:f>
              <c:numCache>
                <c:formatCode>0.0%</c:formatCode>
                <c:ptCount val="3"/>
                <c:pt idx="0">
                  <c:v>0.83</c:v>
                </c:pt>
                <c:pt idx="1">
                  <c:v>0.85</c:v>
                </c:pt>
                <c:pt idx="2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7-46C6-A138-729DC642937D}"/>
            </c:ext>
          </c:extLst>
        </c:ser>
        <c:ser>
          <c:idx val="1"/>
          <c:order val="1"/>
          <c:tx>
            <c:strRef>
              <c:f>'Directional Accuracy'!$C$1</c:f>
              <c:strCache>
                <c:ptCount val="1"/>
                <c:pt idx="0">
                  <c:v>S&amp;P500 Dir 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alpha val="42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'Directional Accuracy'!$A$12:$A$14</c:f>
              <c:strCache>
                <c:ptCount val="3"/>
                <c:pt idx="0">
                  <c:v>MLP</c:v>
                </c:pt>
                <c:pt idx="1">
                  <c:v>CNN</c:v>
                </c:pt>
                <c:pt idx="2">
                  <c:v>TCN</c:v>
                </c:pt>
              </c:strCache>
            </c:strRef>
          </c:cat>
          <c:val>
            <c:numRef>
              <c:f>'Directional Accuracy'!$C$12:$C$14</c:f>
              <c:numCache>
                <c:formatCode>0.00%</c:formatCode>
                <c:ptCount val="3"/>
                <c:pt idx="0">
                  <c:v>0.84189999999999998</c:v>
                </c:pt>
                <c:pt idx="1">
                  <c:v>0.83420000000000005</c:v>
                </c:pt>
                <c:pt idx="2">
                  <c:v>0.83950000000000002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B7-46C6-A138-729DC642937D}"/>
            </c:ext>
          </c:extLst>
        </c:ser>
        <c:ser>
          <c:idx val="2"/>
          <c:order val="2"/>
          <c:tx>
            <c:strRef>
              <c:f>'Directional Accuracy'!$D$1</c:f>
              <c:strCache>
                <c:ptCount val="1"/>
                <c:pt idx="0">
                  <c:v>Voltage Dir Acc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alpha val="46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'Directional Accuracy'!$A$12:$A$14</c:f>
              <c:strCache>
                <c:ptCount val="3"/>
                <c:pt idx="0">
                  <c:v>MLP</c:v>
                </c:pt>
                <c:pt idx="1">
                  <c:v>CNN</c:v>
                </c:pt>
                <c:pt idx="2">
                  <c:v>TCN</c:v>
                </c:pt>
              </c:strCache>
            </c:strRef>
          </c:cat>
          <c:val>
            <c:numRef>
              <c:f>'Directional Accuracy'!$D$12:$D$14</c:f>
              <c:numCache>
                <c:formatCode>0%</c:formatCode>
                <c:ptCount val="3"/>
                <c:pt idx="0">
                  <c:v>0.64759999999999995</c:v>
                </c:pt>
                <c:pt idx="1">
                  <c:v>0.68569999999999998</c:v>
                </c:pt>
                <c:pt idx="2">
                  <c:v>0.65710000000000002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B7-46C6-A138-729DC642937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7493568"/>
        <c:axId val="207494400"/>
      </c:barChart>
      <c:catAx>
        <c:axId val="20749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94400"/>
        <c:crosses val="autoZero"/>
        <c:auto val="1"/>
        <c:lblAlgn val="ctr"/>
        <c:lblOffset val="100"/>
        <c:noMultiLvlLbl val="0"/>
      </c:catAx>
      <c:valAx>
        <c:axId val="20749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9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304800</xdr:colOff>
      <xdr:row>0</xdr:row>
      <xdr:rowOff>152400</xdr:rowOff>
    </xdr:from>
    <xdr:to>
      <xdr:col>28</xdr:col>
      <xdr:colOff>0</xdr:colOff>
      <xdr:row>15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0D564C-50D7-4F8F-8134-BD7A393EA1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552450</xdr:colOff>
      <xdr:row>16</xdr:row>
      <xdr:rowOff>104775</xdr:rowOff>
    </xdr:from>
    <xdr:to>
      <xdr:col>23</xdr:col>
      <xdr:colOff>247650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E44A7B-19D5-41D6-856E-FE02D3468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447675</xdr:colOff>
      <xdr:row>11</xdr:row>
      <xdr:rowOff>95250</xdr:rowOff>
    </xdr:from>
    <xdr:to>
      <xdr:col>16</xdr:col>
      <xdr:colOff>295275</xdr:colOff>
      <xdr:row>26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72803C-E148-4F0F-AE20-7E779AE28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1809748</xdr:colOff>
      <xdr:row>16</xdr:row>
      <xdr:rowOff>133349</xdr:rowOff>
    </xdr:from>
    <xdr:to>
      <xdr:col>9</xdr:col>
      <xdr:colOff>1209674</xdr:colOff>
      <xdr:row>33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17A3E8-8051-452E-88EB-F40D5D6F3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400050</xdr:colOff>
      <xdr:row>16</xdr:row>
      <xdr:rowOff>142875</xdr:rowOff>
    </xdr:from>
    <xdr:to>
      <xdr:col>3</xdr:col>
      <xdr:colOff>1476376</xdr:colOff>
      <xdr:row>33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CB9D62-5CCD-4F9A-9B37-4290A2314F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1" connectionId="1" xr16:uid="{0730CD27-E98B-4B32-876B-3AB0C8C831F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06BD0-0A26-427A-8994-2B0E881204B0}">
  <dimension ref="A1:G34"/>
  <sheetViews>
    <sheetView workbookViewId="0">
      <selection activeCell="A2" sqref="A2:A34"/>
    </sheetView>
  </sheetViews>
  <sheetFormatPr defaultRowHeight="15" x14ac:dyDescent="0.25"/>
  <cols>
    <col min="2" max="2" width="56.42578125" customWidth="1"/>
    <col min="3" max="3" width="24.5703125" customWidth="1"/>
    <col min="4" max="4" width="59.5703125" customWidth="1"/>
    <col min="5" max="5" width="23.28515625" customWidth="1"/>
    <col min="6" max="6" width="60.28515625" customWidth="1"/>
    <col min="7" max="7" width="46.42578125" customWidth="1"/>
  </cols>
  <sheetData>
    <row r="1" spans="1:7" ht="24" customHeight="1" x14ac:dyDescent="0.25">
      <c r="A1" s="15"/>
      <c r="B1" s="16" t="s">
        <v>4</v>
      </c>
      <c r="C1" s="21" t="s">
        <v>0</v>
      </c>
      <c r="D1" s="16" t="s">
        <v>5</v>
      </c>
      <c r="E1" s="21" t="s">
        <v>6</v>
      </c>
      <c r="F1" s="16" t="s">
        <v>7</v>
      </c>
      <c r="G1" s="21" t="s">
        <v>8</v>
      </c>
    </row>
    <row r="2" spans="1:7" ht="24" customHeight="1" x14ac:dyDescent="0.25">
      <c r="A2" s="17" t="s">
        <v>1</v>
      </c>
      <c r="B2" s="22" t="s">
        <v>102</v>
      </c>
      <c r="C2" s="22" t="s">
        <v>103</v>
      </c>
      <c r="D2" s="22" t="s">
        <v>103</v>
      </c>
      <c r="E2" s="22" t="s">
        <v>103</v>
      </c>
      <c r="F2" s="22" t="s">
        <v>104</v>
      </c>
      <c r="G2" s="22" t="s">
        <v>105</v>
      </c>
    </row>
    <row r="3" spans="1:7" ht="24" customHeight="1" x14ac:dyDescent="0.25">
      <c r="A3" s="17"/>
      <c r="B3" s="22" t="s">
        <v>106</v>
      </c>
      <c r="C3" s="22" t="s">
        <v>107</v>
      </c>
      <c r="D3" s="22" t="s">
        <v>108</v>
      </c>
      <c r="E3" s="22" t="s">
        <v>108</v>
      </c>
      <c r="F3" s="22" t="s">
        <v>108</v>
      </c>
      <c r="G3" s="22" t="s">
        <v>108</v>
      </c>
    </row>
    <row r="4" spans="1:7" ht="24" customHeight="1" x14ac:dyDescent="0.25">
      <c r="A4" s="17"/>
      <c r="B4" s="22" t="s">
        <v>109</v>
      </c>
      <c r="C4" s="22" t="s">
        <v>110</v>
      </c>
      <c r="D4" s="22" t="s">
        <v>110</v>
      </c>
      <c r="E4" s="22" t="s">
        <v>110</v>
      </c>
      <c r="F4" s="22" t="s">
        <v>110</v>
      </c>
      <c r="G4" s="22" t="s">
        <v>110</v>
      </c>
    </row>
    <row r="5" spans="1:7" ht="24" customHeight="1" x14ac:dyDescent="0.25">
      <c r="A5" s="17"/>
      <c r="B5" s="22" t="s">
        <v>111</v>
      </c>
      <c r="C5" s="22" t="s">
        <v>112</v>
      </c>
      <c r="D5" s="22" t="s">
        <v>112</v>
      </c>
      <c r="E5" s="22" t="s">
        <v>112</v>
      </c>
      <c r="F5" s="22" t="s">
        <v>112</v>
      </c>
      <c r="G5" s="22" t="s">
        <v>113</v>
      </c>
    </row>
    <row r="6" spans="1:7" ht="24" customHeight="1" x14ac:dyDescent="0.25">
      <c r="A6" s="17"/>
      <c r="B6" s="22" t="s">
        <v>114</v>
      </c>
      <c r="C6" s="22" t="s">
        <v>115</v>
      </c>
      <c r="D6" s="22" t="s">
        <v>115</v>
      </c>
      <c r="E6" s="22" t="s">
        <v>116</v>
      </c>
      <c r="F6" s="22" t="s">
        <v>117</v>
      </c>
      <c r="G6" s="22" t="s">
        <v>115</v>
      </c>
    </row>
    <row r="7" spans="1:7" ht="24" customHeight="1" x14ac:dyDescent="0.25">
      <c r="A7" s="17"/>
      <c r="B7" s="22" t="s">
        <v>118</v>
      </c>
      <c r="C7" s="22" t="s">
        <v>119</v>
      </c>
      <c r="D7" s="22" t="s">
        <v>120</v>
      </c>
      <c r="E7" s="22" t="s">
        <v>120</v>
      </c>
      <c r="F7" s="22" t="s">
        <v>121</v>
      </c>
      <c r="G7" s="22" t="s">
        <v>121</v>
      </c>
    </row>
    <row r="8" spans="1:7" ht="24" customHeight="1" x14ac:dyDescent="0.25">
      <c r="A8" s="17"/>
      <c r="B8" s="26"/>
      <c r="C8" s="22" t="s">
        <v>122</v>
      </c>
      <c r="D8" s="26"/>
      <c r="E8" s="22" t="s">
        <v>122</v>
      </c>
      <c r="F8" s="22" t="s">
        <v>122</v>
      </c>
      <c r="G8" s="22"/>
    </row>
    <row r="9" spans="1:7" ht="24" customHeight="1" x14ac:dyDescent="0.25">
      <c r="A9" s="17"/>
      <c r="B9" s="26"/>
      <c r="C9" s="22" t="s">
        <v>123</v>
      </c>
      <c r="D9" s="26"/>
      <c r="E9" s="22" t="s">
        <v>124</v>
      </c>
      <c r="F9" s="22" t="s">
        <v>123</v>
      </c>
      <c r="G9" s="22"/>
    </row>
    <row r="10" spans="1:7" ht="24" customHeight="1" x14ac:dyDescent="0.25">
      <c r="A10" s="17"/>
      <c r="B10" s="26"/>
      <c r="C10" s="26"/>
      <c r="D10" s="26"/>
      <c r="E10" s="26"/>
      <c r="F10" s="26"/>
      <c r="G10" s="26"/>
    </row>
    <row r="11" spans="1:7" ht="24" customHeight="1" x14ac:dyDescent="0.25">
      <c r="A11" s="17" t="s">
        <v>135</v>
      </c>
      <c r="B11" s="27" t="s">
        <v>27</v>
      </c>
      <c r="C11" s="27" t="s">
        <v>43</v>
      </c>
      <c r="D11" s="27" t="s">
        <v>35</v>
      </c>
      <c r="E11" s="27" t="s">
        <v>46</v>
      </c>
      <c r="F11" s="27" t="s">
        <v>41</v>
      </c>
      <c r="G11" s="27" t="s">
        <v>48</v>
      </c>
    </row>
    <row r="12" spans="1:7" ht="24" customHeight="1" x14ac:dyDescent="0.25">
      <c r="A12" s="20"/>
      <c r="B12" s="27" t="s">
        <v>87</v>
      </c>
      <c r="C12" s="27"/>
      <c r="D12" s="27" t="s">
        <v>36</v>
      </c>
      <c r="E12" s="28"/>
      <c r="F12" s="27" t="s">
        <v>42</v>
      </c>
      <c r="G12" s="27"/>
    </row>
    <row r="13" spans="1:7" ht="24" customHeight="1" x14ac:dyDescent="0.25">
      <c r="A13" s="18" t="s">
        <v>2</v>
      </c>
      <c r="B13" s="22" t="s">
        <v>102</v>
      </c>
      <c r="C13" s="22" t="s">
        <v>105</v>
      </c>
      <c r="D13" s="22" t="s">
        <v>125</v>
      </c>
      <c r="E13" s="22" t="s">
        <v>104</v>
      </c>
      <c r="F13" s="22" t="s">
        <v>104</v>
      </c>
      <c r="G13" s="22" t="s">
        <v>103</v>
      </c>
    </row>
    <row r="14" spans="1:7" ht="24" customHeight="1" x14ac:dyDescent="0.25">
      <c r="A14" s="18"/>
      <c r="B14" s="22" t="s">
        <v>126</v>
      </c>
      <c r="C14" s="22" t="s">
        <v>108</v>
      </c>
      <c r="D14" s="22" t="s">
        <v>126</v>
      </c>
      <c r="E14" s="22" t="s">
        <v>127</v>
      </c>
      <c r="F14" s="22" t="s">
        <v>108</v>
      </c>
      <c r="G14" s="22" t="s">
        <v>107</v>
      </c>
    </row>
    <row r="15" spans="1:7" ht="24" customHeight="1" x14ac:dyDescent="0.25">
      <c r="A15" s="18"/>
      <c r="B15" s="22" t="s">
        <v>109</v>
      </c>
      <c r="C15" s="22" t="s">
        <v>110</v>
      </c>
      <c r="D15" s="22" t="s">
        <v>109</v>
      </c>
      <c r="E15" s="22" t="s">
        <v>110</v>
      </c>
      <c r="F15" s="22" t="s">
        <v>110</v>
      </c>
      <c r="G15" s="22" t="s">
        <v>110</v>
      </c>
    </row>
    <row r="16" spans="1:7" ht="24" customHeight="1" x14ac:dyDescent="0.25">
      <c r="A16" s="18"/>
      <c r="B16" s="22" t="s">
        <v>111</v>
      </c>
      <c r="C16" s="22" t="s">
        <v>112</v>
      </c>
      <c r="D16" s="22" t="s">
        <v>111</v>
      </c>
      <c r="E16" s="22" t="s">
        <v>113</v>
      </c>
      <c r="F16" s="22" t="s">
        <v>112</v>
      </c>
      <c r="G16" s="22" t="s">
        <v>112</v>
      </c>
    </row>
    <row r="17" spans="1:7" ht="24" customHeight="1" x14ac:dyDescent="0.25">
      <c r="A17" s="18"/>
      <c r="B17" s="22" t="s">
        <v>128</v>
      </c>
      <c r="C17" s="22" t="s">
        <v>115</v>
      </c>
      <c r="D17" s="22" t="s">
        <v>128</v>
      </c>
      <c r="E17" s="22" t="s">
        <v>116</v>
      </c>
      <c r="F17" s="22" t="s">
        <v>129</v>
      </c>
      <c r="G17" s="22" t="s">
        <v>117</v>
      </c>
    </row>
    <row r="18" spans="1:7" ht="24" customHeight="1" x14ac:dyDescent="0.25">
      <c r="A18" s="18"/>
      <c r="B18" s="22" t="s">
        <v>118</v>
      </c>
      <c r="C18" s="22" t="s">
        <v>119</v>
      </c>
      <c r="D18" s="22" t="s">
        <v>130</v>
      </c>
      <c r="E18" s="22" t="s">
        <v>120</v>
      </c>
      <c r="F18" s="22" t="s">
        <v>121</v>
      </c>
      <c r="G18" s="22" t="s">
        <v>121</v>
      </c>
    </row>
    <row r="19" spans="1:7" ht="24" customHeight="1" x14ac:dyDescent="0.25">
      <c r="A19" s="18"/>
      <c r="B19" s="26"/>
      <c r="C19" s="22" t="s">
        <v>122</v>
      </c>
      <c r="D19" s="22"/>
      <c r="E19" s="22" t="s">
        <v>122</v>
      </c>
      <c r="F19" s="22"/>
      <c r="G19" s="26"/>
    </row>
    <row r="20" spans="1:7" ht="24" customHeight="1" x14ac:dyDescent="0.25">
      <c r="A20" s="18"/>
      <c r="B20" s="26"/>
      <c r="C20" s="22" t="s">
        <v>123</v>
      </c>
      <c r="D20" s="22"/>
      <c r="E20" s="22" t="s">
        <v>124</v>
      </c>
      <c r="F20" s="22"/>
      <c r="G20" s="26"/>
    </row>
    <row r="21" spans="1:7" ht="24" customHeight="1" x14ac:dyDescent="0.25">
      <c r="A21" s="18"/>
      <c r="B21" s="26"/>
      <c r="C21" s="26"/>
      <c r="D21" s="26"/>
      <c r="E21" s="26"/>
      <c r="F21" s="26"/>
      <c r="G21" s="26"/>
    </row>
    <row r="22" spans="1:7" ht="24" customHeight="1" x14ac:dyDescent="0.25">
      <c r="A22" s="18" t="s">
        <v>135</v>
      </c>
      <c r="B22" s="27" t="s">
        <v>31</v>
      </c>
      <c r="C22" s="27" t="s">
        <v>44</v>
      </c>
      <c r="D22" s="27" t="s">
        <v>29</v>
      </c>
      <c r="E22" s="27" t="s">
        <v>82</v>
      </c>
      <c r="F22" s="27" t="s">
        <v>37</v>
      </c>
      <c r="G22" s="27" t="s">
        <v>47</v>
      </c>
    </row>
    <row r="23" spans="1:7" ht="24" customHeight="1" x14ac:dyDescent="0.25">
      <c r="A23" s="18"/>
      <c r="B23" s="27" t="s">
        <v>88</v>
      </c>
      <c r="C23" s="27"/>
      <c r="D23" s="27" t="s">
        <v>30</v>
      </c>
      <c r="E23" s="27"/>
      <c r="F23" s="27" t="s">
        <v>38</v>
      </c>
      <c r="G23" s="27"/>
    </row>
    <row r="24" spans="1:7" ht="24" customHeight="1" x14ac:dyDescent="0.25">
      <c r="A24" s="19" t="s">
        <v>3</v>
      </c>
      <c r="B24" s="22" t="s">
        <v>104</v>
      </c>
      <c r="C24" s="22" t="s">
        <v>105</v>
      </c>
      <c r="D24" s="22" t="s">
        <v>103</v>
      </c>
      <c r="E24" s="22" t="s">
        <v>103</v>
      </c>
      <c r="F24" s="22" t="s">
        <v>104</v>
      </c>
      <c r="G24" s="22" t="s">
        <v>104</v>
      </c>
    </row>
    <row r="25" spans="1:7" ht="24" customHeight="1" x14ac:dyDescent="0.25">
      <c r="A25" s="19"/>
      <c r="B25" s="22" t="s">
        <v>108</v>
      </c>
      <c r="C25" s="22" t="s">
        <v>108</v>
      </c>
      <c r="D25" s="22" t="s">
        <v>127</v>
      </c>
      <c r="E25" s="22" t="s">
        <v>108</v>
      </c>
      <c r="F25" s="22" t="s">
        <v>108</v>
      </c>
      <c r="G25" s="22" t="s">
        <v>108</v>
      </c>
    </row>
    <row r="26" spans="1:7" ht="24" customHeight="1" x14ac:dyDescent="0.25">
      <c r="A26" s="19"/>
      <c r="B26" s="22" t="s">
        <v>110</v>
      </c>
      <c r="C26" s="22" t="s">
        <v>110</v>
      </c>
      <c r="D26" s="22" t="s">
        <v>110</v>
      </c>
      <c r="E26" s="22" t="s">
        <v>110</v>
      </c>
      <c r="F26" s="22" t="s">
        <v>110</v>
      </c>
      <c r="G26" s="22" t="s">
        <v>110</v>
      </c>
    </row>
    <row r="27" spans="1:7" ht="24" customHeight="1" x14ac:dyDescent="0.25">
      <c r="A27" s="19"/>
      <c r="B27" s="22" t="s">
        <v>131</v>
      </c>
      <c r="C27" s="22" t="s">
        <v>112</v>
      </c>
      <c r="D27" s="22" t="s">
        <v>112</v>
      </c>
      <c r="E27" s="22" t="s">
        <v>131</v>
      </c>
      <c r="F27" s="22" t="s">
        <v>112</v>
      </c>
      <c r="G27" s="22" t="s">
        <v>112</v>
      </c>
    </row>
    <row r="28" spans="1:7" ht="24" customHeight="1" x14ac:dyDescent="0.25">
      <c r="A28" s="19"/>
      <c r="B28" s="22" t="s">
        <v>116</v>
      </c>
      <c r="C28" s="22" t="s">
        <v>115</v>
      </c>
      <c r="D28" s="22" t="s">
        <v>129</v>
      </c>
      <c r="E28" s="22" t="s">
        <v>129</v>
      </c>
      <c r="F28" s="22" t="s">
        <v>129</v>
      </c>
      <c r="G28" s="22" t="s">
        <v>116</v>
      </c>
    </row>
    <row r="29" spans="1:7" ht="24" customHeight="1" x14ac:dyDescent="0.25">
      <c r="A29" s="19"/>
      <c r="B29" s="22" t="s">
        <v>119</v>
      </c>
      <c r="C29" s="22" t="s">
        <v>119</v>
      </c>
      <c r="D29" s="22" t="s">
        <v>120</v>
      </c>
      <c r="E29" s="22" t="s">
        <v>120</v>
      </c>
      <c r="F29" s="22" t="s">
        <v>121</v>
      </c>
      <c r="G29" s="22" t="s">
        <v>121</v>
      </c>
    </row>
    <row r="30" spans="1:7" ht="24" customHeight="1" x14ac:dyDescent="0.25">
      <c r="A30" s="19"/>
      <c r="B30" s="22" t="s">
        <v>122</v>
      </c>
      <c r="C30" s="22" t="s">
        <v>122</v>
      </c>
      <c r="D30" s="22" t="s">
        <v>122</v>
      </c>
      <c r="E30" s="22" t="s">
        <v>132</v>
      </c>
      <c r="F30" s="22" t="s">
        <v>122</v>
      </c>
      <c r="G30" s="22" t="s">
        <v>122</v>
      </c>
    </row>
    <row r="31" spans="1:7" ht="24" customHeight="1" x14ac:dyDescent="0.25">
      <c r="A31" s="19"/>
      <c r="B31" s="22" t="s">
        <v>123</v>
      </c>
      <c r="C31" s="22" t="s">
        <v>124</v>
      </c>
      <c r="D31" s="22" t="s">
        <v>133</v>
      </c>
      <c r="E31" s="22" t="s">
        <v>134</v>
      </c>
      <c r="F31" s="22" t="s">
        <v>123</v>
      </c>
      <c r="G31" s="22" t="s">
        <v>133</v>
      </c>
    </row>
    <row r="32" spans="1:7" ht="24" customHeight="1" x14ac:dyDescent="0.25">
      <c r="A32" s="19"/>
      <c r="B32" s="26"/>
      <c r="C32" s="26"/>
      <c r="D32" s="26"/>
      <c r="E32" s="26"/>
      <c r="F32" s="26"/>
      <c r="G32" s="26"/>
    </row>
    <row r="33" spans="1:7" ht="24" customHeight="1" x14ac:dyDescent="0.25">
      <c r="A33" s="19" t="s">
        <v>135</v>
      </c>
      <c r="B33" s="27" t="s">
        <v>32</v>
      </c>
      <c r="C33" s="27" t="s">
        <v>45</v>
      </c>
      <c r="D33" s="27" t="s">
        <v>34</v>
      </c>
      <c r="E33" s="27" t="s">
        <v>49</v>
      </c>
      <c r="F33" s="27" t="s">
        <v>39</v>
      </c>
      <c r="G33" s="27"/>
    </row>
    <row r="34" spans="1:7" ht="24" customHeight="1" x14ac:dyDescent="0.25">
      <c r="A34" s="19"/>
      <c r="B34" s="27" t="s">
        <v>33</v>
      </c>
      <c r="C34" s="27"/>
      <c r="D34" s="27" t="s">
        <v>28</v>
      </c>
      <c r="E34" s="27"/>
      <c r="F34" s="27" t="s">
        <v>40</v>
      </c>
      <c r="G34" s="27" t="s">
        <v>50</v>
      </c>
    </row>
  </sheetData>
  <phoneticPr fontId="1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0AA2F-4BA7-491B-8059-D4A89EFDF919}">
  <dimension ref="A1:K34"/>
  <sheetViews>
    <sheetView workbookViewId="0">
      <selection activeCell="N18" sqref="N18"/>
    </sheetView>
  </sheetViews>
  <sheetFormatPr defaultRowHeight="15" x14ac:dyDescent="0.25"/>
  <cols>
    <col min="2" max="3" width="12" hidden="1" customWidth="1"/>
    <col min="4" max="4" width="60.7109375" customWidth="1"/>
    <col min="5" max="5" width="21" customWidth="1"/>
    <col min="6" max="6" width="60.140625" customWidth="1"/>
    <col min="7" max="7" width="25.5703125" customWidth="1"/>
    <col min="8" max="8" width="60.42578125" customWidth="1"/>
    <col min="9" max="9" width="29.5703125" customWidth="1"/>
  </cols>
  <sheetData>
    <row r="1" spans="1:11" ht="24" customHeight="1" x14ac:dyDescent="0.25">
      <c r="D1" s="16" t="s">
        <v>4</v>
      </c>
      <c r="E1" s="21" t="s">
        <v>0</v>
      </c>
      <c r="F1" s="16" t="s">
        <v>5</v>
      </c>
      <c r="G1" s="21" t="s">
        <v>6</v>
      </c>
      <c r="H1" s="16" t="s">
        <v>7</v>
      </c>
      <c r="I1" s="21" t="s">
        <v>8</v>
      </c>
    </row>
    <row r="2" spans="1:11" ht="24" customHeight="1" x14ac:dyDescent="0.25">
      <c r="A2" s="17" t="s">
        <v>1</v>
      </c>
      <c r="B2" s="2"/>
      <c r="C2" s="2"/>
      <c r="D2" s="22" t="s">
        <v>104</v>
      </c>
      <c r="E2" s="22"/>
      <c r="F2" s="22" t="s">
        <v>103</v>
      </c>
      <c r="G2" s="23"/>
      <c r="H2" s="22" t="s">
        <v>103</v>
      </c>
      <c r="I2" s="29"/>
    </row>
    <row r="3" spans="1:11" ht="24" customHeight="1" x14ac:dyDescent="0.25">
      <c r="A3" s="17"/>
      <c r="B3" s="2"/>
      <c r="C3" s="2"/>
      <c r="D3" s="22" t="s">
        <v>108</v>
      </c>
      <c r="E3" s="22"/>
      <c r="F3" s="22" t="s">
        <v>108</v>
      </c>
      <c r="G3" s="23"/>
      <c r="H3" s="22" t="s">
        <v>108</v>
      </c>
      <c r="I3" s="29"/>
    </row>
    <row r="4" spans="1:11" ht="24" customHeight="1" x14ac:dyDescent="0.25">
      <c r="A4" s="17"/>
      <c r="B4" s="2"/>
      <c r="C4" s="2"/>
      <c r="D4" s="22" t="s">
        <v>110</v>
      </c>
      <c r="E4" s="22"/>
      <c r="F4" s="22" t="s">
        <v>110</v>
      </c>
      <c r="G4" s="23"/>
      <c r="H4" s="22" t="s">
        <v>110</v>
      </c>
      <c r="I4" s="29"/>
    </row>
    <row r="5" spans="1:11" ht="24" customHeight="1" x14ac:dyDescent="0.25">
      <c r="A5" s="17"/>
      <c r="B5" s="2"/>
      <c r="C5" s="2"/>
      <c r="D5" s="22" t="s">
        <v>131</v>
      </c>
      <c r="E5" s="22"/>
      <c r="F5" s="22" t="s">
        <v>131</v>
      </c>
      <c r="G5" s="23"/>
      <c r="H5" s="22" t="s">
        <v>113</v>
      </c>
      <c r="I5" s="29"/>
      <c r="K5" s="5"/>
    </row>
    <row r="6" spans="1:11" ht="24" customHeight="1" x14ac:dyDescent="0.25">
      <c r="A6" s="17"/>
      <c r="B6" s="2"/>
      <c r="C6" s="2"/>
      <c r="D6" s="22" t="s">
        <v>117</v>
      </c>
      <c r="E6" s="22"/>
      <c r="F6" s="22" t="s">
        <v>116</v>
      </c>
      <c r="G6" s="23"/>
      <c r="H6" s="22" t="s">
        <v>116</v>
      </c>
      <c r="I6" s="29"/>
    </row>
    <row r="7" spans="1:11" ht="24" customHeight="1" x14ac:dyDescent="0.25">
      <c r="A7" s="17"/>
      <c r="B7" s="2"/>
      <c r="C7" s="2"/>
      <c r="D7" s="22" t="s">
        <v>119</v>
      </c>
      <c r="E7" s="22"/>
      <c r="F7" s="22" t="s">
        <v>120</v>
      </c>
      <c r="G7" s="23"/>
      <c r="H7" s="22" t="s">
        <v>120</v>
      </c>
      <c r="I7" s="29"/>
      <c r="K7" s="5"/>
    </row>
    <row r="8" spans="1:11" ht="24" customHeight="1" x14ac:dyDescent="0.25">
      <c r="A8" s="17"/>
      <c r="B8" s="2"/>
      <c r="C8" s="2"/>
      <c r="D8" s="23"/>
      <c r="E8" s="23"/>
      <c r="F8" s="22" t="s">
        <v>122</v>
      </c>
      <c r="G8" s="23"/>
      <c r="H8" s="22" t="s">
        <v>122</v>
      </c>
      <c r="I8" s="29"/>
      <c r="K8" s="5"/>
    </row>
    <row r="9" spans="1:11" ht="24" customHeight="1" x14ac:dyDescent="0.25">
      <c r="A9" s="17"/>
      <c r="B9" s="2"/>
      <c r="C9" s="2"/>
      <c r="D9" s="23"/>
      <c r="E9" s="23"/>
      <c r="F9" s="22" t="s">
        <v>123</v>
      </c>
      <c r="G9" s="23"/>
      <c r="H9" s="22" t="s">
        <v>123</v>
      </c>
      <c r="I9" s="29"/>
      <c r="K9" s="5"/>
    </row>
    <row r="10" spans="1:11" ht="24" customHeight="1" x14ac:dyDescent="0.25">
      <c r="A10" s="17"/>
      <c r="B10" s="2"/>
      <c r="C10" s="2"/>
      <c r="D10" s="23"/>
      <c r="E10" s="23"/>
      <c r="F10" s="23"/>
      <c r="G10" s="23"/>
      <c r="H10" s="23"/>
      <c r="I10" s="29"/>
      <c r="K10" s="5"/>
    </row>
    <row r="11" spans="1:11" ht="24" customHeight="1" x14ac:dyDescent="0.25">
      <c r="A11" s="17" t="s">
        <v>135</v>
      </c>
      <c r="B11" s="2"/>
      <c r="C11" s="2"/>
      <c r="D11" s="27" t="s">
        <v>68</v>
      </c>
      <c r="E11" s="27" t="s">
        <v>70</v>
      </c>
      <c r="F11" s="27" t="s">
        <v>62</v>
      </c>
      <c r="G11" s="27" t="s">
        <v>64</v>
      </c>
      <c r="H11" s="27" t="s">
        <v>65</v>
      </c>
      <c r="I11" s="27" t="s">
        <v>67</v>
      </c>
      <c r="K11" s="5"/>
    </row>
    <row r="12" spans="1:11" ht="24" customHeight="1" x14ac:dyDescent="0.25">
      <c r="A12" s="20"/>
      <c r="B12" s="6"/>
      <c r="C12" s="6"/>
      <c r="D12" s="27" t="s">
        <v>69</v>
      </c>
      <c r="E12" s="27"/>
      <c r="F12" s="27" t="s">
        <v>63</v>
      </c>
      <c r="G12" s="27"/>
      <c r="H12" s="27" t="s">
        <v>66</v>
      </c>
      <c r="I12" s="27"/>
      <c r="K12" s="5"/>
    </row>
    <row r="13" spans="1:11" ht="24" customHeight="1" x14ac:dyDescent="0.25">
      <c r="A13" s="18" t="s">
        <v>2</v>
      </c>
      <c r="B13" s="3"/>
      <c r="C13" s="3"/>
      <c r="D13" s="22" t="s">
        <v>103</v>
      </c>
      <c r="E13" s="22"/>
      <c r="F13" s="22" t="s">
        <v>103</v>
      </c>
      <c r="G13" s="23"/>
      <c r="H13" s="22" t="s">
        <v>103</v>
      </c>
      <c r="I13" s="23"/>
      <c r="K13" s="5"/>
    </row>
    <row r="14" spans="1:11" ht="24" customHeight="1" x14ac:dyDescent="0.25">
      <c r="A14" s="18"/>
      <c r="B14" s="3"/>
      <c r="C14" s="3"/>
      <c r="D14" s="22" t="s">
        <v>127</v>
      </c>
      <c r="E14" s="22"/>
      <c r="F14" s="22" t="s">
        <v>127</v>
      </c>
      <c r="G14" s="23"/>
      <c r="H14" s="22" t="s">
        <v>127</v>
      </c>
      <c r="I14" s="23"/>
      <c r="K14" s="5"/>
    </row>
    <row r="15" spans="1:11" ht="24" customHeight="1" x14ac:dyDescent="0.25">
      <c r="A15" s="18"/>
      <c r="B15" s="3"/>
      <c r="C15" s="3"/>
      <c r="D15" s="22" t="s">
        <v>110</v>
      </c>
      <c r="E15" s="22"/>
      <c r="F15" s="22" t="s">
        <v>110</v>
      </c>
      <c r="G15" s="23"/>
      <c r="H15" s="22" t="s">
        <v>110</v>
      </c>
      <c r="I15" s="23"/>
      <c r="K15" s="5"/>
    </row>
    <row r="16" spans="1:11" ht="24" customHeight="1" x14ac:dyDescent="0.25">
      <c r="A16" s="18"/>
      <c r="B16" s="3"/>
      <c r="C16" s="3"/>
      <c r="D16" s="22" t="s">
        <v>112</v>
      </c>
      <c r="E16" s="22"/>
      <c r="F16" s="22" t="s">
        <v>113</v>
      </c>
      <c r="G16" s="23"/>
      <c r="H16" s="22" t="s">
        <v>113</v>
      </c>
      <c r="I16" s="23"/>
      <c r="K16" s="5"/>
    </row>
    <row r="17" spans="1:9" ht="24" customHeight="1" x14ac:dyDescent="0.25">
      <c r="A17" s="18"/>
      <c r="B17" s="3"/>
      <c r="C17" s="3"/>
      <c r="D17" s="22" t="s">
        <v>117</v>
      </c>
      <c r="E17" s="22"/>
      <c r="F17" s="22" t="s">
        <v>116</v>
      </c>
      <c r="G17" s="23"/>
      <c r="H17" s="22" t="s">
        <v>117</v>
      </c>
      <c r="I17" s="23"/>
    </row>
    <row r="18" spans="1:9" ht="24" customHeight="1" x14ac:dyDescent="0.25">
      <c r="A18" s="18"/>
      <c r="B18" s="3"/>
      <c r="C18" s="3"/>
      <c r="D18" s="22" t="s">
        <v>119</v>
      </c>
      <c r="E18" s="22"/>
      <c r="F18" s="22" t="s">
        <v>120</v>
      </c>
      <c r="G18" s="23"/>
      <c r="H18" s="22" t="s">
        <v>120</v>
      </c>
      <c r="I18" s="23"/>
    </row>
    <row r="19" spans="1:9" ht="24" customHeight="1" x14ac:dyDescent="0.25">
      <c r="A19" s="18"/>
      <c r="B19" s="3"/>
      <c r="C19" s="3"/>
      <c r="D19" s="23"/>
      <c r="E19" s="23"/>
      <c r="F19" s="22" t="s">
        <v>122</v>
      </c>
      <c r="G19" s="23"/>
      <c r="H19" s="22" t="s">
        <v>122</v>
      </c>
      <c r="I19" s="23"/>
    </row>
    <row r="20" spans="1:9" ht="24" customHeight="1" x14ac:dyDescent="0.25">
      <c r="A20" s="18"/>
      <c r="B20" s="3"/>
      <c r="C20" s="3"/>
      <c r="D20" s="23"/>
      <c r="E20" s="23"/>
      <c r="F20" s="22" t="s">
        <v>123</v>
      </c>
      <c r="G20" s="23"/>
      <c r="H20" s="22" t="s">
        <v>123</v>
      </c>
      <c r="I20" s="23"/>
    </row>
    <row r="21" spans="1:9" ht="24" customHeight="1" x14ac:dyDescent="0.25">
      <c r="A21" s="18"/>
      <c r="B21" s="3"/>
      <c r="C21" s="3"/>
      <c r="D21" s="23"/>
      <c r="E21" s="23"/>
      <c r="F21" s="23"/>
      <c r="G21" s="23"/>
      <c r="H21" s="23"/>
      <c r="I21" s="23"/>
    </row>
    <row r="22" spans="1:9" ht="24" customHeight="1" x14ac:dyDescent="0.25">
      <c r="A22" s="18" t="s">
        <v>135</v>
      </c>
      <c r="B22" s="3"/>
      <c r="C22" s="3"/>
      <c r="D22" s="30" t="s">
        <v>74</v>
      </c>
      <c r="E22" s="30" t="s">
        <v>76</v>
      </c>
      <c r="F22" s="30" t="s">
        <v>56</v>
      </c>
      <c r="G22" s="30" t="s">
        <v>58</v>
      </c>
      <c r="H22" s="30" t="s">
        <v>59</v>
      </c>
      <c r="I22" s="30" t="s">
        <v>61</v>
      </c>
    </row>
    <row r="23" spans="1:9" ht="24" customHeight="1" x14ac:dyDescent="0.25">
      <c r="A23" s="18"/>
      <c r="B23" s="3"/>
      <c r="C23" s="3"/>
      <c r="D23" s="30" t="s">
        <v>75</v>
      </c>
      <c r="E23" s="30"/>
      <c r="F23" s="30" t="s">
        <v>57</v>
      </c>
      <c r="G23" s="30"/>
      <c r="H23" s="30" t="s">
        <v>60</v>
      </c>
      <c r="I23" s="30"/>
    </row>
    <row r="24" spans="1:9" ht="24" customHeight="1" x14ac:dyDescent="0.25">
      <c r="A24" s="19" t="s">
        <v>3</v>
      </c>
      <c r="B24" s="4"/>
      <c r="C24" s="4"/>
      <c r="D24" s="22" t="s">
        <v>104</v>
      </c>
      <c r="E24" s="22"/>
      <c r="F24" s="22" t="s">
        <v>103</v>
      </c>
      <c r="G24" s="23"/>
      <c r="H24" s="22" t="s">
        <v>103</v>
      </c>
      <c r="I24" s="23"/>
    </row>
    <row r="25" spans="1:9" ht="24" customHeight="1" x14ac:dyDescent="0.25">
      <c r="A25" s="19"/>
      <c r="B25" s="4"/>
      <c r="C25" s="4"/>
      <c r="D25" s="22" t="s">
        <v>127</v>
      </c>
      <c r="E25" s="22"/>
      <c r="F25" s="22" t="s">
        <v>127</v>
      </c>
      <c r="G25" s="23"/>
      <c r="H25" s="22" t="s">
        <v>127</v>
      </c>
      <c r="I25" s="23"/>
    </row>
    <row r="26" spans="1:9" ht="24" customHeight="1" x14ac:dyDescent="0.25">
      <c r="A26" s="19"/>
      <c r="B26" s="4"/>
      <c r="C26" s="4"/>
      <c r="D26" s="22" t="s">
        <v>110</v>
      </c>
      <c r="E26" s="22"/>
      <c r="F26" s="22" t="s">
        <v>110</v>
      </c>
      <c r="G26" s="23"/>
      <c r="H26" s="22" t="s">
        <v>110</v>
      </c>
      <c r="I26" s="23"/>
    </row>
    <row r="27" spans="1:9" ht="24" customHeight="1" x14ac:dyDescent="0.25">
      <c r="A27" s="19"/>
      <c r="B27" s="4"/>
      <c r="C27" s="4"/>
      <c r="D27" s="22" t="s">
        <v>144</v>
      </c>
      <c r="E27" s="22"/>
      <c r="F27" s="22" t="s">
        <v>131</v>
      </c>
      <c r="G27" s="23"/>
      <c r="H27" s="22" t="s">
        <v>113</v>
      </c>
      <c r="I27" s="23"/>
    </row>
    <row r="28" spans="1:9" ht="24" customHeight="1" x14ac:dyDescent="0.25">
      <c r="A28" s="19"/>
      <c r="B28" s="4"/>
      <c r="C28" s="4"/>
      <c r="D28" s="22" t="s">
        <v>116</v>
      </c>
      <c r="E28" s="22"/>
      <c r="F28" s="22" t="s">
        <v>116</v>
      </c>
      <c r="G28" s="23"/>
      <c r="H28" s="22" t="s">
        <v>116</v>
      </c>
      <c r="I28" s="23"/>
    </row>
    <row r="29" spans="1:9" ht="24" customHeight="1" x14ac:dyDescent="0.25">
      <c r="A29" s="19"/>
      <c r="B29" s="4"/>
      <c r="C29" s="4"/>
      <c r="D29" s="22" t="s">
        <v>119</v>
      </c>
      <c r="E29" s="22"/>
      <c r="F29" s="22" t="s">
        <v>120</v>
      </c>
      <c r="G29" s="23"/>
      <c r="H29" s="22" t="s">
        <v>121</v>
      </c>
      <c r="I29" s="23"/>
    </row>
    <row r="30" spans="1:9" ht="24" customHeight="1" x14ac:dyDescent="0.25">
      <c r="A30" s="19"/>
      <c r="B30" s="4"/>
      <c r="C30" s="4"/>
      <c r="D30" s="22" t="s">
        <v>122</v>
      </c>
      <c r="E30" s="22"/>
      <c r="F30" s="22" t="s">
        <v>122</v>
      </c>
      <c r="G30" s="23"/>
      <c r="H30" s="22" t="s">
        <v>122</v>
      </c>
      <c r="I30" s="23"/>
    </row>
    <row r="31" spans="1:9" ht="24" customHeight="1" x14ac:dyDescent="0.25">
      <c r="A31" s="19"/>
      <c r="B31" s="4"/>
      <c r="C31" s="4"/>
      <c r="D31" s="22" t="s">
        <v>123</v>
      </c>
      <c r="E31" s="22"/>
      <c r="F31" s="22" t="s">
        <v>124</v>
      </c>
      <c r="G31" s="23"/>
      <c r="H31" s="22" t="s">
        <v>123</v>
      </c>
      <c r="I31" s="23"/>
    </row>
    <row r="32" spans="1:9" ht="24" customHeight="1" x14ac:dyDescent="0.25">
      <c r="A32" s="19"/>
      <c r="B32" s="4"/>
      <c r="C32" s="4"/>
      <c r="D32" s="23"/>
      <c r="E32" s="23"/>
      <c r="F32" s="23"/>
      <c r="G32" s="23"/>
      <c r="H32" s="23"/>
      <c r="I32" s="23"/>
    </row>
    <row r="33" spans="1:9" ht="24" customHeight="1" x14ac:dyDescent="0.25">
      <c r="A33" s="19" t="s">
        <v>135</v>
      </c>
      <c r="B33" s="4"/>
      <c r="C33" s="4"/>
      <c r="D33" s="30" t="s">
        <v>71</v>
      </c>
      <c r="E33" s="30" t="s">
        <v>73</v>
      </c>
      <c r="F33" s="30" t="s">
        <v>51</v>
      </c>
      <c r="G33" s="30" t="s">
        <v>53</v>
      </c>
      <c r="H33" s="30" t="s">
        <v>54</v>
      </c>
      <c r="I33" s="30" t="s">
        <v>50</v>
      </c>
    </row>
    <row r="34" spans="1:9" ht="24" customHeight="1" x14ac:dyDescent="0.25">
      <c r="A34" s="19"/>
      <c r="B34" s="4"/>
      <c r="C34" s="4"/>
      <c r="D34" s="30" t="s">
        <v>72</v>
      </c>
      <c r="E34" s="30"/>
      <c r="F34" s="30" t="s">
        <v>52</v>
      </c>
      <c r="G34" s="30"/>
      <c r="H34" s="30" t="s">
        <v>55</v>
      </c>
      <c r="I34" s="3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3198F-E56D-4B29-B40E-9A4760DEC141}">
  <dimension ref="A2:T33"/>
  <sheetViews>
    <sheetView topLeftCell="C1" workbookViewId="0">
      <selection activeCell="N15" sqref="N15"/>
    </sheetView>
  </sheetViews>
  <sheetFormatPr defaultRowHeight="15" x14ac:dyDescent="0.25"/>
  <cols>
    <col min="13" max="13" width="12.85546875" customWidth="1"/>
  </cols>
  <sheetData>
    <row r="2" spans="1:20" x14ac:dyDescent="0.25">
      <c r="C2" t="s">
        <v>15</v>
      </c>
    </row>
    <row r="4" spans="1:20" x14ac:dyDescent="0.25">
      <c r="C4" t="s">
        <v>9</v>
      </c>
      <c r="D4" t="s">
        <v>10</v>
      </c>
      <c r="E4" t="s">
        <v>11</v>
      </c>
      <c r="F4" t="s">
        <v>12</v>
      </c>
      <c r="G4" t="s">
        <v>13</v>
      </c>
      <c r="H4" t="s">
        <v>14</v>
      </c>
      <c r="N4" t="s">
        <v>16</v>
      </c>
      <c r="O4" t="s">
        <v>17</v>
      </c>
    </row>
    <row r="5" spans="1:20" x14ac:dyDescent="0.25">
      <c r="B5" t="s">
        <v>1</v>
      </c>
      <c r="C5" s="8">
        <f>((0.066/0.07)-1)</f>
        <v>-5.7142857142857162E-2</v>
      </c>
      <c r="D5" s="8">
        <f>((0.163/0.193)-1)</f>
        <v>-0.15544041450777202</v>
      </c>
      <c r="E5" s="8">
        <f>((0.572/0.586)-1)</f>
        <v>-2.3890784982935176E-2</v>
      </c>
      <c r="F5" s="8">
        <f>((0.09/0.127)-1)</f>
        <v>-0.29133858267716539</v>
      </c>
      <c r="G5" s="8">
        <f>((0.297/0.291)-1)</f>
        <v>2.0618556701030855E-2</v>
      </c>
      <c r="H5" s="8">
        <f>((0.186/0.188)-1)</f>
        <v>-1.0638297872340385E-2</v>
      </c>
      <c r="M5" t="s">
        <v>1</v>
      </c>
      <c r="N5" s="9">
        <f>-AVERAGE(C5,E5,G5)</f>
        <v>2.0138361808253829E-2</v>
      </c>
      <c r="O5" s="9">
        <f>-AVERAGE(D5,F5,H5)</f>
        <v>0.15247243168575927</v>
      </c>
      <c r="T5" s="9">
        <f>AVERAGE(N5:O7)</f>
        <v>7.8346908579159255E-2</v>
      </c>
    </row>
    <row r="6" spans="1:20" x14ac:dyDescent="0.25">
      <c r="B6" t="s">
        <v>2</v>
      </c>
      <c r="C6" s="8">
        <f>((0.066/0.082)-1)</f>
        <v>-0.19512195121951215</v>
      </c>
      <c r="D6" s="8">
        <f>((0.187/0.165)-1)</f>
        <v>0.1333333333333333</v>
      </c>
      <c r="E6" s="8">
        <f>((0.568/0.586)-1)</f>
        <v>-3.0716723549488067E-2</v>
      </c>
      <c r="F6" s="8">
        <f>((0.107/0.126)-1)</f>
        <v>-0.15079365079365081</v>
      </c>
      <c r="G6" s="8">
        <f>((0.301/0.3)-1)</f>
        <v>3.3333333333334103E-3</v>
      </c>
      <c r="H6" s="8">
        <f>((0.186/0.19)-1)</f>
        <v>-2.1052631578947434E-2</v>
      </c>
      <c r="M6" t="s">
        <v>2</v>
      </c>
      <c r="N6" s="9">
        <f t="shared" ref="N6:N7" si="0">-AVERAGE(C6,E6,G6)</f>
        <v>7.4168447145222263E-2</v>
      </c>
      <c r="O6" s="9">
        <f t="shared" ref="O6:O7" si="1">-AVERAGE(D6,F6,H6)</f>
        <v>1.2837649679754981E-2</v>
      </c>
    </row>
    <row r="7" spans="1:20" x14ac:dyDescent="0.25">
      <c r="B7" t="s">
        <v>3</v>
      </c>
      <c r="C7" s="8">
        <f>((0.065/0.076)-1)</f>
        <v>-0.14473684210526305</v>
      </c>
      <c r="D7" s="8">
        <f>((0.163/0.203)-1)</f>
        <v>-0.19704433497536944</v>
      </c>
      <c r="E7" s="8">
        <f>((0.564/0.625)-1)</f>
        <v>-9.7600000000000131E-2</v>
      </c>
      <c r="F7" s="8">
        <f>((0.102/0.119)-1)</f>
        <v>-0.1428571428571429</v>
      </c>
      <c r="G7" s="8">
        <f>((0.292/0.302)-1)</f>
        <v>-3.3112582781457012E-2</v>
      </c>
      <c r="H7" s="8">
        <f>((0.184/0.187)-1)</f>
        <v>-1.6042780748663166E-2</v>
      </c>
      <c r="M7" t="s">
        <v>3</v>
      </c>
      <c r="N7" s="9">
        <f t="shared" si="0"/>
        <v>9.1816474962240061E-2</v>
      </c>
      <c r="O7" s="9">
        <f t="shared" si="1"/>
        <v>0.11864808619372517</v>
      </c>
    </row>
    <row r="11" spans="1:20" x14ac:dyDescent="0.25">
      <c r="A11" s="7"/>
      <c r="B11" s="7"/>
      <c r="C11" s="7"/>
    </row>
    <row r="13" spans="1:20" x14ac:dyDescent="0.25">
      <c r="B13" t="s">
        <v>21</v>
      </c>
      <c r="C13" t="s">
        <v>77</v>
      </c>
      <c r="D13" t="s">
        <v>78</v>
      </c>
      <c r="E13" t="s">
        <v>79</v>
      </c>
      <c r="F13" t="s">
        <v>81</v>
      </c>
      <c r="H13" s="12"/>
      <c r="K13" t="s">
        <v>21</v>
      </c>
      <c r="L13" t="s">
        <v>22</v>
      </c>
      <c r="M13" t="s">
        <v>80</v>
      </c>
    </row>
    <row r="14" spans="1:20" x14ac:dyDescent="0.25">
      <c r="B14" t="s">
        <v>1</v>
      </c>
      <c r="C14" s="13">
        <v>0.13200000000000001</v>
      </c>
      <c r="D14" s="14">
        <v>0.35399999999999998</v>
      </c>
      <c r="E14" s="13">
        <v>0.24199999999999999</v>
      </c>
      <c r="F14">
        <f>AVERAGE(C14:E14)</f>
        <v>0.24266666666666667</v>
      </c>
      <c r="J14" t="s">
        <v>1</v>
      </c>
      <c r="K14" s="13">
        <f>F14</f>
        <v>0.24266666666666667</v>
      </c>
      <c r="L14" s="13">
        <f>F20</f>
        <v>0.23333333333333331</v>
      </c>
      <c r="M14" s="31">
        <f>((L14/K14)-1)</f>
        <v>-3.8461538461538547E-2</v>
      </c>
      <c r="N14" s="11">
        <f>AVERAGE(M14:M16)</f>
        <v>-3.1228128658084515E-2</v>
      </c>
    </row>
    <row r="15" spans="1:20" x14ac:dyDescent="0.25">
      <c r="B15" t="s">
        <v>2</v>
      </c>
      <c r="C15" s="13">
        <v>0.125</v>
      </c>
      <c r="D15" s="13">
        <v>0.34</v>
      </c>
      <c r="E15" s="13">
        <v>0.24</v>
      </c>
      <c r="F15">
        <f t="shared" ref="F15:F16" si="2">AVERAGE(C15:E15)</f>
        <v>0.23500000000000001</v>
      </c>
      <c r="J15" t="s">
        <v>2</v>
      </c>
      <c r="K15" s="13">
        <f t="shared" ref="K15:K16" si="3">F15</f>
        <v>0.23500000000000001</v>
      </c>
      <c r="L15" s="13">
        <f t="shared" ref="L15:L16" si="4">F21</f>
        <v>0.22999999999999998</v>
      </c>
      <c r="M15" s="31">
        <f t="shared" ref="M15:M16" si="5">((L15/K15)-1)</f>
        <v>-2.1276595744680993E-2</v>
      </c>
    </row>
    <row r="16" spans="1:20" x14ac:dyDescent="0.25">
      <c r="B16" t="s">
        <v>3</v>
      </c>
      <c r="C16" s="13">
        <v>0.123</v>
      </c>
      <c r="D16" s="13">
        <v>0.34300000000000003</v>
      </c>
      <c r="E16" s="13">
        <v>0.24099999999999999</v>
      </c>
      <c r="F16">
        <f t="shared" si="2"/>
        <v>0.23566666666666669</v>
      </c>
      <c r="J16" t="s">
        <v>3</v>
      </c>
      <c r="K16" s="13">
        <f t="shared" si="3"/>
        <v>0.23566666666666669</v>
      </c>
      <c r="L16" s="13">
        <f t="shared" si="4"/>
        <v>0.22766666666666668</v>
      </c>
      <c r="M16" s="31">
        <f t="shared" si="5"/>
        <v>-3.3946251768034008E-2</v>
      </c>
    </row>
    <row r="19" spans="2:13" x14ac:dyDescent="0.25">
      <c r="B19" t="s">
        <v>22</v>
      </c>
      <c r="C19" t="s">
        <v>77</v>
      </c>
      <c r="D19" t="s">
        <v>78</v>
      </c>
      <c r="E19" t="s">
        <v>79</v>
      </c>
      <c r="F19" t="s">
        <v>81</v>
      </c>
      <c r="K19">
        <f>1-K15/K14</f>
        <v>3.1593406593406592E-2</v>
      </c>
    </row>
    <row r="20" spans="2:13" x14ac:dyDescent="0.25">
      <c r="B20" t="s">
        <v>1</v>
      </c>
      <c r="C20" s="13">
        <v>0.115</v>
      </c>
      <c r="D20" s="14">
        <v>0.34399999999999997</v>
      </c>
      <c r="E20" s="13">
        <v>0.24099999999999999</v>
      </c>
      <c r="F20">
        <f>AVERAGE(C20:E20)</f>
        <v>0.23333333333333331</v>
      </c>
      <c r="K20">
        <f>1-K15/K16</f>
        <v>2.8288543140028155E-3</v>
      </c>
      <c r="L20">
        <f>1-L16/L15</f>
        <v>1.0144927536231751E-2</v>
      </c>
    </row>
    <row r="21" spans="2:13" x14ac:dyDescent="0.25">
      <c r="B21" t="s">
        <v>2</v>
      </c>
      <c r="C21" s="13">
        <v>0.115</v>
      </c>
      <c r="D21" s="13">
        <v>0.33600000000000002</v>
      </c>
      <c r="E21" s="13">
        <v>0.23899999999999999</v>
      </c>
      <c r="F21">
        <f t="shared" ref="F21:F22" si="6">AVERAGE(C21:E21)</f>
        <v>0.22999999999999998</v>
      </c>
      <c r="L21">
        <f>1-L16/L14</f>
        <v>2.4285714285714133E-2</v>
      </c>
      <c r="M21">
        <f>1-L16/K14</f>
        <v>6.1813186813186705E-2</v>
      </c>
    </row>
    <row r="22" spans="2:13" x14ac:dyDescent="0.25">
      <c r="B22" t="s">
        <v>3</v>
      </c>
      <c r="C22" s="13">
        <v>0.11</v>
      </c>
      <c r="D22" s="13">
        <v>0.33500000000000002</v>
      </c>
      <c r="E22" s="13">
        <v>0.23799999999999999</v>
      </c>
      <c r="F22">
        <f t="shared" si="6"/>
        <v>0.22766666666666668</v>
      </c>
    </row>
    <row r="25" spans="2:13" x14ac:dyDescent="0.25">
      <c r="B25" t="s">
        <v>16</v>
      </c>
      <c r="C25" t="s">
        <v>77</v>
      </c>
      <c r="D25" t="s">
        <v>78</v>
      </c>
      <c r="E25" t="s">
        <v>79</v>
      </c>
      <c r="F25" t="s">
        <v>81</v>
      </c>
    </row>
    <row r="26" spans="2:13" x14ac:dyDescent="0.25">
      <c r="B26" t="s">
        <v>1</v>
      </c>
      <c r="C26">
        <v>6.6000000000000003E-2</v>
      </c>
      <c r="D26">
        <v>0.58099999999999996</v>
      </c>
      <c r="E26">
        <v>0.29399999999999998</v>
      </c>
      <c r="F26">
        <f>AVERAGE(C26:E26)</f>
        <v>0.3136666666666667</v>
      </c>
    </row>
    <row r="27" spans="2:13" x14ac:dyDescent="0.25">
      <c r="B27" t="s">
        <v>2</v>
      </c>
      <c r="C27">
        <v>6.2E-2</v>
      </c>
      <c r="D27">
        <v>0.57299999999999995</v>
      </c>
      <c r="E27">
        <v>0.29199999999999998</v>
      </c>
      <c r="F27">
        <f t="shared" ref="F27:F28" si="7">AVERAGE(C27:E27)</f>
        <v>0.309</v>
      </c>
    </row>
    <row r="28" spans="2:13" x14ac:dyDescent="0.25">
      <c r="B28" t="s">
        <v>3</v>
      </c>
      <c r="C28">
        <v>0.06</v>
      </c>
      <c r="D28">
        <v>0.56999999999999995</v>
      </c>
      <c r="E28">
        <v>0.28999999999999998</v>
      </c>
      <c r="F28">
        <f t="shared" si="7"/>
        <v>0.30666666666666664</v>
      </c>
    </row>
    <row r="30" spans="2:13" x14ac:dyDescent="0.25">
      <c r="B30" t="s">
        <v>17</v>
      </c>
      <c r="C30" t="s">
        <v>77</v>
      </c>
      <c r="D30" t="s">
        <v>78</v>
      </c>
      <c r="E30" t="s">
        <v>79</v>
      </c>
      <c r="F30" t="s">
        <v>81</v>
      </c>
    </row>
    <row r="31" spans="2:13" x14ac:dyDescent="0.25">
      <c r="B31" t="s">
        <v>1</v>
      </c>
      <c r="C31">
        <v>0.16300000000000001</v>
      </c>
      <c r="D31">
        <v>0.107</v>
      </c>
      <c r="E31">
        <v>0.187</v>
      </c>
      <c r="F31">
        <f>AVERAGE(C31:E31)</f>
        <v>0.15233333333333335</v>
      </c>
    </row>
    <row r="32" spans="2:13" x14ac:dyDescent="0.25">
      <c r="B32" t="s">
        <v>2</v>
      </c>
      <c r="C32">
        <v>0.16800000000000001</v>
      </c>
      <c r="D32">
        <v>0.10100000000000001</v>
      </c>
      <c r="E32">
        <v>0.185</v>
      </c>
      <c r="F32">
        <f t="shared" ref="F32:F33" si="8">AVERAGE(C32:E32)</f>
        <v>0.15133333333333335</v>
      </c>
    </row>
    <row r="33" spans="2:6" x14ac:dyDescent="0.25">
      <c r="B33" t="s">
        <v>3</v>
      </c>
      <c r="C33">
        <v>0.16200000000000001</v>
      </c>
      <c r="D33">
        <v>0.1</v>
      </c>
      <c r="E33">
        <v>0.185</v>
      </c>
      <c r="F33">
        <f t="shared" si="8"/>
        <v>0.14899999999999999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464F4-DCE4-401A-A5BF-C981E690B70B}">
  <dimension ref="A2:F11"/>
  <sheetViews>
    <sheetView workbookViewId="0">
      <selection activeCell="G9" sqref="G9"/>
    </sheetView>
  </sheetViews>
  <sheetFormatPr defaultRowHeight="15" x14ac:dyDescent="0.25"/>
  <cols>
    <col min="2" max="2" width="10.42578125" customWidth="1"/>
  </cols>
  <sheetData>
    <row r="2" spans="1:6" x14ac:dyDescent="0.25">
      <c r="B2" t="s">
        <v>16</v>
      </c>
      <c r="C2" t="s">
        <v>17</v>
      </c>
      <c r="D2" t="s">
        <v>83</v>
      </c>
      <c r="E2" t="s">
        <v>84</v>
      </c>
    </row>
    <row r="3" spans="1:6" x14ac:dyDescent="0.25">
      <c r="A3" t="s">
        <v>1</v>
      </c>
      <c r="B3">
        <v>41</v>
      </c>
      <c r="C3">
        <v>39</v>
      </c>
      <c r="D3">
        <v>37</v>
      </c>
      <c r="E3">
        <f>SUM(B3:D3)</f>
        <v>117</v>
      </c>
      <c r="F3">
        <f>144+144+144</f>
        <v>432</v>
      </c>
    </row>
    <row r="4" spans="1:6" x14ac:dyDescent="0.25">
      <c r="A4" t="s">
        <v>2</v>
      </c>
      <c r="B4">
        <v>65</v>
      </c>
      <c r="C4">
        <v>64</v>
      </c>
      <c r="D4">
        <v>61</v>
      </c>
      <c r="E4">
        <f t="shared" ref="E4:E5" si="0">SUM(B4:D4)</f>
        <v>190</v>
      </c>
      <c r="F4">
        <f>216+216+216</f>
        <v>648</v>
      </c>
    </row>
    <row r="5" spans="1:6" x14ac:dyDescent="0.25">
      <c r="A5" t="s">
        <v>3</v>
      </c>
      <c r="B5">
        <v>312</v>
      </c>
      <c r="C5">
        <v>272</v>
      </c>
      <c r="D5">
        <v>273</v>
      </c>
      <c r="E5">
        <f t="shared" si="0"/>
        <v>857</v>
      </c>
      <c r="F5">
        <f>324*3</f>
        <v>972</v>
      </c>
    </row>
    <row r="8" spans="1:6" x14ac:dyDescent="0.25">
      <c r="A8" t="s">
        <v>86</v>
      </c>
      <c r="B8" t="s">
        <v>85</v>
      </c>
    </row>
    <row r="9" spans="1:6" x14ac:dyDescent="0.25">
      <c r="A9" t="s">
        <v>1</v>
      </c>
      <c r="B9">
        <f>E3*100/F3</f>
        <v>27.083333333333332</v>
      </c>
    </row>
    <row r="10" spans="1:6" x14ac:dyDescent="0.25">
      <c r="A10" t="s">
        <v>2</v>
      </c>
      <c r="B10">
        <f>E4*100/F4</f>
        <v>29.320987654320987</v>
      </c>
    </row>
    <row r="11" spans="1:6" x14ac:dyDescent="0.25">
      <c r="A11" t="s">
        <v>3</v>
      </c>
      <c r="B11">
        <f>E5*100/F5</f>
        <v>88.168724279835388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A052C-335E-4F09-8E3D-3CBAFB0F3653}">
  <dimension ref="A1:L19"/>
  <sheetViews>
    <sheetView workbookViewId="0">
      <selection activeCell="J6" sqref="J6"/>
    </sheetView>
  </sheetViews>
  <sheetFormatPr defaultRowHeight="15" x14ac:dyDescent="0.25"/>
  <cols>
    <col min="2" max="2" width="33.28515625" customWidth="1"/>
    <col min="3" max="3" width="26" customWidth="1"/>
    <col min="4" max="4" width="30.42578125" customWidth="1"/>
    <col min="5" max="5" width="26.5703125" customWidth="1"/>
    <col min="9" max="9" width="9.140625" customWidth="1"/>
    <col min="10" max="10" width="24.28515625" bestFit="1" customWidth="1"/>
  </cols>
  <sheetData>
    <row r="1" spans="1:12" x14ac:dyDescent="0.25">
      <c r="A1" t="s">
        <v>22</v>
      </c>
      <c r="B1" s="1" t="s">
        <v>23</v>
      </c>
      <c r="C1" s="1" t="s">
        <v>24</v>
      </c>
      <c r="D1" s="1" t="s">
        <v>25</v>
      </c>
    </row>
    <row r="2" spans="1:12" x14ac:dyDescent="0.25">
      <c r="A2" s="2" t="s">
        <v>1</v>
      </c>
      <c r="B2" s="11">
        <v>0.86</v>
      </c>
      <c r="C2" s="11">
        <v>0.84399999999999997</v>
      </c>
      <c r="D2" s="11">
        <v>0.66700000000000004</v>
      </c>
    </row>
    <row r="3" spans="1:12" x14ac:dyDescent="0.25">
      <c r="A3" s="3" t="s">
        <v>2</v>
      </c>
      <c r="B3" s="11">
        <v>0.85</v>
      </c>
      <c r="C3" s="11">
        <v>0.84570000000000001</v>
      </c>
      <c r="D3" s="11">
        <v>0.65500000000000003</v>
      </c>
      <c r="G3" s="7"/>
      <c r="J3" s="10"/>
      <c r="L3" s="9"/>
    </row>
    <row r="4" spans="1:12" x14ac:dyDescent="0.25">
      <c r="A4" s="4" t="s">
        <v>3</v>
      </c>
      <c r="B4" s="11">
        <v>0.9</v>
      </c>
      <c r="C4" s="11">
        <v>0.85</v>
      </c>
      <c r="D4" s="11">
        <v>0.67500000000000004</v>
      </c>
      <c r="G4" s="7"/>
      <c r="J4" s="10"/>
    </row>
    <row r="5" spans="1:12" x14ac:dyDescent="0.25">
      <c r="G5" s="7"/>
      <c r="J5" s="10"/>
    </row>
    <row r="11" spans="1:12" x14ac:dyDescent="0.25">
      <c r="A11" t="s">
        <v>21</v>
      </c>
      <c r="B11" s="1" t="s">
        <v>18</v>
      </c>
      <c r="C11" s="1" t="s">
        <v>19</v>
      </c>
      <c r="D11" s="1" t="s">
        <v>20</v>
      </c>
      <c r="E11" s="1" t="s">
        <v>26</v>
      </c>
    </row>
    <row r="12" spans="1:12" x14ac:dyDescent="0.25">
      <c r="A12" s="2" t="s">
        <v>1</v>
      </c>
      <c r="B12" s="11">
        <v>0.83</v>
      </c>
      <c r="C12" s="7">
        <v>0.84189999999999998</v>
      </c>
      <c r="D12" s="8">
        <v>0.64759999999999995</v>
      </c>
      <c r="E12" s="11">
        <f>AVERAGE(B12:D12)</f>
        <v>0.77316666666666656</v>
      </c>
    </row>
    <row r="13" spans="1:12" x14ac:dyDescent="0.25">
      <c r="A13" s="3" t="s">
        <v>2</v>
      </c>
      <c r="B13" s="11">
        <v>0.85</v>
      </c>
      <c r="C13" s="7">
        <v>0.83420000000000005</v>
      </c>
      <c r="D13" s="8">
        <v>0.68569999999999998</v>
      </c>
      <c r="E13" s="11">
        <f t="shared" ref="E13:E14" si="0">AVERAGE(B13:D13)</f>
        <v>0.78996666666666682</v>
      </c>
    </row>
    <row r="14" spans="1:12" x14ac:dyDescent="0.25">
      <c r="A14" s="4" t="s">
        <v>3</v>
      </c>
      <c r="B14" s="11">
        <v>0.87</v>
      </c>
      <c r="C14" s="7">
        <v>0.83950000000000002</v>
      </c>
      <c r="D14" s="8">
        <v>0.65710000000000002</v>
      </c>
      <c r="E14" s="11">
        <f t="shared" si="0"/>
        <v>0.78886666666666672</v>
      </c>
    </row>
    <row r="19" spans="6:6" x14ac:dyDescent="0.25">
      <c r="F19" s="7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B80B4-1DD8-430F-AEE3-FAB212553CAD}">
  <dimension ref="A2:I5"/>
  <sheetViews>
    <sheetView tabSelected="1" workbookViewId="0">
      <selection activeCell="F19" sqref="F19"/>
    </sheetView>
  </sheetViews>
  <sheetFormatPr defaultRowHeight="15" x14ac:dyDescent="0.25"/>
  <cols>
    <col min="2" max="2" width="20" customWidth="1"/>
    <col min="3" max="3" width="16.5703125" customWidth="1"/>
    <col min="4" max="4" width="17.7109375" customWidth="1"/>
    <col min="5" max="5" width="14.7109375" customWidth="1"/>
    <col min="6" max="6" width="14.85546875" customWidth="1"/>
    <col min="7" max="8" width="15.140625" customWidth="1"/>
    <col min="9" max="9" width="17.85546875" customWidth="1"/>
  </cols>
  <sheetData>
    <row r="2" spans="1:9" ht="30" customHeight="1" x14ac:dyDescent="0.25">
      <c r="A2" s="1"/>
      <c r="B2" s="16" t="s">
        <v>89</v>
      </c>
      <c r="C2" s="16" t="s">
        <v>91</v>
      </c>
      <c r="D2" s="16" t="s">
        <v>92</v>
      </c>
      <c r="E2" s="16" t="s">
        <v>93</v>
      </c>
      <c r="F2" s="16" t="s">
        <v>94</v>
      </c>
      <c r="G2" s="16" t="s">
        <v>137</v>
      </c>
      <c r="H2" s="16" t="s">
        <v>101</v>
      </c>
      <c r="I2" s="16" t="s">
        <v>143</v>
      </c>
    </row>
    <row r="3" spans="1:9" ht="37.5" customHeight="1" x14ac:dyDescent="0.25">
      <c r="A3" s="17" t="s">
        <v>1</v>
      </c>
      <c r="B3" s="24" t="s">
        <v>90</v>
      </c>
      <c r="C3" s="24" t="s">
        <v>136</v>
      </c>
      <c r="D3" s="24" t="s">
        <v>99</v>
      </c>
      <c r="E3" s="24" t="s">
        <v>96</v>
      </c>
      <c r="F3" s="24" t="s">
        <v>97</v>
      </c>
      <c r="G3" s="24">
        <v>3</v>
      </c>
      <c r="H3" s="24">
        <v>432</v>
      </c>
      <c r="I3" s="21" t="s">
        <v>140</v>
      </c>
    </row>
    <row r="4" spans="1:9" ht="36" customHeight="1" x14ac:dyDescent="0.25">
      <c r="A4" s="18" t="s">
        <v>2</v>
      </c>
      <c r="B4" s="24" t="s">
        <v>90</v>
      </c>
      <c r="C4" s="24" t="s">
        <v>136</v>
      </c>
      <c r="D4" s="24" t="s">
        <v>99</v>
      </c>
      <c r="E4" s="24" t="s">
        <v>96</v>
      </c>
      <c r="F4" s="24">
        <v>2</v>
      </c>
      <c r="G4" s="24">
        <v>3</v>
      </c>
      <c r="H4" s="24">
        <v>432</v>
      </c>
      <c r="I4" s="21" t="s">
        <v>141</v>
      </c>
    </row>
    <row r="5" spans="1:9" ht="35.25" customHeight="1" x14ac:dyDescent="0.25">
      <c r="A5" s="19" t="s">
        <v>3</v>
      </c>
      <c r="B5" s="24" t="s">
        <v>90</v>
      </c>
      <c r="C5" s="24" t="s">
        <v>95</v>
      </c>
      <c r="D5" s="24" t="s">
        <v>139</v>
      </c>
      <c r="E5" s="24" t="s">
        <v>98</v>
      </c>
      <c r="F5" s="24" t="s">
        <v>100</v>
      </c>
      <c r="G5" s="25" t="s">
        <v>138</v>
      </c>
      <c r="H5" s="24">
        <v>648</v>
      </c>
      <c r="I5" s="21" t="s">
        <v>142</v>
      </c>
    </row>
  </sheetData>
  <pageMargins left="0.7" right="0.7" top="0.75" bottom="0.75" header="0.3" footer="0.3"/>
  <pageSetup orientation="portrait" r:id="rId1"/>
  <ignoredErrors>
    <ignoredError sqref="G5" twoDigitTextYear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+ G o o U y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+ G o o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h q K F M o i k e 4 D g A A A B E A A A A T A B w A R m 9 y b X V s Y X M v U 2 V j d G l v b j E u b S C i G A A o o B Q A A A A A A A A A A A A A A A A A A A A A A A A A A A A r T k 0 u y c z P U w i G 0 I b W A F B L A Q I t A B Q A A g A I A P h q K F M g O B 9 n p A A A A P U A A A A S A A A A A A A A A A A A A A A A A A A A A A B D b 2 5 m a W c v U G F j a 2 F n Z S 5 4 b W x Q S w E C L Q A U A A I A C A D 4 a i h T D 8 r p q 6 Q A A A D p A A A A E w A A A A A A A A A A A A A A A A D w A A A A W 0 N v b n R l b n R f V H l w Z X N d L n h t b F B L A Q I t A B Q A A g A I A P h q K F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B v E y o L H O y R L O 4 e D e a 0 a Q n A A A A A A I A A A A A A B B m A A A A A Q A A I A A A A M V / I p M W n c w 0 G 1 i k / W K 7 1 R G 8 m v e Y X e T u g X W N i 2 S U e c f 2 A A A A A A 6 A A A A A A g A A I A A A A K y i C K z F s e 6 l p W H k y i g u 5 / 2 2 K k k T E B u l u v D V 7 v Q + q V r S U A A A A C G E s q 6 n M v Y r a m 0 h l o o 6 T Q l J x + G i e 5 F z 4 b p L k V d y 0 r H O 9 8 0 T + n p D G x D 6 3 R I e b c 5 K M 2 g q l c B j 2 r E D S P B j j f 8 h m + q 5 2 t U V y s s l L L p l o T t e z P L 2 Q A A A A F y v g h Y W Q o 0 u z W J f 3 t H 9 f N S a K j + T e j B S C J t 8 D c 0 3 S U w E P 8 q A 2 z J R Y w E U l 1 j 3 g J b V z 7 + 3 P f d Q w x I F W u U J f z 4 8 8 l c = < / D a t a M a s h u p > 
</file>

<file path=customXml/itemProps1.xml><?xml version="1.0" encoding="utf-8"?>
<ds:datastoreItem xmlns:ds="http://schemas.openxmlformats.org/officeDocument/2006/customXml" ds:itemID="{4203DE30-5FDE-4DE0-9479-B6E09DA1E8B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Single Configurations</vt:lpstr>
      <vt:lpstr>Dual Configurations</vt:lpstr>
      <vt:lpstr>Comparisons</vt:lpstr>
      <vt:lpstr>Grid search times</vt:lpstr>
      <vt:lpstr>Directional Accuracy</vt:lpstr>
      <vt:lpstr>Optimisation Grid</vt:lpstr>
      <vt:lpstr>'Dual Configurations'!test_1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Blem</dc:creator>
  <cp:lastModifiedBy>Morgan Blem</cp:lastModifiedBy>
  <dcterms:created xsi:type="dcterms:W3CDTF">2021-09-04T10:06:48Z</dcterms:created>
  <dcterms:modified xsi:type="dcterms:W3CDTF">2021-09-23T08:58:25Z</dcterms:modified>
</cp:coreProperties>
</file>