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esktop\"/>
    </mc:Choice>
  </mc:AlternateContent>
  <xr:revisionPtr revIDLastSave="0" documentId="13_ncr:1_{18FA6014-CA9B-47F2-9837-22CE46859E83}" xr6:coauthVersionLast="47" xr6:coauthVersionMax="47" xr10:uidLastSave="{00000000-0000-0000-0000-000000000000}"/>
  <bookViews>
    <workbookView xWindow="-28800" yWindow="0" windowWidth="28800" windowHeight="15435" activeTab="4" xr2:uid="{B1629EBB-0254-4B30-9163-D945A3041357}"/>
  </bookViews>
  <sheets>
    <sheet name="Single Model" sheetId="1" r:id="rId1"/>
    <sheet name="Dual model" sheetId="2" r:id="rId2"/>
    <sheet name="Sheet3" sheetId="4" r:id="rId3"/>
    <sheet name="Sheet2" sheetId="5" r:id="rId4"/>
    <sheet name="Configurations" sheetId="7" r:id="rId5"/>
  </sheets>
  <definedNames>
    <definedName name="test_1" localSheetId="1">'Dual model'!$D$2:$E$11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5" l="1"/>
  <c r="E14" i="5"/>
  <c r="E12" i="5"/>
  <c r="G4" i="5"/>
  <c r="G5" i="5"/>
  <c r="G3" i="5"/>
  <c r="J4" i="5"/>
  <c r="J5" i="5"/>
  <c r="J3" i="5"/>
  <c r="L3" i="5"/>
  <c r="N6" i="4"/>
  <c r="O5" i="4"/>
  <c r="H7" i="4"/>
  <c r="G7" i="4"/>
  <c r="F7" i="4"/>
  <c r="E7" i="4"/>
  <c r="N7" i="4" s="1"/>
  <c r="D7" i="4"/>
  <c r="O7" i="4" s="1"/>
  <c r="C7" i="4"/>
  <c r="H6" i="4"/>
  <c r="G6" i="4"/>
  <c r="E6" i="4"/>
  <c r="F6" i="4"/>
  <c r="D6" i="4"/>
  <c r="O6" i="4" s="1"/>
  <c r="C6" i="4"/>
  <c r="H5" i="4"/>
  <c r="G5" i="4"/>
  <c r="F5" i="4"/>
  <c r="E5" i="4"/>
  <c r="D5" i="4"/>
  <c r="C5" i="4"/>
  <c r="N5" i="4" s="1"/>
  <c r="T5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530D5-A022-4697-9D5F-DD0E6FEAE392}" name="test1" type="6" refreshedVersion="7" background="1" saveData="1">
    <textPr codePage="437" sourceFile="C:\Users\morga\Desktop\DNNTRND BACKUP\DNN-TRND\test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<sst xmlns="http://schemas.openxmlformats.org/spreadsheetml/2006/main" count="415" uniqueCount="136">
  <si>
    <t>Dataset 1 LENGTH</t>
  </si>
  <si>
    <t>MLP</t>
  </si>
  <si>
    <t>CNN</t>
  </si>
  <si>
    <t>TCN</t>
  </si>
  <si>
    <t>Dataset 1 ANGLE RMSE</t>
  </si>
  <si>
    <t>MLP Total</t>
  </si>
  <si>
    <t>CNN Total</t>
  </si>
  <si>
    <t>TCN Total</t>
  </si>
  <si>
    <t>μ = 0.0656437989 | σ = 0.01039664587</t>
  </si>
  <si>
    <t>μ = 0.1639998882 |σ = 0.002885237</t>
  </si>
  <si>
    <t>μ = 0.18655871271453  |σ = 0.007248279</t>
  </si>
  <si>
    <t>μ =  0.16253857249658|σ = 0.0037100977983</t>
  </si>
  <si>
    <t>Dataset 2 ANGLE RMSE</t>
  </si>
  <si>
    <t>Dataset 2 LENGTH</t>
  </si>
  <si>
    <t>Dataset 3 ANGLE RMSE</t>
  </si>
  <si>
    <t>Dataset 3 LENGTH</t>
  </si>
  <si>
    <r>
      <t xml:space="preserve">μ = 0.09008 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0.0034</t>
    </r>
  </si>
  <si>
    <r>
      <t xml:space="preserve">μ = 0.10198 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0.0058985</t>
    </r>
  </si>
  <si>
    <r>
      <t>μ = 0.2921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0.0081</t>
    </r>
  </si>
  <si>
    <r>
      <t>μ = 0.10747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0.01226</t>
    </r>
  </si>
  <si>
    <r>
      <t>μ = 0.18595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0.00246</t>
    </r>
  </si>
  <si>
    <r>
      <t xml:space="preserve">μ = 0.18414 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0.00333</t>
    </r>
  </si>
  <si>
    <r>
      <t xml:space="preserve">μ = 0.30113 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0.009603</t>
    </r>
  </si>
  <si>
    <r>
      <t xml:space="preserve">μ = 0.2965 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0.00424</t>
    </r>
  </si>
  <si>
    <r>
      <t xml:space="preserve">μ = 0.18613 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0.00743</t>
    </r>
  </si>
  <si>
    <r>
      <t>μ = 0.572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0.011</t>
    </r>
  </si>
  <si>
    <r>
      <t>μ = 0.568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0.009</t>
    </r>
  </si>
  <si>
    <t>D1 slope</t>
  </si>
  <si>
    <t>D1 length</t>
  </si>
  <si>
    <t>D2 slope</t>
  </si>
  <si>
    <t>D2 length</t>
  </si>
  <si>
    <t>D3 slope</t>
  </si>
  <si>
    <t>D3 length</t>
  </si>
  <si>
    <t>new/old</t>
  </si>
  <si>
    <t>Slope</t>
  </si>
  <si>
    <t>Duration</t>
  </si>
  <si>
    <t>Dataset 1 dir acc</t>
  </si>
  <si>
    <t>Dataset 2 dir acc</t>
  </si>
  <si>
    <t>Dataset 3 dir acc</t>
  </si>
  <si>
    <t>Dual</t>
  </si>
  <si>
    <t>Single</t>
  </si>
  <si>
    <r>
      <t>μ = 0.560</t>
    </r>
    <r>
      <rPr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σ = 0.003</t>
    </r>
  </si>
  <si>
    <t>Temp Dir Acc</t>
  </si>
  <si>
    <t>S&amp;P500 Dir Acc</t>
  </si>
  <si>
    <t>Voltage Dir Acc</t>
  </si>
  <si>
    <t>avg</t>
  </si>
  <si>
    <r>
      <t>hidden_size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64</t>
    </r>
  </si>
  <si>
    <r>
      <t>lr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0.01</t>
    </r>
  </si>
  <si>
    <r>
      <t>batch_size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64</t>
    </r>
  </si>
  <si>
    <r>
      <t>dropout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0.2</t>
    </r>
  </si>
  <si>
    <t>accuracy = 0.85 | sensitivity = 0.84 | specificity = 0.86 | F1 = 0.8498823529411764</t>
  </si>
  <si>
    <t>Res</t>
  </si>
  <si>
    <t>μ = 0.059 | σ = 0.006</t>
  </si>
  <si>
    <t>μ = 0.065 | σ = 0.005</t>
  </si>
  <si>
    <r>
      <t>training_epochs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2000</t>
    </r>
  </si>
  <si>
    <r>
      <t>seq_length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6</t>
    </r>
  </si>
  <si>
    <t>accuracy = 0.86 | sensitivity = 0.88 | specificity = 0.84 | F1 = 0.8595348837209302</t>
  </si>
  <si>
    <r>
      <t>lr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0.001</t>
    </r>
  </si>
  <si>
    <r>
      <t>dropout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0.1</t>
    </r>
  </si>
  <si>
    <t>μ = 0.066 | σ = 0.007 | tp = 44 | tn = 42 | fp = 8 | fn = 6</t>
  </si>
  <si>
    <r>
      <t>hidden_size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128</t>
    </r>
  </si>
  <si>
    <r>
      <t>training_epochs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50</t>
    </r>
  </si>
  <si>
    <t>accuracy = 0.85 | sensitivity = 0.896 | specificity = 0.718 | F1 = 0.797</t>
  </si>
  <si>
    <t>μ = 0.573 | σ = 0.005 | tp = 1016 | tn = 279 | fp = 111 | fn = 124</t>
  </si>
  <si>
    <t>accuracy = 0.846 | sensitivity = 0.891 | specificity = 0.715 | F1 = 0.794</t>
  </si>
  <si>
    <t>μ = 0.062 | σ = 0.011 | tp = 42 | tn = 43 | fp = 7 | fn = 8</t>
  </si>
  <si>
    <t>μ = 0.06 | σ = 0.006 | tp = 46 | tn = 44 | fp = 6 | fn = 4</t>
  </si>
  <si>
    <t>accuracy = 0.9 | sensitivity = 0.92 | specificity = 0.88 | F1 = 0.9</t>
  </si>
  <si>
    <r>
      <t>hidden_size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64</t>
    </r>
  </si>
  <si>
    <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</si>
  <si>
    <r>
      <t>batch_size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64</t>
    </r>
  </si>
  <si>
    <r>
      <t>seq_length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8</t>
    </r>
  </si>
  <si>
    <r>
      <t>dropout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</si>
  <si>
    <r>
      <t>training_epochs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2000</t>
    </r>
  </si>
  <si>
    <r>
      <t>kernel_size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</si>
  <si>
    <r>
      <t>n_layers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</si>
  <si>
    <r>
      <t>hidden_size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128</t>
    </r>
  </si>
  <si>
    <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0.01</t>
    </r>
  </si>
  <si>
    <r>
      <t>seq_length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</si>
  <si>
    <r>
      <t>dropout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</t>
    </r>
  </si>
  <si>
    <r>
      <t>training_epochs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</si>
  <si>
    <r>
      <t>n_layers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</si>
  <si>
    <t>μ = 0.57 | σ = 0.003 | tp = 1021 | tn = 280 | fp = 110 | fn = 119</t>
  </si>
  <si>
    <r>
      <t>dropout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0.1</t>
    </r>
  </si>
  <si>
    <t>μ = 0.581 | σ = 0.003 | tp = 1011 | tn = 280 | fp = 110 | fn = 129</t>
  </si>
  <si>
    <t>accuracy = 0.844 | sensitivity = 0.887 | specificity = 0.718 | F1 = 0.794</t>
  </si>
  <si>
    <r>
      <t>seq_length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</t>
    </r>
  </si>
  <si>
    <r>
      <t>training_epochs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500</t>
    </r>
  </si>
  <si>
    <t>μ = 0.292 | σ = 0.003 | tp = 200 | tn = 219 | fp = 121 | fn = 100</t>
  </si>
  <si>
    <t>accuracy = 0.655 | sensitivity = 0.667 | specificity = 0.644 | F1 = 0.655</t>
  </si>
  <si>
    <t>μ = 0.29 | σ = 0.003 | tp = 197 | tn = 235 | fp = 105 | fn = 103</t>
  </si>
  <si>
    <t>accuracy = 0.675 | sensitivity = 0.657 | specificity = 0.691 | F1 = 0.673</t>
  </si>
  <si>
    <r>
      <t>dropout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0.3</t>
    </r>
  </si>
  <si>
    <t>μ = 0.294 | σ = 0.002 | tp = 191 | tn = 236 | fp = 104 | fn = 109</t>
  </si>
  <si>
    <t>accuracy = 0.667 | sensitivity = 0.637 | specificity = 0.694 | F1 = 0.664</t>
  </si>
  <si>
    <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0.0001</t>
    </r>
  </si>
  <si>
    <t>μ = 0.163 | σ = 0.007</t>
  </si>
  <si>
    <r>
      <t>hidden_size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32</t>
    </r>
  </si>
  <si>
    <r>
      <t>kernel_size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</t>
    </r>
  </si>
  <si>
    <t>μ = 0.168 | σ = 0.003</t>
  </si>
  <si>
    <r>
      <t>n_layers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</si>
  <si>
    <t>μ = 0.162 | σ = 0.006</t>
  </si>
  <si>
    <t>μ = 0.107 | σ = 0.007</t>
  </si>
  <si>
    <r>
      <t>n_layers</t>
    </r>
    <r>
      <rPr>
        <sz val="11"/>
        <color rgb="FFD4D4D4"/>
        <rFont val="Consolas"/>
        <family val="3"/>
      </rPr>
      <t>=3</t>
    </r>
  </si>
  <si>
    <t>μ = 0.185 | σ = 0.004</t>
  </si>
  <si>
    <t>μ = 0.187 | σ = 0.002</t>
  </si>
  <si>
    <t>μ = 0.100 | σ = 0.006</t>
  </si>
  <si>
    <t>μ = 0.185 | σ = 0.002</t>
  </si>
  <si>
    <t>μ = 0.099 | σ = 0.008</t>
  </si>
  <si>
    <t>μ = 0.577 | σ = 0.005 | tp = 1021 | tn = 277 | fp = 105 | fn = 127</t>
  </si>
  <si>
    <t>accuracy = 0.848 | sensitivity = 0.889 | specificity = 0.725 | F1 = 0.799</t>
  </si>
  <si>
    <t>μ = 0.109 | σ = 0.006</t>
  </si>
  <si>
    <t>μ = 0.296 | σ = 0.004 | tp = 192 | tn = 242 | fp = 74 | fn = 122</t>
  </si>
  <si>
    <t>accuracy = 0.689 | sensitivity = 0.611 | specificity = 0.766 | F1 = 0.68</t>
  </si>
  <si>
    <t>μ = 0.575 | σ = 0.008 | tp = 1017 | tn = 277 | fp = 113 | fn = 123</t>
  </si>
  <si>
    <t>accuracy = 0.846 | sensitivity = 0.892 | specificity = 0.71 | F1 = 0.791</t>
  </si>
  <si>
    <t>μ = 0.105 | σ = 0.013</t>
  </si>
  <si>
    <t>μ = 0.293 | σ = 0.005 | tp = 225 | tn = 210 | fp = 105 | fn = 90</t>
  </si>
  <si>
    <t>accuracy = 0.69 | sensitivity = 0.714 | specificity = 0.667 | F1 = 0.69</t>
  </si>
  <si>
    <t>μ = 0.187 | σ = 0.003</t>
  </si>
  <si>
    <t>μ = 0.585 | σ = 0.005 | tp = 1018 | tn = 288 | fp = 95 | fn = 129</t>
  </si>
  <si>
    <t>accuracy = 0.854 | sensitivity = 0.888 | specificity = 0.752 | F1 = 0.814</t>
  </si>
  <si>
    <t>μ = 0.122 | σ = 0.004</t>
  </si>
  <si>
    <t>μ = 0.294 | σ = 0.004 | tp = 221 | tn = 209 | fp = 108 | fn = 92</t>
  </si>
  <si>
    <t>accuracy = 0.683 | sensitivity = 0.706 | specificity = 0.659 | F1 = 0.682</t>
  </si>
  <si>
    <t>μ = 0.189 | σ = 0.002</t>
  </si>
  <si>
    <t>μ = 0.07 | σ = 0.005 | tp = 44 | tn = 52 | fp = 7 | fn = 7</t>
  </si>
  <si>
    <t>accuracy = 0.873 | sensitivity = 0.863 | specificity = 0.881 | F1 = 0.872</t>
  </si>
  <si>
    <t>μ = 0.173 | σ = 0.005</t>
  </si>
  <si>
    <t>μ = 0.072 | σ = 0.006 | tp = 38 | tn = 50 | fp = 8 | fn = 14</t>
  </si>
  <si>
    <t>accuracy = 0.8 | sensitivity = 0.731 | specificity = 0.862 | F1 = 0.791</t>
  </si>
  <si>
    <t>μ = 0.173 | σ = 0.006</t>
  </si>
  <si>
    <r>
      <t>seq_length</t>
    </r>
    <r>
      <rPr>
        <sz val="11"/>
        <color rgb="FFD4D4D4"/>
        <rFont val="Consolas"/>
        <family val="3"/>
      </rPr>
      <t>=4</t>
    </r>
  </si>
  <si>
    <t>μ = 0.079 | σ = 0.012 | tp = 41 | tn = 46 | fp = 11 | fn = 12</t>
  </si>
  <si>
    <t>accuracy = 0.791 | sensitivity = 0.774 | specificity = 0.807 | F1 = 0.79</t>
  </si>
  <si>
    <t>μ = 0.170 | σ = 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</si>
</sst>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onsolas"/>
      <family val="3"/>
    </font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1"/>
    <xf numFmtId="0" fontId="2" fillId="3" borderId="0" xfId="2"/>
    <xf numFmtId="0" fontId="3" fillId="5" borderId="1" xfId="3" applyFill="1"/>
    <xf numFmtId="0" fontId="3" fillId="6" borderId="1" xfId="3" applyFill="1"/>
    <xf numFmtId="0" fontId="3" fillId="7" borderId="1" xfId="3" applyFill="1"/>
    <xf numFmtId="0" fontId="3" fillId="5" borderId="2" xfId="3" applyFill="1" applyBorder="1"/>
    <xf numFmtId="0" fontId="5" fillId="0" borderId="0" xfId="4"/>
    <xf numFmtId="0" fontId="6" fillId="0" borderId="0" xfId="0" applyFont="1" applyAlignment="1">
      <alignment vertical="center"/>
    </xf>
    <xf numFmtId="0" fontId="3" fillId="5" borderId="0" xfId="3" applyFill="1" applyBorder="1"/>
    <xf numFmtId="10" fontId="0" fillId="0" borderId="0" xfId="0" applyNumberFormat="1"/>
    <xf numFmtId="9" fontId="0" fillId="0" borderId="0" xfId="5" applyFont="1"/>
    <xf numFmtId="9" fontId="0" fillId="0" borderId="0" xfId="0" applyNumberFormat="1"/>
    <xf numFmtId="10" fontId="0" fillId="0" borderId="0" xfId="5" applyNumberFormat="1" applyFont="1"/>
    <xf numFmtId="164" fontId="0" fillId="0" borderId="0" xfId="0" applyNumberFormat="1"/>
    <xf numFmtId="0" fontId="8" fillId="0" borderId="0" xfId="0" applyFont="1" applyAlignment="1">
      <alignment vertical="center"/>
    </xf>
  </cellXfs>
  <cellStyles count="6">
    <cellStyle name="Bad" xfId="2" builtinId="27"/>
    <cellStyle name="Good" xfId="1" builtinId="26"/>
    <cellStyle name="Hyperlink" xfId="4" builtinId="8"/>
    <cellStyle name="Input" xfId="3" builtinId="20"/>
    <cellStyle name="Normal" xfId="0" builtinId="0"/>
    <cellStyle name="Percent" xfId="5" builtinId="5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2338145231846E-2"/>
          <c:y val="7.407407407407407E-2"/>
          <c:w val="0.88498840769903764"/>
          <c:h val="0.79224482356372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Sheet3!$N$4</c:f>
              <c:strCache>
                <c:ptCount val="1"/>
                <c:pt idx="0">
                  <c:v>Slope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Sheet3!$M$5:$M$7</c:f>
              <c:strCache>
                <c:ptCount val="3"/>
                <c:pt idx="0">
                  <c:v>MLP</c:v>
                </c:pt>
                <c:pt idx="1">
                  <c:v>CNN</c:v>
                </c:pt>
                <c:pt idx="2">
                  <c:v>TCN</c:v>
                </c:pt>
              </c:strCache>
            </c:strRef>
          </c:cat>
          <c:val>
            <c:numRef>
              <c:f>Sheet3!$N$5:$N$7</c:f>
              <c:numCache>
                <c:formatCode>0%</c:formatCode>
                <c:ptCount val="3"/>
                <c:pt idx="0">
                  <c:v>-2.3784879129912413E-2</c:v>
                </c:pt>
                <c:pt idx="1">
                  <c:v>7.4168447145222263E-2</c:v>
                </c:pt>
                <c:pt idx="2">
                  <c:v>9.1816474962240061E-2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1-4927-82EF-4E9FEAA4B35A}"/>
            </c:ext>
          </c:extLst>
        </c:ser>
        <c:ser>
          <c:idx val="1"/>
          <c:order val="1"/>
          <c:tx>
            <c:strRef>
              <c:f>Sheet3!$O$4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Sheet3!$M$5:$M$7</c:f>
              <c:strCache>
                <c:ptCount val="3"/>
                <c:pt idx="0">
                  <c:v>MLP</c:v>
                </c:pt>
                <c:pt idx="1">
                  <c:v>CNN</c:v>
                </c:pt>
                <c:pt idx="2">
                  <c:v>TCN</c:v>
                </c:pt>
              </c:strCache>
            </c:strRef>
          </c:cat>
          <c:val>
            <c:numRef>
              <c:f>Sheet3!$O$5:$O$7</c:f>
              <c:numCache>
                <c:formatCode>0%</c:formatCode>
                <c:ptCount val="3"/>
                <c:pt idx="0">
                  <c:v>0.15928542584481012</c:v>
                </c:pt>
                <c:pt idx="1">
                  <c:v>1.2837649679754981E-2</c:v>
                </c:pt>
                <c:pt idx="2">
                  <c:v>0.11864808619372517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1-4927-82EF-4E9FEAA4B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612048"/>
        <c:axId val="336610384"/>
      </c:barChart>
      <c:catAx>
        <c:axId val="3366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10384"/>
        <c:crosses val="autoZero"/>
        <c:auto val="1"/>
        <c:lblAlgn val="ctr"/>
        <c:lblOffset val="100"/>
        <c:noMultiLvlLbl val="0"/>
      </c:catAx>
      <c:valAx>
        <c:axId val="3366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1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Temp Dir 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alpha val="49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Sheet2!$A$2:$A$4</c:f>
              <c:strCache>
                <c:ptCount val="3"/>
                <c:pt idx="0">
                  <c:v>MLP</c:v>
                </c:pt>
                <c:pt idx="1">
                  <c:v>CNN</c:v>
                </c:pt>
                <c:pt idx="2">
                  <c:v>TCN</c:v>
                </c:pt>
              </c:strCache>
            </c:strRef>
          </c:cat>
          <c:val>
            <c:numRef>
              <c:f>Sheet2!$B$2:$B$4</c:f>
              <c:numCache>
                <c:formatCode>0.0%</c:formatCode>
                <c:ptCount val="3"/>
                <c:pt idx="0">
                  <c:v>0.90100000000000002</c:v>
                </c:pt>
                <c:pt idx="1">
                  <c:v>0.872</c:v>
                </c:pt>
                <c:pt idx="2">
                  <c:v>0.90100000000000002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2-49A2-AF7F-E6338660CD68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S&amp;P500 Dir 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alpha val="42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Sheet2!$A$2:$A$4</c:f>
              <c:strCache>
                <c:ptCount val="3"/>
                <c:pt idx="0">
                  <c:v>MLP</c:v>
                </c:pt>
                <c:pt idx="1">
                  <c:v>CNN</c:v>
                </c:pt>
                <c:pt idx="2">
                  <c:v>TCN</c:v>
                </c:pt>
              </c:strCache>
            </c:strRef>
          </c:cat>
          <c:val>
            <c:numRef>
              <c:f>Sheet2!$C$2:$C$4</c:f>
              <c:numCache>
                <c:formatCode>0.0%</c:formatCode>
                <c:ptCount val="3"/>
                <c:pt idx="0">
                  <c:v>0.83520000000000005</c:v>
                </c:pt>
                <c:pt idx="1">
                  <c:v>0.84570000000000001</c:v>
                </c:pt>
                <c:pt idx="2">
                  <c:v>0.84670000000000001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2-49A2-AF7F-E6338660CD68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Voltage Dir Acc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alpha val="46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Sheet2!$A$2:$A$4</c:f>
              <c:strCache>
                <c:ptCount val="3"/>
                <c:pt idx="0">
                  <c:v>MLP</c:v>
                </c:pt>
                <c:pt idx="1">
                  <c:v>CNN</c:v>
                </c:pt>
                <c:pt idx="2">
                  <c:v>TCN</c:v>
                </c:pt>
              </c:strCache>
            </c:strRef>
          </c:cat>
          <c:val>
            <c:numRef>
              <c:f>Sheet2!$D$2:$D$4</c:f>
              <c:numCache>
                <c:formatCode>0.0%</c:formatCode>
                <c:ptCount val="3"/>
                <c:pt idx="0">
                  <c:v>0.67649999999999999</c:v>
                </c:pt>
                <c:pt idx="1">
                  <c:v>0.69210000000000005</c:v>
                </c:pt>
                <c:pt idx="2">
                  <c:v>0.71089999999999998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22-49A2-AF7F-E6338660CD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493568"/>
        <c:axId val="207494400"/>
      </c:barChart>
      <c:catAx>
        <c:axId val="20749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4400"/>
        <c:crosses val="autoZero"/>
        <c:auto val="1"/>
        <c:lblAlgn val="ctr"/>
        <c:lblOffset val="100"/>
        <c:noMultiLvlLbl val="0"/>
      </c:catAx>
      <c:valAx>
        <c:axId val="2074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Sheet2!$B$11</c:f>
              <c:strCache>
                <c:ptCount val="1"/>
                <c:pt idx="0">
                  <c:v>Dataset 1 dir 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Sheet2!$A$12:$A$14</c:f>
              <c:strCache>
                <c:ptCount val="3"/>
                <c:pt idx="0">
                  <c:v>MLP</c:v>
                </c:pt>
                <c:pt idx="1">
                  <c:v>CNN</c:v>
                </c:pt>
                <c:pt idx="2">
                  <c:v>TCN</c:v>
                </c:pt>
              </c:strCache>
            </c:strRef>
          </c:cat>
          <c:val>
            <c:numRef>
              <c:f>Sheet2!$B$12:$B$14</c:f>
              <c:numCache>
                <c:formatCode>0%</c:formatCode>
                <c:ptCount val="3"/>
                <c:pt idx="0">
                  <c:v>0.83</c:v>
                </c:pt>
                <c:pt idx="1">
                  <c:v>0.85</c:v>
                </c:pt>
                <c:pt idx="2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C-476D-BED1-0B687974ECD6}"/>
            </c:ext>
          </c:extLst>
        </c:ser>
        <c:ser>
          <c:idx val="1"/>
          <c:order val="1"/>
          <c:tx>
            <c:strRef>
              <c:f>Sheet2!$C$11</c:f>
              <c:strCache>
                <c:ptCount val="1"/>
                <c:pt idx="0">
                  <c:v>Dataset 2 dir 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Sheet2!$A$12:$A$14</c:f>
              <c:strCache>
                <c:ptCount val="3"/>
                <c:pt idx="0">
                  <c:v>MLP</c:v>
                </c:pt>
                <c:pt idx="1">
                  <c:v>CNN</c:v>
                </c:pt>
                <c:pt idx="2">
                  <c:v>TCN</c:v>
                </c:pt>
              </c:strCache>
            </c:strRef>
          </c:cat>
          <c:val>
            <c:numRef>
              <c:f>Sheet2!$C$12:$C$14</c:f>
              <c:numCache>
                <c:formatCode>0.00%</c:formatCode>
                <c:ptCount val="3"/>
                <c:pt idx="0">
                  <c:v>0.84189999999999998</c:v>
                </c:pt>
                <c:pt idx="1">
                  <c:v>0.83420000000000005</c:v>
                </c:pt>
                <c:pt idx="2">
                  <c:v>0.83950000000000002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C-476D-BED1-0B687974ECD6}"/>
            </c:ext>
          </c:extLst>
        </c:ser>
        <c:ser>
          <c:idx val="2"/>
          <c:order val="2"/>
          <c:tx>
            <c:strRef>
              <c:f>Sheet2!$D$11</c:f>
              <c:strCache>
                <c:ptCount val="1"/>
                <c:pt idx="0">
                  <c:v>Dataset 3 dir acc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Sheet2!$A$12:$A$14</c:f>
              <c:strCache>
                <c:ptCount val="3"/>
                <c:pt idx="0">
                  <c:v>MLP</c:v>
                </c:pt>
                <c:pt idx="1">
                  <c:v>CNN</c:v>
                </c:pt>
                <c:pt idx="2">
                  <c:v>TCN</c:v>
                </c:pt>
              </c:strCache>
            </c:strRef>
          </c:cat>
          <c:val>
            <c:numRef>
              <c:f>Sheet2!$D$12:$D$14</c:f>
              <c:numCache>
                <c:formatCode>0%</c:formatCode>
                <c:ptCount val="3"/>
                <c:pt idx="0">
                  <c:v>0.64759999999999995</c:v>
                </c:pt>
                <c:pt idx="1">
                  <c:v>0.68569999999999998</c:v>
                </c:pt>
                <c:pt idx="2">
                  <c:v>0.65710000000000002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EC-476D-BED1-0B687974E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53520"/>
        <c:axId val="72950608"/>
      </c:barChart>
      <c:catAx>
        <c:axId val="7295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0608"/>
        <c:crosses val="autoZero"/>
        <c:auto val="1"/>
        <c:lblAlgn val="ctr"/>
        <c:lblOffset val="100"/>
        <c:noMultiLvlLbl val="0"/>
      </c:catAx>
      <c:valAx>
        <c:axId val="729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15</xdr:row>
      <xdr:rowOff>123825</xdr:rowOff>
    </xdr:from>
    <xdr:to>
      <xdr:col>25</xdr:col>
      <xdr:colOff>457200</xdr:colOff>
      <xdr:row>30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D564C-50D7-4F8F-8134-BD7A393EA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419098</xdr:colOff>
      <xdr:row>6</xdr:row>
      <xdr:rowOff>161924</xdr:rowOff>
    </xdr:from>
    <xdr:to>
      <xdr:col>16</xdr:col>
      <xdr:colOff>171449</xdr:colOff>
      <xdr:row>23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C1692F-DCDB-44B8-90BD-510AF09A1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380998</xdr:colOff>
      <xdr:row>23</xdr:row>
      <xdr:rowOff>104775</xdr:rowOff>
    </xdr:from>
    <xdr:to>
      <xdr:col>16</xdr:col>
      <xdr:colOff>76199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C5EFEA-C12D-4473-AFDA-D0F250A59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0730CD27-E98B-4B32-876B-3AB0C8C831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2861-A4CC-4482-800E-BCD91611FC59}">
  <dimension ref="A1:Q60"/>
  <sheetViews>
    <sheetView workbookViewId="0">
      <selection activeCell="B18" sqref="B18"/>
    </sheetView>
  </sheetViews>
  <sheetFormatPr defaultRowHeight="15" x14ac:dyDescent="0.25"/>
  <cols>
    <col min="1" max="1" width="17.140625" customWidth="1"/>
    <col min="2" max="2" width="31.42578125" customWidth="1"/>
    <col min="3" max="3" width="38.140625" customWidth="1"/>
    <col min="4" max="4" width="36" customWidth="1"/>
    <col min="5" max="5" width="34.28515625" customWidth="1"/>
    <col min="6" max="6" width="29.140625" customWidth="1"/>
    <col min="7" max="7" width="40.28515625" customWidth="1"/>
  </cols>
  <sheetData>
    <row r="1" spans="1:7" x14ac:dyDescent="0.25">
      <c r="B1" s="1" t="s">
        <v>4</v>
      </c>
      <c r="C1" s="2" t="s">
        <v>0</v>
      </c>
      <c r="D1" s="1" t="s">
        <v>12</v>
      </c>
      <c r="E1" s="2" t="s">
        <v>13</v>
      </c>
      <c r="F1" s="1" t="s">
        <v>14</v>
      </c>
      <c r="G1" s="2" t="s">
        <v>15</v>
      </c>
    </row>
    <row r="2" spans="1:7" x14ac:dyDescent="0.25">
      <c r="A2" s="3" t="s">
        <v>1</v>
      </c>
      <c r="B2">
        <v>6.9723379906647495E-2</v>
      </c>
      <c r="C2">
        <v>0.163066051892612</v>
      </c>
      <c r="D2">
        <v>0.58752139590241204</v>
      </c>
      <c r="E2">
        <v>9.1587665251955899E-2</v>
      </c>
      <c r="F2">
        <v>0.29444902926800098</v>
      </c>
      <c r="G2">
        <v>0.18559263568562201</v>
      </c>
    </row>
    <row r="3" spans="1:7" x14ac:dyDescent="0.25">
      <c r="A3" s="3" t="s">
        <v>1</v>
      </c>
      <c r="B3">
        <v>6.2742389105310298E-2</v>
      </c>
      <c r="C3">
        <v>0.16583468169374199</v>
      </c>
      <c r="D3">
        <v>0.56262987015147603</v>
      </c>
      <c r="E3">
        <v>9.6333108890613195E-2</v>
      </c>
      <c r="F3">
        <v>0.29369014931762599</v>
      </c>
      <c r="G3">
        <v>0.18729700583894601</v>
      </c>
    </row>
    <row r="4" spans="1:7" x14ac:dyDescent="0.25">
      <c r="A4" s="3" t="s">
        <v>1</v>
      </c>
      <c r="B4">
        <v>6.3098002393211505E-2</v>
      </c>
      <c r="C4">
        <v>0.16430657827480999</v>
      </c>
      <c r="D4">
        <v>0.58760198052976798</v>
      </c>
      <c r="E4">
        <v>8.88360880836295E-2</v>
      </c>
      <c r="F4">
        <v>0.29833818300974302</v>
      </c>
      <c r="G4">
        <v>0.18935689743628301</v>
      </c>
    </row>
    <row r="5" spans="1:7" x14ac:dyDescent="0.25">
      <c r="A5" s="3" t="s">
        <v>1</v>
      </c>
      <c r="B5">
        <v>5.5853021033576603E-2</v>
      </c>
      <c r="C5">
        <v>0.16290799443971801</v>
      </c>
      <c r="D5">
        <v>0.55813278838914304</v>
      </c>
      <c r="E5">
        <v>9.3335003045841095E-2</v>
      </c>
      <c r="F5">
        <v>0.29818727928398098</v>
      </c>
      <c r="G5">
        <v>0.18555441389328201</v>
      </c>
    </row>
    <row r="6" spans="1:7" x14ac:dyDescent="0.25">
      <c r="A6" s="3" t="s">
        <v>1</v>
      </c>
      <c r="B6">
        <v>5.8557159204338002E-2</v>
      </c>
      <c r="C6">
        <v>0.163079935523049</v>
      </c>
      <c r="D6">
        <v>0.56365873938764299</v>
      </c>
      <c r="E6">
        <v>9.2139679418572901E-2</v>
      </c>
      <c r="F6">
        <v>0.305304660286493</v>
      </c>
      <c r="G6">
        <v>0.17991036608945199</v>
      </c>
    </row>
    <row r="7" spans="1:7" x14ac:dyDescent="0.25">
      <c r="A7" s="3" t="s">
        <v>1</v>
      </c>
      <c r="B7">
        <v>7.0187590168447403E-2</v>
      </c>
      <c r="C7">
        <v>0.16288373026904199</v>
      </c>
      <c r="D7">
        <v>0.57876757403524104</v>
      </c>
      <c r="E7">
        <v>8.4632664109977301E-2</v>
      </c>
      <c r="F7">
        <v>0.29428781471655202</v>
      </c>
      <c r="G7">
        <v>0.188296197163383</v>
      </c>
    </row>
    <row r="8" spans="1:7" x14ac:dyDescent="0.25">
      <c r="A8" s="3" t="s">
        <v>1</v>
      </c>
      <c r="B8">
        <v>6.3203094191242995E-2</v>
      </c>
      <c r="C8">
        <v>0.16917012532246201</v>
      </c>
      <c r="D8">
        <v>0.58297771587036096</v>
      </c>
      <c r="E8">
        <v>9.1971971027691807E-2</v>
      </c>
      <c r="F8">
        <v>0.30148593296222798</v>
      </c>
      <c r="G8">
        <v>0.18500339822289999</v>
      </c>
    </row>
    <row r="9" spans="1:7" x14ac:dyDescent="0.25">
      <c r="A9" s="3" t="s">
        <v>1</v>
      </c>
      <c r="B9">
        <v>7.0775079995089502E-2</v>
      </c>
      <c r="C9">
        <v>0.160481668953286</v>
      </c>
      <c r="D9">
        <v>0.57196744109152298</v>
      </c>
      <c r="E9">
        <v>8.5800742117431897E-2</v>
      </c>
      <c r="F9">
        <v>0.29391333574010597</v>
      </c>
      <c r="G9">
        <v>0.186963844645574</v>
      </c>
    </row>
    <row r="10" spans="1:7" x14ac:dyDescent="0.25">
      <c r="A10" s="3" t="s">
        <v>1</v>
      </c>
      <c r="B10">
        <v>6.5462392490359497E-2</v>
      </c>
      <c r="C10">
        <v>0.15986300580857901</v>
      </c>
      <c r="D10">
        <v>0.56686110812812096</v>
      </c>
      <c r="E10">
        <v>8.8976682551513406E-2</v>
      </c>
      <c r="F10">
        <v>0.28962086541818299</v>
      </c>
      <c r="G10">
        <v>0.186918778394881</v>
      </c>
    </row>
    <row r="11" spans="1:7" x14ac:dyDescent="0.25">
      <c r="A11" s="3" t="s">
        <v>1</v>
      </c>
      <c r="B11">
        <v>6.6337928968508597E-2</v>
      </c>
      <c r="C11">
        <v>0.16840511019447099</v>
      </c>
      <c r="D11">
        <v>0.56053249991988296</v>
      </c>
      <c r="E11">
        <v>8.7173177463915993E-2</v>
      </c>
      <c r="F11">
        <v>0.29598146790729701</v>
      </c>
      <c r="G11">
        <v>0.18462464880022</v>
      </c>
    </row>
    <row r="12" spans="1:7" x14ac:dyDescent="0.25">
      <c r="A12" s="6" t="s">
        <v>5</v>
      </c>
      <c r="B12" t="s">
        <v>53</v>
      </c>
      <c r="C12" t="s">
        <v>9</v>
      </c>
      <c r="D12" t="s">
        <v>25</v>
      </c>
      <c r="E12" t="s">
        <v>16</v>
      </c>
      <c r="F12" t="s">
        <v>23</v>
      </c>
      <c r="G12" t="s">
        <v>20</v>
      </c>
    </row>
    <row r="13" spans="1:7" x14ac:dyDescent="0.25">
      <c r="A13" s="4" t="s">
        <v>2</v>
      </c>
      <c r="B13">
        <v>5.1021379550000003E-2</v>
      </c>
      <c r="C13">
        <v>0.199309253704468</v>
      </c>
      <c r="D13">
        <v>0.60509028758070105</v>
      </c>
      <c r="E13">
        <v>0.12161115887277101</v>
      </c>
      <c r="F13">
        <v>0.29143619230117301</v>
      </c>
      <c r="G13">
        <v>0.195898873356251</v>
      </c>
    </row>
    <row r="14" spans="1:7" x14ac:dyDescent="0.25">
      <c r="A14" s="4" t="s">
        <v>2</v>
      </c>
      <c r="B14">
        <v>8.1899582679999999E-2</v>
      </c>
      <c r="C14">
        <v>0.19412511383662401</v>
      </c>
      <c r="D14">
        <v>0.59703914721970697</v>
      </c>
      <c r="E14">
        <v>9.4264730882537895E-2</v>
      </c>
      <c r="F14">
        <v>0.28494850847985398</v>
      </c>
      <c r="G14">
        <v>0.17908408600748199</v>
      </c>
    </row>
    <row r="15" spans="1:7" x14ac:dyDescent="0.25">
      <c r="A15" s="4" t="s">
        <v>2</v>
      </c>
      <c r="B15">
        <v>6.2081408570000003E-2</v>
      </c>
      <c r="C15">
        <v>0.17846852939667501</v>
      </c>
      <c r="D15">
        <v>0.60139118579086204</v>
      </c>
      <c r="E15">
        <v>0.126537881844039</v>
      </c>
      <c r="F15">
        <v>0.28683105265101999</v>
      </c>
      <c r="G15">
        <v>0.193728749201908</v>
      </c>
    </row>
    <row r="16" spans="1:7" x14ac:dyDescent="0.25">
      <c r="A16" s="4" t="s">
        <v>2</v>
      </c>
      <c r="B16">
        <v>7.1551070081374901E-2</v>
      </c>
      <c r="C16">
        <v>0.18612781730105399</v>
      </c>
      <c r="D16">
        <v>0.59733188778022495</v>
      </c>
      <c r="E16">
        <v>9.3953943946526203E-2</v>
      </c>
      <c r="F16">
        <v>0.31007742036146801</v>
      </c>
      <c r="G16">
        <v>0.18082284908695101</v>
      </c>
    </row>
    <row r="17" spans="1:7" x14ac:dyDescent="0.25">
      <c r="A17" s="4" t="s">
        <v>2</v>
      </c>
      <c r="B17">
        <v>6.1357602017939702E-2</v>
      </c>
      <c r="C17">
        <v>0.17829598786321599</v>
      </c>
      <c r="D17">
        <v>0.60360304807275</v>
      </c>
      <c r="E17">
        <v>0.104489373231584</v>
      </c>
      <c r="F17">
        <v>0.30278905559285502</v>
      </c>
      <c r="G17">
        <v>0.18343193958829601</v>
      </c>
    </row>
    <row r="18" spans="1:7" x14ac:dyDescent="0.25">
      <c r="A18" s="4" t="s">
        <v>2</v>
      </c>
      <c r="B18">
        <v>6.5981061199342994E-2</v>
      </c>
      <c r="C18">
        <v>0.18998865750927299</v>
      </c>
      <c r="D18">
        <v>0.60327103976422802</v>
      </c>
      <c r="E18">
        <v>9.3313265331199602E-2</v>
      </c>
      <c r="F18">
        <v>0.31364301023772101</v>
      </c>
      <c r="G18">
        <v>0.17901713295876001</v>
      </c>
    </row>
    <row r="19" spans="1:7" x14ac:dyDescent="0.25">
      <c r="A19" s="4" t="s">
        <v>2</v>
      </c>
      <c r="B19">
        <v>8.3340533387553803E-2</v>
      </c>
      <c r="C19">
        <v>0.18771751026438199</v>
      </c>
      <c r="D19">
        <v>0.603528414593826</v>
      </c>
      <c r="E19">
        <v>0.10974254119372299</v>
      </c>
      <c r="F19">
        <v>0.30432411679125798</v>
      </c>
      <c r="G19">
        <v>0.17770058446926401</v>
      </c>
    </row>
    <row r="20" spans="1:7" x14ac:dyDescent="0.25">
      <c r="A20" s="4" t="s">
        <v>2</v>
      </c>
      <c r="B20">
        <v>6.7632692141721504E-2</v>
      </c>
      <c r="C20">
        <v>0.176327851599065</v>
      </c>
      <c r="D20">
        <v>0.59517083071802102</v>
      </c>
      <c r="E20">
        <v>0.11500209698566199</v>
      </c>
      <c r="F20">
        <v>0.30048788304344298</v>
      </c>
      <c r="G20">
        <v>0.19872631659141801</v>
      </c>
    </row>
    <row r="21" spans="1:7" x14ac:dyDescent="0.25">
      <c r="A21" s="4" t="s">
        <v>2</v>
      </c>
      <c r="B21">
        <v>5.9342703850982899E-2</v>
      </c>
      <c r="C21">
        <v>0.192694426155023</v>
      </c>
      <c r="D21">
        <v>0.60129248764379895</v>
      </c>
      <c r="E21">
        <v>9.5434346641577003E-2</v>
      </c>
      <c r="F21">
        <v>0.31024451501241201</v>
      </c>
      <c r="G21">
        <v>0.19046822182485801</v>
      </c>
    </row>
    <row r="22" spans="1:7" x14ac:dyDescent="0.25">
      <c r="A22" s="4" t="s">
        <v>2</v>
      </c>
      <c r="B22">
        <v>5.2229954553038298E-2</v>
      </c>
      <c r="C22">
        <v>0.18253197951547301</v>
      </c>
      <c r="D22">
        <v>0.59997112780881201</v>
      </c>
      <c r="E22">
        <v>0.12033468226202999</v>
      </c>
      <c r="F22">
        <v>0.30649802664468401</v>
      </c>
      <c r="G22">
        <v>0.18242305493841099</v>
      </c>
    </row>
    <row r="23" spans="1:7" x14ac:dyDescent="0.25">
      <c r="A23" s="4" t="s">
        <v>6</v>
      </c>
      <c r="B23" t="s">
        <v>8</v>
      </c>
      <c r="C23" t="s">
        <v>10</v>
      </c>
      <c r="D23" t="s">
        <v>26</v>
      </c>
      <c r="E23" t="s">
        <v>19</v>
      </c>
      <c r="F23" t="s">
        <v>22</v>
      </c>
      <c r="G23" t="s">
        <v>24</v>
      </c>
    </row>
    <row r="24" spans="1:7" x14ac:dyDescent="0.25">
      <c r="A24" s="5" t="s">
        <v>3</v>
      </c>
      <c r="B24">
        <v>5.6271501246469603E-2</v>
      </c>
      <c r="C24">
        <v>0.175355538807307</v>
      </c>
      <c r="D24">
        <v>0.555922637470603</v>
      </c>
      <c r="E24">
        <v>0.10675477945679</v>
      </c>
      <c r="F24">
        <v>0.30128096894202699</v>
      </c>
      <c r="G24">
        <v>0.182753272528903</v>
      </c>
    </row>
    <row r="25" spans="1:7" x14ac:dyDescent="0.25">
      <c r="A25" s="5" t="s">
        <v>3</v>
      </c>
      <c r="B25">
        <v>6.1525344819067899E-2</v>
      </c>
      <c r="C25">
        <v>0.163576587261303</v>
      </c>
      <c r="D25">
        <v>0.55705833823961504</v>
      </c>
      <c r="E25">
        <v>0.11094080112475301</v>
      </c>
      <c r="F25">
        <v>0.286291046135706</v>
      </c>
      <c r="G25">
        <v>0.185701606882298</v>
      </c>
    </row>
    <row r="26" spans="1:7" x14ac:dyDescent="0.25">
      <c r="A26" s="5" t="s">
        <v>3</v>
      </c>
      <c r="B26">
        <v>5.38901330862381E-2</v>
      </c>
      <c r="C26">
        <v>0.16652849301121</v>
      </c>
      <c r="D26">
        <v>0.55880677222808695</v>
      </c>
      <c r="E26">
        <v>9.7585676441632893E-2</v>
      </c>
      <c r="F26">
        <v>0.28647681378949602</v>
      </c>
      <c r="G26">
        <v>0.181325187379905</v>
      </c>
    </row>
    <row r="27" spans="1:7" x14ac:dyDescent="0.25">
      <c r="A27" s="5" t="s">
        <v>3</v>
      </c>
      <c r="B27">
        <v>5.3677489963570899E-2</v>
      </c>
      <c r="C27">
        <v>0.16607648070696099</v>
      </c>
      <c r="D27">
        <v>0.56442578787421904</v>
      </c>
      <c r="E27">
        <v>9.69525806241118E-2</v>
      </c>
      <c r="F27">
        <v>0.28526215350365403</v>
      </c>
      <c r="G27">
        <v>0.187981721837926</v>
      </c>
    </row>
    <row r="28" spans="1:7" x14ac:dyDescent="0.25">
      <c r="A28" s="5" t="s">
        <v>3</v>
      </c>
      <c r="B28">
        <v>6.6763582633142707E-2</v>
      </c>
      <c r="C28">
        <v>0.16769627716334301</v>
      </c>
      <c r="D28">
        <v>0.55802035746560896</v>
      </c>
      <c r="E28">
        <v>9.8785346181134007E-2</v>
      </c>
      <c r="F28">
        <v>0.28890043303357199</v>
      </c>
      <c r="G28">
        <v>0.17786729474512</v>
      </c>
    </row>
    <row r="29" spans="1:7" x14ac:dyDescent="0.25">
      <c r="A29" s="5" t="s">
        <v>3</v>
      </c>
      <c r="B29">
        <v>5.6315977672277799E-2</v>
      </c>
      <c r="C29">
        <v>0.16493941577457899</v>
      </c>
      <c r="D29">
        <v>0.56488304529118605</v>
      </c>
      <c r="E29">
        <v>0.10640709742238</v>
      </c>
      <c r="F29">
        <v>0.291419497845883</v>
      </c>
      <c r="G29">
        <v>0.18625279709296499</v>
      </c>
    </row>
    <row r="30" spans="1:7" x14ac:dyDescent="0.25">
      <c r="A30" s="5" t="s">
        <v>3</v>
      </c>
      <c r="B30">
        <v>5.3565302557804E-2</v>
      </c>
      <c r="C30">
        <v>0.15713564097858701</v>
      </c>
      <c r="D30">
        <v>0.56387172442131495</v>
      </c>
      <c r="E30">
        <v>9.3455911348622495E-2</v>
      </c>
      <c r="F30">
        <v>0.312745736778408</v>
      </c>
      <c r="G30">
        <v>0.18842146863797801</v>
      </c>
    </row>
    <row r="31" spans="1:7" x14ac:dyDescent="0.25">
      <c r="A31" s="5" t="s">
        <v>3</v>
      </c>
      <c r="B31">
        <v>6.5027259064902906E-2</v>
      </c>
      <c r="C31">
        <v>0.16710751438398</v>
      </c>
      <c r="D31">
        <v>0.55729476907050701</v>
      </c>
      <c r="E31">
        <v>9.7267010546777596E-2</v>
      </c>
      <c r="F31">
        <v>0.28924899915292801</v>
      </c>
      <c r="G31">
        <v>0.187147623982788</v>
      </c>
    </row>
    <row r="32" spans="1:7" x14ac:dyDescent="0.25">
      <c r="A32" s="5" t="s">
        <v>3</v>
      </c>
      <c r="B32">
        <v>5.4485753578542198E-2</v>
      </c>
      <c r="C32">
        <v>0.16456667316794199</v>
      </c>
      <c r="D32">
        <v>0.55999036404927904</v>
      </c>
      <c r="E32">
        <v>0.101014292270073</v>
      </c>
      <c r="F32">
        <v>0.290113112119395</v>
      </c>
      <c r="G32">
        <v>0.18326002591589299</v>
      </c>
    </row>
    <row r="33" spans="1:17" x14ac:dyDescent="0.25">
      <c r="A33" s="5" t="s">
        <v>3</v>
      </c>
      <c r="B33">
        <v>6.8262764236455303E-2</v>
      </c>
      <c r="C33">
        <v>0.161707310571444</v>
      </c>
      <c r="D33">
        <v>0.55678098147153898</v>
      </c>
      <c r="E33">
        <v>0.110619262476481</v>
      </c>
      <c r="F33">
        <v>0.28891425584312203</v>
      </c>
      <c r="G33">
        <v>0.18069909245881099</v>
      </c>
    </row>
    <row r="34" spans="1:17" x14ac:dyDescent="0.25">
      <c r="A34" s="5" t="s">
        <v>7</v>
      </c>
      <c r="B34" t="s">
        <v>52</v>
      </c>
      <c r="C34" t="s">
        <v>11</v>
      </c>
      <c r="D34" t="s">
        <v>41</v>
      </c>
      <c r="E34" t="s">
        <v>17</v>
      </c>
      <c r="F34" t="s">
        <v>18</v>
      </c>
      <c r="G34" t="s">
        <v>21</v>
      </c>
    </row>
    <row r="37" spans="1:17" x14ac:dyDescent="0.25">
      <c r="K37" s="7"/>
    </row>
    <row r="38" spans="1:17" x14ac:dyDescent="0.25">
      <c r="M38" s="8"/>
      <c r="Q38" s="8"/>
    </row>
    <row r="39" spans="1:17" x14ac:dyDescent="0.25">
      <c r="M39" s="8"/>
      <c r="Q39" s="8"/>
    </row>
    <row r="40" spans="1:17" x14ac:dyDescent="0.25">
      <c r="M40" s="8"/>
      <c r="Q40" s="8"/>
    </row>
    <row r="41" spans="1:17" x14ac:dyDescent="0.25">
      <c r="M41" s="8"/>
      <c r="Q41" s="8"/>
    </row>
    <row r="42" spans="1:17" x14ac:dyDescent="0.25">
      <c r="M42" s="8"/>
      <c r="Q42" s="8"/>
    </row>
    <row r="43" spans="1:17" x14ac:dyDescent="0.25">
      <c r="M43" s="8"/>
      <c r="Q43" s="8"/>
    </row>
    <row r="44" spans="1:17" x14ac:dyDescent="0.25">
      <c r="M44" s="8"/>
      <c r="Q44" s="8"/>
    </row>
    <row r="45" spans="1:17" x14ac:dyDescent="0.25">
      <c r="M45" s="8"/>
      <c r="Q45" s="8"/>
    </row>
    <row r="46" spans="1:17" x14ac:dyDescent="0.25">
      <c r="M46" s="8"/>
      <c r="Q46" s="8"/>
    </row>
    <row r="47" spans="1:17" x14ac:dyDescent="0.25">
      <c r="M47" s="8"/>
      <c r="Q47" s="8"/>
    </row>
    <row r="51" spans="9:15" x14ac:dyDescent="0.25">
      <c r="I51" s="8"/>
      <c r="O51" s="8"/>
    </row>
    <row r="52" spans="9:15" x14ac:dyDescent="0.25">
      <c r="I52" s="8"/>
      <c r="O52" s="8"/>
    </row>
    <row r="53" spans="9:15" x14ac:dyDescent="0.25">
      <c r="I53" s="8"/>
      <c r="O53" s="8"/>
    </row>
    <row r="54" spans="9:15" x14ac:dyDescent="0.25">
      <c r="I54" s="8"/>
      <c r="O54" s="8"/>
    </row>
    <row r="55" spans="9:15" x14ac:dyDescent="0.25">
      <c r="I55" s="8"/>
      <c r="O55" s="8"/>
    </row>
    <row r="56" spans="9:15" x14ac:dyDescent="0.25">
      <c r="I56" s="8"/>
      <c r="O56" s="8"/>
    </row>
    <row r="57" spans="9:15" x14ac:dyDescent="0.25">
      <c r="I57" s="8"/>
      <c r="O57" s="8"/>
    </row>
    <row r="58" spans="9:15" x14ac:dyDescent="0.25">
      <c r="I58" s="8"/>
      <c r="O58" s="8"/>
    </row>
    <row r="59" spans="9:15" x14ac:dyDescent="0.25">
      <c r="I59" s="8"/>
      <c r="O59" s="8"/>
    </row>
    <row r="60" spans="9:15" x14ac:dyDescent="0.25">
      <c r="I60" s="8"/>
      <c r="O6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AA2F-4BA7-491B-8059-D4A89EFDF919}">
  <dimension ref="A1:K34"/>
  <sheetViews>
    <sheetView topLeftCell="D1" workbookViewId="0">
      <selection activeCell="H2" sqref="H2:H34"/>
    </sheetView>
  </sheetViews>
  <sheetFormatPr defaultRowHeight="15" x14ac:dyDescent="0.25"/>
  <cols>
    <col min="2" max="3" width="12" hidden="1" customWidth="1"/>
    <col min="4" max="4" width="58.85546875" customWidth="1"/>
    <col min="5" max="5" width="18.42578125" customWidth="1"/>
    <col min="6" max="6" width="59.42578125" customWidth="1"/>
    <col min="7" max="7" width="25.5703125" customWidth="1"/>
    <col min="8" max="8" width="59.5703125" customWidth="1"/>
    <col min="9" max="9" width="32.42578125" customWidth="1"/>
  </cols>
  <sheetData>
    <row r="1" spans="1:11" x14ac:dyDescent="0.25">
      <c r="D1" s="1" t="s">
        <v>4</v>
      </c>
      <c r="E1" s="2" t="s">
        <v>0</v>
      </c>
      <c r="F1" s="1" t="s">
        <v>12</v>
      </c>
      <c r="G1" s="2" t="s">
        <v>13</v>
      </c>
      <c r="H1" s="1" t="s">
        <v>14</v>
      </c>
      <c r="I1" s="2" t="s">
        <v>15</v>
      </c>
    </row>
    <row r="2" spans="1:11" x14ac:dyDescent="0.25">
      <c r="A2" s="3" t="s">
        <v>1</v>
      </c>
      <c r="B2" s="3"/>
      <c r="C2" s="3"/>
      <c r="D2" s="15" t="s">
        <v>68</v>
      </c>
      <c r="E2" s="15"/>
      <c r="F2" s="15" t="s">
        <v>76</v>
      </c>
      <c r="H2" s="15" t="s">
        <v>76</v>
      </c>
    </row>
    <row r="3" spans="1:11" x14ac:dyDescent="0.25">
      <c r="A3" s="3" t="s">
        <v>1</v>
      </c>
      <c r="B3" s="3"/>
      <c r="C3" s="3"/>
      <c r="D3" s="15" t="s">
        <v>69</v>
      </c>
      <c r="E3" s="15"/>
      <c r="F3" s="15" t="s">
        <v>69</v>
      </c>
      <c r="H3" s="15" t="s">
        <v>69</v>
      </c>
    </row>
    <row r="4" spans="1:11" x14ac:dyDescent="0.25">
      <c r="A4" s="3" t="s">
        <v>1</v>
      </c>
      <c r="B4" s="3"/>
      <c r="C4" s="3"/>
      <c r="D4" s="15" t="s">
        <v>70</v>
      </c>
      <c r="E4" s="15"/>
      <c r="F4" s="15" t="s">
        <v>70</v>
      </c>
      <c r="H4" s="15" t="s">
        <v>70</v>
      </c>
    </row>
    <row r="5" spans="1:11" x14ac:dyDescent="0.25">
      <c r="A5" s="3" t="s">
        <v>1</v>
      </c>
      <c r="B5" s="3"/>
      <c r="C5" s="3"/>
      <c r="D5" s="15" t="s">
        <v>71</v>
      </c>
      <c r="E5" s="15"/>
      <c r="F5" s="15" t="s">
        <v>71</v>
      </c>
      <c r="H5" s="15" t="s">
        <v>86</v>
      </c>
      <c r="K5" s="8"/>
    </row>
    <row r="6" spans="1:11" x14ac:dyDescent="0.25">
      <c r="A6" s="3" t="s">
        <v>1</v>
      </c>
      <c r="B6" s="3"/>
      <c r="C6" s="3"/>
      <c r="D6" s="15" t="s">
        <v>92</v>
      </c>
      <c r="E6" s="15"/>
      <c r="F6" s="15" t="s">
        <v>72</v>
      </c>
      <c r="H6" s="15" t="s">
        <v>72</v>
      </c>
    </row>
    <row r="7" spans="1:11" x14ac:dyDescent="0.25">
      <c r="A7" s="3" t="s">
        <v>1</v>
      </c>
      <c r="B7" s="3"/>
      <c r="C7" s="3"/>
      <c r="D7" s="15" t="s">
        <v>73</v>
      </c>
      <c r="E7" s="15"/>
      <c r="F7" s="15" t="s">
        <v>80</v>
      </c>
      <c r="H7" s="15" t="s">
        <v>80</v>
      </c>
      <c r="K7" s="8"/>
    </row>
    <row r="8" spans="1:11" x14ac:dyDescent="0.25">
      <c r="A8" s="3" t="s">
        <v>1</v>
      </c>
      <c r="B8" s="3"/>
      <c r="C8" s="3"/>
      <c r="F8" s="15" t="s">
        <v>74</v>
      </c>
      <c r="H8" s="15" t="s">
        <v>74</v>
      </c>
      <c r="K8" s="8"/>
    </row>
    <row r="9" spans="1:11" x14ac:dyDescent="0.25">
      <c r="A9" s="3" t="s">
        <v>1</v>
      </c>
      <c r="B9" s="3"/>
      <c r="C9" s="3"/>
      <c r="F9" s="15" t="s">
        <v>75</v>
      </c>
      <c r="H9" s="15" t="s">
        <v>75</v>
      </c>
      <c r="K9" s="8"/>
    </row>
    <row r="10" spans="1:11" x14ac:dyDescent="0.25">
      <c r="A10" s="3" t="s">
        <v>1</v>
      </c>
      <c r="B10" s="3"/>
      <c r="C10" s="3"/>
      <c r="K10" s="8"/>
    </row>
    <row r="11" spans="1:11" x14ac:dyDescent="0.25">
      <c r="A11" s="3" t="s">
        <v>1</v>
      </c>
      <c r="B11" s="3"/>
      <c r="C11" s="3"/>
      <c r="D11" t="s">
        <v>126</v>
      </c>
      <c r="E11" t="s">
        <v>128</v>
      </c>
      <c r="F11" t="s">
        <v>120</v>
      </c>
      <c r="G11" t="s">
        <v>122</v>
      </c>
      <c r="H11" t="s">
        <v>123</v>
      </c>
      <c r="I11" t="s">
        <v>125</v>
      </c>
      <c r="K11" s="8"/>
    </row>
    <row r="12" spans="1:11" x14ac:dyDescent="0.25">
      <c r="A12" s="6" t="s">
        <v>5</v>
      </c>
      <c r="B12" s="9"/>
      <c r="C12" s="9"/>
      <c r="D12" t="s">
        <v>127</v>
      </c>
      <c r="F12" t="s">
        <v>121</v>
      </c>
      <c r="H12" t="s">
        <v>124</v>
      </c>
      <c r="K12" s="8"/>
    </row>
    <row r="13" spans="1:11" x14ac:dyDescent="0.25">
      <c r="A13" s="4" t="s">
        <v>2</v>
      </c>
      <c r="B13" s="4"/>
      <c r="C13" s="4"/>
      <c r="D13" s="15" t="s">
        <v>76</v>
      </c>
      <c r="E13" s="15"/>
      <c r="F13" s="15" t="s">
        <v>76</v>
      </c>
      <c r="H13" s="15" t="s">
        <v>76</v>
      </c>
      <c r="K13" s="8"/>
    </row>
    <row r="14" spans="1:11" x14ac:dyDescent="0.25">
      <c r="A14" s="4" t="s">
        <v>2</v>
      </c>
      <c r="B14" s="4"/>
      <c r="C14" s="4"/>
      <c r="D14" s="15" t="s">
        <v>77</v>
      </c>
      <c r="E14" s="15"/>
      <c r="F14" s="15" t="s">
        <v>77</v>
      </c>
      <c r="H14" s="15" t="s">
        <v>77</v>
      </c>
      <c r="K14" s="8"/>
    </row>
    <row r="15" spans="1:11" x14ac:dyDescent="0.25">
      <c r="A15" s="4" t="s">
        <v>2</v>
      </c>
      <c r="B15" s="4"/>
      <c r="C15" s="4"/>
      <c r="D15" s="15" t="s">
        <v>70</v>
      </c>
      <c r="E15" s="15"/>
      <c r="F15" s="15" t="s">
        <v>70</v>
      </c>
      <c r="H15" s="15" t="s">
        <v>70</v>
      </c>
      <c r="K15" s="8"/>
    </row>
    <row r="16" spans="1:11" x14ac:dyDescent="0.25">
      <c r="A16" s="4" t="s">
        <v>2</v>
      </c>
      <c r="B16" s="4"/>
      <c r="C16" s="4"/>
      <c r="D16" s="15" t="s">
        <v>78</v>
      </c>
      <c r="E16" s="15"/>
      <c r="F16" s="15" t="s">
        <v>86</v>
      </c>
      <c r="H16" s="15" t="s">
        <v>86</v>
      </c>
      <c r="K16" s="8"/>
    </row>
    <row r="17" spans="1:9" x14ac:dyDescent="0.25">
      <c r="A17" s="4" t="s">
        <v>2</v>
      </c>
      <c r="B17" s="4"/>
      <c r="C17" s="4"/>
      <c r="D17" s="15" t="s">
        <v>92</v>
      </c>
      <c r="E17" s="15"/>
      <c r="F17" s="15" t="s">
        <v>72</v>
      </c>
      <c r="H17" s="15" t="s">
        <v>92</v>
      </c>
    </row>
    <row r="18" spans="1:9" x14ac:dyDescent="0.25">
      <c r="A18" s="4" t="s">
        <v>2</v>
      </c>
      <c r="B18" s="4"/>
      <c r="C18" s="4"/>
      <c r="D18" s="15" t="s">
        <v>73</v>
      </c>
      <c r="E18" s="15"/>
      <c r="F18" s="15" t="s">
        <v>80</v>
      </c>
      <c r="H18" s="15" t="s">
        <v>80</v>
      </c>
    </row>
    <row r="19" spans="1:9" x14ac:dyDescent="0.25">
      <c r="A19" s="4" t="s">
        <v>2</v>
      </c>
      <c r="B19" s="4"/>
      <c r="C19" s="4"/>
      <c r="F19" s="15" t="s">
        <v>74</v>
      </c>
      <c r="H19" s="15" t="s">
        <v>74</v>
      </c>
    </row>
    <row r="20" spans="1:9" x14ac:dyDescent="0.25">
      <c r="A20" s="4" t="s">
        <v>2</v>
      </c>
      <c r="B20" s="4"/>
      <c r="C20" s="4"/>
      <c r="F20" s="15" t="s">
        <v>75</v>
      </c>
      <c r="H20" s="15" t="s">
        <v>75</v>
      </c>
    </row>
    <row r="21" spans="1:9" x14ac:dyDescent="0.25">
      <c r="A21" s="4" t="s">
        <v>2</v>
      </c>
      <c r="B21" s="4"/>
      <c r="C21" s="4"/>
    </row>
    <row r="22" spans="1:9" x14ac:dyDescent="0.25">
      <c r="A22" s="4" t="s">
        <v>2</v>
      </c>
      <c r="B22" s="4"/>
      <c r="C22" s="4"/>
      <c r="D22" t="s">
        <v>133</v>
      </c>
      <c r="E22" t="s">
        <v>135</v>
      </c>
      <c r="F22" t="s">
        <v>114</v>
      </c>
      <c r="G22" t="s">
        <v>116</v>
      </c>
      <c r="H22" t="s">
        <v>117</v>
      </c>
      <c r="I22" t="s">
        <v>119</v>
      </c>
    </row>
    <row r="23" spans="1:9" x14ac:dyDescent="0.25">
      <c r="A23" s="4" t="s">
        <v>6</v>
      </c>
      <c r="B23" s="4"/>
      <c r="C23" s="4"/>
      <c r="D23" t="s">
        <v>134</v>
      </c>
      <c r="F23" t="s">
        <v>115</v>
      </c>
      <c r="H23" t="s">
        <v>118</v>
      </c>
    </row>
    <row r="24" spans="1:9" x14ac:dyDescent="0.25">
      <c r="A24" s="5" t="s">
        <v>3</v>
      </c>
      <c r="B24" s="5"/>
      <c r="C24" s="5"/>
      <c r="D24" s="15" t="s">
        <v>68</v>
      </c>
      <c r="E24" s="15"/>
      <c r="F24" s="15" t="s">
        <v>76</v>
      </c>
      <c r="H24" s="15" t="s">
        <v>76</v>
      </c>
    </row>
    <row r="25" spans="1:9" x14ac:dyDescent="0.25">
      <c r="A25" s="5" t="s">
        <v>3</v>
      </c>
      <c r="B25" s="5"/>
      <c r="C25" s="5"/>
      <c r="D25" s="15" t="s">
        <v>77</v>
      </c>
      <c r="E25" s="15"/>
      <c r="F25" s="15" t="s">
        <v>77</v>
      </c>
      <c r="H25" s="15" t="s">
        <v>77</v>
      </c>
    </row>
    <row r="26" spans="1:9" x14ac:dyDescent="0.25">
      <c r="A26" s="5" t="s">
        <v>3</v>
      </c>
      <c r="B26" s="5"/>
      <c r="C26" s="5"/>
      <c r="D26" s="15" t="s">
        <v>70</v>
      </c>
      <c r="E26" s="15"/>
      <c r="F26" s="15" t="s">
        <v>70</v>
      </c>
      <c r="H26" s="15" t="s">
        <v>70</v>
      </c>
    </row>
    <row r="27" spans="1:9" x14ac:dyDescent="0.25">
      <c r="A27" s="5" t="s">
        <v>3</v>
      </c>
      <c r="B27" s="5"/>
      <c r="C27" s="5"/>
      <c r="D27" s="15" t="s">
        <v>132</v>
      </c>
      <c r="E27" s="15"/>
      <c r="F27" s="15" t="s">
        <v>71</v>
      </c>
      <c r="H27" s="15" t="s">
        <v>86</v>
      </c>
    </row>
    <row r="28" spans="1:9" x14ac:dyDescent="0.25">
      <c r="A28" s="5" t="s">
        <v>3</v>
      </c>
      <c r="B28" s="5"/>
      <c r="C28" s="5"/>
      <c r="D28" s="15" t="s">
        <v>72</v>
      </c>
      <c r="E28" s="15"/>
      <c r="F28" s="15" t="s">
        <v>72</v>
      </c>
      <c r="H28" s="15" t="s">
        <v>72</v>
      </c>
    </row>
    <row r="29" spans="1:9" x14ac:dyDescent="0.25">
      <c r="A29" s="5" t="s">
        <v>3</v>
      </c>
      <c r="B29" s="5"/>
      <c r="C29" s="5"/>
      <c r="D29" s="15" t="s">
        <v>73</v>
      </c>
      <c r="E29" s="15"/>
      <c r="F29" s="15" t="s">
        <v>80</v>
      </c>
      <c r="H29" s="15" t="s">
        <v>87</v>
      </c>
    </row>
    <row r="30" spans="1:9" x14ac:dyDescent="0.25">
      <c r="A30" s="5" t="s">
        <v>3</v>
      </c>
      <c r="B30" s="5"/>
      <c r="C30" s="5"/>
      <c r="D30" s="15" t="s">
        <v>74</v>
      </c>
      <c r="E30" s="15"/>
      <c r="F30" s="15" t="s">
        <v>74</v>
      </c>
      <c r="H30" s="15" t="s">
        <v>74</v>
      </c>
    </row>
    <row r="31" spans="1:9" x14ac:dyDescent="0.25">
      <c r="A31" s="5" t="s">
        <v>3</v>
      </c>
      <c r="B31" s="5"/>
      <c r="C31" s="5"/>
      <c r="D31" s="15" t="s">
        <v>75</v>
      </c>
      <c r="E31" s="15"/>
      <c r="F31" s="15" t="s">
        <v>100</v>
      </c>
      <c r="H31" s="15" t="s">
        <v>75</v>
      </c>
    </row>
    <row r="32" spans="1:9" x14ac:dyDescent="0.25">
      <c r="A32" s="5" t="s">
        <v>3</v>
      </c>
      <c r="B32" s="5"/>
      <c r="C32" s="5"/>
    </row>
    <row r="33" spans="1:9" x14ac:dyDescent="0.25">
      <c r="A33" s="5" t="s">
        <v>3</v>
      </c>
      <c r="B33" s="5"/>
      <c r="C33" s="5"/>
      <c r="D33" t="s">
        <v>129</v>
      </c>
      <c r="E33" t="s">
        <v>131</v>
      </c>
      <c r="F33" t="s">
        <v>109</v>
      </c>
      <c r="G33" t="s">
        <v>111</v>
      </c>
      <c r="H33" t="s">
        <v>112</v>
      </c>
      <c r="I33" t="s">
        <v>107</v>
      </c>
    </row>
    <row r="34" spans="1:9" x14ac:dyDescent="0.25">
      <c r="A34" s="5" t="s">
        <v>7</v>
      </c>
      <c r="B34" s="5"/>
      <c r="C34" s="5"/>
      <c r="D34" t="s">
        <v>130</v>
      </c>
      <c r="F34" t="s">
        <v>110</v>
      </c>
      <c r="H34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198F-E56D-4B29-B40E-9A4760DEC141}">
  <dimension ref="A2:T11"/>
  <sheetViews>
    <sheetView workbookViewId="0">
      <selection activeCell="AB31" sqref="AB31"/>
    </sheetView>
  </sheetViews>
  <sheetFormatPr defaultRowHeight="15" x14ac:dyDescent="0.25"/>
  <sheetData>
    <row r="2" spans="1:20" x14ac:dyDescent="0.25">
      <c r="C2" t="s">
        <v>33</v>
      </c>
    </row>
    <row r="4" spans="1:20" x14ac:dyDescent="0.25"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N4" t="s">
        <v>34</v>
      </c>
      <c r="O4" t="s">
        <v>35</v>
      </c>
    </row>
    <row r="5" spans="1:20" x14ac:dyDescent="0.25">
      <c r="B5" t="s">
        <v>1</v>
      </c>
      <c r="C5" s="11">
        <f>((0.072/0.067)-1)</f>
        <v>7.4626865671641562E-2</v>
      </c>
      <c r="D5" s="11">
        <f>((0.164/0.199)-1)</f>
        <v>-0.17587939698492461</v>
      </c>
      <c r="E5" s="11">
        <f>((0.572/0.586)-1)</f>
        <v>-2.3890784982935176E-2</v>
      </c>
      <c r="F5" s="11">
        <f>((0.09/0.127)-1)</f>
        <v>-0.29133858267716539</v>
      </c>
      <c r="G5" s="11">
        <f>((0.297/0.291)-1)</f>
        <v>2.0618556701030855E-2</v>
      </c>
      <c r="H5" s="11">
        <f>((0.186/0.188)-1)</f>
        <v>-1.0638297872340385E-2</v>
      </c>
      <c r="M5" t="s">
        <v>1</v>
      </c>
      <c r="N5" s="12">
        <f>-AVERAGE(C5,E5,G5)</f>
        <v>-2.3784879129912413E-2</v>
      </c>
      <c r="O5" s="12">
        <f>-AVERAGE(D5,F5,H5)</f>
        <v>0.15928542584481012</v>
      </c>
      <c r="T5" s="12">
        <f>AVERAGE(N5:O7)</f>
        <v>7.2161867449306694E-2</v>
      </c>
    </row>
    <row r="6" spans="1:20" x14ac:dyDescent="0.25">
      <c r="B6" t="s">
        <v>2</v>
      </c>
      <c r="C6" s="11">
        <f>((0.066/0.082)-1)</f>
        <v>-0.19512195121951215</v>
      </c>
      <c r="D6" s="11">
        <f>((0.187/0.165)-1)</f>
        <v>0.1333333333333333</v>
      </c>
      <c r="E6" s="11">
        <f>((0.568/0.586)-1)</f>
        <v>-3.0716723549488067E-2</v>
      </c>
      <c r="F6" s="11">
        <f>((0.107/0.126)-1)</f>
        <v>-0.15079365079365081</v>
      </c>
      <c r="G6" s="11">
        <f>((0.301/0.3)-1)</f>
        <v>3.3333333333334103E-3</v>
      </c>
      <c r="H6" s="11">
        <f>((0.186/0.19)-1)</f>
        <v>-2.1052631578947434E-2</v>
      </c>
      <c r="M6" t="s">
        <v>2</v>
      </c>
      <c r="N6" s="12">
        <f t="shared" ref="N6:N7" si="0">-AVERAGE(C6,E6,G6)</f>
        <v>7.4168447145222263E-2</v>
      </c>
      <c r="O6" s="12">
        <f t="shared" ref="O6:O7" si="1">-AVERAGE(D6,F6,H6)</f>
        <v>1.2837649679754981E-2</v>
      </c>
    </row>
    <row r="7" spans="1:20" x14ac:dyDescent="0.25">
      <c r="B7" t="s">
        <v>3</v>
      </c>
      <c r="C7" s="11">
        <f>((0.065/0.076)-1)</f>
        <v>-0.14473684210526305</v>
      </c>
      <c r="D7" s="11">
        <f>((0.163/0.203)-1)</f>
        <v>-0.19704433497536944</v>
      </c>
      <c r="E7" s="11">
        <f>((0.564/0.625)-1)</f>
        <v>-9.7600000000000131E-2</v>
      </c>
      <c r="F7" s="11">
        <f>((0.102/0.119)-1)</f>
        <v>-0.1428571428571429</v>
      </c>
      <c r="G7" s="11">
        <f>((0.292/0.302)-1)</f>
        <v>-3.3112582781457012E-2</v>
      </c>
      <c r="H7" s="11">
        <f>((0.184/0.187)-1)</f>
        <v>-1.6042780748663166E-2</v>
      </c>
      <c r="M7" t="s">
        <v>3</v>
      </c>
      <c r="N7" s="12">
        <f t="shared" si="0"/>
        <v>9.1816474962240061E-2</v>
      </c>
      <c r="O7" s="12">
        <f t="shared" si="1"/>
        <v>0.11864808619372517</v>
      </c>
    </row>
    <row r="11" spans="1:20" x14ac:dyDescent="0.25">
      <c r="A11" s="10"/>
      <c r="B11" s="10"/>
      <c r="C11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2604-EB47-492A-B3A4-00C8701EACBE}">
  <dimension ref="A1:L22"/>
  <sheetViews>
    <sheetView workbookViewId="0">
      <selection activeCell="F7" sqref="F7"/>
    </sheetView>
  </sheetViews>
  <sheetFormatPr defaultRowHeight="15" x14ac:dyDescent="0.25"/>
  <cols>
    <col min="2" max="2" width="33.28515625" customWidth="1"/>
    <col min="3" max="3" width="26" customWidth="1"/>
    <col min="4" max="4" width="30.42578125" customWidth="1"/>
    <col min="9" max="9" width="9.140625" customWidth="1"/>
    <col min="10" max="10" width="24.28515625" bestFit="1" customWidth="1"/>
  </cols>
  <sheetData>
    <row r="1" spans="1:12" x14ac:dyDescent="0.25">
      <c r="A1" t="s">
        <v>40</v>
      </c>
      <c r="B1" s="1" t="s">
        <v>42</v>
      </c>
      <c r="C1" s="1" t="s">
        <v>43</v>
      </c>
      <c r="D1" s="1" t="s">
        <v>44</v>
      </c>
      <c r="E1" s="2"/>
      <c r="G1" s="2"/>
      <c r="I1" s="2"/>
    </row>
    <row r="2" spans="1:12" x14ac:dyDescent="0.25">
      <c r="A2" s="3" t="s">
        <v>1</v>
      </c>
      <c r="B2" s="14">
        <v>0.90100000000000002</v>
      </c>
      <c r="C2" s="14">
        <v>0.83520000000000005</v>
      </c>
      <c r="D2" s="14">
        <v>0.67649999999999999</v>
      </c>
    </row>
    <row r="3" spans="1:12" x14ac:dyDescent="0.25">
      <c r="A3" s="4" t="s">
        <v>2</v>
      </c>
      <c r="B3" s="14">
        <v>0.872</v>
      </c>
      <c r="C3" s="14">
        <v>0.84570000000000001</v>
      </c>
      <c r="D3" s="14">
        <v>0.69210000000000005</v>
      </c>
      <c r="G3" s="10">
        <f>SUM(B2:D2)/3</f>
        <v>0.80423333333333336</v>
      </c>
      <c r="J3" s="13">
        <f>(SUM(B2:D2)-SUM(B12:D12))/3</f>
        <v>3.1066666666666798E-2</v>
      </c>
      <c r="L3" s="12">
        <f>SUM(B12:D12)</f>
        <v>2.3194999999999997</v>
      </c>
    </row>
    <row r="4" spans="1:12" x14ac:dyDescent="0.25">
      <c r="A4" s="5" t="s">
        <v>3</v>
      </c>
      <c r="B4" s="14">
        <v>0.90100000000000002</v>
      </c>
      <c r="C4" s="14">
        <v>0.84670000000000001</v>
      </c>
      <c r="D4" s="14">
        <v>0.71089999999999998</v>
      </c>
      <c r="G4" s="10">
        <f t="shared" ref="G4:G5" si="0">SUM(B3:D3)/3</f>
        <v>0.80326666666666668</v>
      </c>
      <c r="J4" s="13">
        <f t="shared" ref="J4:J5" si="1">(SUM(B3:D3)-SUM(B13:D13))/3</f>
        <v>1.3299999999999942E-2</v>
      </c>
    </row>
    <row r="5" spans="1:12" x14ac:dyDescent="0.25">
      <c r="G5" s="10">
        <f t="shared" si="0"/>
        <v>0.81953333333333334</v>
      </c>
      <c r="J5" s="13">
        <f t="shared" si="1"/>
        <v>3.0666666666666693E-2</v>
      </c>
    </row>
    <row r="11" spans="1:12" x14ac:dyDescent="0.25">
      <c r="A11" t="s">
        <v>39</v>
      </c>
      <c r="B11" s="1" t="s">
        <v>36</v>
      </c>
      <c r="C11" s="1" t="s">
        <v>37</v>
      </c>
      <c r="D11" s="1" t="s">
        <v>38</v>
      </c>
      <c r="E11" s="1" t="s">
        <v>45</v>
      </c>
    </row>
    <row r="12" spans="1:12" x14ac:dyDescent="0.25">
      <c r="A12" s="3" t="s">
        <v>1</v>
      </c>
      <c r="B12" s="12">
        <v>0.83</v>
      </c>
      <c r="C12" s="10">
        <v>0.84189999999999998</v>
      </c>
      <c r="D12" s="11">
        <v>0.64759999999999995</v>
      </c>
      <c r="E12" s="14">
        <f>AVERAGE(B12:D12)</f>
        <v>0.77316666666666656</v>
      </c>
    </row>
    <row r="13" spans="1:12" x14ac:dyDescent="0.25">
      <c r="A13" s="4" t="s">
        <v>2</v>
      </c>
      <c r="B13" s="12">
        <v>0.85</v>
      </c>
      <c r="C13" s="10">
        <v>0.83420000000000005</v>
      </c>
      <c r="D13" s="11">
        <v>0.68569999999999998</v>
      </c>
      <c r="E13" s="14">
        <f t="shared" ref="E13:E14" si="2">AVERAGE(B13:D13)</f>
        <v>0.78996666666666682</v>
      </c>
    </row>
    <row r="14" spans="1:12" x14ac:dyDescent="0.25">
      <c r="A14" s="5" t="s">
        <v>3</v>
      </c>
      <c r="B14" s="12">
        <v>0.87</v>
      </c>
      <c r="C14" s="10">
        <v>0.83950000000000002</v>
      </c>
      <c r="D14" s="11">
        <v>0.65710000000000002</v>
      </c>
      <c r="E14" s="14">
        <f t="shared" si="2"/>
        <v>0.78886666666666672</v>
      </c>
    </row>
    <row r="19" spans="3:6" x14ac:dyDescent="0.25">
      <c r="C19" s="14"/>
      <c r="D19" s="10"/>
      <c r="E19" s="10"/>
      <c r="F19" s="10"/>
    </row>
    <row r="22" spans="3:6" x14ac:dyDescent="0.25">
      <c r="C22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6BD0-0A26-427A-8994-2B0E881204B0}">
  <dimension ref="A1:G34"/>
  <sheetViews>
    <sheetView tabSelected="1" workbookViewId="0">
      <selection activeCell="D24" sqref="D24:D31"/>
    </sheetView>
  </sheetViews>
  <sheetFormatPr defaultRowHeight="15" x14ac:dyDescent="0.25"/>
  <cols>
    <col min="2" max="2" width="70.140625" customWidth="1"/>
    <col min="3" max="3" width="24.5703125" customWidth="1"/>
    <col min="4" max="4" width="62.140625" customWidth="1"/>
    <col min="5" max="5" width="23.28515625" customWidth="1"/>
    <col min="6" max="6" width="60.28515625" customWidth="1"/>
    <col min="7" max="7" width="46.42578125" customWidth="1"/>
  </cols>
  <sheetData>
    <row r="1" spans="1:7" x14ac:dyDescent="0.25">
      <c r="B1" s="1" t="s">
        <v>4</v>
      </c>
      <c r="C1" s="2" t="s">
        <v>0</v>
      </c>
      <c r="D1" s="1" t="s">
        <v>12</v>
      </c>
      <c r="E1" s="2" t="s">
        <v>13</v>
      </c>
      <c r="F1" s="1" t="s">
        <v>14</v>
      </c>
      <c r="G1" s="2" t="s">
        <v>15</v>
      </c>
    </row>
    <row r="2" spans="1:7" x14ac:dyDescent="0.25">
      <c r="A2" s="3" t="s">
        <v>1</v>
      </c>
      <c r="B2" s="15" t="s">
        <v>46</v>
      </c>
      <c r="C2" s="15" t="s">
        <v>76</v>
      </c>
      <c r="D2" s="15" t="s">
        <v>76</v>
      </c>
      <c r="E2" s="15" t="s">
        <v>76</v>
      </c>
      <c r="F2" s="15" t="s">
        <v>68</v>
      </c>
      <c r="G2" s="15" t="s">
        <v>97</v>
      </c>
    </row>
    <row r="3" spans="1:7" x14ac:dyDescent="0.25">
      <c r="A3" s="3" t="s">
        <v>1</v>
      </c>
      <c r="B3" s="15" t="s">
        <v>57</v>
      </c>
      <c r="C3" s="15" t="s">
        <v>95</v>
      </c>
      <c r="D3" s="15" t="s">
        <v>69</v>
      </c>
      <c r="E3" s="15" t="s">
        <v>69</v>
      </c>
      <c r="F3" s="15" t="s">
        <v>69</v>
      </c>
      <c r="G3" s="15" t="s">
        <v>69</v>
      </c>
    </row>
    <row r="4" spans="1:7" x14ac:dyDescent="0.25">
      <c r="A4" s="3" t="s">
        <v>1</v>
      </c>
      <c r="B4" s="15" t="s">
        <v>48</v>
      </c>
      <c r="C4" s="15" t="s">
        <v>70</v>
      </c>
      <c r="D4" s="15" t="s">
        <v>70</v>
      </c>
      <c r="E4" s="15" t="s">
        <v>70</v>
      </c>
      <c r="F4" s="15" t="s">
        <v>70</v>
      </c>
      <c r="G4" s="15" t="s">
        <v>70</v>
      </c>
    </row>
    <row r="5" spans="1:7" x14ac:dyDescent="0.25">
      <c r="A5" s="3" t="s">
        <v>1</v>
      </c>
      <c r="B5" s="15" t="s">
        <v>55</v>
      </c>
      <c r="C5" s="15" t="s">
        <v>78</v>
      </c>
      <c r="D5" s="15" t="s">
        <v>78</v>
      </c>
      <c r="E5" s="15" t="s">
        <v>78</v>
      </c>
      <c r="F5" s="15" t="s">
        <v>78</v>
      </c>
      <c r="G5" s="15" t="s">
        <v>86</v>
      </c>
    </row>
    <row r="6" spans="1:7" x14ac:dyDescent="0.25">
      <c r="A6" s="3" t="s">
        <v>1</v>
      </c>
      <c r="B6" s="15" t="s">
        <v>58</v>
      </c>
      <c r="C6" s="15" t="s">
        <v>83</v>
      </c>
      <c r="D6" s="15" t="s">
        <v>83</v>
      </c>
      <c r="E6" s="15" t="s">
        <v>72</v>
      </c>
      <c r="F6" s="15" t="s">
        <v>92</v>
      </c>
      <c r="G6" s="15" t="s">
        <v>83</v>
      </c>
    </row>
    <row r="7" spans="1:7" x14ac:dyDescent="0.25">
      <c r="A7" s="3" t="s">
        <v>1</v>
      </c>
      <c r="B7" s="15" t="s">
        <v>54</v>
      </c>
      <c r="C7" s="15" t="s">
        <v>73</v>
      </c>
      <c r="D7" s="15" t="s">
        <v>80</v>
      </c>
      <c r="E7" s="15" t="s">
        <v>80</v>
      </c>
      <c r="F7" s="15" t="s">
        <v>87</v>
      </c>
      <c r="G7" s="15" t="s">
        <v>87</v>
      </c>
    </row>
    <row r="8" spans="1:7" x14ac:dyDescent="0.25">
      <c r="A8" s="3" t="s">
        <v>1</v>
      </c>
      <c r="C8" s="15" t="s">
        <v>74</v>
      </c>
      <c r="E8" s="15" t="s">
        <v>74</v>
      </c>
      <c r="F8" s="15" t="s">
        <v>74</v>
      </c>
      <c r="G8" s="15"/>
    </row>
    <row r="9" spans="1:7" x14ac:dyDescent="0.25">
      <c r="A9" s="3" t="s">
        <v>1</v>
      </c>
      <c r="C9" s="15" t="s">
        <v>75</v>
      </c>
      <c r="E9" s="15" t="s">
        <v>100</v>
      </c>
      <c r="F9" s="15" t="s">
        <v>75</v>
      </c>
      <c r="G9" s="15"/>
    </row>
    <row r="10" spans="1:7" x14ac:dyDescent="0.25">
      <c r="A10" s="3" t="s">
        <v>1</v>
      </c>
    </row>
    <row r="11" spans="1:7" x14ac:dyDescent="0.25">
      <c r="A11" s="3" t="s">
        <v>1</v>
      </c>
      <c r="B11" t="s">
        <v>59</v>
      </c>
      <c r="C11" t="s">
        <v>96</v>
      </c>
      <c r="D11" t="s">
        <v>84</v>
      </c>
      <c r="F11" t="s">
        <v>93</v>
      </c>
      <c r="G11" t="s">
        <v>105</v>
      </c>
    </row>
    <row r="12" spans="1:7" x14ac:dyDescent="0.25">
      <c r="A12" s="6" t="s">
        <v>5</v>
      </c>
      <c r="B12" t="s">
        <v>56</v>
      </c>
      <c r="D12" t="s">
        <v>85</v>
      </c>
      <c r="E12" t="s">
        <v>102</v>
      </c>
      <c r="F12" t="s">
        <v>94</v>
      </c>
    </row>
    <row r="13" spans="1:7" x14ac:dyDescent="0.25">
      <c r="A13" s="4" t="s">
        <v>2</v>
      </c>
      <c r="B13" s="15" t="s">
        <v>46</v>
      </c>
      <c r="C13" s="15" t="s">
        <v>97</v>
      </c>
      <c r="D13" s="15" t="s">
        <v>60</v>
      </c>
      <c r="E13" s="15" t="s">
        <v>68</v>
      </c>
      <c r="F13" s="15" t="s">
        <v>68</v>
      </c>
      <c r="G13" s="15" t="s">
        <v>76</v>
      </c>
    </row>
    <row r="14" spans="1:7" x14ac:dyDescent="0.25">
      <c r="A14" s="4" t="s">
        <v>2</v>
      </c>
      <c r="B14" s="15" t="s">
        <v>47</v>
      </c>
      <c r="C14" s="15" t="s">
        <v>69</v>
      </c>
      <c r="D14" s="15" t="s">
        <v>47</v>
      </c>
      <c r="E14" s="15" t="s">
        <v>77</v>
      </c>
      <c r="F14" s="15" t="s">
        <v>69</v>
      </c>
      <c r="G14" s="15" t="s">
        <v>95</v>
      </c>
    </row>
    <row r="15" spans="1:7" x14ac:dyDescent="0.25">
      <c r="A15" s="4" t="s">
        <v>2</v>
      </c>
      <c r="B15" s="15" t="s">
        <v>48</v>
      </c>
      <c r="C15" s="15" t="s">
        <v>70</v>
      </c>
      <c r="D15" s="15" t="s">
        <v>48</v>
      </c>
      <c r="E15" s="15" t="s">
        <v>70</v>
      </c>
      <c r="F15" s="15" t="s">
        <v>70</v>
      </c>
      <c r="G15" s="15" t="s">
        <v>70</v>
      </c>
    </row>
    <row r="16" spans="1:7" x14ac:dyDescent="0.25">
      <c r="A16" s="4" t="s">
        <v>2</v>
      </c>
      <c r="B16" s="15" t="s">
        <v>55</v>
      </c>
      <c r="C16" s="15" t="s">
        <v>78</v>
      </c>
      <c r="D16" s="15" t="s">
        <v>55</v>
      </c>
      <c r="E16" s="15" t="s">
        <v>86</v>
      </c>
      <c r="F16" s="15" t="s">
        <v>78</v>
      </c>
      <c r="G16" s="15" t="s">
        <v>78</v>
      </c>
    </row>
    <row r="17" spans="1:7" x14ac:dyDescent="0.25">
      <c r="A17" s="4" t="s">
        <v>2</v>
      </c>
      <c r="B17" s="15" t="s">
        <v>49</v>
      </c>
      <c r="C17" s="15" t="s">
        <v>83</v>
      </c>
      <c r="D17" s="15" t="s">
        <v>49</v>
      </c>
      <c r="E17" s="15" t="s">
        <v>72</v>
      </c>
      <c r="F17" s="15" t="s">
        <v>79</v>
      </c>
      <c r="G17" s="15" t="s">
        <v>92</v>
      </c>
    </row>
    <row r="18" spans="1:7" x14ac:dyDescent="0.25">
      <c r="A18" s="4" t="s">
        <v>2</v>
      </c>
      <c r="B18" s="15" t="s">
        <v>54</v>
      </c>
      <c r="C18" s="15" t="s">
        <v>73</v>
      </c>
      <c r="D18" s="15" t="s">
        <v>61</v>
      </c>
      <c r="E18" s="15" t="s">
        <v>80</v>
      </c>
      <c r="F18" s="15" t="s">
        <v>87</v>
      </c>
      <c r="G18" s="15" t="s">
        <v>87</v>
      </c>
    </row>
    <row r="19" spans="1:7" x14ac:dyDescent="0.25">
      <c r="A19" s="4" t="s">
        <v>2</v>
      </c>
      <c r="C19" s="15" t="s">
        <v>74</v>
      </c>
      <c r="D19" s="15"/>
      <c r="E19" s="15" t="s">
        <v>74</v>
      </c>
      <c r="F19" s="15"/>
    </row>
    <row r="20" spans="1:7" x14ac:dyDescent="0.25">
      <c r="A20" s="4" t="s">
        <v>2</v>
      </c>
      <c r="C20" s="15" t="s">
        <v>75</v>
      </c>
      <c r="D20" s="15"/>
      <c r="E20" s="15" t="s">
        <v>100</v>
      </c>
      <c r="F20" s="15"/>
    </row>
    <row r="21" spans="1:7" x14ac:dyDescent="0.25">
      <c r="A21" s="4" t="s">
        <v>2</v>
      </c>
    </row>
    <row r="22" spans="1:7" x14ac:dyDescent="0.25">
      <c r="A22" s="4" t="s">
        <v>2</v>
      </c>
      <c r="B22" t="s">
        <v>65</v>
      </c>
      <c r="C22" t="s">
        <v>99</v>
      </c>
      <c r="D22" t="s">
        <v>63</v>
      </c>
      <c r="E22" t="s">
        <v>108</v>
      </c>
      <c r="F22" t="s">
        <v>88</v>
      </c>
      <c r="G22" t="s">
        <v>104</v>
      </c>
    </row>
    <row r="23" spans="1:7" x14ac:dyDescent="0.25">
      <c r="A23" s="4" t="s">
        <v>6</v>
      </c>
      <c r="B23" t="s">
        <v>50</v>
      </c>
      <c r="D23" t="s">
        <v>64</v>
      </c>
      <c r="F23" t="s">
        <v>89</v>
      </c>
    </row>
    <row r="24" spans="1:7" x14ac:dyDescent="0.25">
      <c r="A24" s="5" t="s">
        <v>3</v>
      </c>
      <c r="B24" s="15" t="s">
        <v>68</v>
      </c>
      <c r="C24" s="15" t="s">
        <v>97</v>
      </c>
      <c r="D24" s="15" t="s">
        <v>76</v>
      </c>
      <c r="E24" s="15" t="s">
        <v>76</v>
      </c>
      <c r="F24" s="15" t="s">
        <v>68</v>
      </c>
      <c r="G24" s="15" t="s">
        <v>68</v>
      </c>
    </row>
    <row r="25" spans="1:7" x14ac:dyDescent="0.25">
      <c r="A25" s="5" t="s">
        <v>3</v>
      </c>
      <c r="B25" s="15" t="s">
        <v>69</v>
      </c>
      <c r="C25" s="15" t="s">
        <v>69</v>
      </c>
      <c r="D25" s="15" t="s">
        <v>77</v>
      </c>
      <c r="E25" s="15" t="s">
        <v>69</v>
      </c>
      <c r="F25" s="15" t="s">
        <v>69</v>
      </c>
      <c r="G25" s="15" t="s">
        <v>69</v>
      </c>
    </row>
    <row r="26" spans="1:7" x14ac:dyDescent="0.25">
      <c r="A26" s="5" t="s">
        <v>3</v>
      </c>
      <c r="B26" s="15" t="s">
        <v>70</v>
      </c>
      <c r="C26" s="15" t="s">
        <v>70</v>
      </c>
      <c r="D26" s="15" t="s">
        <v>70</v>
      </c>
      <c r="E26" s="15" t="s">
        <v>70</v>
      </c>
      <c r="F26" s="15" t="s">
        <v>70</v>
      </c>
      <c r="G26" s="15" t="s">
        <v>70</v>
      </c>
    </row>
    <row r="27" spans="1:7" x14ac:dyDescent="0.25">
      <c r="A27" s="5" t="s">
        <v>3</v>
      </c>
      <c r="B27" s="15" t="s">
        <v>71</v>
      </c>
      <c r="C27" s="15" t="s">
        <v>78</v>
      </c>
      <c r="D27" s="15" t="s">
        <v>78</v>
      </c>
      <c r="E27" s="15" t="s">
        <v>71</v>
      </c>
      <c r="F27" s="15" t="s">
        <v>78</v>
      </c>
      <c r="G27" s="15" t="s">
        <v>78</v>
      </c>
    </row>
    <row r="28" spans="1:7" x14ac:dyDescent="0.25">
      <c r="A28" s="5" t="s">
        <v>3</v>
      </c>
      <c r="B28" s="15" t="s">
        <v>72</v>
      </c>
      <c r="C28" s="15" t="s">
        <v>83</v>
      </c>
      <c r="D28" s="15" t="s">
        <v>79</v>
      </c>
      <c r="E28" s="15" t="s">
        <v>79</v>
      </c>
      <c r="F28" s="15" t="s">
        <v>79</v>
      </c>
      <c r="G28" s="15" t="s">
        <v>72</v>
      </c>
    </row>
    <row r="29" spans="1:7" x14ac:dyDescent="0.25">
      <c r="A29" s="5" t="s">
        <v>3</v>
      </c>
      <c r="B29" s="15" t="s">
        <v>73</v>
      </c>
      <c r="C29" s="15" t="s">
        <v>73</v>
      </c>
      <c r="D29" s="15" t="s">
        <v>80</v>
      </c>
      <c r="E29" s="15" t="s">
        <v>80</v>
      </c>
      <c r="F29" s="15" t="s">
        <v>87</v>
      </c>
      <c r="G29" s="15" t="s">
        <v>87</v>
      </c>
    </row>
    <row r="30" spans="1:7" x14ac:dyDescent="0.25">
      <c r="A30" s="5" t="s">
        <v>3</v>
      </c>
      <c r="B30" s="15" t="s">
        <v>74</v>
      </c>
      <c r="C30" s="15" t="s">
        <v>74</v>
      </c>
      <c r="D30" s="15" t="s">
        <v>74</v>
      </c>
      <c r="E30" s="15" t="s">
        <v>98</v>
      </c>
      <c r="F30" s="15" t="s">
        <v>74</v>
      </c>
      <c r="G30" s="15" t="s">
        <v>74</v>
      </c>
    </row>
    <row r="31" spans="1:7" x14ac:dyDescent="0.25">
      <c r="A31" s="5" t="s">
        <v>3</v>
      </c>
      <c r="B31" s="15" t="s">
        <v>75</v>
      </c>
      <c r="C31" s="15" t="s">
        <v>100</v>
      </c>
      <c r="D31" s="15" t="s">
        <v>81</v>
      </c>
      <c r="E31" s="15" t="s">
        <v>103</v>
      </c>
      <c r="F31" s="15" t="s">
        <v>75</v>
      </c>
      <c r="G31" s="15" t="s">
        <v>81</v>
      </c>
    </row>
    <row r="32" spans="1:7" x14ac:dyDescent="0.25">
      <c r="A32" s="5"/>
    </row>
    <row r="33" spans="1:7" x14ac:dyDescent="0.25">
      <c r="A33" s="5" t="s">
        <v>51</v>
      </c>
      <c r="B33" t="s">
        <v>66</v>
      </c>
      <c r="C33" t="s">
        <v>101</v>
      </c>
      <c r="D33" t="s">
        <v>82</v>
      </c>
      <c r="E33" t="s">
        <v>106</v>
      </c>
      <c r="F33" t="s">
        <v>90</v>
      </c>
    </row>
    <row r="34" spans="1:7" x14ac:dyDescent="0.25">
      <c r="A34" s="5"/>
      <c r="B34" t="s">
        <v>67</v>
      </c>
      <c r="D34" t="s">
        <v>62</v>
      </c>
      <c r="F34" t="s">
        <v>91</v>
      </c>
      <c r="G34" t="s">
        <v>107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03DE30-5FDE-4DE0-9479-B6E09DA1E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Single Model</vt:lpstr>
      <vt:lpstr>Dual model</vt:lpstr>
      <vt:lpstr>Sheet3</vt:lpstr>
      <vt:lpstr>Sheet2</vt:lpstr>
      <vt:lpstr>Configurations</vt:lpstr>
      <vt:lpstr>'Dual model'!test_1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Blem</dc:creator>
  <cp:lastModifiedBy>Morgan Blem</cp:lastModifiedBy>
  <dcterms:created xsi:type="dcterms:W3CDTF">2021-09-04T10:06:48Z</dcterms:created>
  <dcterms:modified xsi:type="dcterms:W3CDTF">2021-09-18T09:43:37Z</dcterms:modified>
</cp:coreProperties>
</file>