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GitHub\slanad_blog\static\data\"/>
    </mc:Choice>
  </mc:AlternateContent>
  <bookViews>
    <workbookView xWindow="0" yWindow="0" windowWidth="23040" windowHeight="9192" activeTab="1"/>
  </bookViews>
  <sheets>
    <sheet name="DATA" sheetId="1" r:id="rId1"/>
    <sheet name="ANALYSI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F27" i="2"/>
  <c r="E27" i="2"/>
  <c r="F26" i="2"/>
  <c r="E28" i="2"/>
  <c r="E26" i="2"/>
  <c r="A3" i="2" l="1"/>
  <c r="A19" i="2" s="1"/>
  <c r="B3" i="2"/>
  <c r="B19" i="2" s="1"/>
  <c r="C3" i="2"/>
  <c r="C19" i="2" s="1"/>
  <c r="D3" i="2"/>
  <c r="D19" i="2" s="1"/>
  <c r="A4" i="2"/>
  <c r="B4" i="2"/>
  <c r="C4" i="2"/>
  <c r="D4" i="2"/>
  <c r="A5" i="2"/>
  <c r="B5" i="2"/>
  <c r="C5" i="2"/>
  <c r="D5" i="2"/>
  <c r="F5" i="2" s="1"/>
  <c r="A6" i="2"/>
  <c r="B6" i="2"/>
  <c r="C6" i="2"/>
  <c r="D6" i="2"/>
  <c r="A7" i="2"/>
  <c r="B7" i="2"/>
  <c r="C7" i="2"/>
  <c r="D7" i="2"/>
  <c r="F7" i="2" s="1"/>
  <c r="A8" i="2"/>
  <c r="B8" i="2"/>
  <c r="C8" i="2"/>
  <c r="D8" i="2"/>
  <c r="A9" i="2"/>
  <c r="B9" i="2"/>
  <c r="C9" i="2"/>
  <c r="D9" i="2"/>
  <c r="F9" i="2" s="1"/>
  <c r="A10" i="2"/>
  <c r="B10" i="2"/>
  <c r="C10" i="2"/>
  <c r="D10" i="2"/>
  <c r="A11" i="2"/>
  <c r="B11" i="2"/>
  <c r="C11" i="2"/>
  <c r="D11" i="2"/>
  <c r="F11" i="2" s="1"/>
  <c r="A12" i="2"/>
  <c r="B12" i="2"/>
  <c r="C12" i="2"/>
  <c r="D12" i="2"/>
  <c r="A13" i="2"/>
  <c r="B13" i="2"/>
  <c r="C13" i="2"/>
  <c r="D13" i="2"/>
  <c r="F13" i="2" s="1"/>
  <c r="A14" i="2"/>
  <c r="B14" i="2"/>
  <c r="C14" i="2"/>
  <c r="D14" i="2"/>
  <c r="A15" i="2"/>
  <c r="B15" i="2"/>
  <c r="C15" i="2"/>
  <c r="D15" i="2"/>
  <c r="F15" i="2" s="1"/>
  <c r="F14" i="2" l="1"/>
  <c r="F12" i="2"/>
  <c r="F10" i="2"/>
  <c r="F8" i="2"/>
  <c r="F6" i="2"/>
  <c r="F4" i="2"/>
  <c r="F16" i="2" l="1"/>
  <c r="F20" i="2" s="1"/>
</calcChain>
</file>

<file path=xl/sharedStrings.xml><?xml version="1.0" encoding="utf-8"?>
<sst xmlns="http://schemas.openxmlformats.org/spreadsheetml/2006/main" count="61" uniqueCount="56">
  <si>
    <t>2019-01</t>
  </si>
  <si>
    <t>2019-02</t>
  </si>
  <si>
    <t>2019-03</t>
  </si>
  <si>
    <t>2019-04</t>
  </si>
  <si>
    <t>2019-05</t>
  </si>
  <si>
    <t>2019-06</t>
  </si>
  <si>
    <t>2019-07</t>
  </si>
  <si>
    <t>2018-06</t>
  </si>
  <si>
    <t>2018-07</t>
  </si>
  <si>
    <t>2018-08</t>
  </si>
  <si>
    <t>2018-09</t>
  </si>
  <si>
    <t>2018-10</t>
  </si>
  <si>
    <t>2018-12</t>
  </si>
  <si>
    <t>SS</t>
  </si>
  <si>
    <t>MonthF</t>
  </si>
  <si>
    <t>Working days</t>
  </si>
  <si>
    <t>Working units</t>
  </si>
  <si>
    <t>Costs</t>
  </si>
  <si>
    <t>PODATKI</t>
  </si>
  <si>
    <t>ISKANA VREDNOST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</si>
  <si>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</si>
  <si>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</si>
  <si>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</si>
  <si>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</si>
  <si>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</si>
  <si>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</si>
  <si>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</si>
  <si>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</si>
  <si>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</si>
  <si>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</si>
  <si>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</si>
  <si>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</si>
  <si>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</si>
  <si>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</si>
  <si>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</si>
  <si>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</si>
  <si>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</si>
  <si>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</si>
  <si>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</si>
  <si>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</si>
  <si>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</si>
  <si>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</si>
  <si>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</si>
  <si>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</si>
  <si>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</si>
  <si>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Costs</t>
  </si>
  <si>
    <t>Residuals</t>
  </si>
  <si>
    <t>Standard Residuals</t>
  </si>
  <si>
    <t>PROBABILITY OUTPUT</t>
  </si>
  <si>
    <t>Percentile</t>
  </si>
  <si>
    <t>Povprečna cena</t>
  </si>
  <si>
    <t xml:space="preserve"> = Costs/ W. days / W. units</t>
  </si>
  <si>
    <t xml:space="preserve">Average = </t>
  </si>
  <si>
    <t>Napoved iz povprečne cene =</t>
  </si>
  <si>
    <t>Napoved iz regresijske premice povprečne cene =</t>
  </si>
  <si>
    <t xml:space="preserve">Več-regresijska napoved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</si>
</sst>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0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44" fontId="2" fillId="3" borderId="3" xfId="1" applyNumberFormat="1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44" fontId="0" fillId="4" borderId="3" xfId="1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44" fontId="0" fillId="0" borderId="3" xfId="1" applyNumberFormat="1" applyFont="1" applyBorder="1"/>
    <xf numFmtId="0" fontId="4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  <xf numFmtId="44" fontId="3" fillId="4" borderId="3" xfId="1" applyFont="1" applyFill="1" applyBorder="1" applyAlignment="1">
      <alignment horizontal="center"/>
    </xf>
    <xf numFmtId="0" fontId="0" fillId="0" borderId="0" xfId="0" quotePrefix="1"/>
    <xf numFmtId="0" fontId="3" fillId="0" borderId="0" xfId="0" applyFont="1" applyAlignment="1">
      <alignment horizontal="right"/>
    </xf>
    <xf numFmtId="0" fontId="3" fillId="2" borderId="0" xfId="3" applyFont="1" applyBorder="1"/>
    <xf numFmtId="0" fontId="3" fillId="2" borderId="6" xfId="3" applyFont="1" applyBorder="1"/>
    <xf numFmtId="0" fontId="3" fillId="2" borderId="7" xfId="3" applyFont="1" applyBorder="1"/>
    <xf numFmtId="44" fontId="3" fillId="2" borderId="8" xfId="1" applyFont="1" applyFill="1" applyBorder="1"/>
    <xf numFmtId="0" fontId="3" fillId="2" borderId="9" xfId="3" applyFont="1" applyBorder="1"/>
    <xf numFmtId="44" fontId="3" fillId="2" borderId="10" xfId="1" applyFont="1" applyFill="1" applyBorder="1"/>
    <xf numFmtId="0" fontId="3" fillId="2" borderId="11" xfId="3" applyFont="1" applyBorder="1"/>
    <xf numFmtId="0" fontId="3" fillId="2" borderId="12" xfId="3" applyFont="1" applyBorder="1"/>
    <xf numFmtId="44" fontId="3" fillId="2" borderId="13" xfId="1" applyFont="1" applyFill="1" applyBorder="1"/>
    <xf numFmtId="9" fontId="0" fillId="0" borderId="0" xfId="2" applyFont="1"/>
  </cellXfs>
  <cellStyles count="4">
    <cellStyle name="20 % – Poudarek1" xfId="3" builtinId="30"/>
    <cellStyle name="Navadno" xfId="0" builtinId="0"/>
    <cellStyle name="Odstotek" xfId="2" builtinId="5"/>
    <cellStyle name="Valuta" xfId="1" builtinId="4"/>
  </cellStyles>
  <dxfs count="3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Working days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ANALYSIS!$B$4:$B$15</c:f>
              <c:numCache>
                <c:formatCode>General</c:formatCode>
                <c:ptCount val="12"/>
                <c:pt idx="0">
                  <c:v>21</c:v>
                </c:pt>
                <c:pt idx="1">
                  <c:v>19</c:v>
                </c:pt>
                <c:pt idx="2">
                  <c:v>22</c:v>
                </c:pt>
                <c:pt idx="3">
                  <c:v>19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18</c:v>
                </c:pt>
              </c:numCache>
            </c:numRef>
          </c:xVal>
          <c:yVal>
            <c:numRef>
              <c:f>ANALYSIS!$D$59:$D$70</c:f>
              <c:numCache>
                <c:formatCode>General</c:formatCode>
                <c:ptCount val="12"/>
                <c:pt idx="0">
                  <c:v>-10510.775085826346</c:v>
                </c:pt>
                <c:pt idx="1">
                  <c:v>-11487.761339592224</c:v>
                </c:pt>
                <c:pt idx="2">
                  <c:v>-16116.785539129865</c:v>
                </c:pt>
                <c:pt idx="3">
                  <c:v>9664.1410588757717</c:v>
                </c:pt>
                <c:pt idx="4">
                  <c:v>-576.34171746182255</c:v>
                </c:pt>
                <c:pt idx="5">
                  <c:v>-19658.800364324183</c:v>
                </c:pt>
                <c:pt idx="6">
                  <c:v>3937.2249141735956</c:v>
                </c:pt>
                <c:pt idx="7">
                  <c:v>23496.814815852791</c:v>
                </c:pt>
                <c:pt idx="8">
                  <c:v>-5089.2251383731491</c:v>
                </c:pt>
                <c:pt idx="9">
                  <c:v>11766.0249141737</c:v>
                </c:pt>
                <c:pt idx="10">
                  <c:v>27843.608229991398</c:v>
                </c:pt>
                <c:pt idx="11">
                  <c:v>-13268.124748359376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E5-49D5-AA30-A027700A1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057007"/>
        <c:axId val="1386065743"/>
      </c:scatterChart>
      <c:valAx>
        <c:axId val="1386057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Working 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6065743"/>
        <c:crosses val="autoZero"/>
        <c:crossBetween val="midCat"/>
      </c:valAx>
      <c:valAx>
        <c:axId val="1386065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605700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Working units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ANALYSIS!$C$4:$C$15</c:f>
              <c:numCache>
                <c:formatCode>General</c:formatCode>
                <c:ptCount val="12"/>
                <c:pt idx="0">
                  <c:v>42</c:v>
                </c:pt>
                <c:pt idx="1">
                  <c:v>40</c:v>
                </c:pt>
                <c:pt idx="2">
                  <c:v>44</c:v>
                </c:pt>
                <c:pt idx="3">
                  <c:v>38</c:v>
                </c:pt>
                <c:pt idx="4">
                  <c:v>38</c:v>
                </c:pt>
                <c:pt idx="5">
                  <c:v>42</c:v>
                </c:pt>
                <c:pt idx="6">
                  <c:v>42</c:v>
                </c:pt>
                <c:pt idx="7">
                  <c:v>44</c:v>
                </c:pt>
                <c:pt idx="8">
                  <c:v>48</c:v>
                </c:pt>
                <c:pt idx="9">
                  <c:v>42</c:v>
                </c:pt>
                <c:pt idx="10">
                  <c:v>44</c:v>
                </c:pt>
                <c:pt idx="11">
                  <c:v>44</c:v>
                </c:pt>
              </c:numCache>
            </c:numRef>
          </c:xVal>
          <c:yVal>
            <c:numRef>
              <c:f>ANALYSIS!$D$59:$D$70</c:f>
              <c:numCache>
                <c:formatCode>General</c:formatCode>
                <c:ptCount val="12"/>
                <c:pt idx="0">
                  <c:v>-10510.775085826346</c:v>
                </c:pt>
                <c:pt idx="1">
                  <c:v>-11487.761339592224</c:v>
                </c:pt>
                <c:pt idx="2">
                  <c:v>-16116.785539129865</c:v>
                </c:pt>
                <c:pt idx="3">
                  <c:v>9664.1410588757717</c:v>
                </c:pt>
                <c:pt idx="4">
                  <c:v>-576.34171746182255</c:v>
                </c:pt>
                <c:pt idx="5">
                  <c:v>-19658.800364324183</c:v>
                </c:pt>
                <c:pt idx="6">
                  <c:v>3937.2249141735956</c:v>
                </c:pt>
                <c:pt idx="7">
                  <c:v>23496.814815852791</c:v>
                </c:pt>
                <c:pt idx="8">
                  <c:v>-5089.2251383731491</c:v>
                </c:pt>
                <c:pt idx="9">
                  <c:v>11766.0249141737</c:v>
                </c:pt>
                <c:pt idx="10">
                  <c:v>27843.608229991398</c:v>
                </c:pt>
                <c:pt idx="11">
                  <c:v>-13268.124748359376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38-4677-8DE7-4C37A95A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062831"/>
        <c:axId val="1386060751"/>
      </c:scatterChart>
      <c:valAx>
        <c:axId val="1386062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Working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6060751"/>
        <c:crosses val="autoZero"/>
        <c:crossBetween val="midCat"/>
      </c:valAx>
      <c:valAx>
        <c:axId val="1386060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606283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Working days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Costs</c:v>
          </c:tx>
          <c:spPr>
            <a:ln w="19050">
              <a:noFill/>
            </a:ln>
          </c:spPr>
          <c:xVal>
            <c:numRef>
              <c:f>ANALYSIS!$B$4:$B$15</c:f>
              <c:numCache>
                <c:formatCode>General</c:formatCode>
                <c:ptCount val="12"/>
                <c:pt idx="0">
                  <c:v>21</c:v>
                </c:pt>
                <c:pt idx="1">
                  <c:v>19</c:v>
                </c:pt>
                <c:pt idx="2">
                  <c:v>22</c:v>
                </c:pt>
                <c:pt idx="3">
                  <c:v>19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18</c:v>
                </c:pt>
              </c:numCache>
            </c:numRef>
          </c:xVal>
          <c:yVal>
            <c:numRef>
              <c:f>ANALYSIS!$D$4:$D$15</c:f>
              <c:numCache>
                <c:formatCode>_("€"* #,##0.00_);_("€"* \(#,##0.00\);_("€"* "-"??_);_(@_)</c:formatCode>
                <c:ptCount val="12"/>
                <c:pt idx="0">
                  <c:v>319267.20000000001</c:v>
                </c:pt>
                <c:pt idx="1">
                  <c:v>284515.04761904763</c:v>
                </c:pt>
                <c:pt idx="2">
                  <c:v>338597.18095238094</c:v>
                </c:pt>
                <c:pt idx="3">
                  <c:v>289570.13333333336</c:v>
                </c:pt>
                <c:pt idx="4">
                  <c:v>297008</c:v>
                </c:pt>
                <c:pt idx="5">
                  <c:v>301280.00000000006</c:v>
                </c:pt>
                <c:pt idx="6">
                  <c:v>333715.19999999995</c:v>
                </c:pt>
                <c:pt idx="7">
                  <c:v>351693.25714285718</c:v>
                </c:pt>
                <c:pt idx="8">
                  <c:v>372979.20000000001</c:v>
                </c:pt>
                <c:pt idx="9">
                  <c:v>341544.00000000006</c:v>
                </c:pt>
                <c:pt idx="10">
                  <c:v>373718.4</c:v>
                </c:pt>
                <c:pt idx="11">
                  <c:v>306089.1428571429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BB-4CF2-B184-A74BE47E963A}"/>
            </c:ext>
          </c:extLst>
        </c:ser>
        <c:ser>
          <c:idx val="1"/>
          <c:order val="1"/>
          <c:tx>
            <c:v>Predicted Costs</c:v>
          </c:tx>
          <c:spPr>
            <a:ln w="19050">
              <a:noFill/>
            </a:ln>
          </c:spPr>
          <c:xVal>
            <c:numRef>
              <c:f>ANALYSIS!$B$4:$B$15</c:f>
              <c:numCache>
                <c:formatCode>General</c:formatCode>
                <c:ptCount val="12"/>
                <c:pt idx="0">
                  <c:v>21</c:v>
                </c:pt>
                <c:pt idx="1">
                  <c:v>19</c:v>
                </c:pt>
                <c:pt idx="2">
                  <c:v>22</c:v>
                </c:pt>
                <c:pt idx="3">
                  <c:v>19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18</c:v>
                </c:pt>
              </c:numCache>
            </c:numRef>
          </c:xVal>
          <c:yVal>
            <c:numRef>
              <c:f>ANALYSIS!$C$59:$C$70</c:f>
              <c:numCache>
                <c:formatCode>General</c:formatCode>
                <c:ptCount val="12"/>
                <c:pt idx="0">
                  <c:v>329777.97508582636</c:v>
                </c:pt>
                <c:pt idx="1">
                  <c:v>296002.80895863986</c:v>
                </c:pt>
                <c:pt idx="2">
                  <c:v>354713.9664915108</c:v>
                </c:pt>
                <c:pt idx="3">
                  <c:v>279905.99227445759</c:v>
                </c:pt>
                <c:pt idx="4">
                  <c:v>297584.34171746182</c:v>
                </c:pt>
                <c:pt idx="5">
                  <c:v>320938.80036432424</c:v>
                </c:pt>
                <c:pt idx="6">
                  <c:v>329777.97508582636</c:v>
                </c:pt>
                <c:pt idx="7">
                  <c:v>328196.44232700439</c:v>
                </c:pt>
                <c:pt idx="8">
                  <c:v>378068.42513837316</c:v>
                </c:pt>
                <c:pt idx="9">
                  <c:v>329777.97508582636</c:v>
                </c:pt>
                <c:pt idx="10">
                  <c:v>345874.79177000863</c:v>
                </c:pt>
                <c:pt idx="11">
                  <c:v>319357.26760550227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BB-4CF2-B184-A74BE47E9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148735"/>
        <c:axId val="1386148319"/>
      </c:scatterChart>
      <c:valAx>
        <c:axId val="1386148735"/>
        <c:scaling>
          <c:orientation val="minMax"/>
          <c:min val="1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Working 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148319"/>
        <c:crosses val="autoZero"/>
        <c:crossBetween val="midCat"/>
      </c:valAx>
      <c:valAx>
        <c:axId val="1386148319"/>
        <c:scaling>
          <c:orientation val="minMax"/>
          <c:min val="200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Costs</a:t>
                </a:r>
              </a:p>
            </c:rich>
          </c:tx>
          <c:overlay val="0"/>
        </c:title>
        <c:numFmt formatCode="_(&quot;€&quot;* #,##0.00_);_(&quot;€&quot;* \(#,##0.00\);_(&quot;€&quot;* &quot;-&quot;??_);_(@_)" sourceLinked="1"/>
        <c:majorTickMark val="out"/>
        <c:minorTickMark val="none"/>
        <c:tickLblPos val="nextTo"/>
        <c:crossAx val="138614873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Working units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Costs</c:v>
          </c:tx>
          <c:spPr>
            <a:ln w="19050">
              <a:noFill/>
            </a:ln>
          </c:spPr>
          <c:xVal>
            <c:numRef>
              <c:f>ANALYSIS!$C$4:$C$15</c:f>
              <c:numCache>
                <c:formatCode>General</c:formatCode>
                <c:ptCount val="12"/>
                <c:pt idx="0">
                  <c:v>42</c:v>
                </c:pt>
                <c:pt idx="1">
                  <c:v>40</c:v>
                </c:pt>
                <c:pt idx="2">
                  <c:v>44</c:v>
                </c:pt>
                <c:pt idx="3">
                  <c:v>38</c:v>
                </c:pt>
                <c:pt idx="4">
                  <c:v>38</c:v>
                </c:pt>
                <c:pt idx="5">
                  <c:v>42</c:v>
                </c:pt>
                <c:pt idx="6">
                  <c:v>42</c:v>
                </c:pt>
                <c:pt idx="7">
                  <c:v>44</c:v>
                </c:pt>
                <c:pt idx="8">
                  <c:v>48</c:v>
                </c:pt>
                <c:pt idx="9">
                  <c:v>42</c:v>
                </c:pt>
                <c:pt idx="10">
                  <c:v>44</c:v>
                </c:pt>
                <c:pt idx="11">
                  <c:v>44</c:v>
                </c:pt>
              </c:numCache>
            </c:numRef>
          </c:xVal>
          <c:yVal>
            <c:numRef>
              <c:f>ANALYSIS!$D$4:$D$15</c:f>
              <c:numCache>
                <c:formatCode>_("€"* #,##0.00_);_("€"* \(#,##0.00\);_("€"* "-"??_);_(@_)</c:formatCode>
                <c:ptCount val="12"/>
                <c:pt idx="0">
                  <c:v>319267.20000000001</c:v>
                </c:pt>
                <c:pt idx="1">
                  <c:v>284515.04761904763</c:v>
                </c:pt>
                <c:pt idx="2">
                  <c:v>338597.18095238094</c:v>
                </c:pt>
                <c:pt idx="3">
                  <c:v>289570.13333333336</c:v>
                </c:pt>
                <c:pt idx="4">
                  <c:v>297008</c:v>
                </c:pt>
                <c:pt idx="5">
                  <c:v>301280.00000000006</c:v>
                </c:pt>
                <c:pt idx="6">
                  <c:v>333715.19999999995</c:v>
                </c:pt>
                <c:pt idx="7">
                  <c:v>351693.25714285718</c:v>
                </c:pt>
                <c:pt idx="8">
                  <c:v>372979.20000000001</c:v>
                </c:pt>
                <c:pt idx="9">
                  <c:v>341544.00000000006</c:v>
                </c:pt>
                <c:pt idx="10">
                  <c:v>373718.4</c:v>
                </c:pt>
                <c:pt idx="11">
                  <c:v>306089.1428571429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8-423D-9ABE-D9091C8570F8}"/>
            </c:ext>
          </c:extLst>
        </c:ser>
        <c:ser>
          <c:idx val="1"/>
          <c:order val="1"/>
          <c:tx>
            <c:v>Predicted Costs</c:v>
          </c:tx>
          <c:spPr>
            <a:ln w="19050">
              <a:noFill/>
            </a:ln>
          </c:spPr>
          <c:xVal>
            <c:numRef>
              <c:f>ANALYSIS!$C$4:$C$15</c:f>
              <c:numCache>
                <c:formatCode>General</c:formatCode>
                <c:ptCount val="12"/>
                <c:pt idx="0">
                  <c:v>42</c:v>
                </c:pt>
                <c:pt idx="1">
                  <c:v>40</c:v>
                </c:pt>
                <c:pt idx="2">
                  <c:v>44</c:v>
                </c:pt>
                <c:pt idx="3">
                  <c:v>38</c:v>
                </c:pt>
                <c:pt idx="4">
                  <c:v>38</c:v>
                </c:pt>
                <c:pt idx="5">
                  <c:v>42</c:v>
                </c:pt>
                <c:pt idx="6">
                  <c:v>42</c:v>
                </c:pt>
                <c:pt idx="7">
                  <c:v>44</c:v>
                </c:pt>
                <c:pt idx="8">
                  <c:v>48</c:v>
                </c:pt>
                <c:pt idx="9">
                  <c:v>42</c:v>
                </c:pt>
                <c:pt idx="10">
                  <c:v>44</c:v>
                </c:pt>
                <c:pt idx="11">
                  <c:v>44</c:v>
                </c:pt>
              </c:numCache>
            </c:numRef>
          </c:xVal>
          <c:yVal>
            <c:numRef>
              <c:f>ANALYSIS!$C$59:$C$70</c:f>
              <c:numCache>
                <c:formatCode>General</c:formatCode>
                <c:ptCount val="12"/>
                <c:pt idx="0">
                  <c:v>329777.97508582636</c:v>
                </c:pt>
                <c:pt idx="1">
                  <c:v>296002.80895863986</c:v>
                </c:pt>
                <c:pt idx="2">
                  <c:v>354713.9664915108</c:v>
                </c:pt>
                <c:pt idx="3">
                  <c:v>279905.99227445759</c:v>
                </c:pt>
                <c:pt idx="4">
                  <c:v>297584.34171746182</c:v>
                </c:pt>
                <c:pt idx="5">
                  <c:v>320938.80036432424</c:v>
                </c:pt>
                <c:pt idx="6">
                  <c:v>329777.97508582636</c:v>
                </c:pt>
                <c:pt idx="7">
                  <c:v>328196.44232700439</c:v>
                </c:pt>
                <c:pt idx="8">
                  <c:v>378068.42513837316</c:v>
                </c:pt>
                <c:pt idx="9">
                  <c:v>329777.97508582636</c:v>
                </c:pt>
                <c:pt idx="10">
                  <c:v>345874.79177000863</c:v>
                </c:pt>
                <c:pt idx="11">
                  <c:v>319357.26760550227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8-423D-9ABE-D9091C857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150399"/>
        <c:axId val="1386148735"/>
      </c:scatterChart>
      <c:valAx>
        <c:axId val="1386150399"/>
        <c:scaling>
          <c:orientation val="minMax"/>
          <c:min val="3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Working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148735"/>
        <c:crosses val="autoZero"/>
        <c:crossBetween val="midCat"/>
      </c:valAx>
      <c:valAx>
        <c:axId val="1386148735"/>
        <c:scaling>
          <c:orientation val="minMax"/>
          <c:min val="200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Costs</a:t>
                </a:r>
              </a:p>
            </c:rich>
          </c:tx>
          <c:overlay val="0"/>
        </c:title>
        <c:numFmt formatCode="_(&quot;€&quot;* #,##0.00_);_(&quot;€&quot;* \(#,##0.00\);_(&quot;€&quot;* &quot;-&quot;??_);_(@_)" sourceLinked="1"/>
        <c:majorTickMark val="out"/>
        <c:minorTickMark val="none"/>
        <c:tickLblPos val="nextTo"/>
        <c:crossAx val="138615039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ANALYSIS!$G$59:$G$70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ANALYSIS!$H$59:$H$70</c:f>
              <c:numCache>
                <c:formatCode>General</c:formatCode>
                <c:ptCount val="12"/>
                <c:pt idx="0">
                  <c:v>284515.04761904763</c:v>
                </c:pt>
                <c:pt idx="1">
                  <c:v>289570.13333333336</c:v>
                </c:pt>
                <c:pt idx="2">
                  <c:v>297008</c:v>
                </c:pt>
                <c:pt idx="3">
                  <c:v>301280.00000000006</c:v>
                </c:pt>
                <c:pt idx="4">
                  <c:v>306089.1428571429</c:v>
                </c:pt>
                <c:pt idx="5">
                  <c:v>319267.20000000001</c:v>
                </c:pt>
                <c:pt idx="6">
                  <c:v>333715.19999999995</c:v>
                </c:pt>
                <c:pt idx="7">
                  <c:v>338597.18095238094</c:v>
                </c:pt>
                <c:pt idx="8">
                  <c:v>341544.00000000006</c:v>
                </c:pt>
                <c:pt idx="9">
                  <c:v>351693.25714285718</c:v>
                </c:pt>
                <c:pt idx="10">
                  <c:v>372979.20000000001</c:v>
                </c:pt>
                <c:pt idx="11">
                  <c:v>373718.4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3-4473-9282-65B14015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144575"/>
        <c:axId val="1386146239"/>
      </c:scatterChart>
      <c:valAx>
        <c:axId val="1386144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6146239"/>
        <c:crosses val="autoZero"/>
        <c:crossBetween val="midCat"/>
      </c:valAx>
      <c:valAx>
        <c:axId val="1386146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614457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ANALYSIS!$F$3</c:f>
              <c:strCache>
                <c:ptCount val="1"/>
                <c:pt idx="0">
                  <c:v>Povprečna cena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429497317063696"/>
                  <c:y val="-0.27218523914018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ANALYSIS!$F$4:$F$15</c:f>
              <c:numCache>
                <c:formatCode>_("€"* #,##0.00_);_("€"* \(#,##0.00\);_("€"* "-"??_);_(@_)</c:formatCode>
                <c:ptCount val="12"/>
                <c:pt idx="0">
                  <c:v>361.98095238095237</c:v>
                </c:pt>
                <c:pt idx="1">
                  <c:v>374.36190476190478</c:v>
                </c:pt>
                <c:pt idx="2">
                  <c:v>349.79047619047617</c:v>
                </c:pt>
                <c:pt idx="3">
                  <c:v>401.06666666666672</c:v>
                </c:pt>
                <c:pt idx="4">
                  <c:v>372.1904761904762</c:v>
                </c:pt>
                <c:pt idx="5">
                  <c:v>358.66666666666674</c:v>
                </c:pt>
                <c:pt idx="6">
                  <c:v>378.36190476190467</c:v>
                </c:pt>
                <c:pt idx="7">
                  <c:v>420.68571428571431</c:v>
                </c:pt>
                <c:pt idx="8">
                  <c:v>370.01904761904763</c:v>
                </c:pt>
                <c:pt idx="9">
                  <c:v>387.2380952380953</c:v>
                </c:pt>
                <c:pt idx="10">
                  <c:v>404.45714285714286</c:v>
                </c:pt>
                <c:pt idx="11">
                  <c:v>386.47619047619054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0-4D5D-B083-62C06725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623311"/>
        <c:axId val="1602623727"/>
      </c:scatterChart>
      <c:valAx>
        <c:axId val="1602623311"/>
        <c:scaling>
          <c:orientation val="minMax"/>
          <c:max val="14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602623727"/>
        <c:crosses val="autoZero"/>
        <c:crossBetween val="midCat"/>
      </c:valAx>
      <c:valAx>
        <c:axId val="1602623727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2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71</xdr:row>
      <xdr:rowOff>0</xdr:rowOff>
    </xdr:from>
    <xdr:to>
      <xdr:col>3</xdr:col>
      <xdr:colOff>1478280</xdr:colOff>
      <xdr:row>81</xdr:row>
      <xdr:rowOff>22860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71</xdr:row>
      <xdr:rowOff>0</xdr:rowOff>
    </xdr:from>
    <xdr:to>
      <xdr:col>8</xdr:col>
      <xdr:colOff>266700</xdr:colOff>
      <xdr:row>81</xdr:row>
      <xdr:rowOff>22860</xdr:rowOff>
    </xdr:to>
    <xdr:graphicFrame macro="">
      <xdr:nvGraphicFramePr>
        <xdr:cNvPr id="4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9</xdr:col>
      <xdr:colOff>0</xdr:colOff>
      <xdr:row>118</xdr:row>
      <xdr:rowOff>0</xdr:rowOff>
    </xdr:to>
    <xdr:graphicFrame macro="">
      <xdr:nvGraphicFramePr>
        <xdr:cNvPr id="5" name="Grafikon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119</xdr:row>
      <xdr:rowOff>0</xdr:rowOff>
    </xdr:from>
    <xdr:to>
      <xdr:col>9</xdr:col>
      <xdr:colOff>0</xdr:colOff>
      <xdr:row>143</xdr:row>
      <xdr:rowOff>0</xdr:rowOff>
    </xdr:to>
    <xdr:graphicFrame macro="">
      <xdr:nvGraphicFramePr>
        <xdr:cNvPr id="6" name="Grafikon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3</xdr:col>
      <xdr:colOff>1478280</xdr:colOff>
      <xdr:row>92</xdr:row>
      <xdr:rowOff>38100</xdr:rowOff>
    </xdr:to>
    <xdr:graphicFrame macro="">
      <xdr:nvGraphicFramePr>
        <xdr:cNvPr id="7" name="Grafikon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</xdr:row>
      <xdr:rowOff>45720</xdr:rowOff>
    </xdr:from>
    <xdr:to>
      <xdr:col>19</xdr:col>
      <xdr:colOff>167640</xdr:colOff>
      <xdr:row>20</xdr:row>
      <xdr:rowOff>46064</xdr:rowOff>
    </xdr:to>
    <xdr:grpSp>
      <xdr:nvGrpSpPr>
        <xdr:cNvPr id="15" name="Skupina 14"/>
        <xdr:cNvGrpSpPr/>
      </xdr:nvGrpSpPr>
      <xdr:grpSpPr>
        <a:xfrm>
          <a:off x="8892540" y="243840"/>
          <a:ext cx="5044440" cy="3490304"/>
          <a:chOff x="7559040" y="365760"/>
          <a:chExt cx="5654040" cy="3490304"/>
        </a:xfrm>
      </xdr:grpSpPr>
      <xdr:pic>
        <xdr:nvPicPr>
          <xdr:cNvPr id="8" name="Slika 7"/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t="12091"/>
          <a:stretch/>
        </xdr:blipFill>
        <xdr:spPr>
          <a:xfrm>
            <a:off x="7559040" y="365760"/>
            <a:ext cx="5250635" cy="3490304"/>
          </a:xfrm>
          <a:prstGeom prst="rect">
            <a:avLst/>
          </a:prstGeom>
        </xdr:spPr>
      </xdr:pic>
      <xdr:cxnSp macro="">
        <xdr:nvCxnSpPr>
          <xdr:cNvPr id="10" name="Raven puščični povezovalnik 9"/>
          <xdr:cNvCxnSpPr/>
        </xdr:nvCxnSpPr>
        <xdr:spPr>
          <a:xfrm flipH="1">
            <a:off x="12595860" y="464820"/>
            <a:ext cx="617220" cy="0"/>
          </a:xfrm>
          <a:prstGeom prst="straightConnector1">
            <a:avLst/>
          </a:prstGeom>
          <a:ln>
            <a:solidFill>
              <a:srgbClr val="C00000"/>
            </a:solidFill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</xdr:colOff>
      <xdr:row>24</xdr:row>
      <xdr:rowOff>72390</xdr:rowOff>
    </xdr:from>
    <xdr:to>
      <xdr:col>11</xdr:col>
      <xdr:colOff>327660</xdr:colOff>
      <xdr:row>33</xdr:row>
      <xdr:rowOff>53340</xdr:rowOff>
    </xdr:to>
    <xdr:graphicFrame macro="">
      <xdr:nvGraphicFramePr>
        <xdr:cNvPr id="14" name="Grafikon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D14" totalsRowShown="0">
  <autoFilter ref="A1:D14"/>
  <tableColumns count="4">
    <tableColumn id="1" name="MonthF"/>
    <tableColumn id="2" name="Working days"/>
    <tableColumn id="3" name="Working units"/>
    <tableColumn id="4" name="Costs" dataDxfId="2" dataCellStyle="Valu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ela7" displayName="Tabela7" ref="F3:F16" totalsRowCount="1">
  <autoFilter ref="F3:F15"/>
  <tableColumns count="1">
    <tableColumn id="1" name="Povprečna cena" totalsRowFunction="average" dataDxfId="1" totalsRowDxfId="0">
      <calculatedColumnFormula>D4/C4/B4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8" sqref="B18"/>
    </sheetView>
  </sheetViews>
  <sheetFormatPr defaultRowHeight="14.4" x14ac:dyDescent="0.3"/>
  <cols>
    <col min="1" max="1" width="12.21875" customWidth="1"/>
    <col min="2" max="2" width="15" customWidth="1"/>
    <col min="3" max="3" width="16.77734375" customWidth="1"/>
    <col min="4" max="4" width="23.44140625" customWidth="1"/>
    <col min="5" max="5" width="22.6640625" customWidth="1"/>
    <col min="6" max="6" width="12.33203125" customWidth="1"/>
  </cols>
  <sheetData>
    <row r="1" spans="1:6" x14ac:dyDescent="0.3">
      <c r="A1" t="s">
        <v>14</v>
      </c>
      <c r="B1" t="s">
        <v>15</v>
      </c>
      <c r="C1" t="s">
        <v>16</v>
      </c>
      <c r="D1" s="1" t="s">
        <v>17</v>
      </c>
    </row>
    <row r="2" spans="1:6" x14ac:dyDescent="0.3">
      <c r="A2" t="s">
        <v>7</v>
      </c>
      <c r="B2">
        <v>21</v>
      </c>
      <c r="C2">
        <v>42</v>
      </c>
      <c r="D2" s="1">
        <v>319267.20000000001</v>
      </c>
      <c r="E2" s="1"/>
      <c r="F2" s="2"/>
    </row>
    <row r="3" spans="1:6" x14ac:dyDescent="0.3">
      <c r="A3" t="s">
        <v>8</v>
      </c>
      <c r="B3">
        <v>19</v>
      </c>
      <c r="C3">
        <v>40</v>
      </c>
      <c r="D3" s="1">
        <v>284515.04761904763</v>
      </c>
      <c r="E3" s="1"/>
      <c r="F3" s="2"/>
    </row>
    <row r="4" spans="1:6" x14ac:dyDescent="0.3">
      <c r="A4" t="s">
        <v>9</v>
      </c>
      <c r="B4">
        <v>22</v>
      </c>
      <c r="C4">
        <v>44</v>
      </c>
      <c r="D4" s="1">
        <v>338597.18095238094</v>
      </c>
      <c r="E4" s="1"/>
      <c r="F4" s="2"/>
    </row>
    <row r="5" spans="1:6" x14ac:dyDescent="0.3">
      <c r="A5" t="s">
        <v>10</v>
      </c>
      <c r="B5">
        <v>19</v>
      </c>
      <c r="C5">
        <v>38</v>
      </c>
      <c r="D5" s="1">
        <v>289570.13333333336</v>
      </c>
      <c r="E5" s="1"/>
      <c r="F5" s="2"/>
    </row>
    <row r="6" spans="1:6" x14ac:dyDescent="0.3">
      <c r="A6" t="s">
        <v>11</v>
      </c>
      <c r="B6">
        <v>21</v>
      </c>
      <c r="C6">
        <v>38</v>
      </c>
      <c r="D6" s="1">
        <v>297008</v>
      </c>
      <c r="E6" s="1"/>
      <c r="F6" s="2"/>
    </row>
    <row r="7" spans="1:6" x14ac:dyDescent="0.3">
      <c r="A7" t="s">
        <v>12</v>
      </c>
      <c r="B7">
        <v>20</v>
      </c>
      <c r="C7">
        <v>42</v>
      </c>
      <c r="D7" s="1">
        <v>301280.00000000006</v>
      </c>
      <c r="E7" s="1"/>
      <c r="F7" s="2"/>
    </row>
    <row r="8" spans="1:6" x14ac:dyDescent="0.3">
      <c r="A8" t="s">
        <v>0</v>
      </c>
      <c r="B8">
        <v>21</v>
      </c>
      <c r="C8">
        <v>42</v>
      </c>
      <c r="D8" s="1">
        <v>333715.19999999995</v>
      </c>
      <c r="E8" s="1"/>
      <c r="F8" s="2"/>
    </row>
    <row r="9" spans="1:6" x14ac:dyDescent="0.3">
      <c r="A9" t="s">
        <v>1</v>
      </c>
      <c r="B9">
        <v>19</v>
      </c>
      <c r="C9">
        <v>44</v>
      </c>
      <c r="D9" s="1">
        <v>351693.25714285718</v>
      </c>
      <c r="E9" s="1"/>
      <c r="F9" s="2"/>
    </row>
    <row r="10" spans="1:6" x14ac:dyDescent="0.3">
      <c r="A10" t="s">
        <v>2</v>
      </c>
      <c r="B10">
        <v>21</v>
      </c>
      <c r="C10">
        <v>48</v>
      </c>
      <c r="D10" s="1">
        <v>372979.20000000001</v>
      </c>
      <c r="E10" s="1"/>
      <c r="F10" s="2"/>
    </row>
    <row r="11" spans="1:6" x14ac:dyDescent="0.3">
      <c r="A11" t="s">
        <v>3</v>
      </c>
      <c r="B11">
        <v>21</v>
      </c>
      <c r="C11">
        <v>42</v>
      </c>
      <c r="D11" s="1">
        <v>341544.00000000006</v>
      </c>
      <c r="E11" s="1"/>
      <c r="F11" s="2"/>
    </row>
    <row r="12" spans="1:6" x14ac:dyDescent="0.3">
      <c r="A12" t="s">
        <v>4</v>
      </c>
      <c r="B12">
        <v>21</v>
      </c>
      <c r="C12">
        <v>44</v>
      </c>
      <c r="D12" s="1">
        <v>373718.4</v>
      </c>
      <c r="E12" s="1"/>
      <c r="F12" s="2"/>
    </row>
    <row r="13" spans="1:6" x14ac:dyDescent="0.3">
      <c r="A13" t="s">
        <v>5</v>
      </c>
      <c r="B13">
        <v>18</v>
      </c>
      <c r="C13">
        <v>44</v>
      </c>
      <c r="D13" s="1">
        <v>306089.1428571429</v>
      </c>
      <c r="E13" s="1"/>
      <c r="F13" s="2"/>
    </row>
    <row r="14" spans="1:6" x14ac:dyDescent="0.3">
      <c r="A14" t="s">
        <v>6</v>
      </c>
      <c r="B14">
        <v>21</v>
      </c>
      <c r="C14">
        <v>38</v>
      </c>
      <c r="E14" s="1"/>
      <c r="F14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topLeftCell="A9" zoomScaleNormal="100" workbookViewId="0">
      <selection activeCell="C32" sqref="C32"/>
    </sheetView>
  </sheetViews>
  <sheetFormatPr defaultRowHeight="14.4" x14ac:dyDescent="0.3"/>
  <cols>
    <col min="1" max="1" width="12.21875" customWidth="1"/>
    <col min="2" max="2" width="15" customWidth="1"/>
    <col min="3" max="3" width="16.77734375" customWidth="1"/>
    <col min="4" max="4" width="23.44140625" customWidth="1"/>
    <col min="5" max="5" width="15.88671875" customWidth="1"/>
    <col min="6" max="6" width="15.77734375" customWidth="1"/>
    <col min="9" max="9" width="12.77734375" bestFit="1" customWidth="1"/>
    <col min="10" max="10" width="0" hidden="1" customWidth="1"/>
    <col min="12" max="12" width="0" hidden="1" customWidth="1"/>
  </cols>
  <sheetData>
    <row r="1" spans="1:6" ht="15.6" x14ac:dyDescent="0.3">
      <c r="A1" s="12" t="s">
        <v>18</v>
      </c>
    </row>
    <row r="2" spans="1:6" x14ac:dyDescent="0.3">
      <c r="F2" s="18" t="s">
        <v>51</v>
      </c>
    </row>
    <row r="3" spans="1:6" x14ac:dyDescent="0.3">
      <c r="A3" s="3" t="str">
        <f>DATA!A1</f>
        <v>MonthF</v>
      </c>
      <c r="B3" s="4" t="str">
        <f>DATA!B1</f>
        <v>Working days</v>
      </c>
      <c r="C3" s="4" t="str">
        <f>DATA!C1</f>
        <v>Working units</v>
      </c>
      <c r="D3" s="5" t="str">
        <f>DATA!D1</f>
        <v>Costs</v>
      </c>
      <c r="F3" t="s">
        <v>50</v>
      </c>
    </row>
    <row r="4" spans="1:6" x14ac:dyDescent="0.3">
      <c r="A4" s="6" t="str">
        <f>DATA!A2</f>
        <v>2018-06</v>
      </c>
      <c r="B4" s="7">
        <f>DATA!B2</f>
        <v>21</v>
      </c>
      <c r="C4" s="7">
        <f>DATA!C2</f>
        <v>42</v>
      </c>
      <c r="D4" s="8">
        <f>DATA!D2</f>
        <v>319267.20000000001</v>
      </c>
      <c r="F4" s="2">
        <f>D4/C4/B4</f>
        <v>361.98095238095237</v>
      </c>
    </row>
    <row r="5" spans="1:6" x14ac:dyDescent="0.3">
      <c r="A5" s="9" t="str">
        <f>DATA!A3</f>
        <v>2018-07</v>
      </c>
      <c r="B5" s="10">
        <f>DATA!B3</f>
        <v>19</v>
      </c>
      <c r="C5" s="10">
        <f>DATA!C3</f>
        <v>40</v>
      </c>
      <c r="D5" s="11">
        <f>DATA!D3</f>
        <v>284515.04761904763</v>
      </c>
      <c r="F5" s="2">
        <f t="shared" ref="F5:F15" si="0">D5/C5/B5</f>
        <v>374.36190476190478</v>
      </c>
    </row>
    <row r="6" spans="1:6" x14ac:dyDescent="0.3">
      <c r="A6" s="6" t="str">
        <f>DATA!A4</f>
        <v>2018-08</v>
      </c>
      <c r="B6" s="7">
        <f>DATA!B4</f>
        <v>22</v>
      </c>
      <c r="C6" s="7">
        <f>DATA!C4</f>
        <v>44</v>
      </c>
      <c r="D6" s="8">
        <f>DATA!D4</f>
        <v>338597.18095238094</v>
      </c>
      <c r="F6" s="2">
        <f t="shared" si="0"/>
        <v>349.79047619047617</v>
      </c>
    </row>
    <row r="7" spans="1:6" x14ac:dyDescent="0.3">
      <c r="A7" s="9" t="str">
        <f>DATA!A5</f>
        <v>2018-09</v>
      </c>
      <c r="B7" s="10">
        <f>DATA!B5</f>
        <v>19</v>
      </c>
      <c r="C7" s="10">
        <f>DATA!C5</f>
        <v>38</v>
      </c>
      <c r="D7" s="11">
        <f>DATA!D5</f>
        <v>289570.13333333336</v>
      </c>
      <c r="F7" s="2">
        <f t="shared" si="0"/>
        <v>401.06666666666672</v>
      </c>
    </row>
    <row r="8" spans="1:6" x14ac:dyDescent="0.3">
      <c r="A8" s="6" t="str">
        <f>DATA!A6</f>
        <v>2018-10</v>
      </c>
      <c r="B8" s="7">
        <f>DATA!B6</f>
        <v>21</v>
      </c>
      <c r="C8" s="7">
        <f>DATA!C6</f>
        <v>38</v>
      </c>
      <c r="D8" s="8">
        <f>DATA!D6</f>
        <v>297008</v>
      </c>
      <c r="F8" s="2">
        <f t="shared" si="0"/>
        <v>372.1904761904762</v>
      </c>
    </row>
    <row r="9" spans="1:6" x14ac:dyDescent="0.3">
      <c r="A9" s="9" t="str">
        <f>DATA!A7</f>
        <v>2018-12</v>
      </c>
      <c r="B9" s="10">
        <f>DATA!B7</f>
        <v>20</v>
      </c>
      <c r="C9" s="10">
        <f>DATA!C7</f>
        <v>42</v>
      </c>
      <c r="D9" s="11">
        <f>DATA!D7</f>
        <v>301280.00000000006</v>
      </c>
      <c r="F9" s="2">
        <f t="shared" si="0"/>
        <v>358.66666666666674</v>
      </c>
    </row>
    <row r="10" spans="1:6" x14ac:dyDescent="0.3">
      <c r="A10" s="6" t="str">
        <f>DATA!A8</f>
        <v>2019-01</v>
      </c>
      <c r="B10" s="7">
        <f>DATA!B8</f>
        <v>21</v>
      </c>
      <c r="C10" s="7">
        <f>DATA!C8</f>
        <v>42</v>
      </c>
      <c r="D10" s="8">
        <f>DATA!D8</f>
        <v>333715.19999999995</v>
      </c>
      <c r="F10" s="2">
        <f t="shared" si="0"/>
        <v>378.36190476190467</v>
      </c>
    </row>
    <row r="11" spans="1:6" x14ac:dyDescent="0.3">
      <c r="A11" s="9" t="str">
        <f>DATA!A9</f>
        <v>2019-02</v>
      </c>
      <c r="B11" s="10">
        <f>DATA!B9</f>
        <v>19</v>
      </c>
      <c r="C11" s="10">
        <f>DATA!C9</f>
        <v>44</v>
      </c>
      <c r="D11" s="11">
        <f>DATA!D9</f>
        <v>351693.25714285718</v>
      </c>
      <c r="F11" s="2">
        <f t="shared" si="0"/>
        <v>420.68571428571431</v>
      </c>
    </row>
    <row r="12" spans="1:6" x14ac:dyDescent="0.3">
      <c r="A12" s="6" t="str">
        <f>DATA!A10</f>
        <v>2019-03</v>
      </c>
      <c r="B12" s="7">
        <f>DATA!B10</f>
        <v>21</v>
      </c>
      <c r="C12" s="7">
        <f>DATA!C10</f>
        <v>48</v>
      </c>
      <c r="D12" s="8">
        <f>DATA!D10</f>
        <v>372979.20000000001</v>
      </c>
      <c r="F12" s="2">
        <f t="shared" si="0"/>
        <v>370.01904761904763</v>
      </c>
    </row>
    <row r="13" spans="1:6" x14ac:dyDescent="0.3">
      <c r="A13" s="9" t="str">
        <f>DATA!A11</f>
        <v>2019-04</v>
      </c>
      <c r="B13" s="10">
        <f>DATA!B11</f>
        <v>21</v>
      </c>
      <c r="C13" s="10">
        <f>DATA!C11</f>
        <v>42</v>
      </c>
      <c r="D13" s="11">
        <f>DATA!D11</f>
        <v>341544.00000000006</v>
      </c>
      <c r="F13" s="2">
        <f t="shared" si="0"/>
        <v>387.2380952380953</v>
      </c>
    </row>
    <row r="14" spans="1:6" x14ac:dyDescent="0.3">
      <c r="A14" s="6" t="str">
        <f>DATA!A12</f>
        <v>2019-05</v>
      </c>
      <c r="B14" s="7">
        <f>DATA!B12</f>
        <v>21</v>
      </c>
      <c r="C14" s="7">
        <f>DATA!C12</f>
        <v>44</v>
      </c>
      <c r="D14" s="8">
        <f>DATA!D12</f>
        <v>373718.4</v>
      </c>
      <c r="F14" s="2">
        <f t="shared" si="0"/>
        <v>404.45714285714286</v>
      </c>
    </row>
    <row r="15" spans="1:6" x14ac:dyDescent="0.3">
      <c r="A15" s="9" t="str">
        <f>DATA!A13</f>
        <v>2019-06</v>
      </c>
      <c r="B15" s="10">
        <f>DATA!B13</f>
        <v>18</v>
      </c>
      <c r="C15" s="10">
        <f>DATA!C13</f>
        <v>44</v>
      </c>
      <c r="D15" s="11">
        <f>DATA!D13</f>
        <v>306089.1428571429</v>
      </c>
      <c r="F15" s="2">
        <f t="shared" si="0"/>
        <v>386.47619047619054</v>
      </c>
    </row>
    <row r="16" spans="1:6" x14ac:dyDescent="0.3">
      <c r="E16" s="19" t="s">
        <v>52</v>
      </c>
      <c r="F16" s="2">
        <f>SUBTOTAL(101,Tabela7[Povprečna cena])</f>
        <v>380.44126984126984</v>
      </c>
    </row>
    <row r="17" spans="1:9" ht="15.6" x14ac:dyDescent="0.3">
      <c r="A17" s="12" t="s">
        <v>19</v>
      </c>
    </row>
    <row r="19" spans="1:9" x14ac:dyDescent="0.3">
      <c r="A19" s="3" t="str">
        <f t="shared" ref="A19:D19" si="1">A3</f>
        <v>MonthF</v>
      </c>
      <c r="B19" s="4" t="str">
        <f t="shared" si="1"/>
        <v>Working days</v>
      </c>
      <c r="C19" s="4" t="str">
        <f t="shared" si="1"/>
        <v>Working units</v>
      </c>
      <c r="D19" s="5" t="str">
        <f t="shared" si="1"/>
        <v>Costs</v>
      </c>
    </row>
    <row r="20" spans="1:9" x14ac:dyDescent="0.3">
      <c r="A20" s="6" t="s">
        <v>6</v>
      </c>
      <c r="B20" s="7">
        <v>21</v>
      </c>
      <c r="C20" s="7">
        <v>38</v>
      </c>
      <c r="D20" s="17"/>
      <c r="F20" s="17">
        <f>B20*C20*Tabela7[[#Totals],[Povprečna cena]]</f>
        <v>303592.13333333336</v>
      </c>
    </row>
    <row r="22" spans="1:9" x14ac:dyDescent="0.3">
      <c r="I22" s="2"/>
    </row>
    <row r="25" spans="1:9" ht="15" thickBot="1" x14ac:dyDescent="0.35"/>
    <row r="26" spans="1:9" ht="15" thickTop="1" x14ac:dyDescent="0.3">
      <c r="B26" s="21" t="s">
        <v>53</v>
      </c>
      <c r="C26" s="22"/>
      <c r="D26" s="22"/>
      <c r="E26" s="23">
        <f>F20</f>
        <v>303592.13333333336</v>
      </c>
      <c r="F26" s="29">
        <f>E26/E26</f>
        <v>1</v>
      </c>
    </row>
    <row r="27" spans="1:9" x14ac:dyDescent="0.3">
      <c r="B27" s="24" t="s">
        <v>55</v>
      </c>
      <c r="C27" s="20"/>
      <c r="D27" s="20"/>
      <c r="E27" s="25">
        <f>C50+C51*B20+C52*C20</f>
        <v>297584.34171746182</v>
      </c>
      <c r="F27" s="29">
        <f>E27/E26-1</f>
        <v>-1.9789022692742853E-2</v>
      </c>
    </row>
    <row r="28" spans="1:9" ht="15" thickBot="1" x14ac:dyDescent="0.35">
      <c r="B28" s="26" t="s">
        <v>54</v>
      </c>
      <c r="C28" s="27"/>
      <c r="D28" s="27"/>
      <c r="E28" s="28">
        <f>(2.8405*13+361.98)*B20*C20</f>
        <v>318327.38699999999</v>
      </c>
      <c r="F28" s="29">
        <f>E28/E26-1</f>
        <v>4.8536348767930226E-2</v>
      </c>
    </row>
    <row r="29" spans="1:9" ht="15" thickTop="1" x14ac:dyDescent="0.3"/>
    <row r="34" spans="2:7" x14ac:dyDescent="0.3">
      <c r="B34" t="s">
        <v>20</v>
      </c>
    </row>
    <row r="35" spans="2:7" ht="15" thickBot="1" x14ac:dyDescent="0.35"/>
    <row r="36" spans="2:7" x14ac:dyDescent="0.3">
      <c r="B36" s="16" t="s">
        <v>21</v>
      </c>
      <c r="C36" s="16"/>
    </row>
    <row r="37" spans="2:7" x14ac:dyDescent="0.3">
      <c r="B37" s="13" t="s">
        <v>22</v>
      </c>
      <c r="C37" s="13">
        <v>0.86441800423759763</v>
      </c>
    </row>
    <row r="38" spans="2:7" x14ac:dyDescent="0.3">
      <c r="B38" s="13" t="s">
        <v>23</v>
      </c>
      <c r="C38" s="13">
        <v>0.74721848605011132</v>
      </c>
    </row>
    <row r="39" spans="2:7" x14ac:dyDescent="0.3">
      <c r="B39" s="13" t="s">
        <v>24</v>
      </c>
      <c r="C39" s="13">
        <v>0.69104481628346948</v>
      </c>
    </row>
    <row r="40" spans="2:7" x14ac:dyDescent="0.3">
      <c r="B40" s="13" t="s">
        <v>25</v>
      </c>
      <c r="C40" s="13">
        <v>17209.956125157431</v>
      </c>
    </row>
    <row r="41" spans="2:7" ht="15" thickBot="1" x14ac:dyDescent="0.35">
      <c r="B41" s="14" t="s">
        <v>26</v>
      </c>
      <c r="C41" s="14">
        <v>12</v>
      </c>
    </row>
    <row r="43" spans="2:7" ht="15" thickBot="1" x14ac:dyDescent="0.35">
      <c r="B43" t="s">
        <v>27</v>
      </c>
    </row>
    <row r="44" spans="2:7" x14ac:dyDescent="0.3">
      <c r="B44" s="15"/>
      <c r="C44" s="15" t="s">
        <v>32</v>
      </c>
      <c r="D44" s="15" t="s">
        <v>13</v>
      </c>
      <c r="E44" s="15" t="s">
        <v>33</v>
      </c>
      <c r="F44" s="15" t="s">
        <v>34</v>
      </c>
      <c r="G44" s="15" t="s">
        <v>35</v>
      </c>
    </row>
    <row r="45" spans="2:7" x14ac:dyDescent="0.3">
      <c r="B45" s="13" t="s">
        <v>28</v>
      </c>
      <c r="C45" s="13">
        <v>2</v>
      </c>
      <c r="D45" s="13">
        <v>7879602927.3658409</v>
      </c>
      <c r="E45" s="13">
        <v>3939801463.6829205</v>
      </c>
      <c r="F45" s="13">
        <v>13.301934681394769</v>
      </c>
      <c r="G45" s="13">
        <v>2.0528343097316699E-3</v>
      </c>
    </row>
    <row r="46" spans="2:7" x14ac:dyDescent="0.3">
      <c r="B46" s="13" t="s">
        <v>29</v>
      </c>
      <c r="C46" s="13">
        <v>9</v>
      </c>
      <c r="D46" s="13">
        <v>2665643308.4685941</v>
      </c>
      <c r="E46" s="13">
        <v>296182589.82984376</v>
      </c>
      <c r="F46" s="13"/>
      <c r="G46" s="13"/>
    </row>
    <row r="47" spans="2:7" ht="15" thickBot="1" x14ac:dyDescent="0.35">
      <c r="B47" s="14" t="s">
        <v>30</v>
      </c>
      <c r="C47" s="14">
        <v>11</v>
      </c>
      <c r="D47" s="14">
        <v>10545246235.834435</v>
      </c>
      <c r="E47" s="14"/>
      <c r="F47" s="14"/>
      <c r="G47" s="14"/>
    </row>
    <row r="48" spans="2:7" ht="15" thickBot="1" x14ac:dyDescent="0.35"/>
    <row r="49" spans="2:10" x14ac:dyDescent="0.3">
      <c r="B49" s="15"/>
      <c r="C49" s="15" t="s">
        <v>36</v>
      </c>
      <c r="D49" s="15" t="s">
        <v>25</v>
      </c>
      <c r="E49" s="15" t="s">
        <v>37</v>
      </c>
      <c r="F49" s="15" t="s">
        <v>38</v>
      </c>
      <c r="G49" s="15" t="s">
        <v>39</v>
      </c>
      <c r="H49" s="15" t="s">
        <v>40</v>
      </c>
      <c r="I49" s="15" t="s">
        <v>41</v>
      </c>
      <c r="J49" s="15" t="s">
        <v>42</v>
      </c>
    </row>
    <row r="50" spans="2:10" x14ac:dyDescent="0.3">
      <c r="B50" s="13" t="s">
        <v>31</v>
      </c>
      <c r="C50" s="13">
        <v>-193877.8444335456</v>
      </c>
      <c r="D50" s="13">
        <v>107230.89436697518</v>
      </c>
      <c r="E50" s="13">
        <v>-1.8080409156156012</v>
      </c>
      <c r="F50" s="13">
        <v>0.10405731976763086</v>
      </c>
      <c r="G50" s="13">
        <v>-436450.98019905621</v>
      </c>
      <c r="H50" s="13">
        <v>48695.291331965011</v>
      </c>
      <c r="I50" s="13">
        <v>-436450.98019905621</v>
      </c>
      <c r="J50" s="13">
        <v>48695.291331965011</v>
      </c>
    </row>
    <row r="51" spans="2:10" x14ac:dyDescent="0.3">
      <c r="B51" s="13" t="s">
        <v>15</v>
      </c>
      <c r="C51" s="13">
        <v>8839.1747215021242</v>
      </c>
      <c r="D51" s="13">
        <v>4345.5307396744374</v>
      </c>
      <c r="E51" s="13">
        <v>2.0340840396780497</v>
      </c>
      <c r="F51" s="13">
        <v>7.2454685642469152E-2</v>
      </c>
      <c r="G51" s="13">
        <v>-991.09876741218795</v>
      </c>
      <c r="H51" s="13">
        <v>18669.448210416434</v>
      </c>
      <c r="I51" s="13">
        <v>-991.09876741218795</v>
      </c>
      <c r="J51" s="13">
        <v>18669.448210416434</v>
      </c>
    </row>
    <row r="52" spans="2:10" ht="15" thickBot="1" x14ac:dyDescent="0.35">
      <c r="B52" s="14" t="s">
        <v>16</v>
      </c>
      <c r="C52" s="14">
        <v>8048.4083420911284</v>
      </c>
      <c r="D52" s="14">
        <v>1881.6700067421227</v>
      </c>
      <c r="E52" s="14">
        <v>4.2772687629888653</v>
      </c>
      <c r="F52" s="14">
        <v>2.0582000849528343E-3</v>
      </c>
      <c r="G52" s="14">
        <v>3791.7750583168881</v>
      </c>
      <c r="H52" s="14">
        <v>12305.041625865368</v>
      </c>
      <c r="I52" s="14">
        <v>3791.7750583168881</v>
      </c>
      <c r="J52" s="14">
        <v>12305.041625865368</v>
      </c>
    </row>
    <row r="56" spans="2:10" x14ac:dyDescent="0.3">
      <c r="B56" t="s">
        <v>43</v>
      </c>
      <c r="G56" t="s">
        <v>48</v>
      </c>
    </row>
    <row r="57" spans="2:10" ht="15" thickBot="1" x14ac:dyDescent="0.35"/>
    <row r="58" spans="2:10" x14ac:dyDescent="0.3">
      <c r="B58" s="15" t="s">
        <v>44</v>
      </c>
      <c r="C58" s="15" t="s">
        <v>45</v>
      </c>
      <c r="D58" s="15" t="s">
        <v>46</v>
      </c>
      <c r="E58" s="15" t="s">
        <v>47</v>
      </c>
      <c r="G58" s="15" t="s">
        <v>49</v>
      </c>
      <c r="H58" s="15" t="s">
        <v>17</v>
      </c>
    </row>
    <row r="59" spans="2:10" x14ac:dyDescent="0.3">
      <c r="B59" s="13">
        <v>1</v>
      </c>
      <c r="C59" s="13">
        <v>329777.97508582636</v>
      </c>
      <c r="D59" s="13">
        <v>-10510.775085826346</v>
      </c>
      <c r="E59" s="13">
        <v>-0.6751963216714798</v>
      </c>
      <c r="G59" s="13">
        <v>4.166666666666667</v>
      </c>
      <c r="H59" s="13">
        <v>284515.04761904763</v>
      </c>
    </row>
    <row r="60" spans="2:10" x14ac:dyDescent="0.3">
      <c r="B60" s="13">
        <v>2</v>
      </c>
      <c r="C60" s="13">
        <v>296002.80895863986</v>
      </c>
      <c r="D60" s="13">
        <v>-11487.761339592224</v>
      </c>
      <c r="E60" s="13">
        <v>-0.73795644349692535</v>
      </c>
      <c r="G60" s="13">
        <v>12.5</v>
      </c>
      <c r="H60" s="13">
        <v>289570.13333333336</v>
      </c>
    </row>
    <row r="61" spans="2:10" x14ac:dyDescent="0.3">
      <c r="B61" s="13">
        <v>3</v>
      </c>
      <c r="C61" s="13">
        <v>354713.9664915108</v>
      </c>
      <c r="D61" s="13">
        <v>-16116.785539129865</v>
      </c>
      <c r="E61" s="13">
        <v>-1.0353179688777492</v>
      </c>
      <c r="G61" s="13">
        <v>20.833333333333336</v>
      </c>
      <c r="H61" s="13">
        <v>297008</v>
      </c>
    </row>
    <row r="62" spans="2:10" x14ac:dyDescent="0.3">
      <c r="B62" s="13">
        <v>4</v>
      </c>
      <c r="C62" s="13">
        <v>279905.99227445759</v>
      </c>
      <c r="D62" s="13">
        <v>9664.1410588757717</v>
      </c>
      <c r="E62" s="13">
        <v>0.62080983008250124</v>
      </c>
      <c r="G62" s="13">
        <v>29.166666666666668</v>
      </c>
      <c r="H62" s="13">
        <v>301280.00000000006</v>
      </c>
    </row>
    <row r="63" spans="2:10" x14ac:dyDescent="0.3">
      <c r="B63" s="13">
        <v>5</v>
      </c>
      <c r="C63" s="13">
        <v>297584.34171746182</v>
      </c>
      <c r="D63" s="13">
        <v>-576.34171746182255</v>
      </c>
      <c r="E63" s="13">
        <v>-3.7023321732076793E-2</v>
      </c>
      <c r="G63" s="13">
        <v>37.5</v>
      </c>
      <c r="H63" s="13">
        <v>306089.1428571429</v>
      </c>
    </row>
    <row r="64" spans="2:10" x14ac:dyDescent="0.3">
      <c r="B64" s="13">
        <v>6</v>
      </c>
      <c r="C64" s="13">
        <v>320938.80036432424</v>
      </c>
      <c r="D64" s="13">
        <v>-19658.800364324183</v>
      </c>
      <c r="E64" s="13">
        <v>-1.2628516532871927</v>
      </c>
      <c r="G64" s="13">
        <v>45.833333333333336</v>
      </c>
      <c r="H64" s="13">
        <v>319267.20000000001</v>
      </c>
    </row>
    <row r="65" spans="2:8" x14ac:dyDescent="0.3">
      <c r="B65" s="13">
        <v>7</v>
      </c>
      <c r="C65" s="13">
        <v>329777.97508582636</v>
      </c>
      <c r="D65" s="13">
        <v>3937.2249141735956</v>
      </c>
      <c r="E65" s="13">
        <v>0.25292138381194545</v>
      </c>
      <c r="G65" s="13">
        <v>54.166666666666664</v>
      </c>
      <c r="H65" s="13">
        <v>333715.19999999995</v>
      </c>
    </row>
    <row r="66" spans="2:8" x14ac:dyDescent="0.3">
      <c r="B66" s="13">
        <v>8</v>
      </c>
      <c r="C66" s="13">
        <v>328196.44232700439</v>
      </c>
      <c r="D66" s="13">
        <v>23496.814815852791</v>
      </c>
      <c r="E66" s="13">
        <v>1.5093999067731403</v>
      </c>
      <c r="G66" s="13">
        <v>62.5</v>
      </c>
      <c r="H66" s="13">
        <v>338597.18095238094</v>
      </c>
    </row>
    <row r="67" spans="2:8" x14ac:dyDescent="0.3">
      <c r="B67" s="13">
        <v>9</v>
      </c>
      <c r="C67" s="13">
        <v>378068.42513837316</v>
      </c>
      <c r="D67" s="13">
        <v>-5089.2251383731491</v>
      </c>
      <c r="E67" s="13">
        <v>-0.32692413885073879</v>
      </c>
      <c r="G67" s="13">
        <v>70.833333333333343</v>
      </c>
      <c r="H67" s="13">
        <v>341544.00000000006</v>
      </c>
    </row>
    <row r="68" spans="2:8" x14ac:dyDescent="0.3">
      <c r="B68" s="13">
        <v>10</v>
      </c>
      <c r="C68" s="13">
        <v>329777.97508582636</v>
      </c>
      <c r="D68" s="13">
        <v>11766.0249141737</v>
      </c>
      <c r="E68" s="13">
        <v>0.75583167538785678</v>
      </c>
      <c r="G68" s="13">
        <v>79.166666666666671</v>
      </c>
      <c r="H68" s="13">
        <v>351693.25714285718</v>
      </c>
    </row>
    <row r="69" spans="2:8" x14ac:dyDescent="0.3">
      <c r="B69" s="13">
        <v>11</v>
      </c>
      <c r="C69" s="13">
        <v>345874.79177000863</v>
      </c>
      <c r="D69" s="13">
        <v>27843.608229991398</v>
      </c>
      <c r="E69" s="13">
        <v>1.7886313526300621</v>
      </c>
      <c r="G69" s="13">
        <v>87.500000000000014</v>
      </c>
      <c r="H69" s="13">
        <v>372979.20000000001</v>
      </c>
    </row>
    <row r="70" spans="2:8" ht="15" thickBot="1" x14ac:dyDescent="0.35">
      <c r="B70" s="14">
        <v>12</v>
      </c>
      <c r="C70" s="14">
        <v>319357.26760550227</v>
      </c>
      <c r="D70" s="14">
        <v>-13268.124748359376</v>
      </c>
      <c r="E70" s="14">
        <v>-0.85232430076932475</v>
      </c>
      <c r="G70" s="14">
        <v>95.833333333333343</v>
      </c>
      <c r="H70" s="14">
        <v>373718.4</v>
      </c>
    </row>
  </sheetData>
  <sortState ref="H51:H62">
    <sortCondition ref="H51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Slana Danilo</dc:creator>
  <cp:lastModifiedBy>Slana Danilo</cp:lastModifiedBy>
  <dcterms:created xsi:type="dcterms:W3CDTF">2019-07-27T15:46:25Z</dcterms:created>
  <dcterms:modified xsi:type="dcterms:W3CDTF">2019-07-27T18:38:47Z</dcterms:modified>
</cp:coreProperties>
</file>