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archive" sheetId="2" r:id="rId5"/>
  </sheets>
  <definedNames/>
  <calcPr/>
</workbook>
</file>

<file path=xl/sharedStrings.xml><?xml version="1.0" encoding="utf-8"?>
<sst xmlns="http://schemas.openxmlformats.org/spreadsheetml/2006/main" count="543" uniqueCount="100">
  <si>
    <t>Experiment 1: BART Seq2Seq error correction</t>
  </si>
  <si>
    <t>BART(No overlap)</t>
  </si>
  <si>
    <t>Before Correction</t>
  </si>
  <si>
    <t>After Correction</t>
  </si>
  <si>
    <t>WER</t>
  </si>
  <si>
    <t>WER Improvement</t>
  </si>
  <si>
    <t>CER</t>
  </si>
  <si>
    <t>Improvement</t>
  </si>
  <si>
    <t>F01 (severe)</t>
  </si>
  <si>
    <t>F03 (Moderate)</t>
  </si>
  <si>
    <t xml:space="preserve">F04 (mild)        </t>
  </si>
  <si>
    <t>M01 (severe)</t>
  </si>
  <si>
    <t>M02 (severe)</t>
  </si>
  <si>
    <t>M03 (mild)</t>
  </si>
  <si>
    <t>M04 (severe)</t>
  </si>
  <si>
    <t>M05 (Moderate)</t>
  </si>
  <si>
    <t>BART(keep all)</t>
  </si>
  <si>
    <t xml:space="preserve">Experiment 3: Tatoeba 3gram JamSpell without CtCDecoder </t>
  </si>
  <si>
    <t>3-gram(No overlap)</t>
  </si>
  <si>
    <t xml:space="preserve">Experiment 4: Decoding with Europarl LM 3gram
                    </t>
  </si>
  <si>
    <t>3gram-(keep all speakers)</t>
  </si>
  <si>
    <t>Without LM</t>
  </si>
  <si>
    <t>With LM</t>
  </si>
  <si>
    <r>
      <rPr>
        <rFont val="Arial"/>
        <color theme="1"/>
      </rPr>
      <t>3gram-(</t>
    </r>
    <r>
      <rPr>
        <rFont val="Arial"/>
        <b/>
        <color theme="1"/>
      </rPr>
      <t>new</t>
    </r>
    <r>
      <rPr>
        <rFont val="Arial"/>
        <color theme="1"/>
      </rPr>
      <t>)</t>
    </r>
  </si>
  <si>
    <t>Word</t>
  </si>
  <si>
    <t>Improvement(word)</t>
  </si>
  <si>
    <t>significance</t>
  </si>
  <si>
    <t>Sentence</t>
  </si>
  <si>
    <t>Improvement(Sentence)</t>
  </si>
  <si>
    <t>All: before</t>
  </si>
  <si>
    <t>after</t>
  </si>
  <si>
    <t>improvement</t>
  </si>
  <si>
    <t>significant testing</t>
  </si>
  <si>
    <t>Word(single word)</t>
  </si>
  <si>
    <t>Sentence(mutiple words)</t>
  </si>
  <si>
    <t>N</t>
  </si>
  <si>
    <t>Y</t>
  </si>
  <si>
    <t>ALL</t>
  </si>
  <si>
    <t>Severe</t>
  </si>
  <si>
    <t>Moderate</t>
  </si>
  <si>
    <t>Mild</t>
  </si>
  <si>
    <t xml:space="preserve">Experiment 5: Decoding with Europarl LM validation set
               </t>
  </si>
  <si>
    <t>(validation speaker is F03 if test speaker is not F03)</t>
  </si>
  <si>
    <t>WER Before Correction</t>
  </si>
  <si>
    <t>WER After Correction</t>
  </si>
  <si>
    <r>
      <rPr>
        <rFont val="Arial"/>
        <color theme="1"/>
      </rPr>
      <t xml:space="preserve">Experiment 8: Test perplexity overlap between torgo and </t>
    </r>
    <r>
      <rPr>
        <rFont val="Arial"/>
        <b/>
        <color theme="1"/>
      </rPr>
      <t>libri</t>
    </r>
    <r>
      <rPr>
        <rFont val="Arial"/>
        <color theme="1"/>
      </rPr>
      <t xml:space="preserve"> / per speaker test set only</t>
    </r>
  </si>
  <si>
    <t>Perplexity</t>
  </si>
  <si>
    <t>OOV rate</t>
  </si>
  <si>
    <t>OOD words count</t>
  </si>
  <si>
    <t>All unique word count</t>
  </si>
  <si>
    <r>
      <rPr>
        <rFont val="Arial"/>
        <color theme="1"/>
      </rPr>
      <t xml:space="preserve">Experiment 6: Test perplexity overlap between torgo and </t>
    </r>
    <r>
      <rPr>
        <rFont val="Arial"/>
        <b/>
        <color theme="1"/>
      </rPr>
      <t>europarl</t>
    </r>
    <r>
      <rPr>
        <rFont val="Arial"/>
        <color theme="1"/>
      </rPr>
      <t xml:space="preserve"> / per speaker test set only</t>
    </r>
  </si>
  <si>
    <r>
      <rPr>
        <rFont val="Arial"/>
        <color theme="1"/>
      </rPr>
      <t xml:space="preserve">Experiment 6: Test perplexity overlap between torgo and </t>
    </r>
    <r>
      <rPr>
        <rFont val="Arial"/>
        <b/>
        <color theme="1"/>
      </rPr>
      <t>torgo LM</t>
    </r>
    <r>
      <rPr>
        <rFont val="Arial"/>
        <color theme="1"/>
      </rPr>
      <t xml:space="preserve"> / per speaker test set only</t>
    </r>
  </si>
  <si>
    <t>Experiment 6: Test perplexity overlap between torgo and NPTORGO</t>
  </si>
  <si>
    <r>
      <rPr>
        <rFont val="Arial"/>
        <color theme="1"/>
      </rPr>
      <t xml:space="preserve">Experiment 8: Test perplexity overlap between NP-torgo on </t>
    </r>
    <r>
      <rPr>
        <rFont val="Arial"/>
        <b/>
        <color theme="1"/>
      </rPr>
      <t>libri LM</t>
    </r>
  </si>
  <si>
    <r>
      <rPr>
        <rFont val="Arial"/>
        <color theme="1"/>
      </rPr>
      <t xml:space="preserve">Experiment 8: Test perplexity overlap between NP-torgo on </t>
    </r>
    <r>
      <rPr>
        <rFont val="Arial"/>
        <b/>
        <color theme="1"/>
      </rPr>
      <t>eu LM</t>
    </r>
  </si>
  <si>
    <t>Overall Perplexity Torgo</t>
  </si>
  <si>
    <r>
      <rPr>
        <rFont val="Arial"/>
        <color theme="1"/>
      </rPr>
      <t xml:space="preserve">Experiment 7: decode each speaker with TORGO LM </t>
    </r>
    <r>
      <rPr>
        <rFont val="Arial"/>
        <b/>
        <color theme="1"/>
      </rPr>
      <t>test</t>
    </r>
    <r>
      <rPr>
        <rFont val="Arial"/>
        <color theme="1"/>
      </rPr>
      <t xml:space="preserve"> set</t>
    </r>
  </si>
  <si>
    <r>
      <rPr>
        <rFont val="Arial"/>
        <color theme="1"/>
      </rPr>
      <t>3gram-</t>
    </r>
    <r>
      <rPr>
        <rFont val="Arial"/>
        <b/>
        <color theme="1"/>
      </rPr>
      <t>(keep all speakers) control</t>
    </r>
  </si>
  <si>
    <r>
      <rPr>
        <rFont val="Arial"/>
        <color theme="1"/>
      </rPr>
      <t>3gram-(</t>
    </r>
    <r>
      <rPr>
        <rFont val="Arial"/>
        <b/>
        <color theme="1"/>
      </rPr>
      <t>new protocal</t>
    </r>
    <r>
      <rPr>
        <rFont val="Arial"/>
        <color theme="1"/>
      </rPr>
      <t>)</t>
    </r>
  </si>
  <si>
    <r>
      <rPr>
        <rFont val="Arial"/>
        <color theme="1"/>
      </rPr>
      <t xml:space="preserve">Experiment 9: decode each speaker with librispeech LM </t>
    </r>
    <r>
      <rPr>
        <rFont val="Arial"/>
        <b/>
        <color theme="1"/>
      </rPr>
      <t>test</t>
    </r>
    <r>
      <rPr>
        <rFont val="Arial"/>
        <color theme="1"/>
      </rPr>
      <t xml:space="preserve"> set</t>
    </r>
  </si>
  <si>
    <r>
      <rPr>
        <rFont val="Arial"/>
        <color theme="1"/>
      </rPr>
      <t>3gram-</t>
    </r>
    <r>
      <rPr>
        <rFont val="Arial"/>
        <b/>
        <color theme="1"/>
      </rPr>
      <t>(keep all speakers)</t>
    </r>
  </si>
  <si>
    <r>
      <rPr>
        <rFont val="Arial"/>
        <color theme="1"/>
      </rPr>
      <t>3gram-(</t>
    </r>
    <r>
      <rPr>
        <rFont val="Arial"/>
        <b/>
        <color theme="1"/>
      </rPr>
      <t>new protocal</t>
    </r>
    <r>
      <rPr>
        <rFont val="Arial"/>
        <color theme="1"/>
      </rPr>
      <t>)</t>
    </r>
  </si>
  <si>
    <t>sig</t>
  </si>
  <si>
    <t>Data Size</t>
  </si>
  <si>
    <t>size(word)</t>
  </si>
  <si>
    <t>size(sentence)</t>
  </si>
  <si>
    <t>All data</t>
  </si>
  <si>
    <t>word ratio</t>
  </si>
  <si>
    <t>sentence ratio</t>
  </si>
  <si>
    <t>All Data</t>
  </si>
  <si>
    <t>siginifcant testing:</t>
  </si>
  <si>
    <t>We use std=0.1</t>
  </si>
  <si>
    <r>
      <rPr>
        <rFont val="Arial"/>
        <color theme="1"/>
      </rPr>
      <t xml:space="preserve">Experiment 11: ASR Error Correction Relative Improvement [WER] using </t>
    </r>
    <r>
      <rPr>
        <rFont val="Arial"/>
        <b/>
        <color theme="1"/>
      </rPr>
      <t>libriSpeech</t>
    </r>
    <r>
      <rPr>
        <rFont val="Arial"/>
        <color theme="1"/>
      </rPr>
      <t xml:space="preserve"> LM for full, isolated words and sentences tasks and averaged for speakers with different dysarthria severity.</t>
    </r>
  </si>
  <si>
    <t>Librispeech LM</t>
  </si>
  <si>
    <r>
      <rPr>
        <rFont val="Arial"/>
        <color theme="1"/>
      </rPr>
      <t xml:space="preserve">Experiment 11: ASR Error Correction Relative Improvement [WER] using </t>
    </r>
    <r>
      <rPr>
        <rFont val="Arial"/>
        <b/>
        <color theme="1"/>
      </rPr>
      <t>libriSpeech</t>
    </r>
    <r>
      <rPr>
        <rFont val="Arial"/>
        <color theme="1"/>
      </rPr>
      <t xml:space="preserve"> LM for full, isolated words and sentences tasks and averaged for speakers with different dysarthria severity.</t>
    </r>
  </si>
  <si>
    <t>Task</t>
  </si>
  <si>
    <t>All Speakers</t>
  </si>
  <si>
    <t>Keep All</t>
  </si>
  <si>
    <t>Remove Overlap</t>
  </si>
  <si>
    <t>Average Perplexity</t>
  </si>
  <si>
    <t>Full Test set</t>
  </si>
  <si>
    <t xml:space="preserve">LibriSpeech </t>
  </si>
  <si>
    <t>Isolated words</t>
  </si>
  <si>
    <t>Europarl</t>
  </si>
  <si>
    <t>Sentences</t>
  </si>
  <si>
    <t>Experiment 11: ASR Error Correction Relative Improvement [WER] using TORGO LM for full, isolated words and sentences tasks and averaged for speakers with different dysarthria severity.</t>
  </si>
  <si>
    <t>TORGO LM</t>
  </si>
  <si>
    <t>Experiment 11: ASR Error Correction performance [WER] using Europarl LM for full, isolated words and sentences tasks and averaged for speakers with different dysarthria severity.</t>
  </si>
  <si>
    <t>Europarl LM</t>
  </si>
  <si>
    <t>Archived results:</t>
  </si>
  <si>
    <t>before</t>
  </si>
  <si>
    <t xml:space="preserve">Reason: Because training Wave2Vec2.0 is trained on word-level, not able to correct it use phoneme level LM. Considering retrain it.							</t>
  </si>
  <si>
    <t>Next step: retrain wave2vec on phoneme level</t>
  </si>
  <si>
    <t xml:space="preserve">Experiment 2: Euro dataset 3gram JamSpell without CtCDecoder </t>
  </si>
  <si>
    <r>
      <rPr>
        <rFont val="Arial"/>
        <color theme="1"/>
      </rPr>
      <t>3gram-(</t>
    </r>
    <r>
      <rPr>
        <rFont val="Arial"/>
        <b/>
        <color theme="1"/>
      </rPr>
      <t>no overlap between speakers</t>
    </r>
    <r>
      <rPr>
        <rFont val="Arial"/>
        <color theme="1"/>
      </rPr>
      <t>)</t>
    </r>
  </si>
  <si>
    <t>3gram-(no overlap between speakers)</t>
  </si>
  <si>
    <t>double check!</t>
  </si>
  <si>
    <t>not only test speaker</t>
  </si>
  <si>
    <r>
      <rPr>
        <rFont val="Arial"/>
        <color theme="1"/>
      </rPr>
      <t>3gram-</t>
    </r>
    <r>
      <rPr>
        <rFont val="Arial"/>
        <b/>
        <color theme="1"/>
      </rPr>
      <t>(no overlap between speakers)</t>
    </r>
  </si>
  <si>
    <r>
      <rPr>
        <rFont val="Arial"/>
        <color theme="1"/>
      </rPr>
      <t>3gram-</t>
    </r>
    <r>
      <rPr>
        <rFont val="Arial"/>
        <b/>
        <color theme="1"/>
      </rPr>
      <t>(no overlap between speakers)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</si>
</sst>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2" numFmtId="0" xfId="0" applyAlignment="1" applyFill="1" applyFont="1">
      <alignment horizontal="left" readingOrder="0" shrinkToFit="0" wrapText="1"/>
    </xf>
    <xf borderId="0" fillId="3" fontId="3" numFmtId="10" xfId="0" applyAlignment="1" applyFont="1" applyNumberFormat="1">
      <alignment horizontal="left" readingOrder="0" shrinkToFit="0" wrapText="1"/>
    </xf>
    <xf borderId="0" fillId="3" fontId="3" numFmtId="9" xfId="0" applyAlignment="1" applyFont="1" applyNumberFormat="1">
      <alignment horizontal="right" readingOrder="0" shrinkToFit="0" wrapText="1"/>
    </xf>
    <xf borderId="0" fillId="3" fontId="3" numFmtId="0" xfId="0" applyAlignment="1" applyFont="1">
      <alignment horizontal="right" readingOrder="0" shrinkToFit="0" wrapText="1"/>
    </xf>
    <xf borderId="0" fillId="0" fontId="1" numFmtId="9" xfId="0" applyFont="1" applyNumberFormat="1"/>
    <xf borderId="0" fillId="0" fontId="1" numFmtId="9" xfId="0" applyAlignment="1" applyFont="1" applyNumberFormat="1">
      <alignment shrinkToFit="0" wrapText="1"/>
    </xf>
    <xf borderId="0" fillId="3" fontId="2" numFmtId="9" xfId="0" applyAlignment="1" applyFont="1" applyNumberFormat="1">
      <alignment horizontal="right" readingOrder="0" shrinkToFit="0" wrapText="1"/>
    </xf>
    <xf borderId="0" fillId="3" fontId="2" numFmtId="0" xfId="0" applyAlignment="1" applyFont="1">
      <alignment horizontal="right"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5" fontId="1" numFmtId="0" xfId="0" applyAlignment="1" applyFont="1">
      <alignment shrinkToFit="0" wrapText="1"/>
    </xf>
    <xf borderId="0" fillId="5" fontId="4" numFmtId="0" xfId="0" applyAlignment="1" applyFont="1">
      <alignment horizontal="left" readingOrder="0" shrinkToFit="0" wrapText="1"/>
    </xf>
    <xf borderId="0" fillId="5" fontId="2" numFmtId="0" xfId="0" applyAlignment="1" applyFont="1">
      <alignment horizontal="left" readingOrder="0"/>
    </xf>
    <xf borderId="0" fillId="5" fontId="1" numFmtId="4" xfId="0" applyAlignment="1" applyFont="1" applyNumberFormat="1">
      <alignment shrinkToFit="0" wrapText="1"/>
    </xf>
    <xf borderId="0" fillId="5" fontId="2" numFmtId="0" xfId="0" applyAlignment="1" applyFont="1">
      <alignment horizontal="left" readingOrder="0" shrinkToFit="0" wrapText="1"/>
    </xf>
    <xf borderId="0" fillId="5" fontId="1" numFmtId="4" xfId="0" applyAlignment="1" applyFont="1" applyNumberFormat="1">
      <alignment readingOrder="0" shrinkToFit="0" wrapText="1"/>
    </xf>
    <xf borderId="0" fillId="5" fontId="1" numFmtId="10" xfId="0" applyAlignment="1" applyFont="1" applyNumberFormat="1">
      <alignment shrinkToFit="0" wrapText="1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shrinkToFit="0" wrapText="1"/>
    </xf>
    <xf borderId="0" fillId="5" fontId="1" numFmtId="4" xfId="0" applyAlignment="1" applyFont="1" applyNumberFormat="1">
      <alignment readingOrder="0"/>
    </xf>
    <xf borderId="0" fillId="6" fontId="1" numFmtId="10" xfId="0" applyAlignment="1" applyFill="1" applyFont="1" applyNumberFormat="1">
      <alignment readingOrder="0" shrinkToFit="0" wrapText="1"/>
    </xf>
    <xf borderId="0" fillId="0" fontId="1" numFmtId="4" xfId="0" applyAlignment="1" applyFont="1" applyNumberFormat="1">
      <alignment shrinkToFit="0" wrapText="1"/>
    </xf>
    <xf borderId="0" fillId="4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3" fontId="2" numFmtId="0" xfId="0" applyAlignment="1" applyFont="1">
      <alignment horizontal="right" readingOrder="0"/>
    </xf>
    <xf borderId="0" fillId="6" fontId="1" numFmtId="0" xfId="0" applyAlignment="1" applyFont="1">
      <alignment readingOrder="0" shrinkToFit="0" wrapText="1"/>
    </xf>
    <xf borderId="0" fillId="5" fontId="4" numFmtId="4" xfId="0" applyAlignment="1" applyFont="1" applyNumberFormat="1">
      <alignment horizontal="left" readingOrder="0" shrinkToFit="0" wrapText="1"/>
    </xf>
    <xf borderId="0" fillId="5" fontId="1" numFmtId="4" xfId="0" applyAlignment="1" applyFont="1" applyNumberFormat="1">
      <alignment horizontal="left" readingOrder="0" shrinkToFit="0" wrapText="1"/>
    </xf>
    <xf borderId="0" fillId="5" fontId="1" numFmtId="10" xfId="0" applyAlignment="1" applyFont="1" applyNumberFormat="1">
      <alignment readingOrder="0" shrinkToFit="0" wrapText="1"/>
    </xf>
    <xf borderId="0" fillId="5" fontId="1" numFmtId="0" xfId="0" applyAlignment="1" applyFont="1">
      <alignment readingOrder="0"/>
    </xf>
    <xf borderId="0" fillId="0" fontId="4" numFmtId="0" xfId="0" applyAlignment="1" applyFont="1">
      <alignment horizontal="right" shrinkToFit="0" vertical="bottom" wrapText="1"/>
    </xf>
    <xf borderId="0" fillId="0" fontId="1" numFmtId="10" xfId="0" applyFont="1" applyNumberFormat="1"/>
    <xf borderId="0" fillId="6" fontId="1" numFmtId="10" xfId="0" applyAlignment="1" applyFont="1" applyNumberFormat="1">
      <alignment shrinkToFit="0" wrapText="1"/>
    </xf>
    <xf borderId="0" fillId="6" fontId="1" numFmtId="10" xfId="0" applyFont="1" applyNumberFormat="1"/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3" fontId="2" numFmtId="0" xfId="0" applyAlignment="1" applyFont="1">
      <alignment horizontal="left" readingOrder="0"/>
    </xf>
    <xf borderId="0" fillId="3" fontId="3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5.63"/>
    <col customWidth="1" min="6" max="6" width="20.5"/>
    <col customWidth="1" min="11" max="15" width="19.38"/>
    <col customWidth="1" min="16" max="16" width="16.25"/>
    <col customWidth="1" min="22" max="24" width="22.0"/>
  </cols>
  <sheetData>
    <row r="1">
      <c r="A1" s="1" t="s">
        <v>0</v>
      </c>
      <c r="B1" s="2"/>
      <c r="C1" s="2"/>
      <c r="D1" s="3"/>
      <c r="E1" s="3"/>
      <c r="F1" s="3"/>
      <c r="G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1</v>
      </c>
      <c r="B2" s="2" t="s">
        <v>2</v>
      </c>
      <c r="C2" s="2" t="s">
        <v>3</v>
      </c>
      <c r="D2" s="3"/>
      <c r="E2" s="3"/>
      <c r="F2" s="3"/>
      <c r="G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2" t="s">
        <v>4</v>
      </c>
      <c r="C3" s="2" t="s">
        <v>4</v>
      </c>
      <c r="D3" s="4" t="s">
        <v>5</v>
      </c>
      <c r="E3" s="4"/>
      <c r="F3" s="2" t="s">
        <v>6</v>
      </c>
      <c r="G3" s="2" t="s">
        <v>6</v>
      </c>
      <c r="H3" s="2" t="s">
        <v>7</v>
      </c>
      <c r="K3" s="3"/>
      <c r="L3" s="3"/>
      <c r="M3" s="3"/>
      <c r="N3" s="3"/>
      <c r="O3" s="3"/>
      <c r="S3" s="3"/>
    </row>
    <row r="4">
      <c r="A4" s="2" t="s">
        <v>8</v>
      </c>
      <c r="B4" s="5">
        <v>0.6832</v>
      </c>
      <c r="C4" s="5">
        <v>0.7113</v>
      </c>
      <c r="D4" s="6">
        <f>(B7-C7)/C7</f>
        <v>0.03439300985</v>
      </c>
      <c r="E4" s="7"/>
      <c r="F4" s="5">
        <v>0.5519</v>
      </c>
      <c r="G4" s="5">
        <v>0.5604</v>
      </c>
      <c r="H4" s="8">
        <f t="shared" ref="H4:H11" si="1">(F4-G4)/F4</f>
        <v>-0.01540134082</v>
      </c>
      <c r="K4" s="3"/>
      <c r="L4" s="3"/>
      <c r="M4" s="3"/>
    </row>
    <row r="5">
      <c r="A5" s="2" t="s">
        <v>9</v>
      </c>
      <c r="B5" s="5">
        <v>0.5164</v>
      </c>
      <c r="C5" s="5">
        <v>0.4615</v>
      </c>
      <c r="D5" s="6">
        <f>(B5-C5)/B5</f>
        <v>0.1063129357</v>
      </c>
      <c r="E5" s="7"/>
      <c r="F5" s="5">
        <v>0.3915</v>
      </c>
      <c r="G5" s="5">
        <v>0.3441</v>
      </c>
      <c r="H5" s="9">
        <f t="shared" si="1"/>
        <v>0.1210727969</v>
      </c>
      <c r="I5" s="3"/>
      <c r="J5" s="3"/>
      <c r="K5" s="3"/>
      <c r="L5" s="3"/>
      <c r="M5" s="3"/>
    </row>
    <row r="6">
      <c r="A6" s="2" t="s">
        <v>10</v>
      </c>
      <c r="B6" s="5">
        <v>0.4054</v>
      </c>
      <c r="C6" s="5">
        <v>0.3853</v>
      </c>
      <c r="D6" s="10">
        <f t="shared" ref="D6:D11" si="2">(B6-C6)/C6</f>
        <v>0.05216714249</v>
      </c>
      <c r="E6" s="11"/>
      <c r="F6" s="5">
        <v>0.3138</v>
      </c>
      <c r="G6" s="5">
        <v>0.2969</v>
      </c>
      <c r="H6" s="9">
        <f t="shared" si="1"/>
        <v>0.05385595921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11</v>
      </c>
      <c r="B7" s="5">
        <v>0.5564</v>
      </c>
      <c r="C7" s="5">
        <v>0.5379</v>
      </c>
      <c r="D7" s="9">
        <f t="shared" si="2"/>
        <v>0.03439300985</v>
      </c>
      <c r="E7" s="3"/>
      <c r="F7" s="5">
        <v>0.4325</v>
      </c>
      <c r="G7" s="5">
        <v>0.4205</v>
      </c>
      <c r="H7" s="9">
        <f t="shared" si="1"/>
        <v>0.02774566474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12</v>
      </c>
      <c r="B8" s="5">
        <v>0.6892</v>
      </c>
      <c r="C8" s="5">
        <v>0.7372</v>
      </c>
      <c r="D8" s="9">
        <f t="shared" si="2"/>
        <v>-0.06511123169</v>
      </c>
      <c r="E8" s="3"/>
      <c r="F8" s="5">
        <v>0.5478</v>
      </c>
      <c r="G8" s="5">
        <v>0.5651</v>
      </c>
      <c r="H8" s="9">
        <f t="shared" si="1"/>
        <v>-0.03158086893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13</v>
      </c>
      <c r="B9" s="5">
        <v>0.5155</v>
      </c>
      <c r="C9" s="5">
        <v>0.5</v>
      </c>
      <c r="D9" s="9">
        <f t="shared" si="2"/>
        <v>0.031</v>
      </c>
      <c r="E9" s="3"/>
      <c r="F9" s="5">
        <v>0.4279</v>
      </c>
      <c r="G9" s="5">
        <v>0.3939</v>
      </c>
      <c r="H9" s="9">
        <f t="shared" si="1"/>
        <v>0.07945781725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14</v>
      </c>
      <c r="B10" s="5">
        <v>0.5924</v>
      </c>
      <c r="C10" s="5">
        <v>0.6197</v>
      </c>
      <c r="D10" s="9">
        <f t="shared" si="2"/>
        <v>-0.04405357431</v>
      </c>
      <c r="E10" s="3"/>
      <c r="F10" s="5">
        <v>0.4685</v>
      </c>
      <c r="G10" s="5">
        <v>0.4949</v>
      </c>
      <c r="H10" s="9">
        <f t="shared" si="1"/>
        <v>-0.05635005336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s">
        <v>15</v>
      </c>
      <c r="B11" s="5">
        <v>0.5362</v>
      </c>
      <c r="C11" s="5">
        <v>0.5276</v>
      </c>
      <c r="D11" s="9">
        <f t="shared" si="2"/>
        <v>0.01630022745</v>
      </c>
      <c r="E11" s="3"/>
      <c r="F11" s="5">
        <v>0.4055</v>
      </c>
      <c r="G11" s="5">
        <v>0.3938</v>
      </c>
      <c r="H11" s="9">
        <f t="shared" si="1"/>
        <v>0.02885326757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16</v>
      </c>
      <c r="B13" s="2" t="s">
        <v>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" t="s">
        <v>4</v>
      </c>
      <c r="C14" s="3"/>
      <c r="D14" s="3"/>
      <c r="E14" s="3"/>
      <c r="F14" s="2" t="s">
        <v>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 t="s">
        <v>8</v>
      </c>
      <c r="B15" s="5">
        <v>0.6337</v>
      </c>
      <c r="C15" s="5">
        <v>0.6111</v>
      </c>
      <c r="D15" s="9">
        <f>(B15-C15)/C15</f>
        <v>0.03698249059</v>
      </c>
      <c r="E15" s="3"/>
      <c r="F15" s="5">
        <v>0.4597</v>
      </c>
      <c r="G15" s="5">
        <v>0.4558</v>
      </c>
      <c r="H15" s="9">
        <f t="shared" ref="H15:H22" si="3">(F15-G15)/F15</f>
        <v>0.008483793779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 t="s">
        <v>9</v>
      </c>
      <c r="B16" s="5">
        <v>0.6306</v>
      </c>
      <c r="C16" s="5">
        <v>0.6055</v>
      </c>
      <c r="D16" s="9">
        <f>(B16-C16)/B16</f>
        <v>0.03980336188</v>
      </c>
      <c r="E16" s="3"/>
      <c r="F16" s="5">
        <v>0.5</v>
      </c>
      <c r="G16" s="5">
        <v>0.487</v>
      </c>
      <c r="H16" s="9">
        <f t="shared" si="3"/>
        <v>0.026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s">
        <v>10</v>
      </c>
      <c r="B17" s="5">
        <v>0.6813</v>
      </c>
      <c r="C17" s="5">
        <v>0.6522</v>
      </c>
      <c r="D17" s="9">
        <f t="shared" ref="D17:D22" si="4">(B17-C17)/C17</f>
        <v>0.04461821527</v>
      </c>
      <c r="E17" s="3"/>
      <c r="F17" s="5">
        <v>0.5368</v>
      </c>
      <c r="G17" s="5">
        <v>0.5051</v>
      </c>
      <c r="H17" s="9">
        <f t="shared" si="3"/>
        <v>0.05905365127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11</v>
      </c>
      <c r="B18" s="5">
        <v>0.7016</v>
      </c>
      <c r="C18" s="5">
        <v>0.7368</v>
      </c>
      <c r="D18" s="9">
        <f t="shared" si="4"/>
        <v>-0.04777415852</v>
      </c>
      <c r="E18" s="3"/>
      <c r="F18" s="5">
        <v>0.5475</v>
      </c>
      <c r="G18" s="5">
        <v>0.569</v>
      </c>
      <c r="H18" s="9">
        <f t="shared" si="3"/>
        <v>-0.03926940639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s">
        <v>12</v>
      </c>
      <c r="B19" s="5">
        <v>0.6667</v>
      </c>
      <c r="C19" s="5">
        <v>0.6154</v>
      </c>
      <c r="D19" s="9">
        <f t="shared" si="4"/>
        <v>0.08336041599</v>
      </c>
      <c r="E19" s="3"/>
      <c r="F19" s="5">
        <v>0.4928</v>
      </c>
      <c r="G19" s="5">
        <v>0.439</v>
      </c>
      <c r="H19" s="9">
        <f t="shared" si="3"/>
        <v>0.1091720779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 t="s">
        <v>13</v>
      </c>
      <c r="B20" s="5">
        <v>0.6452</v>
      </c>
      <c r="C20" s="5">
        <v>0.6556</v>
      </c>
      <c r="D20" s="9">
        <f t="shared" si="4"/>
        <v>-0.0158633313</v>
      </c>
      <c r="E20" s="3"/>
      <c r="F20" s="5">
        <v>0.5077</v>
      </c>
      <c r="G20" s="5">
        <v>0.4869</v>
      </c>
      <c r="H20" s="9">
        <f t="shared" si="3"/>
        <v>0.04096907623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 t="s">
        <v>14</v>
      </c>
      <c r="B21" s="5">
        <v>0.6562</v>
      </c>
      <c r="C21" s="5">
        <v>0.6689</v>
      </c>
      <c r="D21" s="9">
        <f t="shared" si="4"/>
        <v>-0.01898639557</v>
      </c>
      <c r="E21" s="3"/>
      <c r="F21" s="5">
        <v>0.5116</v>
      </c>
      <c r="G21" s="5">
        <v>0.4887</v>
      </c>
      <c r="H21" s="9">
        <f t="shared" si="3"/>
        <v>0.04476153245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 t="s">
        <v>15</v>
      </c>
      <c r="B22" s="5">
        <v>0.6159</v>
      </c>
      <c r="C22" s="5">
        <v>0.6667</v>
      </c>
      <c r="D22" s="9">
        <f t="shared" si="4"/>
        <v>-0.07619619019</v>
      </c>
      <c r="E22" s="3"/>
      <c r="F22" s="5">
        <v>0.5389</v>
      </c>
      <c r="G22" s="5">
        <v>0.5417</v>
      </c>
      <c r="H22" s="9">
        <f t="shared" si="3"/>
        <v>-0.005195769159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2" t="s">
        <v>17</v>
      </c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18</v>
      </c>
      <c r="B25" s="2" t="s">
        <v>2</v>
      </c>
      <c r="C25" s="2" t="s">
        <v>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2" t="s">
        <v>4</v>
      </c>
      <c r="C26" s="2" t="s">
        <v>4</v>
      </c>
      <c r="D26" s="2" t="s">
        <v>7</v>
      </c>
      <c r="E26" s="2"/>
      <c r="F26" s="2" t="s">
        <v>6</v>
      </c>
      <c r="G26" s="2" t="s">
        <v>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8</v>
      </c>
      <c r="B27" s="5">
        <v>0.6162</v>
      </c>
      <c r="C27" s="13">
        <v>0.6082</v>
      </c>
      <c r="D27" s="3">
        <f>(B27 - C27) / C27 * 100</f>
        <v>1.315356791</v>
      </c>
      <c r="E27" s="3"/>
      <c r="F27" s="5">
        <v>0.4889</v>
      </c>
      <c r="G27" s="13">
        <v>0.4754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9</v>
      </c>
      <c r="B28" s="5">
        <v>0.6168</v>
      </c>
      <c r="C28" s="13">
        <v>0.5858</v>
      </c>
      <c r="D28" s="9">
        <f t="shared" ref="D28:D34" si="5">(B28-C28)/C28</f>
        <v>0.05291908501</v>
      </c>
      <c r="E28" s="3"/>
      <c r="F28" s="5">
        <v>0.498</v>
      </c>
      <c r="G28" s="13">
        <v>0.4628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10</v>
      </c>
      <c r="B29" s="5">
        <v>0.4735</v>
      </c>
      <c r="C29" s="13">
        <v>0.4573</v>
      </c>
      <c r="D29" s="9">
        <f t="shared" si="5"/>
        <v>0.03542532255</v>
      </c>
      <c r="E29" s="3"/>
      <c r="F29" s="5">
        <v>0.377</v>
      </c>
      <c r="G29" s="13">
        <v>0.3584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11</v>
      </c>
      <c r="B30" s="5">
        <v>0.5568</v>
      </c>
      <c r="C30" s="13">
        <v>0.5636</v>
      </c>
      <c r="D30" s="9">
        <f t="shared" si="5"/>
        <v>-0.01206529454</v>
      </c>
      <c r="E30" s="3"/>
      <c r="F30" s="5">
        <v>0.4222</v>
      </c>
      <c r="G30" s="13">
        <v>0.4324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12</v>
      </c>
      <c r="B31" s="5">
        <v>0.6828</v>
      </c>
      <c r="C31" s="13">
        <v>0.6756</v>
      </c>
      <c r="D31" s="9">
        <f t="shared" si="5"/>
        <v>0.01065719361</v>
      </c>
      <c r="E31" s="3"/>
      <c r="F31" s="5">
        <v>0.543</v>
      </c>
      <c r="G31" s="13">
        <v>0.5293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13</v>
      </c>
      <c r="B32" s="5">
        <v>0.537</v>
      </c>
      <c r="C32" s="13">
        <v>0.5072</v>
      </c>
      <c r="D32" s="9">
        <f t="shared" si="5"/>
        <v>0.05875394322</v>
      </c>
      <c r="E32" s="3"/>
      <c r="F32" s="5">
        <v>0.4224</v>
      </c>
      <c r="G32" s="13">
        <v>0.3941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 t="s">
        <v>14</v>
      </c>
      <c r="B33" s="5">
        <v>0.6633</v>
      </c>
      <c r="C33" s="13">
        <v>0.6766</v>
      </c>
      <c r="D33" s="9">
        <f t="shared" si="5"/>
        <v>-0.01965710907</v>
      </c>
      <c r="E33" s="3"/>
      <c r="F33" s="5">
        <v>0.5216</v>
      </c>
      <c r="G33" s="13">
        <v>0.5292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 t="s">
        <v>15</v>
      </c>
      <c r="B34" s="5">
        <v>0.63</v>
      </c>
      <c r="C34" s="13">
        <v>0.6255</v>
      </c>
      <c r="D34" s="9">
        <f t="shared" si="5"/>
        <v>0.007194244604</v>
      </c>
      <c r="E34" s="3"/>
      <c r="F34" s="5">
        <v>0.5048</v>
      </c>
      <c r="G34" s="13">
        <v>0.4946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4" t="s">
        <v>19</v>
      </c>
      <c r="B36" s="15"/>
      <c r="C36" s="15"/>
      <c r="D36" s="15"/>
      <c r="E36" s="15"/>
      <c r="F36" s="15"/>
      <c r="G36" s="15"/>
      <c r="H36" s="15"/>
      <c r="I36" s="15"/>
      <c r="J36" s="1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4" t="s">
        <v>20</v>
      </c>
      <c r="B37" s="16" t="s">
        <v>21</v>
      </c>
      <c r="C37" s="17" t="s">
        <v>22</v>
      </c>
      <c r="D37" s="15"/>
      <c r="E37" s="15"/>
      <c r="F37" s="15"/>
      <c r="G37" s="15"/>
      <c r="H37" s="15"/>
      <c r="I37" s="15"/>
      <c r="J37" s="15"/>
      <c r="K37" s="3"/>
      <c r="L37" s="3"/>
      <c r="M37" s="3"/>
      <c r="N37" s="14" t="s">
        <v>23</v>
      </c>
      <c r="O37" s="16" t="s">
        <v>21</v>
      </c>
      <c r="P37" s="17" t="s">
        <v>22</v>
      </c>
      <c r="Q37" s="15"/>
      <c r="R37" s="15"/>
      <c r="S37" s="18"/>
      <c r="T37" s="18"/>
      <c r="U37" s="15"/>
      <c r="V37" s="15"/>
      <c r="Z37" s="3"/>
    </row>
    <row r="38">
      <c r="A38" s="14"/>
      <c r="B38" s="14" t="s">
        <v>24</v>
      </c>
      <c r="C38" s="19" t="s">
        <v>24</v>
      </c>
      <c r="D38" s="14" t="s">
        <v>25</v>
      </c>
      <c r="E38" s="14" t="s">
        <v>26</v>
      </c>
      <c r="F38" s="14" t="s">
        <v>27</v>
      </c>
      <c r="G38" s="14" t="s">
        <v>27</v>
      </c>
      <c r="H38" s="14" t="s">
        <v>28</v>
      </c>
      <c r="I38" s="2" t="s">
        <v>29</v>
      </c>
      <c r="J38" s="2" t="s">
        <v>30</v>
      </c>
      <c r="K38" s="2" t="s">
        <v>31</v>
      </c>
      <c r="L38" s="2" t="s">
        <v>32</v>
      </c>
      <c r="M38" s="3"/>
      <c r="N38" s="14"/>
      <c r="O38" s="14" t="s">
        <v>33</v>
      </c>
      <c r="P38" s="19" t="s">
        <v>24</v>
      </c>
      <c r="Q38" s="14" t="s">
        <v>25</v>
      </c>
      <c r="R38" s="14" t="s">
        <v>26</v>
      </c>
      <c r="S38" s="20" t="s">
        <v>34</v>
      </c>
      <c r="T38" s="20" t="s">
        <v>27</v>
      </c>
      <c r="U38" s="14" t="s">
        <v>28</v>
      </c>
      <c r="V38" s="14"/>
      <c r="W38" s="2" t="s">
        <v>29</v>
      </c>
      <c r="X38" s="2" t="s">
        <v>30</v>
      </c>
      <c r="Y38" s="2" t="s">
        <v>31</v>
      </c>
      <c r="Z38" s="3"/>
    </row>
    <row r="39">
      <c r="A39" s="14" t="s">
        <v>8</v>
      </c>
      <c r="B39" s="20">
        <v>0.56</v>
      </c>
      <c r="C39" s="20">
        <v>0.508571428571428</v>
      </c>
      <c r="D39" s="21">
        <f>(B39-C39)/B39*100%</f>
        <v>0.09183673469</v>
      </c>
      <c r="E39" s="21"/>
      <c r="F39" s="20">
        <v>0.411949685534591</v>
      </c>
      <c r="G39" s="20">
        <v>0.355345911949685</v>
      </c>
      <c r="H39" s="21">
        <f t="shared" ref="H39:H46" si="6">(F39-G39)/F39</f>
        <v>0.1374045802</v>
      </c>
      <c r="I39" s="22">
        <v>0.464503042596348</v>
      </c>
      <c r="J39" s="2">
        <v>0.40973630831643</v>
      </c>
      <c r="K39" s="23">
        <f t="shared" ref="K39:K46" si="7">(I39-J39)/I39</f>
        <v>0.1179039301</v>
      </c>
      <c r="L39" s="3"/>
      <c r="M39" s="3"/>
      <c r="N39" s="14" t="s">
        <v>8</v>
      </c>
      <c r="O39" s="20">
        <v>0.876288659793814</v>
      </c>
      <c r="P39" s="20">
        <v>0.876288659793814</v>
      </c>
      <c r="Q39" s="21">
        <f t="shared" ref="Q39:Q46" si="8">(O39-P39)/P39</f>
        <v>0</v>
      </c>
      <c r="R39" s="14" t="s">
        <v>35</v>
      </c>
      <c r="S39" s="20">
        <v>0.758426966292134</v>
      </c>
      <c r="T39" s="20">
        <v>0.696629213483146</v>
      </c>
      <c r="U39" s="21">
        <f>(S39-T39)/(S39)</f>
        <v>0.08148148148</v>
      </c>
      <c r="V39" s="21"/>
      <c r="W39" s="2">
        <v>0.8</v>
      </c>
      <c r="X39" s="2">
        <v>0.76</v>
      </c>
      <c r="Y39" s="23">
        <f t="shared" ref="Y39:Y46" si="9">(W39-X39)/W39</f>
        <v>0.05</v>
      </c>
      <c r="Z39" s="3"/>
    </row>
    <row r="40">
      <c r="A40" s="14" t="s">
        <v>9</v>
      </c>
      <c r="B40" s="20">
        <v>0.444</v>
      </c>
      <c r="C40" s="20">
        <v>0.405333333333333</v>
      </c>
      <c r="D40" s="21">
        <f t="shared" ref="D40:D46" si="10">(B40-C40)/B40</f>
        <v>0.08708708709</v>
      </c>
      <c r="E40" s="21"/>
      <c r="F40" s="20">
        <v>0.179391350774159</v>
      </c>
      <c r="G40" s="20">
        <v>0.145755472504004</v>
      </c>
      <c r="H40" s="21">
        <f t="shared" si="6"/>
        <v>0.1875</v>
      </c>
      <c r="I40" s="22">
        <v>0.255051467784979</v>
      </c>
      <c r="J40" s="2">
        <v>0.219977125428898</v>
      </c>
      <c r="K40" s="23">
        <f t="shared" si="7"/>
        <v>0.1375186846</v>
      </c>
      <c r="L40" s="3"/>
      <c r="M40" s="3"/>
      <c r="N40" s="14" t="s">
        <v>9</v>
      </c>
      <c r="O40" s="20">
        <v>0.893719806763285</v>
      </c>
      <c r="P40" s="20">
        <v>0.852657004830917</v>
      </c>
      <c r="Q40" s="21">
        <f t="shared" si="8"/>
        <v>0.04815864023</v>
      </c>
      <c r="R40" s="14" t="s">
        <v>36</v>
      </c>
      <c r="S40" s="20">
        <v>0.55286129970902</v>
      </c>
      <c r="T40" s="20">
        <v>0.456838021338506</v>
      </c>
      <c r="U40" s="21">
        <f>(S40-T40)/S40</f>
        <v>0.1736842105</v>
      </c>
      <c r="V40" s="21"/>
      <c r="W40" s="2">
        <v>0.650519031141868</v>
      </c>
      <c r="X40" s="2">
        <v>0.570242214532871</v>
      </c>
      <c r="Y40" s="23">
        <f t="shared" si="9"/>
        <v>0.1234042553</v>
      </c>
      <c r="Z40" s="3"/>
    </row>
    <row r="41">
      <c r="A41" s="14" t="s">
        <v>10</v>
      </c>
      <c r="B41" s="20">
        <v>0.0901639344262295</v>
      </c>
      <c r="C41" s="20">
        <v>0.0840163934426229</v>
      </c>
      <c r="D41" s="21">
        <f t="shared" si="10"/>
        <v>0.06818181818</v>
      </c>
      <c r="E41" s="21"/>
      <c r="F41" s="20">
        <v>0.0270498732037193</v>
      </c>
      <c r="G41" s="20">
        <v>0.0236686390532544</v>
      </c>
      <c r="H41" s="21">
        <f t="shared" si="6"/>
        <v>0.125</v>
      </c>
      <c r="I41" s="22">
        <v>0.0454817474566128</v>
      </c>
      <c r="J41" s="2">
        <v>0.0412926391382405</v>
      </c>
      <c r="K41" s="23">
        <f t="shared" si="7"/>
        <v>0.09210526316</v>
      </c>
      <c r="L41" s="3"/>
      <c r="M41" s="3"/>
      <c r="N41" s="14" t="s">
        <v>10</v>
      </c>
      <c r="O41" s="20">
        <v>0.675276752767527</v>
      </c>
      <c r="P41" s="20">
        <v>0.62730627306273</v>
      </c>
      <c r="Q41" s="21">
        <f t="shared" si="8"/>
        <v>0.07647058824</v>
      </c>
      <c r="R41" s="14" t="s">
        <v>36</v>
      </c>
      <c r="S41" s="20">
        <v>0.360655737704918</v>
      </c>
      <c r="T41" s="20">
        <v>0.265275707898658</v>
      </c>
      <c r="U41" s="21">
        <f t="shared" ref="U41:U46" si="11">(S41-T41)/T41</f>
        <v>0.3595505618</v>
      </c>
      <c r="V41" s="21"/>
      <c r="W41" s="2">
        <v>0.451167728237791</v>
      </c>
      <c r="X41" s="2">
        <v>0.369426751592356</v>
      </c>
      <c r="Y41" s="23">
        <f t="shared" si="9"/>
        <v>0.1811764706</v>
      </c>
      <c r="Z41" s="3"/>
    </row>
    <row r="42">
      <c r="A42" s="14" t="s">
        <v>11</v>
      </c>
      <c r="B42" s="20">
        <v>0.458928571428571</v>
      </c>
      <c r="C42" s="20">
        <v>0.433928571428571</v>
      </c>
      <c r="D42" s="21">
        <f t="shared" si="10"/>
        <v>0.05447470817</v>
      </c>
      <c r="E42" s="21"/>
      <c r="F42" s="20">
        <v>0.376899696048632</v>
      </c>
      <c r="G42" s="20">
        <v>0.308004052684903</v>
      </c>
      <c r="H42" s="21">
        <f t="shared" si="6"/>
        <v>0.1827956989</v>
      </c>
      <c r="I42" s="22">
        <v>0.406593406593406</v>
      </c>
      <c r="J42" s="2">
        <v>0.353587588881706</v>
      </c>
      <c r="K42" s="23">
        <f t="shared" si="7"/>
        <v>0.1303656598</v>
      </c>
      <c r="L42" s="3"/>
      <c r="M42" s="3"/>
      <c r="N42" s="14" t="s">
        <v>11</v>
      </c>
      <c r="O42" s="24">
        <v>0.941558441558441</v>
      </c>
      <c r="P42" s="20">
        <v>0.922077922077922</v>
      </c>
      <c r="Q42" s="21">
        <f t="shared" si="8"/>
        <v>0.02112676056</v>
      </c>
      <c r="R42" s="14" t="s">
        <v>35</v>
      </c>
      <c r="S42" s="20">
        <v>0.79646017699115</v>
      </c>
      <c r="T42" s="20">
        <v>0.725663716814159</v>
      </c>
      <c r="U42" s="21">
        <f t="shared" si="11"/>
        <v>0.09756097561</v>
      </c>
      <c r="V42" s="21"/>
      <c r="W42" s="2">
        <v>0.847651775486827</v>
      </c>
      <c r="X42" s="2">
        <v>0.79495990836197</v>
      </c>
      <c r="Y42" s="23">
        <f t="shared" si="9"/>
        <v>0.06216216216</v>
      </c>
      <c r="Z42" s="3"/>
    </row>
    <row r="43">
      <c r="A43" s="14" t="s">
        <v>12</v>
      </c>
      <c r="B43" s="20">
        <v>0.58894645941278</v>
      </c>
      <c r="C43" s="20">
        <v>0.55440414507772</v>
      </c>
      <c r="D43" s="21">
        <f t="shared" si="10"/>
        <v>0.05865102639</v>
      </c>
      <c r="E43" s="21"/>
      <c r="F43" s="20">
        <v>0.517543859649122</v>
      </c>
      <c r="G43" s="20">
        <v>0.421052631578947</v>
      </c>
      <c r="H43" s="21">
        <f t="shared" si="6"/>
        <v>0.186440678</v>
      </c>
      <c r="I43" s="22">
        <v>0.543302180685358</v>
      </c>
      <c r="J43" s="2">
        <v>0.469158878504672</v>
      </c>
      <c r="K43" s="23">
        <f t="shared" si="7"/>
        <v>0.1364678899</v>
      </c>
      <c r="L43" s="3"/>
      <c r="M43" s="3"/>
      <c r="N43" s="14" t="s">
        <v>12</v>
      </c>
      <c r="O43" s="20">
        <v>0.990595611285266</v>
      </c>
      <c r="P43" s="20">
        <v>0.96551724137931</v>
      </c>
      <c r="Q43" s="21">
        <f t="shared" si="8"/>
        <v>0.02597402597</v>
      </c>
      <c r="R43" s="14" t="s">
        <v>36</v>
      </c>
      <c r="S43" s="20">
        <v>0.878048780487804</v>
      </c>
      <c r="T43" s="20">
        <v>0.818815331010453</v>
      </c>
      <c r="U43" s="21">
        <f t="shared" si="11"/>
        <v>0.07234042553</v>
      </c>
      <c r="V43" s="21"/>
      <c r="W43" s="2">
        <v>0.918253079507278</v>
      </c>
      <c r="X43" s="2">
        <v>0.871220604703247</v>
      </c>
      <c r="Y43" s="23">
        <f t="shared" si="9"/>
        <v>0.0512195122</v>
      </c>
      <c r="Z43" s="3"/>
    </row>
    <row r="44">
      <c r="A44" s="14" t="s">
        <v>13</v>
      </c>
      <c r="B44" s="20">
        <v>0.0491803278688524</v>
      </c>
      <c r="C44" s="20">
        <v>0.0459016393442622</v>
      </c>
      <c r="D44" s="21">
        <f t="shared" si="10"/>
        <v>0.06666666667</v>
      </c>
      <c r="E44" s="21"/>
      <c r="F44" s="20">
        <v>0.0226950354609929</v>
      </c>
      <c r="G44" s="20">
        <v>0.0163120567375886</v>
      </c>
      <c r="H44" s="21">
        <f t="shared" si="6"/>
        <v>0.28125</v>
      </c>
      <c r="I44" s="22">
        <v>0.0306930693069306</v>
      </c>
      <c r="J44" s="2">
        <v>0.0252475247524752</v>
      </c>
      <c r="K44" s="23">
        <f t="shared" si="7"/>
        <v>0.1774193548</v>
      </c>
      <c r="L44" s="3"/>
      <c r="M44" s="3"/>
      <c r="N44" s="14" t="s">
        <v>13</v>
      </c>
      <c r="O44" s="20">
        <v>0.69345238095238</v>
      </c>
      <c r="P44" s="20">
        <v>0.645833333333333</v>
      </c>
      <c r="Q44" s="21">
        <f t="shared" si="8"/>
        <v>0.07373271889</v>
      </c>
      <c r="R44" s="14" t="s">
        <v>36</v>
      </c>
      <c r="S44" s="20">
        <v>0.350835322195704</v>
      </c>
      <c r="T44" s="20">
        <v>0.286396181384248</v>
      </c>
      <c r="U44" s="21">
        <f t="shared" si="11"/>
        <v>0.225</v>
      </c>
      <c r="V44" s="21"/>
      <c r="W44" s="2">
        <v>0.448892674616695</v>
      </c>
      <c r="X44" s="2">
        <v>0.389267461669506</v>
      </c>
      <c r="Y44" s="23">
        <f t="shared" si="9"/>
        <v>0.1328273245</v>
      </c>
      <c r="Z44" s="3"/>
    </row>
    <row r="45">
      <c r="A45" s="14" t="s">
        <v>14</v>
      </c>
      <c r="B45" s="20">
        <v>0.558</v>
      </c>
      <c r="C45" s="20">
        <v>0.558</v>
      </c>
      <c r="D45" s="21">
        <f t="shared" si="10"/>
        <v>0</v>
      </c>
      <c r="E45" s="14" t="b">
        <v>0</v>
      </c>
      <c r="F45" s="20">
        <v>0.694915254237288</v>
      </c>
      <c r="G45" s="20">
        <v>0.635593220338983</v>
      </c>
      <c r="H45" s="21">
        <f t="shared" si="6"/>
        <v>0.08536585366</v>
      </c>
      <c r="I45" s="22">
        <v>0.639917695473251</v>
      </c>
      <c r="J45" s="2">
        <v>0.595679012345679</v>
      </c>
      <c r="K45" s="23">
        <f t="shared" si="7"/>
        <v>0.0691318328</v>
      </c>
      <c r="L45" s="3"/>
      <c r="M45" s="3"/>
      <c r="N45" s="14" t="s">
        <v>14</v>
      </c>
      <c r="O45" s="20">
        <v>0.945652173913043</v>
      </c>
      <c r="P45" s="20">
        <v>0.945652173913043</v>
      </c>
      <c r="Q45" s="21">
        <f t="shared" si="8"/>
        <v>0</v>
      </c>
      <c r="R45" s="14" t="s">
        <v>35</v>
      </c>
      <c r="S45" s="24">
        <v>0.918819188191881</v>
      </c>
      <c r="T45" s="24">
        <v>0.892988929889298</v>
      </c>
      <c r="U45" s="21">
        <f t="shared" si="11"/>
        <v>0.02892561983</v>
      </c>
      <c r="V45" s="21"/>
      <c r="W45" s="2">
        <v>0.93235831809872</v>
      </c>
      <c r="X45" s="2">
        <v>0.919561243144424</v>
      </c>
      <c r="Y45" s="23">
        <f t="shared" si="9"/>
        <v>0.0137254902</v>
      </c>
      <c r="Z45" s="3"/>
    </row>
    <row r="46">
      <c r="A46" s="14" t="s">
        <v>15</v>
      </c>
      <c r="B46" s="20">
        <v>0.580865603644646</v>
      </c>
      <c r="C46" s="20">
        <v>0.558086560364464</v>
      </c>
      <c r="D46" s="21">
        <f t="shared" si="10"/>
        <v>0.03921568627</v>
      </c>
      <c r="E46" s="21"/>
      <c r="F46" s="20">
        <v>0.436320754716981</v>
      </c>
      <c r="G46" s="20">
        <v>0.344339622641509</v>
      </c>
      <c r="H46" s="21">
        <f t="shared" si="6"/>
        <v>0.2108108108</v>
      </c>
      <c r="I46" s="22">
        <v>0.509849362688296</v>
      </c>
      <c r="J46" s="2">
        <v>0.453070683661645</v>
      </c>
      <c r="K46" s="23">
        <f t="shared" si="7"/>
        <v>0.1113636364</v>
      </c>
      <c r="L46" s="3"/>
      <c r="M46" s="3"/>
      <c r="N46" s="14" t="s">
        <v>15</v>
      </c>
      <c r="O46" s="20">
        <v>0.983471074380165</v>
      </c>
      <c r="P46" s="20">
        <v>0.946280991735537</v>
      </c>
      <c r="Q46" s="21">
        <f t="shared" si="8"/>
        <v>0.03930131004</v>
      </c>
      <c r="R46" s="14" t="s">
        <v>36</v>
      </c>
      <c r="S46" s="20">
        <v>0.81858407079646</v>
      </c>
      <c r="T46" s="20">
        <v>0.730088495575221</v>
      </c>
      <c r="U46" s="21">
        <f t="shared" si="11"/>
        <v>0.1212121212</v>
      </c>
      <c r="V46" s="21"/>
      <c r="W46" s="2">
        <v>0.903846153846153</v>
      </c>
      <c r="X46" s="2">
        <v>0.841880341880341</v>
      </c>
      <c r="Y46" s="23">
        <f t="shared" si="9"/>
        <v>0.06855791962</v>
      </c>
      <c r="Z46" s="3"/>
    </row>
    <row r="47">
      <c r="A47" s="25" t="s">
        <v>37</v>
      </c>
      <c r="B47" s="23"/>
      <c r="C47" s="23">
        <f t="shared" ref="C47:D47" si="12">AVERAGE(C39:C46)</f>
        <v>0.3935302589</v>
      </c>
      <c r="D47" s="23">
        <f t="shared" si="12"/>
        <v>0.05826421593</v>
      </c>
      <c r="E47" s="23"/>
      <c r="F47" s="23"/>
      <c r="G47" s="23">
        <f t="shared" ref="G47:H47" si="13">AVERAGE(G39:G46)</f>
        <v>0.2812589509</v>
      </c>
      <c r="H47" s="23">
        <f t="shared" si="13"/>
        <v>0.1745709527</v>
      </c>
      <c r="I47" s="23"/>
      <c r="J47" s="23">
        <f t="shared" ref="J47:K47" si="14">AVERAGE(J39:J46)</f>
        <v>0.3209687201</v>
      </c>
      <c r="K47" s="23">
        <f t="shared" si="14"/>
        <v>0.1215345314</v>
      </c>
      <c r="L47" s="23"/>
      <c r="M47" s="23"/>
      <c r="N47" s="25" t="s">
        <v>37</v>
      </c>
      <c r="O47" s="23"/>
      <c r="P47" s="23">
        <f t="shared" ref="P47:Q47" si="15">AVERAGE(P39:P46)</f>
        <v>0.8477017</v>
      </c>
      <c r="Q47" s="23">
        <f t="shared" si="15"/>
        <v>0.03559550549</v>
      </c>
      <c r="R47" s="23"/>
      <c r="S47" s="23"/>
      <c r="T47" s="23">
        <f t="shared" ref="T47:U47" si="16">AVERAGE(T39:T46)</f>
        <v>0.6090869497</v>
      </c>
      <c r="U47" s="23">
        <f t="shared" si="16"/>
        <v>0.1449694245</v>
      </c>
      <c r="V47" s="23"/>
      <c r="W47" s="23"/>
      <c r="X47" s="23">
        <f t="shared" ref="X47:Y47" si="17">AVERAGE(X39:X46)</f>
        <v>0.6895698157</v>
      </c>
      <c r="Y47" s="23">
        <f t="shared" si="17"/>
        <v>0.08538414182</v>
      </c>
      <c r="Z47" s="3"/>
    </row>
    <row r="48">
      <c r="A48" s="25" t="s">
        <v>38</v>
      </c>
      <c r="B48" s="23"/>
      <c r="C48" s="23">
        <f t="shared" ref="C48:D48" si="18">AVERAGE(C39,C42,C43,C45)</f>
        <v>0.5137260363</v>
      </c>
      <c r="D48" s="23">
        <f t="shared" si="18"/>
        <v>0.05124061731</v>
      </c>
      <c r="E48" s="23"/>
      <c r="F48" s="23"/>
      <c r="G48" s="23">
        <f t="shared" ref="G48:H48" si="19">AVERAGE(G39,G42,G43,G45)</f>
        <v>0.4299989541</v>
      </c>
      <c r="H48" s="23">
        <f t="shared" si="19"/>
        <v>0.1480017027</v>
      </c>
      <c r="I48" s="23"/>
      <c r="J48" s="23">
        <f t="shared" ref="J48:K48" si="20">AVERAGE(J39,J42,J43,J45)</f>
        <v>0.457040447</v>
      </c>
      <c r="K48" s="23">
        <f t="shared" si="20"/>
        <v>0.1134673282</v>
      </c>
      <c r="L48" s="23"/>
      <c r="M48" s="23"/>
      <c r="N48" s="25" t="s">
        <v>38</v>
      </c>
      <c r="O48" s="23"/>
      <c r="P48" s="23">
        <f t="shared" ref="P48:Q48" si="21">AVERAGE(P39,P42,P43,P45)</f>
        <v>0.9273839993</v>
      </c>
      <c r="Q48" s="23">
        <f t="shared" si="21"/>
        <v>0.01177519663</v>
      </c>
      <c r="R48" s="23"/>
      <c r="S48" s="23"/>
      <c r="T48" s="23">
        <f t="shared" ref="T48:U48" si="22">AVERAGE(T39,T42,T43,T45)</f>
        <v>0.7835242978</v>
      </c>
      <c r="U48" s="23">
        <f t="shared" si="22"/>
        <v>0.07007712561</v>
      </c>
      <c r="V48" s="23"/>
      <c r="W48" s="23"/>
      <c r="X48" s="23">
        <f t="shared" ref="X48:Y48" si="23">AVERAGE(X39,X42,X43,X45)</f>
        <v>0.8364354391</v>
      </c>
      <c r="Y48" s="23">
        <f t="shared" si="23"/>
        <v>0.04427679114</v>
      </c>
      <c r="Z48" s="3"/>
    </row>
    <row r="49">
      <c r="A49" s="25" t="s">
        <v>39</v>
      </c>
      <c r="B49" s="23"/>
      <c r="C49" s="23">
        <f t="shared" ref="C49:D49" si="24">AVERAGE(C40,C46)</f>
        <v>0.4817099468</v>
      </c>
      <c r="D49" s="23">
        <f t="shared" si="24"/>
        <v>0.06315138668</v>
      </c>
      <c r="E49" s="23"/>
      <c r="F49" s="23"/>
      <c r="G49" s="23">
        <f t="shared" ref="G49:H49" si="25">AVERAGE(G40,G46)</f>
        <v>0.2450475476</v>
      </c>
      <c r="H49" s="23">
        <f t="shared" si="25"/>
        <v>0.1991554054</v>
      </c>
      <c r="I49" s="23"/>
      <c r="J49" s="23">
        <f t="shared" ref="J49:K49" si="26">AVERAGE(J40,J46)</f>
        <v>0.3365239045</v>
      </c>
      <c r="K49" s="23">
        <f t="shared" si="26"/>
        <v>0.1244411605</v>
      </c>
      <c r="L49" s="23"/>
      <c r="M49" s="23"/>
      <c r="N49" s="25" t="s">
        <v>39</v>
      </c>
      <c r="O49" s="23"/>
      <c r="P49" s="23">
        <f t="shared" ref="P49:Q49" si="27">AVERAGE(P40,P46)</f>
        <v>0.8994689983</v>
      </c>
      <c r="Q49" s="23">
        <f t="shared" si="27"/>
        <v>0.04372997514</v>
      </c>
      <c r="R49" s="23"/>
      <c r="S49" s="23"/>
      <c r="T49" s="23">
        <f t="shared" ref="T49:U49" si="28">AVERAGE(T40,T46)</f>
        <v>0.5934632585</v>
      </c>
      <c r="U49" s="23">
        <f t="shared" si="28"/>
        <v>0.1474481659</v>
      </c>
      <c r="V49" s="23"/>
      <c r="W49" s="23"/>
      <c r="X49" s="23">
        <f t="shared" ref="X49:Y49" si="29">AVERAGE(X40,X46)</f>
        <v>0.7060612782</v>
      </c>
      <c r="Y49" s="23">
        <f t="shared" si="29"/>
        <v>0.09598108747</v>
      </c>
      <c r="Z49" s="3"/>
    </row>
    <row r="50">
      <c r="A50" s="25" t="s">
        <v>40</v>
      </c>
      <c r="B50" s="23"/>
      <c r="C50" s="23">
        <f>AVERAGE(C41,C44)</f>
        <v>0.06495901639</v>
      </c>
      <c r="D50" s="23">
        <f>AVERAGE(D44,D41)</f>
        <v>0.06742424242</v>
      </c>
      <c r="E50" s="23"/>
      <c r="F50" s="23"/>
      <c r="G50" s="23">
        <f>AVERAGE(G41,G44)</f>
        <v>0.0199903479</v>
      </c>
      <c r="H50" s="23">
        <f>AVERAGE(H44,H41)</f>
        <v>0.203125</v>
      </c>
      <c r="I50" s="23"/>
      <c r="J50" s="23">
        <f>AVERAGE(J41,J44)</f>
        <v>0.03327008195</v>
      </c>
      <c r="K50" s="23">
        <f>AVERAGE(K44,K41)</f>
        <v>0.134762309</v>
      </c>
      <c r="L50" s="23"/>
      <c r="M50" s="23"/>
      <c r="N50" s="25" t="s">
        <v>40</v>
      </c>
      <c r="O50" s="13"/>
      <c r="P50" s="23">
        <f>AVERAGE(P41,P44)</f>
        <v>0.6365698032</v>
      </c>
      <c r="Q50" s="23">
        <f>AVERAGE(Q44,Q41)</f>
        <v>0.07510165356</v>
      </c>
      <c r="R50" s="23"/>
      <c r="S50" s="23"/>
      <c r="T50" s="23">
        <f>AVERAGE(T41,T44)</f>
        <v>0.2758359446</v>
      </c>
      <c r="U50" s="23">
        <f>AVERAGE(U44,U41)</f>
        <v>0.2922752809</v>
      </c>
      <c r="V50" s="23"/>
      <c r="W50" s="23"/>
      <c r="X50" s="23">
        <f>AVERAGE(X41,X44)</f>
        <v>0.3793471066</v>
      </c>
      <c r="Y50" s="23">
        <f>AVERAGE(Y44,Y41)</f>
        <v>0.1570018975</v>
      </c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3"/>
      <c r="R51" s="3"/>
      <c r="S51" s="26"/>
      <c r="T51" s="26"/>
      <c r="U51" s="3"/>
      <c r="V51" s="3"/>
      <c r="W51" s="3"/>
      <c r="X51" s="3"/>
      <c r="Y51" s="3"/>
      <c r="Z51" s="3"/>
    </row>
    <row r="52">
      <c r="A52" s="27" t="s">
        <v>41</v>
      </c>
      <c r="B52" s="28" t="s">
        <v>42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3"/>
      <c r="R52" s="3"/>
      <c r="S52" s="26"/>
      <c r="T52" s="26"/>
      <c r="U52" s="3"/>
      <c r="V52" s="3"/>
      <c r="W52" s="3"/>
      <c r="X52" s="3"/>
      <c r="Y52" s="3"/>
      <c r="Z52" s="3"/>
    </row>
    <row r="53">
      <c r="A53" s="2" t="s">
        <v>20</v>
      </c>
      <c r="B53" s="2" t="s">
        <v>43</v>
      </c>
      <c r="C53" s="2" t="s">
        <v>44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3"/>
      <c r="R53" s="3"/>
      <c r="S53" s="26"/>
      <c r="T53" s="26"/>
      <c r="U53" s="3"/>
      <c r="V53" s="3"/>
      <c r="W53" s="3"/>
      <c r="X53" s="3"/>
      <c r="Y53" s="3"/>
      <c r="Z53" s="3"/>
    </row>
    <row r="54">
      <c r="A54" s="2"/>
      <c r="B54" s="2" t="s">
        <v>24</v>
      </c>
      <c r="C54" s="4" t="s">
        <v>24</v>
      </c>
      <c r="D54" s="2" t="s">
        <v>25</v>
      </c>
      <c r="E54" s="2"/>
      <c r="F54" s="2" t="s">
        <v>27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31</v>
      </c>
      <c r="L54" s="2" t="s">
        <v>32</v>
      </c>
      <c r="M54" s="3"/>
      <c r="N54" s="2"/>
      <c r="O54" s="2"/>
      <c r="P54" s="2"/>
      <c r="Q54" s="3"/>
      <c r="R54" s="3"/>
      <c r="S54" s="26"/>
      <c r="T54" s="26"/>
      <c r="U54" s="3"/>
      <c r="V54" s="3"/>
      <c r="W54" s="3"/>
      <c r="X54" s="3"/>
      <c r="Y54" s="3"/>
      <c r="Z54" s="3"/>
    </row>
    <row r="55">
      <c r="A55" s="2" t="s">
        <v>8</v>
      </c>
      <c r="B55" s="2"/>
      <c r="C55" s="2"/>
      <c r="D55" s="3" t="str">
        <f t="shared" ref="D55:D62" si="30">(B55-C55)/B55</f>
        <v>#DIV/0!</v>
      </c>
      <c r="E55" s="3"/>
      <c r="F55" s="2">
        <v>0.411949685534591</v>
      </c>
      <c r="G55" s="2">
        <v>0.355345911949685</v>
      </c>
      <c r="H55" s="3">
        <f t="shared" ref="H55:H62" si="31">(F55-G55)/F55</f>
        <v>0.1374045802</v>
      </c>
      <c r="I55" s="3"/>
      <c r="J55" s="3"/>
      <c r="K55" s="3"/>
      <c r="L55" s="3"/>
      <c r="M55" s="3"/>
      <c r="N55" s="2"/>
      <c r="O55" s="2"/>
      <c r="P55" s="2"/>
      <c r="Q55" s="3"/>
      <c r="R55" s="3"/>
      <c r="S55" s="26"/>
      <c r="T55" s="26"/>
      <c r="U55" s="3"/>
      <c r="V55" s="3"/>
      <c r="W55" s="3"/>
      <c r="X55" s="3"/>
      <c r="Y55" s="3"/>
      <c r="Z55" s="3"/>
    </row>
    <row r="56">
      <c r="A56" s="2" t="s">
        <v>9</v>
      </c>
      <c r="B56" s="2"/>
      <c r="C56" s="2"/>
      <c r="D56" s="3" t="str">
        <f t="shared" si="30"/>
        <v>#DIV/0!</v>
      </c>
      <c r="E56" s="3"/>
      <c r="F56" s="2">
        <v>0.179391350774159</v>
      </c>
      <c r="G56" s="2">
        <v>0.145755472504004</v>
      </c>
      <c r="H56" s="3">
        <f t="shared" si="31"/>
        <v>0.1875</v>
      </c>
      <c r="I56" s="3"/>
      <c r="J56" s="3"/>
      <c r="K56" s="3"/>
      <c r="L56" s="3"/>
      <c r="M56" s="3"/>
      <c r="N56" s="2"/>
      <c r="O56" s="2"/>
      <c r="P56" s="2"/>
      <c r="Q56" s="3"/>
      <c r="R56" s="3"/>
      <c r="S56" s="26"/>
      <c r="T56" s="26"/>
      <c r="U56" s="3"/>
      <c r="V56" s="3"/>
      <c r="W56" s="3"/>
      <c r="X56" s="3"/>
      <c r="Y56" s="3"/>
      <c r="Z56" s="3"/>
    </row>
    <row r="57">
      <c r="A57" s="2" t="s">
        <v>10</v>
      </c>
      <c r="B57" s="2"/>
      <c r="C57" s="2"/>
      <c r="D57" s="3" t="str">
        <f t="shared" si="30"/>
        <v>#DIV/0!</v>
      </c>
      <c r="E57" s="3"/>
      <c r="F57" s="2">
        <v>0.0270498732037193</v>
      </c>
      <c r="G57" s="2">
        <v>0.0236686390532544</v>
      </c>
      <c r="H57" s="3">
        <f t="shared" si="31"/>
        <v>0.125</v>
      </c>
      <c r="I57" s="3"/>
      <c r="J57" s="3"/>
      <c r="K57" s="3"/>
      <c r="L57" s="3"/>
      <c r="M57" s="3"/>
      <c r="N57" s="2"/>
      <c r="O57" s="2"/>
      <c r="P57" s="2"/>
      <c r="Q57" s="3"/>
      <c r="R57" s="3"/>
      <c r="S57" s="26"/>
      <c r="T57" s="26"/>
      <c r="U57" s="3"/>
      <c r="V57" s="3"/>
      <c r="W57" s="3"/>
      <c r="X57" s="3"/>
      <c r="Y57" s="3"/>
      <c r="Z57" s="3"/>
    </row>
    <row r="58">
      <c r="A58" s="2" t="s">
        <v>11</v>
      </c>
      <c r="B58" s="2"/>
      <c r="C58" s="2"/>
      <c r="D58" s="3" t="str">
        <f t="shared" si="30"/>
        <v>#DIV/0!</v>
      </c>
      <c r="E58" s="3"/>
      <c r="F58" s="2"/>
      <c r="G58" s="2"/>
      <c r="H58" s="3" t="str">
        <f t="shared" si="31"/>
        <v>#DIV/0!</v>
      </c>
      <c r="I58" s="3"/>
      <c r="J58" s="3"/>
      <c r="K58" s="3"/>
      <c r="L58" s="3"/>
      <c r="M58" s="3"/>
      <c r="N58" s="2"/>
      <c r="O58" s="2"/>
      <c r="P58" s="2"/>
      <c r="Q58" s="3"/>
      <c r="R58" s="3"/>
      <c r="S58" s="26"/>
      <c r="T58" s="26"/>
      <c r="U58" s="3"/>
      <c r="V58" s="3"/>
      <c r="W58" s="3"/>
      <c r="X58" s="3"/>
      <c r="Y58" s="3"/>
      <c r="Z58" s="3"/>
    </row>
    <row r="59">
      <c r="A59" s="2" t="s">
        <v>12</v>
      </c>
      <c r="B59" s="2"/>
      <c r="C59" s="2"/>
      <c r="D59" s="3" t="str">
        <f t="shared" si="30"/>
        <v>#DIV/0!</v>
      </c>
      <c r="E59" s="3"/>
      <c r="F59" s="2"/>
      <c r="G59" s="2"/>
      <c r="H59" s="3" t="str">
        <f t="shared" si="31"/>
        <v>#DIV/0!</v>
      </c>
      <c r="I59" s="3"/>
      <c r="J59" s="3"/>
      <c r="K59" s="3"/>
      <c r="L59" s="3"/>
      <c r="M59" s="3"/>
      <c r="N59" s="3"/>
      <c r="O59" s="26"/>
      <c r="P59" s="26"/>
      <c r="Q59" s="3"/>
      <c r="R59" s="3"/>
      <c r="S59" s="26"/>
      <c r="T59" s="26"/>
      <c r="U59" s="3"/>
      <c r="V59" s="3"/>
      <c r="W59" s="3"/>
      <c r="X59" s="3"/>
      <c r="Y59" s="3"/>
      <c r="Z59" s="3"/>
    </row>
    <row r="60">
      <c r="A60" s="2" t="s">
        <v>13</v>
      </c>
      <c r="B60" s="2"/>
      <c r="C60" s="2"/>
      <c r="D60" s="3" t="str">
        <f t="shared" si="30"/>
        <v>#DIV/0!</v>
      </c>
      <c r="E60" s="3"/>
      <c r="F60" s="2"/>
      <c r="G60" s="2"/>
      <c r="H60" s="3" t="str">
        <f t="shared" si="31"/>
        <v>#DIV/0!</v>
      </c>
      <c r="I60" s="3"/>
      <c r="J60" s="3"/>
      <c r="K60" s="3"/>
      <c r="L60" s="3"/>
      <c r="M60" s="3"/>
      <c r="N60" s="3"/>
      <c r="O60" s="26"/>
      <c r="P60" s="26"/>
      <c r="Q60" s="3"/>
      <c r="R60" s="3"/>
      <c r="S60" s="26"/>
      <c r="T60" s="26"/>
      <c r="U60" s="3"/>
      <c r="V60" s="3"/>
      <c r="W60" s="3"/>
      <c r="X60" s="3"/>
      <c r="Y60" s="3"/>
      <c r="Z60" s="3"/>
    </row>
    <row r="61">
      <c r="A61" s="2" t="s">
        <v>14</v>
      </c>
      <c r="B61" s="2"/>
      <c r="C61" s="2"/>
      <c r="D61" s="3" t="str">
        <f t="shared" si="30"/>
        <v>#DIV/0!</v>
      </c>
      <c r="E61" s="3"/>
      <c r="F61" s="2">
        <v>0.694915254237288</v>
      </c>
      <c r="G61" s="2">
        <v>0.635593220338983</v>
      </c>
      <c r="H61" s="3">
        <f t="shared" si="31"/>
        <v>0.08536585366</v>
      </c>
      <c r="I61" s="3"/>
      <c r="J61" s="3"/>
      <c r="K61" s="3"/>
      <c r="L61" s="3"/>
      <c r="M61" s="3"/>
      <c r="N61" s="3"/>
      <c r="O61" s="26"/>
      <c r="P61" s="26"/>
      <c r="Q61" s="3"/>
      <c r="R61" s="3"/>
      <c r="S61" s="26"/>
      <c r="T61" s="26"/>
      <c r="U61" s="3"/>
      <c r="V61" s="3"/>
      <c r="W61" s="3"/>
      <c r="X61" s="3"/>
      <c r="Y61" s="3"/>
      <c r="Z61" s="3"/>
    </row>
    <row r="62">
      <c r="A62" s="2" t="s">
        <v>15</v>
      </c>
      <c r="B62" s="2"/>
      <c r="C62" s="2"/>
      <c r="D62" s="3" t="str">
        <f t="shared" si="30"/>
        <v>#DIV/0!</v>
      </c>
      <c r="E62" s="3"/>
      <c r="F62" s="2">
        <v>0.436320754716981</v>
      </c>
      <c r="G62" s="2">
        <v>0.344339622641509</v>
      </c>
      <c r="H62" s="3">
        <f t="shared" si="31"/>
        <v>0.2108108108</v>
      </c>
      <c r="I62" s="3"/>
      <c r="J62" s="3"/>
      <c r="K62" s="3"/>
      <c r="L62" s="3"/>
      <c r="M62" s="3"/>
      <c r="N62" s="3"/>
      <c r="O62" s="26"/>
      <c r="P62" s="26"/>
      <c r="Q62" s="3"/>
      <c r="R62" s="3"/>
      <c r="S62" s="26"/>
      <c r="T62" s="26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26"/>
      <c r="G63" s="3"/>
      <c r="H63" s="3"/>
      <c r="I63" s="3"/>
      <c r="J63" s="3"/>
      <c r="K63" s="3"/>
      <c r="L63" s="3"/>
      <c r="M63" s="3"/>
      <c r="N63" s="3"/>
      <c r="O63" s="26"/>
      <c r="P63" s="26"/>
      <c r="Q63" s="3"/>
      <c r="R63" s="3"/>
      <c r="S63" s="26"/>
      <c r="T63" s="26"/>
      <c r="U63" s="3"/>
      <c r="V63" s="3"/>
      <c r="W63" s="3"/>
      <c r="X63" s="3"/>
      <c r="Y63" s="3"/>
      <c r="Z63" s="3"/>
    </row>
    <row r="64">
      <c r="A64" s="27" t="s">
        <v>45</v>
      </c>
      <c r="B64" s="2" t="s">
        <v>46</v>
      </c>
      <c r="C64" s="2" t="s">
        <v>47</v>
      </c>
      <c r="D64" s="2" t="s">
        <v>48</v>
      </c>
      <c r="E64" s="2" t="s">
        <v>49</v>
      </c>
      <c r="G64" s="27" t="s">
        <v>50</v>
      </c>
      <c r="H64" s="2" t="s">
        <v>46</v>
      </c>
      <c r="I64" s="2" t="s">
        <v>47</v>
      </c>
      <c r="J64" s="2" t="s">
        <v>48</v>
      </c>
      <c r="K64" s="2" t="s">
        <v>49</v>
      </c>
      <c r="M64" s="27" t="s">
        <v>51</v>
      </c>
      <c r="N64" s="2" t="s">
        <v>46</v>
      </c>
      <c r="O64" s="2" t="s">
        <v>47</v>
      </c>
      <c r="P64" s="2" t="s">
        <v>48</v>
      </c>
      <c r="Q64" s="2" t="s">
        <v>49</v>
      </c>
      <c r="S64" s="27" t="s">
        <v>52</v>
      </c>
      <c r="T64" s="2" t="s">
        <v>46</v>
      </c>
      <c r="U64" s="2" t="s">
        <v>47</v>
      </c>
      <c r="V64" s="2"/>
      <c r="W64" s="27" t="s">
        <v>53</v>
      </c>
      <c r="X64" s="2" t="s">
        <v>46</v>
      </c>
      <c r="Y64" s="2" t="s">
        <v>47</v>
      </c>
      <c r="Z64" s="2"/>
      <c r="AA64" s="27" t="s">
        <v>54</v>
      </c>
      <c r="AB64" s="2" t="s">
        <v>46</v>
      </c>
      <c r="AC64" s="2" t="s">
        <v>47</v>
      </c>
    </row>
    <row r="65">
      <c r="A65" s="2" t="s">
        <v>55</v>
      </c>
      <c r="B65" s="29">
        <v>3979.84118515546</v>
      </c>
      <c r="C65" s="13">
        <v>0.0247</v>
      </c>
      <c r="D65" s="3"/>
      <c r="E65" s="3"/>
      <c r="G65" s="2" t="s">
        <v>55</v>
      </c>
      <c r="H65" s="29">
        <v>1498.17887603878</v>
      </c>
      <c r="I65" s="13">
        <v>0.0424878504672897</v>
      </c>
      <c r="J65" s="3"/>
      <c r="K65" s="3"/>
      <c r="M65" s="2" t="s">
        <v>55</v>
      </c>
      <c r="N65" s="29">
        <v>1498.17887603878</v>
      </c>
      <c r="O65" s="13"/>
      <c r="P65" s="3"/>
      <c r="Q65" s="3"/>
      <c r="S65" s="2" t="s">
        <v>55</v>
      </c>
      <c r="T65" s="29">
        <v>1498.17887603878</v>
      </c>
      <c r="U65" s="13"/>
      <c r="V65" s="3"/>
      <c r="W65" s="2" t="s">
        <v>55</v>
      </c>
      <c r="X65" s="29"/>
      <c r="Y65" s="13">
        <v>0.0247</v>
      </c>
      <c r="Z65" s="3"/>
      <c r="AA65" s="2" t="s">
        <v>55</v>
      </c>
      <c r="AB65" s="29"/>
      <c r="AC65" s="13"/>
    </row>
    <row r="66">
      <c r="A66" s="2" t="s">
        <v>8</v>
      </c>
      <c r="B66" s="2">
        <v>3321.66348259193</v>
      </c>
      <c r="C66" s="13">
        <f>D66/E66</f>
        <v>0.005263157895</v>
      </c>
      <c r="D66" s="2">
        <v>1.0</v>
      </c>
      <c r="E66" s="2">
        <v>190.0</v>
      </c>
      <c r="G66" s="2" t="s">
        <v>8</v>
      </c>
      <c r="H66" s="2">
        <v>1014.5739804044</v>
      </c>
      <c r="I66" s="13">
        <v>0.057</v>
      </c>
      <c r="J66" s="2">
        <v>4.0</v>
      </c>
      <c r="K66" s="2">
        <v>190.0</v>
      </c>
      <c r="M66" s="2" t="s">
        <v>8</v>
      </c>
      <c r="N66" s="2">
        <v>1014.5739804044</v>
      </c>
      <c r="O66" s="13">
        <v>0.0053</v>
      </c>
      <c r="P66" s="2">
        <v>4.0</v>
      </c>
      <c r="Q66" s="2">
        <v>190.0</v>
      </c>
      <c r="S66" s="2" t="s">
        <v>8</v>
      </c>
      <c r="T66" s="2"/>
      <c r="U66" s="13">
        <v>0.547</v>
      </c>
      <c r="V66" s="2"/>
      <c r="W66" s="2" t="s">
        <v>8</v>
      </c>
      <c r="X66" s="2">
        <v>4475.26511495669</v>
      </c>
      <c r="Y66" s="13">
        <v>0.0085</v>
      </c>
      <c r="Z66" s="2"/>
      <c r="AA66" s="2" t="s">
        <v>8</v>
      </c>
      <c r="AB66" s="2">
        <v>928.958100079841</v>
      </c>
      <c r="AC66" s="13">
        <v>0.0256</v>
      </c>
    </row>
    <row r="67">
      <c r="A67" s="2" t="s">
        <v>9</v>
      </c>
      <c r="B67" s="2">
        <v>3828.15902229539</v>
      </c>
      <c r="C67" s="13">
        <f>(D67/E67)</f>
        <v>0.02213541667</v>
      </c>
      <c r="D67" s="2">
        <v>17.0</v>
      </c>
      <c r="E67" s="2">
        <v>768.0</v>
      </c>
      <c r="G67" s="2" t="s">
        <v>9</v>
      </c>
      <c r="H67" s="2">
        <v>1468.70806782516</v>
      </c>
      <c r="I67" s="13">
        <v>0.0456</v>
      </c>
      <c r="J67" s="2">
        <v>35.0</v>
      </c>
      <c r="K67" s="2">
        <v>768.0</v>
      </c>
      <c r="M67" s="2" t="s">
        <v>9</v>
      </c>
      <c r="N67" s="2">
        <v>1468.70806782516</v>
      </c>
      <c r="O67" s="13">
        <v>0.0091</v>
      </c>
      <c r="P67" s="2">
        <v>35.0</v>
      </c>
      <c r="Q67" s="2">
        <v>768.0</v>
      </c>
      <c r="S67" s="2" t="s">
        <v>9</v>
      </c>
      <c r="T67" s="2"/>
      <c r="U67" s="13">
        <v>0.6264</v>
      </c>
      <c r="V67" s="2"/>
      <c r="W67" s="2" t="s">
        <v>9</v>
      </c>
      <c r="X67" s="2">
        <v>4212.91097190326</v>
      </c>
      <c r="Y67" s="13">
        <v>0.0313</v>
      </c>
      <c r="Z67" s="2"/>
      <c r="AA67" s="2" t="s">
        <v>9</v>
      </c>
      <c r="AB67" s="2">
        <v>1609.0739225186</v>
      </c>
      <c r="AC67" s="13">
        <v>0.0492</v>
      </c>
    </row>
    <row r="68">
      <c r="A68" s="2" t="s">
        <v>10</v>
      </c>
      <c r="B68" s="2">
        <v>4077.9932613106</v>
      </c>
      <c r="C68" s="13">
        <f t="shared" ref="C68:C73" si="32">D68/E68</f>
        <v>0.0269058296</v>
      </c>
      <c r="D68" s="2">
        <v>18.0</v>
      </c>
      <c r="E68" s="2">
        <v>669.0</v>
      </c>
      <c r="G68" s="2" t="s">
        <v>10</v>
      </c>
      <c r="H68" s="2">
        <v>1474.53884287667</v>
      </c>
      <c r="I68" s="13">
        <v>0.0463</v>
      </c>
      <c r="J68" s="2">
        <v>31.0</v>
      </c>
      <c r="K68" s="2">
        <v>669.0</v>
      </c>
      <c r="M68" s="2" t="s">
        <v>10</v>
      </c>
      <c r="N68" s="2">
        <v>1474.53884287667</v>
      </c>
      <c r="O68" s="13">
        <v>0.0075</v>
      </c>
      <c r="P68" s="2">
        <v>31.0</v>
      </c>
      <c r="Q68" s="2">
        <v>669.0</v>
      </c>
      <c r="S68" s="2" t="s">
        <v>10</v>
      </c>
      <c r="T68" s="2"/>
      <c r="U68" s="13">
        <v>0.6071</v>
      </c>
      <c r="V68" s="2"/>
      <c r="W68" s="2" t="s">
        <v>10</v>
      </c>
      <c r="X68" s="2">
        <v>4414.1978087792</v>
      </c>
      <c r="Y68" s="13">
        <v>0.0286</v>
      </c>
      <c r="Z68" s="2"/>
      <c r="AA68" s="2" t="s">
        <v>10</v>
      </c>
      <c r="AB68" s="2">
        <v>1663.79119497011</v>
      </c>
      <c r="AC68" s="13">
        <v>0.05</v>
      </c>
    </row>
    <row r="69">
      <c r="A69" s="2" t="s">
        <v>11</v>
      </c>
      <c r="B69" s="2">
        <v>3917.84759007907</v>
      </c>
      <c r="C69" s="13">
        <f t="shared" si="32"/>
        <v>0.02479338843</v>
      </c>
      <c r="D69" s="2">
        <v>15.0</v>
      </c>
      <c r="E69" s="2">
        <v>605.0</v>
      </c>
      <c r="G69" s="2" t="s">
        <v>11</v>
      </c>
      <c r="H69" s="2">
        <v>1534.76437057106</v>
      </c>
      <c r="I69" s="13">
        <v>0.0463</v>
      </c>
      <c r="J69" s="2">
        <v>28.0</v>
      </c>
      <c r="K69" s="2">
        <v>605.0</v>
      </c>
      <c r="M69" s="2" t="s">
        <v>11</v>
      </c>
      <c r="N69" s="2">
        <v>1534.76437057106</v>
      </c>
      <c r="O69" s="13">
        <v>0.005</v>
      </c>
      <c r="P69" s="2">
        <v>28.0</v>
      </c>
      <c r="Q69" s="2">
        <v>605.0</v>
      </c>
      <c r="R69" s="23"/>
      <c r="S69" s="2" t="s">
        <v>11</v>
      </c>
      <c r="T69" s="2"/>
      <c r="U69" s="13">
        <v>0.6063</v>
      </c>
      <c r="V69" s="2"/>
      <c r="W69" s="2" t="s">
        <v>11</v>
      </c>
      <c r="X69" s="2">
        <v>4248.03253396029</v>
      </c>
      <c r="Y69" s="13">
        <v>0.0289</v>
      </c>
      <c r="Z69" s="2"/>
      <c r="AA69" s="2" t="s">
        <v>11</v>
      </c>
      <c r="AB69" s="2">
        <v>1618.67617518225</v>
      </c>
      <c r="AC69" s="13">
        <v>0.0472</v>
      </c>
    </row>
    <row r="70">
      <c r="A70" s="2" t="s">
        <v>12</v>
      </c>
      <c r="B70" s="2">
        <v>3862.75968684157</v>
      </c>
      <c r="C70" s="13">
        <f t="shared" si="32"/>
        <v>0.02411575563</v>
      </c>
      <c r="D70" s="2">
        <v>15.0</v>
      </c>
      <c r="E70" s="2">
        <v>622.0</v>
      </c>
      <c r="G70" s="2" t="s">
        <v>12</v>
      </c>
      <c r="H70" s="2">
        <v>1492.45573451799</v>
      </c>
      <c r="I70" s="13">
        <v>0.0466</v>
      </c>
      <c r="J70" s="2">
        <v>29.0</v>
      </c>
      <c r="K70" s="2">
        <v>622.0</v>
      </c>
      <c r="M70" s="2" t="s">
        <v>12</v>
      </c>
      <c r="N70" s="2">
        <v>1492.45573451799</v>
      </c>
      <c r="O70" s="13">
        <v>0.008</v>
      </c>
      <c r="P70" s="2">
        <v>29.0</v>
      </c>
      <c r="Q70" s="2">
        <v>622.0</v>
      </c>
      <c r="R70" s="3"/>
      <c r="S70" s="2" t="s">
        <v>12</v>
      </c>
      <c r="T70" s="2"/>
      <c r="U70" s="13">
        <v>0.6071</v>
      </c>
      <c r="V70" s="2"/>
      <c r="W70" s="2" t="s">
        <v>12</v>
      </c>
      <c r="X70" s="2">
        <v>4310.29453026952</v>
      </c>
      <c r="Y70" s="13">
        <v>0.0281</v>
      </c>
      <c r="Z70" s="2"/>
      <c r="AA70" s="2" t="s">
        <v>12</v>
      </c>
      <c r="AB70" s="2">
        <v>1562.32299051249</v>
      </c>
      <c r="AC70" s="13">
        <v>0.0485</v>
      </c>
    </row>
    <row r="71">
      <c r="A71" s="2" t="s">
        <v>13</v>
      </c>
      <c r="B71" s="2">
        <v>3824.28465564518</v>
      </c>
      <c r="C71" s="13">
        <f t="shared" si="32"/>
        <v>0.02325581395</v>
      </c>
      <c r="D71" s="2">
        <v>15.0</v>
      </c>
      <c r="E71" s="2">
        <v>645.0</v>
      </c>
      <c r="G71" s="2" t="s">
        <v>13</v>
      </c>
      <c r="H71" s="2">
        <v>1492.97857098671</v>
      </c>
      <c r="I71" s="13">
        <v>0.045</v>
      </c>
      <c r="J71" s="2">
        <v>29.0</v>
      </c>
      <c r="K71" s="2">
        <v>645.0</v>
      </c>
      <c r="M71" s="2" t="s">
        <v>13</v>
      </c>
      <c r="N71" s="2">
        <v>1492.97857098671</v>
      </c>
      <c r="O71" s="13">
        <v>0.0016</v>
      </c>
      <c r="P71" s="2">
        <v>29.0</v>
      </c>
      <c r="Q71" s="2">
        <v>645.0</v>
      </c>
      <c r="R71" s="3"/>
      <c r="S71" s="2" t="s">
        <v>13</v>
      </c>
      <c r="T71" s="2"/>
      <c r="U71" s="13">
        <v>0.6216</v>
      </c>
      <c r="V71" s="2"/>
      <c r="W71" s="2" t="s">
        <v>13</v>
      </c>
      <c r="X71" s="2">
        <v>4282.45609158672</v>
      </c>
      <c r="Y71" s="13">
        <v>0.0301</v>
      </c>
      <c r="Z71" s="2"/>
      <c r="AA71" s="2" t="s">
        <v>13</v>
      </c>
      <c r="AB71" s="2">
        <v>1526.62676140696</v>
      </c>
      <c r="AC71" s="13">
        <v>0.0476</v>
      </c>
    </row>
    <row r="72">
      <c r="A72" s="2" t="s">
        <v>14</v>
      </c>
      <c r="B72" s="2">
        <v>3908.64441832619</v>
      </c>
      <c r="C72" s="13">
        <f t="shared" si="32"/>
        <v>0.02</v>
      </c>
      <c r="D72" s="2">
        <v>9.0</v>
      </c>
      <c r="E72" s="2">
        <v>450.0</v>
      </c>
      <c r="G72" s="2" t="s">
        <v>14</v>
      </c>
      <c r="H72" s="2">
        <v>1531.22701238696</v>
      </c>
      <c r="I72" s="13">
        <v>0.0511</v>
      </c>
      <c r="J72" s="2">
        <v>23.0</v>
      </c>
      <c r="K72" s="2">
        <v>450.0</v>
      </c>
      <c r="M72" s="2" t="s">
        <v>14</v>
      </c>
      <c r="N72" s="2">
        <v>1531.22701238696</v>
      </c>
      <c r="O72" s="13">
        <v>0.0067</v>
      </c>
      <c r="P72" s="2">
        <v>23.0</v>
      </c>
      <c r="Q72" s="2">
        <v>450.0</v>
      </c>
      <c r="R72" s="3"/>
      <c r="S72" s="2" t="s">
        <v>14</v>
      </c>
      <c r="T72" s="2"/>
      <c r="U72" s="13">
        <v>0.5618</v>
      </c>
      <c r="V72" s="2"/>
      <c r="W72" s="2" t="s">
        <v>14</v>
      </c>
      <c r="X72" s="2">
        <v>4326.96307186693</v>
      </c>
      <c r="Y72" s="13">
        <v>0.0247</v>
      </c>
      <c r="Z72" s="2"/>
      <c r="AA72" s="2" t="s">
        <v>14</v>
      </c>
      <c r="AB72" s="2">
        <v>1498.67196459337</v>
      </c>
      <c r="AC72" s="13">
        <v>0.053</v>
      </c>
    </row>
    <row r="73">
      <c r="A73" s="2" t="s">
        <v>15</v>
      </c>
      <c r="B73" s="2">
        <v>4063.3047017015</v>
      </c>
      <c r="C73" s="13">
        <f t="shared" si="32"/>
        <v>0.02924791086</v>
      </c>
      <c r="D73" s="2">
        <v>21.0</v>
      </c>
      <c r="E73" s="2">
        <v>718.0</v>
      </c>
      <c r="G73" s="2" t="s">
        <v>15</v>
      </c>
      <c r="H73" s="2">
        <v>1584.93801050025</v>
      </c>
      <c r="I73" s="13">
        <v>0.0487</v>
      </c>
      <c r="J73" s="2">
        <v>35.0</v>
      </c>
      <c r="K73" s="2">
        <v>718.0</v>
      </c>
      <c r="M73" s="2" t="s">
        <v>15</v>
      </c>
      <c r="N73" s="2">
        <v>1584.93801050025</v>
      </c>
      <c r="O73" s="13">
        <v>0.007</v>
      </c>
      <c r="P73" s="2">
        <v>35.0</v>
      </c>
      <c r="Q73" s="2">
        <v>718.0</v>
      </c>
      <c r="R73" s="3"/>
      <c r="S73" s="2" t="s">
        <v>15</v>
      </c>
      <c r="T73" s="2"/>
      <c r="U73" s="13">
        <v>0.6216</v>
      </c>
      <c r="V73" s="2"/>
      <c r="W73" s="2" t="s">
        <v>15</v>
      </c>
      <c r="X73" s="2">
        <v>4499.17286455748</v>
      </c>
      <c r="Y73" s="13">
        <v>0.0298</v>
      </c>
      <c r="Z73" s="2"/>
      <c r="AA73" s="2" t="s">
        <v>15</v>
      </c>
      <c r="AB73" s="2">
        <v>1431.28837724186</v>
      </c>
      <c r="AC73" s="13">
        <v>0.0482</v>
      </c>
    </row>
    <row r="74">
      <c r="A74" s="30" t="s">
        <v>37</v>
      </c>
      <c r="B74" s="29">
        <v>3979.84118515546</v>
      </c>
      <c r="C74" s="13">
        <v>0.0247</v>
      </c>
      <c r="D74" s="3"/>
      <c r="E74" s="3"/>
      <c r="F74" s="3"/>
      <c r="G74" s="3"/>
      <c r="H74" s="29">
        <v>1498.17887603878</v>
      </c>
      <c r="I74" s="13">
        <v>0.0424878504672897</v>
      </c>
      <c r="J74" s="3"/>
      <c r="K74" s="3"/>
      <c r="M74" s="30" t="s">
        <v>37</v>
      </c>
      <c r="N74" s="29">
        <v>1498.17887603878</v>
      </c>
      <c r="O74" s="13">
        <f>AVERAGE(O66:O73)</f>
        <v>0.006275</v>
      </c>
      <c r="P74" s="3"/>
      <c r="Q74" s="3"/>
      <c r="R74" s="3"/>
      <c r="S74" s="30" t="s">
        <v>37</v>
      </c>
      <c r="T74" s="29">
        <v>1498.17887603878</v>
      </c>
      <c r="U74" s="13">
        <f>AVERAGE(U66:U73)</f>
        <v>0.5998625</v>
      </c>
      <c r="V74" s="3"/>
      <c r="W74" s="30" t="s">
        <v>37</v>
      </c>
      <c r="X74" s="29">
        <f t="shared" ref="X74:Y74" si="33">AVERAGE(X66:X73)</f>
        <v>4346.161623</v>
      </c>
      <c r="Y74" s="13">
        <f t="shared" si="33"/>
        <v>0.02625</v>
      </c>
      <c r="Z74" s="3"/>
      <c r="AA74" s="30" t="s">
        <v>37</v>
      </c>
      <c r="AB74" s="29">
        <f t="shared" ref="AB74:AC74" si="34">AVERAGE(AB66:AB73)</f>
        <v>1479.926186</v>
      </c>
      <c r="AC74" s="13">
        <f t="shared" si="34"/>
        <v>0.0461625</v>
      </c>
    </row>
    <row r="75">
      <c r="A75" s="30" t="s">
        <v>38</v>
      </c>
      <c r="B75" s="3">
        <f t="shared" ref="B75:C75" si="35">AVERAGE(B66,B69,B70,B72)</f>
        <v>3752.728794</v>
      </c>
      <c r="C75" s="23">
        <f t="shared" si="35"/>
        <v>0.01854307549</v>
      </c>
      <c r="D75" s="3"/>
      <c r="E75" s="3"/>
      <c r="F75" s="3"/>
      <c r="G75" s="3"/>
      <c r="H75" s="3">
        <f t="shared" ref="H75:I75" si="36">AVERAGE(H66,H69,H70,H72)</f>
        <v>1393.255274</v>
      </c>
      <c r="I75" s="23">
        <f t="shared" si="36"/>
        <v>0.05025</v>
      </c>
      <c r="J75" s="3"/>
      <c r="K75" s="3"/>
      <c r="M75" s="30" t="s">
        <v>38</v>
      </c>
      <c r="N75" s="3">
        <f t="shared" ref="N75:O75" si="37">AVERAGE(N66,N69,N70,N72)</f>
        <v>1393.255274</v>
      </c>
      <c r="O75" s="23">
        <f t="shared" si="37"/>
        <v>0.00625</v>
      </c>
      <c r="P75" s="3"/>
      <c r="Q75" s="3"/>
      <c r="R75" s="3"/>
      <c r="S75" s="30" t="s">
        <v>38</v>
      </c>
      <c r="T75" s="3" t="str">
        <f t="shared" ref="T75:U75" si="38">AVERAGE(T66,T69,T70,T72)</f>
        <v>#DIV/0!</v>
      </c>
      <c r="U75" s="23">
        <f t="shared" si="38"/>
        <v>0.58055</v>
      </c>
      <c r="V75" s="3"/>
      <c r="W75" s="30" t="s">
        <v>38</v>
      </c>
      <c r="X75" s="3">
        <f t="shared" ref="X75:Y75" si="39">AVERAGE(X66,X69,X70,X72)</f>
        <v>4340.138813</v>
      </c>
      <c r="Y75" s="23">
        <f t="shared" si="39"/>
        <v>0.02255</v>
      </c>
      <c r="Z75" s="3"/>
      <c r="AA75" s="30" t="s">
        <v>38</v>
      </c>
      <c r="AB75" s="3">
        <f t="shared" ref="AB75:AC75" si="40">AVERAGE(AB66,AB69,AB70,AB72)</f>
        <v>1402.157308</v>
      </c>
      <c r="AC75" s="23">
        <f t="shared" si="40"/>
        <v>0.043575</v>
      </c>
    </row>
    <row r="76">
      <c r="A76" s="30" t="s">
        <v>39</v>
      </c>
      <c r="B76" s="3">
        <f t="shared" ref="B76:C76" si="41">AVERAGE(B67,B73)</f>
        <v>3945.731862</v>
      </c>
      <c r="C76" s="23">
        <f t="shared" si="41"/>
        <v>0.02569166377</v>
      </c>
      <c r="D76" s="3"/>
      <c r="E76" s="3"/>
      <c r="F76" s="3"/>
      <c r="G76" s="3"/>
      <c r="H76" s="3">
        <f t="shared" ref="H76:I76" si="42">AVERAGE(H67,H73)</f>
        <v>1526.823039</v>
      </c>
      <c r="I76" s="23">
        <f t="shared" si="42"/>
        <v>0.04715</v>
      </c>
      <c r="J76" s="3"/>
      <c r="K76" s="3"/>
      <c r="M76" s="30" t="s">
        <v>39</v>
      </c>
      <c r="N76" s="3">
        <f t="shared" ref="N76:O76" si="43">AVERAGE(N67,N73)</f>
        <v>1526.823039</v>
      </c>
      <c r="O76" s="23">
        <f t="shared" si="43"/>
        <v>0.00805</v>
      </c>
      <c r="P76" s="3"/>
      <c r="Q76" s="3"/>
      <c r="R76" s="3"/>
      <c r="S76" s="30" t="s">
        <v>39</v>
      </c>
      <c r="T76" s="3" t="str">
        <f t="shared" ref="T76:U76" si="44">AVERAGE(T67,T73)</f>
        <v>#DIV/0!</v>
      </c>
      <c r="U76" s="23">
        <f t="shared" si="44"/>
        <v>0.624</v>
      </c>
      <c r="V76" s="3"/>
      <c r="W76" s="30" t="s">
        <v>39</v>
      </c>
      <c r="X76" s="3">
        <f t="shared" ref="X76:Y76" si="45">AVERAGE(X67,X73)</f>
        <v>4356.041918</v>
      </c>
      <c r="Y76" s="23">
        <f t="shared" si="45"/>
        <v>0.03055</v>
      </c>
      <c r="Z76" s="3"/>
      <c r="AA76" s="30" t="s">
        <v>39</v>
      </c>
      <c r="AB76" s="3">
        <f t="shared" ref="AB76:AC76" si="46">AVERAGE(AB67,AB73)</f>
        <v>1520.18115</v>
      </c>
      <c r="AC76" s="23">
        <f t="shared" si="46"/>
        <v>0.0487</v>
      </c>
    </row>
    <row r="77">
      <c r="A77" s="30" t="s">
        <v>40</v>
      </c>
      <c r="B77" s="3">
        <f t="shared" ref="B77:C77" si="47">AVERAGE(B65,B71)</f>
        <v>3902.06292</v>
      </c>
      <c r="C77" s="23">
        <f t="shared" si="47"/>
        <v>0.02397790698</v>
      </c>
      <c r="D77" s="3"/>
      <c r="E77" s="3"/>
      <c r="F77" s="3"/>
      <c r="G77" s="3"/>
      <c r="H77" s="3">
        <f t="shared" ref="H77:I77" si="48">AVERAGE(H65,H71)</f>
        <v>1495.578724</v>
      </c>
      <c r="I77" s="23">
        <f t="shared" si="48"/>
        <v>0.04374392523</v>
      </c>
      <c r="J77" s="3"/>
      <c r="K77" s="3"/>
      <c r="M77" s="30" t="s">
        <v>40</v>
      </c>
      <c r="N77" s="3">
        <f t="shared" ref="N77:O77" si="49">AVERAGE(N65,N71)</f>
        <v>1495.578724</v>
      </c>
      <c r="O77" s="23">
        <f t="shared" si="49"/>
        <v>0.0016</v>
      </c>
      <c r="P77" s="3"/>
      <c r="Q77" s="3"/>
      <c r="R77" s="3"/>
      <c r="S77" s="30" t="s">
        <v>40</v>
      </c>
      <c r="T77" s="3">
        <f t="shared" ref="T77:U77" si="50">AVERAGE(T65,T71)</f>
        <v>1498.178876</v>
      </c>
      <c r="U77" s="23">
        <f t="shared" si="50"/>
        <v>0.6216</v>
      </c>
      <c r="V77" s="3"/>
      <c r="W77" s="30" t="s">
        <v>40</v>
      </c>
      <c r="X77" s="3">
        <f t="shared" ref="X77:Y77" si="51">AVERAGE(X65,X71)</f>
        <v>4282.456092</v>
      </c>
      <c r="Y77" s="23">
        <f t="shared" si="51"/>
        <v>0.0274</v>
      </c>
      <c r="Z77" s="3"/>
      <c r="AA77" s="30" t="s">
        <v>40</v>
      </c>
      <c r="AB77" s="3">
        <f t="shared" ref="AB77:AC77" si="52">AVERAGE(AB65,AB71)</f>
        <v>1526.626761</v>
      </c>
      <c r="AC77" s="23">
        <f t="shared" si="52"/>
        <v>0.0476</v>
      </c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6"/>
      <c r="P78" s="26"/>
      <c r="Q78" s="3"/>
      <c r="R78" s="3"/>
      <c r="S78" s="3"/>
      <c r="T78" s="3"/>
      <c r="U78" s="26"/>
      <c r="V78" s="26"/>
      <c r="W78" s="3"/>
      <c r="X78" s="3"/>
      <c r="Y78" s="3"/>
      <c r="Z78" s="3"/>
    </row>
    <row r="79">
      <c r="A79" s="14" t="s">
        <v>56</v>
      </c>
      <c r="B79" s="15"/>
      <c r="C79" s="15"/>
      <c r="D79" s="15"/>
      <c r="E79" s="15"/>
      <c r="F79" s="15"/>
      <c r="G79" s="15"/>
      <c r="H79" s="15"/>
      <c r="I79" s="3"/>
      <c r="J79" s="3"/>
      <c r="K79" s="3"/>
      <c r="L79" s="3"/>
      <c r="M79" s="3"/>
      <c r="N79" s="3"/>
      <c r="O79" s="26"/>
      <c r="P79" s="26"/>
      <c r="Q79" s="3"/>
      <c r="R79" s="3"/>
      <c r="S79" s="26"/>
      <c r="T79" s="26"/>
      <c r="U79" s="3"/>
      <c r="V79" s="3"/>
      <c r="W79" s="3"/>
      <c r="X79" s="3"/>
      <c r="Y79" s="3"/>
      <c r="Z79" s="3"/>
    </row>
    <row r="80">
      <c r="A80" s="14" t="s">
        <v>57</v>
      </c>
      <c r="B80" s="16" t="s">
        <v>21</v>
      </c>
      <c r="C80" s="17" t="s">
        <v>22</v>
      </c>
      <c r="D80" s="15"/>
      <c r="E80" s="15"/>
      <c r="F80" s="15"/>
      <c r="G80" s="15"/>
      <c r="H80" s="15"/>
      <c r="I80" s="3"/>
      <c r="J80" s="3"/>
      <c r="K80" s="3"/>
      <c r="L80" s="3"/>
      <c r="M80" s="3"/>
      <c r="N80" s="14" t="s">
        <v>58</v>
      </c>
      <c r="O80" s="16" t="s">
        <v>21</v>
      </c>
      <c r="P80" s="17" t="s">
        <v>22</v>
      </c>
      <c r="Q80" s="15"/>
      <c r="R80" s="15"/>
      <c r="S80" s="18"/>
      <c r="T80" s="18"/>
      <c r="U80" s="15"/>
      <c r="V80" s="15"/>
      <c r="W80" s="3"/>
      <c r="X80" s="3"/>
      <c r="Y80" s="3"/>
      <c r="Z80" s="3"/>
    </row>
    <row r="81">
      <c r="A81" s="14"/>
      <c r="B81" s="20" t="s">
        <v>24</v>
      </c>
      <c r="C81" s="31" t="s">
        <v>24</v>
      </c>
      <c r="D81" s="14" t="s">
        <v>25</v>
      </c>
      <c r="E81" s="14" t="s">
        <v>32</v>
      </c>
      <c r="F81" s="14" t="s">
        <v>27</v>
      </c>
      <c r="G81" s="14" t="s">
        <v>27</v>
      </c>
      <c r="H81" s="14" t="s">
        <v>28</v>
      </c>
      <c r="I81" s="2" t="s">
        <v>29</v>
      </c>
      <c r="J81" s="2" t="s">
        <v>30</v>
      </c>
      <c r="K81" s="2" t="s">
        <v>31</v>
      </c>
      <c r="L81" s="2" t="s">
        <v>32</v>
      </c>
      <c r="M81" s="3"/>
      <c r="N81" s="14"/>
      <c r="O81" s="20" t="s">
        <v>33</v>
      </c>
      <c r="P81" s="31" t="s">
        <v>24</v>
      </c>
      <c r="Q81" s="14" t="s">
        <v>25</v>
      </c>
      <c r="R81" s="14"/>
      <c r="S81" s="20" t="s">
        <v>34</v>
      </c>
      <c r="T81" s="20" t="s">
        <v>27</v>
      </c>
      <c r="U81" s="14" t="s">
        <v>28</v>
      </c>
      <c r="V81" s="14"/>
      <c r="W81" s="2" t="s">
        <v>29</v>
      </c>
      <c r="X81" s="2" t="s">
        <v>30</v>
      </c>
      <c r="Y81" s="2" t="s">
        <v>31</v>
      </c>
      <c r="Z81" s="3"/>
    </row>
    <row r="82">
      <c r="A82" s="14" t="s">
        <v>8</v>
      </c>
      <c r="B82" s="20">
        <v>0.56</v>
      </c>
      <c r="C82" s="24">
        <v>0.491428571428571</v>
      </c>
      <c r="D82" s="21">
        <f t="shared" ref="D82:D89" si="53">(B82-C82)/B82</f>
        <v>0.1224489796</v>
      </c>
      <c r="E82" s="21"/>
      <c r="F82" s="24">
        <v>0.411949685534591</v>
      </c>
      <c r="G82" s="24">
        <v>0.323899371069182</v>
      </c>
      <c r="H82" s="21">
        <f t="shared" ref="H82:H89" si="54">(F82-G82)/F82</f>
        <v>0.213740458</v>
      </c>
      <c r="I82" s="22">
        <v>0.464503042596348</v>
      </c>
      <c r="J82" s="2">
        <v>0.383367139959432</v>
      </c>
      <c r="K82" s="23">
        <f t="shared" ref="K82:K89" si="55">(I82-J82)/I82</f>
        <v>0.1746724891</v>
      </c>
      <c r="L82" s="3"/>
      <c r="M82" s="3"/>
      <c r="N82" s="14" t="s">
        <v>8</v>
      </c>
      <c r="O82" s="20">
        <v>0.876288659793814</v>
      </c>
      <c r="P82" s="20">
        <v>0.917525773195876</v>
      </c>
      <c r="Q82" s="21">
        <f t="shared" ref="Q82:Q89" si="56">(O82-P82)/P82</f>
        <v>-0.04494382022</v>
      </c>
      <c r="R82" s="14" t="s">
        <v>35</v>
      </c>
      <c r="S82" s="20">
        <v>0.758426966292134</v>
      </c>
      <c r="T82" s="20">
        <v>0.724719101123595</v>
      </c>
      <c r="U82" s="21">
        <f>(S82-T82)/(S82)</f>
        <v>0.04444444444</v>
      </c>
      <c r="V82" s="21"/>
      <c r="W82" s="2">
        <v>0.8</v>
      </c>
      <c r="X82" s="2">
        <v>0.792727272727272</v>
      </c>
      <c r="Y82" s="23">
        <f t="shared" ref="Y82:Y89" si="57">(W82-X82)/W82</f>
        <v>0.009090909091</v>
      </c>
      <c r="Z82" s="3"/>
    </row>
    <row r="83">
      <c r="A83" s="14" t="s">
        <v>9</v>
      </c>
      <c r="B83" s="20">
        <v>0.444</v>
      </c>
      <c r="C83" s="20">
        <v>0.388</v>
      </c>
      <c r="D83" s="21">
        <f t="shared" si="53"/>
        <v>0.1261261261</v>
      </c>
      <c r="E83" s="21"/>
      <c r="F83" s="20">
        <v>0.179391350774159</v>
      </c>
      <c r="G83" s="20">
        <v>0.127602776294714</v>
      </c>
      <c r="H83" s="21">
        <f t="shared" si="54"/>
        <v>0.2886904762</v>
      </c>
      <c r="I83" s="22">
        <v>0.255051467784979</v>
      </c>
      <c r="J83" s="2">
        <v>0.202058711399161</v>
      </c>
      <c r="K83" s="23">
        <f t="shared" si="55"/>
        <v>0.2077727952</v>
      </c>
      <c r="L83" s="3"/>
      <c r="M83" s="3"/>
      <c r="N83" s="14" t="s">
        <v>9</v>
      </c>
      <c r="O83" s="20">
        <v>0.893719806763285</v>
      </c>
      <c r="P83" s="20">
        <v>0.920289855072463</v>
      </c>
      <c r="Q83" s="21">
        <f t="shared" si="56"/>
        <v>-0.02887139108</v>
      </c>
      <c r="R83" s="14" t="s">
        <v>35</v>
      </c>
      <c r="S83" s="20">
        <v>0.55286129970902</v>
      </c>
      <c r="T83" s="20">
        <v>0.495635305528613</v>
      </c>
      <c r="U83" s="21">
        <f>(S83-T83)/S83</f>
        <v>0.1035087719</v>
      </c>
      <c r="V83" s="21"/>
      <c r="W83" s="2">
        <v>0.650519031141868</v>
      </c>
      <c r="X83" s="2">
        <v>0.617301038062283</v>
      </c>
      <c r="Y83" s="23">
        <f t="shared" si="57"/>
        <v>0.05106382979</v>
      </c>
      <c r="Z83" s="3"/>
    </row>
    <row r="84">
      <c r="A84" s="14" t="s">
        <v>10</v>
      </c>
      <c r="B84" s="20">
        <v>0.0901639344262295</v>
      </c>
      <c r="C84" s="20">
        <v>0.0860655737704918</v>
      </c>
      <c r="D84" s="21">
        <f t="shared" si="53"/>
        <v>0.04545454545</v>
      </c>
      <c r="E84" s="14" t="s">
        <v>35</v>
      </c>
      <c r="F84" s="20">
        <v>0.0270498732037193</v>
      </c>
      <c r="G84" s="20">
        <v>0.0177514792899408</v>
      </c>
      <c r="H84" s="21">
        <f t="shared" si="54"/>
        <v>0.34375</v>
      </c>
      <c r="I84" s="22">
        <v>0.0454817474566128</v>
      </c>
      <c r="J84" s="2">
        <v>0.03770197486535</v>
      </c>
      <c r="K84" s="23">
        <f t="shared" si="55"/>
        <v>0.1710526316</v>
      </c>
      <c r="L84" s="3"/>
      <c r="M84" s="3"/>
      <c r="N84" s="14" t="s">
        <v>10</v>
      </c>
      <c r="O84" s="20">
        <v>0.675276752767527</v>
      </c>
      <c r="P84" s="20">
        <v>0.749077490774907</v>
      </c>
      <c r="Q84" s="21">
        <f t="shared" si="56"/>
        <v>-0.09852216749</v>
      </c>
      <c r="R84" s="14" t="s">
        <v>35</v>
      </c>
      <c r="S84" s="20">
        <v>0.360655737704918</v>
      </c>
      <c r="T84" s="20">
        <v>0.341281669150521</v>
      </c>
      <c r="U84" s="21">
        <f t="shared" ref="U84:U89" si="58">(S84-T84)/T84</f>
        <v>0.05676855895</v>
      </c>
      <c r="V84" s="21"/>
      <c r="W84" s="2">
        <v>0.451167728237791</v>
      </c>
      <c r="X84" s="2">
        <v>0.458598726114649</v>
      </c>
      <c r="Y84" s="23">
        <f t="shared" si="57"/>
        <v>-0.01647058824</v>
      </c>
      <c r="Z84" s="3"/>
    </row>
    <row r="85">
      <c r="A85" s="14" t="s">
        <v>11</v>
      </c>
      <c r="B85" s="20">
        <v>0.458928571428571</v>
      </c>
      <c r="C85" s="20">
        <v>0.414285714285714</v>
      </c>
      <c r="D85" s="21">
        <f t="shared" si="53"/>
        <v>0.09727626459</v>
      </c>
      <c r="E85" s="21"/>
      <c r="F85" s="20">
        <v>0.376899696048632</v>
      </c>
      <c r="G85" s="20">
        <v>0.261398176291793</v>
      </c>
      <c r="H85" s="21">
        <f t="shared" si="54"/>
        <v>0.3064516129</v>
      </c>
      <c r="I85" s="22">
        <v>0.406593406593406</v>
      </c>
      <c r="J85" s="2">
        <v>0.316742081447963</v>
      </c>
      <c r="K85" s="23">
        <f t="shared" si="55"/>
        <v>0.2209856916</v>
      </c>
      <c r="L85" s="3"/>
      <c r="M85" s="3"/>
      <c r="N85" s="14" t="s">
        <v>11</v>
      </c>
      <c r="O85" s="24">
        <v>0.941558441558441</v>
      </c>
      <c r="P85" s="20">
        <v>0.951298701298701</v>
      </c>
      <c r="Q85" s="21">
        <f t="shared" si="56"/>
        <v>-0.01023890785</v>
      </c>
      <c r="R85" s="14" t="s">
        <v>35</v>
      </c>
      <c r="S85" s="20">
        <v>0.79646017699115</v>
      </c>
      <c r="T85" s="20">
        <v>0.734513274336283</v>
      </c>
      <c r="U85" s="21">
        <f t="shared" si="58"/>
        <v>0.0843373494</v>
      </c>
      <c r="V85" s="21"/>
      <c r="W85" s="2">
        <v>0.847651775486827</v>
      </c>
      <c r="X85" s="2">
        <v>0.810996563573883</v>
      </c>
      <c r="Y85" s="23">
        <f t="shared" si="57"/>
        <v>0.04324324324</v>
      </c>
      <c r="Z85" s="3"/>
    </row>
    <row r="86">
      <c r="A86" s="14" t="s">
        <v>12</v>
      </c>
      <c r="B86" s="20">
        <v>0.58894645941278</v>
      </c>
      <c r="C86" s="20">
        <v>0.530224525043177</v>
      </c>
      <c r="D86" s="21">
        <f t="shared" si="53"/>
        <v>0.09970674487</v>
      </c>
      <c r="E86" s="14" t="s">
        <v>36</v>
      </c>
      <c r="F86" s="20">
        <v>0.517543859649122</v>
      </c>
      <c r="G86" s="20">
        <v>0.375243664717348</v>
      </c>
      <c r="H86" s="21">
        <f t="shared" si="54"/>
        <v>0.274952919</v>
      </c>
      <c r="I86" s="22">
        <v>0.543302180685358</v>
      </c>
      <c r="J86" s="2">
        <v>0.431152647975077</v>
      </c>
      <c r="K86" s="23">
        <f t="shared" si="55"/>
        <v>0.2064220183</v>
      </c>
      <c r="L86" s="3"/>
      <c r="M86" s="3"/>
      <c r="N86" s="14" t="s">
        <v>12</v>
      </c>
      <c r="O86" s="20">
        <v>0.990595611285266</v>
      </c>
      <c r="P86" s="20">
        <v>1.01567398119122</v>
      </c>
      <c r="Q86" s="21">
        <f t="shared" si="56"/>
        <v>-0.02469135802</v>
      </c>
      <c r="R86" s="14" t="s">
        <v>35</v>
      </c>
      <c r="S86" s="20">
        <v>0.878048780487804</v>
      </c>
      <c r="T86" s="20">
        <v>0.832752613240418</v>
      </c>
      <c r="U86" s="21">
        <f t="shared" si="58"/>
        <v>0.05439330544</v>
      </c>
      <c r="V86" s="21"/>
      <c r="W86" s="2">
        <v>0.918253079507278</v>
      </c>
      <c r="X86" s="2">
        <v>0.898096304591265</v>
      </c>
      <c r="Y86" s="23">
        <f t="shared" si="57"/>
        <v>0.02195121951</v>
      </c>
      <c r="Z86" s="3"/>
    </row>
    <row r="87">
      <c r="A87" s="14" t="s">
        <v>13</v>
      </c>
      <c r="B87" s="20">
        <v>0.0491803278688524</v>
      </c>
      <c r="C87" s="20">
        <v>0.0475409836065573</v>
      </c>
      <c r="D87" s="21">
        <f t="shared" si="53"/>
        <v>0.03333333333</v>
      </c>
      <c r="E87" s="14" t="s">
        <v>35</v>
      </c>
      <c r="F87" s="20">
        <v>0.0226950354609929</v>
      </c>
      <c r="G87" s="20">
        <v>0.0141843971631205</v>
      </c>
      <c r="H87" s="21">
        <f t="shared" si="54"/>
        <v>0.375</v>
      </c>
      <c r="I87" s="22">
        <v>0.0306930693069306</v>
      </c>
      <c r="J87" s="2">
        <v>0.0242574257425742</v>
      </c>
      <c r="K87" s="23">
        <f t="shared" si="55"/>
        <v>0.2096774194</v>
      </c>
      <c r="L87" s="3"/>
      <c r="M87" s="3"/>
      <c r="N87" s="14" t="s">
        <v>13</v>
      </c>
      <c r="O87" s="20">
        <v>0.69345238095238</v>
      </c>
      <c r="P87" s="20">
        <v>0.723214285714285</v>
      </c>
      <c r="Q87" s="21">
        <f t="shared" si="56"/>
        <v>-0.04115226337</v>
      </c>
      <c r="R87" s="14" t="s">
        <v>35</v>
      </c>
      <c r="S87" s="20">
        <v>0.350835322195704</v>
      </c>
      <c r="T87" s="20">
        <v>0.335322195704057</v>
      </c>
      <c r="U87" s="21">
        <f t="shared" si="58"/>
        <v>0.0462633452</v>
      </c>
      <c r="V87" s="21"/>
      <c r="W87" s="2">
        <v>0.448892674616695</v>
      </c>
      <c r="X87" s="2">
        <v>0.446337308347529</v>
      </c>
      <c r="Y87" s="23">
        <f t="shared" si="57"/>
        <v>0.00569259962</v>
      </c>
      <c r="Z87" s="3"/>
    </row>
    <row r="88">
      <c r="A88" s="14" t="s">
        <v>14</v>
      </c>
      <c r="B88" s="20">
        <v>0.588</v>
      </c>
      <c r="C88" s="20">
        <v>0.526</v>
      </c>
      <c r="D88" s="21">
        <f t="shared" si="53"/>
        <v>0.1054421769</v>
      </c>
      <c r="E88" s="21"/>
      <c r="F88" s="20">
        <v>0.694915254237288</v>
      </c>
      <c r="G88" s="20">
        <v>0.555084745762711</v>
      </c>
      <c r="H88" s="21">
        <f t="shared" si="54"/>
        <v>0.2012195122</v>
      </c>
      <c r="I88" s="22">
        <v>0.639917695473251</v>
      </c>
      <c r="J88" s="2">
        <v>0.540123456790123</v>
      </c>
      <c r="K88" s="23">
        <f t="shared" si="55"/>
        <v>0.1559485531</v>
      </c>
      <c r="L88" s="3"/>
      <c r="M88" s="3"/>
      <c r="N88" s="14" t="s">
        <v>14</v>
      </c>
      <c r="O88" s="20">
        <v>0.945652173913043</v>
      </c>
      <c r="P88" s="20">
        <v>0.963768115942028</v>
      </c>
      <c r="Q88" s="21">
        <f t="shared" si="56"/>
        <v>-0.01879699248</v>
      </c>
      <c r="R88" s="14" t="s">
        <v>35</v>
      </c>
      <c r="S88" s="20">
        <v>0.918819188191881</v>
      </c>
      <c r="T88" s="20">
        <v>0.907749077490774</v>
      </c>
      <c r="U88" s="21">
        <f t="shared" si="58"/>
        <v>0.01219512195</v>
      </c>
      <c r="V88" s="14" t="s">
        <v>35</v>
      </c>
      <c r="W88" s="2">
        <v>0.93235831809872</v>
      </c>
      <c r="X88" s="2">
        <v>0.936014625228519</v>
      </c>
      <c r="Y88" s="23">
        <f t="shared" si="57"/>
        <v>-0.003921568627</v>
      </c>
      <c r="Z88" s="3"/>
    </row>
    <row r="89">
      <c r="A89" s="14" t="s">
        <v>15</v>
      </c>
      <c r="B89" s="20">
        <v>0.580865603644646</v>
      </c>
      <c r="C89" s="20">
        <v>0.519362186788154</v>
      </c>
      <c r="D89" s="21">
        <f t="shared" si="53"/>
        <v>0.1058823529</v>
      </c>
      <c r="E89" s="21"/>
      <c r="F89" s="20">
        <v>0.436320754716981</v>
      </c>
      <c r="G89" s="20">
        <v>0.339622641509433</v>
      </c>
      <c r="H89" s="21">
        <f t="shared" si="54"/>
        <v>0.2216216216</v>
      </c>
      <c r="I89" s="22">
        <v>0.509849362688296</v>
      </c>
      <c r="J89" s="2">
        <v>0.431054461181923</v>
      </c>
      <c r="K89" s="23">
        <f t="shared" si="55"/>
        <v>0.1545454545</v>
      </c>
      <c r="L89" s="3"/>
      <c r="M89" s="3"/>
      <c r="N89" s="14" t="s">
        <v>15</v>
      </c>
      <c r="O89" s="20">
        <v>0.983471074380165</v>
      </c>
      <c r="P89" s="20">
        <v>0.983471074380165</v>
      </c>
      <c r="Q89" s="21">
        <f t="shared" si="56"/>
        <v>0</v>
      </c>
      <c r="R89" s="14" t="s">
        <v>35</v>
      </c>
      <c r="S89" s="32">
        <v>0.81858407079646</v>
      </c>
      <c r="T89" s="32">
        <v>0.738938053097345</v>
      </c>
      <c r="U89" s="21">
        <f t="shared" si="58"/>
        <v>0.1077844311</v>
      </c>
      <c r="V89" s="21"/>
      <c r="W89" s="2">
        <v>0.903846153846153</v>
      </c>
      <c r="X89" s="2">
        <v>0.865384615384615</v>
      </c>
      <c r="Y89" s="23">
        <f t="shared" si="57"/>
        <v>0.04255319149</v>
      </c>
      <c r="Z89" s="3"/>
    </row>
    <row r="90">
      <c r="A90" s="30" t="s">
        <v>37</v>
      </c>
      <c r="B90" s="26"/>
      <c r="C90" s="23">
        <f t="shared" ref="C90:D90" si="59">AVERAGE(C82:C89)</f>
        <v>0.3753634444</v>
      </c>
      <c r="D90" s="23">
        <f t="shared" si="59"/>
        <v>0.09195881547</v>
      </c>
      <c r="E90" s="23"/>
      <c r="F90" s="23"/>
      <c r="G90" s="23">
        <f t="shared" ref="G90:H90" si="60">AVERAGE(G82:G89)</f>
        <v>0.2518484065</v>
      </c>
      <c r="H90" s="23">
        <f t="shared" si="60"/>
        <v>0.278178325</v>
      </c>
      <c r="I90" s="23"/>
      <c r="J90" s="23">
        <f t="shared" ref="J90:K90" si="61">AVERAGE(J82:J89)</f>
        <v>0.2958072374</v>
      </c>
      <c r="K90" s="23">
        <f t="shared" si="61"/>
        <v>0.1876346316</v>
      </c>
      <c r="L90" s="23"/>
      <c r="M90" s="23"/>
      <c r="N90" s="25" t="s">
        <v>37</v>
      </c>
      <c r="O90" s="23"/>
      <c r="P90" s="23">
        <f t="shared" ref="P90:Q90" si="62">AVERAGE(P82:P89)</f>
        <v>0.9030399097</v>
      </c>
      <c r="Q90" s="23">
        <f t="shared" si="62"/>
        <v>-0.03340211256</v>
      </c>
      <c r="R90" s="23"/>
      <c r="S90" s="23"/>
      <c r="T90" s="23">
        <f t="shared" ref="T90:U90" si="63">AVERAGE(T82:T89)</f>
        <v>0.6388639112</v>
      </c>
      <c r="U90" s="23">
        <f t="shared" si="63"/>
        <v>0.06371191606</v>
      </c>
      <c r="V90" s="23"/>
      <c r="W90" s="23">
        <f t="shared" ref="W90:Y90" si="64">AVERAGE(W82:W89)</f>
        <v>0.7440860951</v>
      </c>
      <c r="X90" s="23">
        <f t="shared" si="64"/>
        <v>0.7281820568</v>
      </c>
      <c r="Y90" s="23">
        <f t="shared" si="64"/>
        <v>0.01915035449</v>
      </c>
      <c r="Z90" s="3"/>
    </row>
    <row r="91">
      <c r="A91" s="30" t="s">
        <v>38</v>
      </c>
      <c r="B91" s="26"/>
      <c r="C91" s="23">
        <f>AVERAGE(C82,C85,C86,C88)</f>
        <v>0.4904847027</v>
      </c>
      <c r="D91" s="23">
        <f>AVERAGE(D82, D85, D86,D88)</f>
        <v>0.1062185415</v>
      </c>
      <c r="E91" s="23"/>
      <c r="F91" s="23"/>
      <c r="G91" s="23">
        <f>AVERAGE(G82,G85,G86,G88)</f>
        <v>0.3789064895</v>
      </c>
      <c r="H91" s="23">
        <f>AVERAGE(H82, H85, H86,H88)</f>
        <v>0.2490911255</v>
      </c>
      <c r="I91" s="23"/>
      <c r="J91" s="23">
        <f>AVERAGE(J82,J85,J86,J88)</f>
        <v>0.4178463315</v>
      </c>
      <c r="K91" s="23">
        <f>AVERAGE(K82, K85, K86,K88)</f>
        <v>0.189507188</v>
      </c>
      <c r="L91" s="23"/>
      <c r="M91" s="23"/>
      <c r="N91" s="25" t="s">
        <v>38</v>
      </c>
      <c r="O91" s="23"/>
      <c r="P91" s="23">
        <f>AVERAGE(P82,P85,P86,P88)</f>
        <v>0.9620666429</v>
      </c>
      <c r="Q91" s="23">
        <f>AVERAGE(Q82, Q85, Q86,Q88)</f>
        <v>-0.02466776965</v>
      </c>
      <c r="R91" s="23"/>
      <c r="S91" s="23"/>
      <c r="T91" s="23">
        <f>AVERAGE(T82,T85,T86,T88)</f>
        <v>0.7999335165</v>
      </c>
      <c r="U91" s="23">
        <f>AVERAGE(U82, U85, U86,U88)</f>
        <v>0.04884255531</v>
      </c>
      <c r="V91" s="23"/>
      <c r="W91" s="23"/>
      <c r="X91" s="23">
        <f>AVERAGE(X82,X85,X86,X88)</f>
        <v>0.8594586915</v>
      </c>
      <c r="Y91" s="23">
        <f>AVERAGE(Y82, Y85, Y86,Y88)</f>
        <v>0.0175909508</v>
      </c>
      <c r="Z91" s="3"/>
    </row>
    <row r="92">
      <c r="A92" s="30" t="s">
        <v>39</v>
      </c>
      <c r="B92" s="26"/>
      <c r="C92" s="23">
        <f t="shared" ref="C92:D92" si="65">AVERAGE(C83,C89)</f>
        <v>0.4536810934</v>
      </c>
      <c r="D92" s="23">
        <f t="shared" si="65"/>
        <v>0.1160042395</v>
      </c>
      <c r="E92" s="23"/>
      <c r="F92" s="23"/>
      <c r="G92" s="23">
        <f t="shared" ref="G92:H92" si="66">AVERAGE(G83,G89)</f>
        <v>0.2336127089</v>
      </c>
      <c r="H92" s="23">
        <f t="shared" si="66"/>
        <v>0.2551560489</v>
      </c>
      <c r="I92" s="23"/>
      <c r="J92" s="23">
        <f t="shared" ref="J92:K92" si="67">AVERAGE(J83,J89)</f>
        <v>0.3165565863</v>
      </c>
      <c r="K92" s="23">
        <f t="shared" si="67"/>
        <v>0.1811591249</v>
      </c>
      <c r="L92" s="23"/>
      <c r="M92" s="23"/>
      <c r="N92" s="25" t="s">
        <v>39</v>
      </c>
      <c r="O92" s="23"/>
      <c r="P92" s="23">
        <f t="shared" ref="P92:Q92" si="68">AVERAGE(P83,P89)</f>
        <v>0.9518804647</v>
      </c>
      <c r="Q92" s="23">
        <f t="shared" si="68"/>
        <v>-0.01443569554</v>
      </c>
      <c r="R92" s="23"/>
      <c r="S92" s="23"/>
      <c r="T92" s="23">
        <f t="shared" ref="T92:U92" si="69">AVERAGE(T83,T89)</f>
        <v>0.6172866793</v>
      </c>
      <c r="U92" s="23">
        <f t="shared" si="69"/>
        <v>0.1056466015</v>
      </c>
      <c r="V92" s="23"/>
      <c r="W92" s="23"/>
      <c r="X92" s="23">
        <f t="shared" ref="X92:Y92" si="70">AVERAGE(X83,X89)</f>
        <v>0.7413428267</v>
      </c>
      <c r="Y92" s="23">
        <f t="shared" si="70"/>
        <v>0.04680851064</v>
      </c>
      <c r="Z92" s="3"/>
    </row>
    <row r="93">
      <c r="A93" s="30" t="s">
        <v>40</v>
      </c>
      <c r="B93" s="26"/>
      <c r="C93" s="23">
        <f t="shared" ref="C93:D93" si="71">AVERAGE(C84,C87)</f>
        <v>0.06680327869</v>
      </c>
      <c r="D93" s="23">
        <f t="shared" si="71"/>
        <v>0.03939393939</v>
      </c>
      <c r="E93" s="23"/>
      <c r="F93" s="23"/>
      <c r="G93" s="23">
        <f t="shared" ref="G93:H93" si="72">AVERAGE(G84,G87)</f>
        <v>0.01596793823</v>
      </c>
      <c r="H93" s="23">
        <f t="shared" si="72"/>
        <v>0.359375</v>
      </c>
      <c r="I93" s="23"/>
      <c r="J93" s="23">
        <f t="shared" ref="J93:K93" si="73">AVERAGE(J84,J87)</f>
        <v>0.0309797003</v>
      </c>
      <c r="K93" s="23">
        <f t="shared" si="73"/>
        <v>0.1903650255</v>
      </c>
      <c r="L93" s="23"/>
      <c r="M93" s="23"/>
      <c r="N93" s="25" t="s">
        <v>40</v>
      </c>
      <c r="O93" s="23"/>
      <c r="P93" s="23">
        <f t="shared" ref="P93:Q93" si="74">AVERAGE(P84,P87)</f>
        <v>0.7361458882</v>
      </c>
      <c r="Q93" s="23">
        <f t="shared" si="74"/>
        <v>-0.06983721543</v>
      </c>
      <c r="R93" s="23"/>
      <c r="S93" s="23"/>
      <c r="T93" s="23">
        <f t="shared" ref="T93:U93" si="75">AVERAGE(T84,T87)</f>
        <v>0.3383019324</v>
      </c>
      <c r="U93" s="23">
        <f t="shared" si="75"/>
        <v>0.05151595207</v>
      </c>
      <c r="V93" s="23"/>
      <c r="W93" s="23"/>
      <c r="X93" s="23">
        <f t="shared" ref="X93:Y93" si="76">AVERAGE(X84,X87)</f>
        <v>0.4524680172</v>
      </c>
      <c r="Y93" s="23">
        <f t="shared" si="76"/>
        <v>-0.005388994307</v>
      </c>
      <c r="Z93" s="3"/>
    </row>
    <row r="94">
      <c r="A94" s="3"/>
      <c r="B94" s="26"/>
      <c r="C94" s="26"/>
      <c r="D94" s="3"/>
      <c r="E94" s="3"/>
      <c r="F94" s="26"/>
      <c r="G94" s="26"/>
      <c r="H94" s="3"/>
      <c r="I94" s="3"/>
      <c r="J94" s="3"/>
      <c r="K94" s="3"/>
      <c r="L94" s="3"/>
      <c r="M94" s="3"/>
      <c r="N94" s="3"/>
      <c r="O94" s="26"/>
      <c r="P94" s="26"/>
      <c r="Q94" s="23"/>
      <c r="R94" s="23"/>
      <c r="S94" s="26"/>
      <c r="T94" s="26"/>
      <c r="U94" s="23"/>
      <c r="V94" s="23"/>
      <c r="W94" s="3"/>
      <c r="X94" s="3"/>
      <c r="Y94" s="3"/>
      <c r="Z94" s="3"/>
    </row>
    <row r="95">
      <c r="A95" s="14" t="s">
        <v>59</v>
      </c>
      <c r="B95" s="18"/>
      <c r="C95" s="18"/>
      <c r="D95" s="15"/>
      <c r="E95" s="15"/>
      <c r="F95" s="18"/>
      <c r="G95" s="18"/>
      <c r="H95" s="15"/>
      <c r="I95" s="15"/>
      <c r="J95" s="15"/>
      <c r="K95" s="15"/>
      <c r="L95" s="3"/>
      <c r="M95" s="3"/>
      <c r="N95" s="3"/>
      <c r="O95" s="26"/>
      <c r="P95" s="26"/>
      <c r="Q95" s="23"/>
      <c r="R95" s="23"/>
      <c r="S95" s="26"/>
      <c r="T95" s="26"/>
      <c r="U95" s="23"/>
      <c r="V95" s="23"/>
      <c r="W95" s="3"/>
      <c r="X95" s="3"/>
      <c r="Y95" s="3"/>
      <c r="Z95" s="3"/>
    </row>
    <row r="96">
      <c r="A96" s="14" t="s">
        <v>60</v>
      </c>
      <c r="B96" s="16" t="s">
        <v>21</v>
      </c>
      <c r="C96" s="17" t="s">
        <v>22</v>
      </c>
      <c r="D96" s="15"/>
      <c r="E96" s="15"/>
      <c r="F96" s="18"/>
      <c r="G96" s="18"/>
      <c r="H96" s="15"/>
      <c r="I96" s="15"/>
      <c r="J96" s="15"/>
      <c r="K96" s="15"/>
      <c r="L96" s="3"/>
      <c r="M96" s="3"/>
      <c r="N96" s="14" t="s">
        <v>61</v>
      </c>
      <c r="O96" s="16" t="s">
        <v>21</v>
      </c>
      <c r="P96" s="17" t="s">
        <v>22</v>
      </c>
      <c r="Q96" s="21"/>
      <c r="R96" s="21"/>
      <c r="S96" s="18"/>
      <c r="T96" s="18"/>
      <c r="U96" s="21"/>
      <c r="V96" s="21"/>
      <c r="Z96" s="3"/>
    </row>
    <row r="97">
      <c r="A97" s="14"/>
      <c r="B97" s="20" t="s">
        <v>24</v>
      </c>
      <c r="C97" s="31" t="s">
        <v>24</v>
      </c>
      <c r="D97" s="14" t="s">
        <v>25</v>
      </c>
      <c r="E97" s="14" t="s">
        <v>32</v>
      </c>
      <c r="F97" s="20" t="s">
        <v>27</v>
      </c>
      <c r="G97" s="20" t="s">
        <v>27</v>
      </c>
      <c r="H97" s="14" t="s">
        <v>28</v>
      </c>
      <c r="I97" s="14" t="s">
        <v>29</v>
      </c>
      <c r="J97" s="14" t="s">
        <v>30</v>
      </c>
      <c r="K97" s="14" t="s">
        <v>31</v>
      </c>
      <c r="L97" s="2" t="s">
        <v>32</v>
      </c>
      <c r="M97" s="2"/>
      <c r="N97" s="14"/>
      <c r="O97" s="20" t="s">
        <v>33</v>
      </c>
      <c r="P97" s="31" t="s">
        <v>24</v>
      </c>
      <c r="Q97" s="33" t="s">
        <v>25</v>
      </c>
      <c r="R97" s="33"/>
      <c r="S97" s="20" t="s">
        <v>34</v>
      </c>
      <c r="T97" s="20" t="s">
        <v>27</v>
      </c>
      <c r="U97" s="33" t="s">
        <v>28</v>
      </c>
      <c r="V97" s="14" t="s">
        <v>62</v>
      </c>
      <c r="W97" s="2" t="s">
        <v>29</v>
      </c>
      <c r="X97" s="2" t="s">
        <v>30</v>
      </c>
      <c r="Y97" s="2" t="s">
        <v>31</v>
      </c>
      <c r="Z97" s="2"/>
    </row>
    <row r="98">
      <c r="A98" s="14" t="s">
        <v>8</v>
      </c>
      <c r="B98" s="20">
        <v>0.56</v>
      </c>
      <c r="C98" s="20">
        <v>0.497142857142857</v>
      </c>
      <c r="D98" s="21">
        <f t="shared" ref="D98:D105" si="77">(B98-C98)/B98</f>
        <v>0.112244898</v>
      </c>
      <c r="E98" s="21"/>
      <c r="F98" s="20">
        <v>0.411949685534591</v>
      </c>
      <c r="G98" s="20">
        <v>0.342767295597484</v>
      </c>
      <c r="H98" s="21">
        <f t="shared" ref="H98:H106" si="78">(F98-G98)/F98</f>
        <v>0.1679389313</v>
      </c>
      <c r="I98" s="34">
        <v>0.202058711399161</v>
      </c>
      <c r="J98" s="34">
        <v>0.397565922920892</v>
      </c>
      <c r="K98" s="33">
        <f t="shared" ref="K98:K105" si="79">(I39-J39)/I39</f>
        <v>0.1179039301</v>
      </c>
      <c r="L98" s="2"/>
      <c r="M98" s="2"/>
      <c r="N98" s="14" t="s">
        <v>8</v>
      </c>
      <c r="O98" s="20">
        <v>0.876288659793814</v>
      </c>
      <c r="P98" s="20">
        <v>0.896907216494845</v>
      </c>
      <c r="Q98" s="21">
        <f t="shared" ref="Q98:Q105" si="80">(O98-P98)/P98</f>
        <v>-0.02298850575</v>
      </c>
      <c r="R98" s="14" t="s">
        <v>35</v>
      </c>
      <c r="S98" s="20">
        <v>0.758426966292134</v>
      </c>
      <c r="T98" s="20">
        <v>0.679775280898876</v>
      </c>
      <c r="U98" s="21">
        <f>(S98-T98)/(S98)</f>
        <v>0.1037037037</v>
      </c>
      <c r="V98" s="21"/>
      <c r="W98" s="35">
        <v>0.8</v>
      </c>
      <c r="X98" s="22">
        <v>0.756363636363636</v>
      </c>
      <c r="Y98" s="36">
        <f t="shared" ref="Y98:Y105" si="81">(W98-X98)/W98</f>
        <v>0.05454545455</v>
      </c>
      <c r="Z98" s="3"/>
    </row>
    <row r="99">
      <c r="A99" s="14" t="s">
        <v>9</v>
      </c>
      <c r="B99" s="20">
        <v>0.444</v>
      </c>
      <c r="C99" s="20">
        <v>0.4</v>
      </c>
      <c r="D99" s="21">
        <f t="shared" si="77"/>
        <v>0.0990990991</v>
      </c>
      <c r="E99" s="21"/>
      <c r="F99" s="20">
        <v>0.179391350774159</v>
      </c>
      <c r="G99" s="20">
        <v>0.146823278163374</v>
      </c>
      <c r="H99" s="21">
        <f t="shared" si="78"/>
        <v>0.181547619</v>
      </c>
      <c r="I99" s="34">
        <v>0.255051467784979</v>
      </c>
      <c r="J99" s="34">
        <v>0.219214639725505</v>
      </c>
      <c r="K99" s="33">
        <f t="shared" si="79"/>
        <v>0.1375186846</v>
      </c>
      <c r="L99" s="2"/>
      <c r="M99" s="2"/>
      <c r="N99" s="14" t="s">
        <v>9</v>
      </c>
      <c r="O99" s="20">
        <v>0.893719806763285</v>
      </c>
      <c r="P99" s="20">
        <v>0.859903381642512</v>
      </c>
      <c r="Q99" s="21">
        <f t="shared" si="80"/>
        <v>0.0393258427</v>
      </c>
      <c r="R99" s="14" t="s">
        <v>36</v>
      </c>
      <c r="S99" s="20">
        <v>0.55286129970902</v>
      </c>
      <c r="T99" s="20">
        <v>0.450048496605237</v>
      </c>
      <c r="U99" s="21">
        <f>(S99-T99)/S99</f>
        <v>0.1859649123</v>
      </c>
      <c r="V99" s="21"/>
      <c r="W99" s="35">
        <v>0.650519031141868</v>
      </c>
      <c r="X99" s="22">
        <v>0.567474048442906</v>
      </c>
      <c r="Y99" s="36">
        <f t="shared" si="81"/>
        <v>0.1276595745</v>
      </c>
      <c r="Z99" s="3"/>
    </row>
    <row r="100">
      <c r="A100" s="14" t="s">
        <v>10</v>
      </c>
      <c r="B100" s="20">
        <v>0.0901639344262295</v>
      </c>
      <c r="C100" s="20">
        <v>0.0901639344262295</v>
      </c>
      <c r="D100" s="21">
        <f t="shared" si="77"/>
        <v>0</v>
      </c>
      <c r="E100" s="21"/>
      <c r="F100" s="20">
        <v>0.0270498732037193</v>
      </c>
      <c r="G100" s="20">
        <v>0.0228233305156382</v>
      </c>
      <c r="H100" s="21">
        <f t="shared" si="78"/>
        <v>0.15625</v>
      </c>
      <c r="I100" s="34">
        <v>0.0454817474566128</v>
      </c>
      <c r="J100" s="34">
        <v>0.042489527229204</v>
      </c>
      <c r="K100" s="33">
        <f t="shared" si="79"/>
        <v>0.09210526316</v>
      </c>
      <c r="L100" s="2"/>
      <c r="M100" s="3"/>
      <c r="N100" s="14" t="s">
        <v>10</v>
      </c>
      <c r="O100" s="20">
        <v>0.675276752767527</v>
      </c>
      <c r="P100" s="20">
        <v>0.630996309963099</v>
      </c>
      <c r="Q100" s="21">
        <f t="shared" si="80"/>
        <v>0.0701754386</v>
      </c>
      <c r="R100" s="14" t="s">
        <v>36</v>
      </c>
      <c r="S100" s="20">
        <v>0.360655737704918</v>
      </c>
      <c r="T100" s="20">
        <v>0.271236959761549</v>
      </c>
      <c r="U100" s="21">
        <f t="shared" ref="U100:U105" si="82">(S100-T100)/T100</f>
        <v>0.3296703297</v>
      </c>
      <c r="V100" s="21"/>
      <c r="W100" s="35">
        <v>0.451167728237791</v>
      </c>
      <c r="X100" s="22">
        <v>0.374734607218683</v>
      </c>
      <c r="Y100" s="36">
        <f t="shared" si="81"/>
        <v>0.1694117647</v>
      </c>
      <c r="Z100" s="3"/>
    </row>
    <row r="101">
      <c r="A101" s="14" t="s">
        <v>11</v>
      </c>
      <c r="B101" s="20">
        <v>0.458928571428571</v>
      </c>
      <c r="C101" s="20">
        <v>0.4375</v>
      </c>
      <c r="D101" s="21">
        <f t="shared" si="77"/>
        <v>0.046692607</v>
      </c>
      <c r="E101" s="21"/>
      <c r="F101" s="20">
        <v>0.376899696048632</v>
      </c>
      <c r="G101" s="20">
        <v>0.315096251266464</v>
      </c>
      <c r="H101" s="21">
        <f t="shared" si="78"/>
        <v>0.1639784946</v>
      </c>
      <c r="I101" s="34">
        <v>0.406593406593406</v>
      </c>
      <c r="J101" s="34">
        <v>0.359405300581771</v>
      </c>
      <c r="K101" s="33">
        <f t="shared" si="79"/>
        <v>0.1303656598</v>
      </c>
      <c r="L101" s="2"/>
      <c r="M101" s="3"/>
      <c r="N101" s="14" t="s">
        <v>11</v>
      </c>
      <c r="O101" s="24">
        <v>0.941558441558441</v>
      </c>
      <c r="P101" s="20">
        <v>0.931818181818181</v>
      </c>
      <c r="Q101" s="21">
        <f t="shared" si="80"/>
        <v>0.01045296167</v>
      </c>
      <c r="R101" s="14" t="s">
        <v>35</v>
      </c>
      <c r="S101" s="20">
        <v>0.79646017699115</v>
      </c>
      <c r="T101" s="20">
        <v>0.730973451327433</v>
      </c>
      <c r="U101" s="21">
        <f t="shared" si="82"/>
        <v>0.08958837772</v>
      </c>
      <c r="V101" s="21"/>
      <c r="W101" s="35">
        <v>0.847651775486827</v>
      </c>
      <c r="X101" s="22">
        <v>0.801832760595647</v>
      </c>
      <c r="Y101" s="36">
        <f t="shared" si="81"/>
        <v>0.05405405405</v>
      </c>
      <c r="Z101" s="3"/>
    </row>
    <row r="102">
      <c r="A102" s="14" t="s">
        <v>12</v>
      </c>
      <c r="B102" s="20">
        <v>0.58894645941278</v>
      </c>
      <c r="C102" s="20">
        <v>0.561312607944732</v>
      </c>
      <c r="D102" s="21">
        <f t="shared" si="77"/>
        <v>0.04692082111</v>
      </c>
      <c r="E102" s="21"/>
      <c r="F102" s="20">
        <v>0.517543859649122</v>
      </c>
      <c r="G102" s="20">
        <v>0.419103313840155</v>
      </c>
      <c r="H102" s="21">
        <f t="shared" si="78"/>
        <v>0.1902071563</v>
      </c>
      <c r="I102" s="34">
        <v>0.543302180685358</v>
      </c>
      <c r="J102" s="34">
        <v>0.470404984423676</v>
      </c>
      <c r="K102" s="33">
        <f t="shared" si="79"/>
        <v>0.1364678899</v>
      </c>
      <c r="L102" s="2"/>
      <c r="M102" s="3"/>
      <c r="N102" s="14" t="s">
        <v>12</v>
      </c>
      <c r="O102" s="20">
        <v>0.990595611285266</v>
      </c>
      <c r="P102" s="20">
        <v>0.978056426332288</v>
      </c>
      <c r="Q102" s="21">
        <f t="shared" si="80"/>
        <v>0.01282051282</v>
      </c>
      <c r="R102" s="14" t="s">
        <v>36</v>
      </c>
      <c r="S102" s="20">
        <v>0.878048780487804</v>
      </c>
      <c r="T102" s="20">
        <v>0.831010452961672</v>
      </c>
      <c r="U102" s="21">
        <f t="shared" si="82"/>
        <v>0.05660377358</v>
      </c>
      <c r="V102" s="21"/>
      <c r="W102" s="35">
        <v>0.918253079507278</v>
      </c>
      <c r="X102" s="22">
        <v>0.883538633818589</v>
      </c>
      <c r="Y102" s="36">
        <f t="shared" si="81"/>
        <v>0.03780487805</v>
      </c>
      <c r="Z102" s="3"/>
    </row>
    <row r="103">
      <c r="A103" s="14" t="s">
        <v>13</v>
      </c>
      <c r="B103" s="20">
        <v>0.0491803278688524</v>
      </c>
      <c r="C103" s="20">
        <v>0.0459016393442622</v>
      </c>
      <c r="D103" s="21">
        <f t="shared" si="77"/>
        <v>0.06666666667</v>
      </c>
      <c r="E103" s="21"/>
      <c r="F103" s="20">
        <v>0.0226950354609929</v>
      </c>
      <c r="G103" s="20">
        <v>0.0127659574468085</v>
      </c>
      <c r="H103" s="21">
        <f t="shared" si="78"/>
        <v>0.4375</v>
      </c>
      <c r="I103" s="34">
        <v>0.0306930693069306</v>
      </c>
      <c r="J103" s="34">
        <v>0.0227722772277227</v>
      </c>
      <c r="K103" s="33">
        <f t="shared" si="79"/>
        <v>0.1774193548</v>
      </c>
      <c r="L103" s="2"/>
      <c r="M103" s="3"/>
      <c r="N103" s="14" t="s">
        <v>13</v>
      </c>
      <c r="O103" s="20">
        <v>0.69345238095238</v>
      </c>
      <c r="P103" s="20">
        <v>0.639880952380952</v>
      </c>
      <c r="Q103" s="21">
        <f t="shared" si="80"/>
        <v>0.08372093023</v>
      </c>
      <c r="R103" s="14" t="s">
        <v>36</v>
      </c>
      <c r="S103" s="20">
        <v>0.350835322195704</v>
      </c>
      <c r="T103" s="20">
        <v>0.285202863961813</v>
      </c>
      <c r="U103" s="21">
        <f t="shared" si="82"/>
        <v>0.230125523</v>
      </c>
      <c r="V103" s="21"/>
      <c r="W103" s="35">
        <v>0.448892674616695</v>
      </c>
      <c r="X103" s="22">
        <v>0.38671209540034</v>
      </c>
      <c r="Y103" s="36">
        <f t="shared" si="81"/>
        <v>0.1385199241</v>
      </c>
      <c r="Z103" s="3"/>
    </row>
    <row r="104">
      <c r="A104" s="14" t="s">
        <v>14</v>
      </c>
      <c r="B104" s="20">
        <v>0.588</v>
      </c>
      <c r="C104" s="20">
        <v>0.556</v>
      </c>
      <c r="D104" s="21">
        <f t="shared" si="77"/>
        <v>0.05442176871</v>
      </c>
      <c r="E104" s="21"/>
      <c r="F104" s="20">
        <v>0.694915254237288</v>
      </c>
      <c r="G104" s="20">
        <v>0.639830508474576</v>
      </c>
      <c r="H104" s="21">
        <f t="shared" si="78"/>
        <v>0.07926829268</v>
      </c>
      <c r="I104" s="34">
        <v>0.639917695473251</v>
      </c>
      <c r="J104" s="34">
        <v>0.596707818930041</v>
      </c>
      <c r="K104" s="33">
        <f t="shared" si="79"/>
        <v>0.0691318328</v>
      </c>
      <c r="L104" s="2"/>
      <c r="M104" s="3"/>
      <c r="N104" s="14" t="s">
        <v>14</v>
      </c>
      <c r="O104" s="20">
        <v>0.945652173913043</v>
      </c>
      <c r="P104" s="20">
        <v>0.952898550724637</v>
      </c>
      <c r="Q104" s="21">
        <f t="shared" si="80"/>
        <v>-0.007604562738</v>
      </c>
      <c r="R104" s="14" t="s">
        <v>35</v>
      </c>
      <c r="S104" s="20">
        <v>0.918819188191881</v>
      </c>
      <c r="T104" s="20">
        <v>0.900369003690036</v>
      </c>
      <c r="U104" s="21">
        <f t="shared" si="82"/>
        <v>0.02049180328</v>
      </c>
      <c r="V104" s="34" t="s">
        <v>35</v>
      </c>
      <c r="W104" s="35">
        <v>0.93235831809872</v>
      </c>
      <c r="X104" s="22">
        <v>0.926873857404022</v>
      </c>
      <c r="Y104" s="36">
        <f t="shared" si="81"/>
        <v>0.005882352941</v>
      </c>
      <c r="Z104" s="3"/>
    </row>
    <row r="105">
      <c r="A105" s="14" t="s">
        <v>15</v>
      </c>
      <c r="B105" s="20">
        <v>0.580865603644646</v>
      </c>
      <c r="C105" s="20">
        <v>0.558086560364464</v>
      </c>
      <c r="D105" s="21">
        <f t="shared" si="77"/>
        <v>0.03921568627</v>
      </c>
      <c r="E105" s="21"/>
      <c r="F105" s="20">
        <v>0.436320754716981</v>
      </c>
      <c r="G105" s="20">
        <v>0.344339622641509</v>
      </c>
      <c r="H105" s="21">
        <f t="shared" si="78"/>
        <v>0.2108108108</v>
      </c>
      <c r="I105" s="34">
        <v>0.509849362688296</v>
      </c>
      <c r="J105" s="34">
        <v>0.458864426419466</v>
      </c>
      <c r="K105" s="33">
        <f t="shared" si="79"/>
        <v>0.1113636364</v>
      </c>
      <c r="L105" s="2"/>
      <c r="M105" s="3"/>
      <c r="N105" s="14" t="s">
        <v>15</v>
      </c>
      <c r="O105" s="20">
        <v>0.983471074380165</v>
      </c>
      <c r="P105" s="20">
        <v>0.938016528925619</v>
      </c>
      <c r="Q105" s="21">
        <f t="shared" si="80"/>
        <v>0.04845814978</v>
      </c>
      <c r="R105" s="14" t="s">
        <v>36</v>
      </c>
      <c r="S105" s="32">
        <v>0.81858407079646</v>
      </c>
      <c r="T105" s="32">
        <v>0.725663716814159</v>
      </c>
      <c r="U105" s="21">
        <f t="shared" si="82"/>
        <v>0.1280487805</v>
      </c>
      <c r="V105" s="21"/>
      <c r="W105" s="35">
        <v>0.903846153846153</v>
      </c>
      <c r="X105" s="22">
        <v>0.835470085470085</v>
      </c>
      <c r="Y105" s="36">
        <f t="shared" si="81"/>
        <v>0.0756501182</v>
      </c>
      <c r="Z105" s="3"/>
    </row>
    <row r="106">
      <c r="A106" s="25" t="s">
        <v>37</v>
      </c>
      <c r="B106" s="37">
        <f t="shared" ref="B106:D106" si="83">SUM(B98:B105)/COUNT(B98:B105)</f>
        <v>0.4200106121</v>
      </c>
      <c r="C106" s="37">
        <f t="shared" si="83"/>
        <v>0.3932634499</v>
      </c>
      <c r="D106" s="37">
        <f t="shared" si="83"/>
        <v>0.05815769335</v>
      </c>
      <c r="E106" s="37"/>
      <c r="F106" s="37">
        <f t="shared" ref="F106:G106" si="84">SUM(F98:F105)/COUNT(F98:F105)</f>
        <v>0.3333456887</v>
      </c>
      <c r="G106" s="37">
        <f t="shared" si="84"/>
        <v>0.2804436947</v>
      </c>
      <c r="H106" s="37">
        <f t="shared" si="78"/>
        <v>0.1587000995</v>
      </c>
      <c r="I106" s="37">
        <f t="shared" ref="I106:J106" si="85">AVERAGE(I98:I105)</f>
        <v>0.3291184552</v>
      </c>
      <c r="J106" s="37">
        <f t="shared" si="85"/>
        <v>0.3209281122</v>
      </c>
      <c r="K106" s="37">
        <f>SUM(K98:K105)/COUNT(K98:K105)</f>
        <v>0.1215345314</v>
      </c>
      <c r="L106" s="23"/>
      <c r="M106" s="23"/>
      <c r="N106" s="13" t="s">
        <v>37</v>
      </c>
      <c r="O106" s="23">
        <f>AVERAGE(O98:O105)</f>
        <v>0.8750018627</v>
      </c>
      <c r="P106" s="23">
        <f t="shared" ref="P106:Q106" si="86">SUM(P98:P105)/COUNT(P98:P105)</f>
        <v>0.8535596935</v>
      </c>
      <c r="Q106" s="23">
        <f t="shared" si="86"/>
        <v>0.02929509591</v>
      </c>
      <c r="R106" s="23"/>
      <c r="S106" s="23"/>
      <c r="T106" s="23">
        <f t="shared" ref="T106:U106" si="87">SUM(T98:T105)/COUNT(T98:T105)</f>
        <v>0.6092850283</v>
      </c>
      <c r="U106" s="23">
        <f t="shared" si="87"/>
        <v>0.1430246505</v>
      </c>
      <c r="V106" s="23"/>
      <c r="W106" s="23"/>
      <c r="X106" s="23">
        <f t="shared" ref="X106:Y106" si="88">AVERAGE(X98:X105)</f>
        <v>0.6916249656</v>
      </c>
      <c r="Y106" s="23">
        <f t="shared" si="88"/>
        <v>0.08294101513</v>
      </c>
      <c r="Z106" s="3"/>
    </row>
    <row r="107">
      <c r="A107" s="25" t="s">
        <v>38</v>
      </c>
      <c r="B107" s="38"/>
      <c r="C107" s="37">
        <f t="shared" ref="C107:D107" si="89">AVERAGE(C98,C101,C102,C104)</f>
        <v>0.5129888663</v>
      </c>
      <c r="D107" s="37">
        <f t="shared" si="89"/>
        <v>0.0650700237</v>
      </c>
      <c r="E107" s="37"/>
      <c r="F107" s="37"/>
      <c r="G107" s="37">
        <f t="shared" ref="G107:H107" si="90">AVERAGE(G98,G101,G102,G104)</f>
        <v>0.4291993423</v>
      </c>
      <c r="H107" s="37">
        <f t="shared" si="90"/>
        <v>0.1503482187</v>
      </c>
      <c r="I107" s="37"/>
      <c r="J107" s="37">
        <f t="shared" ref="J107:K107" si="91">AVERAGE(J98,J101,J102,J104)</f>
        <v>0.4560210067</v>
      </c>
      <c r="K107" s="37">
        <f t="shared" si="91"/>
        <v>0.1134673282</v>
      </c>
      <c r="L107" s="23"/>
      <c r="M107" s="23"/>
      <c r="N107" s="13" t="s">
        <v>38</v>
      </c>
      <c r="O107" s="23"/>
      <c r="P107" s="23">
        <f t="shared" ref="P107:Q107" si="92">AVERAGE(P98,P101,P102,P104)</f>
        <v>0.9399200938</v>
      </c>
      <c r="Q107" s="23">
        <f t="shared" si="92"/>
        <v>-0.001829898498</v>
      </c>
      <c r="R107" s="23"/>
      <c r="S107" s="23"/>
      <c r="T107" s="23">
        <f t="shared" ref="T107:U107" si="93">AVERAGE(T98,T101,T102,T104)</f>
        <v>0.7855320472</v>
      </c>
      <c r="U107" s="23">
        <f t="shared" si="93"/>
        <v>0.06759691457</v>
      </c>
      <c r="V107" s="23"/>
      <c r="W107" s="23"/>
      <c r="X107" s="23">
        <f t="shared" ref="X107:Y107" si="94">AVERAGE(X98,X101,X102,X104)</f>
        <v>0.842152222</v>
      </c>
      <c r="Y107" s="23">
        <f t="shared" si="94"/>
        <v>0.0380716849</v>
      </c>
      <c r="Z107" s="3"/>
    </row>
    <row r="108">
      <c r="A108" s="25" t="s">
        <v>39</v>
      </c>
      <c r="B108" s="38"/>
      <c r="C108" s="37">
        <f t="shared" ref="C108:D108" si="95">AVERAGE(C99,C105)</f>
        <v>0.4790432802</v>
      </c>
      <c r="D108" s="37">
        <f t="shared" si="95"/>
        <v>0.06915739269</v>
      </c>
      <c r="E108" s="37"/>
      <c r="F108" s="37"/>
      <c r="G108" s="37">
        <f t="shared" ref="G108:H108" si="96">AVERAGE(G99,G105)</f>
        <v>0.2455814504</v>
      </c>
      <c r="H108" s="37">
        <f t="shared" si="96"/>
        <v>0.1961792149</v>
      </c>
      <c r="I108" s="37"/>
      <c r="J108" s="37">
        <f t="shared" ref="J108:K108" si="97">AVERAGE(J99,J105)</f>
        <v>0.3390395331</v>
      </c>
      <c r="K108" s="37">
        <f t="shared" si="97"/>
        <v>0.1244411605</v>
      </c>
      <c r="L108" s="23"/>
      <c r="M108" s="23"/>
      <c r="N108" s="13" t="s">
        <v>39</v>
      </c>
      <c r="O108" s="23"/>
      <c r="P108" s="23">
        <f t="shared" ref="P108:Q108" si="98">AVERAGE(P99,P105)</f>
        <v>0.8989599553</v>
      </c>
      <c r="Q108" s="23">
        <f t="shared" si="98"/>
        <v>0.04389199624</v>
      </c>
      <c r="R108" s="23"/>
      <c r="S108" s="23"/>
      <c r="T108" s="23">
        <f t="shared" ref="T108:U108" si="99">AVERAGE(T99,T105)</f>
        <v>0.5878561067</v>
      </c>
      <c r="U108" s="23">
        <f t="shared" si="99"/>
        <v>0.1570068464</v>
      </c>
      <c r="V108" s="23"/>
      <c r="W108" s="23"/>
      <c r="X108" s="23">
        <f t="shared" ref="X108:Y108" si="100">AVERAGE(X99,X105)</f>
        <v>0.701472067</v>
      </c>
      <c r="Y108" s="23">
        <f t="shared" si="100"/>
        <v>0.1016548463</v>
      </c>
      <c r="Z108" s="3"/>
    </row>
    <row r="109">
      <c r="A109" s="25" t="s">
        <v>40</v>
      </c>
      <c r="B109" s="38"/>
      <c r="C109" s="37">
        <f t="shared" ref="C109:D109" si="101">AVERAGE(C100, C103)</f>
        <v>0.06803278689</v>
      </c>
      <c r="D109" s="37">
        <f t="shared" si="101"/>
        <v>0.03333333333</v>
      </c>
      <c r="E109" s="37"/>
      <c r="F109" s="37"/>
      <c r="G109" s="37">
        <f t="shared" ref="G109:H109" si="102">AVERAGE(G100, G103)</f>
        <v>0.01779464398</v>
      </c>
      <c r="H109" s="37">
        <f t="shared" si="102"/>
        <v>0.296875</v>
      </c>
      <c r="I109" s="37"/>
      <c r="J109" s="37">
        <f t="shared" ref="J109:K109" si="103">AVERAGE(J100, J103)</f>
        <v>0.03263090223</v>
      </c>
      <c r="K109" s="37">
        <f t="shared" si="103"/>
        <v>0.134762309</v>
      </c>
      <c r="L109" s="23"/>
      <c r="M109" s="23"/>
      <c r="N109" s="13" t="s">
        <v>40</v>
      </c>
      <c r="O109" s="23"/>
      <c r="P109" s="23">
        <f t="shared" ref="P109:Q109" si="104">AVERAGE(P100, P103)</f>
        <v>0.6354386312</v>
      </c>
      <c r="Q109" s="23">
        <f t="shared" si="104"/>
        <v>0.07694818441</v>
      </c>
      <c r="R109" s="23"/>
      <c r="S109" s="23"/>
      <c r="T109" s="23">
        <f t="shared" ref="T109:U109" si="105">AVERAGE(T100, T103)</f>
        <v>0.2782199119</v>
      </c>
      <c r="U109" s="23">
        <f t="shared" si="105"/>
        <v>0.2798979263</v>
      </c>
      <c r="V109" s="23"/>
      <c r="W109" s="23"/>
      <c r="X109" s="23">
        <f t="shared" ref="X109:Y109" si="106">AVERAGE(X100, X103)</f>
        <v>0.3807233513</v>
      </c>
      <c r="Y109" s="23">
        <f t="shared" si="106"/>
        <v>0.1539658444</v>
      </c>
      <c r="Z109" s="3"/>
    </row>
    <row r="110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2" t="s">
        <v>63</v>
      </c>
      <c r="B111" s="2" t="s">
        <v>64</v>
      </c>
      <c r="C111" s="2" t="s">
        <v>65</v>
      </c>
      <c r="D111" s="2" t="s">
        <v>66</v>
      </c>
      <c r="E111" s="22" t="s">
        <v>67</v>
      </c>
      <c r="F111" s="22" t="s">
        <v>68</v>
      </c>
      <c r="I111" s="3"/>
      <c r="J111" s="3"/>
      <c r="K111" s="3"/>
      <c r="L111" s="3"/>
      <c r="M111" s="3"/>
      <c r="N111" s="3"/>
      <c r="O111" s="2" t="s">
        <v>64</v>
      </c>
      <c r="P111" s="2" t="s">
        <v>65</v>
      </c>
      <c r="Q111" s="2" t="s">
        <v>69</v>
      </c>
      <c r="R111" s="22" t="s">
        <v>67</v>
      </c>
      <c r="S111" s="22" t="s">
        <v>68</v>
      </c>
      <c r="T111" s="3"/>
      <c r="U111" s="3"/>
      <c r="V111" s="3"/>
      <c r="W111" s="3"/>
      <c r="X111" s="3"/>
      <c r="Y111" s="3"/>
      <c r="Z111" s="3"/>
    </row>
    <row r="112">
      <c r="A112" s="2" t="s">
        <v>8</v>
      </c>
      <c r="B112" s="2">
        <v>188.0</v>
      </c>
      <c r="C112" s="2">
        <v>40.0</v>
      </c>
      <c r="D112" s="2">
        <f t="shared" ref="D112:D119" si="107">SUM(B112,C112)</f>
        <v>228</v>
      </c>
      <c r="E112" s="39">
        <f t="shared" ref="E112:E119" si="108">B112/D112</f>
        <v>0.8245614035</v>
      </c>
      <c r="F112" s="39">
        <f t="shared" ref="F112:F119" si="109">C112/D112</f>
        <v>0.1754385965</v>
      </c>
      <c r="M112" s="3"/>
      <c r="N112" s="2" t="s">
        <v>8</v>
      </c>
      <c r="O112" s="2">
        <v>104.0</v>
      </c>
      <c r="P112" s="2">
        <v>22.0</v>
      </c>
      <c r="Q112" s="3">
        <f t="shared" ref="Q112:Q119" si="110">SUM(O112, P112)</f>
        <v>126</v>
      </c>
      <c r="R112" s="3">
        <f t="shared" ref="R112:R119" si="111">O112/(O112+P112)</f>
        <v>0.8253968254</v>
      </c>
      <c r="S112" s="3">
        <f t="shared" ref="S112:S119" si="112">P112/(O112+P112)</f>
        <v>0.1746031746</v>
      </c>
      <c r="T112" s="3"/>
      <c r="U112" s="3"/>
      <c r="V112" s="3"/>
      <c r="W112" s="3"/>
      <c r="X112" s="3"/>
      <c r="Y112" s="3"/>
      <c r="Z112" s="3"/>
    </row>
    <row r="113">
      <c r="A113" s="2" t="s">
        <v>9</v>
      </c>
      <c r="B113" s="2">
        <v>798.0</v>
      </c>
      <c r="C113" s="2">
        <v>277.0</v>
      </c>
      <c r="D113" s="2">
        <f t="shared" si="107"/>
        <v>1075</v>
      </c>
      <c r="E113" s="39">
        <f t="shared" si="108"/>
        <v>0.7423255814</v>
      </c>
      <c r="F113" s="39">
        <f t="shared" si="109"/>
        <v>0.2576744186</v>
      </c>
      <c r="M113" s="2"/>
      <c r="N113" s="2" t="s">
        <v>9</v>
      </c>
      <c r="O113" s="2">
        <v>439.0</v>
      </c>
      <c r="P113" s="2">
        <v>153.0</v>
      </c>
      <c r="Q113" s="3">
        <f t="shared" si="110"/>
        <v>592</v>
      </c>
      <c r="R113" s="3">
        <f t="shared" si="111"/>
        <v>0.7415540541</v>
      </c>
      <c r="S113" s="3">
        <f t="shared" si="112"/>
        <v>0.2584459459</v>
      </c>
      <c r="T113" s="3"/>
      <c r="U113" s="3"/>
      <c r="V113" s="3"/>
      <c r="W113" s="3"/>
      <c r="X113" s="3"/>
      <c r="Y113" s="3"/>
      <c r="Z113" s="3"/>
    </row>
    <row r="114">
      <c r="A114" s="2" t="s">
        <v>10</v>
      </c>
      <c r="B114" s="2">
        <v>496.0</v>
      </c>
      <c r="C114" s="2">
        <v>171.0</v>
      </c>
      <c r="D114" s="2">
        <f t="shared" si="107"/>
        <v>667</v>
      </c>
      <c r="E114" s="39">
        <f t="shared" si="108"/>
        <v>0.7436281859</v>
      </c>
      <c r="F114" s="39">
        <f t="shared" si="109"/>
        <v>0.2563718141</v>
      </c>
      <c r="M114" s="2"/>
      <c r="N114" s="2" t="s">
        <v>10</v>
      </c>
      <c r="O114" s="2">
        <v>274.0</v>
      </c>
      <c r="P114" s="2">
        <v>93.0</v>
      </c>
      <c r="Q114" s="3">
        <f t="shared" si="110"/>
        <v>367</v>
      </c>
      <c r="R114" s="3">
        <f t="shared" si="111"/>
        <v>0.7465940054</v>
      </c>
      <c r="S114" s="3">
        <f t="shared" si="112"/>
        <v>0.2534059946</v>
      </c>
      <c r="T114" s="3"/>
      <c r="U114" s="3"/>
      <c r="V114" s="3"/>
      <c r="W114" s="3"/>
      <c r="X114" s="3"/>
      <c r="Y114" s="3"/>
      <c r="Z114" s="3"/>
    </row>
    <row r="115">
      <c r="A115" s="2" t="s">
        <v>11</v>
      </c>
      <c r="B115" s="2">
        <v>561.0</v>
      </c>
      <c r="C115" s="2">
        <v>178.0</v>
      </c>
      <c r="D115" s="2">
        <f t="shared" si="107"/>
        <v>739</v>
      </c>
      <c r="E115" s="39">
        <f t="shared" si="108"/>
        <v>0.7591339648</v>
      </c>
      <c r="F115" s="39">
        <f t="shared" si="109"/>
        <v>0.2408660352</v>
      </c>
      <c r="M115" s="23"/>
      <c r="N115" s="2" t="s">
        <v>11</v>
      </c>
      <c r="O115" s="2">
        <v>309.0</v>
      </c>
      <c r="P115" s="2">
        <v>98.0</v>
      </c>
      <c r="Q115" s="3">
        <f t="shared" si="110"/>
        <v>407</v>
      </c>
      <c r="R115" s="3">
        <f t="shared" si="111"/>
        <v>0.7592137592</v>
      </c>
      <c r="S115" s="3">
        <f t="shared" si="112"/>
        <v>0.2407862408</v>
      </c>
      <c r="T115" s="3"/>
      <c r="U115" s="3"/>
      <c r="V115" s="3"/>
      <c r="W115" s="3"/>
      <c r="X115" s="3"/>
      <c r="Y115" s="3"/>
      <c r="Z115" s="3"/>
    </row>
    <row r="116">
      <c r="A116" s="2" t="s">
        <v>12</v>
      </c>
      <c r="B116" s="2">
        <v>582.0</v>
      </c>
      <c r="C116" s="2">
        <v>184.0</v>
      </c>
      <c r="D116" s="2">
        <f t="shared" si="107"/>
        <v>766</v>
      </c>
      <c r="E116" s="39">
        <f t="shared" si="108"/>
        <v>0.7597911227</v>
      </c>
      <c r="F116" s="39">
        <f t="shared" si="109"/>
        <v>0.2402088773</v>
      </c>
      <c r="M116" s="23"/>
      <c r="N116" s="2" t="s">
        <v>12</v>
      </c>
      <c r="O116" s="2">
        <v>321.0</v>
      </c>
      <c r="P116" s="2">
        <v>102.0</v>
      </c>
      <c r="Q116" s="3">
        <f t="shared" si="110"/>
        <v>423</v>
      </c>
      <c r="R116" s="3">
        <f t="shared" si="111"/>
        <v>0.7588652482</v>
      </c>
      <c r="S116" s="3">
        <f t="shared" si="112"/>
        <v>0.2411347518</v>
      </c>
      <c r="T116" s="3"/>
      <c r="U116" s="3"/>
      <c r="V116" s="3"/>
      <c r="W116" s="3"/>
      <c r="X116" s="3"/>
      <c r="Y116" s="3"/>
      <c r="Z116" s="3"/>
    </row>
    <row r="117">
      <c r="A117" s="2" t="s">
        <v>13</v>
      </c>
      <c r="B117" s="2">
        <v>610.0</v>
      </c>
      <c r="C117" s="2">
        <v>190.0</v>
      </c>
      <c r="D117" s="2">
        <f t="shared" si="107"/>
        <v>800</v>
      </c>
      <c r="E117" s="39">
        <f t="shared" si="108"/>
        <v>0.7625</v>
      </c>
      <c r="F117" s="39">
        <f t="shared" si="109"/>
        <v>0.2375</v>
      </c>
      <c r="M117" s="23"/>
      <c r="N117" s="2" t="s">
        <v>13</v>
      </c>
      <c r="O117" s="2">
        <v>336.0</v>
      </c>
      <c r="P117" s="2">
        <v>106.0</v>
      </c>
      <c r="Q117" s="3">
        <f t="shared" si="110"/>
        <v>442</v>
      </c>
      <c r="R117" s="3">
        <f t="shared" si="111"/>
        <v>0.7601809955</v>
      </c>
      <c r="S117" s="3">
        <f t="shared" si="112"/>
        <v>0.2398190045</v>
      </c>
      <c r="T117" s="3"/>
      <c r="U117" s="3"/>
      <c r="V117" s="3"/>
      <c r="W117" s="3"/>
      <c r="X117" s="3"/>
      <c r="Y117" s="3"/>
      <c r="Z117" s="3"/>
    </row>
    <row r="118">
      <c r="A118" s="2" t="s">
        <v>14</v>
      </c>
      <c r="B118" s="2">
        <v>501.0</v>
      </c>
      <c r="C118" s="2">
        <v>151.0</v>
      </c>
      <c r="D118" s="2">
        <f t="shared" si="107"/>
        <v>652</v>
      </c>
      <c r="E118" s="39">
        <f t="shared" si="108"/>
        <v>0.768404908</v>
      </c>
      <c r="F118" s="39">
        <f t="shared" si="109"/>
        <v>0.231595092</v>
      </c>
      <c r="I118" s="3"/>
      <c r="J118" s="3"/>
      <c r="K118" s="3"/>
      <c r="L118" s="3"/>
      <c r="M118" s="3"/>
      <c r="N118" s="2" t="s">
        <v>14</v>
      </c>
      <c r="O118" s="2">
        <v>276.0</v>
      </c>
      <c r="P118" s="2">
        <v>84.0</v>
      </c>
      <c r="Q118" s="3">
        <f t="shared" si="110"/>
        <v>360</v>
      </c>
      <c r="R118" s="3">
        <f t="shared" si="111"/>
        <v>0.7666666667</v>
      </c>
      <c r="S118" s="3">
        <f t="shared" si="112"/>
        <v>0.2333333333</v>
      </c>
      <c r="T118" s="3"/>
      <c r="U118" s="3"/>
      <c r="V118" s="3"/>
      <c r="W118" s="3"/>
      <c r="X118" s="3"/>
      <c r="Y118" s="3"/>
      <c r="Z118" s="3"/>
    </row>
    <row r="119">
      <c r="A119" s="2" t="s">
        <v>15</v>
      </c>
      <c r="B119" s="2">
        <v>440.0</v>
      </c>
      <c r="C119" s="2">
        <v>133.0</v>
      </c>
      <c r="D119" s="2">
        <f t="shared" si="107"/>
        <v>573</v>
      </c>
      <c r="E119" s="39">
        <f t="shared" si="108"/>
        <v>0.7678883072</v>
      </c>
      <c r="F119" s="39">
        <f t="shared" si="109"/>
        <v>0.2321116928</v>
      </c>
      <c r="I119" s="3"/>
      <c r="J119" s="3"/>
      <c r="K119" s="3"/>
      <c r="L119" s="3"/>
      <c r="M119" s="3"/>
      <c r="N119" s="2" t="s">
        <v>15</v>
      </c>
      <c r="O119" s="2">
        <v>243.0</v>
      </c>
      <c r="P119" s="2">
        <v>73.0</v>
      </c>
      <c r="Q119" s="3">
        <f t="shared" si="110"/>
        <v>316</v>
      </c>
      <c r="R119" s="3">
        <f t="shared" si="111"/>
        <v>0.7689873418</v>
      </c>
      <c r="S119" s="3">
        <f t="shared" si="112"/>
        <v>0.2310126582</v>
      </c>
      <c r="T119" s="3"/>
      <c r="U119" s="3"/>
      <c r="V119" s="3"/>
      <c r="W119" s="3"/>
      <c r="X119" s="3"/>
      <c r="Y119" s="3"/>
      <c r="Z119" s="3"/>
    </row>
    <row r="120">
      <c r="B120" s="39">
        <f t="shared" ref="B120:D120" si="113">SUM(B112:B119)</f>
        <v>4176</v>
      </c>
      <c r="C120" s="39">
        <f t="shared" si="113"/>
        <v>1324</v>
      </c>
      <c r="D120" s="39">
        <f t="shared" si="113"/>
        <v>5500</v>
      </c>
      <c r="I120" s="3"/>
      <c r="J120" s="3"/>
      <c r="K120" s="3"/>
      <c r="L120" s="3"/>
      <c r="M120" s="3"/>
      <c r="O120" s="3">
        <f t="shared" ref="O120:Q120" si="114">SUM(O112:O119)</f>
        <v>2302</v>
      </c>
      <c r="P120" s="3">
        <f t="shared" si="114"/>
        <v>731</v>
      </c>
      <c r="Q120" s="3">
        <f t="shared" si="114"/>
        <v>3033</v>
      </c>
      <c r="R120" s="3"/>
      <c r="S120" s="3"/>
      <c r="T120" s="3"/>
      <c r="U120" s="3"/>
      <c r="V120" s="3"/>
      <c r="W120" s="3"/>
      <c r="X120" s="3"/>
      <c r="Y120" s="3"/>
      <c r="Z120" s="3"/>
    </row>
    <row r="121">
      <c r="I121" s="3"/>
      <c r="J121" s="3"/>
      <c r="K121" s="3"/>
      <c r="L121" s="3"/>
      <c r="M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" t="s">
        <v>70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" t="s">
        <v>71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14" t="s">
        <v>72</v>
      </c>
      <c r="B125" s="3"/>
      <c r="C125" s="3"/>
      <c r="D125" s="2" t="s">
        <v>73</v>
      </c>
      <c r="E125" s="3"/>
      <c r="F125" s="3"/>
      <c r="G125" s="3"/>
      <c r="H125" s="3"/>
      <c r="I125" s="3"/>
      <c r="J125" s="3"/>
      <c r="K125" s="3"/>
      <c r="L125" s="14" t="s">
        <v>74</v>
      </c>
      <c r="M125" s="3"/>
      <c r="N125" s="3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2" t="s">
        <v>75</v>
      </c>
      <c r="B126" s="2" t="s">
        <v>38</v>
      </c>
      <c r="C126" s="3"/>
      <c r="D126" s="2" t="s">
        <v>39</v>
      </c>
      <c r="E126" s="3"/>
      <c r="F126" s="2" t="s">
        <v>40</v>
      </c>
      <c r="G126" s="3"/>
      <c r="H126" s="2" t="s">
        <v>76</v>
      </c>
      <c r="I126" s="3"/>
      <c r="J126" s="3"/>
      <c r="K126" s="3"/>
      <c r="L126" s="2" t="s">
        <v>75</v>
      </c>
      <c r="M126" s="2" t="s">
        <v>38</v>
      </c>
      <c r="N126" s="3"/>
      <c r="O126" s="2" t="s">
        <v>39</v>
      </c>
      <c r="P126" s="3"/>
      <c r="Q126" s="2" t="s">
        <v>40</v>
      </c>
      <c r="R126" s="3"/>
      <c r="S126" s="2" t="s">
        <v>76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B127" s="2" t="s">
        <v>77</v>
      </c>
      <c r="C127" s="2" t="s">
        <v>78</v>
      </c>
      <c r="D127" s="2" t="s">
        <v>77</v>
      </c>
      <c r="E127" s="2" t="s">
        <v>78</v>
      </c>
      <c r="F127" s="2" t="s">
        <v>77</v>
      </c>
      <c r="G127" s="2" t="s">
        <v>78</v>
      </c>
      <c r="H127" s="2" t="s">
        <v>77</v>
      </c>
      <c r="I127" s="2" t="s">
        <v>78</v>
      </c>
      <c r="J127" s="3"/>
      <c r="K127" s="3"/>
      <c r="M127" s="2" t="s">
        <v>79</v>
      </c>
      <c r="N127" s="2" t="s">
        <v>47</v>
      </c>
      <c r="O127" s="2" t="s">
        <v>79</v>
      </c>
      <c r="P127" s="2" t="s">
        <v>47</v>
      </c>
      <c r="Q127" s="2" t="s">
        <v>79</v>
      </c>
      <c r="R127" s="2" t="s">
        <v>47</v>
      </c>
      <c r="S127" s="2" t="s">
        <v>79</v>
      </c>
      <c r="T127" s="2" t="s">
        <v>47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2" t="s">
        <v>80</v>
      </c>
      <c r="B128" s="36">
        <v>0.11346732815352824</v>
      </c>
      <c r="C128" s="36">
        <v>0.03807168489736628</v>
      </c>
      <c r="D128" s="23">
        <v>0.12444116048376158</v>
      </c>
      <c r="E128" s="23">
        <v>0.10165484633569727</v>
      </c>
      <c r="F128" s="23">
        <v>0.13476230899830244</v>
      </c>
      <c r="G128" s="23">
        <v>0.15396584440227762</v>
      </c>
      <c r="H128" s="13">
        <v>0.1215</v>
      </c>
      <c r="I128" s="13">
        <v>0.0829</v>
      </c>
      <c r="J128" s="3"/>
      <c r="K128" s="3"/>
      <c r="L128" s="22" t="s">
        <v>81</v>
      </c>
      <c r="M128" s="39">
        <v>3752.72879445969</v>
      </c>
      <c r="N128" s="40">
        <v>0.0247</v>
      </c>
      <c r="O128" s="3">
        <v>3945.7318619984453</v>
      </c>
      <c r="P128" s="23">
        <v>0.025691663765088208</v>
      </c>
      <c r="Q128" s="3">
        <v>3902.06292040032</v>
      </c>
      <c r="R128" s="23">
        <v>0.023977906976744186</v>
      </c>
      <c r="S128" s="2">
        <v>3979.84118515546</v>
      </c>
      <c r="T128" s="13">
        <v>0.0247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2" t="s">
        <v>82</v>
      </c>
      <c r="B129" s="36">
        <v>0.0650700236962315</v>
      </c>
      <c r="C129" s="36">
        <v>-0.0018298984979454728</v>
      </c>
      <c r="D129" s="23">
        <v>0.06915739268680425</v>
      </c>
      <c r="E129" s="23">
        <v>0.04389199623818277</v>
      </c>
      <c r="F129" s="23">
        <v>0.033333333333333735</v>
      </c>
      <c r="G129" s="23">
        <v>0.0769481844145243</v>
      </c>
      <c r="H129" s="13">
        <v>0.0582</v>
      </c>
      <c r="I129" s="13">
        <v>0.0293</v>
      </c>
      <c r="J129" s="3"/>
      <c r="K129" s="3"/>
      <c r="L129" s="22" t="s">
        <v>83</v>
      </c>
      <c r="M129" s="39">
        <v>1393.2552744701024</v>
      </c>
      <c r="N129" s="40">
        <v>0.0424878504672897</v>
      </c>
      <c r="O129" s="3">
        <v>1526.8230391627048</v>
      </c>
      <c r="P129" s="23">
        <v>0.04715</v>
      </c>
      <c r="Q129" s="3">
        <v>1495.578723512745</v>
      </c>
      <c r="R129" s="23">
        <v>0.04374392523364485</v>
      </c>
      <c r="S129" s="29">
        <v>1498.17887603878</v>
      </c>
      <c r="T129" s="13">
        <v>0.0424878504672897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2" t="s">
        <v>84</v>
      </c>
      <c r="B130" s="23">
        <v>0.15034821872828613</v>
      </c>
      <c r="C130" s="23">
        <v>0.06759691457281711</v>
      </c>
      <c r="D130" s="23">
        <v>0.19617921492921575</v>
      </c>
      <c r="E130" s="23">
        <v>0.15700684638425372</v>
      </c>
      <c r="F130" s="23">
        <v>0.29687499999999933</v>
      </c>
      <c r="G130" s="23">
        <v>0.27989792634144495</v>
      </c>
      <c r="H130" s="13">
        <v>0.1587</v>
      </c>
      <c r="I130" s="13">
        <v>0.143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14" t="s">
        <v>85</v>
      </c>
      <c r="B135" s="3"/>
      <c r="C135" s="3"/>
      <c r="D135" s="2" t="s">
        <v>86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2" t="s">
        <v>75</v>
      </c>
      <c r="B136" s="2" t="s">
        <v>38</v>
      </c>
      <c r="C136" s="3"/>
      <c r="D136" s="2" t="s">
        <v>39</v>
      </c>
      <c r="E136" s="3"/>
      <c r="F136" s="2" t="s">
        <v>40</v>
      </c>
      <c r="G136" s="3"/>
      <c r="H136" s="2" t="s">
        <v>76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B137" s="2" t="s">
        <v>77</v>
      </c>
      <c r="C137" s="2" t="s">
        <v>78</v>
      </c>
      <c r="D137" s="2" t="s">
        <v>77</v>
      </c>
      <c r="E137" s="2" t="s">
        <v>78</v>
      </c>
      <c r="F137" s="2" t="s">
        <v>77</v>
      </c>
      <c r="G137" s="2" t="s">
        <v>78</v>
      </c>
      <c r="H137" s="2" t="s">
        <v>77</v>
      </c>
      <c r="I137" s="2" t="s">
        <v>78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2" t="s">
        <v>80</v>
      </c>
      <c r="B138" s="36">
        <v>0.18950718801504593</v>
      </c>
      <c r="C138" s="36">
        <v>0.017590950804724313</v>
      </c>
      <c r="D138" s="23">
        <v>0.6038863976083712</v>
      </c>
      <c r="E138" s="23">
        <v>0.04680851063829787</v>
      </c>
      <c r="F138" s="23">
        <v>0.1903650254668937</v>
      </c>
      <c r="G138" s="23">
        <v>-0.005388994307399834</v>
      </c>
      <c r="H138" s="13">
        <v>0.2933</v>
      </c>
      <c r="I138" s="13">
        <v>0.0192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2" t="s">
        <v>82</v>
      </c>
      <c r="B139" s="36">
        <v>0.10621854148051528</v>
      </c>
      <c r="C139" s="36">
        <v>-0.02466776964511022</v>
      </c>
      <c r="D139" s="23">
        <v>0.11600423953365133</v>
      </c>
      <c r="E139" s="23">
        <v>-0.014435695538057337</v>
      </c>
      <c r="F139" s="23">
        <v>0.03939393939393958</v>
      </c>
      <c r="G139" s="23">
        <v>-0.06983721543108538</v>
      </c>
      <c r="H139" s="13">
        <v>0.092</v>
      </c>
      <c r="I139" s="13">
        <v>-0.0334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2" t="s">
        <v>84</v>
      </c>
      <c r="B140" s="23">
        <v>0.24909112553358329</v>
      </c>
      <c r="C140" s="23">
        <v>0.04884255530814578</v>
      </c>
      <c r="D140" s="23">
        <v>0.25515604890605065</v>
      </c>
      <c r="E140" s="23">
        <v>0.10564660153377425</v>
      </c>
      <c r="F140" s="23">
        <v>0.3593750000000012</v>
      </c>
      <c r="G140" s="23">
        <v>0.05151595207384852</v>
      </c>
      <c r="H140" s="13">
        <v>0.2782</v>
      </c>
      <c r="I140" s="13">
        <v>0.0637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14" t="s">
        <v>87</v>
      </c>
      <c r="B143" s="3"/>
      <c r="C143" s="3"/>
      <c r="D143" s="2" t="s">
        <v>88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2" t="s">
        <v>75</v>
      </c>
      <c r="B144" s="2" t="s">
        <v>38</v>
      </c>
      <c r="C144" s="3"/>
      <c r="D144" s="2" t="s">
        <v>39</v>
      </c>
      <c r="E144" s="3"/>
      <c r="F144" s="2" t="s">
        <v>40</v>
      </c>
      <c r="G144" s="3"/>
      <c r="H144" s="2" t="s">
        <v>76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B145" s="2" t="s">
        <v>77</v>
      </c>
      <c r="C145" s="2" t="s">
        <v>78</v>
      </c>
      <c r="D145" s="2" t="s">
        <v>77</v>
      </c>
      <c r="E145" s="2" t="s">
        <v>78</v>
      </c>
      <c r="F145" s="2" t="s">
        <v>77</v>
      </c>
      <c r="G145" s="2" t="s">
        <v>78</v>
      </c>
      <c r="H145" s="2" t="s">
        <v>77</v>
      </c>
      <c r="I145" s="2" t="s">
        <v>78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2" t="s">
        <v>80</v>
      </c>
      <c r="B146" s="36">
        <v>0.11346732815352824</v>
      </c>
      <c r="C146" s="40">
        <v>0.0443</v>
      </c>
      <c r="D146" s="13">
        <v>0.1244</v>
      </c>
      <c r="E146" s="13">
        <v>0.096</v>
      </c>
      <c r="F146" s="13">
        <v>0.1348</v>
      </c>
      <c r="G146" s="13">
        <v>0.157</v>
      </c>
      <c r="H146" s="13">
        <v>0.1215</v>
      </c>
      <c r="I146" s="13">
        <v>0.0854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2" t="s">
        <v>82</v>
      </c>
      <c r="B147" s="40">
        <v>0.0512</v>
      </c>
      <c r="C147" s="40">
        <v>0.0118</v>
      </c>
      <c r="D147" s="13">
        <v>0.0632</v>
      </c>
      <c r="E147" s="13">
        <v>0.0437</v>
      </c>
      <c r="F147" s="13">
        <v>0.0674</v>
      </c>
      <c r="G147" s="13">
        <v>0.0751</v>
      </c>
      <c r="H147" s="13">
        <v>0.0583</v>
      </c>
      <c r="I147" s="13">
        <v>0.0356</v>
      </c>
      <c r="J147" s="3">
        <v>4176.0</v>
      </c>
      <c r="K147" s="3">
        <v>2302.0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2" t="s">
        <v>84</v>
      </c>
      <c r="B148" s="13">
        <v>0.148</v>
      </c>
      <c r="C148" s="13">
        <v>0.0701</v>
      </c>
      <c r="D148" s="13">
        <v>0.1992</v>
      </c>
      <c r="E148" s="13">
        <v>0.1474</v>
      </c>
      <c r="F148" s="13">
        <v>0.2031</v>
      </c>
      <c r="G148" s="13">
        <v>0.2923</v>
      </c>
      <c r="H148" s="13">
        <v>0.1746</v>
      </c>
      <c r="I148" s="13">
        <v>0.145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3"/>
      <c r="B151" s="3"/>
      <c r="C151" s="3"/>
      <c r="D151" s="3"/>
      <c r="E151" s="3"/>
      <c r="F151" s="3"/>
      <c r="G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89</v>
      </c>
      <c r="B1" s="2" t="s">
        <v>90</v>
      </c>
      <c r="C1" s="2" t="s">
        <v>30</v>
      </c>
      <c r="D1" s="2"/>
      <c r="E1" s="3"/>
      <c r="F1" s="3"/>
      <c r="G1" s="3"/>
    </row>
    <row r="2">
      <c r="A2" s="3"/>
      <c r="B2" s="2">
        <v>0.87792012057272</v>
      </c>
      <c r="C2" s="2">
        <v>0.914091936699321</v>
      </c>
      <c r="D2" s="41" t="s">
        <v>91</v>
      </c>
      <c r="E2" s="3"/>
      <c r="F2" s="3"/>
      <c r="G2" s="3"/>
    </row>
    <row r="3">
      <c r="A3" s="3"/>
      <c r="B3" s="3"/>
      <c r="C3" s="3"/>
      <c r="D3" s="2" t="s">
        <v>92</v>
      </c>
      <c r="E3" s="3"/>
      <c r="F3" s="3"/>
      <c r="G3" s="3"/>
    </row>
    <row r="4">
      <c r="A4" s="3"/>
      <c r="B4" s="3"/>
      <c r="C4" s="3"/>
      <c r="D4" s="2"/>
      <c r="E4" s="3"/>
      <c r="F4" s="3"/>
      <c r="G4" s="3"/>
    </row>
    <row r="5">
      <c r="A5" s="12" t="s">
        <v>93</v>
      </c>
      <c r="B5" s="2"/>
      <c r="C5" s="3"/>
      <c r="D5" s="2"/>
      <c r="E5" s="3"/>
      <c r="F5" s="3"/>
      <c r="G5" s="3"/>
    </row>
    <row r="6">
      <c r="A6" s="2" t="s">
        <v>18</v>
      </c>
      <c r="B6" s="2" t="s">
        <v>2</v>
      </c>
      <c r="C6" s="3"/>
      <c r="D6" s="2" t="s">
        <v>3</v>
      </c>
      <c r="E6" s="3"/>
      <c r="F6" s="3"/>
      <c r="G6" s="3"/>
    </row>
    <row r="7">
      <c r="A7" s="3"/>
      <c r="B7" s="2" t="s">
        <v>4</v>
      </c>
      <c r="C7" s="2" t="s">
        <v>6</v>
      </c>
      <c r="D7" s="2" t="s">
        <v>4</v>
      </c>
      <c r="E7" s="2" t="s">
        <v>6</v>
      </c>
      <c r="F7" s="2" t="s">
        <v>7</v>
      </c>
      <c r="G7" s="3"/>
    </row>
    <row r="8">
      <c r="A8" s="2" t="s">
        <v>8</v>
      </c>
      <c r="B8" s="5">
        <v>0.6162</v>
      </c>
      <c r="C8" s="5">
        <v>0.4889</v>
      </c>
      <c r="D8" s="13">
        <v>0.6082</v>
      </c>
      <c r="E8" s="13">
        <v>0.4759</v>
      </c>
      <c r="F8" s="3">
        <f>(B8 - D8) / D8 * 100</f>
        <v>1.315356791</v>
      </c>
      <c r="G8" s="3"/>
    </row>
    <row r="9">
      <c r="A9" s="2" t="s">
        <v>9</v>
      </c>
      <c r="B9" s="5">
        <v>0.6168</v>
      </c>
      <c r="C9" s="5">
        <v>0.498</v>
      </c>
      <c r="D9" s="13">
        <v>0.5874</v>
      </c>
      <c r="E9" s="13">
        <v>0.4633</v>
      </c>
      <c r="F9" s="9">
        <f t="shared" ref="F9:F15" si="1">(B9-D9)/D9</f>
        <v>0.05005107252</v>
      </c>
      <c r="G9" s="3"/>
    </row>
    <row r="10">
      <c r="A10" s="2" t="s">
        <v>10</v>
      </c>
      <c r="B10" s="5">
        <v>0.4735</v>
      </c>
      <c r="C10" s="5">
        <v>0.377</v>
      </c>
      <c r="D10" s="13">
        <v>0.4581</v>
      </c>
      <c r="E10" s="13">
        <v>0.3585</v>
      </c>
      <c r="F10" s="9">
        <f t="shared" si="1"/>
        <v>0.03361711417</v>
      </c>
      <c r="G10" s="3"/>
    </row>
    <row r="11">
      <c r="A11" s="2" t="s">
        <v>11</v>
      </c>
      <c r="B11" s="5">
        <v>0.5568</v>
      </c>
      <c r="C11" s="5">
        <v>0.4222</v>
      </c>
      <c r="D11" s="13">
        <v>0.5644</v>
      </c>
      <c r="E11" s="13">
        <v>0.4324</v>
      </c>
      <c r="F11" s="9">
        <f t="shared" si="1"/>
        <v>-0.01346562721</v>
      </c>
      <c r="G11" s="3"/>
    </row>
    <row r="12">
      <c r="A12" s="2" t="s">
        <v>12</v>
      </c>
      <c r="B12" s="5">
        <v>0.6828</v>
      </c>
      <c r="C12" s="5">
        <v>0.543</v>
      </c>
      <c r="D12" s="13">
        <v>0.6763</v>
      </c>
      <c r="E12" s="13">
        <v>0.531</v>
      </c>
      <c r="F12" s="9">
        <f t="shared" si="1"/>
        <v>0.009611119326</v>
      </c>
      <c r="G12" s="3"/>
    </row>
    <row r="13">
      <c r="A13" s="2" t="s">
        <v>13</v>
      </c>
      <c r="B13" s="5">
        <v>0.537</v>
      </c>
      <c r="C13" s="5">
        <v>0.4224</v>
      </c>
      <c r="D13" s="13">
        <v>0.5062</v>
      </c>
      <c r="E13" s="13">
        <v>0.3936</v>
      </c>
      <c r="F13" s="9">
        <f t="shared" si="1"/>
        <v>0.06084551561</v>
      </c>
      <c r="G13" s="3"/>
    </row>
    <row r="14">
      <c r="A14" s="2" t="s">
        <v>14</v>
      </c>
      <c r="B14" s="5">
        <v>0.6633</v>
      </c>
      <c r="C14" s="5">
        <v>0.5216</v>
      </c>
      <c r="D14" s="13">
        <v>0.6759</v>
      </c>
      <c r="E14" s="13">
        <v>0.529</v>
      </c>
      <c r="F14" s="9">
        <f t="shared" si="1"/>
        <v>-0.01864181092</v>
      </c>
      <c r="G14" s="3"/>
    </row>
    <row r="15">
      <c r="A15" s="2" t="s">
        <v>15</v>
      </c>
      <c r="B15" s="5">
        <v>0.63</v>
      </c>
      <c r="C15" s="5">
        <v>0.5048</v>
      </c>
      <c r="D15" s="13">
        <v>0.6283</v>
      </c>
      <c r="E15" s="13">
        <v>0.4956</v>
      </c>
      <c r="F15" s="9">
        <f t="shared" si="1"/>
        <v>0.002705713831</v>
      </c>
      <c r="G15" s="3"/>
    </row>
    <row r="16">
      <c r="A16" s="3"/>
      <c r="B16" s="3"/>
      <c r="C16" s="3"/>
      <c r="D16" s="3"/>
      <c r="E16" s="3"/>
      <c r="F16" s="3"/>
      <c r="G16" s="3"/>
    </row>
    <row r="17">
      <c r="B17" s="2"/>
      <c r="C17" s="3"/>
      <c r="D17" s="3"/>
      <c r="E17" s="3"/>
      <c r="F17" s="3"/>
      <c r="G17" s="3"/>
    </row>
    <row r="18">
      <c r="A18" s="2" t="s">
        <v>94</v>
      </c>
      <c r="B18" s="2" t="s">
        <v>43</v>
      </c>
      <c r="C18" s="3"/>
      <c r="D18" s="2" t="s">
        <v>44</v>
      </c>
      <c r="E18" s="3"/>
      <c r="F18" s="3"/>
      <c r="G18" s="3"/>
    </row>
    <row r="19">
      <c r="A19" s="2"/>
      <c r="B19" s="2" t="s">
        <v>33</v>
      </c>
      <c r="C19" s="2" t="s">
        <v>34</v>
      </c>
      <c r="D19" s="4" t="s">
        <v>24</v>
      </c>
      <c r="E19" s="2" t="s">
        <v>27</v>
      </c>
      <c r="F19" s="2" t="s">
        <v>25</v>
      </c>
      <c r="G19" s="2" t="s">
        <v>28</v>
      </c>
    </row>
    <row r="20">
      <c r="A20" s="2" t="s">
        <v>8</v>
      </c>
      <c r="B20" s="2">
        <v>0.91860465116279</v>
      </c>
      <c r="C20" s="2">
        <v>0.751572</v>
      </c>
      <c r="D20" s="2">
        <v>0.906976744186046</v>
      </c>
      <c r="E20" s="2">
        <v>0.704403</v>
      </c>
      <c r="F20" s="3">
        <f t="shared" ref="F20:F27" si="2">(B20-D20)/D20</f>
        <v>0.01282051282</v>
      </c>
      <c r="G20" s="3">
        <f>(C20-E20)/(C20)</f>
        <v>0.06276045409</v>
      </c>
    </row>
    <row r="21">
      <c r="A21" s="2" t="s">
        <v>9</v>
      </c>
      <c r="B21" s="2">
        <v>0.926380368098159</v>
      </c>
      <c r="C21" s="2">
        <v>0.631073144687666</v>
      </c>
      <c r="D21" s="2">
        <v>0.889570552147239</v>
      </c>
      <c r="E21" s="2">
        <v>0.517351841964762</v>
      </c>
      <c r="F21" s="3">
        <f t="shared" si="2"/>
        <v>0.04137931034</v>
      </c>
      <c r="G21" s="3">
        <f>(C21-E21)/C21</f>
        <v>0.1802030457</v>
      </c>
    </row>
    <row r="22">
      <c r="A22" s="2" t="s">
        <v>10</v>
      </c>
      <c r="B22" s="2">
        <v>0.683706070287539</v>
      </c>
      <c r="C22" s="2">
        <v>0.329670329670329</v>
      </c>
      <c r="D22" s="2">
        <v>0.616613418530351</v>
      </c>
      <c r="E22" s="2">
        <v>0.23753169907016</v>
      </c>
      <c r="F22" s="3">
        <f t="shared" si="2"/>
        <v>0.1088082902</v>
      </c>
      <c r="G22" s="3">
        <f t="shared" ref="G22:G27" si="3">(C22-E22)/E22</f>
        <v>0.3879003559</v>
      </c>
    </row>
    <row r="23">
      <c r="A23" s="2" t="s">
        <v>11</v>
      </c>
      <c r="B23" s="22">
        <v>0.964705882352941</v>
      </c>
      <c r="C23" s="2">
        <v>0.828985507246376</v>
      </c>
      <c r="D23" s="2">
        <v>0.944117647058823</v>
      </c>
      <c r="E23" s="2">
        <v>0.76231884057971</v>
      </c>
      <c r="F23" s="3">
        <f t="shared" si="2"/>
        <v>0.02180685358</v>
      </c>
      <c r="G23" s="3">
        <f t="shared" si="3"/>
        <v>0.08745247148</v>
      </c>
    </row>
    <row r="24">
      <c r="A24" s="2" t="s">
        <v>12</v>
      </c>
      <c r="B24" s="2">
        <v>0.997175141242937</v>
      </c>
      <c r="C24" s="2">
        <v>0.872319688109161</v>
      </c>
      <c r="D24" s="2">
        <v>0.980225988700565</v>
      </c>
      <c r="E24" s="2">
        <v>0.830409356725146</v>
      </c>
      <c r="F24" s="3">
        <f t="shared" si="2"/>
        <v>0.01729106628</v>
      </c>
      <c r="G24" s="3">
        <f t="shared" si="3"/>
        <v>0.05046948357</v>
      </c>
    </row>
    <row r="25">
      <c r="A25" s="2" t="s">
        <v>13</v>
      </c>
      <c r="B25" s="2">
        <v>0.718015665796344</v>
      </c>
      <c r="C25" s="2">
        <v>0.338297872340425</v>
      </c>
      <c r="D25" s="2">
        <v>0.663185378590078</v>
      </c>
      <c r="E25" s="2">
        <v>0.260283687943262</v>
      </c>
      <c r="F25" s="3">
        <f t="shared" si="2"/>
        <v>0.08267716535</v>
      </c>
      <c r="G25" s="3">
        <f t="shared" si="3"/>
        <v>0.2997275204</v>
      </c>
    </row>
    <row r="26">
      <c r="A26" s="2" t="s">
        <v>14</v>
      </c>
      <c r="B26" s="2">
        <v>0.97594501718213</v>
      </c>
      <c r="C26" s="2">
        <v>0.906779661016949</v>
      </c>
      <c r="D26" s="2">
        <v>0.962199312714776</v>
      </c>
      <c r="E26" s="2">
        <v>0.875</v>
      </c>
      <c r="F26" s="3">
        <f t="shared" si="2"/>
        <v>0.01428571429</v>
      </c>
      <c r="G26" s="3">
        <f t="shared" si="3"/>
        <v>0.03631961259</v>
      </c>
    </row>
    <row r="27">
      <c r="A27" s="2" t="s">
        <v>15</v>
      </c>
      <c r="B27" s="2">
        <v>1.0272373540856</v>
      </c>
      <c r="C27" s="42">
        <v>0.85377358490566</v>
      </c>
      <c r="D27" s="2">
        <v>1.01556420233463</v>
      </c>
      <c r="E27" s="42">
        <v>0.797169811320754</v>
      </c>
      <c r="F27" s="3">
        <f t="shared" si="2"/>
        <v>0.01149425287</v>
      </c>
      <c r="G27" s="3">
        <f t="shared" si="3"/>
        <v>0.07100591716</v>
      </c>
    </row>
    <row r="28">
      <c r="A28" s="3"/>
      <c r="B28" s="3"/>
      <c r="C28" s="3"/>
      <c r="D28" s="3"/>
      <c r="E28" s="3"/>
      <c r="F28" s="3"/>
      <c r="G28" s="3"/>
    </row>
    <row r="29">
      <c r="A29" s="3"/>
      <c r="B29" s="3"/>
      <c r="C29" s="3"/>
      <c r="D29" s="3"/>
      <c r="E29" s="3"/>
      <c r="F29" s="3"/>
      <c r="G29" s="3"/>
    </row>
    <row r="30">
      <c r="A30" s="3"/>
      <c r="B30" s="3"/>
      <c r="C30" s="3"/>
      <c r="D30" s="3"/>
      <c r="E30" s="3"/>
      <c r="F30" s="3"/>
      <c r="G30" s="3"/>
    </row>
    <row r="31">
      <c r="C31" s="3"/>
      <c r="D31" s="3"/>
      <c r="E31" s="3"/>
      <c r="F31" s="3"/>
      <c r="G31" s="3"/>
    </row>
    <row r="32">
      <c r="A32" s="2" t="s">
        <v>95</v>
      </c>
      <c r="B32" s="2" t="s">
        <v>43</v>
      </c>
      <c r="C32" s="3"/>
      <c r="D32" s="2" t="s">
        <v>44</v>
      </c>
      <c r="E32" s="3"/>
      <c r="F32" s="3"/>
      <c r="G32" s="3"/>
    </row>
    <row r="33">
      <c r="A33" s="2"/>
      <c r="B33" s="2" t="s">
        <v>33</v>
      </c>
      <c r="C33" s="2" t="s">
        <v>34</v>
      </c>
      <c r="D33" s="4" t="s">
        <v>24</v>
      </c>
      <c r="E33" s="2" t="s">
        <v>27</v>
      </c>
      <c r="F33" s="2" t="s">
        <v>25</v>
      </c>
      <c r="G33" s="2" t="s">
        <v>28</v>
      </c>
    </row>
    <row r="34">
      <c r="A34" s="2" t="s">
        <v>8</v>
      </c>
      <c r="B34" s="2">
        <v>0.394345238095238</v>
      </c>
      <c r="C34" s="2">
        <v>0.172075933864053</v>
      </c>
      <c r="D34" s="2">
        <v>0.352678571428571</v>
      </c>
      <c r="E34" s="2">
        <v>0.134109001837109</v>
      </c>
      <c r="F34" s="3">
        <f t="shared" ref="F34:G34" si="4">(B34-D34)/B34</f>
        <v>0.1056603774</v>
      </c>
      <c r="G34" s="3">
        <f t="shared" si="4"/>
        <v>0.2206405694</v>
      </c>
    </row>
    <row r="35">
      <c r="A35" s="2" t="s">
        <v>9</v>
      </c>
      <c r="B35" s="2">
        <v>0.114678899082568</v>
      </c>
      <c r="C35" s="2">
        <v>0.12883435582822</v>
      </c>
      <c r="D35" s="2">
        <v>0.105504587155963</v>
      </c>
      <c r="E35" s="2">
        <v>0.0797546012269938</v>
      </c>
      <c r="F35" s="3">
        <f>(C35-B35)/B35</f>
        <v>0.1234355828</v>
      </c>
      <c r="G35" s="3">
        <f>(C35-E35)/C35</f>
        <v>0.380952381</v>
      </c>
    </row>
    <row r="36">
      <c r="A36" s="2" t="s">
        <v>10</v>
      </c>
      <c r="B36" s="2">
        <v>0.396226415094339</v>
      </c>
      <c r="C36" s="2">
        <v>0.277683134582623</v>
      </c>
      <c r="D36" s="2">
        <v>0.38443396226415</v>
      </c>
      <c r="E36" s="2">
        <v>0.218057921635434</v>
      </c>
      <c r="F36" s="3">
        <f t="shared" ref="F36:G36" si="5">(B36-D36)/B36</f>
        <v>0.02976190476</v>
      </c>
      <c r="G36" s="3">
        <f t="shared" si="5"/>
        <v>0.2147239264</v>
      </c>
    </row>
    <row r="37">
      <c r="A37" s="2" t="s">
        <v>11</v>
      </c>
      <c r="B37" s="2">
        <v>0.410199556541019</v>
      </c>
      <c r="C37" s="2">
        <v>0.23836389280677</v>
      </c>
      <c r="D37" s="2">
        <v>0.37250554323725</v>
      </c>
      <c r="E37" s="2">
        <v>0.188998589562764</v>
      </c>
      <c r="F37" s="3">
        <f t="shared" ref="F37:G37" si="6">(B37-D37)/B37</f>
        <v>0.09189189189</v>
      </c>
      <c r="G37" s="3">
        <f t="shared" si="6"/>
        <v>0.2071005917</v>
      </c>
    </row>
    <row r="38">
      <c r="A38" s="2" t="s">
        <v>12</v>
      </c>
      <c r="B38" s="2">
        <v>0.421052631578947</v>
      </c>
      <c r="C38" s="2">
        <v>0.223357664233576</v>
      </c>
      <c r="D38" s="2">
        <v>0.40274599542334</v>
      </c>
      <c r="E38" s="2">
        <v>0.181021897810219</v>
      </c>
      <c r="F38" s="3">
        <f t="shared" ref="F38:G38" si="7">(B38-D38)/B38</f>
        <v>0.04347826087</v>
      </c>
      <c r="G38" s="3">
        <f t="shared" si="7"/>
        <v>0.1895424837</v>
      </c>
    </row>
    <row r="39">
      <c r="A39" s="2" t="s">
        <v>13</v>
      </c>
      <c r="B39" s="2">
        <v>0.412887828162291</v>
      </c>
      <c r="C39" s="2">
        <v>0.268588770864946</v>
      </c>
      <c r="D39" s="2">
        <v>0.386634844868735</v>
      </c>
      <c r="E39" s="2">
        <v>0.230652503793626</v>
      </c>
      <c r="F39" s="3">
        <f t="shared" ref="F39:G39" si="8">(B39-D39)/B39</f>
        <v>0.06358381503</v>
      </c>
      <c r="G39" s="3">
        <f t="shared" si="8"/>
        <v>0.1412429379</v>
      </c>
    </row>
    <row r="40">
      <c r="A40" s="2" t="s">
        <v>14</v>
      </c>
      <c r="B40" s="2">
        <v>0.407207207207207</v>
      </c>
      <c r="C40" s="2">
        <v>0.228686058174523</v>
      </c>
      <c r="D40" s="2">
        <v>0.378378378378378</v>
      </c>
      <c r="E40" s="2">
        <v>0.180541624874623</v>
      </c>
      <c r="F40" s="3">
        <f t="shared" ref="F40:G40" si="9">(B40-D40)/B40</f>
        <v>0.07079646018</v>
      </c>
      <c r="G40" s="3">
        <f t="shared" si="9"/>
        <v>0.2105263158</v>
      </c>
    </row>
    <row r="41">
      <c r="A41" s="2" t="s">
        <v>15</v>
      </c>
      <c r="B41" s="22">
        <v>0.410852713178294</v>
      </c>
      <c r="C41" s="2">
        <v>0.31403118040089</v>
      </c>
      <c r="D41" s="22">
        <v>0.390180878552971</v>
      </c>
      <c r="E41" s="2">
        <v>0.253897550111358</v>
      </c>
      <c r="F41" s="3">
        <f t="shared" ref="F41:G41" si="10">(B41-D41)/B41</f>
        <v>0.05031446541</v>
      </c>
      <c r="G41" s="3">
        <f t="shared" si="10"/>
        <v>0.1914893617</v>
      </c>
    </row>
    <row r="42">
      <c r="A42" s="3"/>
      <c r="B42" s="3"/>
      <c r="C42" s="3"/>
      <c r="D42" s="3"/>
      <c r="E42" s="3"/>
      <c r="F42" s="3"/>
      <c r="G42" s="3"/>
    </row>
    <row r="43">
      <c r="F43" s="3"/>
      <c r="G43" s="3"/>
    </row>
    <row r="44">
      <c r="F44" s="3"/>
      <c r="G44" s="3"/>
    </row>
    <row r="45">
      <c r="F45" s="3"/>
      <c r="G45" s="3"/>
    </row>
    <row r="46">
      <c r="F46" s="3"/>
      <c r="G46" s="3"/>
    </row>
    <row r="47">
      <c r="F47" s="3"/>
      <c r="G47" s="3"/>
    </row>
    <row r="48">
      <c r="F48" s="3"/>
      <c r="G48" s="3"/>
    </row>
    <row r="49">
      <c r="F49" s="3"/>
      <c r="G49" s="3"/>
    </row>
    <row r="50">
      <c r="F50" s="3"/>
      <c r="G50" s="3"/>
    </row>
    <row r="51">
      <c r="F51" s="3"/>
      <c r="G51" s="3"/>
    </row>
    <row r="52">
      <c r="F52" s="3"/>
      <c r="G52" s="3"/>
    </row>
    <row r="53">
      <c r="A53" s="3"/>
      <c r="B53" s="3"/>
      <c r="C53" s="3"/>
      <c r="D53" s="3"/>
      <c r="E53" s="3"/>
      <c r="F53" s="3"/>
      <c r="G53" s="3"/>
    </row>
    <row r="54">
      <c r="B54" s="3"/>
      <c r="C54" s="2" t="s">
        <v>96</v>
      </c>
      <c r="D54" s="2" t="s">
        <v>97</v>
      </c>
      <c r="E54" s="3"/>
      <c r="F54" s="3"/>
      <c r="G54" s="3"/>
    </row>
    <row r="55">
      <c r="A55" s="2" t="s">
        <v>98</v>
      </c>
      <c r="B55" s="2" t="s">
        <v>43</v>
      </c>
      <c r="C55" s="3"/>
      <c r="D55" s="2" t="s">
        <v>44</v>
      </c>
      <c r="E55" s="3"/>
      <c r="F55" s="3"/>
      <c r="G55" s="3"/>
    </row>
    <row r="56">
      <c r="A56" s="2"/>
      <c r="B56" s="2" t="s">
        <v>33</v>
      </c>
      <c r="C56" s="2" t="s">
        <v>34</v>
      </c>
      <c r="D56" s="4" t="s">
        <v>24</v>
      </c>
      <c r="E56" s="2" t="s">
        <v>27</v>
      </c>
      <c r="F56" s="30" t="s">
        <v>25</v>
      </c>
      <c r="G56" s="30" t="s">
        <v>28</v>
      </c>
    </row>
    <row r="57">
      <c r="A57" s="2" t="s">
        <v>8</v>
      </c>
      <c r="B57" s="2">
        <v>0.91860465116279</v>
      </c>
      <c r="C57" s="2">
        <v>0.751572327044025</v>
      </c>
      <c r="D57" s="2">
        <v>0.930232558139534</v>
      </c>
      <c r="E57" s="2">
        <v>0.735849056603773</v>
      </c>
      <c r="F57" s="3">
        <f t="shared" ref="F57:G57" si="11">(B57-D57)/B57</f>
        <v>-0.01265822785</v>
      </c>
      <c r="G57" s="3">
        <f t="shared" si="11"/>
        <v>0.02092050209</v>
      </c>
    </row>
    <row r="58">
      <c r="A58" s="2" t="s">
        <v>9</v>
      </c>
      <c r="B58" s="2">
        <v>0.926380368098159</v>
      </c>
      <c r="C58" s="2">
        <v>0.631073144687666</v>
      </c>
      <c r="D58" s="2">
        <v>0.952965235173824</v>
      </c>
      <c r="E58" s="2">
        <v>0.581420181526962</v>
      </c>
      <c r="F58" s="3">
        <f t="shared" ref="F58:G58" si="12">(B58-D58)/B58</f>
        <v>-0.02869757174</v>
      </c>
      <c r="G58" s="3">
        <f t="shared" si="12"/>
        <v>0.07868020305</v>
      </c>
    </row>
    <row r="59">
      <c r="A59" s="2" t="s">
        <v>10</v>
      </c>
      <c r="B59" s="2">
        <v>0.683706070287539</v>
      </c>
      <c r="C59" s="2">
        <v>0.329670329670329</v>
      </c>
      <c r="D59" s="2">
        <v>0.750798722044728</v>
      </c>
      <c r="E59" s="2">
        <v>0.316990701606086</v>
      </c>
      <c r="F59" s="3">
        <f t="shared" ref="F59:G59" si="13">(B59-D59)/B59</f>
        <v>-0.09813084112</v>
      </c>
      <c r="G59" s="3">
        <f t="shared" si="13"/>
        <v>0.03846153846</v>
      </c>
    </row>
    <row r="60">
      <c r="A60" s="2" t="s">
        <v>11</v>
      </c>
      <c r="B60" s="2">
        <v>0.964705882352941</v>
      </c>
      <c r="C60" s="2">
        <v>0.848024316109422</v>
      </c>
      <c r="D60" s="2">
        <v>0.976470588235294</v>
      </c>
      <c r="E60" s="2">
        <v>0.7983789260385</v>
      </c>
      <c r="F60" s="3">
        <f t="shared" ref="F60:G60" si="14">(B60-D60)/B60</f>
        <v>-0.01219512195</v>
      </c>
      <c r="G60" s="3">
        <f t="shared" si="14"/>
        <v>0.05854241338</v>
      </c>
    </row>
    <row r="61">
      <c r="A61" s="2" t="s">
        <v>12</v>
      </c>
      <c r="B61" s="2">
        <v>0.997175141242937</v>
      </c>
      <c r="C61" s="2">
        <v>0.872319688109161</v>
      </c>
      <c r="D61" s="2">
        <v>1.00282485875706</v>
      </c>
      <c r="E61" s="2">
        <v>0.838206627680311</v>
      </c>
      <c r="F61" s="3">
        <f t="shared" ref="F61:G61" si="15">(B61-D61)/B61</f>
        <v>-0.00566572238</v>
      </c>
      <c r="G61" s="3">
        <f t="shared" si="15"/>
        <v>0.03910614525</v>
      </c>
    </row>
    <row r="62">
      <c r="A62" s="2" t="s">
        <v>13</v>
      </c>
      <c r="B62" s="2">
        <v>0.718015665796344</v>
      </c>
      <c r="C62" s="2">
        <v>0.338297872340425</v>
      </c>
      <c r="D62" s="2">
        <v>0.746736292428198</v>
      </c>
      <c r="E62" s="2">
        <v>0.317021276595744</v>
      </c>
      <c r="F62" s="3">
        <f t="shared" ref="F62:G62" si="16">(B62-D62)/B62</f>
        <v>-0.04</v>
      </c>
      <c r="G62" s="3">
        <f t="shared" si="16"/>
        <v>0.06289308176</v>
      </c>
    </row>
    <row r="63">
      <c r="A63" s="2" t="s">
        <v>14</v>
      </c>
      <c r="B63" s="2">
        <v>0.97594501718213</v>
      </c>
      <c r="C63" s="2">
        <v>0.906779661016949</v>
      </c>
      <c r="D63" s="2">
        <v>1.00343642611683</v>
      </c>
      <c r="E63" s="2">
        <v>0.853813559322033</v>
      </c>
      <c r="F63" s="3">
        <f t="shared" ref="F63:G63" si="17">(B63-D63)/B63</f>
        <v>-0.02816901408</v>
      </c>
      <c r="G63" s="3">
        <f t="shared" si="17"/>
        <v>0.05841121495</v>
      </c>
    </row>
    <row r="64">
      <c r="A64" s="2" t="s">
        <v>15</v>
      </c>
      <c r="B64" s="2">
        <v>1.0272373540856</v>
      </c>
      <c r="C64" s="2">
        <v>0.85377358490566</v>
      </c>
      <c r="D64" s="2">
        <v>1.06614785992217</v>
      </c>
      <c r="E64" s="2">
        <v>0.813679245283018</v>
      </c>
      <c r="F64" s="3">
        <f t="shared" ref="F64:G64" si="18">(B64-D64)/B64</f>
        <v>-0.03787878788</v>
      </c>
      <c r="G64" s="3">
        <f t="shared" si="18"/>
        <v>0.04696132597</v>
      </c>
    </row>
    <row r="65">
      <c r="A65" s="3"/>
      <c r="B65" s="3"/>
      <c r="C65" s="3"/>
      <c r="D65" s="3"/>
      <c r="E65" s="3"/>
      <c r="F65" s="3"/>
      <c r="G65" s="3"/>
    </row>
    <row r="66">
      <c r="B66" s="3"/>
      <c r="C66" s="2"/>
      <c r="D66" s="2"/>
      <c r="E66" s="3"/>
      <c r="F66" s="3"/>
      <c r="G66" s="3"/>
    </row>
    <row r="67">
      <c r="A67" s="2" t="s">
        <v>99</v>
      </c>
      <c r="B67" s="2" t="s">
        <v>43</v>
      </c>
      <c r="C67" s="3"/>
      <c r="D67" s="2" t="s">
        <v>44</v>
      </c>
      <c r="E67" s="3"/>
      <c r="F67" s="3"/>
      <c r="G67" s="3"/>
    </row>
    <row r="68">
      <c r="A68" s="2"/>
      <c r="B68" s="2" t="s">
        <v>33</v>
      </c>
      <c r="C68" s="2" t="s">
        <v>34</v>
      </c>
      <c r="D68" s="4" t="s">
        <v>24</v>
      </c>
      <c r="E68" s="2" t="s">
        <v>27</v>
      </c>
      <c r="F68" s="2" t="s">
        <v>25</v>
      </c>
      <c r="G68" s="2" t="s">
        <v>28</v>
      </c>
    </row>
    <row r="69">
      <c r="A69" s="2" t="s">
        <v>8</v>
      </c>
      <c r="B69" s="2">
        <v>0.91860465116279</v>
      </c>
      <c r="C69" s="2">
        <v>0.751572327044025</v>
      </c>
      <c r="D69" s="2">
        <v>0.906976744186046</v>
      </c>
      <c r="E69" s="2">
        <v>0.716981132075471</v>
      </c>
      <c r="F69" s="3"/>
      <c r="G69" s="3"/>
    </row>
    <row r="70">
      <c r="A70" s="2" t="s">
        <v>9</v>
      </c>
      <c r="B70" s="2">
        <v>0.926380368098159</v>
      </c>
      <c r="C70" s="2">
        <v>0.631073144687666</v>
      </c>
      <c r="D70" s="3"/>
      <c r="E70" s="2">
        <v>0.518953550453817</v>
      </c>
      <c r="F70" s="3"/>
      <c r="G70" s="3"/>
    </row>
    <row r="71">
      <c r="A71" s="2" t="s">
        <v>10</v>
      </c>
      <c r="B71" s="2">
        <v>0.683706070287539</v>
      </c>
      <c r="C71" s="2">
        <v>0.329670329670329</v>
      </c>
      <c r="D71" s="2"/>
      <c r="E71" s="2">
        <v>0.245139475908706</v>
      </c>
      <c r="F71" s="3"/>
      <c r="G71" s="3"/>
    </row>
    <row r="72">
      <c r="A72" s="2" t="s">
        <v>11</v>
      </c>
      <c r="B72" s="2">
        <v>0.964705882352941</v>
      </c>
      <c r="C72" s="2">
        <v>0.848024316109422</v>
      </c>
      <c r="D72" s="2">
        <v>0.95</v>
      </c>
      <c r="E72" s="2">
        <v>0.79128672745694</v>
      </c>
      <c r="F72" s="3"/>
      <c r="G72" s="3"/>
    </row>
    <row r="73">
      <c r="A73" s="2" t="s">
        <v>12</v>
      </c>
      <c r="B73" s="2">
        <v>0.997175141242937</v>
      </c>
      <c r="C73" s="2">
        <v>0.872319688109161</v>
      </c>
      <c r="D73" s="3"/>
      <c r="E73" s="2">
        <v>0.834307992202729</v>
      </c>
      <c r="F73" s="3"/>
      <c r="G73" s="3"/>
    </row>
    <row r="74">
      <c r="A74" s="2" t="s">
        <v>13</v>
      </c>
      <c r="B74" s="2">
        <v>0.718015665796344</v>
      </c>
      <c r="C74" s="2">
        <v>0.338297872340425</v>
      </c>
      <c r="D74" s="3"/>
      <c r="E74" s="2">
        <v>0.264539007092198</v>
      </c>
      <c r="F74" s="3"/>
      <c r="G74" s="3"/>
    </row>
    <row r="75">
      <c r="A75" s="2" t="s">
        <v>14</v>
      </c>
      <c r="B75" s="2">
        <v>0.97594501718213</v>
      </c>
      <c r="C75" s="2">
        <v>0.906779661016949</v>
      </c>
      <c r="D75" s="2">
        <v>0.986254295532646</v>
      </c>
      <c r="E75" s="2">
        <v>0.872881355932203</v>
      </c>
      <c r="F75" s="3"/>
      <c r="G75" s="3"/>
    </row>
    <row r="76">
      <c r="A76" s="2" t="s">
        <v>15</v>
      </c>
      <c r="B76" s="2">
        <v>1.0272373540856</v>
      </c>
      <c r="C76" s="2">
        <v>0.85377358490566</v>
      </c>
      <c r="D76" s="2">
        <v>1.01945525291828</v>
      </c>
      <c r="E76" s="2">
        <v>0.80188679245283</v>
      </c>
      <c r="F76" s="3"/>
      <c r="G76" s="3"/>
    </row>
  </sheetData>
  <drawing r:id="rId1"/>
</worksheet>
</file>