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atinPersonalStudyProjects\PremierService-Solutions-FrontEnd\SQL Collection\"/>
    </mc:Choice>
  </mc:AlternateContent>
  <xr:revisionPtr revIDLastSave="0" documentId="13_ncr:1_{F4CA32C0-5809-49A1-BBE9-1091D3E56330}" xr6:coauthVersionLast="46" xr6:coauthVersionMax="46" xr10:uidLastSave="{00000000-0000-0000-0000-000000000000}"/>
  <bookViews>
    <workbookView xWindow="-120" yWindow="-120" windowWidth="51840" windowHeight="21240" tabRatio="832" activeTab="13" xr2:uid="{00000000-000D-0000-FFFF-FFFF00000000}"/>
  </bookViews>
  <sheets>
    <sheet name="Address" sheetId="1" r:id="rId1"/>
    <sheet name="Employee" sheetId="2" r:id="rId2"/>
    <sheet name="Specialisation" sheetId="3" r:id="rId3"/>
    <sheet name="ClientIndividual" sheetId="4" r:id="rId4"/>
    <sheet name="ClientBusiness" sheetId="5" r:id="rId5"/>
    <sheet name="ServicePackage" sheetId="6" r:id="rId6"/>
    <sheet name="Service" sheetId="8" r:id="rId7"/>
    <sheet name="Call" sheetId="9" r:id="rId8"/>
    <sheet name="ServiceRequest" sheetId="10" r:id="rId9"/>
    <sheet name="Job" sheetId="11" r:id="rId10"/>
    <sheet name="Contract" sheetId="27" r:id="rId11"/>
    <sheet name="ContractState" sheetId="38" r:id="rId12"/>
    <sheet name="ClientBusinessEmployee" sheetId="28" r:id="rId13"/>
    <sheet name="ClientContractLink" sheetId="29" r:id="rId14"/>
    <sheet name="JobEmployeeLink" sheetId="30" r:id="rId15"/>
    <sheet name="ServiceContractLink" sheetId="31" r:id="rId16"/>
    <sheet name="ServiceContractStateLink" sheetId="32" r:id="rId17"/>
    <sheet name="ServicePackageLink" sheetId="33" r:id="rId18"/>
    <sheet name="ServicePackageStateLink" sheetId="34" r:id="rId19"/>
    <sheet name="ServiceRequestJobLink" sheetId="35" r:id="rId20"/>
    <sheet name="ServiceRequestSpecialisationLin" sheetId="36" r:id="rId21"/>
    <sheet name="SpecialisationEmployeeLink" sheetId="3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/>
  <c r="G3" i="6"/>
  <c r="G4" i="6"/>
  <c r="G5" i="6"/>
  <c r="G6" i="6"/>
  <c r="G7" i="6"/>
  <c r="G8" i="6"/>
  <c r="G9" i="6"/>
  <c r="G11" i="6"/>
  <c r="G12" i="6"/>
  <c r="D21" i="29"/>
  <c r="D20" i="29"/>
  <c r="D17" i="29"/>
  <c r="D15" i="29"/>
  <c r="D14" i="29"/>
  <c r="D12" i="29"/>
  <c r="D10" i="29"/>
  <c r="D8" i="29"/>
  <c r="D6" i="29"/>
  <c r="D3" i="29"/>
  <c r="D2" i="29"/>
  <c r="D22" i="29"/>
  <c r="D19" i="29"/>
  <c r="D18" i="29"/>
  <c r="D16" i="29"/>
  <c r="D13" i="29"/>
  <c r="D11" i="29"/>
  <c r="D9" i="29"/>
  <c r="D7" i="29"/>
  <c r="D5" i="29"/>
  <c r="D4" i="29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2" i="28"/>
  <c r="H3" i="38"/>
  <c r="H4" i="38"/>
  <c r="H5" i="38"/>
  <c r="H6" i="38"/>
  <c r="H7" i="38"/>
  <c r="H8" i="38"/>
  <c r="H9" i="38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" i="38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2" i="27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2" i="1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" i="10"/>
  <c r="G21" i="9"/>
  <c r="G19" i="9"/>
  <c r="G16" i="9"/>
  <c r="G15" i="9"/>
  <c r="G13" i="9"/>
  <c r="G11" i="9"/>
  <c r="G10" i="9"/>
  <c r="G8" i="9"/>
  <c r="G5" i="9"/>
  <c r="G3" i="9"/>
  <c r="G20" i="9"/>
  <c r="G18" i="9"/>
  <c r="G17" i="9"/>
  <c r="G14" i="9"/>
  <c r="G12" i="9"/>
  <c r="G9" i="9"/>
  <c r="G7" i="9"/>
  <c r="G6" i="9"/>
  <c r="G4" i="9"/>
  <c r="G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" i="8"/>
  <c r="G10" i="6"/>
  <c r="G3" i="5"/>
  <c r="G4" i="5"/>
  <c r="G5" i="5"/>
  <c r="G6" i="5"/>
  <c r="G7" i="5"/>
  <c r="G8" i="5"/>
  <c r="G9" i="5"/>
  <c r="G10" i="5"/>
  <c r="G11" i="5"/>
  <c r="G2" i="5"/>
  <c r="I3" i="4"/>
  <c r="I4" i="4"/>
  <c r="I5" i="4"/>
  <c r="I6" i="4"/>
  <c r="I7" i="4"/>
  <c r="I8" i="4"/>
  <c r="I9" i="4"/>
  <c r="I10" i="4"/>
  <c r="I11" i="4"/>
  <c r="I2" i="4"/>
  <c r="C3" i="3"/>
  <c r="C4" i="3"/>
  <c r="C5" i="3"/>
  <c r="C6" i="3"/>
  <c r="C7" i="3"/>
  <c r="C8" i="3"/>
  <c r="C9" i="3"/>
  <c r="C10" i="3"/>
  <c r="C11" i="3"/>
  <c r="C12" i="3"/>
  <c r="C13" i="3"/>
  <c r="C14" i="3"/>
  <c r="C2" i="3"/>
  <c r="J1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C2" i="11"/>
  <c r="C2" i="11" a="1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<sst xmlns="http://schemas.openxmlformats.org/spreadsheetml/2006/main" count="987" uniqueCount="587">
  <si>
    <t>streetName</t>
  </si>
  <si>
    <t>Midrand</t>
  </si>
  <si>
    <t>Hatfield</t>
  </si>
  <si>
    <t>Fourways</t>
  </si>
  <si>
    <t>Lonehill</t>
  </si>
  <si>
    <t>Brooklyn</t>
  </si>
  <si>
    <t>contactNumber</t>
  </si>
  <si>
    <t>employeeDate</t>
  </si>
  <si>
    <t>employed</t>
  </si>
  <si>
    <t>department</t>
  </si>
  <si>
    <t>Jayden</t>
  </si>
  <si>
    <t>Matin</t>
  </si>
  <si>
    <t>Lijani</t>
  </si>
  <si>
    <t>Duncan</t>
  </si>
  <si>
    <t>Dylan</t>
  </si>
  <si>
    <t>Hardman</t>
  </si>
  <si>
    <t>De wet</t>
  </si>
  <si>
    <t>John</t>
  </si>
  <si>
    <t>Joe</t>
  </si>
  <si>
    <t>Zeus</t>
  </si>
  <si>
    <t>myname@gmail.com</t>
  </si>
  <si>
    <t>yourname@hotmail.com</t>
  </si>
  <si>
    <t>lolmemes@gmail.com</t>
  </si>
  <si>
    <t>himatin@yahoo.com</t>
  </si>
  <si>
    <t>mrdoge@gmail.com</t>
  </si>
  <si>
    <t>Call Center</t>
  </si>
  <si>
    <t>Service Manager</t>
  </si>
  <si>
    <t>Maintenance</t>
  </si>
  <si>
    <t>Name</t>
  </si>
  <si>
    <t>description</t>
  </si>
  <si>
    <t>Painter</t>
  </si>
  <si>
    <t>Gardener</t>
  </si>
  <si>
    <t>Fix pipes and toilets</t>
  </si>
  <si>
    <t>Maintain garden</t>
  </si>
  <si>
    <t>surname</t>
  </si>
  <si>
    <t>email</t>
  </si>
  <si>
    <t>nationalIDnumber</t>
  </si>
  <si>
    <t>Jane</t>
  </si>
  <si>
    <t>Peter</t>
  </si>
  <si>
    <t>Jaco</t>
  </si>
  <si>
    <t>Mike</t>
  </si>
  <si>
    <t>Mitch</t>
  </si>
  <si>
    <t>Soft</t>
  </si>
  <si>
    <t>Small</t>
  </si>
  <si>
    <t>Musk</t>
  </si>
  <si>
    <t>john@gmail.com</t>
  </si>
  <si>
    <t>joe@gmail.com</t>
  </si>
  <si>
    <t>jane@gmail.com</t>
  </si>
  <si>
    <t>peter@gmail.com</t>
  </si>
  <si>
    <t>jaco@gmail.com</t>
  </si>
  <si>
    <t>contractNumber</t>
  </si>
  <si>
    <t>taxNumber</t>
  </si>
  <si>
    <t>RegistrationDate</t>
  </si>
  <si>
    <t>WeSellThings</t>
  </si>
  <si>
    <t>8762128491</t>
  </si>
  <si>
    <t>7263749182</t>
  </si>
  <si>
    <t>7462919202</t>
  </si>
  <si>
    <t>6273819283</t>
  </si>
  <si>
    <t>onPromotion</t>
  </si>
  <si>
    <t>promotionPercentAmount</t>
  </si>
  <si>
    <t>promotionStartDate</t>
  </si>
  <si>
    <t>promotionEndDate</t>
  </si>
  <si>
    <t>price</t>
  </si>
  <si>
    <t>Gardening</t>
  </si>
  <si>
    <t>suburb</t>
  </si>
  <si>
    <t>province</t>
  </si>
  <si>
    <t>postalcode</t>
  </si>
  <si>
    <t>firstName</t>
  </si>
  <si>
    <t>addressId</t>
  </si>
  <si>
    <t>nationalIdNumber</t>
  </si>
  <si>
    <t>name</t>
  </si>
  <si>
    <t>businessName</t>
  </si>
  <si>
    <t>8729293812</t>
  </si>
  <si>
    <t>startTime</t>
  </si>
  <si>
    <t>endTime</t>
  </si>
  <si>
    <t>ClientIndividualID</t>
  </si>
  <si>
    <t>ClientBusinessID</t>
  </si>
  <si>
    <t>employeeID</t>
  </si>
  <si>
    <t>callNotes</t>
  </si>
  <si>
    <t>0817622651</t>
  </si>
  <si>
    <t>0848766219</t>
  </si>
  <si>
    <t>0724877534</t>
  </si>
  <si>
    <t>0818477924</t>
  </si>
  <si>
    <t>0617349561</t>
  </si>
  <si>
    <t>active</t>
  </si>
  <si>
    <t>callID</t>
  </si>
  <si>
    <t>closed</t>
  </si>
  <si>
    <t>priority</t>
  </si>
  <si>
    <t>PLA1</t>
  </si>
  <si>
    <t>ServiceRequestID</t>
  </si>
  <si>
    <t>notes</t>
  </si>
  <si>
    <t>currentState</t>
  </si>
  <si>
    <t>specialisationId</t>
  </si>
  <si>
    <t>amountofEmployessNeeded</t>
  </si>
  <si>
    <t>startDate</t>
  </si>
  <si>
    <t>endDate</t>
  </si>
  <si>
    <t>priorityLevel</t>
  </si>
  <si>
    <t>contractType</t>
  </si>
  <si>
    <t>city</t>
  </si>
  <si>
    <t>Pretoria</t>
  </si>
  <si>
    <t>21 Foxhound</t>
  </si>
  <si>
    <t>32 Maple</t>
  </si>
  <si>
    <t>63 Main</t>
  </si>
  <si>
    <t>92 Maxwell</t>
  </si>
  <si>
    <t>55 Church</t>
  </si>
  <si>
    <t>Alfredo</t>
  </si>
  <si>
    <t>Gonzales</t>
  </si>
  <si>
    <t>0785541254</t>
  </si>
  <si>
    <t>mainman@gmail.com</t>
  </si>
  <si>
    <t>78 Bloodwood</t>
  </si>
  <si>
    <t>Rosebank</t>
  </si>
  <si>
    <t>Cape Town</t>
  </si>
  <si>
    <t>Johannesburg</t>
  </si>
  <si>
    <t>89 Verdi</t>
  </si>
  <si>
    <t>Houghton</t>
  </si>
  <si>
    <t>24 Kamp</t>
  </si>
  <si>
    <t>Marshall</t>
  </si>
  <si>
    <t>Parow</t>
  </si>
  <si>
    <t>1172 Plane</t>
  </si>
  <si>
    <t>Craighall</t>
  </si>
  <si>
    <t>Durban</t>
  </si>
  <si>
    <t>12 Dickens</t>
  </si>
  <si>
    <t>Parktown</t>
  </si>
  <si>
    <t>2314 Oxford</t>
  </si>
  <si>
    <t>Irene</t>
  </si>
  <si>
    <t>Outshoorn</t>
  </si>
  <si>
    <t>4</t>
  </si>
  <si>
    <t>2</t>
  </si>
  <si>
    <t>6</t>
  </si>
  <si>
    <t>7</t>
  </si>
  <si>
    <t>Johan</t>
  </si>
  <si>
    <t>Venter</t>
  </si>
  <si>
    <t>jjf@gmail.com</t>
  </si>
  <si>
    <t>0875462135</t>
  </si>
  <si>
    <t>0</t>
  </si>
  <si>
    <t>Emma</t>
  </si>
  <si>
    <t>Smith</t>
  </si>
  <si>
    <t>0840002356</t>
  </si>
  <si>
    <t>emmasm@gmail.com</t>
  </si>
  <si>
    <t>9901220023086</t>
  </si>
  <si>
    <t>1</t>
  </si>
  <si>
    <t>9602180058088</t>
  </si>
  <si>
    <t>9606257415236</t>
  </si>
  <si>
    <t>9305042739295</t>
  </si>
  <si>
    <t>7502137592035</t>
  </si>
  <si>
    <t>8305283029467</t>
  </si>
  <si>
    <t>9001010045087</t>
  </si>
  <si>
    <t>9712010089065</t>
  </si>
  <si>
    <t>Andre</t>
  </si>
  <si>
    <t>Labuschagne</t>
  </si>
  <si>
    <t>8</t>
  </si>
  <si>
    <t>0615872145</t>
  </si>
  <si>
    <t>lappie@hotmail.com</t>
  </si>
  <si>
    <t>7812120045069</t>
  </si>
  <si>
    <t>Milla</t>
  </si>
  <si>
    <t>Enthoven</t>
  </si>
  <si>
    <t>5</t>
  </si>
  <si>
    <t>0621258744</t>
  </si>
  <si>
    <t>milla@enthoven.co.za</t>
  </si>
  <si>
    <t>0210070024087</t>
  </si>
  <si>
    <t xml:space="preserve">Emke </t>
  </si>
  <si>
    <t>Krige</t>
  </si>
  <si>
    <t>9</t>
  </si>
  <si>
    <t>11</t>
  </si>
  <si>
    <t>0834005297</t>
  </si>
  <si>
    <t>emkrige@vodamail.com</t>
  </si>
  <si>
    <t>0004280078089</t>
  </si>
  <si>
    <t>Kayla</t>
  </si>
  <si>
    <t>Milestone</t>
  </si>
  <si>
    <t>99 Orange</t>
  </si>
  <si>
    <t>Kempton</t>
  </si>
  <si>
    <t>Kempton Park</t>
  </si>
  <si>
    <t>100 Kryger</t>
  </si>
  <si>
    <t>Mountainview</t>
  </si>
  <si>
    <t>1169 Ash</t>
  </si>
  <si>
    <t>Colbyn</t>
  </si>
  <si>
    <t>Kilner Park</t>
  </si>
  <si>
    <t>91 Hayley</t>
  </si>
  <si>
    <t>Norwood</t>
  </si>
  <si>
    <t>67 High</t>
  </si>
  <si>
    <t>Bedfordview</t>
  </si>
  <si>
    <t>Nelspruit</t>
  </si>
  <si>
    <t>16</t>
  </si>
  <si>
    <t>0751239874</t>
  </si>
  <si>
    <t>kaykay@gmail.com</t>
  </si>
  <si>
    <t>9504190056025</t>
  </si>
  <si>
    <t>Evans</t>
  </si>
  <si>
    <t>14</t>
  </si>
  <si>
    <t>0472541230</t>
  </si>
  <si>
    <t>evans@hotmail.com</t>
  </si>
  <si>
    <t>8503260045077</t>
  </si>
  <si>
    <t>Plumbing</t>
  </si>
  <si>
    <t>Electrician</t>
  </si>
  <si>
    <t>Office Technician</t>
  </si>
  <si>
    <t>Fix printers of all types</t>
  </si>
  <si>
    <t>Fix electrical problems</t>
  </si>
  <si>
    <t>Paint buildings</t>
  </si>
  <si>
    <t>Communication Technician</t>
  </si>
  <si>
    <t>Maintain telephone lines</t>
  </si>
  <si>
    <t>Paver</t>
  </si>
  <si>
    <t>Repairs paving outside</t>
  </si>
  <si>
    <t>Window washer</t>
  </si>
  <si>
    <t>Cleans windows of all sizes</t>
  </si>
  <si>
    <t>Carpenter</t>
  </si>
  <si>
    <t>Lays carpets</t>
  </si>
  <si>
    <t>Samsung Technician</t>
  </si>
  <si>
    <t>Repairs Samsung devices</t>
  </si>
  <si>
    <t>HP Technician</t>
  </si>
  <si>
    <t>Repairs HP devices</t>
  </si>
  <si>
    <t>WiFi Installer</t>
  </si>
  <si>
    <t>Installs WiFi from scratch</t>
  </si>
  <si>
    <t>9012010045089</t>
  </si>
  <si>
    <t>0001010056023</t>
  </si>
  <si>
    <t>0202200056088</t>
  </si>
  <si>
    <t>0403040088089</t>
  </si>
  <si>
    <t>1203210089099</t>
  </si>
  <si>
    <t>Ulrika</t>
  </si>
  <si>
    <t>Hutch</t>
  </si>
  <si>
    <t>ulrika@gmail.com</t>
  </si>
  <si>
    <t>9803230056089</t>
  </si>
  <si>
    <t>Dillan</t>
  </si>
  <si>
    <t>de Waal</t>
  </si>
  <si>
    <t>3</t>
  </si>
  <si>
    <t>0894552236</t>
  </si>
  <si>
    <t>Kellyn</t>
  </si>
  <si>
    <t>Kinnear</t>
  </si>
  <si>
    <t>0238897777</t>
  </si>
  <si>
    <t>0562231554</t>
  </si>
  <si>
    <t>0972841135</t>
  </si>
  <si>
    <t>0981345513</t>
  </si>
  <si>
    <t>0663212235</t>
  </si>
  <si>
    <t>0743456672</t>
  </si>
  <si>
    <t>0234566752</t>
  </si>
  <si>
    <t>dewaal@hotmail.com</t>
  </si>
  <si>
    <t>7803310055069</t>
  </si>
  <si>
    <t>k.kinnear@gmail.com</t>
  </si>
  <si>
    <t>9502140023086</t>
  </si>
  <si>
    <t>Jake</t>
  </si>
  <si>
    <t>Jackson</t>
  </si>
  <si>
    <t>0560080808</t>
  </si>
  <si>
    <t>jacksonejake@gmail.com</t>
  </si>
  <si>
    <t>8512110088065</t>
  </si>
  <si>
    <t>Oliver</t>
  </si>
  <si>
    <t>Twist</t>
  </si>
  <si>
    <t>0784451236</t>
  </si>
  <si>
    <t>ollie.twist@vodamail.com</t>
  </si>
  <si>
    <t>8810310045089</t>
  </si>
  <si>
    <t>TakeALittle</t>
  </si>
  <si>
    <t>AmaGone</t>
  </si>
  <si>
    <t>Milk At Large</t>
  </si>
  <si>
    <t>Bored At Home</t>
  </si>
  <si>
    <t>15</t>
  </si>
  <si>
    <t>13</t>
  </si>
  <si>
    <t>10</t>
  </si>
  <si>
    <t>0122598899</t>
  </si>
  <si>
    <t>0315561254</t>
  </si>
  <si>
    <t>0315569874</t>
  </si>
  <si>
    <t>0125698745</t>
  </si>
  <si>
    <t>0453694587</t>
  </si>
  <si>
    <t>0125648878</t>
  </si>
  <si>
    <t>0316587788</t>
  </si>
  <si>
    <t>0123658899</t>
  </si>
  <si>
    <t>0314578000</t>
  </si>
  <si>
    <t>2354123652</t>
  </si>
  <si>
    <t>1256878654</t>
  </si>
  <si>
    <t>2587456454</t>
  </si>
  <si>
    <t>2356987745</t>
  </si>
  <si>
    <t>Phones R Us</t>
  </si>
  <si>
    <t>Pick And Swipe</t>
  </si>
  <si>
    <t>Kua Kua</t>
  </si>
  <si>
    <t>New Ages</t>
  </si>
  <si>
    <t>Phones</t>
  </si>
  <si>
    <t>Outside Maintenance</t>
  </si>
  <si>
    <t>Samsung Appliances</t>
  </si>
  <si>
    <t>Office Printers</t>
  </si>
  <si>
    <t>Flooring</t>
  </si>
  <si>
    <t>Nokia Devices</t>
  </si>
  <si>
    <t>HP Equipment</t>
  </si>
  <si>
    <t>Painting</t>
  </si>
  <si>
    <t>Indoor Maintenance</t>
  </si>
  <si>
    <t>7000</t>
  </si>
  <si>
    <t>4500</t>
  </si>
  <si>
    <t>6300</t>
  </si>
  <si>
    <t>30000</t>
  </si>
  <si>
    <t>25</t>
  </si>
  <si>
    <t>Fix ink jet printers</t>
  </si>
  <si>
    <t>Repair toilet pipes</t>
  </si>
  <si>
    <t>Replace broken toilet pipes</t>
  </si>
  <si>
    <t>Remove weeds from gardens and between paving stones</t>
  </si>
  <si>
    <t>Replace plugs</t>
  </si>
  <si>
    <t>Replace a broken or defective plug point</t>
  </si>
  <si>
    <t>Exterminate wasps</t>
  </si>
  <si>
    <t xml:space="preserve">Remove wasps from areas </t>
  </si>
  <si>
    <t>Pest Control</t>
  </si>
  <si>
    <t>Controlling of all unwanted pests, such as rats</t>
  </si>
  <si>
    <t>Animal Control</t>
  </si>
  <si>
    <t>4000</t>
  </si>
  <si>
    <t>Exterminate rats</t>
  </si>
  <si>
    <t>Remove rats from areas</t>
  </si>
  <si>
    <t>Fix laser printers</t>
  </si>
  <si>
    <t>Fix all types of laser printers</t>
  </si>
  <si>
    <t>Plant flowers</t>
  </si>
  <si>
    <t>Plant flowers in garden beds, includes watering the garden after planting</t>
  </si>
  <si>
    <t>Replace missing bricks</t>
  </si>
  <si>
    <t>Place new bricks in place of missing bricks</t>
  </si>
  <si>
    <t>Paint outside walls</t>
  </si>
  <si>
    <t>Paint the outer walls of the building a desired colour</t>
  </si>
  <si>
    <t>Paint inside walls</t>
  </si>
  <si>
    <t>Paint the interior walls of the building a desired colour</t>
  </si>
  <si>
    <t>Maintain HP printer</t>
  </si>
  <si>
    <t>Routine maintenance on HP office printer</t>
  </si>
  <si>
    <t>Fix all types of ink jet printers, excluding HP</t>
  </si>
  <si>
    <t>Debug HP laptop</t>
  </si>
  <si>
    <t>Find and fix the bugs on a HP office notebook or laptop</t>
  </si>
  <si>
    <t>Maintain Samsung fridge</t>
  </si>
  <si>
    <t>Routine maintenance on Samsung smart fridge - office use only</t>
  </si>
  <si>
    <t>Reconnect router</t>
  </si>
  <si>
    <t>Reconnect the disconnected WiFi router in the office</t>
  </si>
  <si>
    <t>Replace telephone buttons</t>
  </si>
  <si>
    <t>Replace the missing buttons on an office telephone - cannot guarantee matching</t>
  </si>
  <si>
    <t>Remove weeds</t>
  </si>
  <si>
    <t>Fix leaking sink</t>
  </si>
  <si>
    <t>Find and fix the cause of a leaking sink in the bathroom</t>
  </si>
  <si>
    <t>Fix broken window</t>
  </si>
  <si>
    <t>Replace the shattered glass of a window - does not include the pane</t>
  </si>
  <si>
    <t>Fix Nokia screen</t>
  </si>
  <si>
    <t>Replace the screen on a Nokia device</t>
  </si>
  <si>
    <t>1997/12/01</t>
  </si>
  <si>
    <t>1990/02/01</t>
  </si>
  <si>
    <t>1983/05/28</t>
  </si>
  <si>
    <t>1975/02/13</t>
  </si>
  <si>
    <t>1993/05/04</t>
  </si>
  <si>
    <t>1996/06/25</t>
  </si>
  <si>
    <t>1996/02/18</t>
  </si>
  <si>
    <t>1999/01/22</t>
  </si>
  <si>
    <t>1978/12/12</t>
  </si>
  <si>
    <t>2002/10/07</t>
  </si>
  <si>
    <t>2000/04/28</t>
  </si>
  <si>
    <t>1995/04/19</t>
  </si>
  <si>
    <t>1985/03/26</t>
  </si>
  <si>
    <t>2000/01/01</t>
  </si>
  <si>
    <t>2002/02/20</t>
  </si>
  <si>
    <t>200/03/04</t>
  </si>
  <si>
    <t>2012/09/21</t>
  </si>
  <si>
    <t>1998/03/23</t>
  </si>
  <si>
    <t>1978/03/31</t>
  </si>
  <si>
    <t>1995/02/14</t>
  </si>
  <si>
    <t>1985/12/11</t>
  </si>
  <si>
    <t>1988/10/31</t>
  </si>
  <si>
    <t>2000/03/21</t>
  </si>
  <si>
    <t>1994/03/19</t>
  </si>
  <si>
    <t>1980/12/21</t>
  </si>
  <si>
    <t>1892/12/01</t>
  </si>
  <si>
    <t>2020/03/21</t>
  </si>
  <si>
    <t>2021/03/29</t>
  </si>
  <si>
    <t>2004/07/05</t>
  </si>
  <si>
    <t>2013/07/24</t>
  </si>
  <si>
    <t>2007/04/30</t>
  </si>
  <si>
    <t>2021/03/01</t>
  </si>
  <si>
    <t>2021/06/01</t>
  </si>
  <si>
    <t>2021/01/01</t>
  </si>
  <si>
    <t>2021/10/01</t>
  </si>
  <si>
    <t>2021/06/30</t>
  </si>
  <si>
    <t>2021/12/31</t>
  </si>
  <si>
    <t>2000/01/19 06:30:00</t>
  </si>
  <si>
    <t>2018/12/18 12:15:55</t>
  </si>
  <si>
    <t>2001/11/16 15:35:54</t>
  </si>
  <si>
    <t>2003/01/25 16:45:12</t>
  </si>
  <si>
    <t>2010/07/08 11:05:44</t>
  </si>
  <si>
    <t>2000/01/19 06:50:12</t>
  </si>
  <si>
    <t>2018/12/18 12:36:55</t>
  </si>
  <si>
    <t>2001/11/16 15:55:34</t>
  </si>
  <si>
    <t>2003/01/25 16:59:12</t>
  </si>
  <si>
    <t>2010/07/08 11:09:57</t>
  </si>
  <si>
    <t>Broken pipes in men's room - water everywhere</t>
  </si>
  <si>
    <t>Garden is full of weeds - take pesticide. All flowers have died</t>
  </si>
  <si>
    <t>Light switches won't work in the meeting room</t>
  </si>
  <si>
    <t>Printer jammed - cannot get paper out and keeps giving an error</t>
  </si>
  <si>
    <t>Wall has paint chips and is due for a fresh coat - Sand Storm Colour (Dulux)</t>
  </si>
  <si>
    <t>Mr B Delivery</t>
  </si>
  <si>
    <t>0124587798</t>
  </si>
  <si>
    <t>5987456565</t>
  </si>
  <si>
    <t>2018/08/25</t>
  </si>
  <si>
    <t>2005/08/17 15:23:49</t>
  </si>
  <si>
    <t>2005/08/17 15:03:44</t>
  </si>
  <si>
    <t>2021/01/14 10:11:55</t>
  </si>
  <si>
    <t>2021/01/14 10:25:42</t>
  </si>
  <si>
    <t>2021/04/28 14:25:55</t>
  </si>
  <si>
    <t>2021/04/28 14:55:58</t>
  </si>
  <si>
    <t>2021/03/13 09:54:41</t>
  </si>
  <si>
    <t>2021/03/13 10:05:36</t>
  </si>
  <si>
    <t>2020/05/29 12:04:48</t>
  </si>
  <si>
    <t>2020/05/29 12:34:55</t>
  </si>
  <si>
    <t>2020/08/07 07:10:58</t>
  </si>
  <si>
    <t>2020/08/07 07:18:22</t>
  </si>
  <si>
    <t>2021/04/27 09:02:55</t>
  </si>
  <si>
    <t>2021/04/27 09:45:12</t>
  </si>
  <si>
    <t>2021/01/19 13:45:55</t>
  </si>
  <si>
    <t>2021/01/19 13:59:54</t>
  </si>
  <si>
    <t>2019/12/01 12:05:07</t>
  </si>
  <si>
    <t>2019/12/01 12:15:47</t>
  </si>
  <si>
    <t>2019/07/25 11:11:11</t>
  </si>
  <si>
    <t>2019/07/25 11:22:22</t>
  </si>
  <si>
    <t>2017/09/11 07:35:04</t>
  </si>
  <si>
    <t>2017/09/11 07:48:56</t>
  </si>
  <si>
    <t>2021/05/04 16:05:44</t>
  </si>
  <si>
    <t>2021/05/14 16:19:07</t>
  </si>
  <si>
    <t>2021/05/01 12:44:17</t>
  </si>
  <si>
    <t>2021/05/01 12:54:45</t>
  </si>
  <si>
    <t>2018/03/31 14:47:23</t>
  </si>
  <si>
    <t>2018/03/31 14:58:02</t>
  </si>
  <si>
    <t>2021/04/08 09:23:45</t>
  </si>
  <si>
    <t>2021/04/08 09:42:55</t>
  </si>
  <si>
    <t>Wasps outside the main door</t>
  </si>
  <si>
    <t>Printer does not want to accept the cartridge</t>
  </si>
  <si>
    <t>Rats can be heard in the roof</t>
  </si>
  <si>
    <t>No incoming calls are being received - lines seem to be down</t>
  </si>
  <si>
    <t>Routine maintenance on HP printer</t>
  </si>
  <si>
    <t>WiFi has been off for three days - cables have been chewed</t>
  </si>
  <si>
    <t>Roses are being eaten by lice - take pesticides for 4 rose beds</t>
  </si>
  <si>
    <t>Light bulbs are no longer dimming</t>
  </si>
  <si>
    <t>Door is jammed and people are trapped inside the bathroom</t>
  </si>
  <si>
    <t>Women's bathroom is underwater - potential burst pipe</t>
  </si>
  <si>
    <t>Bird has flown throught glass window - glass needs replacing</t>
  </si>
  <si>
    <t>Computers not connecting to the in-house WiFi</t>
  </si>
  <si>
    <t>Samsung fridge in office is not receiving power - potential cable or plug damage</t>
  </si>
  <si>
    <t>Replacement of old keyboard and mouses needed in office</t>
  </si>
  <si>
    <t>Laser printer is not printing correctly</t>
  </si>
  <si>
    <t>SPE3</t>
  </si>
  <si>
    <t>BRO8</t>
  </si>
  <si>
    <t>GOL3</t>
  </si>
  <si>
    <t>SIL5</t>
  </si>
  <si>
    <t>BRO7</t>
  </si>
  <si>
    <t>PLA2</t>
  </si>
  <si>
    <t>SIL6</t>
  </si>
  <si>
    <t>19</t>
  </si>
  <si>
    <t>12</t>
  </si>
  <si>
    <t>17</t>
  </si>
  <si>
    <t>18</t>
  </si>
  <si>
    <t>20</t>
  </si>
  <si>
    <t>2004/05/25</t>
  </si>
  <si>
    <t>2005/05/25</t>
  </si>
  <si>
    <t>2008/10/20</t>
  </si>
  <si>
    <t>2010/10/20</t>
  </si>
  <si>
    <t>2015/01/01</t>
  </si>
  <si>
    <t>2015/12/31</t>
  </si>
  <si>
    <t>2016/01/01</t>
  </si>
  <si>
    <t>2018/12/31</t>
  </si>
  <si>
    <t>2017/05/01</t>
  </si>
  <si>
    <t>2020/10/01</t>
  </si>
  <si>
    <t>Building Maintenance</t>
  </si>
  <si>
    <t>Garden Maintenance</t>
  </si>
  <si>
    <t>General Equipment Maintenance</t>
  </si>
  <si>
    <t>Office Equipment Maintenance</t>
  </si>
  <si>
    <t>Communication Equipment Maintenance</t>
  </si>
  <si>
    <t>2019/01/01</t>
  </si>
  <si>
    <t>2020/05/31</t>
  </si>
  <si>
    <t>2021/05/31</t>
  </si>
  <si>
    <t>Property Maintenace</t>
  </si>
  <si>
    <t>2020/06/01</t>
  </si>
  <si>
    <t>2022/06/01</t>
  </si>
  <si>
    <t>2020/01/01</t>
  </si>
  <si>
    <t>2022/12/31</t>
  </si>
  <si>
    <t>Wireless Connectivity Maintenance</t>
  </si>
  <si>
    <t>2021/04/20</t>
  </si>
  <si>
    <t>2023/04/20</t>
  </si>
  <si>
    <t>2021/05/01</t>
  </si>
  <si>
    <t>2021/05/19</t>
  </si>
  <si>
    <t>Bathroom Repairs</t>
  </si>
  <si>
    <t>Routine Maintenance</t>
  </si>
  <si>
    <t>2022/01/01</t>
  </si>
  <si>
    <t>2021/02/01</t>
  </si>
  <si>
    <t>businessID</t>
  </si>
  <si>
    <t>contractID</t>
  </si>
  <si>
    <t>clientIndividualID</t>
  </si>
  <si>
    <t>clientBusinessID</t>
  </si>
  <si>
    <t>jobID</t>
  </si>
  <si>
    <t>servicePackageID</t>
  </si>
  <si>
    <t>serviceID</t>
  </si>
  <si>
    <t>serviceRequestID</t>
  </si>
  <si>
    <t>specialisationRequiredID</t>
  </si>
  <si>
    <t>specialisationID</t>
  </si>
  <si>
    <t>Liam</t>
  </si>
  <si>
    <t>Stevens</t>
  </si>
  <si>
    <t>0870120506</t>
  </si>
  <si>
    <t>stevens.liam@gmail.com</t>
  </si>
  <si>
    <t>9010100056023</t>
  </si>
  <si>
    <t>1990/10/10</t>
  </si>
  <si>
    <t xml:space="preserve">Nicole </t>
  </si>
  <si>
    <t>Horwood</t>
  </si>
  <si>
    <t>0761154212</t>
  </si>
  <si>
    <t>horwood@hotmail.com</t>
  </si>
  <si>
    <t>8912120023086</t>
  </si>
  <si>
    <t>1989/12/12</t>
  </si>
  <si>
    <t>Nicholas</t>
  </si>
  <si>
    <t>0764451233</t>
  </si>
  <si>
    <t>horwood1@hotmail.com</t>
  </si>
  <si>
    <t>8704040056088</t>
  </si>
  <si>
    <t>1987/04/04</t>
  </si>
  <si>
    <t>oldContractID</t>
  </si>
  <si>
    <t>2005/01/25</t>
  </si>
  <si>
    <t>2005/05/20</t>
  </si>
  <si>
    <t>45000</t>
  </si>
  <si>
    <t>2009/10/20</t>
  </si>
  <si>
    <t>20000</t>
  </si>
  <si>
    <t>40000</t>
  </si>
  <si>
    <t>12000</t>
  </si>
  <si>
    <t>16000</t>
  </si>
  <si>
    <t>14000</t>
  </si>
  <si>
    <t>15800</t>
  </si>
  <si>
    <t>2021/10/31</t>
  </si>
  <si>
    <t>2019/10/01</t>
  </si>
  <si>
    <t>17000</t>
  </si>
  <si>
    <t>25000</t>
  </si>
  <si>
    <t>2021/05/28</t>
  </si>
  <si>
    <t>2020/10/31</t>
  </si>
  <si>
    <t>GOL4</t>
  </si>
  <si>
    <t>10000</t>
  </si>
  <si>
    <t>8000</t>
  </si>
  <si>
    <t>5000</t>
  </si>
  <si>
    <t>2022/01/31</t>
  </si>
  <si>
    <t>14500</t>
  </si>
  <si>
    <t>18000</t>
  </si>
  <si>
    <t>13000</t>
  </si>
  <si>
    <t>21</t>
  </si>
  <si>
    <t>Samuel</t>
  </si>
  <si>
    <t>Telemarketing</t>
  </si>
  <si>
    <t>0457894562</t>
  </si>
  <si>
    <t>samsam@gmail.com</t>
  </si>
  <si>
    <t>Juniper</t>
  </si>
  <si>
    <t>Friday</t>
  </si>
  <si>
    <t>HR</t>
  </si>
  <si>
    <t>0784561111</t>
  </si>
  <si>
    <t>junefri@gmail.com</t>
  </si>
  <si>
    <t>Greg</t>
  </si>
  <si>
    <t>Hall</t>
  </si>
  <si>
    <t>Garden Manager</t>
  </si>
  <si>
    <t>0752369874</t>
  </si>
  <si>
    <t>hallman@hotmail.com</t>
  </si>
  <si>
    <t>Hayley</t>
  </si>
  <si>
    <t>Shae</t>
  </si>
  <si>
    <t>Plumber</t>
  </si>
  <si>
    <t>0784568899</t>
  </si>
  <si>
    <t>shae.hayley@gmail.com</t>
  </si>
  <si>
    <t>Miena</t>
  </si>
  <si>
    <t>van der Vyver</t>
  </si>
  <si>
    <t>0568974555</t>
  </si>
  <si>
    <t>vdv.miena@vodamail.com</t>
  </si>
  <si>
    <t>Amanda</t>
  </si>
  <si>
    <t>Finances</t>
  </si>
  <si>
    <t>0824569874</t>
  </si>
  <si>
    <t>amanda@industries.co.za</t>
  </si>
  <si>
    <t>George</t>
  </si>
  <si>
    <t>Bush</t>
  </si>
  <si>
    <t>Cleaning Manager</t>
  </si>
  <si>
    <t>0786541200</t>
  </si>
  <si>
    <t>bushman@gmail.com</t>
  </si>
  <si>
    <t>Olivia</t>
  </si>
  <si>
    <t>Morrison</t>
  </si>
  <si>
    <t>0825994455</t>
  </si>
  <si>
    <t>olivia@hotmail.com</t>
  </si>
  <si>
    <t>Paul</t>
  </si>
  <si>
    <t>0687458985</t>
  </si>
  <si>
    <t>paulhougton@gmail.com</t>
  </si>
  <si>
    <t>Michelle</t>
  </si>
  <si>
    <t>0865641233</t>
  </si>
  <si>
    <t>venter.michelle@gmail.com</t>
  </si>
  <si>
    <t>Bernadette</t>
  </si>
  <si>
    <t>Trello</t>
  </si>
  <si>
    <t>Site Manager</t>
  </si>
  <si>
    <t>0456987777</t>
  </si>
  <si>
    <t>bernie.trello@gmail.com</t>
  </si>
  <si>
    <t>Junanda</t>
  </si>
  <si>
    <t>Bojangle</t>
  </si>
  <si>
    <t>0754123384</t>
  </si>
  <si>
    <t>bojangles@gmail.com</t>
  </si>
  <si>
    <t>Ashley</t>
  </si>
  <si>
    <t>Jillian</t>
  </si>
  <si>
    <t>0785641255</t>
  </si>
  <si>
    <t>jill.ash@gmail.com</t>
  </si>
  <si>
    <t>Carey</t>
  </si>
  <si>
    <t>King</t>
  </si>
  <si>
    <t>0764451115</t>
  </si>
  <si>
    <t>kingcar@gmail.com</t>
  </si>
  <si>
    <t>Statement</t>
  </si>
  <si>
    <t>1990/01/01</t>
  </si>
  <si>
    <t>1111/11/11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</si>
</sst>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/>
    <xf numFmtId="0" fontId="2" fillId="0" borderId="0" xfId="0" applyFont="1"/>
    <xf numFmtId="49" fontId="1" fillId="0" borderId="0" xfId="1" applyNumberForma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masm@gmail.com" TargetMode="External"/><Relationship Id="rId13" Type="http://schemas.openxmlformats.org/officeDocument/2006/relationships/hyperlink" Target="mailto:evans@hotmail.com" TargetMode="External"/><Relationship Id="rId3" Type="http://schemas.openxmlformats.org/officeDocument/2006/relationships/hyperlink" Target="mailto:lolmemes@gmail.com" TargetMode="External"/><Relationship Id="rId7" Type="http://schemas.openxmlformats.org/officeDocument/2006/relationships/hyperlink" Target="mailto:jjf@gmail.com" TargetMode="External"/><Relationship Id="rId12" Type="http://schemas.openxmlformats.org/officeDocument/2006/relationships/hyperlink" Target="mailto:kaykay@gmail.com" TargetMode="External"/><Relationship Id="rId2" Type="http://schemas.openxmlformats.org/officeDocument/2006/relationships/hyperlink" Target="mailto:yourname@hotmail.com" TargetMode="External"/><Relationship Id="rId16" Type="http://schemas.openxmlformats.org/officeDocument/2006/relationships/hyperlink" Target="mailto:horwood1@hotmail.com" TargetMode="External"/><Relationship Id="rId1" Type="http://schemas.openxmlformats.org/officeDocument/2006/relationships/hyperlink" Target="mailto:myname@gmail.com" TargetMode="External"/><Relationship Id="rId6" Type="http://schemas.openxmlformats.org/officeDocument/2006/relationships/hyperlink" Target="mailto:mainman@gmail.com" TargetMode="External"/><Relationship Id="rId11" Type="http://schemas.openxmlformats.org/officeDocument/2006/relationships/hyperlink" Target="mailto:emkrige@vodamail.com" TargetMode="External"/><Relationship Id="rId5" Type="http://schemas.openxmlformats.org/officeDocument/2006/relationships/hyperlink" Target="mailto:mrdoge@gmail.com" TargetMode="External"/><Relationship Id="rId15" Type="http://schemas.openxmlformats.org/officeDocument/2006/relationships/hyperlink" Target="mailto:horwood@hotmail.com" TargetMode="External"/><Relationship Id="rId10" Type="http://schemas.openxmlformats.org/officeDocument/2006/relationships/hyperlink" Target="mailto:milla@enthoven.co.za" TargetMode="External"/><Relationship Id="rId4" Type="http://schemas.openxmlformats.org/officeDocument/2006/relationships/hyperlink" Target="mailto:himatin@yahoo.com" TargetMode="External"/><Relationship Id="rId9" Type="http://schemas.openxmlformats.org/officeDocument/2006/relationships/hyperlink" Target="mailto:lappie@hotmail.com" TargetMode="External"/><Relationship Id="rId14" Type="http://schemas.openxmlformats.org/officeDocument/2006/relationships/hyperlink" Target="mailto:stevens.liam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.kinnear@gmail.com" TargetMode="External"/><Relationship Id="rId3" Type="http://schemas.openxmlformats.org/officeDocument/2006/relationships/hyperlink" Target="mailto:jane@gmail.com" TargetMode="External"/><Relationship Id="rId7" Type="http://schemas.openxmlformats.org/officeDocument/2006/relationships/hyperlink" Target="mailto:dewaal@hot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ulrika@gmail.com" TargetMode="External"/><Relationship Id="rId5" Type="http://schemas.openxmlformats.org/officeDocument/2006/relationships/hyperlink" Target="mailto:jaco@gmail.com" TargetMode="External"/><Relationship Id="rId10" Type="http://schemas.openxmlformats.org/officeDocument/2006/relationships/hyperlink" Target="mailto:ollie.twist@vodamail.com" TargetMode="External"/><Relationship Id="rId4" Type="http://schemas.openxmlformats.org/officeDocument/2006/relationships/hyperlink" Target="mailto:peter@gmail.com" TargetMode="External"/><Relationship Id="rId9" Type="http://schemas.openxmlformats.org/officeDocument/2006/relationships/hyperlink" Target="mailto:jacksonejak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@hotmail.com" TargetMode="External"/><Relationship Id="rId13" Type="http://schemas.openxmlformats.org/officeDocument/2006/relationships/hyperlink" Target="mailto:jill.ash@gmail.com" TargetMode="External"/><Relationship Id="rId3" Type="http://schemas.openxmlformats.org/officeDocument/2006/relationships/hyperlink" Target="mailto:hallman@hotmail.com" TargetMode="External"/><Relationship Id="rId7" Type="http://schemas.openxmlformats.org/officeDocument/2006/relationships/hyperlink" Target="mailto:bushman@gmail.com" TargetMode="External"/><Relationship Id="rId12" Type="http://schemas.openxmlformats.org/officeDocument/2006/relationships/hyperlink" Target="mailto:bojangles@gmail.com" TargetMode="External"/><Relationship Id="rId2" Type="http://schemas.openxmlformats.org/officeDocument/2006/relationships/hyperlink" Target="mailto:junefri@gmail.com" TargetMode="External"/><Relationship Id="rId1" Type="http://schemas.openxmlformats.org/officeDocument/2006/relationships/hyperlink" Target="mailto:samsam@gmail.com" TargetMode="External"/><Relationship Id="rId6" Type="http://schemas.openxmlformats.org/officeDocument/2006/relationships/hyperlink" Target="mailto:amanda@industries.co.za" TargetMode="External"/><Relationship Id="rId11" Type="http://schemas.openxmlformats.org/officeDocument/2006/relationships/hyperlink" Target="mailto:bernie.trello@gmail.com" TargetMode="External"/><Relationship Id="rId5" Type="http://schemas.openxmlformats.org/officeDocument/2006/relationships/hyperlink" Target="mailto:vdv.miena@vodamail.com" TargetMode="External"/><Relationship Id="rId10" Type="http://schemas.openxmlformats.org/officeDocument/2006/relationships/hyperlink" Target="mailto:venter.michelle@gmail.com" TargetMode="External"/><Relationship Id="rId4" Type="http://schemas.openxmlformats.org/officeDocument/2006/relationships/hyperlink" Target="mailto:shae.hayley@gmail.com" TargetMode="External"/><Relationship Id="rId9" Type="http://schemas.openxmlformats.org/officeDocument/2006/relationships/hyperlink" Target="mailto:paulhougton@gmail.com" TargetMode="External"/><Relationship Id="rId14" Type="http://schemas.openxmlformats.org/officeDocument/2006/relationships/hyperlink" Target="mailto:kingc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F1" sqref="F1"/>
    </sheetView>
  </sheetViews>
  <sheetFormatPr defaultRowHeight="15" x14ac:dyDescent="0.25"/>
  <cols>
    <col min="1" max="1" width="21" customWidth="1"/>
    <col min="2" max="2" width="18.140625" customWidth="1"/>
    <col min="3" max="3" width="19.7109375" customWidth="1"/>
    <col min="4" max="4" width="15.5703125" customWidth="1"/>
    <col min="5" max="5" width="11.5703125" customWidth="1"/>
    <col min="6" max="6" width="132" style="3" customWidth="1"/>
    <col min="7" max="16" width="9.140625" style="3"/>
  </cols>
  <sheetData>
    <row r="1" spans="1:6" x14ac:dyDescent="0.25">
      <c r="A1" s="4" t="s">
        <v>0</v>
      </c>
      <c r="B1" s="4" t="s">
        <v>64</v>
      </c>
      <c r="C1" s="4" t="s">
        <v>98</v>
      </c>
      <c r="D1" s="4" t="s">
        <v>65</v>
      </c>
      <c r="E1" s="4" t="s">
        <v>66</v>
      </c>
      <c r="F1" s="6" t="s">
        <v>584</v>
      </c>
    </row>
    <row r="2" spans="1:6" x14ac:dyDescent="0.25">
      <c r="A2" t="s">
        <v>100</v>
      </c>
      <c r="B2" t="s">
        <v>1</v>
      </c>
      <c r="C2" t="s">
        <v>112</v>
      </c>
      <c r="D2" s="2" t="s">
        <v>128</v>
      </c>
      <c r="E2" s="2">
        <v>1684</v>
      </c>
      <c r="F2" s="3" t="str">
        <f>"INSERT INTO Address (streetName, suburb, province, postalcode,city) VALUES ('"&amp;A2&amp;"','"&amp;B2&amp;"','"&amp;D2&amp;"','"&amp;E2&amp;"','"&amp;C2&amp;"')"</f>
        <v>INSERT INTO Address (streetName, suburb, province, postalcode,city) VALUES ('21 Foxhound','Midrand','6','1684','Johannesburg')</v>
      </c>
    </row>
    <row r="3" spans="1:6" x14ac:dyDescent="0.25">
      <c r="A3" t="s">
        <v>101</v>
      </c>
      <c r="B3" t="s">
        <v>2</v>
      </c>
      <c r="C3" t="s">
        <v>99</v>
      </c>
      <c r="D3" s="2">
        <v>3</v>
      </c>
      <c r="E3" s="2">
        <v>1932</v>
      </c>
      <c r="F3" s="3" t="str">
        <f t="shared" ref="F3:F17" si="0">"INSERT INTO Address (streetName, suburb, province, postalcode,city) VALUES ('"&amp;A3&amp;"','"&amp;B3&amp;"','"&amp;D3&amp;"','"&amp;E3&amp;"','"&amp;C3&amp;"')"</f>
        <v>INSERT INTO Address (streetName, suburb, province, postalcode,city) VALUES ('32 Maple','Hatfield','3','1932','Pretoria')</v>
      </c>
    </row>
    <row r="4" spans="1:6" x14ac:dyDescent="0.25">
      <c r="A4" t="s">
        <v>102</v>
      </c>
      <c r="B4" t="s">
        <v>3</v>
      </c>
      <c r="C4" t="s">
        <v>111</v>
      </c>
      <c r="D4" s="2" t="s">
        <v>126</v>
      </c>
      <c r="E4" s="2">
        <v>1029</v>
      </c>
      <c r="F4" s="3" t="str">
        <f t="shared" si="0"/>
        <v>INSERT INTO Address (streetName, suburb, province, postalcode,city) VALUES ('63 Main','Fourways','4','1029','Cape Town')</v>
      </c>
    </row>
    <row r="5" spans="1:6" x14ac:dyDescent="0.25">
      <c r="A5" t="s">
        <v>103</v>
      </c>
      <c r="B5" t="s">
        <v>4</v>
      </c>
      <c r="C5" t="s">
        <v>99</v>
      </c>
      <c r="D5" s="2">
        <v>1</v>
      </c>
      <c r="E5" s="2">
        <v>7102</v>
      </c>
      <c r="F5" s="3" t="str">
        <f t="shared" si="0"/>
        <v>INSERT INTO Address (streetName, suburb, province, postalcode,city) VALUES ('92 Maxwell','Lonehill','1','7102','Pretoria')</v>
      </c>
    </row>
    <row r="6" spans="1:6" x14ac:dyDescent="0.25">
      <c r="A6" t="s">
        <v>104</v>
      </c>
      <c r="B6" t="s">
        <v>5</v>
      </c>
      <c r="C6" t="s">
        <v>99</v>
      </c>
      <c r="D6" s="2">
        <v>3</v>
      </c>
      <c r="E6" s="2">
        <v>1984</v>
      </c>
      <c r="F6" s="3" t="str">
        <f t="shared" si="0"/>
        <v>INSERT INTO Address (streetName, suburb, province, postalcode,city) VALUES ('55 Church','Brooklyn','3','1984','Pretoria')</v>
      </c>
    </row>
    <row r="7" spans="1:6" x14ac:dyDescent="0.25">
      <c r="A7" t="s">
        <v>109</v>
      </c>
      <c r="B7" t="s">
        <v>110</v>
      </c>
      <c r="C7" t="s">
        <v>112</v>
      </c>
      <c r="D7" s="2">
        <v>1</v>
      </c>
      <c r="E7" s="2">
        <v>1685</v>
      </c>
      <c r="F7" s="3" t="str">
        <f t="shared" si="0"/>
        <v>INSERT INTO Address (streetName, suburb, province, postalcode,city) VALUES ('78 Bloodwood','Rosebank','1','1685','Johannesburg')</v>
      </c>
    </row>
    <row r="8" spans="1:6" x14ac:dyDescent="0.25">
      <c r="A8" t="s">
        <v>113</v>
      </c>
      <c r="B8" t="s">
        <v>114</v>
      </c>
      <c r="C8" t="s">
        <v>112</v>
      </c>
      <c r="D8" s="2" t="s">
        <v>127</v>
      </c>
      <c r="E8" s="2">
        <v>1687</v>
      </c>
      <c r="F8" s="3" t="str">
        <f t="shared" si="0"/>
        <v>INSERT INTO Address (streetName, suburb, province, postalcode,city) VALUES ('89 Verdi','Houghton','2','1687','Johannesburg')</v>
      </c>
    </row>
    <row r="9" spans="1:6" x14ac:dyDescent="0.25">
      <c r="A9" t="s">
        <v>115</v>
      </c>
      <c r="B9" t="s">
        <v>116</v>
      </c>
      <c r="C9" t="s">
        <v>117</v>
      </c>
      <c r="D9" s="2">
        <v>5</v>
      </c>
      <c r="E9" s="2">
        <v>7503</v>
      </c>
      <c r="F9" s="3" t="str">
        <f t="shared" si="0"/>
        <v>INSERT INTO Address (streetName, suburb, province, postalcode,city) VALUES ('24 Kamp','Marshall','5','7503','Parow')</v>
      </c>
    </row>
    <row r="10" spans="1:6" x14ac:dyDescent="0.25">
      <c r="A10" t="s">
        <v>118</v>
      </c>
      <c r="B10" t="s">
        <v>119</v>
      </c>
      <c r="C10" t="s">
        <v>120</v>
      </c>
      <c r="D10" s="2">
        <v>8</v>
      </c>
      <c r="E10" s="2">
        <v>5000</v>
      </c>
      <c r="F10" s="3" t="str">
        <f t="shared" si="0"/>
        <v>INSERT INTO Address (streetName, suburb, province, postalcode,city) VALUES ('1172 Plane','Craighall','8','5000','Durban')</v>
      </c>
    </row>
    <row r="11" spans="1:6" x14ac:dyDescent="0.25">
      <c r="A11" t="s">
        <v>121</v>
      </c>
      <c r="B11" t="s">
        <v>122</v>
      </c>
      <c r="C11" t="s">
        <v>112</v>
      </c>
      <c r="D11" s="2" t="s">
        <v>129</v>
      </c>
      <c r="E11" s="2">
        <v>1672</v>
      </c>
      <c r="F11" s="3" t="str">
        <f t="shared" si="0"/>
        <v>INSERT INTO Address (streetName, suburb, province, postalcode,city) VALUES ('12 Dickens','Parktown','7','1672','Johannesburg')</v>
      </c>
    </row>
    <row r="12" spans="1:6" x14ac:dyDescent="0.25">
      <c r="A12" t="s">
        <v>123</v>
      </c>
      <c r="B12" t="s">
        <v>124</v>
      </c>
      <c r="C12" t="s">
        <v>125</v>
      </c>
      <c r="D12" s="2">
        <v>4</v>
      </c>
      <c r="E12" s="2">
        <v>6650</v>
      </c>
      <c r="F12" s="3" t="str">
        <f t="shared" si="0"/>
        <v>INSERT INTO Address (streetName, suburb, province, postalcode,city) VALUES ('2314 Oxford','Irene','4','6650','Outshoorn')</v>
      </c>
    </row>
    <row r="13" spans="1:6" x14ac:dyDescent="0.25">
      <c r="A13" t="s">
        <v>169</v>
      </c>
      <c r="B13" t="s">
        <v>170</v>
      </c>
      <c r="C13" t="s">
        <v>171</v>
      </c>
      <c r="D13" s="2">
        <v>4</v>
      </c>
      <c r="E13" s="2">
        <v>6651</v>
      </c>
      <c r="F13" s="3" t="str">
        <f t="shared" si="0"/>
        <v>INSERT INTO Address (streetName, suburb, province, postalcode,city) VALUES ('99 Orange','Kempton','4','6651','Kempton Park')</v>
      </c>
    </row>
    <row r="14" spans="1:6" x14ac:dyDescent="0.25">
      <c r="A14" t="s">
        <v>172</v>
      </c>
      <c r="B14" t="s">
        <v>173</v>
      </c>
      <c r="C14" t="s">
        <v>99</v>
      </c>
      <c r="D14" s="2">
        <v>1</v>
      </c>
      <c r="E14" s="2">
        <v>8804</v>
      </c>
      <c r="F14" s="3" t="str">
        <f t="shared" si="0"/>
        <v>INSERT INTO Address (streetName, suburb, province, postalcode,city) VALUES ('100 Kryger','Mountainview','1','8804','Pretoria')</v>
      </c>
    </row>
    <row r="15" spans="1:6" x14ac:dyDescent="0.25">
      <c r="A15" t="s">
        <v>174</v>
      </c>
      <c r="B15" t="s">
        <v>175</v>
      </c>
      <c r="C15" t="s">
        <v>176</v>
      </c>
      <c r="D15" s="2">
        <v>7</v>
      </c>
      <c r="E15" s="2">
        <v>4458</v>
      </c>
      <c r="F15" s="3" t="str">
        <f t="shared" si="0"/>
        <v>INSERT INTO Address (streetName, suburb, province, postalcode,city) VALUES ('1169 Ash','Colbyn','7','4458','Kilner Park')</v>
      </c>
    </row>
    <row r="16" spans="1:6" x14ac:dyDescent="0.25">
      <c r="A16" t="s">
        <v>177</v>
      </c>
      <c r="B16" t="s">
        <v>178</v>
      </c>
      <c r="C16" t="s">
        <v>120</v>
      </c>
      <c r="D16" s="2">
        <v>8</v>
      </c>
      <c r="E16" s="2">
        <v>3698</v>
      </c>
      <c r="F16" s="3" t="str">
        <f t="shared" si="0"/>
        <v>INSERT INTO Address (streetName, suburb, province, postalcode,city) VALUES ('91 Hayley','Norwood','8','3698','Durban')</v>
      </c>
    </row>
    <row r="17" spans="1:6" x14ac:dyDescent="0.25">
      <c r="A17" t="s">
        <v>179</v>
      </c>
      <c r="B17" t="s">
        <v>180</v>
      </c>
      <c r="C17" t="s">
        <v>181</v>
      </c>
      <c r="D17" s="2">
        <v>9</v>
      </c>
      <c r="E17" s="2">
        <v>21</v>
      </c>
      <c r="F17" s="3" t="str">
        <f t="shared" si="0"/>
        <v>INSERT INTO Address (streetName, suburb, province, postalcode,city) VALUES ('67 High','Bedfordview','9','21','Nelspruit')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7D0-6993-4E9A-92DB-3C38401DBA37}">
  <dimension ref="A1:J17"/>
  <sheetViews>
    <sheetView workbookViewId="0">
      <selection activeCell="J1" sqref="J1"/>
    </sheetView>
  </sheetViews>
  <sheetFormatPr defaultRowHeight="15" x14ac:dyDescent="0.25"/>
  <cols>
    <col min="1" max="1" width="19.42578125" customWidth="1"/>
    <col min="2" max="2" width="23.42578125" customWidth="1"/>
    <col min="4" max="4" width="25.42578125" customWidth="1"/>
    <col min="5" max="5" width="32.42578125" customWidth="1"/>
    <col min="6" max="6" width="21.140625" customWidth="1"/>
    <col min="7" max="7" width="17" customWidth="1"/>
    <col min="8" max="8" width="13.7109375" customWidth="1"/>
    <col min="9" max="9" width="16" customWidth="1"/>
    <col min="10" max="10" width="230.42578125" customWidth="1"/>
  </cols>
  <sheetData>
    <row r="1" spans="1:10" x14ac:dyDescent="0.25">
      <c r="A1" s="4" t="s">
        <v>67</v>
      </c>
      <c r="B1" s="4" t="s">
        <v>34</v>
      </c>
      <c r="C1" s="4" t="s">
        <v>68</v>
      </c>
      <c r="D1" s="4" t="s">
        <v>6</v>
      </c>
      <c r="E1" s="4" t="s">
        <v>35</v>
      </c>
      <c r="F1" s="4" t="s">
        <v>69</v>
      </c>
      <c r="G1" s="4" t="s">
        <v>7</v>
      </c>
      <c r="H1" s="4" t="s">
        <v>8</v>
      </c>
      <c r="I1" s="4" t="s">
        <v>9</v>
      </c>
      <c r="J1" s="6" t="s">
        <v>584</v>
      </c>
    </row>
    <row r="2" spans="1:10" x14ac:dyDescent="0.25">
      <c r="A2" t="s">
        <v>10</v>
      </c>
      <c r="B2" t="s">
        <v>15</v>
      </c>
      <c r="C2" s="2">
        <v>1</v>
      </c>
      <c r="D2" s="2" t="s">
        <v>79</v>
      </c>
      <c r="E2" s="1" t="s">
        <v>20</v>
      </c>
      <c r="F2" s="2" t="s">
        <v>147</v>
      </c>
      <c r="G2" s="2" t="s">
        <v>327</v>
      </c>
      <c r="H2" s="2">
        <v>1</v>
      </c>
      <c r="I2" t="s">
        <v>25</v>
      </c>
      <c r="J2" t="str">
        <f>"INSERT INTO Employee(firstName,surname,addressId,contactNumber,email,nationalIdNumber,employmentDate,employed,department) VALUES ('"&amp;A2&amp;"','"&amp;B2&amp;"','"&amp;C2&amp;"','"&amp;D2&amp;"','"&amp;E2&amp;"','"&amp;F2&amp;"','"&amp;G2&amp;"','"&amp;H2&amp;"','"&amp;I2&amp;"')"</f>
        <v>INSERT INTO Employee(firstName,surname,addressId,contactNumber,email,nationalIdNumber,employmentDate,employed,department) VALUES ('Jayden','Hardman','1','0817622651','myname@gmail.com','9712010089065','1997/12/01','1','Call Center')</v>
      </c>
    </row>
    <row r="3" spans="1:10" x14ac:dyDescent="0.25">
      <c r="A3" t="s">
        <v>11</v>
      </c>
      <c r="B3" t="s">
        <v>16</v>
      </c>
      <c r="C3" s="2" t="s">
        <v>126</v>
      </c>
      <c r="D3" s="2" t="s">
        <v>80</v>
      </c>
      <c r="E3" s="1" t="s">
        <v>21</v>
      </c>
      <c r="F3" s="2" t="s">
        <v>146</v>
      </c>
      <c r="G3" s="2" t="s">
        <v>328</v>
      </c>
      <c r="H3" s="2">
        <v>1</v>
      </c>
      <c r="I3" t="s">
        <v>25</v>
      </c>
      <c r="J3" t="str">
        <f t="shared" ref="J3:J17" si="0">"INSERT INTO Employee(firstName,surname,addressId,contactNumber,email,nationalIdNumber,employmentDate,employed,department) VALUES ('"&amp;A3&amp;"','"&amp;B3&amp;"','"&amp;C3&amp;"','"&amp;D3&amp;"','"&amp;E3&amp;"','"&amp;F3&amp;"','"&amp;G3&amp;"','"&amp;H3&amp;"','"&amp;I3&amp;"')"</f>
        <v>INSERT INTO Employee(firstName,surname,addressId,contactNumber,email,nationalIdNumber,employmentDate,employed,department) VALUES ('Matin','De wet','4','0848766219','yourname@hotmail.com','9001010045087','1990/02/01','1','Call Center')</v>
      </c>
    </row>
    <row r="4" spans="1:10" x14ac:dyDescent="0.25">
      <c r="A4" t="s">
        <v>12</v>
      </c>
      <c r="B4" t="s">
        <v>17</v>
      </c>
      <c r="C4" s="2">
        <v>3</v>
      </c>
      <c r="D4" s="2" t="s">
        <v>81</v>
      </c>
      <c r="E4" s="1" t="s">
        <v>22</v>
      </c>
      <c r="F4" s="2" t="s">
        <v>145</v>
      </c>
      <c r="G4" s="2" t="s">
        <v>329</v>
      </c>
      <c r="H4" s="2">
        <v>1</v>
      </c>
      <c r="I4" t="s">
        <v>26</v>
      </c>
      <c r="J4" t="str">
        <f t="shared" si="0"/>
        <v>INSERT INTO Employee(firstName,surname,addressId,contactNumber,email,nationalIdNumber,employmentDate,employed,department) VALUES ('Lijani','John','3','0724877534','lolmemes@gmail.com','8305283029467','1983/05/28','1','Service Manager')</v>
      </c>
    </row>
    <row r="5" spans="1:10" x14ac:dyDescent="0.25">
      <c r="A5" t="s">
        <v>105</v>
      </c>
      <c r="B5" t="s">
        <v>106</v>
      </c>
      <c r="C5" s="2">
        <v>6</v>
      </c>
      <c r="D5" s="2" t="s">
        <v>107</v>
      </c>
      <c r="E5" s="1" t="s">
        <v>108</v>
      </c>
      <c r="F5" s="2" t="s">
        <v>142</v>
      </c>
      <c r="G5" s="2" t="s">
        <v>332</v>
      </c>
      <c r="H5" s="2" t="s">
        <v>134</v>
      </c>
      <c r="I5" t="s">
        <v>25</v>
      </c>
      <c r="J5" t="str">
        <f t="shared" si="0"/>
        <v>INSERT INTO Employee(firstName,surname,addressId,contactNumber,email,nationalIdNumber,employmentDate,employed,department) VALUES ('Alfredo','Gonzales','6','0785541254','mainman@gmail.com','9606257415236','1996/06/25','0','Call Center')</v>
      </c>
    </row>
    <row r="6" spans="1:10" x14ac:dyDescent="0.25">
      <c r="A6" s="2" t="s">
        <v>135</v>
      </c>
      <c r="B6" s="2" t="s">
        <v>136</v>
      </c>
      <c r="C6" s="2" t="s">
        <v>129</v>
      </c>
      <c r="D6" s="2" t="s">
        <v>137</v>
      </c>
      <c r="E6" s="5" t="s">
        <v>138</v>
      </c>
      <c r="F6" s="2" t="s">
        <v>139</v>
      </c>
      <c r="G6" s="2" t="s">
        <v>334</v>
      </c>
      <c r="H6" s="2" t="s">
        <v>140</v>
      </c>
      <c r="I6" s="2" t="s">
        <v>26</v>
      </c>
      <c r="J6" t="str">
        <f t="shared" si="0"/>
        <v>INSERT INTO Employee(firstName,surname,addressId,contactNumber,email,nationalIdNumber,employmentDate,employed,department) VALUES ('Emma','Smith','7','0840002356','emmasm@gmail.com','9901220023086','1999/01/22','1','Service Manager')</v>
      </c>
    </row>
    <row r="7" spans="1:10" x14ac:dyDescent="0.25">
      <c r="A7" s="2" t="s">
        <v>148</v>
      </c>
      <c r="B7" s="2" t="s">
        <v>149</v>
      </c>
      <c r="C7" s="2" t="s">
        <v>150</v>
      </c>
      <c r="D7" s="2" t="s">
        <v>151</v>
      </c>
      <c r="E7" s="5" t="s">
        <v>152</v>
      </c>
      <c r="F7" s="2" t="s">
        <v>153</v>
      </c>
      <c r="G7" s="2" t="s">
        <v>335</v>
      </c>
      <c r="H7" s="2" t="s">
        <v>140</v>
      </c>
      <c r="I7" s="2" t="s">
        <v>25</v>
      </c>
      <c r="J7" t="str">
        <f t="shared" si="0"/>
        <v>INSERT INTO Employee(firstName,surname,addressId,contactNumber,email,nationalIdNumber,employmentDate,employed,department) VALUES ('Andre','Labuschagne','8','0615872145','lappie@hotmail.com','7812120045069','1978/12/12','1','Call Center')</v>
      </c>
    </row>
    <row r="8" spans="1:10" x14ac:dyDescent="0.25">
      <c r="A8" s="2" t="s">
        <v>154</v>
      </c>
      <c r="B8" s="2" t="s">
        <v>155</v>
      </c>
      <c r="C8" s="2" t="s">
        <v>162</v>
      </c>
      <c r="D8" s="2" t="s">
        <v>157</v>
      </c>
      <c r="E8" s="5" t="s">
        <v>158</v>
      </c>
      <c r="F8" s="2" t="s">
        <v>159</v>
      </c>
      <c r="G8" s="2" t="s">
        <v>336</v>
      </c>
      <c r="H8" s="2" t="s">
        <v>140</v>
      </c>
      <c r="I8" s="2" t="s">
        <v>27</v>
      </c>
      <c r="J8" t="str">
        <f t="shared" si="0"/>
        <v>INSERT INTO Employee(firstName,surname,addressId,contactNumber,email,nationalIdNumber,employmentDate,employed,department) VALUES ('Milla','Enthoven','9','0621258744','milla@enthoven.co.za','0210070024087','2002/10/07','1','Maintenance')</v>
      </c>
    </row>
    <row r="9" spans="1:10" x14ac:dyDescent="0.25">
      <c r="A9" s="2" t="s">
        <v>160</v>
      </c>
      <c r="B9" s="2" t="s">
        <v>161</v>
      </c>
      <c r="C9" s="2" t="s">
        <v>163</v>
      </c>
      <c r="D9" s="2" t="s">
        <v>164</v>
      </c>
      <c r="E9" s="5" t="s">
        <v>165</v>
      </c>
      <c r="F9" s="2" t="s">
        <v>166</v>
      </c>
      <c r="G9" s="2" t="s">
        <v>337</v>
      </c>
      <c r="H9" s="2" t="s">
        <v>140</v>
      </c>
      <c r="I9" s="2" t="s">
        <v>27</v>
      </c>
      <c r="J9" t="str">
        <f t="shared" si="0"/>
        <v>INSERT INTO Employee(firstName,surname,addressId,contactNumber,email,nationalIdNumber,employmentDate,employed,department) VALUES ('Emke ','Krige','11','0834005297','emkrige@vodamail.com','0004280078089','2000/04/28','1','Maintenance')</v>
      </c>
    </row>
    <row r="10" spans="1:10" x14ac:dyDescent="0.25">
      <c r="A10" s="2" t="s">
        <v>167</v>
      </c>
      <c r="B10" s="2" t="s">
        <v>168</v>
      </c>
      <c r="C10" s="2" t="s">
        <v>182</v>
      </c>
      <c r="D10" s="2" t="s">
        <v>183</v>
      </c>
      <c r="E10" s="5" t="s">
        <v>184</v>
      </c>
      <c r="F10" s="2" t="s">
        <v>185</v>
      </c>
      <c r="G10" s="2" t="s">
        <v>338</v>
      </c>
      <c r="H10" s="2" t="s">
        <v>140</v>
      </c>
      <c r="I10" s="2" t="s">
        <v>27</v>
      </c>
      <c r="J10" t="str">
        <f t="shared" si="0"/>
        <v>INSERT INTO Employee(firstName,surname,addressId,contactNumber,email,nationalIdNumber,employmentDate,employed,department) VALUES ('Kayla','Milestone','16','0751239874','kaykay@gmail.com','9504190056025','1995/04/19','1','Maintenance')</v>
      </c>
    </row>
    <row r="11" spans="1:10" x14ac:dyDescent="0.25">
      <c r="A11" s="2" t="s">
        <v>40</v>
      </c>
      <c r="B11" s="2" t="s">
        <v>186</v>
      </c>
      <c r="C11" s="2" t="s">
        <v>187</v>
      </c>
      <c r="D11" s="2" t="s">
        <v>188</v>
      </c>
      <c r="E11" s="5" t="s">
        <v>189</v>
      </c>
      <c r="F11" s="2" t="s">
        <v>190</v>
      </c>
      <c r="G11" s="2" t="s">
        <v>339</v>
      </c>
      <c r="H11" s="2" t="s">
        <v>140</v>
      </c>
      <c r="I11" s="2" t="s">
        <v>27</v>
      </c>
      <c r="J11" t="str">
        <f t="shared" si="0"/>
        <v>INSERT INTO Employee(firstName,surname,addressId,contactNumber,email,nationalIdNumber,employmentDate,employed,department) VALUES ('Mike','Evans','14','0472541230','evans@hotmail.com','8503260045077','1985/03/26','1','Maintenance')</v>
      </c>
    </row>
    <row r="12" spans="1:10" x14ac:dyDescent="0.25">
      <c r="A12" s="2" t="s">
        <v>482</v>
      </c>
      <c r="B12" s="2" t="s">
        <v>483</v>
      </c>
      <c r="C12" s="2" t="s">
        <v>436</v>
      </c>
      <c r="D12" s="2" t="s">
        <v>484</v>
      </c>
      <c r="E12" s="5" t="s">
        <v>485</v>
      </c>
      <c r="F12" s="2" t="s">
        <v>486</v>
      </c>
      <c r="G12" s="2" t="s">
        <v>487</v>
      </c>
      <c r="H12" s="2" t="s">
        <v>140</v>
      </c>
      <c r="I12" s="2" t="s">
        <v>27</v>
      </c>
      <c r="J12" t="str">
        <f t="shared" si="0"/>
        <v>INSERT INTO Employee(firstName,surname,addressId,contactNumber,email,nationalIdNumber,employmentDate,employed,department) VALUES ('Liam','Stevens','12','0870120506','stevens.liam@gmail.com','9010100056023','1990/10/10','1','Maintenance')</v>
      </c>
    </row>
    <row r="13" spans="1:10" x14ac:dyDescent="0.25">
      <c r="A13" s="2" t="s">
        <v>488</v>
      </c>
      <c r="B13" s="2" t="s">
        <v>489</v>
      </c>
      <c r="C13" s="2" t="s">
        <v>252</v>
      </c>
      <c r="D13" s="2" t="s">
        <v>490</v>
      </c>
      <c r="E13" s="5" t="s">
        <v>491</v>
      </c>
      <c r="F13" s="2" t="s">
        <v>492</v>
      </c>
      <c r="G13" s="2" t="s">
        <v>493</v>
      </c>
      <c r="H13" s="2" t="s">
        <v>140</v>
      </c>
      <c r="I13" s="2" t="s">
        <v>27</v>
      </c>
      <c r="J13" t="str">
        <f t="shared" si="0"/>
        <v>INSERT INTO Employee(firstName,surname,addressId,contactNumber,email,nationalIdNumber,employmentDate,employed,department) VALUES ('Nicole ','Horwood','13','0761154212','horwood@hotmail.com','8912120023086','1989/12/12','1','Maintenance')</v>
      </c>
    </row>
    <row r="14" spans="1:10" x14ac:dyDescent="0.25">
      <c r="A14" s="2" t="s">
        <v>494</v>
      </c>
      <c r="B14" s="2" t="s">
        <v>489</v>
      </c>
      <c r="C14" s="2" t="s">
        <v>252</v>
      </c>
      <c r="D14" s="2" t="s">
        <v>495</v>
      </c>
      <c r="E14" s="5" t="s">
        <v>496</v>
      </c>
      <c r="F14" s="2" t="s">
        <v>497</v>
      </c>
      <c r="G14" s="2" t="s">
        <v>498</v>
      </c>
      <c r="H14" s="2" t="s">
        <v>126</v>
      </c>
      <c r="I14" s="2" t="s">
        <v>27</v>
      </c>
      <c r="J14" t="str">
        <f t="shared" si="0"/>
        <v>INSERT INTO Employee(firstName,surname,addressId,contactNumber,email,nationalIdNumber,employmentDate,employed,department) VALUES ('Nicholas','Horwood','13','0764451233','horwood1@hotmail.com','8704040056088','1987/04/04','4','Maintenance')</v>
      </c>
    </row>
    <row r="15" spans="1:10" x14ac:dyDescent="0.25">
      <c r="A15" t="s">
        <v>13</v>
      </c>
      <c r="B15" t="s">
        <v>18</v>
      </c>
      <c r="C15" s="2" t="s">
        <v>127</v>
      </c>
      <c r="D15" s="2" t="s">
        <v>82</v>
      </c>
      <c r="E15" s="1" t="s">
        <v>23</v>
      </c>
      <c r="F15" s="2" t="s">
        <v>144</v>
      </c>
      <c r="G15" s="2" t="s">
        <v>330</v>
      </c>
      <c r="H15" s="2">
        <v>1</v>
      </c>
      <c r="I15" t="s">
        <v>27</v>
      </c>
      <c r="J15" t="str">
        <f t="shared" si="0"/>
        <v>INSERT INTO Employee(firstName,surname,addressId,contactNumber,email,nationalIdNumber,employmentDate,employed,department) VALUES ('Duncan','Joe','2','0818477924','himatin@yahoo.com','7502137592035','1975/02/13','1','Maintenance')</v>
      </c>
    </row>
    <row r="16" spans="1:10" x14ac:dyDescent="0.25">
      <c r="A16" t="s">
        <v>14</v>
      </c>
      <c r="B16" t="s">
        <v>19</v>
      </c>
      <c r="C16" s="2">
        <v>5</v>
      </c>
      <c r="D16" s="2" t="s">
        <v>83</v>
      </c>
      <c r="E16" s="1" t="s">
        <v>24</v>
      </c>
      <c r="F16" s="2" t="s">
        <v>143</v>
      </c>
      <c r="G16" s="2" t="s">
        <v>331</v>
      </c>
      <c r="H16" s="2">
        <v>1</v>
      </c>
      <c r="I16" t="s">
        <v>27</v>
      </c>
      <c r="J16" t="str">
        <f t="shared" si="0"/>
        <v>INSERT INTO Employee(firstName,surname,addressId,contactNumber,email,nationalIdNumber,employmentDate,employed,department) VALUES ('Dylan','Zeus','5','0617349561','mrdoge@gmail.com','9305042739295','1993/05/04','1','Maintenance')</v>
      </c>
    </row>
    <row r="17" spans="1:10" x14ac:dyDescent="0.25">
      <c r="A17" t="s">
        <v>130</v>
      </c>
      <c r="B17" t="s">
        <v>131</v>
      </c>
      <c r="C17" s="2">
        <v>10</v>
      </c>
      <c r="D17" s="2" t="s">
        <v>133</v>
      </c>
      <c r="E17" s="1" t="s">
        <v>132</v>
      </c>
      <c r="F17" s="2" t="s">
        <v>141</v>
      </c>
      <c r="G17" s="2" t="s">
        <v>333</v>
      </c>
      <c r="H17" s="2">
        <v>1</v>
      </c>
      <c r="I17" s="2" t="s">
        <v>27</v>
      </c>
      <c r="J17" t="str">
        <f>"INSERT INTO Employee(firstName,surname,addressId,contactNumber,email,nationalIdNumber,employmentDate,employed,department) VALUES ('"&amp;A17&amp;"','"&amp;B17&amp;"','"&amp;C17&amp;"','"&amp;D17&amp;"','"&amp;E17&amp;"','"&amp;F17&amp;"','"&amp;G17&amp;"','"&amp;H17&amp;"','"&amp;I17&amp;"')"</f>
        <v>INSERT INTO Employee(firstName,surname,addressId,contactNumber,email,nationalIdNumber,employmentDate,employed,department) VALUES ('Johan','Venter','10','0875462135','jjf@gmail.com','9602180058088','1996/02/18','1','Maintenance')</v>
      </c>
    </row>
  </sheetData>
  <phoneticPr fontId="3" type="noConversion"/>
  <hyperlinks>
    <hyperlink ref="E2" r:id="rId1" xr:uid="{823BB252-E784-4809-9491-8163236AC9CE}"/>
    <hyperlink ref="E3" r:id="rId2" xr:uid="{91822FBF-8BBC-46E8-AD23-268479C18DF2}"/>
    <hyperlink ref="E4" r:id="rId3" xr:uid="{31AD3656-8BD8-4E53-93F3-4E6D9B0F3726}"/>
    <hyperlink ref="E15" r:id="rId4" xr:uid="{9C713FE9-3584-44D3-A948-B3D59640D65B}"/>
    <hyperlink ref="E16" r:id="rId5" xr:uid="{17631E80-A551-4CF4-B424-0AE6775C57A1}"/>
    <hyperlink ref="E5" r:id="rId6" xr:uid="{69B30157-E0C9-4862-AB13-30420E3A6EE1}"/>
    <hyperlink ref="E17" r:id="rId7" xr:uid="{2BFCB5C5-8FD0-454F-B6F2-586404801100}"/>
    <hyperlink ref="E6" r:id="rId8" xr:uid="{5A160CA0-6E5B-4C54-BD33-C27437F93ED2}"/>
    <hyperlink ref="E7" r:id="rId9" xr:uid="{40A56487-E364-4986-BDC4-27654463D6B9}"/>
    <hyperlink ref="E8" r:id="rId10" xr:uid="{748C7818-FA16-4F0A-8267-8A53AF2EC6CA}"/>
    <hyperlink ref="E9" r:id="rId11" xr:uid="{D0DFE2B2-B677-4761-B70B-53A26BC92367}"/>
    <hyperlink ref="E10" r:id="rId12" xr:uid="{70559EC6-B895-40D6-8E5B-175C04F90B5C}"/>
    <hyperlink ref="E11" r:id="rId13" xr:uid="{73625884-7EB2-4B83-911E-CD60E57C5232}"/>
    <hyperlink ref="E12" r:id="rId14" xr:uid="{9F8DF21B-BED4-40FA-9AF7-32C7CF371229}"/>
    <hyperlink ref="E13" r:id="rId15" xr:uid="{F9254FBC-69CC-49FA-B12E-9E4ED518C405}"/>
    <hyperlink ref="E14" r:id="rId16" xr:uid="{CA37763E-C5EE-4011-9FDE-908238603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000B-1196-4AED-9DC8-9045892B92EA}">
  <dimension ref="A1:C14"/>
  <sheetViews>
    <sheetView workbookViewId="0">
      <selection activeCell="C1" sqref="C1"/>
    </sheetView>
  </sheetViews>
  <sheetFormatPr defaultRowHeight="15" x14ac:dyDescent="0.25"/>
  <cols>
    <col min="1" max="1" width="31.7109375" customWidth="1"/>
    <col min="2" max="2" width="47.7109375" customWidth="1"/>
    <col min="3" max="3" width="117.5703125" customWidth="1"/>
  </cols>
  <sheetData>
    <row r="1" spans="1:3" x14ac:dyDescent="0.25">
      <c r="A1" s="4" t="s">
        <v>70</v>
      </c>
      <c r="B1" s="4" t="s">
        <v>29</v>
      </c>
      <c r="C1" s="6" t="s">
        <v>584</v>
      </c>
    </row>
    <row r="2" spans="1:3" x14ac:dyDescent="0.25">
      <c r="A2" t="s">
        <v>193</v>
      </c>
      <c r="B2" t="s">
        <v>194</v>
      </c>
      <c r="C2" t="str">
        <f>"INSERT INTO Specialisation([name],[description]) VALUES ('"&amp;A2&amp;"','"&amp;B2&amp;"')"</f>
        <v>INSERT INTO Specialisation([name],[description]) VALUES ('Office Technician','Fix printers of all types')</v>
      </c>
    </row>
    <row r="3" spans="1:3" x14ac:dyDescent="0.25">
      <c r="A3" t="s">
        <v>191</v>
      </c>
      <c r="B3" t="s">
        <v>32</v>
      </c>
      <c r="C3" t="str">
        <f t="shared" ref="C3:C14" si="0">"INSERT INTO Specialisation([name],[description]) VALUES ('"&amp;A3&amp;"','"&amp;B3&amp;"')"</f>
        <v>INSERT INTO Specialisation([name],[description]) VALUES ('Plumbing','Fix pipes and toilets')</v>
      </c>
    </row>
    <row r="4" spans="1:3" x14ac:dyDescent="0.25">
      <c r="A4" t="s">
        <v>192</v>
      </c>
      <c r="B4" t="s">
        <v>195</v>
      </c>
      <c r="C4" t="str">
        <f t="shared" si="0"/>
        <v>INSERT INTO Specialisation([name],[description]) VALUES ('Electrician','Fix electrical problems')</v>
      </c>
    </row>
    <row r="5" spans="1:3" x14ac:dyDescent="0.25">
      <c r="A5" t="s">
        <v>30</v>
      </c>
      <c r="B5" t="s">
        <v>196</v>
      </c>
      <c r="C5" t="str">
        <f t="shared" si="0"/>
        <v>INSERT INTO Specialisation([name],[description]) VALUES ('Painter','Paint buildings')</v>
      </c>
    </row>
    <row r="6" spans="1:3" x14ac:dyDescent="0.25">
      <c r="A6" t="s">
        <v>31</v>
      </c>
      <c r="B6" t="s">
        <v>33</v>
      </c>
      <c r="C6" t="str">
        <f t="shared" si="0"/>
        <v>INSERT INTO Specialisation([name],[description]) VALUES ('Gardener','Maintain garden')</v>
      </c>
    </row>
    <row r="7" spans="1:3" x14ac:dyDescent="0.25">
      <c r="A7" t="s">
        <v>197</v>
      </c>
      <c r="B7" t="s">
        <v>198</v>
      </c>
      <c r="C7" t="str">
        <f t="shared" si="0"/>
        <v>INSERT INTO Specialisation([name],[description]) VALUES ('Communication Technician','Maintain telephone lines')</v>
      </c>
    </row>
    <row r="8" spans="1:3" x14ac:dyDescent="0.25">
      <c r="A8" t="s">
        <v>199</v>
      </c>
      <c r="B8" t="s">
        <v>200</v>
      </c>
      <c r="C8" t="str">
        <f t="shared" si="0"/>
        <v>INSERT INTO Specialisation([name],[description]) VALUES ('Paver','Repairs paving outside')</v>
      </c>
    </row>
    <row r="9" spans="1:3" x14ac:dyDescent="0.25">
      <c r="A9" t="s">
        <v>201</v>
      </c>
      <c r="B9" t="s">
        <v>202</v>
      </c>
      <c r="C9" t="str">
        <f t="shared" si="0"/>
        <v>INSERT INTO Specialisation([name],[description]) VALUES ('Window washer','Cleans windows of all sizes')</v>
      </c>
    </row>
    <row r="10" spans="1:3" x14ac:dyDescent="0.25">
      <c r="A10" t="s">
        <v>203</v>
      </c>
      <c r="B10" t="s">
        <v>204</v>
      </c>
      <c r="C10" t="str">
        <f t="shared" si="0"/>
        <v>INSERT INTO Specialisation([name],[description]) VALUES ('Carpenter','Lays carpets')</v>
      </c>
    </row>
    <row r="11" spans="1:3" x14ac:dyDescent="0.25">
      <c r="A11" t="s">
        <v>205</v>
      </c>
      <c r="B11" t="s">
        <v>206</v>
      </c>
      <c r="C11" t="str">
        <f t="shared" si="0"/>
        <v>INSERT INTO Specialisation([name],[description]) VALUES ('Samsung Technician','Repairs Samsung devices')</v>
      </c>
    </row>
    <row r="12" spans="1:3" x14ac:dyDescent="0.25">
      <c r="A12" t="s">
        <v>207</v>
      </c>
      <c r="B12" t="s">
        <v>208</v>
      </c>
      <c r="C12" t="str">
        <f t="shared" si="0"/>
        <v>INSERT INTO Specialisation([name],[description]) VALUES ('HP Technician','Repairs HP devices')</v>
      </c>
    </row>
    <row r="13" spans="1:3" x14ac:dyDescent="0.25">
      <c r="A13" t="s">
        <v>209</v>
      </c>
      <c r="B13" t="s">
        <v>210</v>
      </c>
      <c r="C13" t="str">
        <f t="shared" si="0"/>
        <v>INSERT INTO Specialisation([name],[description]) VALUES ('WiFi Installer','Installs WiFi from scratch')</v>
      </c>
    </row>
    <row r="14" spans="1:3" x14ac:dyDescent="0.25">
      <c r="A14" t="s">
        <v>295</v>
      </c>
      <c r="B14" t="s">
        <v>294</v>
      </c>
      <c r="C14" t="str">
        <f t="shared" si="0"/>
        <v>INSERT INTO Specialisation([name],[description]) VALUES ('Animal Control','Controlling of all unwanted pests, such as rats')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AAE-C941-4DD6-B77C-6477F7E27E50}">
  <dimension ref="A1:I25"/>
  <sheetViews>
    <sheetView workbookViewId="0">
      <selection activeCell="I14" sqref="I14"/>
    </sheetView>
  </sheetViews>
  <sheetFormatPr defaultRowHeight="15" x14ac:dyDescent="0.25"/>
  <cols>
    <col min="1" max="1" width="21.7109375" customWidth="1"/>
    <col min="2" max="2" width="20.7109375" customWidth="1"/>
    <col min="3" max="3" width="9.42578125" customWidth="1"/>
    <col min="4" max="4" width="16.7109375" customWidth="1"/>
    <col min="5" max="5" width="27.85546875" customWidth="1"/>
    <col min="6" max="6" width="17.85546875" customWidth="1"/>
    <col min="7" max="7" width="15.7109375" customWidth="1"/>
    <col min="8" max="8" width="11" customWidth="1"/>
    <col min="9" max="9" width="255.5703125" customWidth="1"/>
  </cols>
  <sheetData>
    <row r="1" spans="1:9" x14ac:dyDescent="0.25">
      <c r="A1" s="4" t="s">
        <v>67</v>
      </c>
      <c r="B1" s="4" t="s">
        <v>34</v>
      </c>
      <c r="C1" s="4" t="s">
        <v>68</v>
      </c>
      <c r="D1" s="4" t="s">
        <v>6</v>
      </c>
      <c r="E1" s="4" t="s">
        <v>35</v>
      </c>
      <c r="F1" s="4" t="s">
        <v>36</v>
      </c>
      <c r="G1" s="4" t="s">
        <v>52</v>
      </c>
      <c r="H1" s="4" t="s">
        <v>84</v>
      </c>
      <c r="I1" s="6" t="s">
        <v>584</v>
      </c>
    </row>
    <row r="2" spans="1:9" x14ac:dyDescent="0.25">
      <c r="A2" t="s">
        <v>17</v>
      </c>
      <c r="B2" t="s">
        <v>40</v>
      </c>
      <c r="C2" s="2">
        <v>1</v>
      </c>
      <c r="D2" s="2" t="s">
        <v>228</v>
      </c>
      <c r="E2" s="1" t="s">
        <v>45</v>
      </c>
      <c r="F2" s="2" t="s">
        <v>211</v>
      </c>
      <c r="G2" s="2" t="s">
        <v>585</v>
      </c>
      <c r="H2" s="2">
        <v>1</v>
      </c>
      <c r="I2" t="str">
        <f>"INSERT INTO ClientIndividual(firstName, surname, addressId, contactNumber, email, nationalIdNumber, RegistrationDate,[active]) VALUES ('"&amp;A2&amp;"','"&amp;B2&amp;"','"&amp;C2&amp;"','"&amp;D2&amp;"','"&amp;E2&amp;"','"&amp;F2&amp;"','"&amp;G2&amp;"','"&amp;H2&amp;"')"</f>
        <v>INSERT INTO ClientIndividual(firstName, surname, addressId, contactNumber, email, nationalIdNumber, RegistrationDate,[active]) VALUES ('John','Mike','1','0972841135','john@gmail.com','9012010045089','1990/01/01','1')</v>
      </c>
    </row>
    <row r="3" spans="1:9" x14ac:dyDescent="0.25">
      <c r="A3" t="s">
        <v>18</v>
      </c>
      <c r="B3" t="s">
        <v>41</v>
      </c>
      <c r="C3" s="2">
        <v>1</v>
      </c>
      <c r="D3" s="2" t="s">
        <v>229</v>
      </c>
      <c r="E3" s="1" t="s">
        <v>46</v>
      </c>
      <c r="F3" s="2" t="s">
        <v>212</v>
      </c>
      <c r="G3" s="2" t="s">
        <v>340</v>
      </c>
      <c r="H3" s="2">
        <v>1</v>
      </c>
      <c r="I3" t="str">
        <f t="shared" ref="I3:I11" si="0">"INSERT INTO ClientIndividual(firstName, surname, addressId, contactNumber, email, nationalIdNumber, RegistrationDate,[active]) VALUES ('"&amp;A3&amp;"','"&amp;B3&amp;"','"&amp;C3&amp;"','"&amp;D3&amp;"','"&amp;E3&amp;"','"&amp;F3&amp;"','"&amp;G3&amp;"','"&amp;H3&amp;"')"</f>
        <v>INSERT INTO ClientIndividual(firstName, surname, addressId, contactNumber, email, nationalIdNumber, RegistrationDate,[active]) VALUES ('Joe','Mitch','1','0981345513','joe@gmail.com','0001010056023','2000/01/01','1')</v>
      </c>
    </row>
    <row r="4" spans="1:9" x14ac:dyDescent="0.25">
      <c r="A4" t="s">
        <v>37</v>
      </c>
      <c r="B4" t="s">
        <v>42</v>
      </c>
      <c r="C4" s="2">
        <v>2</v>
      </c>
      <c r="D4" s="2" t="s">
        <v>230</v>
      </c>
      <c r="E4" s="1" t="s">
        <v>47</v>
      </c>
      <c r="F4" s="2" t="s">
        <v>213</v>
      </c>
      <c r="G4" s="2" t="s">
        <v>341</v>
      </c>
      <c r="H4" s="2" t="s">
        <v>134</v>
      </c>
      <c r="I4" t="str">
        <f t="shared" si="0"/>
        <v>INSERT INTO ClientIndividual(firstName, surname, addressId, contactNumber, email, nationalIdNumber, RegistrationDate,[active]) VALUES ('Jane','Soft','2','0663212235','jane@gmail.com','0202200056088','2002/02/20','0')</v>
      </c>
    </row>
    <row r="5" spans="1:9" x14ac:dyDescent="0.25">
      <c r="A5" t="s">
        <v>38</v>
      </c>
      <c r="B5" t="s">
        <v>43</v>
      </c>
      <c r="C5" s="2">
        <v>4</v>
      </c>
      <c r="D5" s="2" t="s">
        <v>231</v>
      </c>
      <c r="E5" s="1" t="s">
        <v>48</v>
      </c>
      <c r="F5" s="2" t="s">
        <v>214</v>
      </c>
      <c r="G5" s="2" t="s">
        <v>342</v>
      </c>
      <c r="H5" s="2">
        <v>1</v>
      </c>
      <c r="I5" t="str">
        <f t="shared" si="0"/>
        <v>INSERT INTO ClientIndividual(firstName, surname, addressId, contactNumber, email, nationalIdNumber, RegistrationDate,[active]) VALUES ('Peter','Small','4','0743456672','peter@gmail.com','0403040088089','200/03/04','1')</v>
      </c>
    </row>
    <row r="6" spans="1:9" x14ac:dyDescent="0.25">
      <c r="A6" t="s">
        <v>39</v>
      </c>
      <c r="B6" t="s">
        <v>44</v>
      </c>
      <c r="C6" s="2">
        <v>5</v>
      </c>
      <c r="D6" s="2" t="s">
        <v>232</v>
      </c>
      <c r="E6" s="1" t="s">
        <v>49</v>
      </c>
      <c r="F6" s="2" t="s">
        <v>215</v>
      </c>
      <c r="G6" s="2" t="s">
        <v>343</v>
      </c>
      <c r="H6" s="2">
        <v>1</v>
      </c>
      <c r="I6" t="str">
        <f t="shared" si="0"/>
        <v>INSERT INTO ClientIndividual(firstName, surname, addressId, contactNumber, email, nationalIdNumber, RegistrationDate,[active]) VALUES ('Jaco','Musk','5','0234566752','jaco@gmail.com','1203210089099','2012/09/21','1')</v>
      </c>
    </row>
    <row r="7" spans="1:9" x14ac:dyDescent="0.25">
      <c r="A7" t="s">
        <v>216</v>
      </c>
      <c r="B7" t="s">
        <v>217</v>
      </c>
      <c r="C7" s="2" t="s">
        <v>163</v>
      </c>
      <c r="D7" s="2" t="s">
        <v>223</v>
      </c>
      <c r="E7" s="1" t="s">
        <v>218</v>
      </c>
      <c r="F7" s="2" t="s">
        <v>219</v>
      </c>
      <c r="G7" s="2" t="s">
        <v>344</v>
      </c>
      <c r="H7" s="2" t="s">
        <v>140</v>
      </c>
      <c r="I7" t="str">
        <f t="shared" si="0"/>
        <v>INSERT INTO ClientIndividual(firstName, surname, addressId, contactNumber, email, nationalIdNumber, RegistrationDate,[active]) VALUES ('Ulrika','Hutch','11','0894552236','ulrika@gmail.com','9803230056089','1998/03/23','1')</v>
      </c>
    </row>
    <row r="8" spans="1:9" x14ac:dyDescent="0.25">
      <c r="A8" t="s">
        <v>220</v>
      </c>
      <c r="B8" t="s">
        <v>221</v>
      </c>
      <c r="C8" s="2" t="s">
        <v>222</v>
      </c>
      <c r="D8" s="2" t="s">
        <v>227</v>
      </c>
      <c r="E8" s="1" t="s">
        <v>233</v>
      </c>
      <c r="F8" s="2" t="s">
        <v>234</v>
      </c>
      <c r="G8" s="2" t="s">
        <v>345</v>
      </c>
      <c r="H8" s="2" t="s">
        <v>140</v>
      </c>
      <c r="I8" t="str">
        <f t="shared" si="0"/>
        <v>INSERT INTO ClientIndividual(firstName, surname, addressId, contactNumber, email, nationalIdNumber, RegistrationDate,[active]) VALUES ('Dillan','de Waal','3','0562231554','dewaal@hotmail.com','7803310055069','1978/03/31','1')</v>
      </c>
    </row>
    <row r="9" spans="1:9" x14ac:dyDescent="0.25">
      <c r="A9" t="s">
        <v>224</v>
      </c>
      <c r="B9" t="s">
        <v>225</v>
      </c>
      <c r="C9" s="2" t="s">
        <v>128</v>
      </c>
      <c r="D9" s="2" t="s">
        <v>226</v>
      </c>
      <c r="E9" s="1" t="s">
        <v>235</v>
      </c>
      <c r="F9" s="2" t="s">
        <v>236</v>
      </c>
      <c r="G9" s="2" t="s">
        <v>346</v>
      </c>
      <c r="H9" s="2" t="s">
        <v>134</v>
      </c>
      <c r="I9" t="str">
        <f t="shared" si="0"/>
        <v>INSERT INTO ClientIndividual(firstName, surname, addressId, contactNumber, email, nationalIdNumber, RegistrationDate,[active]) VALUES ('Kellyn','Kinnear','6','0238897777','k.kinnear@gmail.com','9502140023086','1995/02/14','0')</v>
      </c>
    </row>
    <row r="10" spans="1:9" x14ac:dyDescent="0.25">
      <c r="A10" t="s">
        <v>237</v>
      </c>
      <c r="B10" t="s">
        <v>238</v>
      </c>
      <c r="C10" s="2" t="s">
        <v>150</v>
      </c>
      <c r="D10" s="2" t="s">
        <v>239</v>
      </c>
      <c r="E10" s="1" t="s">
        <v>240</v>
      </c>
      <c r="F10" s="2" t="s">
        <v>241</v>
      </c>
      <c r="G10" s="2" t="s">
        <v>347</v>
      </c>
      <c r="H10" s="2" t="s">
        <v>140</v>
      </c>
      <c r="I10" t="str">
        <f t="shared" si="0"/>
        <v>INSERT INTO ClientIndividual(firstName, surname, addressId, contactNumber, email, nationalIdNumber, RegistrationDate,[active]) VALUES ('Jake','Jackson','8','0560080808','jacksonejake@gmail.com','8512110088065','1985/12/11','1')</v>
      </c>
    </row>
    <row r="11" spans="1:9" x14ac:dyDescent="0.25">
      <c r="A11" t="s">
        <v>242</v>
      </c>
      <c r="B11" t="s">
        <v>243</v>
      </c>
      <c r="C11" s="2" t="s">
        <v>187</v>
      </c>
      <c r="D11" s="2" t="s">
        <v>244</v>
      </c>
      <c r="E11" s="1" t="s">
        <v>245</v>
      </c>
      <c r="F11" s="2" t="s">
        <v>246</v>
      </c>
      <c r="G11" s="2" t="s">
        <v>348</v>
      </c>
      <c r="H11" s="2" t="s">
        <v>140</v>
      </c>
      <c r="I11" t="str">
        <f t="shared" si="0"/>
        <v>INSERT INTO ClientIndividual(firstName, surname, addressId, contactNumber, email, nationalIdNumber, RegistrationDate,[active]) VALUES ('Oliver','Twist','14','0784451236','ollie.twist@vodamail.com','8810310045089','1988/10/31','1')</v>
      </c>
    </row>
    <row r="12" spans="1:9" x14ac:dyDescent="0.25">
      <c r="C12" s="2"/>
      <c r="D12" s="2"/>
      <c r="F12" s="2"/>
      <c r="G12" s="2"/>
      <c r="H12" s="2"/>
    </row>
    <row r="13" spans="1:9" x14ac:dyDescent="0.25">
      <c r="C13" s="2"/>
      <c r="D13" s="2"/>
      <c r="F13" s="2"/>
      <c r="G13" s="2"/>
      <c r="H13" s="2"/>
    </row>
    <row r="14" spans="1:9" x14ac:dyDescent="0.25">
      <c r="D14" s="2"/>
      <c r="F14" s="2"/>
      <c r="G14" s="2"/>
      <c r="H14" s="2"/>
    </row>
    <row r="15" spans="1:9" x14ac:dyDescent="0.25">
      <c r="D15" s="2"/>
      <c r="F15" s="2"/>
      <c r="G15" s="2"/>
    </row>
    <row r="16" spans="1:9" x14ac:dyDescent="0.25">
      <c r="D16" s="2"/>
      <c r="F16" s="2"/>
      <c r="G16" s="2"/>
    </row>
    <row r="17" spans="4:6" x14ac:dyDescent="0.25">
      <c r="D17" s="2"/>
      <c r="F17" s="2"/>
    </row>
    <row r="18" spans="4:6" x14ac:dyDescent="0.25">
      <c r="D18" s="2"/>
      <c r="F18" s="2"/>
    </row>
    <row r="19" spans="4:6" x14ac:dyDescent="0.25">
      <c r="D19" s="2"/>
      <c r="F19" s="2"/>
    </row>
    <row r="20" spans="4:6" x14ac:dyDescent="0.25">
      <c r="F20" s="2"/>
    </row>
    <row r="21" spans="4:6" x14ac:dyDescent="0.25">
      <c r="F21" s="2"/>
    </row>
    <row r="22" spans="4:6" x14ac:dyDescent="0.25">
      <c r="F22" s="2"/>
    </row>
    <row r="23" spans="4:6" x14ac:dyDescent="0.25">
      <c r="F23" s="2"/>
    </row>
    <row r="24" spans="4:6" x14ac:dyDescent="0.25">
      <c r="F24" s="2"/>
    </row>
    <row r="25" spans="4:6" x14ac:dyDescent="0.25">
      <c r="F25" s="2"/>
    </row>
  </sheetData>
  <hyperlinks>
    <hyperlink ref="E2" r:id="rId1" xr:uid="{03DD9E34-EA55-4DF0-A4B5-F1F113FAAC7F}"/>
    <hyperlink ref="E3" r:id="rId2" xr:uid="{8F54563C-EEDB-45C1-A7B4-9D1D68669E85}"/>
    <hyperlink ref="E4" r:id="rId3" xr:uid="{8C4E8F2B-C5FB-4081-B349-FA92E58D258D}"/>
    <hyperlink ref="E5" r:id="rId4" xr:uid="{B149961C-2F29-4A06-8690-3E8BB7CF1C96}"/>
    <hyperlink ref="E6" r:id="rId5" xr:uid="{487CF963-2B51-48A5-B7B8-47D6CAD61262}"/>
    <hyperlink ref="E7" r:id="rId6" xr:uid="{D0B6C8AA-C283-42A9-81EC-42ECF5546A18}"/>
    <hyperlink ref="E8" r:id="rId7" xr:uid="{DF9933E5-7795-4782-B54A-0BDA83589774}"/>
    <hyperlink ref="E9" r:id="rId8" xr:uid="{F31D0679-125C-4447-B813-0C4D1B102F8C}"/>
    <hyperlink ref="E10" r:id="rId9" xr:uid="{9E8DF70F-7986-4FFA-9841-1055D59CC5FB}"/>
    <hyperlink ref="E11" r:id="rId10" xr:uid="{B205DBFD-D897-4D83-843D-BD03E08A3A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885-7698-4E55-9C9B-8066A54A1099}">
  <dimension ref="A1:G17"/>
  <sheetViews>
    <sheetView zoomScaleNormal="100" workbookViewId="0">
      <selection activeCell="G2" sqref="G2:G11"/>
    </sheetView>
  </sheetViews>
  <sheetFormatPr defaultRowHeight="15" x14ac:dyDescent="0.25"/>
  <cols>
    <col min="1" max="1" width="24.5703125" customWidth="1"/>
    <col min="2" max="2" width="12.28515625" customWidth="1"/>
    <col min="3" max="3" width="20" customWidth="1"/>
    <col min="4" max="4" width="22" customWidth="1"/>
    <col min="5" max="5" width="20.28515625" customWidth="1"/>
    <col min="6" max="6" width="18.42578125" customWidth="1"/>
    <col min="7" max="7" width="238.85546875" customWidth="1"/>
  </cols>
  <sheetData>
    <row r="1" spans="1:7" x14ac:dyDescent="0.25">
      <c r="A1" s="4" t="s">
        <v>71</v>
      </c>
      <c r="B1" s="4" t="s">
        <v>68</v>
      </c>
      <c r="C1" s="4" t="s">
        <v>50</v>
      </c>
      <c r="D1" s="4" t="s">
        <v>51</v>
      </c>
      <c r="E1" s="4" t="s">
        <v>52</v>
      </c>
      <c r="F1" s="4" t="s">
        <v>84</v>
      </c>
      <c r="G1" s="6" t="s">
        <v>584</v>
      </c>
    </row>
    <row r="2" spans="1:7" x14ac:dyDescent="0.25">
      <c r="A2" s="2" t="s">
        <v>53</v>
      </c>
      <c r="B2" s="2">
        <v>5</v>
      </c>
      <c r="C2" s="2" t="s">
        <v>254</v>
      </c>
      <c r="D2" s="2" t="s">
        <v>72</v>
      </c>
      <c r="E2" s="2" t="s">
        <v>349</v>
      </c>
      <c r="F2" s="2">
        <v>1</v>
      </c>
      <c r="G2" t="str">
        <f>"INSERT INTO ClientBusiness([busuinessName],[addressId],[contactNumber],[taxNumber],[RegistrationDate],[active])VALUES ('"&amp;A2&amp;"','"&amp;B2&amp;"','"&amp;C2&amp;"','"&amp;D2&amp;"','"&amp;E2&amp;"','"&amp;F2&amp;"')"</f>
        <v>INSERT INTO ClientBusiness([busuinessName],[addressId],[contactNumber],[taxNumber],[RegistrationDate],[active])VALUES ('WeSellThings','5','0122598899','8729293812','2000/03/21','1')</v>
      </c>
    </row>
    <row r="3" spans="1:7" x14ac:dyDescent="0.25">
      <c r="A3" s="2" t="s">
        <v>247</v>
      </c>
      <c r="B3" s="2">
        <v>4</v>
      </c>
      <c r="C3" s="2" t="s">
        <v>255</v>
      </c>
      <c r="D3" s="2" t="s">
        <v>54</v>
      </c>
      <c r="E3" s="2" t="s">
        <v>350</v>
      </c>
      <c r="F3" s="2">
        <v>1</v>
      </c>
      <c r="G3" t="str">
        <f t="shared" ref="G3:G11" si="0">"INSERT INTO ClientBusiness([busuinessName],[addressId],[contactNumber],[taxNumber],[RegistrationDate],[active])VALUES ('"&amp;A3&amp;"','"&amp;B3&amp;"','"&amp;C3&amp;"','"&amp;D3&amp;"','"&amp;E3&amp;"','"&amp;F3&amp;"')"</f>
        <v>INSERT INTO ClientBusiness([busuinessName],[addressId],[contactNumber],[taxNumber],[RegistrationDate],[active])VALUES ('TakeALittle','4','0315561254','8762128491','1994/03/19','1')</v>
      </c>
    </row>
    <row r="4" spans="1:7" x14ac:dyDescent="0.25">
      <c r="A4" s="2" t="s">
        <v>248</v>
      </c>
      <c r="B4" s="2" t="s">
        <v>162</v>
      </c>
      <c r="C4" s="2" t="s">
        <v>256</v>
      </c>
      <c r="D4" s="2" t="s">
        <v>55</v>
      </c>
      <c r="E4" s="2" t="s">
        <v>351</v>
      </c>
      <c r="F4" s="2">
        <v>1</v>
      </c>
      <c r="G4" t="str">
        <f t="shared" si="0"/>
        <v>INSERT INTO ClientBusiness([busuinessName],[addressId],[contactNumber],[taxNumber],[RegistrationDate],[active])VALUES ('AmaGone','9','0315569874','7263749182','1980/12/21','1')</v>
      </c>
    </row>
    <row r="5" spans="1:7" x14ac:dyDescent="0.25">
      <c r="A5" s="2" t="s">
        <v>249</v>
      </c>
      <c r="B5" s="2">
        <v>3</v>
      </c>
      <c r="C5" s="2" t="s">
        <v>257</v>
      </c>
      <c r="D5" s="2" t="s">
        <v>56</v>
      </c>
      <c r="E5" s="2" t="s">
        <v>352</v>
      </c>
      <c r="F5" s="2">
        <v>1</v>
      </c>
      <c r="G5" t="str">
        <f t="shared" si="0"/>
        <v>INSERT INTO ClientBusiness([busuinessName],[addressId],[contactNumber],[taxNumber],[RegistrationDate],[active])VALUES ('Milk At Large','3','0125698745','7462919202','1892/12/01','1')</v>
      </c>
    </row>
    <row r="6" spans="1:7" x14ac:dyDescent="0.25">
      <c r="A6" s="2" t="s">
        <v>250</v>
      </c>
      <c r="B6" s="2">
        <v>1</v>
      </c>
      <c r="C6" s="2" t="s">
        <v>258</v>
      </c>
      <c r="D6" s="2" t="s">
        <v>57</v>
      </c>
      <c r="E6" s="2" t="s">
        <v>353</v>
      </c>
      <c r="F6" s="2">
        <v>1</v>
      </c>
      <c r="G6" t="str">
        <f t="shared" si="0"/>
        <v>INSERT INTO ClientBusiness([busuinessName],[addressId],[contactNumber],[taxNumber],[RegistrationDate],[active])VALUES ('Bored At Home','1','0453694587','6273819283','2020/03/21','1')</v>
      </c>
    </row>
    <row r="7" spans="1:7" x14ac:dyDescent="0.25">
      <c r="A7" s="2" t="s">
        <v>267</v>
      </c>
      <c r="B7" s="2" t="s">
        <v>251</v>
      </c>
      <c r="C7" s="2" t="s">
        <v>259</v>
      </c>
      <c r="D7" s="2" t="s">
        <v>263</v>
      </c>
      <c r="E7" s="2" t="s">
        <v>354</v>
      </c>
      <c r="F7" s="2" t="s">
        <v>134</v>
      </c>
      <c r="G7" t="str">
        <f t="shared" si="0"/>
        <v>INSERT INTO ClientBusiness([busuinessName],[addressId],[contactNumber],[taxNumber],[RegistrationDate],[active])VALUES ('Phones R Us','15','0125648878','2354123652','2021/03/29','0')</v>
      </c>
    </row>
    <row r="8" spans="1:7" x14ac:dyDescent="0.25">
      <c r="A8" s="2" t="s">
        <v>268</v>
      </c>
      <c r="B8" s="2" t="s">
        <v>252</v>
      </c>
      <c r="C8" s="2" t="s">
        <v>260</v>
      </c>
      <c r="D8" s="2" t="s">
        <v>264</v>
      </c>
      <c r="E8" s="2" t="s">
        <v>355</v>
      </c>
      <c r="F8" s="2" t="s">
        <v>140</v>
      </c>
      <c r="G8" t="str">
        <f t="shared" si="0"/>
        <v>INSERT INTO ClientBusiness([busuinessName],[addressId],[contactNumber],[taxNumber],[RegistrationDate],[active])VALUES ('Pick And Swipe','13','0316587788','1256878654','2004/07/05','1')</v>
      </c>
    </row>
    <row r="9" spans="1:7" x14ac:dyDescent="0.25">
      <c r="A9" s="2" t="s">
        <v>269</v>
      </c>
      <c r="B9" s="2" t="s">
        <v>253</v>
      </c>
      <c r="C9" s="2" t="s">
        <v>261</v>
      </c>
      <c r="D9" s="2" t="s">
        <v>265</v>
      </c>
      <c r="E9" s="2" t="s">
        <v>356</v>
      </c>
      <c r="F9" s="2" t="s">
        <v>140</v>
      </c>
      <c r="G9" t="str">
        <f t="shared" si="0"/>
        <v>INSERT INTO ClientBusiness([busuinessName],[addressId],[contactNumber],[taxNumber],[RegistrationDate],[active])VALUES ('Kua Kua','10','0123658899','2587456454','2013/07/24','1')</v>
      </c>
    </row>
    <row r="10" spans="1:7" x14ac:dyDescent="0.25">
      <c r="A10" s="2" t="s">
        <v>270</v>
      </c>
      <c r="B10" s="2" t="s">
        <v>150</v>
      </c>
      <c r="C10" s="2" t="s">
        <v>262</v>
      </c>
      <c r="D10" s="2" t="s">
        <v>266</v>
      </c>
      <c r="E10" s="2" t="s">
        <v>357</v>
      </c>
      <c r="F10" s="2" t="s">
        <v>140</v>
      </c>
      <c r="G10" t="str">
        <f t="shared" si="0"/>
        <v>INSERT INTO ClientBusiness([busuinessName],[addressId],[contactNumber],[taxNumber],[RegistrationDate],[active])VALUES ('New Ages','8','0314578000','2356987745','2007/04/30','1')</v>
      </c>
    </row>
    <row r="11" spans="1:7" x14ac:dyDescent="0.25">
      <c r="A11" s="2" t="s">
        <v>379</v>
      </c>
      <c r="B11" s="2" t="s">
        <v>129</v>
      </c>
      <c r="C11" s="2" t="s">
        <v>380</v>
      </c>
      <c r="D11" s="2" t="s">
        <v>381</v>
      </c>
      <c r="E11" s="2" t="s">
        <v>382</v>
      </c>
      <c r="F11" s="2" t="s">
        <v>140</v>
      </c>
      <c r="G11" t="str">
        <f t="shared" si="0"/>
        <v>INSERT INTO ClientBusiness([busuinessName],[addressId],[contactNumber],[taxNumber],[RegistrationDate],[active])VALUES ('Mr B Delivery','7','0124587798','5987456565','2018/08/25','1')</v>
      </c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D14" s="2"/>
      <c r="E14" s="2"/>
      <c r="F14" s="2"/>
    </row>
    <row r="15" spans="1:7" x14ac:dyDescent="0.25">
      <c r="A15" s="2"/>
      <c r="B15" s="2"/>
      <c r="D15" s="2"/>
      <c r="E15" s="2"/>
      <c r="F15" s="2"/>
    </row>
    <row r="16" spans="1:7" x14ac:dyDescent="0.25">
      <c r="A16" s="2"/>
      <c r="B16" s="2"/>
    </row>
    <row r="17" spans="1:1" x14ac:dyDescent="0.25">
      <c r="A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B003-D1C3-4877-8BC6-170798607FD7}">
  <dimension ref="A1:G12"/>
  <sheetViews>
    <sheetView workbookViewId="0">
      <selection activeCell="G15" sqref="G15"/>
    </sheetView>
  </sheetViews>
  <sheetFormatPr defaultRowHeight="15" x14ac:dyDescent="0.25"/>
  <cols>
    <col min="1" max="1" width="25.5703125" customWidth="1"/>
    <col min="2" max="2" width="19.28515625" customWidth="1"/>
    <col min="3" max="3" width="30.7109375" customWidth="1"/>
    <col min="4" max="4" width="27.85546875" customWidth="1"/>
    <col min="5" max="5" width="26.140625" customWidth="1"/>
    <col min="7" max="7" width="183.28515625" customWidth="1"/>
  </cols>
  <sheetData>
    <row r="1" spans="1:7" x14ac:dyDescent="0.25">
      <c r="A1" s="4" t="s">
        <v>28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6" t="s">
        <v>584</v>
      </c>
    </row>
    <row r="2" spans="1:7" x14ac:dyDescent="0.25">
      <c r="A2" t="s">
        <v>273</v>
      </c>
      <c r="B2" s="2">
        <v>0</v>
      </c>
      <c r="C2" s="2">
        <v>0</v>
      </c>
      <c r="D2" s="2" t="s">
        <v>586</v>
      </c>
      <c r="E2" s="2" t="s">
        <v>586</v>
      </c>
      <c r="F2" s="2">
        <v>1000</v>
      </c>
      <c r="G2" t="str">
        <f t="shared" ref="G2:G9" si="0">"INSERT INTO ServicePackage([name],[onPromotion],[promotionStartDate],[promotionEndDate],[price],[promotionPercentAmount]) VALUES ('"&amp;A2&amp;"','"&amp;B2&amp;"','"&amp;D2&amp;"','"&amp;E2&amp;"','"&amp;F2&amp;"','"&amp;C2&amp;"')"</f>
        <v>INSERT INTO ServicePackage([name],[onPromotion],[promotionStartDate],[promotionEndDate],[price],[promotionPercentAmount]) VALUES ('Samsung Appliances','0','1111/11/11','1111/11/11','1000','0')</v>
      </c>
    </row>
    <row r="3" spans="1:7" x14ac:dyDescent="0.25">
      <c r="A3" t="s">
        <v>274</v>
      </c>
      <c r="B3" s="2">
        <v>0</v>
      </c>
      <c r="C3" s="2">
        <v>0</v>
      </c>
      <c r="D3" s="2" t="s">
        <v>586</v>
      </c>
      <c r="E3" s="2" t="s">
        <v>586</v>
      </c>
      <c r="F3" s="2">
        <v>5000</v>
      </c>
      <c r="G3" t="str">
        <f t="shared" si="0"/>
        <v>INSERT INTO ServicePackage([name],[onPromotion],[promotionStartDate],[promotionEndDate],[price],[promotionPercentAmount]) VALUES ('Office Printers','0','1111/11/11','1111/11/11','5000','0')</v>
      </c>
    </row>
    <row r="4" spans="1:7" x14ac:dyDescent="0.25">
      <c r="A4" t="s">
        <v>275</v>
      </c>
      <c r="B4" s="2">
        <v>0</v>
      </c>
      <c r="C4" s="2">
        <v>0</v>
      </c>
      <c r="D4" s="2" t="s">
        <v>586</v>
      </c>
      <c r="E4" s="2" t="s">
        <v>586</v>
      </c>
      <c r="F4" s="2">
        <v>30000</v>
      </c>
      <c r="G4" t="str">
        <f t="shared" si="0"/>
        <v>INSERT INTO ServicePackage([name],[onPromotion],[promotionStartDate],[promotionEndDate],[price],[promotionPercentAmount]) VALUES ('Flooring','0','1111/11/11','1111/11/11','30000','0')</v>
      </c>
    </row>
    <row r="5" spans="1:7" x14ac:dyDescent="0.25">
      <c r="A5" t="s">
        <v>271</v>
      </c>
      <c r="B5" s="2">
        <v>0</v>
      </c>
      <c r="C5" s="2">
        <v>0</v>
      </c>
      <c r="D5" s="2" t="s">
        <v>586</v>
      </c>
      <c r="E5" s="2" t="s">
        <v>586</v>
      </c>
      <c r="F5" s="2">
        <v>15000</v>
      </c>
      <c r="G5" t="str">
        <f t="shared" si="0"/>
        <v>INSERT INTO ServicePackage([name],[onPromotion],[promotionStartDate],[promotionEndDate],[price],[promotionPercentAmount]) VALUES ('Phones','0','1111/11/11','1111/11/11','15000','0')</v>
      </c>
    </row>
    <row r="6" spans="1:7" x14ac:dyDescent="0.25">
      <c r="A6" t="s">
        <v>63</v>
      </c>
      <c r="B6" s="2">
        <v>1</v>
      </c>
      <c r="C6" s="2">
        <v>15</v>
      </c>
      <c r="D6" s="2" t="s">
        <v>358</v>
      </c>
      <c r="E6" s="2" t="s">
        <v>359</v>
      </c>
      <c r="F6" s="2">
        <v>20000</v>
      </c>
      <c r="G6" t="str">
        <f t="shared" si="0"/>
        <v>INSERT INTO ServicePackage([name],[onPromotion],[promotionStartDate],[promotionEndDate],[price],[promotionPercentAmount]) VALUES ('Gardening','1','2021/03/01','2021/06/01','20000','15')</v>
      </c>
    </row>
    <row r="7" spans="1:7" x14ac:dyDescent="0.25">
      <c r="A7" t="s">
        <v>276</v>
      </c>
      <c r="B7" s="2">
        <v>0</v>
      </c>
      <c r="C7" s="2" t="s">
        <v>134</v>
      </c>
      <c r="D7" s="2" t="s">
        <v>586</v>
      </c>
      <c r="E7" s="2" t="s">
        <v>586</v>
      </c>
      <c r="F7" s="2" t="s">
        <v>280</v>
      </c>
      <c r="G7" t="str">
        <f t="shared" si="0"/>
        <v>INSERT INTO ServicePackage([name],[onPromotion],[promotionStartDate],[promotionEndDate],[price],[promotionPercentAmount]) VALUES ('Nokia Devices','0','1111/11/11','1111/11/11','7000','0')</v>
      </c>
    </row>
    <row r="8" spans="1:7" x14ac:dyDescent="0.25">
      <c r="A8" t="s">
        <v>277</v>
      </c>
      <c r="B8" s="2">
        <v>1</v>
      </c>
      <c r="C8" s="2" t="s">
        <v>284</v>
      </c>
      <c r="D8" s="2" t="s">
        <v>360</v>
      </c>
      <c r="E8" s="2" t="s">
        <v>362</v>
      </c>
      <c r="F8" s="2" t="s">
        <v>281</v>
      </c>
      <c r="G8" t="str">
        <f t="shared" si="0"/>
        <v>INSERT INTO ServicePackage([name],[onPromotion],[promotionStartDate],[promotionEndDate],[price],[promotionPercentAmount]) VALUES ('HP Equipment','1','2021/01/01','2021/06/30','4500','25')</v>
      </c>
    </row>
    <row r="9" spans="1:7" x14ac:dyDescent="0.25">
      <c r="A9" t="s">
        <v>278</v>
      </c>
      <c r="B9" s="2" t="s">
        <v>134</v>
      </c>
      <c r="C9" s="2" t="s">
        <v>134</v>
      </c>
      <c r="D9" s="2" t="s">
        <v>586</v>
      </c>
      <c r="E9" s="2" t="s">
        <v>586</v>
      </c>
      <c r="F9" s="2" t="s">
        <v>282</v>
      </c>
      <c r="G9" t="str">
        <f t="shared" si="0"/>
        <v>INSERT INTO ServicePackage([name],[onPromotion],[promotionStartDate],[promotionEndDate],[price],[promotionPercentAmount]) VALUES ('Painting','0','1111/11/11','1111/11/11','6300','0')</v>
      </c>
    </row>
    <row r="10" spans="1:7" x14ac:dyDescent="0.25">
      <c r="A10" t="s">
        <v>272</v>
      </c>
      <c r="B10" s="2" t="s">
        <v>140</v>
      </c>
      <c r="C10" s="2" t="s">
        <v>253</v>
      </c>
      <c r="D10" s="2" t="s">
        <v>361</v>
      </c>
      <c r="E10" s="2" t="s">
        <v>363</v>
      </c>
      <c r="F10" s="2" t="s">
        <v>283</v>
      </c>
      <c r="G10" t="str">
        <f>"INSERT INTO ServicePackage([name],[onPromotion],[promotionStartDate],[promotionEndDate],[price],[promotionPercentAmount]) VALUES ('"&amp;A10&amp;"','"&amp;B10&amp;"','"&amp;D10&amp;"','"&amp;E10&amp;"','"&amp;F10&amp;"','"&amp;C10&amp;"')"</f>
        <v>INSERT INTO ServicePackage([name],[onPromotion],[promotionStartDate],[promotionEndDate],[price],[promotionPercentAmount]) VALUES ('Outside Maintenance','1','2021/10/01','2021/12/31','30000','10')</v>
      </c>
    </row>
    <row r="11" spans="1:7" x14ac:dyDescent="0.25">
      <c r="A11" t="s">
        <v>279</v>
      </c>
      <c r="B11" s="2" t="s">
        <v>134</v>
      </c>
      <c r="C11" s="2" t="s">
        <v>134</v>
      </c>
      <c r="D11" s="2" t="s">
        <v>586</v>
      </c>
      <c r="E11" s="2" t="s">
        <v>586</v>
      </c>
      <c r="F11" s="2">
        <v>50000</v>
      </c>
      <c r="G11" t="str">
        <f t="shared" ref="G11:G12" si="1">"INSERT INTO ServicePackage([name],[onPromotion],[promotionStartDate],[promotionEndDate],[price],[promotionPercentAmount]) VALUES ('"&amp;A11&amp;"','"&amp;B11&amp;"','"&amp;D11&amp;"','"&amp;E11&amp;"','"&amp;F11&amp;"','"&amp;C11&amp;"')"</f>
        <v>INSERT INTO ServicePackage([name],[onPromotion],[promotionStartDate],[promotionEndDate],[price],[promotionPercentAmount]) VALUES ('Indoor Maintenance','0','1111/11/11','1111/11/11','50000','0')</v>
      </c>
    </row>
    <row r="12" spans="1:7" x14ac:dyDescent="0.25">
      <c r="A12" t="s">
        <v>293</v>
      </c>
      <c r="B12" s="2">
        <v>0</v>
      </c>
      <c r="C12" s="2">
        <v>0</v>
      </c>
      <c r="D12" s="2" t="s">
        <v>586</v>
      </c>
      <c r="E12" s="2" t="s">
        <v>586</v>
      </c>
      <c r="F12" s="2" t="s">
        <v>296</v>
      </c>
      <c r="G12" t="str">
        <f t="shared" si="1"/>
        <v>INSERT INTO ServicePackage([name],[onPromotion],[promotionStartDate],[promotionEndDate],[price],[promotionPercentAmount]) VALUES ('Pest Control','0','1111/11/11','1111/11/11','4000','0')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67A-EBA1-43E2-9A97-F1C6418E3363}">
  <dimension ref="A1:C20"/>
  <sheetViews>
    <sheetView workbookViewId="0">
      <selection activeCell="C1" sqref="C1"/>
    </sheetView>
  </sheetViews>
  <sheetFormatPr defaultRowHeight="15" x14ac:dyDescent="0.25"/>
  <cols>
    <col min="1" max="1" width="38" customWidth="1"/>
    <col min="2" max="2" width="73.28515625" customWidth="1"/>
    <col min="3" max="3" width="255.5703125" customWidth="1"/>
  </cols>
  <sheetData>
    <row r="1" spans="1:3" x14ac:dyDescent="0.25">
      <c r="A1" s="4" t="s">
        <v>70</v>
      </c>
      <c r="B1" s="4" t="s">
        <v>29</v>
      </c>
      <c r="C1" s="6" t="s">
        <v>584</v>
      </c>
    </row>
    <row r="2" spans="1:3" x14ac:dyDescent="0.25">
      <c r="A2" t="s">
        <v>285</v>
      </c>
      <c r="B2" t="s">
        <v>311</v>
      </c>
      <c r="C2" t="str">
        <f>"INSERT INTO [Service]([name],[description]) VALUES('"&amp;A2&amp;"','"&amp;B2&amp;"')"</f>
        <v>INSERT INTO [Service]([name],[description]) VALUES('Fix ink jet printers','Fix all types of ink jet printers, excluding HP')</v>
      </c>
    </row>
    <row r="3" spans="1:3" x14ac:dyDescent="0.25">
      <c r="A3" t="s">
        <v>286</v>
      </c>
      <c r="B3" t="s">
        <v>287</v>
      </c>
      <c r="C3" t="str">
        <f t="shared" ref="C3:C20" si="0">"INSERT INTO [Service]([name],[description]) VALUES('"&amp;A3&amp;"','"&amp;B3&amp;"')"</f>
        <v>INSERT INTO [Service]([name],[description]) VALUES('Repair toilet pipes','Replace broken toilet pipes')</v>
      </c>
    </row>
    <row r="4" spans="1:3" x14ac:dyDescent="0.25">
      <c r="A4" t="s">
        <v>320</v>
      </c>
      <c r="B4" t="s">
        <v>288</v>
      </c>
      <c r="C4" t="str">
        <f t="shared" si="0"/>
        <v>INSERT INTO [Service]([name],[description]) VALUES('Remove weeds','Remove weeds from gardens and between paving stones')</v>
      </c>
    </row>
    <row r="5" spans="1:3" x14ac:dyDescent="0.25">
      <c r="A5" t="s">
        <v>289</v>
      </c>
      <c r="B5" t="s">
        <v>290</v>
      </c>
      <c r="C5" t="str">
        <f t="shared" si="0"/>
        <v>INSERT INTO [Service]([name],[description]) VALUES('Replace plugs','Replace a broken or defective plug point')</v>
      </c>
    </row>
    <row r="6" spans="1:3" x14ac:dyDescent="0.25">
      <c r="A6" t="s">
        <v>291</v>
      </c>
      <c r="B6" t="s">
        <v>292</v>
      </c>
      <c r="C6" t="str">
        <f t="shared" si="0"/>
        <v>INSERT INTO [Service]([name],[description]) VALUES('Exterminate wasps','Remove wasps from areas ')</v>
      </c>
    </row>
    <row r="7" spans="1:3" x14ac:dyDescent="0.25">
      <c r="A7" t="s">
        <v>297</v>
      </c>
      <c r="B7" t="s">
        <v>298</v>
      </c>
      <c r="C7" t="str">
        <f t="shared" si="0"/>
        <v>INSERT INTO [Service]([name],[description]) VALUES('Exterminate rats','Remove rats from areas')</v>
      </c>
    </row>
    <row r="8" spans="1:3" x14ac:dyDescent="0.25">
      <c r="A8" t="s">
        <v>299</v>
      </c>
      <c r="B8" t="s">
        <v>300</v>
      </c>
      <c r="C8" t="str">
        <f t="shared" si="0"/>
        <v>INSERT INTO [Service]([name],[description]) VALUES('Fix laser printers','Fix all types of laser printers')</v>
      </c>
    </row>
    <row r="9" spans="1:3" x14ac:dyDescent="0.25">
      <c r="A9" t="s">
        <v>301</v>
      </c>
      <c r="B9" t="s">
        <v>302</v>
      </c>
      <c r="C9" t="str">
        <f t="shared" si="0"/>
        <v>INSERT INTO [Service]([name],[description]) VALUES('Plant flowers','Plant flowers in garden beds, includes watering the garden after planting')</v>
      </c>
    </row>
    <row r="10" spans="1:3" x14ac:dyDescent="0.25">
      <c r="A10" t="s">
        <v>303</v>
      </c>
      <c r="B10" t="s">
        <v>304</v>
      </c>
      <c r="C10" t="str">
        <f t="shared" si="0"/>
        <v>INSERT INTO [Service]([name],[description]) VALUES('Replace missing bricks','Place new bricks in place of missing bricks')</v>
      </c>
    </row>
    <row r="11" spans="1:3" x14ac:dyDescent="0.25">
      <c r="A11" t="s">
        <v>305</v>
      </c>
      <c r="B11" t="s">
        <v>306</v>
      </c>
      <c r="C11" t="str">
        <f t="shared" si="0"/>
        <v>INSERT INTO [Service]([name],[description]) VALUES('Paint outside walls','Paint the outer walls of the building a desired colour')</v>
      </c>
    </row>
    <row r="12" spans="1:3" x14ac:dyDescent="0.25">
      <c r="A12" t="s">
        <v>307</v>
      </c>
      <c r="B12" t="s">
        <v>308</v>
      </c>
      <c r="C12" t="str">
        <f t="shared" si="0"/>
        <v>INSERT INTO [Service]([name],[description]) VALUES('Paint inside walls','Paint the interior walls of the building a desired colour')</v>
      </c>
    </row>
    <row r="13" spans="1:3" x14ac:dyDescent="0.25">
      <c r="A13" t="s">
        <v>309</v>
      </c>
      <c r="B13" t="s">
        <v>310</v>
      </c>
      <c r="C13" t="str">
        <f t="shared" si="0"/>
        <v>INSERT INTO [Service]([name],[description]) VALUES('Maintain HP printer','Routine maintenance on HP office printer')</v>
      </c>
    </row>
    <row r="14" spans="1:3" x14ac:dyDescent="0.25">
      <c r="A14" t="s">
        <v>312</v>
      </c>
      <c r="B14" t="s">
        <v>313</v>
      </c>
      <c r="C14" t="str">
        <f t="shared" si="0"/>
        <v>INSERT INTO [Service]([name],[description]) VALUES('Debug HP laptop','Find and fix the bugs on a HP office notebook or laptop')</v>
      </c>
    </row>
    <row r="15" spans="1:3" x14ac:dyDescent="0.25">
      <c r="A15" t="s">
        <v>314</v>
      </c>
      <c r="B15" t="s">
        <v>315</v>
      </c>
      <c r="C15" t="str">
        <f t="shared" si="0"/>
        <v>INSERT INTO [Service]([name],[description]) VALUES('Maintain Samsung fridge','Routine maintenance on Samsung smart fridge - office use only')</v>
      </c>
    </row>
    <row r="16" spans="1:3" x14ac:dyDescent="0.25">
      <c r="A16" t="s">
        <v>316</v>
      </c>
      <c r="B16" t="s">
        <v>317</v>
      </c>
      <c r="C16" t="str">
        <f t="shared" si="0"/>
        <v>INSERT INTO [Service]([name],[description]) VALUES('Reconnect router','Reconnect the disconnected WiFi router in the office')</v>
      </c>
    </row>
    <row r="17" spans="1:3" x14ac:dyDescent="0.25">
      <c r="A17" t="s">
        <v>318</v>
      </c>
      <c r="B17" t="s">
        <v>319</v>
      </c>
      <c r="C17" t="str">
        <f t="shared" si="0"/>
        <v>INSERT INTO [Service]([name],[description]) VALUES('Replace telephone buttons','Replace the missing buttons on an office telephone - cannot guarantee matching')</v>
      </c>
    </row>
    <row r="18" spans="1:3" x14ac:dyDescent="0.25">
      <c r="A18" t="s">
        <v>321</v>
      </c>
      <c r="B18" t="s">
        <v>322</v>
      </c>
      <c r="C18" t="str">
        <f t="shared" si="0"/>
        <v>INSERT INTO [Service]([name],[description]) VALUES('Fix leaking sink','Find and fix the cause of a leaking sink in the bathroom')</v>
      </c>
    </row>
    <row r="19" spans="1:3" x14ac:dyDescent="0.25">
      <c r="A19" t="s">
        <v>323</v>
      </c>
      <c r="B19" t="s">
        <v>324</v>
      </c>
      <c r="C19" t="str">
        <f t="shared" si="0"/>
        <v>INSERT INTO [Service]([name],[description]) VALUES('Fix broken window','Replace the shattered glass of a window - does not include the pane')</v>
      </c>
    </row>
    <row r="20" spans="1:3" x14ac:dyDescent="0.25">
      <c r="A20" t="s">
        <v>325</v>
      </c>
      <c r="B20" t="s">
        <v>326</v>
      </c>
      <c r="C20" t="str">
        <f t="shared" si="0"/>
        <v>INSERT INTO [Service]([name],[description]) VALUES('Fix Nokia screen','Replace the screen on a Nokia device')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0209-E711-4682-94E1-7E66A0527FC1}">
  <dimension ref="A1:G22"/>
  <sheetViews>
    <sheetView workbookViewId="0">
      <selection activeCell="E21" sqref="E21"/>
    </sheetView>
  </sheetViews>
  <sheetFormatPr defaultRowHeight="15" x14ac:dyDescent="0.25"/>
  <cols>
    <col min="1" max="1" width="25" customWidth="1"/>
    <col min="2" max="2" width="25.42578125" customWidth="1"/>
    <col min="3" max="3" width="18.85546875" customWidth="1"/>
    <col min="4" max="4" width="20.28515625" customWidth="1"/>
    <col min="5" max="5" width="19.42578125" customWidth="1"/>
    <col min="6" max="6" width="73.7109375" customWidth="1"/>
    <col min="7" max="7" width="228.140625" customWidth="1"/>
  </cols>
  <sheetData>
    <row r="1" spans="1:7" x14ac:dyDescent="0.2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6" t="s">
        <v>584</v>
      </c>
    </row>
    <row r="2" spans="1:7" x14ac:dyDescent="0.25">
      <c r="A2" s="2" t="s">
        <v>364</v>
      </c>
      <c r="B2" s="2" t="s">
        <v>369</v>
      </c>
      <c r="C2">
        <v>1</v>
      </c>
      <c r="E2">
        <v>1</v>
      </c>
      <c r="F2" t="s">
        <v>374</v>
      </c>
      <c r="G2" t="str">
        <f>"INSERT INTO [Call](startTime, endTime, ClientIndividualID, employeeID, callNotes) VALUES ('"&amp;A2&amp;"','"&amp;B2&amp;"','"&amp;C2&amp;"','"&amp;E2&amp;"','"&amp;F2&amp;"')"</f>
        <v>INSERT INTO [Call](startTime, endTime, ClientIndividualID, employeeID, callNotes) VALUES ('2000/01/19 06:30:00','2000/01/19 06:50:12','1','1','Broken pipes in men's room - water everywhere')</v>
      </c>
    </row>
    <row r="3" spans="1:7" x14ac:dyDescent="0.25">
      <c r="A3" s="2" t="s">
        <v>365</v>
      </c>
      <c r="B3" s="2" t="s">
        <v>370</v>
      </c>
      <c r="D3">
        <v>2</v>
      </c>
      <c r="E3">
        <v>2</v>
      </c>
      <c r="F3" t="s">
        <v>375</v>
      </c>
      <c r="G3" t="str">
        <f>"INSERT INTO [Call](startTime, endTime, ClientBusinessID, employeeID, callNotes) VALUES ('"&amp;A3&amp;"','"&amp;B3&amp;"','"&amp;D3&amp;"','"&amp;E3&amp;"','"&amp;F3&amp;"')"</f>
        <v>INSERT INTO [Call](startTime, endTime, ClientBusinessID, employeeID, callNotes) VALUES ('2018/12/18 12:15:55','2018/12/18 12:36:55','2','2','Garden is full of weeds - take pesticide. All flowers have died')</v>
      </c>
    </row>
    <row r="4" spans="1:7" x14ac:dyDescent="0.25">
      <c r="A4" s="2" t="s">
        <v>366</v>
      </c>
      <c r="B4" s="2" t="s">
        <v>371</v>
      </c>
      <c r="C4">
        <v>3</v>
      </c>
      <c r="E4">
        <v>1</v>
      </c>
      <c r="F4" t="s">
        <v>376</v>
      </c>
      <c r="G4" t="str">
        <f>"INSERT INTO [Call](startTime, endTime, ClientIndividualID, employeeID, callNotes) VALUES ('"&amp;A4&amp;"','"&amp;B4&amp;"','"&amp;C4&amp;"','"&amp;E4&amp;"','"&amp;F4&amp;"')"</f>
        <v>INSERT INTO [Call](startTime, endTime, ClientIndividualID, employeeID, callNotes) VALUES ('2001/11/16 15:35:54','2001/11/16 15:55:34','3','1','Light switches won't work in the meeting room')</v>
      </c>
    </row>
    <row r="5" spans="1:7" x14ac:dyDescent="0.25">
      <c r="A5" s="2" t="s">
        <v>367</v>
      </c>
      <c r="B5" s="2" t="s">
        <v>372</v>
      </c>
      <c r="D5">
        <v>5</v>
      </c>
      <c r="E5">
        <v>6</v>
      </c>
      <c r="F5" t="s">
        <v>377</v>
      </c>
      <c r="G5" t="str">
        <f>"INSERT INTO [Call](startTime, endTime, ClientBusinessID, employeeID, callNotes) VALUES ('"&amp;A5&amp;"','"&amp;B5&amp;"','"&amp;D5&amp;"','"&amp;E5&amp;"','"&amp;F5&amp;"')"</f>
        <v>INSERT INTO [Call](startTime, endTime, ClientBusinessID, employeeID, callNotes) VALUES ('2003/01/25 16:45:12','2003/01/25 16:59:12','5','6','Printer jammed - cannot get paper out and keeps giving an error')</v>
      </c>
    </row>
    <row r="6" spans="1:7" x14ac:dyDescent="0.25">
      <c r="A6" s="2" t="s">
        <v>368</v>
      </c>
      <c r="B6" s="2" t="s">
        <v>373</v>
      </c>
      <c r="C6">
        <v>5</v>
      </c>
      <c r="E6">
        <v>2</v>
      </c>
      <c r="F6" t="s">
        <v>378</v>
      </c>
      <c r="G6" t="str">
        <f>"INSERT INTO [Call](startTime, endTime, ClientIndividualID, employeeID, callNotes) VALUES ('"&amp;A6&amp;"','"&amp;B6&amp;"','"&amp;C6&amp;"','"&amp;E6&amp;"','"&amp;F6&amp;"')"</f>
        <v>INSERT INTO [Call](startTime, endTime, ClientIndividualID, employeeID, callNotes) VALUES ('2010/07/08 11:05:44','2010/07/08 11:09:57','5','2','Wall has paint chips and is due for a fresh coat - Sand Storm Colour (Dulux)')</v>
      </c>
    </row>
    <row r="7" spans="1:7" x14ac:dyDescent="0.25">
      <c r="A7" s="2" t="s">
        <v>384</v>
      </c>
      <c r="B7" s="2" t="s">
        <v>383</v>
      </c>
      <c r="C7">
        <v>2</v>
      </c>
      <c r="D7" s="2"/>
      <c r="E7">
        <v>6</v>
      </c>
      <c r="F7" s="2" t="s">
        <v>413</v>
      </c>
      <c r="G7" t="str">
        <f>"INSERT INTO [Call](startTime, endTime, ClientIndividualID, employeeID, callNotes) VALUES ('"&amp;A7&amp;"','"&amp;B7&amp;"','"&amp;C7&amp;"','"&amp;E7&amp;"','"&amp;F7&amp;"')"</f>
        <v>INSERT INTO [Call](startTime, endTime, ClientIndividualID, employeeID, callNotes) VALUES ('2005/08/17 15:03:44','2005/08/17 15:23:49','2','6','Wasps outside the main door')</v>
      </c>
    </row>
    <row r="8" spans="1:7" x14ac:dyDescent="0.25">
      <c r="A8" s="2" t="s">
        <v>385</v>
      </c>
      <c r="B8" s="2" t="s">
        <v>386</v>
      </c>
      <c r="C8" s="2"/>
      <c r="D8" s="2" t="s">
        <v>140</v>
      </c>
      <c r="E8">
        <v>2</v>
      </c>
      <c r="F8" s="2" t="s">
        <v>414</v>
      </c>
      <c r="G8" t="str">
        <f>"INSERT INTO [Call](startTime, endTime, ClientBusinessID, employeeID, callNotes) VALUES ('"&amp;A8&amp;"','"&amp;B8&amp;"','"&amp;D8&amp;"','"&amp;E8&amp;"','"&amp;F8&amp;"')"</f>
        <v>INSERT INTO [Call](startTime, endTime, ClientBusinessID, employeeID, callNotes) VALUES ('2021/01/14 10:11:55','2021/01/14 10:25:42','1','2','Printer does not want to accept the cartridge')</v>
      </c>
    </row>
    <row r="9" spans="1:7" x14ac:dyDescent="0.25">
      <c r="A9" s="2" t="s">
        <v>387</v>
      </c>
      <c r="B9" s="2" t="s">
        <v>388</v>
      </c>
      <c r="C9">
        <v>9</v>
      </c>
      <c r="D9" s="2"/>
      <c r="E9">
        <v>6</v>
      </c>
      <c r="F9" s="2" t="s">
        <v>415</v>
      </c>
      <c r="G9" t="str">
        <f>"INSERT INTO [Call](startTime, endTime, ClientIndividualID, employeeID, callNotes) VALUES ('"&amp;A9&amp;"','"&amp;B9&amp;"','"&amp;C9&amp;"','"&amp;E9&amp;"','"&amp;F9&amp;"')"</f>
        <v>INSERT INTO [Call](startTime, endTime, ClientIndividualID, employeeID, callNotes) VALUES ('2021/04/28 14:25:55','2021/04/28 14:55:58','9','6','Rats can be heard in the roof')</v>
      </c>
    </row>
    <row r="10" spans="1:7" x14ac:dyDescent="0.25">
      <c r="A10" s="2" t="s">
        <v>389</v>
      </c>
      <c r="B10" s="2" t="s">
        <v>390</v>
      </c>
      <c r="C10" s="2"/>
      <c r="D10" s="2" t="s">
        <v>126</v>
      </c>
      <c r="E10">
        <v>1</v>
      </c>
      <c r="F10" s="2" t="s">
        <v>416</v>
      </c>
      <c r="G10" t="str">
        <f>"INSERT INTO [Call](startTime, endTime, ClientBusinessID, employeeID, callNotes) VALUES ('"&amp;A10&amp;"','"&amp;B10&amp;"','"&amp;D10&amp;"','"&amp;E10&amp;"','"&amp;F10&amp;"')"</f>
        <v>INSERT INTO [Call](startTime, endTime, ClientBusinessID, employeeID, callNotes) VALUES ('2021/03/13 09:54:41','2021/03/13 10:05:36','4','1','No incoming calls are being received - lines seem to be down')</v>
      </c>
    </row>
    <row r="11" spans="1:7" x14ac:dyDescent="0.25">
      <c r="A11" s="2" t="s">
        <v>391</v>
      </c>
      <c r="B11" s="2" t="s">
        <v>392</v>
      </c>
      <c r="C11" s="2"/>
      <c r="D11">
        <v>3</v>
      </c>
      <c r="E11">
        <v>9</v>
      </c>
      <c r="F11" s="2" t="s">
        <v>417</v>
      </c>
      <c r="G11" t="str">
        <f>"INSERT INTO [Call](startTime, endTime, ClientBusinessID, employeeID, callNotes) VALUES ('"&amp;A11&amp;"','"&amp;B11&amp;"','"&amp;D11&amp;"','"&amp;E11&amp;"','"&amp;F11&amp;"')"</f>
        <v>INSERT INTO [Call](startTime, endTime, ClientBusinessID, employeeID, callNotes) VALUES ('2020/05/29 12:04:48','2020/05/29 12:34:55','3','9','Routine maintenance on HP printer')</v>
      </c>
    </row>
    <row r="12" spans="1:7" x14ac:dyDescent="0.25">
      <c r="A12" s="2" t="s">
        <v>393</v>
      </c>
      <c r="B12" s="2" t="s">
        <v>394</v>
      </c>
      <c r="C12">
        <v>6</v>
      </c>
      <c r="E12">
        <v>1</v>
      </c>
      <c r="F12" s="2" t="s">
        <v>418</v>
      </c>
      <c r="G12" t="str">
        <f>"INSERT INTO [Call](startTime, endTime, ClientIndividualID, employeeID, callNotes) VALUES ('"&amp;A12&amp;"','"&amp;B12&amp;"','"&amp;C12&amp;"','"&amp;E12&amp;"','"&amp;F12&amp;"')"</f>
        <v>INSERT INTO [Call](startTime, endTime, ClientIndividualID, employeeID, callNotes) VALUES ('2020/08/07 07:10:58','2020/08/07 07:18:22','6','1','WiFi has been off for three days - cables have been chewed')</v>
      </c>
    </row>
    <row r="13" spans="1:7" x14ac:dyDescent="0.25">
      <c r="A13" s="2" t="s">
        <v>395</v>
      </c>
      <c r="B13" s="2" t="s">
        <v>396</v>
      </c>
      <c r="D13" s="2" t="s">
        <v>128</v>
      </c>
      <c r="E13">
        <v>2</v>
      </c>
      <c r="F13" s="2" t="s">
        <v>419</v>
      </c>
      <c r="G13" t="str">
        <f>"INSERT INTO [Call](startTime, endTime, ClientBusinessID, employeeID, callNotes) VALUES ('"&amp;A13&amp;"','"&amp;B13&amp;"','"&amp;D13&amp;"','"&amp;E13&amp;"','"&amp;F13&amp;"')"</f>
        <v>INSERT INTO [Call](startTime, endTime, ClientBusinessID, employeeID, callNotes) VALUES ('2021/04/27 09:02:55','2021/04/27 09:45:12','6','2','Roses are being eaten by lice - take pesticides for 4 rose beds')</v>
      </c>
    </row>
    <row r="14" spans="1:7" x14ac:dyDescent="0.25">
      <c r="A14" s="2" t="s">
        <v>397</v>
      </c>
      <c r="B14" s="2" t="s">
        <v>398</v>
      </c>
      <c r="C14">
        <v>4</v>
      </c>
      <c r="E14">
        <v>1</v>
      </c>
      <c r="F14" s="2" t="s">
        <v>420</v>
      </c>
      <c r="G14" t="str">
        <f>"INSERT INTO [Call](startTime, endTime, ClientIndividualID, employeeID, callNotes) VALUES ('"&amp;A14&amp;"','"&amp;B14&amp;"','"&amp;C14&amp;"','"&amp;E14&amp;"','"&amp;F14&amp;"')"</f>
        <v>INSERT INTO [Call](startTime, endTime, ClientIndividualID, employeeID, callNotes) VALUES ('2021/01/19 13:45:55','2021/01/19 13:59:54','4','1','Light bulbs are no longer dimming')</v>
      </c>
    </row>
    <row r="15" spans="1:7" x14ac:dyDescent="0.25">
      <c r="A15" s="2" t="s">
        <v>399</v>
      </c>
      <c r="B15" s="2" t="s">
        <v>400</v>
      </c>
      <c r="D15">
        <v>7</v>
      </c>
      <c r="E15">
        <v>6</v>
      </c>
      <c r="F15" s="2" t="s">
        <v>421</v>
      </c>
      <c r="G15" t="str">
        <f>"INSERT INTO [Call](startTime, endTime, ClientBusinessID, employeeID, callNotes) VALUES ('"&amp;A15&amp;"','"&amp;B15&amp;"','"&amp;D15&amp;"','"&amp;E15&amp;"','"&amp;F15&amp;"')"</f>
        <v>INSERT INTO [Call](startTime, endTime, ClientBusinessID, employeeID, callNotes) VALUES ('2019/12/01 12:05:07','2019/12/01 12:15:47','7','6','Door is jammed and people are trapped inside the bathroom')</v>
      </c>
    </row>
    <row r="16" spans="1:7" x14ac:dyDescent="0.25">
      <c r="A16" s="2" t="s">
        <v>401</v>
      </c>
      <c r="B16" s="2" t="s">
        <v>402</v>
      </c>
      <c r="D16">
        <v>10</v>
      </c>
      <c r="E16">
        <v>2</v>
      </c>
      <c r="F16" s="2" t="s">
        <v>422</v>
      </c>
      <c r="G16" t="str">
        <f>"INSERT INTO [Call](startTime, endTime, ClientBusinessID, employeeID, callNotes) VALUES ('"&amp;A16&amp;"','"&amp;B16&amp;"','"&amp;D16&amp;"','"&amp;E16&amp;"','"&amp;F16&amp;"')"</f>
        <v>INSERT INTO [Call](startTime, endTime, ClientBusinessID, employeeID, callNotes) VALUES ('2019/07/25 11:11:11','2019/07/25 11:22:22','10','2','Women's bathroom is underwater - potential burst pipe')</v>
      </c>
    </row>
    <row r="17" spans="1:7" x14ac:dyDescent="0.25">
      <c r="A17" s="2" t="s">
        <v>403</v>
      </c>
      <c r="B17" s="2" t="s">
        <v>404</v>
      </c>
      <c r="C17">
        <v>7</v>
      </c>
      <c r="E17">
        <v>6</v>
      </c>
      <c r="F17" s="2" t="s">
        <v>423</v>
      </c>
      <c r="G17" t="str">
        <f>"INSERT INTO [Call](startTime, endTime, ClientIndividualID, employeeID, callNotes) VALUES ('"&amp;A17&amp;"','"&amp;B17&amp;"','"&amp;C17&amp;"','"&amp;E17&amp;"','"&amp;F17&amp;"')"</f>
        <v>INSERT INTO [Call](startTime, endTime, ClientIndividualID, employeeID, callNotes) VALUES ('2017/09/11 07:35:04','2017/09/11 07:48:56','7','6','Bird has flown throught glass window - glass needs replacing')</v>
      </c>
    </row>
    <row r="18" spans="1:7" x14ac:dyDescent="0.25">
      <c r="A18" s="2" t="s">
        <v>405</v>
      </c>
      <c r="B18" s="2" t="s">
        <v>406</v>
      </c>
      <c r="C18">
        <v>8</v>
      </c>
      <c r="E18">
        <v>2</v>
      </c>
      <c r="F18" s="2" t="s">
        <v>424</v>
      </c>
      <c r="G18" t="str">
        <f>"INSERT INTO [Call](startTime, endTime, ClientIndividualID, employeeID, callNotes) VALUES ('"&amp;A18&amp;"','"&amp;B18&amp;"','"&amp;C18&amp;"','"&amp;E18&amp;"','"&amp;F18&amp;"')"</f>
        <v>INSERT INTO [Call](startTime, endTime, ClientIndividualID, employeeID, callNotes) VALUES ('2021/05/04 16:05:44','2021/05/14 16:19:07','8','2','Computers not connecting to the in-house WiFi')</v>
      </c>
    </row>
    <row r="19" spans="1:7" x14ac:dyDescent="0.25">
      <c r="A19" s="2" t="s">
        <v>407</v>
      </c>
      <c r="B19" s="2" t="s">
        <v>408</v>
      </c>
      <c r="D19">
        <v>8</v>
      </c>
      <c r="E19">
        <v>6</v>
      </c>
      <c r="F19" s="2" t="s">
        <v>425</v>
      </c>
      <c r="G19" t="str">
        <f>"INSERT INTO [Call](startTime, endTime, ClientBusinessID, employeeID, callNotes) VALUES ('"&amp;A19&amp;"','"&amp;B19&amp;"','"&amp;D19&amp;"','"&amp;E19&amp;"','"&amp;F19&amp;"')"</f>
        <v>INSERT INTO [Call](startTime, endTime, ClientBusinessID, employeeID, callNotes) VALUES ('2021/05/01 12:44:17','2021/05/01 12:54:45','8','6','Samsung fridge in office is not receiving power - potential cable or plug damage')</v>
      </c>
    </row>
    <row r="20" spans="1:7" x14ac:dyDescent="0.25">
      <c r="A20" s="2" t="s">
        <v>409</v>
      </c>
      <c r="B20" s="2" t="s">
        <v>410</v>
      </c>
      <c r="C20">
        <v>10</v>
      </c>
      <c r="E20">
        <v>1</v>
      </c>
      <c r="F20" s="2" t="s">
        <v>426</v>
      </c>
      <c r="G20" t="str">
        <f>"INSERT INTO [Call](startTime, endTime, ClientIndividualID, employeeID, callNotes) VALUES ('"&amp;A20&amp;"','"&amp;B20&amp;"','"&amp;C20&amp;"','"&amp;E20&amp;"','"&amp;F20&amp;"')"</f>
        <v>INSERT INTO [Call](startTime, endTime, ClientIndividualID, employeeID, callNotes) VALUES ('2018/03/31 14:47:23','2018/03/31 14:58:02','10','1','Replacement of old keyboard and mouses needed in office')</v>
      </c>
    </row>
    <row r="21" spans="1:7" x14ac:dyDescent="0.25">
      <c r="A21" s="2" t="s">
        <v>411</v>
      </c>
      <c r="B21" s="2" t="s">
        <v>412</v>
      </c>
      <c r="D21">
        <v>9</v>
      </c>
      <c r="E21">
        <v>9</v>
      </c>
      <c r="F21" s="2" t="s">
        <v>427</v>
      </c>
      <c r="G21" t="str">
        <f>"INSERT INTO [Call](startTime, endTime, ClientBusinessID, employeeID, callNotes) VALUES ('"&amp;A21&amp;"','"&amp;B21&amp;"','"&amp;D21&amp;"','"&amp;E21&amp;"','"&amp;F21&amp;"')"</f>
        <v>INSERT INTO [Call](startTime, endTime, ClientBusinessID, employeeID, callNotes) VALUES ('2021/04/08 09:23:45','2021/04/08 09:42:55','9','9','Laser printer is not printing correctly')</v>
      </c>
    </row>
    <row r="22" spans="1:7" x14ac:dyDescent="0.25">
      <c r="A22" s="2"/>
      <c r="B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52B2-11AE-4461-8C3B-930E31C235FB}">
  <dimension ref="A1:E21"/>
  <sheetViews>
    <sheetView workbookViewId="0">
      <selection activeCell="E2" sqref="E2:E21"/>
    </sheetView>
  </sheetViews>
  <sheetFormatPr defaultRowHeight="15" x14ac:dyDescent="0.25"/>
  <cols>
    <col min="1" max="1" width="17.7109375" customWidth="1"/>
    <col min="2" max="2" width="19.7109375" customWidth="1"/>
    <col min="3" max="3" width="71.7109375" customWidth="1"/>
    <col min="4" max="4" width="34" customWidth="1"/>
    <col min="5" max="5" width="193.42578125" customWidth="1"/>
  </cols>
  <sheetData>
    <row r="1" spans="1:5" x14ac:dyDescent="0.25">
      <c r="A1" s="4" t="s">
        <v>85</v>
      </c>
      <c r="B1" s="4" t="s">
        <v>86</v>
      </c>
      <c r="C1" s="4" t="s">
        <v>29</v>
      </c>
      <c r="D1" s="4" t="s">
        <v>87</v>
      </c>
      <c r="E1" s="6" t="s">
        <v>584</v>
      </c>
    </row>
    <row r="2" spans="1:5" x14ac:dyDescent="0.25">
      <c r="A2" s="2">
        <v>1</v>
      </c>
      <c r="B2" s="2">
        <v>1</v>
      </c>
      <c r="C2" s="2" t="str">
        <f>Call!F2</f>
        <v>Broken pipes in men's room - water everywhere</v>
      </c>
      <c r="D2" s="2" t="s">
        <v>88</v>
      </c>
      <c r="E2" t="str">
        <f>"INSERT INTO ServiceRequest(callID,closed,description,priorityLevel) VALUES ('"&amp;A2&amp;"','"&amp;B2&amp;"','"&amp;C2&amp;"','"&amp;D2&amp;"')"</f>
        <v>INSERT INTO ServiceRequest(callID,closed,description,priorityLevel) VALUES ('1','1','Broken pipes in men's room - water everywhere','PLA1')</v>
      </c>
    </row>
    <row r="3" spans="1:5" x14ac:dyDescent="0.25">
      <c r="A3" s="2">
        <v>2</v>
      </c>
      <c r="B3" s="2">
        <v>1</v>
      </c>
      <c r="C3" s="2" t="str">
        <f>Call!F3</f>
        <v>Garden is full of weeds - take pesticide. All flowers have died</v>
      </c>
      <c r="D3" s="2" t="s">
        <v>430</v>
      </c>
      <c r="E3" t="str">
        <f t="shared" ref="E3:E21" si="0">"INSERT INTO ServiceRequest(callID,closed,description,priorityLevel) VALUES ('"&amp;A3&amp;"','"&amp;B3&amp;"','"&amp;C3&amp;"','"&amp;D3&amp;"')"</f>
        <v>INSERT INTO ServiceRequest(callID,closed,description,priorityLevel) VALUES ('2','1','Garden is full of weeds - take pesticide. All flowers have died','GOL3')</v>
      </c>
    </row>
    <row r="4" spans="1:5" x14ac:dyDescent="0.25">
      <c r="A4" s="2">
        <v>3</v>
      </c>
      <c r="B4" s="2">
        <v>1</v>
      </c>
      <c r="C4" s="2" t="str">
        <f>Call!F4</f>
        <v>Light switches won't work in the meeting room</v>
      </c>
      <c r="D4" s="2" t="s">
        <v>431</v>
      </c>
      <c r="E4" t="str">
        <f t="shared" si="0"/>
        <v>INSERT INTO ServiceRequest(callID,closed,description,priorityLevel) VALUES ('3','1','Light switches won't work in the meeting room','SIL5')</v>
      </c>
    </row>
    <row r="5" spans="1:5" x14ac:dyDescent="0.25">
      <c r="A5" s="2">
        <v>4</v>
      </c>
      <c r="B5" s="2">
        <v>0</v>
      </c>
      <c r="C5" s="2" t="str">
        <f>Call!F5</f>
        <v>Printer jammed - cannot get paper out and keeps giving an error</v>
      </c>
      <c r="D5" s="2" t="s">
        <v>432</v>
      </c>
      <c r="E5" t="str">
        <f t="shared" si="0"/>
        <v>INSERT INTO ServiceRequest(callID,closed,description,priorityLevel) VALUES ('4','0','Printer jammed - cannot get paper out and keeps giving an error','BRO7')</v>
      </c>
    </row>
    <row r="6" spans="1:5" x14ac:dyDescent="0.25">
      <c r="A6" s="2">
        <v>5</v>
      </c>
      <c r="B6" s="2">
        <v>0</v>
      </c>
      <c r="C6" s="2" t="str">
        <f>Call!F6</f>
        <v>Wall has paint chips and is due for a fresh coat - Sand Storm Colour (Dulux)</v>
      </c>
      <c r="D6" s="2" t="s">
        <v>433</v>
      </c>
      <c r="E6" t="str">
        <f t="shared" si="0"/>
        <v>INSERT INTO ServiceRequest(callID,closed,description,priorityLevel) VALUES ('5','0','Wall has paint chips and is due for a fresh coat - Sand Storm Colour (Dulux)','PLA2')</v>
      </c>
    </row>
    <row r="7" spans="1:5" x14ac:dyDescent="0.25">
      <c r="A7" s="2">
        <v>6</v>
      </c>
      <c r="B7" s="2">
        <v>0</v>
      </c>
      <c r="C7" s="2" t="str">
        <f>Call!F7</f>
        <v>Wasps outside the main door</v>
      </c>
      <c r="D7" s="2" t="s">
        <v>428</v>
      </c>
      <c r="E7" t="str">
        <f t="shared" si="0"/>
        <v>INSERT INTO ServiceRequest(callID,closed,description,priorityLevel) VALUES ('6','0','Wasps outside the main door','SPE3')</v>
      </c>
    </row>
    <row r="8" spans="1:5" x14ac:dyDescent="0.25">
      <c r="A8" s="2">
        <v>7</v>
      </c>
      <c r="B8" s="2">
        <v>0</v>
      </c>
      <c r="C8" s="2" t="str">
        <f>Call!F8</f>
        <v>Printer does not want to accept the cartridge</v>
      </c>
      <c r="D8" s="2" t="s">
        <v>434</v>
      </c>
      <c r="E8" t="str">
        <f t="shared" si="0"/>
        <v>INSERT INTO ServiceRequest(callID,closed,description,priorityLevel) VALUES ('7','0','Printer does not want to accept the cartridge','SIL6')</v>
      </c>
    </row>
    <row r="9" spans="1:5" x14ac:dyDescent="0.25">
      <c r="A9" s="2">
        <v>8</v>
      </c>
      <c r="B9" s="2">
        <v>0</v>
      </c>
      <c r="C9" s="2" t="str">
        <f>Call!F9</f>
        <v>Rats can be heard in the roof</v>
      </c>
      <c r="D9" s="2" t="s">
        <v>429</v>
      </c>
      <c r="E9" t="str">
        <f t="shared" si="0"/>
        <v>INSERT INTO ServiceRequest(callID,closed,description,priorityLevel) VALUES ('8','0','Rats can be heard in the roof','BRO8')</v>
      </c>
    </row>
    <row r="10" spans="1:5" x14ac:dyDescent="0.25">
      <c r="A10" s="2">
        <v>9</v>
      </c>
      <c r="B10" s="2">
        <v>0</v>
      </c>
      <c r="C10" s="2" t="str">
        <f>Call!F10</f>
        <v>No incoming calls are being received - lines seem to be down</v>
      </c>
      <c r="D10" s="2" t="s">
        <v>428</v>
      </c>
      <c r="E10" t="str">
        <f t="shared" si="0"/>
        <v>INSERT INTO ServiceRequest(callID,closed,description,priorityLevel) VALUES ('9','0','No incoming calls are being received - lines seem to be down','SPE3')</v>
      </c>
    </row>
    <row r="11" spans="1:5" x14ac:dyDescent="0.25">
      <c r="A11" s="2">
        <v>10</v>
      </c>
      <c r="B11" s="2">
        <v>1</v>
      </c>
      <c r="C11" s="2" t="str">
        <f>Call!F11</f>
        <v>Routine maintenance on HP printer</v>
      </c>
      <c r="D11" s="2" t="s">
        <v>434</v>
      </c>
      <c r="E11" t="str">
        <f t="shared" si="0"/>
        <v>INSERT INTO ServiceRequest(callID,closed,description,priorityLevel) VALUES ('10','1','Routine maintenance on HP printer','SIL6')</v>
      </c>
    </row>
    <row r="12" spans="1:5" x14ac:dyDescent="0.25">
      <c r="A12" s="2">
        <v>11</v>
      </c>
      <c r="B12" s="2">
        <v>0</v>
      </c>
      <c r="C12" s="2" t="str">
        <f>Call!F12</f>
        <v>WiFi has been off for three days - cables have been chewed</v>
      </c>
      <c r="D12" s="2" t="s">
        <v>432</v>
      </c>
      <c r="E12" t="str">
        <f t="shared" si="0"/>
        <v>INSERT INTO ServiceRequest(callID,closed,description,priorityLevel) VALUES ('11','0','WiFi has been off for three days - cables have been chewed','BRO7')</v>
      </c>
    </row>
    <row r="13" spans="1:5" x14ac:dyDescent="0.25">
      <c r="A13" s="2">
        <v>12</v>
      </c>
      <c r="B13" s="2">
        <v>1</v>
      </c>
      <c r="C13" s="2" t="str">
        <f>Call!F13</f>
        <v>Roses are being eaten by lice - take pesticides for 4 rose beds</v>
      </c>
      <c r="D13" s="2" t="s">
        <v>430</v>
      </c>
      <c r="E13" t="str">
        <f t="shared" si="0"/>
        <v>INSERT INTO ServiceRequest(callID,closed,description,priorityLevel) VALUES ('12','1','Roses are being eaten by lice - take pesticides for 4 rose beds','GOL3')</v>
      </c>
    </row>
    <row r="14" spans="1:5" x14ac:dyDescent="0.25">
      <c r="A14" s="2">
        <v>13</v>
      </c>
      <c r="B14" s="2">
        <v>1</v>
      </c>
      <c r="C14" s="2" t="str">
        <f>Call!F14</f>
        <v>Light bulbs are no longer dimming</v>
      </c>
      <c r="D14" s="2" t="s">
        <v>431</v>
      </c>
      <c r="E14" t="str">
        <f t="shared" si="0"/>
        <v>INSERT INTO ServiceRequest(callID,closed,description,priorityLevel) VALUES ('13','1','Light bulbs are no longer dimming','SIL5')</v>
      </c>
    </row>
    <row r="15" spans="1:5" x14ac:dyDescent="0.25">
      <c r="A15" s="2">
        <v>14</v>
      </c>
      <c r="B15" s="2">
        <v>1</v>
      </c>
      <c r="C15" s="2" t="str">
        <f>Call!F15</f>
        <v>Door is jammed and people are trapped inside the bathroom</v>
      </c>
      <c r="D15" s="2" t="s">
        <v>429</v>
      </c>
      <c r="E15" t="str">
        <f t="shared" si="0"/>
        <v>INSERT INTO ServiceRequest(callID,closed,description,priorityLevel) VALUES ('14','1','Door is jammed and people are trapped inside the bathroom','BRO8')</v>
      </c>
    </row>
    <row r="16" spans="1:5" x14ac:dyDescent="0.25">
      <c r="A16" s="2">
        <v>15</v>
      </c>
      <c r="B16" s="2">
        <v>0</v>
      </c>
      <c r="C16" s="2" t="str">
        <f>Call!F16</f>
        <v>Women's bathroom is underwater - potential burst pipe</v>
      </c>
      <c r="D16" s="2" t="s">
        <v>431</v>
      </c>
      <c r="E16" t="str">
        <f t="shared" si="0"/>
        <v>INSERT INTO ServiceRequest(callID,closed,description,priorityLevel) VALUES ('15','0','Women's bathroom is underwater - potential burst pipe','SIL5')</v>
      </c>
    </row>
    <row r="17" spans="1:5" x14ac:dyDescent="0.25">
      <c r="A17" s="2">
        <v>16</v>
      </c>
      <c r="B17" s="2">
        <v>1</v>
      </c>
      <c r="C17" s="2" t="str">
        <f>Call!F17</f>
        <v>Bird has flown throught glass window - glass needs replacing</v>
      </c>
      <c r="D17" s="2" t="s">
        <v>429</v>
      </c>
      <c r="E17" t="str">
        <f t="shared" si="0"/>
        <v>INSERT INTO ServiceRequest(callID,closed,description,priorityLevel) VALUES ('16','1','Bird has flown throught glass window - glass needs replacing','BRO8')</v>
      </c>
    </row>
    <row r="18" spans="1:5" x14ac:dyDescent="0.25">
      <c r="A18" s="2">
        <v>17</v>
      </c>
      <c r="B18" s="2">
        <v>0</v>
      </c>
      <c r="C18" s="2" t="str">
        <f>Call!F18</f>
        <v>Computers not connecting to the in-house WiFi</v>
      </c>
      <c r="D18" s="2" t="s">
        <v>432</v>
      </c>
      <c r="E18" t="str">
        <f t="shared" si="0"/>
        <v>INSERT INTO ServiceRequest(callID,closed,description,priorityLevel) VALUES ('17','0','Computers not connecting to the in-house WiFi','BRO7')</v>
      </c>
    </row>
    <row r="19" spans="1:5" x14ac:dyDescent="0.25">
      <c r="A19" s="2">
        <v>18</v>
      </c>
      <c r="B19" s="2">
        <v>0</v>
      </c>
      <c r="C19" s="2" t="str">
        <f>Call!F19</f>
        <v>Samsung fridge in office is not receiving power - potential cable or plug damage</v>
      </c>
      <c r="D19" s="2" t="s">
        <v>433</v>
      </c>
      <c r="E19" t="str">
        <f t="shared" si="0"/>
        <v>INSERT INTO ServiceRequest(callID,closed,description,priorityLevel) VALUES ('18','0','Samsung fridge in office is not receiving power - potential cable or plug damage','PLA2')</v>
      </c>
    </row>
    <row r="20" spans="1:5" x14ac:dyDescent="0.25">
      <c r="A20" s="2">
        <v>19</v>
      </c>
      <c r="B20" s="2">
        <v>0</v>
      </c>
      <c r="C20" s="2" t="str">
        <f>Call!F20</f>
        <v>Replacement of old keyboard and mouses needed in office</v>
      </c>
      <c r="D20" s="2" t="s">
        <v>88</v>
      </c>
      <c r="E20" t="str">
        <f t="shared" si="0"/>
        <v>INSERT INTO ServiceRequest(callID,closed,description,priorityLevel) VALUES ('19','0','Replacement of old keyboard and mouses needed in office','PLA1')</v>
      </c>
    </row>
    <row r="21" spans="1:5" x14ac:dyDescent="0.25">
      <c r="A21" s="2">
        <v>20</v>
      </c>
      <c r="B21" s="2">
        <v>0</v>
      </c>
      <c r="C21" s="2" t="str">
        <f>Call!F21</f>
        <v>Laser printer is not printing correctly</v>
      </c>
      <c r="D21" s="2" t="s">
        <v>88</v>
      </c>
      <c r="E21" t="str">
        <f t="shared" si="0"/>
        <v>INSERT INTO ServiceRequest(callID,closed,description,priorityLevel) VALUES ('20','0','Laser printer is not printing correctly','PLA1')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DE8-4E16-41E8-BDD7-94A9F8EA519D}">
  <dimension ref="A1:G29"/>
  <sheetViews>
    <sheetView workbookViewId="0">
      <selection activeCell="B29" sqref="B29"/>
    </sheetView>
  </sheetViews>
  <sheetFormatPr defaultRowHeight="15" x14ac:dyDescent="0.25"/>
  <cols>
    <col min="1" max="1" width="21.140625" customWidth="1"/>
    <col min="2" max="2" width="17.28515625" customWidth="1"/>
    <col min="3" max="3" width="69.7109375" customWidth="1"/>
    <col min="4" max="4" width="24.85546875" customWidth="1"/>
    <col min="5" max="5" width="28.85546875" customWidth="1"/>
    <col min="6" max="6" width="27.7109375" customWidth="1"/>
    <col min="7" max="7" width="227.7109375" customWidth="1"/>
  </cols>
  <sheetData>
    <row r="1" spans="1:7" x14ac:dyDescent="0.25">
      <c r="A1" s="4" t="s">
        <v>68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6" t="s">
        <v>584</v>
      </c>
    </row>
    <row r="2" spans="1:7" x14ac:dyDescent="0.25">
      <c r="A2" s="2">
        <v>1</v>
      </c>
      <c r="B2" s="2">
        <v>1</v>
      </c>
      <c r="C2" t="str" cm="1">
        <f t="array" ref="C2:C6">ServiceRequest!C2:C6</f>
        <v>Broken pipes in men's room - water everywhere</v>
      </c>
      <c r="D2" s="2">
        <v>0</v>
      </c>
      <c r="E2" s="2">
        <v>3</v>
      </c>
      <c r="F2" s="2">
        <v>1</v>
      </c>
      <c r="G2" t="str">
        <f>"INSERT INTO [Job](addressId,ServiceRequestID,notes,currentState,specialisationId,amountOfEmployeesNeeded) VALUES ('"&amp;A2&amp;"','"&amp;B2&amp;"', '"&amp;C2&amp;"','"&amp;D2&amp;"','"&amp;E2&amp;"','"&amp;F2&amp;"')"</f>
        <v>INSERT INTO [Job](addressId,ServiceRequestID,notes,currentState,specialisationId,amountOfEmployeesNeeded) VALUES ('1','1', 'Broken pipes in men's room - water everywhere','0','3','1')</v>
      </c>
    </row>
    <row r="3" spans="1:7" x14ac:dyDescent="0.25">
      <c r="A3" s="2">
        <v>2</v>
      </c>
      <c r="B3" s="2">
        <v>2</v>
      </c>
      <c r="C3" t="str">
        <v>Garden is full of weeds - take pesticide. All flowers have died</v>
      </c>
      <c r="D3" s="2">
        <v>0</v>
      </c>
      <c r="E3" s="2">
        <v>1</v>
      </c>
      <c r="F3" s="2">
        <v>2</v>
      </c>
      <c r="G3" t="str">
        <f t="shared" ref="G3:G29" si="0">"INSERT INTO [Job](addressId,ServiceRequestID,notes,currentState,specialisationId,amountOfEmployeesNeeded) VALUES ('"&amp;A3&amp;"','"&amp;B3&amp;"', '"&amp;C3&amp;"','"&amp;D3&amp;"','"&amp;E3&amp;"','"&amp;F3&amp;"')"</f>
        <v>INSERT INTO [Job](addressId,ServiceRequestID,notes,currentState,specialisationId,amountOfEmployeesNeeded) VALUES ('2','2', 'Garden is full of weeds - take pesticide. All flowers have died','0','1','2')</v>
      </c>
    </row>
    <row r="4" spans="1:7" x14ac:dyDescent="0.25">
      <c r="A4" s="2">
        <v>3</v>
      </c>
      <c r="B4" s="2">
        <v>3</v>
      </c>
      <c r="C4" t="str">
        <v>Light switches won't work in the meeting room</v>
      </c>
      <c r="D4" s="2">
        <v>1</v>
      </c>
      <c r="E4" s="2">
        <v>2</v>
      </c>
      <c r="F4" s="2">
        <v>3</v>
      </c>
      <c r="G4" t="str">
        <f t="shared" si="0"/>
        <v>INSERT INTO [Job](addressId,ServiceRequestID,notes,currentState,specialisationId,amountOfEmployeesNeeded) VALUES ('3','3', 'Light switches won't work in the meeting room','1','2','3')</v>
      </c>
    </row>
    <row r="5" spans="1:7" x14ac:dyDescent="0.25">
      <c r="A5" s="2">
        <v>4</v>
      </c>
      <c r="B5" s="2">
        <v>4</v>
      </c>
      <c r="C5" t="str">
        <v>Printer jammed - cannot get paper out and keeps giving an error</v>
      </c>
      <c r="D5" s="2">
        <v>0</v>
      </c>
      <c r="E5" s="2">
        <v>5</v>
      </c>
      <c r="F5" s="2">
        <v>2</v>
      </c>
      <c r="G5" t="str">
        <f t="shared" si="0"/>
        <v>INSERT INTO [Job](addressId,ServiceRequestID,notes,currentState,specialisationId,amountOfEmployeesNeeded) VALUES ('4','4', 'Printer jammed - cannot get paper out and keeps giving an error','0','5','2')</v>
      </c>
    </row>
    <row r="6" spans="1:7" x14ac:dyDescent="0.25">
      <c r="A6" s="2">
        <v>5</v>
      </c>
      <c r="B6" s="2" t="s">
        <v>182</v>
      </c>
      <c r="C6" t="str">
        <v>Wall has paint chips and is due for a fresh coat - Sand Storm Colour (Dulux)</v>
      </c>
      <c r="D6" s="2">
        <v>1</v>
      </c>
      <c r="E6" s="2">
        <v>4</v>
      </c>
      <c r="F6" s="2">
        <v>2</v>
      </c>
      <c r="G6" t="str">
        <f t="shared" si="0"/>
        <v>INSERT INTO [Job](addressId,ServiceRequestID,notes,currentState,specialisationId,amountOfEmployeesNeeded) VALUES ('5','16', 'Wall has paint chips and is due for a fresh coat - Sand Storm Colour (Dulux)','1','4','2')</v>
      </c>
    </row>
    <row r="7" spans="1:7" x14ac:dyDescent="0.25">
      <c r="A7" s="2">
        <v>5</v>
      </c>
      <c r="B7" s="2" t="s">
        <v>156</v>
      </c>
      <c r="C7" s="2" t="s">
        <v>413</v>
      </c>
      <c r="D7" s="2">
        <v>0</v>
      </c>
      <c r="E7" s="2">
        <v>10</v>
      </c>
      <c r="F7" s="2">
        <v>5</v>
      </c>
      <c r="G7" t="str">
        <f t="shared" si="0"/>
        <v>INSERT INTO [Job](addressId,ServiceRequestID,notes,currentState,specialisationId,amountOfEmployeesNeeded) VALUES ('5','5', 'Wasps outside the main door','0','10','5')</v>
      </c>
    </row>
    <row r="8" spans="1:7" x14ac:dyDescent="0.25">
      <c r="A8" s="2">
        <v>10</v>
      </c>
      <c r="B8" s="2" t="s">
        <v>436</v>
      </c>
      <c r="C8" s="2" t="s">
        <v>414</v>
      </c>
      <c r="D8" s="2">
        <v>1</v>
      </c>
      <c r="E8" s="2">
        <v>11</v>
      </c>
      <c r="F8" s="2">
        <v>1</v>
      </c>
      <c r="G8" t="str">
        <f t="shared" si="0"/>
        <v>INSERT INTO [Job](addressId,ServiceRequestID,notes,currentState,specialisationId,amountOfEmployeesNeeded) VALUES ('10','12', 'Printer does not want to accept the cartridge','1','11','1')</v>
      </c>
    </row>
    <row r="9" spans="1:7" x14ac:dyDescent="0.25">
      <c r="A9" s="2">
        <v>14</v>
      </c>
      <c r="B9" s="2" t="s">
        <v>439</v>
      </c>
      <c r="C9" s="2" t="s">
        <v>415</v>
      </c>
      <c r="D9" s="2">
        <v>2</v>
      </c>
      <c r="E9" s="2">
        <v>5</v>
      </c>
      <c r="F9" s="2">
        <v>2</v>
      </c>
      <c r="G9" t="str">
        <f t="shared" si="0"/>
        <v>INSERT INTO [Job](addressId,ServiceRequestID,notes,currentState,specialisationId,amountOfEmployeesNeeded) VALUES ('14','20', 'Rats can be heard in the roof','2','5','2')</v>
      </c>
    </row>
    <row r="10" spans="1:7" x14ac:dyDescent="0.25">
      <c r="A10" s="2">
        <v>7</v>
      </c>
      <c r="B10" s="2" t="s">
        <v>156</v>
      </c>
      <c r="C10" s="2" t="s">
        <v>416</v>
      </c>
      <c r="D10" s="2">
        <v>1</v>
      </c>
      <c r="E10" s="2">
        <v>6</v>
      </c>
      <c r="F10" s="2" t="s">
        <v>140</v>
      </c>
      <c r="G10" t="str">
        <f t="shared" si="0"/>
        <v>INSERT INTO [Job](addressId,ServiceRequestID,notes,currentState,specialisationId,amountOfEmployeesNeeded) VALUES ('7','5', 'No incoming calls are being received - lines seem to be down','1','6','1')</v>
      </c>
    </row>
    <row r="11" spans="1:7" x14ac:dyDescent="0.25">
      <c r="A11" s="2">
        <v>5</v>
      </c>
      <c r="B11" s="2" t="s">
        <v>126</v>
      </c>
      <c r="C11" s="2" t="s">
        <v>417</v>
      </c>
      <c r="D11" s="2">
        <v>0</v>
      </c>
      <c r="E11" s="2">
        <v>8</v>
      </c>
      <c r="F11" s="2" t="s">
        <v>127</v>
      </c>
      <c r="G11" t="str">
        <f t="shared" si="0"/>
        <v>INSERT INTO [Job](addressId,ServiceRequestID,notes,currentState,specialisationId,amountOfEmployeesNeeded) VALUES ('5','4', 'Routine maintenance on HP printer','0','8','2')</v>
      </c>
    </row>
    <row r="12" spans="1:7" x14ac:dyDescent="0.25">
      <c r="A12" s="2">
        <v>7</v>
      </c>
      <c r="B12" s="2" t="s">
        <v>163</v>
      </c>
      <c r="C12" s="2" t="s">
        <v>418</v>
      </c>
      <c r="D12" s="2">
        <v>0</v>
      </c>
      <c r="E12" s="2">
        <v>7</v>
      </c>
      <c r="F12" s="2">
        <v>4</v>
      </c>
      <c r="G12" t="str">
        <f t="shared" si="0"/>
        <v>INSERT INTO [Job](addressId,ServiceRequestID,notes,currentState,specialisationId,amountOfEmployeesNeeded) VALUES ('7','11', 'WiFi has been off for three days - cables have been chewed','0','7','4')</v>
      </c>
    </row>
    <row r="13" spans="1:7" x14ac:dyDescent="0.25">
      <c r="A13" s="2">
        <v>6</v>
      </c>
      <c r="B13" s="2" t="s">
        <v>156</v>
      </c>
      <c r="C13" s="2" t="s">
        <v>419</v>
      </c>
      <c r="D13" s="2">
        <v>0</v>
      </c>
      <c r="E13" s="2">
        <v>9</v>
      </c>
      <c r="F13" s="2" t="s">
        <v>140</v>
      </c>
      <c r="G13" t="str">
        <f t="shared" si="0"/>
        <v>INSERT INTO [Job](addressId,ServiceRequestID,notes,currentState,specialisationId,amountOfEmployeesNeeded) VALUES ('6','5', 'Roses are being eaten by lice - take pesticides for 4 rose beds','0','9','1')</v>
      </c>
    </row>
    <row r="14" spans="1:7" x14ac:dyDescent="0.25">
      <c r="A14" s="2">
        <v>1</v>
      </c>
      <c r="B14" s="2" t="s">
        <v>128</v>
      </c>
      <c r="C14" s="2" t="s">
        <v>420</v>
      </c>
      <c r="D14" s="2">
        <v>1</v>
      </c>
      <c r="E14" s="2">
        <v>10</v>
      </c>
      <c r="F14" s="2">
        <v>2</v>
      </c>
      <c r="G14" t="str">
        <f t="shared" si="0"/>
        <v>INSERT INTO [Job](addressId,ServiceRequestID,notes,currentState,specialisationId,amountOfEmployeesNeeded) VALUES ('1','6', 'Light bulbs are no longer dimming','1','10','2')</v>
      </c>
    </row>
    <row r="15" spans="1:7" x14ac:dyDescent="0.25">
      <c r="A15" s="2">
        <v>10</v>
      </c>
      <c r="B15" s="2" t="s">
        <v>253</v>
      </c>
      <c r="C15" s="2" t="s">
        <v>421</v>
      </c>
      <c r="D15" s="2">
        <v>0</v>
      </c>
      <c r="E15" s="2">
        <v>4</v>
      </c>
      <c r="F15" s="2">
        <v>1</v>
      </c>
      <c r="G15" t="str">
        <f t="shared" si="0"/>
        <v>INSERT INTO [Job](addressId,ServiceRequestID,notes,currentState,specialisationId,amountOfEmployeesNeeded) VALUES ('10','10', 'Door is jammed and people are trapped inside the bathroom','0','4','1')</v>
      </c>
    </row>
    <row r="16" spans="1:7" x14ac:dyDescent="0.25">
      <c r="A16" s="2">
        <v>8</v>
      </c>
      <c r="B16" s="2" t="s">
        <v>435</v>
      </c>
      <c r="C16" s="2" t="s">
        <v>422</v>
      </c>
      <c r="D16" s="2">
        <v>2</v>
      </c>
      <c r="E16" s="2">
        <v>3</v>
      </c>
      <c r="F16" s="2">
        <v>2</v>
      </c>
      <c r="G16" t="str">
        <f t="shared" si="0"/>
        <v>INSERT INTO [Job](addressId,ServiceRequestID,notes,currentState,specialisationId,amountOfEmployeesNeeded) VALUES ('8','19', 'Women's bathroom is underwater - potential burst pipe','2','3','2')</v>
      </c>
    </row>
    <row r="17" spans="1:7" x14ac:dyDescent="0.25">
      <c r="A17" s="2">
        <v>6</v>
      </c>
      <c r="B17" s="2" t="s">
        <v>252</v>
      </c>
      <c r="C17" s="2" t="s">
        <v>423</v>
      </c>
      <c r="D17" s="2">
        <v>0</v>
      </c>
      <c r="E17" s="2">
        <v>2</v>
      </c>
      <c r="F17" s="2">
        <v>1</v>
      </c>
      <c r="G17" t="str">
        <f t="shared" si="0"/>
        <v>INSERT INTO [Job](addressId,ServiceRequestID,notes,currentState,specialisationId,amountOfEmployeesNeeded) VALUES ('6','13', 'Bird has flown throught glass window - glass needs replacing','0','2','1')</v>
      </c>
    </row>
    <row r="18" spans="1:7" x14ac:dyDescent="0.25">
      <c r="A18" s="2">
        <v>5</v>
      </c>
      <c r="B18" s="2" t="s">
        <v>156</v>
      </c>
      <c r="C18" s="2" t="s">
        <v>424</v>
      </c>
      <c r="D18" s="2">
        <v>0</v>
      </c>
      <c r="E18" s="2">
        <v>1</v>
      </c>
      <c r="F18" s="2">
        <v>1</v>
      </c>
      <c r="G18" t="str">
        <f t="shared" si="0"/>
        <v>INSERT INTO [Job](addressId,ServiceRequestID,notes,currentState,specialisationId,amountOfEmployeesNeeded) VALUES ('5','5', 'Computers not connecting to the in-house WiFi','0','1','1')</v>
      </c>
    </row>
    <row r="19" spans="1:7" x14ac:dyDescent="0.25">
      <c r="A19" s="2">
        <v>4</v>
      </c>
      <c r="B19" s="2" t="s">
        <v>150</v>
      </c>
      <c r="C19" s="2" t="s">
        <v>425</v>
      </c>
      <c r="D19" s="2">
        <v>0</v>
      </c>
      <c r="E19" s="2">
        <v>1</v>
      </c>
      <c r="F19" s="2">
        <v>5</v>
      </c>
      <c r="G19" t="str">
        <f t="shared" si="0"/>
        <v>INSERT INTO [Job](addressId,ServiceRequestID,notes,currentState,specialisationId,amountOfEmployeesNeeded) VALUES ('4','8', 'Samsung fridge in office is not receiving power - potential cable or plug damage','0','1','5')</v>
      </c>
    </row>
    <row r="20" spans="1:7" x14ac:dyDescent="0.25">
      <c r="A20" s="2">
        <v>9</v>
      </c>
      <c r="B20" s="2" t="s">
        <v>126</v>
      </c>
      <c r="C20" s="2" t="s">
        <v>426</v>
      </c>
      <c r="D20" s="2">
        <v>1</v>
      </c>
      <c r="E20" s="2">
        <v>10</v>
      </c>
      <c r="F20" s="2">
        <v>4</v>
      </c>
      <c r="G20" t="str">
        <f t="shared" si="0"/>
        <v>INSERT INTO [Job](addressId,ServiceRequestID,notes,currentState,specialisationId,amountOfEmployeesNeeded) VALUES ('9','4', 'Replacement of old keyboard and mouses needed in office','1','10','4')</v>
      </c>
    </row>
    <row r="21" spans="1:7" x14ac:dyDescent="0.25">
      <c r="A21" s="2">
        <v>11</v>
      </c>
      <c r="B21" s="2" t="s">
        <v>253</v>
      </c>
      <c r="C21" s="2" t="s">
        <v>427</v>
      </c>
      <c r="D21" s="2">
        <v>0</v>
      </c>
      <c r="E21" s="2">
        <v>3</v>
      </c>
      <c r="F21" s="2">
        <v>1</v>
      </c>
      <c r="G21" t="str">
        <f t="shared" si="0"/>
        <v>INSERT INTO [Job](addressId,ServiceRequestID,notes,currentState,specialisationId,amountOfEmployeesNeeded) VALUES ('11','10', 'Laser printer is not printing correctly','0','3','1')</v>
      </c>
    </row>
    <row r="22" spans="1:7" x14ac:dyDescent="0.25">
      <c r="A22" s="2">
        <v>12</v>
      </c>
      <c r="B22" s="2" t="s">
        <v>251</v>
      </c>
      <c r="C22" s="2" t="s">
        <v>419</v>
      </c>
      <c r="D22" s="2">
        <v>2</v>
      </c>
      <c r="E22" s="2">
        <v>13</v>
      </c>
      <c r="F22" s="2">
        <v>3</v>
      </c>
      <c r="G22" t="str">
        <f t="shared" si="0"/>
        <v>INSERT INTO [Job](addressId,ServiceRequestID,notes,currentState,specialisationId,amountOfEmployeesNeeded) VALUES ('12','15', 'Roses are being eaten by lice - take pesticides for 4 rose beds','2','13','3')</v>
      </c>
    </row>
    <row r="23" spans="1:7" x14ac:dyDescent="0.25">
      <c r="A23" s="2">
        <v>7</v>
      </c>
      <c r="B23" s="2" t="s">
        <v>129</v>
      </c>
      <c r="C23" s="2" t="s">
        <v>420</v>
      </c>
      <c r="D23" s="2">
        <v>0</v>
      </c>
      <c r="E23" s="2">
        <v>12</v>
      </c>
      <c r="F23" s="2" t="s">
        <v>127</v>
      </c>
      <c r="G23" t="str">
        <f t="shared" si="0"/>
        <v>INSERT INTO [Job](addressId,ServiceRequestID,notes,currentState,specialisationId,amountOfEmployeesNeeded) VALUES ('7','7', 'Light bulbs are no longer dimming','0','12','2')</v>
      </c>
    </row>
    <row r="24" spans="1:7" x14ac:dyDescent="0.25">
      <c r="A24" s="2">
        <v>9</v>
      </c>
      <c r="B24" s="2" t="s">
        <v>162</v>
      </c>
      <c r="C24" s="2" t="s">
        <v>421</v>
      </c>
      <c r="D24" s="2">
        <v>1</v>
      </c>
      <c r="E24" s="2">
        <v>10</v>
      </c>
      <c r="F24" s="2" t="s">
        <v>140</v>
      </c>
      <c r="G24" t="str">
        <f t="shared" si="0"/>
        <v>INSERT INTO [Job](addressId,ServiceRequestID,notes,currentState,specialisationId,amountOfEmployeesNeeded) VALUES ('9','9', 'Door is jammed and people are trapped inside the bathroom','1','10','1')</v>
      </c>
    </row>
    <row r="25" spans="1:7" x14ac:dyDescent="0.25">
      <c r="A25" s="2">
        <v>7</v>
      </c>
      <c r="B25" s="2" t="s">
        <v>129</v>
      </c>
      <c r="C25" s="2" t="s">
        <v>422</v>
      </c>
      <c r="D25" s="2">
        <v>0</v>
      </c>
      <c r="E25" s="2">
        <v>11</v>
      </c>
      <c r="F25" s="2" t="s">
        <v>127</v>
      </c>
      <c r="G25" t="str">
        <f t="shared" si="0"/>
        <v>INSERT INTO [Job](addressId,ServiceRequestID,notes,currentState,specialisationId,amountOfEmployeesNeeded) VALUES ('7','7', 'Women's bathroom is underwater - potential burst pipe','0','11','2')</v>
      </c>
    </row>
    <row r="26" spans="1:7" x14ac:dyDescent="0.25">
      <c r="A26" s="2">
        <v>4</v>
      </c>
      <c r="B26" s="2" t="s">
        <v>187</v>
      </c>
      <c r="C26" s="2" t="s">
        <v>423</v>
      </c>
      <c r="D26" s="2">
        <v>1</v>
      </c>
      <c r="E26" s="2">
        <v>7</v>
      </c>
      <c r="F26" s="2" t="s">
        <v>140</v>
      </c>
      <c r="G26" t="str">
        <f t="shared" si="0"/>
        <v>INSERT INTO [Job](addressId,ServiceRequestID,notes,currentState,specialisationId,amountOfEmployeesNeeded) VALUES ('4','14', 'Bird has flown throught glass window - glass needs replacing','1','7','1')</v>
      </c>
    </row>
    <row r="27" spans="1:7" x14ac:dyDescent="0.25">
      <c r="A27" s="2">
        <v>12</v>
      </c>
      <c r="B27" s="2" t="s">
        <v>438</v>
      </c>
      <c r="C27" s="2" t="s">
        <v>424</v>
      </c>
      <c r="D27" s="2">
        <v>0</v>
      </c>
      <c r="E27" s="2">
        <v>7</v>
      </c>
      <c r="F27" s="2">
        <v>4</v>
      </c>
      <c r="G27" t="str">
        <f t="shared" si="0"/>
        <v>INSERT INTO [Job](addressId,ServiceRequestID,notes,currentState,specialisationId,amountOfEmployeesNeeded) VALUES ('12','18', 'Computers not connecting to the in-house WiFi','0','7','4')</v>
      </c>
    </row>
    <row r="28" spans="1:7" x14ac:dyDescent="0.25">
      <c r="A28" s="2">
        <v>3</v>
      </c>
      <c r="B28" s="2" t="s">
        <v>253</v>
      </c>
      <c r="C28" s="2" t="s">
        <v>425</v>
      </c>
      <c r="D28" s="2">
        <v>1</v>
      </c>
      <c r="E28" s="2">
        <v>5</v>
      </c>
      <c r="F28" s="2">
        <v>1</v>
      </c>
      <c r="G28" t="str">
        <f t="shared" si="0"/>
        <v>INSERT INTO [Job](addressId,ServiceRequestID,notes,currentState,specialisationId,amountOfEmployeesNeeded) VALUES ('3','10', 'Samsung fridge in office is not receiving power - potential cable or plug damage','1','5','1')</v>
      </c>
    </row>
    <row r="29" spans="1:7" x14ac:dyDescent="0.25">
      <c r="A29" s="2">
        <v>1</v>
      </c>
      <c r="B29" s="2" t="s">
        <v>437</v>
      </c>
      <c r="C29" s="2" t="s">
        <v>420</v>
      </c>
      <c r="D29" s="2">
        <v>1</v>
      </c>
      <c r="E29" s="2">
        <v>4</v>
      </c>
      <c r="F29" s="2">
        <v>2</v>
      </c>
      <c r="G29" t="str">
        <f t="shared" si="0"/>
        <v>INSERT INTO [Job](addressId,ServiceRequestID,notes,currentState,specialisationId,amountOfEmployeesNeeded) VALUES ('1','17', 'Light bulbs are no longer dimming','1','4','2')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D5E5-EBA3-4AD4-89B3-6D680D0AD05C}">
  <dimension ref="A1:G30"/>
  <sheetViews>
    <sheetView workbookViewId="0">
      <selection activeCell="E17" sqref="E17"/>
    </sheetView>
  </sheetViews>
  <sheetFormatPr defaultRowHeight="15" x14ac:dyDescent="0.25"/>
  <cols>
    <col min="1" max="2" width="27.28515625" customWidth="1"/>
    <col min="3" max="3" width="27.140625" customWidth="1"/>
    <col min="4" max="5" width="27.5703125" customWidth="1"/>
    <col min="6" max="6" width="45.140625" customWidth="1"/>
    <col min="7" max="7" width="255.5703125" customWidth="1"/>
  </cols>
  <sheetData>
    <row r="1" spans="1:7" x14ac:dyDescent="0.25">
      <c r="A1" s="4" t="s">
        <v>94</v>
      </c>
      <c r="B1" s="4" t="s">
        <v>95</v>
      </c>
      <c r="C1" s="4" t="s">
        <v>84</v>
      </c>
      <c r="D1" s="4" t="s">
        <v>96</v>
      </c>
      <c r="E1" s="4" t="s">
        <v>62</v>
      </c>
      <c r="F1" s="4" t="s">
        <v>97</v>
      </c>
      <c r="G1" s="6" t="s">
        <v>584</v>
      </c>
    </row>
    <row r="2" spans="1:7" x14ac:dyDescent="0.25">
      <c r="A2" s="2" t="s">
        <v>440</v>
      </c>
      <c r="B2" s="2" t="s">
        <v>441</v>
      </c>
      <c r="C2" s="2" t="s">
        <v>134</v>
      </c>
      <c r="D2" s="2"/>
      <c r="E2" s="2" t="s">
        <v>134</v>
      </c>
      <c r="F2" s="2" t="s">
        <v>450</v>
      </c>
      <c r="G2" t="str">
        <f>"INSERT INTO [Contract]([startDate],[endDate],[activeContract],priorityLevel,price,contractType) VALUES('"&amp;A2&amp;"','"&amp;B2&amp;"','"&amp;C2&amp;"','"&amp;D2&amp;"','"&amp;E2&amp;"','"&amp;F2&amp;"')"</f>
        <v>INSERT INTO [Contract]([startDate],[endDate],[activeContract],priorityLevel,price,contractType) VALUES('2004/05/25','2005/05/25','0','','0','Building Maintenance')</v>
      </c>
    </row>
    <row r="3" spans="1:7" x14ac:dyDescent="0.25">
      <c r="A3" s="2" t="s">
        <v>442</v>
      </c>
      <c r="B3" s="2" t="s">
        <v>443</v>
      </c>
      <c r="C3" s="2" t="s">
        <v>134</v>
      </c>
      <c r="D3" s="2"/>
      <c r="E3" s="2" t="s">
        <v>134</v>
      </c>
      <c r="F3" s="2" t="s">
        <v>451</v>
      </c>
      <c r="G3" t="str">
        <f t="shared" ref="G3:G16" si="0">"INSERT INTO [Contract]([startDate],[endDate],[activeContract],priorityLevel,price,contractType) VALUES('"&amp;A3&amp;"','"&amp;B3&amp;"','"&amp;C3&amp;"','"&amp;D3&amp;"','"&amp;E3&amp;"','"&amp;F3&amp;"')"</f>
        <v>INSERT INTO [Contract]([startDate],[endDate],[activeContract],priorityLevel,price,contractType) VALUES('2008/10/20','2010/10/20','0','','0','Garden Maintenance')</v>
      </c>
    </row>
    <row r="4" spans="1:7" x14ac:dyDescent="0.25">
      <c r="A4" s="2" t="s">
        <v>444</v>
      </c>
      <c r="B4" s="2" t="s">
        <v>445</v>
      </c>
      <c r="C4" s="2" t="s">
        <v>134</v>
      </c>
      <c r="D4" s="2"/>
      <c r="E4" s="2" t="s">
        <v>134</v>
      </c>
      <c r="F4" s="2" t="s">
        <v>452</v>
      </c>
      <c r="G4" t="str">
        <f t="shared" si="0"/>
        <v>INSERT INTO [Contract]([startDate],[endDate],[activeContract],priorityLevel,price,contractType) VALUES('2015/01/01','2015/12/31','0','','0','General Equipment Maintenance')</v>
      </c>
    </row>
    <row r="5" spans="1:7" x14ac:dyDescent="0.25">
      <c r="A5" s="2" t="s">
        <v>446</v>
      </c>
      <c r="B5" s="2" t="s">
        <v>447</v>
      </c>
      <c r="C5" s="2" t="s">
        <v>134</v>
      </c>
      <c r="D5" s="2"/>
      <c r="E5" s="2" t="s">
        <v>134</v>
      </c>
      <c r="F5" s="2" t="s">
        <v>453</v>
      </c>
      <c r="G5" t="str">
        <f t="shared" si="0"/>
        <v>INSERT INTO [Contract]([startDate],[endDate],[activeContract],priorityLevel,price,contractType) VALUES('2016/01/01','2018/12/31','0','','0','Office Equipment Maintenance')</v>
      </c>
    </row>
    <row r="6" spans="1:7" x14ac:dyDescent="0.25">
      <c r="A6" s="2" t="s">
        <v>448</v>
      </c>
      <c r="B6" s="2" t="s">
        <v>449</v>
      </c>
      <c r="C6" s="2" t="s">
        <v>134</v>
      </c>
      <c r="D6" s="2"/>
      <c r="E6" s="2" t="s">
        <v>134</v>
      </c>
      <c r="F6" s="2" t="s">
        <v>454</v>
      </c>
      <c r="G6" t="str">
        <f t="shared" si="0"/>
        <v>INSERT INTO [Contract]([startDate],[endDate],[activeContract],priorityLevel,price,contractType) VALUES('2017/05/01','2020/10/01','0','','0','Communication Equipment Maintenance')</v>
      </c>
    </row>
    <row r="7" spans="1:7" x14ac:dyDescent="0.25">
      <c r="A7" s="2" t="s">
        <v>455</v>
      </c>
      <c r="B7" s="2" t="s">
        <v>363</v>
      </c>
      <c r="C7" s="2" t="s">
        <v>140</v>
      </c>
      <c r="D7" s="2"/>
      <c r="E7" s="2" t="s">
        <v>134</v>
      </c>
      <c r="F7" s="2" t="s">
        <v>450</v>
      </c>
      <c r="G7" t="str">
        <f t="shared" si="0"/>
        <v>INSERT INTO [Contract]([startDate],[endDate],[activeContract],priorityLevel,price,contractType) VALUES('2019/01/01','2021/12/31','1','','0','Building Maintenance')</v>
      </c>
    </row>
    <row r="8" spans="1:7" x14ac:dyDescent="0.25">
      <c r="A8" s="2" t="s">
        <v>456</v>
      </c>
      <c r="B8" s="2" t="s">
        <v>457</v>
      </c>
      <c r="C8" s="2" t="s">
        <v>140</v>
      </c>
      <c r="D8" s="2"/>
      <c r="E8" s="2" t="s">
        <v>134</v>
      </c>
      <c r="F8" s="2" t="s">
        <v>458</v>
      </c>
      <c r="G8" t="str">
        <f t="shared" si="0"/>
        <v>INSERT INTO [Contract]([startDate],[endDate],[activeContract],priorityLevel,price,contractType) VALUES('2020/05/31','2021/05/31','1','','0','Property Maintenace')</v>
      </c>
    </row>
    <row r="9" spans="1:7" x14ac:dyDescent="0.25">
      <c r="A9" s="2" t="s">
        <v>459</v>
      </c>
      <c r="B9" s="2" t="s">
        <v>460</v>
      </c>
      <c r="C9" s="2" t="s">
        <v>140</v>
      </c>
      <c r="D9" s="2"/>
      <c r="E9" s="2" t="s">
        <v>134</v>
      </c>
      <c r="F9" s="2" t="s">
        <v>453</v>
      </c>
      <c r="G9" t="str">
        <f t="shared" si="0"/>
        <v>INSERT INTO [Contract]([startDate],[endDate],[activeContract],priorityLevel,price,contractType) VALUES('2020/06/01','2022/06/01','1','','0','Office Equipment Maintenance')</v>
      </c>
    </row>
    <row r="10" spans="1:7" x14ac:dyDescent="0.25">
      <c r="A10" s="2" t="s">
        <v>461</v>
      </c>
      <c r="B10" s="2" t="s">
        <v>462</v>
      </c>
      <c r="C10" s="2" t="s">
        <v>140</v>
      </c>
      <c r="D10" s="2"/>
      <c r="E10" s="2" t="s">
        <v>134</v>
      </c>
      <c r="F10" s="2" t="s">
        <v>454</v>
      </c>
      <c r="G10" t="str">
        <f t="shared" si="0"/>
        <v>INSERT INTO [Contract]([startDate],[endDate],[activeContract],priorityLevel,price,contractType) VALUES('2020/01/01','2022/12/31','1','','0','Communication Equipment Maintenance')</v>
      </c>
    </row>
    <row r="11" spans="1:7" x14ac:dyDescent="0.25">
      <c r="A11" s="2" t="s">
        <v>360</v>
      </c>
      <c r="B11" s="2" t="s">
        <v>363</v>
      </c>
      <c r="C11" s="2" t="s">
        <v>140</v>
      </c>
      <c r="D11" s="2"/>
      <c r="E11" s="2" t="s">
        <v>134</v>
      </c>
      <c r="F11" s="2" t="s">
        <v>463</v>
      </c>
      <c r="G11" t="str">
        <f t="shared" si="0"/>
        <v>INSERT INTO [Contract]([startDate],[endDate],[activeContract],priorityLevel,price,contractType) VALUES('2021/01/01','2021/12/31','1','','0','Wireless Connectivity Maintenance')</v>
      </c>
    </row>
    <row r="12" spans="1:7" x14ac:dyDescent="0.25">
      <c r="A12" s="2" t="s">
        <v>464</v>
      </c>
      <c r="B12" s="2" t="s">
        <v>465</v>
      </c>
      <c r="C12" s="2" t="s">
        <v>140</v>
      </c>
      <c r="D12" s="2"/>
      <c r="E12" s="2" t="s">
        <v>134</v>
      </c>
      <c r="F12" s="2" t="s">
        <v>451</v>
      </c>
      <c r="G12" t="str">
        <f t="shared" si="0"/>
        <v>INSERT INTO [Contract]([startDate],[endDate],[activeContract],priorityLevel,price,contractType) VALUES('2021/04/20','2023/04/20','1','','0','Garden Maintenance')</v>
      </c>
    </row>
    <row r="13" spans="1:7" x14ac:dyDescent="0.25">
      <c r="A13" s="2" t="s">
        <v>466</v>
      </c>
      <c r="B13" s="2" t="s">
        <v>467</v>
      </c>
      <c r="C13" s="2" t="s">
        <v>140</v>
      </c>
      <c r="D13" s="2"/>
      <c r="E13" s="2" t="s">
        <v>134</v>
      </c>
      <c r="F13" s="2" t="s">
        <v>468</v>
      </c>
      <c r="G13" t="str">
        <f t="shared" si="0"/>
        <v>INSERT INTO [Contract]([startDate],[endDate],[activeContract],priorityLevel,price,contractType) VALUES('2021/05/01','2021/05/19','1','','0','Bathroom Repairs')</v>
      </c>
    </row>
    <row r="14" spans="1:7" x14ac:dyDescent="0.25">
      <c r="A14" s="2" t="s">
        <v>360</v>
      </c>
      <c r="B14" s="2" t="s">
        <v>362</v>
      </c>
      <c r="C14" s="2" t="s">
        <v>140</v>
      </c>
      <c r="D14" s="2"/>
      <c r="E14" s="2" t="s">
        <v>134</v>
      </c>
      <c r="F14" s="2" t="s">
        <v>469</v>
      </c>
      <c r="G14" t="str">
        <f t="shared" si="0"/>
        <v>INSERT INTO [Contract]([startDate],[endDate],[activeContract],priorityLevel,price,contractType) VALUES('2021/01/01','2021/06/30','1','','0','Routine Maintenance')</v>
      </c>
    </row>
    <row r="15" spans="1:7" x14ac:dyDescent="0.25">
      <c r="A15" s="2" t="s">
        <v>358</v>
      </c>
      <c r="B15" s="2" t="s">
        <v>470</v>
      </c>
      <c r="C15" s="2" t="s">
        <v>140</v>
      </c>
      <c r="D15" s="2"/>
      <c r="E15" s="2" t="s">
        <v>134</v>
      </c>
      <c r="F15" s="2" t="s">
        <v>458</v>
      </c>
      <c r="G15" t="str">
        <f t="shared" si="0"/>
        <v>INSERT INTO [Contract]([startDate],[endDate],[activeContract],priorityLevel,price,contractType) VALUES('2021/03/01','2022/01/01','1','','0','Property Maintenace')</v>
      </c>
    </row>
    <row r="16" spans="1:7" x14ac:dyDescent="0.25">
      <c r="A16" s="2" t="s">
        <v>471</v>
      </c>
      <c r="B16" s="2" t="s">
        <v>466</v>
      </c>
      <c r="C16" s="2" t="s">
        <v>140</v>
      </c>
      <c r="D16" s="2"/>
      <c r="E16" s="2" t="s">
        <v>134</v>
      </c>
      <c r="F16" s="2" t="s">
        <v>454</v>
      </c>
      <c r="G16" t="str">
        <f t="shared" si="0"/>
        <v>INSERT INTO [Contract]([startDate],[endDate],[activeContract],priorityLevel,price,contractType) VALUES('2021/02/01','2021/05/01','1','','0','Communication Equipment Maintenance')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88B5-A09D-41B5-A4E7-FD14543CAC90}">
  <dimension ref="A1:H22"/>
  <sheetViews>
    <sheetView workbookViewId="0">
      <selection activeCell="H25" sqref="H25"/>
    </sheetView>
  </sheetViews>
  <sheetFormatPr defaultRowHeight="15" x14ac:dyDescent="0.25"/>
  <cols>
    <col min="1" max="1" width="18" customWidth="1"/>
    <col min="2" max="2" width="17.85546875" customWidth="1"/>
    <col min="4" max="5" width="17.7109375" customWidth="1"/>
    <col min="6" max="6" width="45.7109375" customWidth="1"/>
    <col min="7" max="7" width="18.42578125" customWidth="1"/>
    <col min="8" max="8" width="249.85546875" customWidth="1"/>
  </cols>
  <sheetData>
    <row r="1" spans="1:8" x14ac:dyDescent="0.25">
      <c r="A1" s="4" t="s">
        <v>94</v>
      </c>
      <c r="B1" s="4" t="s">
        <v>95</v>
      </c>
      <c r="C1" s="4" t="s">
        <v>84</v>
      </c>
      <c r="D1" s="4" t="s">
        <v>96</v>
      </c>
      <c r="E1" s="4" t="s">
        <v>62</v>
      </c>
      <c r="F1" s="4" t="s">
        <v>97</v>
      </c>
      <c r="G1" s="4" t="s">
        <v>499</v>
      </c>
      <c r="H1" s="6" t="s">
        <v>584</v>
      </c>
    </row>
    <row r="2" spans="1:8" x14ac:dyDescent="0.25">
      <c r="A2" s="2" t="s">
        <v>440</v>
      </c>
      <c r="B2" s="2" t="s">
        <v>500</v>
      </c>
      <c r="C2" s="2" t="s">
        <v>134</v>
      </c>
      <c r="D2" s="2" t="s">
        <v>429</v>
      </c>
      <c r="E2" s="2" t="s">
        <v>505</v>
      </c>
      <c r="F2" s="2" t="s">
        <v>450</v>
      </c>
      <c r="G2">
        <v>1</v>
      </c>
      <c r="H2" t="str">
        <f>"INSERT INTO [ContractState]([startDate],[endDate],[activeContract],priorityLevel,price,contractType,oldContractId) VALUES('"&amp;A2&amp;"','"&amp;B2&amp;"','"&amp;C2&amp;"','"&amp;D2&amp;"','"&amp;E2&amp;"','"&amp;F2&amp;"',(SELECT contractNumber FROM [Contract] WHERE contractID = '"&amp;G2&amp;"'))"</f>
        <v>INSERT INTO [ContractState]([startDate],[endDate],[activeContract],priorityLevel,price,contractType,oldContractId) VALUES('2004/05/25','2005/01/25','0','BRO8','40000','Building Maintenance',(SELECT contractNumber FROM [Contract] WHERE contractID = '1'))</v>
      </c>
    </row>
    <row r="3" spans="1:8" x14ac:dyDescent="0.25">
      <c r="A3" s="2" t="s">
        <v>440</v>
      </c>
      <c r="B3" s="2" t="s">
        <v>501</v>
      </c>
      <c r="C3" s="2" t="s">
        <v>134</v>
      </c>
      <c r="D3" s="2" t="s">
        <v>434</v>
      </c>
      <c r="E3" s="2" t="s">
        <v>502</v>
      </c>
      <c r="F3" s="2" t="s">
        <v>450</v>
      </c>
      <c r="G3">
        <v>1</v>
      </c>
      <c r="H3" t="str">
        <f t="shared" ref="H3:H22" si="0">"INSERT INTO [ContractState]([startDate],[endDate],[activeContract],priorityLevel,price,contractType,oldContractId) VALUES('"&amp;A3&amp;"','"&amp;B3&amp;"','"&amp;C3&amp;"','"&amp;D3&amp;"','"&amp;E3&amp;"','"&amp;F3&amp;"',(SELECT contractNumber FROM [Contract] WHERE contractID = '"&amp;G3&amp;"'))"</f>
        <v>INSERT INTO [ContractState]([startDate],[endDate],[activeContract],priorityLevel,price,contractType,oldContractId) VALUES('2004/05/25','2005/05/20','0','SIL6','45000','Building Maintenance',(SELECT contractNumber FROM [Contract] WHERE contractID = '1'))</v>
      </c>
    </row>
    <row r="4" spans="1:8" x14ac:dyDescent="0.25">
      <c r="A4" s="2" t="s">
        <v>442</v>
      </c>
      <c r="B4" s="2" t="s">
        <v>503</v>
      </c>
      <c r="C4" s="2" t="s">
        <v>134</v>
      </c>
      <c r="D4" s="2" t="s">
        <v>433</v>
      </c>
      <c r="E4" s="2" t="s">
        <v>504</v>
      </c>
      <c r="F4" s="2" t="s">
        <v>451</v>
      </c>
      <c r="G4">
        <v>2</v>
      </c>
      <c r="H4" t="str">
        <f t="shared" si="0"/>
        <v>INSERT INTO [ContractState]([startDate],[endDate],[activeContract],priorityLevel,price,contractType,oldContractId) VALUES('2008/10/20','2009/10/20','0','PLA2','20000','Garden Maintenance',(SELECT contractNumber FROM [Contract] WHERE contractID = '2'))</v>
      </c>
    </row>
    <row r="5" spans="1:8" x14ac:dyDescent="0.25">
      <c r="A5" s="2" t="s">
        <v>442</v>
      </c>
      <c r="B5" s="2" t="s">
        <v>443</v>
      </c>
      <c r="C5" s="2" t="s">
        <v>134</v>
      </c>
      <c r="D5" s="2" t="s">
        <v>432</v>
      </c>
      <c r="E5" s="2" t="s">
        <v>506</v>
      </c>
      <c r="F5" s="2" t="s">
        <v>451</v>
      </c>
      <c r="G5">
        <v>2</v>
      </c>
      <c r="H5" t="str">
        <f t="shared" si="0"/>
        <v>INSERT INTO [ContractState]([startDate],[endDate],[activeContract],priorityLevel,price,contractType,oldContractId) VALUES('2008/10/20','2010/10/20','0','BRO7','12000','Garden Maintenance',(SELECT contractNumber FROM [Contract] WHERE contractID = '2'))</v>
      </c>
    </row>
    <row r="6" spans="1:8" x14ac:dyDescent="0.25">
      <c r="A6" s="2" t="s">
        <v>444</v>
      </c>
      <c r="B6" s="2" t="s">
        <v>445</v>
      </c>
      <c r="C6" s="2" t="s">
        <v>134</v>
      </c>
      <c r="D6" s="2" t="s">
        <v>430</v>
      </c>
      <c r="E6" s="2" t="s">
        <v>507</v>
      </c>
      <c r="F6" s="2" t="s">
        <v>452</v>
      </c>
      <c r="G6">
        <v>3</v>
      </c>
      <c r="H6" t="str">
        <f t="shared" si="0"/>
        <v>INSERT INTO [ContractState]([startDate],[endDate],[activeContract],priorityLevel,price,contractType,oldContractId) VALUES('2015/01/01','2015/12/31','0','GOL3','16000','General Equipment Maintenance',(SELECT contractNumber FROM [Contract] WHERE contractID = '3'))</v>
      </c>
    </row>
    <row r="7" spans="1:8" x14ac:dyDescent="0.25">
      <c r="A7" s="2" t="s">
        <v>446</v>
      </c>
      <c r="B7" s="2" t="s">
        <v>447</v>
      </c>
      <c r="C7" s="2" t="s">
        <v>134</v>
      </c>
      <c r="D7" s="2" t="s">
        <v>430</v>
      </c>
      <c r="E7" s="2" t="s">
        <v>508</v>
      </c>
      <c r="F7" s="2" t="s">
        <v>453</v>
      </c>
      <c r="G7">
        <v>4</v>
      </c>
      <c r="H7" t="str">
        <f t="shared" si="0"/>
        <v>INSERT INTO [ContractState]([startDate],[endDate],[activeContract],priorityLevel,price,contractType,oldContractId) VALUES('2016/01/01','2018/12/31','0','GOL3','14000','Office Equipment Maintenance',(SELECT contractNumber FROM [Contract] WHERE contractID = '4'))</v>
      </c>
    </row>
    <row r="8" spans="1:8" x14ac:dyDescent="0.25">
      <c r="A8" s="2" t="s">
        <v>448</v>
      </c>
      <c r="B8" s="2" t="s">
        <v>449</v>
      </c>
      <c r="C8" s="2" t="s">
        <v>134</v>
      </c>
      <c r="D8" s="2" t="s">
        <v>433</v>
      </c>
      <c r="E8" s="2" t="s">
        <v>509</v>
      </c>
      <c r="F8" s="2" t="s">
        <v>454</v>
      </c>
      <c r="G8">
        <v>5</v>
      </c>
      <c r="H8" t="str">
        <f t="shared" si="0"/>
        <v>INSERT INTO [ContractState]([startDate],[endDate],[activeContract],priorityLevel,price,contractType,oldContractId) VALUES('2017/05/01','2020/10/01','0','PLA2','15800','Communication Equipment Maintenance',(SELECT contractNumber FROM [Contract] WHERE contractID = '5'))</v>
      </c>
    </row>
    <row r="9" spans="1:8" x14ac:dyDescent="0.25">
      <c r="A9" s="2" t="s">
        <v>455</v>
      </c>
      <c r="B9" s="2" t="s">
        <v>510</v>
      </c>
      <c r="C9" s="2" t="s">
        <v>140</v>
      </c>
      <c r="D9" s="2" t="s">
        <v>429</v>
      </c>
      <c r="E9" s="2" t="s">
        <v>512</v>
      </c>
      <c r="F9" s="2" t="s">
        <v>450</v>
      </c>
      <c r="G9">
        <v>6</v>
      </c>
      <c r="H9" t="str">
        <f t="shared" si="0"/>
        <v>INSERT INTO [ContractState]([startDate],[endDate],[activeContract],priorityLevel,price,contractType,oldContractId) VALUES('2019/01/01','2021/10/31','1','BRO8','17000','Building Maintenance',(SELECT contractNumber FROM [Contract] WHERE contractID = '6'))</v>
      </c>
    </row>
    <row r="10" spans="1:8" x14ac:dyDescent="0.25">
      <c r="A10" s="2" t="s">
        <v>511</v>
      </c>
      <c r="B10" s="2" t="s">
        <v>363</v>
      </c>
      <c r="C10" s="2" t="s">
        <v>140</v>
      </c>
      <c r="D10" s="2" t="s">
        <v>430</v>
      </c>
      <c r="E10" s="2" t="s">
        <v>513</v>
      </c>
      <c r="F10" s="2" t="s">
        <v>450</v>
      </c>
      <c r="G10">
        <v>6</v>
      </c>
      <c r="H10" t="str">
        <f t="shared" si="0"/>
        <v>INSERT INTO [ContractState]([startDate],[endDate],[activeContract],priorityLevel,price,contractType,oldContractId) VALUES('2019/10/01','2021/12/31','1','GOL3','25000','Building Maintenance',(SELECT contractNumber FROM [Contract] WHERE contractID = '6'))</v>
      </c>
    </row>
    <row r="11" spans="1:8" x14ac:dyDescent="0.25">
      <c r="A11" s="2" t="s">
        <v>456</v>
      </c>
      <c r="B11" s="2" t="s">
        <v>514</v>
      </c>
      <c r="C11" s="2" t="s">
        <v>140</v>
      </c>
      <c r="D11" s="2" t="s">
        <v>88</v>
      </c>
      <c r="E11" s="2" t="s">
        <v>517</v>
      </c>
      <c r="F11" s="2" t="s">
        <v>458</v>
      </c>
      <c r="G11">
        <v>7</v>
      </c>
      <c r="H11" t="str">
        <f t="shared" si="0"/>
        <v>INSERT INTO [ContractState]([startDate],[endDate],[activeContract],priorityLevel,price,contractType,oldContractId) VALUES('2020/05/31','2021/05/28','1','PLA1','10000','Property Maintenace',(SELECT contractNumber FROM [Contract] WHERE contractID = '7'))</v>
      </c>
    </row>
    <row r="12" spans="1:8" x14ac:dyDescent="0.25">
      <c r="A12" s="2" t="s">
        <v>515</v>
      </c>
      <c r="B12" s="2" t="s">
        <v>457</v>
      </c>
      <c r="C12" s="2" t="s">
        <v>140</v>
      </c>
      <c r="D12" s="2" t="s">
        <v>516</v>
      </c>
      <c r="E12" s="2" t="s">
        <v>518</v>
      </c>
      <c r="F12" s="2" t="s">
        <v>458</v>
      </c>
      <c r="G12">
        <v>7</v>
      </c>
      <c r="H12" t="str">
        <f t="shared" si="0"/>
        <v>INSERT INTO [ContractState]([startDate],[endDate],[activeContract],priorityLevel,price,contractType,oldContractId) VALUES('2020/10/31','2021/05/31','1','GOL4','8000','Property Maintenace',(SELECT contractNumber FROM [Contract] WHERE contractID = '7'))</v>
      </c>
    </row>
    <row r="13" spans="1:8" x14ac:dyDescent="0.25">
      <c r="A13" s="2" t="s">
        <v>459</v>
      </c>
      <c r="B13" s="2" t="s">
        <v>460</v>
      </c>
      <c r="C13" s="2" t="s">
        <v>140</v>
      </c>
      <c r="D13" s="2" t="s">
        <v>431</v>
      </c>
      <c r="E13" s="2" t="s">
        <v>519</v>
      </c>
      <c r="F13" s="2" t="s">
        <v>453</v>
      </c>
      <c r="G13">
        <v>8</v>
      </c>
      <c r="H13" t="str">
        <f t="shared" si="0"/>
        <v>INSERT INTO [ContractState]([startDate],[endDate],[activeContract],priorityLevel,price,contractType,oldContractId) VALUES('2020/06/01','2022/06/01','1','SIL5','5000','Office Equipment Maintenance',(SELECT contractNumber FROM [Contract] WHERE contractID = '8'))</v>
      </c>
    </row>
    <row r="14" spans="1:8" x14ac:dyDescent="0.25">
      <c r="A14" s="2" t="s">
        <v>461</v>
      </c>
      <c r="B14" s="2" t="s">
        <v>520</v>
      </c>
      <c r="C14" s="2" t="s">
        <v>140</v>
      </c>
      <c r="D14" s="2" t="s">
        <v>432</v>
      </c>
      <c r="E14" s="2" t="s">
        <v>517</v>
      </c>
      <c r="F14" s="2" t="s">
        <v>454</v>
      </c>
      <c r="G14">
        <v>9</v>
      </c>
      <c r="H14" t="str">
        <f t="shared" si="0"/>
        <v>INSERT INTO [ContractState]([startDate],[endDate],[activeContract],priorityLevel,price,contractType,oldContractId) VALUES('2020/01/01','2022/01/31','1','BRO7','10000','Communication Equipment Maintenance',(SELECT contractNumber FROM [Contract] WHERE contractID = '9'))</v>
      </c>
    </row>
    <row r="15" spans="1:8" x14ac:dyDescent="0.25">
      <c r="A15" s="2" t="s">
        <v>459</v>
      </c>
      <c r="B15" s="2" t="s">
        <v>520</v>
      </c>
      <c r="C15" s="2" t="s">
        <v>140</v>
      </c>
      <c r="D15" s="2" t="s">
        <v>432</v>
      </c>
      <c r="E15" s="2" t="s">
        <v>517</v>
      </c>
      <c r="F15" s="2" t="s">
        <v>454</v>
      </c>
      <c r="G15">
        <v>9</v>
      </c>
      <c r="H15" t="str">
        <f t="shared" si="0"/>
        <v>INSERT INTO [ContractState]([startDate],[endDate],[activeContract],priorityLevel,price,contractType,oldContractId) VALUES('2020/06/01','2022/01/31','1','BRO7','10000','Communication Equipment Maintenance',(SELECT contractNumber FROM [Contract] WHERE contractID = '9'))</v>
      </c>
    </row>
    <row r="16" spans="1:8" x14ac:dyDescent="0.25">
      <c r="A16" s="2" t="s">
        <v>360</v>
      </c>
      <c r="B16" s="2" t="s">
        <v>363</v>
      </c>
      <c r="C16" s="2" t="s">
        <v>140</v>
      </c>
      <c r="D16" s="2" t="s">
        <v>516</v>
      </c>
      <c r="E16" s="2" t="s">
        <v>521</v>
      </c>
      <c r="F16" s="2" t="s">
        <v>463</v>
      </c>
      <c r="G16">
        <v>10</v>
      </c>
      <c r="H16" t="str">
        <f t="shared" si="0"/>
        <v>INSERT INTO [ContractState]([startDate],[endDate],[activeContract],priorityLevel,price,contractType,oldContractId) VALUES('2021/01/01','2021/12/31','1','GOL4','14500','Wireless Connectivity Maintenance',(SELECT contractNumber FROM [Contract] WHERE contractID = '10'))</v>
      </c>
    </row>
    <row r="17" spans="1:8" x14ac:dyDescent="0.25">
      <c r="A17" s="2" t="s">
        <v>464</v>
      </c>
      <c r="B17" s="2" t="s">
        <v>465</v>
      </c>
      <c r="C17" s="2" t="s">
        <v>140</v>
      </c>
      <c r="D17" s="2" t="s">
        <v>434</v>
      </c>
      <c r="E17" s="2" t="s">
        <v>522</v>
      </c>
      <c r="F17" s="2" t="s">
        <v>451</v>
      </c>
      <c r="G17">
        <v>11</v>
      </c>
      <c r="H17" t="str">
        <f t="shared" si="0"/>
        <v>INSERT INTO [ContractState]([startDate],[endDate],[activeContract],priorityLevel,price,contractType,oldContractId) VALUES('2021/04/20','2023/04/20','1','SIL6','18000','Garden Maintenance',(SELECT contractNumber FROM [Contract] WHERE contractID = '11'))</v>
      </c>
    </row>
    <row r="18" spans="1:8" x14ac:dyDescent="0.25">
      <c r="A18" s="2" t="s">
        <v>464</v>
      </c>
      <c r="B18" s="2" t="s">
        <v>465</v>
      </c>
      <c r="C18" s="2" t="s">
        <v>140</v>
      </c>
      <c r="D18" s="2" t="s">
        <v>431</v>
      </c>
      <c r="E18" s="2" t="s">
        <v>504</v>
      </c>
      <c r="F18" s="2" t="s">
        <v>451</v>
      </c>
      <c r="G18">
        <v>11</v>
      </c>
      <c r="H18" t="str">
        <f t="shared" si="0"/>
        <v>INSERT INTO [ContractState]([startDate],[endDate],[activeContract],priorityLevel,price,contractType,oldContractId) VALUES('2021/04/20','2023/04/20','1','SIL5','20000','Garden Maintenance',(SELECT contractNumber FROM [Contract] WHERE contractID = '11'))</v>
      </c>
    </row>
    <row r="19" spans="1:8" x14ac:dyDescent="0.25">
      <c r="A19" s="2" t="s">
        <v>464</v>
      </c>
      <c r="B19" s="2" t="s">
        <v>465</v>
      </c>
      <c r="C19" s="2" t="s">
        <v>140</v>
      </c>
      <c r="D19" s="2" t="s">
        <v>429</v>
      </c>
      <c r="E19" s="2" t="s">
        <v>523</v>
      </c>
      <c r="F19" s="2" t="s">
        <v>451</v>
      </c>
      <c r="G19">
        <v>11</v>
      </c>
      <c r="H19" t="str">
        <f t="shared" si="0"/>
        <v>INSERT INTO [ContractState]([startDate],[endDate],[activeContract],priorityLevel,price,contractType,oldContractId) VALUES('2021/04/20','2023/04/20','1','BRO8','13000','Garden Maintenance',(SELECT contractNumber FROM [Contract] WHERE contractID = '11'))</v>
      </c>
    </row>
    <row r="20" spans="1:8" x14ac:dyDescent="0.25">
      <c r="A20" s="2" t="s">
        <v>466</v>
      </c>
      <c r="B20" s="2" t="s">
        <v>467</v>
      </c>
      <c r="C20" s="2" t="s">
        <v>140</v>
      </c>
      <c r="D20" s="2" t="s">
        <v>431</v>
      </c>
      <c r="E20" s="2" t="s">
        <v>504</v>
      </c>
      <c r="F20" s="2" t="s">
        <v>468</v>
      </c>
      <c r="G20">
        <v>12</v>
      </c>
      <c r="H20" t="str">
        <f t="shared" si="0"/>
        <v>INSERT INTO [ContractState]([startDate],[endDate],[activeContract],priorityLevel,price,contractType,oldContractId) VALUES('2021/05/01','2021/05/19','1','SIL5','20000','Bathroom Repairs',(SELECT contractNumber FROM [Contract] WHERE contractID = '12'))</v>
      </c>
    </row>
    <row r="21" spans="1:8" x14ac:dyDescent="0.25">
      <c r="A21" s="2" t="s">
        <v>466</v>
      </c>
      <c r="B21" s="2" t="s">
        <v>467</v>
      </c>
      <c r="C21" s="2" t="s">
        <v>140</v>
      </c>
      <c r="D21" s="2" t="s">
        <v>431</v>
      </c>
      <c r="E21" s="2" t="s">
        <v>504</v>
      </c>
      <c r="F21" s="2" t="s">
        <v>468</v>
      </c>
      <c r="G21">
        <v>12</v>
      </c>
      <c r="H21" t="str">
        <f t="shared" si="0"/>
        <v>INSERT INTO [ContractState]([startDate],[endDate],[activeContract],priorityLevel,price,contractType,oldContractId) VALUES('2021/05/01','2021/05/19','1','SIL5','20000','Bathroom Repairs',(SELECT contractNumber FROM [Contract] WHERE contractID = '12'))</v>
      </c>
    </row>
    <row r="22" spans="1:8" x14ac:dyDescent="0.25">
      <c r="A22" s="2" t="s">
        <v>471</v>
      </c>
      <c r="B22" s="2" t="s">
        <v>466</v>
      </c>
      <c r="C22" s="2" t="s">
        <v>134</v>
      </c>
      <c r="D22" s="2" t="s">
        <v>430</v>
      </c>
      <c r="E22" s="2" t="s">
        <v>506</v>
      </c>
      <c r="F22" s="2" t="s">
        <v>454</v>
      </c>
      <c r="G22">
        <v>15</v>
      </c>
      <c r="H22" t="str">
        <f t="shared" si="0"/>
        <v>INSERT INTO [ContractState]([startDate],[endDate],[activeContract],priorityLevel,price,contractType,oldContractId) VALUES('2021/02/01','2021/05/01','0','GOL3','12000','Communication Equipment Maintenance',(SELECT contractNumber FROM [Contract] WHERE contractID = '15'))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4437-4633-4DCE-98BC-91A091D5F0E2}">
  <dimension ref="A1:G15"/>
  <sheetViews>
    <sheetView workbookViewId="0">
      <selection activeCell="G19" sqref="G19"/>
    </sheetView>
  </sheetViews>
  <sheetFormatPr defaultRowHeight="15" x14ac:dyDescent="0.25"/>
  <cols>
    <col min="1" max="1" width="18.5703125" customWidth="1"/>
    <col min="2" max="3" width="18.42578125" customWidth="1"/>
    <col min="4" max="5" width="18.140625" customWidth="1"/>
    <col min="6" max="6" width="27.140625" customWidth="1"/>
    <col min="7" max="7" width="171.7109375" customWidth="1"/>
  </cols>
  <sheetData>
    <row r="1" spans="1:7" x14ac:dyDescent="0.25">
      <c r="A1" s="4" t="s">
        <v>472</v>
      </c>
      <c r="B1" s="4" t="s">
        <v>67</v>
      </c>
      <c r="C1" s="4" t="s">
        <v>34</v>
      </c>
      <c r="D1" s="4" t="s">
        <v>9</v>
      </c>
      <c r="E1" s="4" t="s">
        <v>6</v>
      </c>
      <c r="F1" s="4" t="s">
        <v>35</v>
      </c>
      <c r="G1" s="6" t="s">
        <v>584</v>
      </c>
    </row>
    <row r="2" spans="1:7" x14ac:dyDescent="0.25">
      <c r="A2" s="2" t="s">
        <v>253</v>
      </c>
      <c r="B2" s="2" t="s">
        <v>525</v>
      </c>
      <c r="C2" s="2" t="s">
        <v>238</v>
      </c>
      <c r="D2" s="2" t="s">
        <v>526</v>
      </c>
      <c r="E2" s="2" t="s">
        <v>527</v>
      </c>
      <c r="F2" s="5" t="s">
        <v>528</v>
      </c>
      <c r="G2" t="str">
        <f>"INSERT INTO ClientBusinessEmployee(businessID,firstName,surname,department,contactNumber,email) VALUES ('"&amp;A2&amp;"','"&amp;B2&amp;"','"&amp;C2&amp;"','"&amp;D2&amp;"','"&amp;E2&amp;"','"&amp;F2&amp;"')"</f>
        <v>INSERT INTO ClientBusinessEmployee(businessID,firstName,surname,department,contactNumber,email) VALUES ('10','Samuel','Jackson','Telemarketing','0457894562','samsam@gmail.com')</v>
      </c>
    </row>
    <row r="3" spans="1:7" x14ac:dyDescent="0.25">
      <c r="A3" s="2" t="s">
        <v>127</v>
      </c>
      <c r="B3" s="2" t="s">
        <v>529</v>
      </c>
      <c r="C3" s="2" t="s">
        <v>530</v>
      </c>
      <c r="D3" s="2" t="s">
        <v>531</v>
      </c>
      <c r="E3" s="2" t="s">
        <v>532</v>
      </c>
      <c r="F3" s="5" t="s">
        <v>533</v>
      </c>
      <c r="G3" t="str">
        <f t="shared" ref="G3:G15" si="0">"INSERT INTO ClientBusinessEmployee(businessID,firstName,surname,department,contactNumber,email) VALUES ('"&amp;A3&amp;"','"&amp;B3&amp;"','"&amp;C3&amp;"','"&amp;D3&amp;"','"&amp;E3&amp;"','"&amp;F3&amp;"')"</f>
        <v>INSERT INTO ClientBusinessEmployee(businessID,firstName,surname,department,contactNumber,email) VALUES ('2','Juniper','Friday','HR','0784561111','junefri@gmail.com')</v>
      </c>
    </row>
    <row r="4" spans="1:7" x14ac:dyDescent="0.25">
      <c r="A4" s="2" t="s">
        <v>222</v>
      </c>
      <c r="B4" s="2" t="s">
        <v>534</v>
      </c>
      <c r="C4" s="2" t="s">
        <v>535</v>
      </c>
      <c r="D4" s="2" t="s">
        <v>536</v>
      </c>
      <c r="E4" s="2" t="s">
        <v>537</v>
      </c>
      <c r="F4" s="5" t="s">
        <v>538</v>
      </c>
      <c r="G4" t="str">
        <f t="shared" si="0"/>
        <v>INSERT INTO ClientBusinessEmployee(businessID,firstName,surname,department,contactNumber,email) VALUES ('3','Greg','Hall','Garden Manager','0752369874','hallman@hotmail.com')</v>
      </c>
    </row>
    <row r="5" spans="1:7" x14ac:dyDescent="0.25">
      <c r="A5" s="2" t="s">
        <v>156</v>
      </c>
      <c r="B5" s="2" t="s">
        <v>539</v>
      </c>
      <c r="C5" s="2" t="s">
        <v>540</v>
      </c>
      <c r="D5" s="2" t="s">
        <v>541</v>
      </c>
      <c r="E5" s="2" t="s">
        <v>542</v>
      </c>
      <c r="F5" s="5" t="s">
        <v>543</v>
      </c>
      <c r="G5" t="str">
        <f t="shared" si="0"/>
        <v>INSERT INTO ClientBusinessEmployee(businessID,firstName,surname,department,contactNumber,email) VALUES ('5','Hayley','Shae','Plumber','0784568899','shae.hayley@gmail.com')</v>
      </c>
    </row>
    <row r="6" spans="1:7" x14ac:dyDescent="0.25">
      <c r="A6" s="2" t="s">
        <v>128</v>
      </c>
      <c r="B6" s="2" t="s">
        <v>544</v>
      </c>
      <c r="C6" s="2" t="s">
        <v>545</v>
      </c>
      <c r="D6" s="2" t="s">
        <v>526</v>
      </c>
      <c r="E6" s="2" t="s">
        <v>546</v>
      </c>
      <c r="F6" s="5" t="s">
        <v>547</v>
      </c>
      <c r="G6" t="str">
        <f t="shared" si="0"/>
        <v>INSERT INTO ClientBusinessEmployee(businessID,firstName,surname,department,contactNumber,email) VALUES ('6','Miena','van der Vyver','Telemarketing','0568974555','vdv.miena@vodamail.com')</v>
      </c>
    </row>
    <row r="7" spans="1:7" x14ac:dyDescent="0.25">
      <c r="A7" s="2" t="s">
        <v>128</v>
      </c>
      <c r="B7" s="2" t="s">
        <v>548</v>
      </c>
      <c r="C7" s="2" t="s">
        <v>116</v>
      </c>
      <c r="D7" s="2" t="s">
        <v>549</v>
      </c>
      <c r="E7" s="2" t="s">
        <v>550</v>
      </c>
      <c r="F7" s="5" t="s">
        <v>551</v>
      </c>
      <c r="G7" t="str">
        <f t="shared" si="0"/>
        <v>INSERT INTO ClientBusinessEmployee(businessID,firstName,surname,department,contactNumber,email) VALUES ('6','Amanda','Marshall','Finances','0824569874','amanda@industries.co.za')</v>
      </c>
    </row>
    <row r="8" spans="1:7" x14ac:dyDescent="0.25">
      <c r="A8" s="2" t="s">
        <v>126</v>
      </c>
      <c r="B8" s="2" t="s">
        <v>552</v>
      </c>
      <c r="C8" s="2" t="s">
        <v>553</v>
      </c>
      <c r="D8" s="2" t="s">
        <v>554</v>
      </c>
      <c r="E8" s="2" t="s">
        <v>555</v>
      </c>
      <c r="F8" s="5" t="s">
        <v>556</v>
      </c>
      <c r="G8" t="str">
        <f t="shared" si="0"/>
        <v>INSERT INTO ClientBusinessEmployee(businessID,firstName,surname,department,contactNumber,email) VALUES ('4','George','Bush','Cleaning Manager','0786541200','bushman@gmail.com')</v>
      </c>
    </row>
    <row r="9" spans="1:7" x14ac:dyDescent="0.25">
      <c r="A9" s="2" t="s">
        <v>129</v>
      </c>
      <c r="B9" s="2" t="s">
        <v>557</v>
      </c>
      <c r="C9" s="2" t="s">
        <v>558</v>
      </c>
      <c r="D9" s="2" t="s">
        <v>549</v>
      </c>
      <c r="E9" s="2" t="s">
        <v>559</v>
      </c>
      <c r="F9" s="5" t="s">
        <v>560</v>
      </c>
      <c r="G9" t="str">
        <f t="shared" si="0"/>
        <v>INSERT INTO ClientBusinessEmployee(businessID,firstName,surname,department,contactNumber,email) VALUES ('7','Olivia','Morrison','Finances','0825994455','olivia@hotmail.com')</v>
      </c>
    </row>
    <row r="10" spans="1:7" x14ac:dyDescent="0.25">
      <c r="A10" s="2" t="s">
        <v>253</v>
      </c>
      <c r="B10" s="2" t="s">
        <v>561</v>
      </c>
      <c r="C10" s="2" t="s">
        <v>114</v>
      </c>
      <c r="D10" s="2" t="s">
        <v>531</v>
      </c>
      <c r="E10" s="2" t="s">
        <v>562</v>
      </c>
      <c r="F10" s="5" t="s">
        <v>563</v>
      </c>
      <c r="G10" t="str">
        <f t="shared" si="0"/>
        <v>INSERT INTO ClientBusinessEmployee(businessID,firstName,surname,department,contactNumber,email) VALUES ('10','Paul','Houghton','HR','0687458985','paulhougton@gmail.com')</v>
      </c>
    </row>
    <row r="11" spans="1:7" x14ac:dyDescent="0.25">
      <c r="A11" s="2" t="s">
        <v>253</v>
      </c>
      <c r="B11" s="2" t="s">
        <v>564</v>
      </c>
      <c r="C11" s="2" t="s">
        <v>131</v>
      </c>
      <c r="D11" s="2" t="s">
        <v>549</v>
      </c>
      <c r="E11" s="2" t="s">
        <v>565</v>
      </c>
      <c r="F11" s="5" t="s">
        <v>566</v>
      </c>
      <c r="G11" t="str">
        <f t="shared" si="0"/>
        <v>INSERT INTO ClientBusinessEmployee(businessID,firstName,surname,department,contactNumber,email) VALUES ('10','Michelle','Venter','Finances','0865641233','venter.michelle@gmail.com')</v>
      </c>
    </row>
    <row r="12" spans="1:7" x14ac:dyDescent="0.25">
      <c r="A12" s="2" t="s">
        <v>162</v>
      </c>
      <c r="B12" s="2" t="s">
        <v>567</v>
      </c>
      <c r="C12" s="2" t="s">
        <v>568</v>
      </c>
      <c r="D12" s="2" t="s">
        <v>569</v>
      </c>
      <c r="E12" s="2" t="s">
        <v>570</v>
      </c>
      <c r="F12" s="5" t="s">
        <v>571</v>
      </c>
      <c r="G12" t="str">
        <f t="shared" si="0"/>
        <v>INSERT INTO ClientBusinessEmployee(businessID,firstName,surname,department,contactNumber,email) VALUES ('9','Bernadette','Trello','Site Manager','0456987777','bernie.trello@gmail.com')</v>
      </c>
    </row>
    <row r="13" spans="1:7" x14ac:dyDescent="0.25">
      <c r="A13" s="2" t="s">
        <v>162</v>
      </c>
      <c r="B13" s="2" t="s">
        <v>572</v>
      </c>
      <c r="C13" s="2" t="s">
        <v>573</v>
      </c>
      <c r="D13" s="2" t="s">
        <v>549</v>
      </c>
      <c r="E13" s="2" t="s">
        <v>574</v>
      </c>
      <c r="F13" s="5" t="s">
        <v>575</v>
      </c>
      <c r="G13" t="str">
        <f t="shared" si="0"/>
        <v>INSERT INTO ClientBusinessEmployee(businessID,firstName,surname,department,contactNumber,email) VALUES ('9','Junanda','Bojangle','Finances','0754123384','bojangles@gmail.com')</v>
      </c>
    </row>
    <row r="14" spans="1:7" x14ac:dyDescent="0.25">
      <c r="A14" s="2" t="s">
        <v>150</v>
      </c>
      <c r="B14" s="2" t="s">
        <v>576</v>
      </c>
      <c r="C14" s="2" t="s">
        <v>577</v>
      </c>
      <c r="D14" s="2" t="s">
        <v>526</v>
      </c>
      <c r="E14" s="2" t="s">
        <v>578</v>
      </c>
      <c r="F14" s="5" t="s">
        <v>579</v>
      </c>
      <c r="G14" t="str">
        <f t="shared" si="0"/>
        <v>INSERT INTO ClientBusinessEmployee(businessID,firstName,surname,department,contactNumber,email) VALUES ('8','Ashley','Jillian','Telemarketing','0785641255','jill.ash@gmail.com')</v>
      </c>
    </row>
    <row r="15" spans="1:7" x14ac:dyDescent="0.25">
      <c r="A15" s="2" t="s">
        <v>140</v>
      </c>
      <c r="B15" s="2" t="s">
        <v>580</v>
      </c>
      <c r="C15" s="2" t="s">
        <v>581</v>
      </c>
      <c r="D15" s="2" t="s">
        <v>531</v>
      </c>
      <c r="E15" s="2" t="s">
        <v>582</v>
      </c>
      <c r="F15" s="5" t="s">
        <v>583</v>
      </c>
      <c r="G15" t="str">
        <f t="shared" si="0"/>
        <v>INSERT INTO ClientBusinessEmployee(businessID,firstName,surname,department,contactNumber,email) VALUES ('1','Carey','King','HR','0764451115','kingcar@gmail.com')</v>
      </c>
    </row>
  </sheetData>
  <hyperlinks>
    <hyperlink ref="F2" r:id="rId1" xr:uid="{5A9AE0AA-1E55-4AAC-BE90-9F96E72B949C}"/>
    <hyperlink ref="F3" r:id="rId2" xr:uid="{64E0B0B3-2BFC-49E8-B86F-CCC9FBBE7B0A}"/>
    <hyperlink ref="F4" r:id="rId3" xr:uid="{B2F72C7D-2320-4897-AA99-19FC99B680FB}"/>
    <hyperlink ref="F5" r:id="rId4" xr:uid="{2F2CC61C-5EE5-4F2C-9761-5D56109870E8}"/>
    <hyperlink ref="F6" r:id="rId5" xr:uid="{37A9B7FB-EEA6-49D9-A74F-8DCE710D97D2}"/>
    <hyperlink ref="F7" r:id="rId6" xr:uid="{D67777CD-AF48-4DA3-BE77-D2B082280422}"/>
    <hyperlink ref="F8" r:id="rId7" xr:uid="{CF50BE1A-CB85-4806-889C-908A6DF3C033}"/>
    <hyperlink ref="F9" r:id="rId8" xr:uid="{A2F7E3DE-C308-4874-B05B-D65346EE31DD}"/>
    <hyperlink ref="F10" r:id="rId9" xr:uid="{C8E9B577-CD89-4E7D-8EED-1940202C2AF4}"/>
    <hyperlink ref="F11" r:id="rId10" xr:uid="{EB5B5328-F817-41B1-B456-48FECAC2F08C}"/>
    <hyperlink ref="F12" r:id="rId11" xr:uid="{E10CCC6D-E798-487A-94BB-EF96F3E4A6CB}"/>
    <hyperlink ref="F13" r:id="rId12" xr:uid="{61C679BE-55F0-4070-B129-9A358EC61BA4}"/>
    <hyperlink ref="F14" r:id="rId13" xr:uid="{37B32ED7-961B-45F2-9FCD-C171B206F6A4}"/>
    <hyperlink ref="F15" r:id="rId14" xr:uid="{ECB03443-B4EA-48EB-BAED-74A53C235AE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02A5-014A-4552-A1FB-B251320F8B86}">
  <dimension ref="A1:D30"/>
  <sheetViews>
    <sheetView tabSelected="1" workbookViewId="0">
      <selection activeCell="D46" sqref="D46"/>
    </sheetView>
  </sheetViews>
  <sheetFormatPr defaultRowHeight="15" x14ac:dyDescent="0.25"/>
  <cols>
    <col min="1" max="1" width="18.7109375" customWidth="1"/>
    <col min="2" max="2" width="18.5703125" customWidth="1"/>
    <col min="3" max="3" width="18.42578125" customWidth="1"/>
    <col min="4" max="4" width="160.42578125" customWidth="1"/>
  </cols>
  <sheetData>
    <row r="1" spans="1:4" x14ac:dyDescent="0.25">
      <c r="A1" s="4" t="s">
        <v>473</v>
      </c>
      <c r="B1" s="4" t="s">
        <v>474</v>
      </c>
      <c r="C1" s="4" t="s">
        <v>475</v>
      </c>
      <c r="D1" s="6" t="s">
        <v>584</v>
      </c>
    </row>
    <row r="2" spans="1:4" x14ac:dyDescent="0.25">
      <c r="A2" s="2" t="s">
        <v>140</v>
      </c>
      <c r="B2" s="2" t="s">
        <v>140</v>
      </c>
      <c r="C2" s="2"/>
      <c r="D2" t="str">
        <f>"INSERT INTO ClientContractLink(ContractID,ClientIndividualID) VALUES('"&amp;A2&amp;"','"&amp;B2&amp;"')"</f>
        <v>INSERT INTO ClientContractLink(ContractID,ClientIndividualID) VALUES('1','1')</v>
      </c>
    </row>
    <row r="3" spans="1:4" x14ac:dyDescent="0.25">
      <c r="A3" s="2" t="s">
        <v>127</v>
      </c>
      <c r="B3" s="2" t="s">
        <v>140</v>
      </c>
      <c r="C3" s="2"/>
      <c r="D3" t="str">
        <f>"INSERT INTO ClientContractLink(ContractID,ClientIndividualID) VALUES('"&amp;A3&amp;"','"&amp;B3&amp;"')"</f>
        <v>INSERT INTO ClientContractLink(ContractID,ClientIndividualID) VALUES('2','1')</v>
      </c>
    </row>
    <row r="4" spans="1:4" x14ac:dyDescent="0.25">
      <c r="A4" s="2" t="s">
        <v>222</v>
      </c>
      <c r="B4" s="2"/>
      <c r="C4" s="2" t="s">
        <v>140</v>
      </c>
      <c r="D4" t="str">
        <f xml:space="preserve"> "INSERT INTO ClientContractLink(ContractID,ClientBusinessID) VALUES('"&amp;A4&amp;"','"&amp;C4&amp;"')"</f>
        <v>INSERT INTO ClientContractLink(ContractID,ClientBusinessID) VALUES('3','1')</v>
      </c>
    </row>
    <row r="5" spans="1:4" x14ac:dyDescent="0.25">
      <c r="A5" s="2" t="s">
        <v>126</v>
      </c>
      <c r="B5" s="2"/>
      <c r="C5" s="2" t="s">
        <v>127</v>
      </c>
      <c r="D5" t="str">
        <f xml:space="preserve"> "INSERT INTO ClientContractLink(ContractID,ClientBusinessID) VALUES('"&amp;A5&amp;"','"&amp;C5&amp;"')"</f>
        <v>INSERT INTO ClientContractLink(ContractID,ClientBusinessID) VALUES('4','2')</v>
      </c>
    </row>
    <row r="6" spans="1:4" x14ac:dyDescent="0.25">
      <c r="A6" s="2" t="s">
        <v>156</v>
      </c>
      <c r="B6" s="2" t="s">
        <v>127</v>
      </c>
      <c r="C6" s="2"/>
      <c r="D6" t="str">
        <f>"INSERT INTO ClientContractLink(ContractID,ClientIndividualID) VALUES('"&amp;A6&amp;"','"&amp;B6&amp;"')"</f>
        <v>INSERT INTO ClientContractLink(ContractID,ClientIndividualID) VALUES('5','2')</v>
      </c>
    </row>
    <row r="7" spans="1:4" x14ac:dyDescent="0.25">
      <c r="A7" s="2" t="s">
        <v>128</v>
      </c>
      <c r="B7" s="2"/>
      <c r="C7" s="2" t="s">
        <v>222</v>
      </c>
      <c r="D7" t="str">
        <f xml:space="preserve"> "INSERT INTO ClientContractLink(ContractID,ClientBusinessID) VALUES('"&amp;A7&amp;"','"&amp;C7&amp;"')"</f>
        <v>INSERT INTO ClientContractLink(ContractID,ClientBusinessID) VALUES('6','3')</v>
      </c>
    </row>
    <row r="8" spans="1:4" x14ac:dyDescent="0.25">
      <c r="A8" s="2" t="s">
        <v>129</v>
      </c>
      <c r="B8" s="2" t="s">
        <v>222</v>
      </c>
      <c r="C8" s="2"/>
      <c r="D8" t="str">
        <f>"INSERT INTO ClientContractLink(ContractID,ClientIndividualID) VALUES('"&amp;A8&amp;"','"&amp;B8&amp;"')"</f>
        <v>INSERT INTO ClientContractLink(ContractID,ClientIndividualID) VALUES('7','3')</v>
      </c>
    </row>
    <row r="9" spans="1:4" x14ac:dyDescent="0.25">
      <c r="A9" s="2" t="s">
        <v>150</v>
      </c>
      <c r="B9" s="2"/>
      <c r="C9" s="2" t="s">
        <v>126</v>
      </c>
      <c r="D9" t="str">
        <f xml:space="preserve"> "INSERT INTO ClientContractLink(ContractID,ClientBusinessID) VALUES('"&amp;A9&amp;"','"&amp;C9&amp;"')"</f>
        <v>INSERT INTO ClientContractLink(ContractID,ClientBusinessID) VALUES('8','4')</v>
      </c>
    </row>
    <row r="10" spans="1:4" x14ac:dyDescent="0.25">
      <c r="A10" s="2" t="s">
        <v>162</v>
      </c>
      <c r="B10" s="2" t="s">
        <v>126</v>
      </c>
      <c r="C10" s="2"/>
      <c r="D10" t="str">
        <f>"INSERT INTO ClientContractLink(ContractID,ClientIndividualID) VALUES('"&amp;A10&amp;"','"&amp;B10&amp;"')"</f>
        <v>INSERT INTO ClientContractLink(ContractID,ClientIndividualID) VALUES('9','4')</v>
      </c>
    </row>
    <row r="11" spans="1:4" x14ac:dyDescent="0.25">
      <c r="A11" s="2" t="s">
        <v>253</v>
      </c>
      <c r="B11" s="2"/>
      <c r="C11" s="2" t="s">
        <v>156</v>
      </c>
      <c r="D11" t="str">
        <f xml:space="preserve"> "INSERT INTO ClientContractLink(ContractID,ClientBusinessID) VALUES('"&amp;A11&amp;"','"&amp;C11&amp;"')"</f>
        <v>INSERT INTO ClientContractLink(ContractID,ClientBusinessID) VALUES('10','5')</v>
      </c>
    </row>
    <row r="12" spans="1:4" x14ac:dyDescent="0.25">
      <c r="A12" s="2" t="s">
        <v>163</v>
      </c>
      <c r="B12" s="2" t="s">
        <v>156</v>
      </c>
      <c r="C12" s="2"/>
      <c r="D12" t="str">
        <f>"INSERT INTO ClientContractLink(ContractID,ClientIndividualID) VALUES('"&amp;A12&amp;"','"&amp;B12&amp;"')"</f>
        <v>INSERT INTO ClientContractLink(ContractID,ClientIndividualID) VALUES('11','5')</v>
      </c>
    </row>
    <row r="13" spans="1:4" x14ac:dyDescent="0.25">
      <c r="A13" s="2" t="s">
        <v>436</v>
      </c>
      <c r="B13" s="2"/>
      <c r="C13" s="2" t="s">
        <v>128</v>
      </c>
      <c r="D13" t="str">
        <f xml:space="preserve"> "INSERT INTO ClientContractLink(ContractID,ClientBusinessID) VALUES('"&amp;A13&amp;"','"&amp;C13&amp;"')"</f>
        <v>INSERT INTO ClientContractLink(ContractID,ClientBusinessID) VALUES('12','6')</v>
      </c>
    </row>
    <row r="14" spans="1:4" x14ac:dyDescent="0.25">
      <c r="A14" s="2" t="s">
        <v>252</v>
      </c>
      <c r="B14" s="2" t="s">
        <v>129</v>
      </c>
      <c r="C14" s="2"/>
      <c r="D14" t="str">
        <f>"INSERT INTO ClientContractLink(ContractID,ClientIndividualID) VALUES('"&amp;A14&amp;"','"&amp;B14&amp;"')"</f>
        <v>INSERT INTO ClientContractLink(ContractID,ClientIndividualID) VALUES('13','7')</v>
      </c>
    </row>
    <row r="15" spans="1:4" x14ac:dyDescent="0.25">
      <c r="A15" s="2" t="s">
        <v>187</v>
      </c>
      <c r="B15" s="2" t="s">
        <v>128</v>
      </c>
      <c r="C15" s="2"/>
      <c r="D15" t="str">
        <f>"INSERT INTO ClientContractLink(ContractID,ClientIndividualID) VALUES('"&amp;A15&amp;"','"&amp;B15&amp;"')"</f>
        <v>INSERT INTO ClientContractLink(ContractID,ClientIndividualID) VALUES('14','6')</v>
      </c>
    </row>
    <row r="16" spans="1:4" x14ac:dyDescent="0.25">
      <c r="A16" s="2" t="s">
        <v>251</v>
      </c>
      <c r="B16" s="2"/>
      <c r="C16" s="2" t="s">
        <v>129</v>
      </c>
      <c r="D16" t="str">
        <f xml:space="preserve"> "INSERT INTO ClientContractLink(ContractID,ClientBusinessID) VALUES('"&amp;A16&amp;"','"&amp;C16&amp;"')"</f>
        <v>INSERT INTO ClientContractLink(ContractID,ClientBusinessID) VALUES('15','7')</v>
      </c>
    </row>
    <row r="17" spans="1:4" x14ac:dyDescent="0.25">
      <c r="A17" s="2" t="s">
        <v>182</v>
      </c>
      <c r="B17" s="2" t="s">
        <v>150</v>
      </c>
      <c r="C17" s="2"/>
      <c r="D17" t="str">
        <f>"INSERT INTO ClientContractLink(ContractID,ClientIndividualID) VALUES('"&amp;A17&amp;"','"&amp;B17&amp;"')"</f>
        <v>INSERT INTO ClientContractLink(ContractID,ClientIndividualID) VALUES('16','8')</v>
      </c>
    </row>
    <row r="18" spans="1:4" x14ac:dyDescent="0.25">
      <c r="A18" s="2" t="s">
        <v>437</v>
      </c>
      <c r="B18" s="2"/>
      <c r="C18" s="2" t="s">
        <v>162</v>
      </c>
      <c r="D18" t="str">
        <f xml:space="preserve"> "INSERT INTO ClientContractLink(ContractID,ClientBusinessID) VALUES('"&amp;A18&amp;"','"&amp;C18&amp;"')"</f>
        <v>INSERT INTO ClientContractLink(ContractID,ClientBusinessID) VALUES('17','9')</v>
      </c>
    </row>
    <row r="19" spans="1:4" x14ac:dyDescent="0.25">
      <c r="A19" s="2" t="s">
        <v>438</v>
      </c>
      <c r="B19" s="2"/>
      <c r="C19" s="2" t="s">
        <v>150</v>
      </c>
      <c r="D19" t="str">
        <f xml:space="preserve"> "INSERT INTO ClientContractLink(ContractID,ClientBusinessID) VALUES('"&amp;A19&amp;"','"&amp;C19&amp;"')"</f>
        <v>INSERT INTO ClientContractLink(ContractID,ClientBusinessID) VALUES('18','8')</v>
      </c>
    </row>
    <row r="20" spans="1:4" x14ac:dyDescent="0.25">
      <c r="A20" s="2" t="s">
        <v>435</v>
      </c>
      <c r="B20" s="2" t="s">
        <v>162</v>
      </c>
      <c r="C20" s="2"/>
      <c r="D20" t="str">
        <f>"INSERT INTO ClientContractLink(ContractID,ClientIndividualID) VALUES('"&amp;A20&amp;"','"&amp;B20&amp;"')"</f>
        <v>INSERT INTO ClientContractLink(ContractID,ClientIndividualID) VALUES('19','9')</v>
      </c>
    </row>
    <row r="21" spans="1:4" x14ac:dyDescent="0.25">
      <c r="A21" s="2" t="s">
        <v>439</v>
      </c>
      <c r="B21" s="2" t="s">
        <v>253</v>
      </c>
      <c r="C21" s="2"/>
      <c r="D21" t="str">
        <f>"INSERT INTO ClientContractLink(ContractID,ClientIndividualID) VALUES('"&amp;A21&amp;"','"&amp;B21&amp;"')"</f>
        <v>INSERT INTO ClientContractLink(ContractID,ClientIndividualID) VALUES('20','10')</v>
      </c>
    </row>
    <row r="22" spans="1:4" x14ac:dyDescent="0.25">
      <c r="A22" s="2" t="s">
        <v>524</v>
      </c>
      <c r="B22" s="2"/>
      <c r="C22" s="2" t="s">
        <v>253</v>
      </c>
      <c r="D22" t="str">
        <f xml:space="preserve"> "INSERT INTO ClientContractLink(ContractID,ClientBusinessID) VALUES('"&amp;A22&amp;"','"&amp;C22&amp;"')"</f>
        <v>INSERT INTO ClientContractLink(ContractID,ClientBusinessID) VALUES('21','10')</v>
      </c>
    </row>
    <row r="23" spans="1:4" x14ac:dyDescent="0.25">
      <c r="A23" s="2"/>
      <c r="B23" s="2"/>
      <c r="C23" s="2"/>
    </row>
    <row r="24" spans="1:4" x14ac:dyDescent="0.25">
      <c r="A24" s="2"/>
      <c r="B24" s="2"/>
      <c r="C24" s="2"/>
    </row>
    <row r="25" spans="1:4" x14ac:dyDescent="0.25">
      <c r="A25" s="2"/>
      <c r="B25" s="2"/>
      <c r="C25" s="2"/>
    </row>
    <row r="26" spans="1:4" x14ac:dyDescent="0.25">
      <c r="A26" s="2"/>
      <c r="B26" s="2"/>
      <c r="C26" s="2"/>
    </row>
    <row r="27" spans="1:4" x14ac:dyDescent="0.25">
      <c r="A27" s="2"/>
      <c r="B27" s="2"/>
      <c r="C27" s="2"/>
    </row>
    <row r="28" spans="1:4" x14ac:dyDescent="0.25">
      <c r="A28" s="2"/>
      <c r="B28" s="2"/>
      <c r="C28" s="2"/>
    </row>
    <row r="29" spans="1:4" x14ac:dyDescent="0.25">
      <c r="A29" s="2"/>
      <c r="B29" s="2"/>
      <c r="C29" s="2"/>
    </row>
    <row r="30" spans="1:4" x14ac:dyDescent="0.25">
      <c r="A30" s="2"/>
      <c r="B30" s="2"/>
      <c r="C3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04A5-8130-4B55-B0CE-739B0F513F4F}">
  <dimension ref="A1:B30"/>
  <sheetViews>
    <sheetView workbookViewId="0">
      <selection activeCell="K25" sqref="K25"/>
    </sheetView>
  </sheetViews>
  <sheetFormatPr defaultRowHeight="15" x14ac:dyDescent="0.25"/>
  <cols>
    <col min="1" max="1" width="18" customWidth="1"/>
    <col min="2" max="2" width="17.85546875" customWidth="1"/>
  </cols>
  <sheetData>
    <row r="1" spans="1:2" x14ac:dyDescent="0.25">
      <c r="A1" s="4" t="s">
        <v>77</v>
      </c>
      <c r="B1" s="4" t="s">
        <v>476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06A-2485-41CD-A4A8-C5870EE7DB1B}">
  <dimension ref="A1:B30"/>
  <sheetViews>
    <sheetView workbookViewId="0">
      <selection sqref="A1:B30"/>
    </sheetView>
  </sheetViews>
  <sheetFormatPr defaultRowHeight="15" x14ac:dyDescent="0.25"/>
  <cols>
    <col min="1" max="1" width="17.5703125" customWidth="1"/>
    <col min="2" max="2" width="18" customWidth="1"/>
  </cols>
  <sheetData>
    <row r="1" spans="1:2" x14ac:dyDescent="0.25">
      <c r="A1" s="4" t="s">
        <v>473</v>
      </c>
      <c r="B1" s="4" t="s">
        <v>477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83B9-D961-4522-BC6F-FD0430E0BD73}">
  <dimension ref="A1:B30"/>
  <sheetViews>
    <sheetView workbookViewId="0">
      <selection activeCell="N26" sqref="N26"/>
    </sheetView>
  </sheetViews>
  <sheetFormatPr defaultRowHeight="15" x14ac:dyDescent="0.25"/>
  <cols>
    <col min="1" max="1" width="19" customWidth="1"/>
    <col min="2" max="2" width="18.140625" customWidth="1"/>
  </cols>
  <sheetData>
    <row r="1" spans="1:2" x14ac:dyDescent="0.25">
      <c r="A1" s="4" t="s">
        <v>473</v>
      </c>
      <c r="B1" s="4" t="s">
        <v>477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C129-151D-49F2-9EB6-6322C996EB93}">
  <dimension ref="A1:B30"/>
  <sheetViews>
    <sheetView workbookViewId="0">
      <selection activeCell="O21" sqref="O21"/>
    </sheetView>
  </sheetViews>
  <sheetFormatPr defaultRowHeight="15" x14ac:dyDescent="0.25"/>
  <cols>
    <col min="1" max="1" width="18" customWidth="1"/>
    <col min="2" max="2" width="18.140625" customWidth="1"/>
  </cols>
  <sheetData>
    <row r="1" spans="1:2" x14ac:dyDescent="0.25">
      <c r="A1" s="4" t="s">
        <v>477</v>
      </c>
      <c r="B1" s="4" t="s">
        <v>478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FC7F-785F-42AF-A035-14EA8387704C}">
  <dimension ref="A1:B30"/>
  <sheetViews>
    <sheetView workbookViewId="0">
      <selection activeCell="K33" sqref="K33"/>
    </sheetView>
  </sheetViews>
  <sheetFormatPr defaultRowHeight="15" x14ac:dyDescent="0.25"/>
  <cols>
    <col min="1" max="1" width="18" customWidth="1"/>
    <col min="2" max="2" width="18.140625" customWidth="1"/>
  </cols>
  <sheetData>
    <row r="1" spans="1:2" x14ac:dyDescent="0.25">
      <c r="A1" s="4" t="s">
        <v>477</v>
      </c>
      <c r="B1" s="4" t="s">
        <v>478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D7C6-0240-4ECE-BE64-2CC85BE3FEFC}">
  <dimension ref="A1:B30"/>
  <sheetViews>
    <sheetView workbookViewId="0">
      <selection activeCell="L23" sqref="L23"/>
    </sheetView>
  </sheetViews>
  <sheetFormatPr defaultRowHeight="15" x14ac:dyDescent="0.25"/>
  <cols>
    <col min="1" max="1" width="18.28515625" customWidth="1"/>
    <col min="2" max="2" width="18" customWidth="1"/>
  </cols>
  <sheetData>
    <row r="1" spans="1:2" x14ac:dyDescent="0.25">
      <c r="A1" s="4" t="s">
        <v>479</v>
      </c>
      <c r="B1" s="4" t="s">
        <v>476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D1D-0EA8-4378-9170-EAD7A092500C}">
  <dimension ref="A1:B30"/>
  <sheetViews>
    <sheetView workbookViewId="0">
      <selection activeCell="H13" sqref="H13"/>
    </sheetView>
  </sheetViews>
  <sheetFormatPr defaultRowHeight="15" x14ac:dyDescent="0.25"/>
  <cols>
    <col min="1" max="1" width="27.140625" customWidth="1"/>
    <col min="2" max="2" width="18.140625" customWidth="1"/>
  </cols>
  <sheetData>
    <row r="1" spans="1:2" x14ac:dyDescent="0.25">
      <c r="A1" s="4" t="s">
        <v>480</v>
      </c>
      <c r="B1" s="4" t="s">
        <v>479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597C-F110-4421-AB34-615295043718}">
  <dimension ref="A1:B30"/>
  <sheetViews>
    <sheetView workbookViewId="0">
      <selection activeCell="L23" sqref="L23"/>
    </sheetView>
  </sheetViews>
  <sheetFormatPr defaultRowHeight="15" x14ac:dyDescent="0.25"/>
  <cols>
    <col min="1" max="1" width="18.140625" customWidth="1"/>
    <col min="2" max="2" width="18.7109375" customWidth="1"/>
  </cols>
  <sheetData>
    <row r="1" spans="1:2" x14ac:dyDescent="0.25">
      <c r="A1" s="4" t="s">
        <v>77</v>
      </c>
      <c r="B1" s="4" t="s">
        <v>481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Address</vt:lpstr>
      <vt:lpstr>Employee</vt:lpstr>
      <vt:lpstr>Specialisation</vt:lpstr>
      <vt:lpstr>ClientIndividual</vt:lpstr>
      <vt:lpstr>ClientBusiness</vt:lpstr>
      <vt:lpstr>ServicePackage</vt:lpstr>
      <vt:lpstr>Service</vt:lpstr>
      <vt:lpstr>Call</vt:lpstr>
      <vt:lpstr>ServiceRequest</vt:lpstr>
      <vt:lpstr>Job</vt:lpstr>
      <vt:lpstr>Contract</vt:lpstr>
      <vt:lpstr>ContractState</vt:lpstr>
      <vt:lpstr>ClientBusinessEmployee</vt:lpstr>
      <vt:lpstr>ClientContractLink</vt:lpstr>
      <vt:lpstr>JobEmployeeLink</vt:lpstr>
      <vt:lpstr>ServiceContractLink</vt:lpstr>
      <vt:lpstr>ServiceContractStateLink</vt:lpstr>
      <vt:lpstr>ServicePackageLink</vt:lpstr>
      <vt:lpstr>ServicePackageStateLink</vt:lpstr>
      <vt:lpstr>ServiceRequestJobLink</vt:lpstr>
      <vt:lpstr>ServiceRequestSpecialisationLin</vt:lpstr>
      <vt:lpstr>SpecialisationEmployeeLink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 Wet</dc:creator>
  <cp:lastModifiedBy>Matin De Wet</cp:lastModifiedBy>
  <dcterms:created xsi:type="dcterms:W3CDTF">2015-06-05T18:17:20Z</dcterms:created>
  <dcterms:modified xsi:type="dcterms:W3CDTF">2021-05-18T15:51:15Z</dcterms:modified>
</cp:coreProperties>
</file>