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 tabRatio="848" firstSheet="9" activeTab="21"/>
  </bookViews>
  <sheets>
    <sheet name="Исходный" sheetId="1" r:id="rId1"/>
    <sheet name="Граббс 1" sheetId="2" r:id="rId2"/>
    <sheet name="Граббс 2" sheetId="3" r:id="rId3"/>
    <sheet name="Граббс 3" sheetId="4" r:id="rId4"/>
    <sheet name="Граббс 4" sheetId="5" r:id="rId5"/>
    <sheet name="Граббс 5" sheetId="6" r:id="rId6"/>
    <sheet name="Граббс 6" sheetId="7" r:id="rId7"/>
    <sheet name="Граббс 7" sheetId="8" r:id="rId8"/>
    <sheet name="Граббс 8" sheetId="9" r:id="rId9"/>
    <sheet name="Граббс 9" sheetId="10" r:id="rId10"/>
    <sheet name="Граббс 10" sheetId="11" r:id="rId11"/>
    <sheet name="Коррел" sheetId="12" r:id="rId12"/>
    <sheet name="Регресс" sheetId="13" r:id="rId13"/>
    <sheet name="Регресс 2" sheetId="14" r:id="rId14"/>
    <sheet name="Аппрокс" sheetId="15" r:id="rId15"/>
    <sheet name="Прогноз" sheetId="16" r:id="rId16"/>
    <sheet name="Прогноз 2" sheetId="17" r:id="rId17"/>
    <sheet name="Нелинейн" sheetId="18" r:id="rId18"/>
    <sheet name=" Гетероскед 1" sheetId="20" r:id="rId19"/>
    <sheet name="Гетероскед 2" sheetId="21" r:id="rId20"/>
    <sheet name="Гетероскед 3" sheetId="22" r:id="rId21"/>
    <sheet name="Прогноз нов" sheetId="23" r:id="rId22"/>
  </sheets>
  <definedNames>
    <definedName name="_xlnm._FilterDatabase" localSheetId="1" hidden="1">'Граббс 1'!$A$2:$A$31</definedName>
    <definedName name="_xlnm._FilterDatabase" localSheetId="15" hidden="1">Прогноз!$A$1:$D$31</definedName>
  </definedNames>
  <calcPr calcId="152511"/>
</workbook>
</file>

<file path=xl/calcChain.xml><?xml version="1.0" encoding="utf-8"?>
<calcChain xmlns="http://schemas.openxmlformats.org/spreadsheetml/2006/main">
  <c r="A32" i="23" l="1"/>
  <c r="A32" i="16" l="1"/>
  <c r="D55" i="22" l="1"/>
  <c r="D56" i="21"/>
  <c r="F57" i="20"/>
  <c r="F56" i="20"/>
  <c r="F3" i="18" l="1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2" i="18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2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2" i="18"/>
  <c r="G4" i="17" a="1"/>
  <c r="G4" i="17" s="1"/>
  <c r="I2" i="17"/>
  <c r="H2" i="17"/>
  <c r="I5" i="17" l="1"/>
  <c r="I6" i="17"/>
  <c r="H5" i="17"/>
  <c r="H6" i="17"/>
  <c r="G5" i="17"/>
  <c r="G6" i="17"/>
  <c r="I4" i="17"/>
  <c r="H4" i="17"/>
  <c r="G8" i="17" s="1" a="1"/>
  <c r="G8" i="17" l="1"/>
  <c r="I8" i="17"/>
  <c r="H9" i="17"/>
  <c r="H10" i="17"/>
  <c r="I9" i="17"/>
  <c r="G9" i="17"/>
  <c r="H8" i="17"/>
  <c r="G10" i="17"/>
  <c r="I10" i="17"/>
  <c r="F3" i="15"/>
  <c r="F4" i="15"/>
  <c r="F7" i="15"/>
  <c r="F8" i="15"/>
  <c r="F11" i="15"/>
  <c r="F12" i="15"/>
  <c r="F15" i="15"/>
  <c r="F16" i="15"/>
  <c r="F19" i="15"/>
  <c r="F20" i="15"/>
  <c r="F23" i="15"/>
  <c r="F24" i="15"/>
  <c r="F27" i="15"/>
  <c r="F28" i="15"/>
  <c r="F31" i="15"/>
  <c r="F2" i="15"/>
  <c r="E3" i="15"/>
  <c r="E4" i="15"/>
  <c r="E5" i="15"/>
  <c r="F5" i="15" s="1"/>
  <c r="E6" i="15"/>
  <c r="F6" i="15" s="1"/>
  <c r="E7" i="15"/>
  <c r="E8" i="15"/>
  <c r="E9" i="15"/>
  <c r="F9" i="15" s="1"/>
  <c r="E10" i="15"/>
  <c r="F10" i="15" s="1"/>
  <c r="E11" i="15"/>
  <c r="E12" i="15"/>
  <c r="E13" i="15"/>
  <c r="F13" i="15" s="1"/>
  <c r="E14" i="15"/>
  <c r="F14" i="15" s="1"/>
  <c r="E15" i="15"/>
  <c r="E16" i="15"/>
  <c r="E17" i="15"/>
  <c r="F17" i="15" s="1"/>
  <c r="E18" i="15"/>
  <c r="F18" i="15" s="1"/>
  <c r="E19" i="15"/>
  <c r="E20" i="15"/>
  <c r="E21" i="15"/>
  <c r="F21" i="15" s="1"/>
  <c r="E22" i="15"/>
  <c r="F22" i="15" s="1"/>
  <c r="E23" i="15"/>
  <c r="E24" i="15"/>
  <c r="E25" i="15"/>
  <c r="F25" i="15" s="1"/>
  <c r="E26" i="15"/>
  <c r="F26" i="15" s="1"/>
  <c r="E27" i="15"/>
  <c r="E28" i="15"/>
  <c r="E29" i="15"/>
  <c r="F29" i="15" s="1"/>
  <c r="E30" i="15"/>
  <c r="F30" i="15" s="1"/>
  <c r="E31" i="15"/>
  <c r="E2" i="15"/>
  <c r="F32" i="15" l="1"/>
  <c r="H32" i="15" s="1"/>
  <c r="G12" i="17" a="1"/>
  <c r="G12" i="17" s="1"/>
  <c r="G14" i="17" s="1"/>
  <c r="G16" i="17" s="1"/>
  <c r="E55" i="14"/>
  <c r="E54" i="14"/>
  <c r="S23" i="11" l="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4" i="11"/>
  <c r="S25" i="11"/>
  <c r="S26" i="11"/>
  <c r="S27" i="11"/>
  <c r="S28" i="11"/>
  <c r="S29" i="11"/>
  <c r="S30" i="11"/>
  <c r="S2" i="11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2" i="10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2" i="9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2" i="8"/>
  <c r="S3" i="6" l="1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2" i="6"/>
  <c r="S30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2" i="5"/>
  <c r="S23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4" i="4"/>
  <c r="S25" i="4"/>
  <c r="S26" i="4"/>
  <c r="S27" i="4"/>
  <c r="S28" i="4"/>
  <c r="S29" i="4"/>
  <c r="S30" i="4"/>
  <c r="S2" i="4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2" i="3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" i="2"/>
  <c r="S2" i="2"/>
</calcChain>
</file>

<file path=xl/sharedStrings.xml><?xml version="1.0" encoding="utf-8"?>
<sst xmlns="http://schemas.openxmlformats.org/spreadsheetml/2006/main" count="994" uniqueCount="134">
  <si>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</si>
  <si>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</si>
  <si>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</si>
  <si>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</si>
  <si>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</si>
  <si>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</si>
  <si>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</si>
  <si>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</si>
  <si>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</si>
  <si>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</si>
  <si>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</si>
  <si>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</si>
  <si>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</si>
  <si>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</si>
  <si>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y - сумма в жиме, приседе и тяге</t>
  </si>
  <si>
    <t>x4 - индекс массы тела</t>
  </si>
  <si>
    <t>x5 - количество тренировок в неделю</t>
  </si>
  <si>
    <t>x6 - количество упражнений за тренировку</t>
  </si>
  <si>
    <t>x15</t>
  </si>
  <si>
    <t>x2 - возраст (полных лет)</t>
  </si>
  <si>
    <t>x9 - употребление спортивного питания (3 - регулярно, 2 - периодически, 1 - несколько раз пробовал, 0 - никогда не пробовал)</t>
  </si>
  <si>
    <t>x15 - образ жизни (3 - очень подвижный, 2 - активный, 1 - малая активность, в большинстве своём сидячий,  0 - полностью сидячий)</t>
  </si>
  <si>
    <t>x1 - стаж (лет)</t>
  </si>
  <si>
    <t>x3 - вес (кг)</t>
  </si>
  <si>
    <t>x12 - количество белка в сутки (гр.)</t>
  </si>
  <si>
    <t>x13 - количество углеводов в сутки (гр.)</t>
  </si>
  <si>
    <t>x14 - количество жиров в сутки (гр.)</t>
  </si>
  <si>
    <t>x11 - количество калорий в сутки (ккал)</t>
  </si>
  <si>
    <t>x10 - употребление фармакологии (3 - регулярно, 2 - периодически, 1 - несколько раз пробовал, 0 - никогда не пробовал)</t>
  </si>
  <si>
    <t xml:space="preserve"> y</t>
  </si>
  <si>
    <t xml:space="preserve">№ </t>
  </si>
  <si>
    <t>y</t>
  </si>
  <si>
    <t>3 пункт</t>
  </si>
  <si>
    <t>4 пункт</t>
  </si>
  <si>
    <t xml:space="preserve">д1 </t>
  </si>
  <si>
    <t>д2</t>
  </si>
  <si>
    <t>д3</t>
  </si>
  <si>
    <t>д4</t>
  </si>
  <si>
    <t>д5</t>
  </si>
  <si>
    <t>д6</t>
  </si>
  <si>
    <t>д7</t>
  </si>
  <si>
    <t>д8</t>
  </si>
  <si>
    <t>д9</t>
  </si>
  <si>
    <t>д10</t>
  </si>
  <si>
    <t>д11</t>
  </si>
  <si>
    <t>д12</t>
  </si>
  <si>
    <t>д13</t>
  </si>
  <si>
    <t>д14</t>
  </si>
  <si>
    <t>д15</t>
  </si>
  <si>
    <t>д16</t>
  </si>
  <si>
    <t>д17</t>
  </si>
  <si>
    <t>д18</t>
  </si>
  <si>
    <t>д19</t>
  </si>
  <si>
    <t>д20</t>
  </si>
  <si>
    <t>д21</t>
  </si>
  <si>
    <t>д22</t>
  </si>
  <si>
    <t>д23</t>
  </si>
  <si>
    <t>д24</t>
  </si>
  <si>
    <t>д25</t>
  </si>
  <si>
    <t>д26</t>
  </si>
  <si>
    <t>д27</t>
  </si>
  <si>
    <t>д28</t>
  </si>
  <si>
    <t>д29</t>
  </si>
  <si>
    <t>max д</t>
  </si>
  <si>
    <t>индекс I'</t>
  </si>
  <si>
    <t xml:space="preserve">n*g = </t>
  </si>
  <si>
    <t>n - n*g=</t>
  </si>
  <si>
    <t>не попадает, прекращаем проверку</t>
  </si>
  <si>
    <t>д1</t>
  </si>
  <si>
    <t>5 пункт</t>
  </si>
  <si>
    <t>сумма жим, присед, тяга</t>
  </si>
  <si>
    <t>стаж</t>
  </si>
  <si>
    <t>возраст</t>
  </si>
  <si>
    <t>вес</t>
  </si>
  <si>
    <t>ИМТ</t>
  </si>
  <si>
    <t>кол-во тренировок</t>
  </si>
  <si>
    <t>кол-во упражнений за тренировку</t>
  </si>
  <si>
    <t>курите ли вы</t>
  </si>
  <si>
    <t>употребление спортпита</t>
  </si>
  <si>
    <t>употребление фармы</t>
  </si>
  <si>
    <t>образ жизни</t>
  </si>
  <si>
    <t>эти показатели мы не проверяем, т к во всех случаях разность будет составлять либо 0, либо 1</t>
  </si>
  <si>
    <t>кол-во калорий</t>
  </si>
  <si>
    <t>кол-во белка</t>
  </si>
  <si>
    <t>кол-во углеводов</t>
  </si>
  <si>
    <t>кол-во жиров</t>
  </si>
  <si>
    <t>Корреляционная матрица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</si>
  <si>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</si>
  <si>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</si>
  <si>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</si>
  <si>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</si>
  <si>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</si>
  <si>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</si>
  <si>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</si>
  <si>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</si>
  <si>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</si>
  <si>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</si>
  <si>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</si>
  <si>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</si>
  <si>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</si>
  <si>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</si>
  <si>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</si>
  <si>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</si>
  <si>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</si>
  <si>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</si>
  <si>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</si>
  <si>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</si>
  <si>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</si>
  <si>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</si>
  <si>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</si>
  <si>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</si>
  <si>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</si>
  <si>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</si>
  <si>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</si>
  <si>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</si>
  <si>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Протокол регрессионного анализа №1</t>
  </si>
  <si>
    <t>Протокол регрессионного анализа №2</t>
  </si>
  <si>
    <t>F-критическое</t>
  </si>
  <si>
    <t>t-критическое</t>
  </si>
  <si>
    <t>ошибка=</t>
  </si>
  <si>
    <t>станд ошиб=</t>
  </si>
  <si>
    <t>tкритич=</t>
  </si>
  <si>
    <t>1/x1</t>
  </si>
  <si>
    <t>lny</t>
  </si>
  <si>
    <t>lnx</t>
  </si>
  <si>
    <t>Первая подвыборка</t>
  </si>
  <si>
    <t>Вторая подвыборка</t>
  </si>
  <si>
    <t>Fрасч=</t>
  </si>
  <si>
    <t>Fкр=</t>
  </si>
  <si>
    <t>x8 - курите ли вы (1 - да, 2 - нет)</t>
  </si>
  <si>
    <t>x7 - делаете ли вы зардку по утрам (1 - да, 2 - нет)</t>
  </si>
  <si>
    <t>зарядка по утрам</t>
  </si>
  <si>
    <t>X1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</si>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</sst>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0000"/>
    <numFmt numFmtId="165" formatCode="0.00000%"/>
    <numFmt numFmtId="166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164" fontId="0" fillId="0" borderId="0" xfId="0" applyNumberFormat="1" applyFill="1" applyBorder="1" applyAlignment="1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ont="1" applyBorder="1"/>
    <xf numFmtId="0" fontId="0" fillId="0" borderId="5" xfId="0" applyFont="1" applyBorder="1"/>
    <xf numFmtId="166" fontId="0" fillId="0" borderId="3" xfId="0" applyNumberFormat="1" applyFill="1" applyBorder="1" applyAlignment="1"/>
    <xf numFmtId="0" fontId="0" fillId="0" borderId="5" xfId="0" applyBorder="1"/>
    <xf numFmtId="0" fontId="0" fillId="3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" fontId="0" fillId="2" borderId="4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2400">
                <a:solidFill>
                  <a:sysClr val="windowText" lastClr="000000"/>
                </a:solidFill>
              </a:rPr>
              <a:t>Полиномиальное</a:t>
            </a:r>
            <a:r>
              <a:rPr lang="ru-RU" sz="2400" baseline="0">
                <a:solidFill>
                  <a:sysClr val="windowText" lastClr="000000"/>
                </a:solidFill>
              </a:rPr>
              <a:t> уравнение регрессии второй степени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Нелинейн!$B$1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3434077428364737"/>
                  <c:y val="1.3584390751383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Нелинейн!$B$2:$B$31</c:f>
              <c:numCache>
                <c:formatCode>General</c:formatCode>
                <c:ptCount val="30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0.5</c:v>
                </c:pt>
                <c:pt idx="4">
                  <c:v>1</c:v>
                </c:pt>
                <c:pt idx="5">
                  <c:v>7.5</c:v>
                </c:pt>
                <c:pt idx="6">
                  <c:v>1</c:v>
                </c:pt>
                <c:pt idx="7">
                  <c:v>2</c:v>
                </c:pt>
                <c:pt idx="8">
                  <c:v>1.5</c:v>
                </c:pt>
                <c:pt idx="9">
                  <c:v>1</c:v>
                </c:pt>
                <c:pt idx="10">
                  <c:v>2.5</c:v>
                </c:pt>
                <c:pt idx="11">
                  <c:v>3</c:v>
                </c:pt>
                <c:pt idx="12">
                  <c:v>6</c:v>
                </c:pt>
                <c:pt idx="13">
                  <c:v>8</c:v>
                </c:pt>
                <c:pt idx="14">
                  <c:v>10</c:v>
                </c:pt>
                <c:pt idx="15">
                  <c:v>12</c:v>
                </c:pt>
                <c:pt idx="16">
                  <c:v>15</c:v>
                </c:pt>
                <c:pt idx="17">
                  <c:v>3</c:v>
                </c:pt>
                <c:pt idx="18">
                  <c:v>5.5</c:v>
                </c:pt>
                <c:pt idx="19">
                  <c:v>9</c:v>
                </c:pt>
                <c:pt idx="20">
                  <c:v>7</c:v>
                </c:pt>
                <c:pt idx="21">
                  <c:v>5</c:v>
                </c:pt>
                <c:pt idx="22">
                  <c:v>4.5</c:v>
                </c:pt>
                <c:pt idx="23">
                  <c:v>2</c:v>
                </c:pt>
                <c:pt idx="24">
                  <c:v>11</c:v>
                </c:pt>
                <c:pt idx="25">
                  <c:v>9</c:v>
                </c:pt>
                <c:pt idx="26">
                  <c:v>3</c:v>
                </c:pt>
                <c:pt idx="27">
                  <c:v>2.5</c:v>
                </c:pt>
                <c:pt idx="28">
                  <c:v>17</c:v>
                </c:pt>
                <c:pt idx="29">
                  <c:v>12</c:v>
                </c:pt>
              </c:numCache>
            </c:numRef>
          </c:xVal>
          <c:yVal>
            <c:numRef>
              <c:f>Нелинейн!$A$2:$A$31</c:f>
              <c:numCache>
                <c:formatCode>General</c:formatCode>
                <c:ptCount val="30"/>
                <c:pt idx="0">
                  <c:v>560</c:v>
                </c:pt>
                <c:pt idx="1">
                  <c:v>385</c:v>
                </c:pt>
                <c:pt idx="2">
                  <c:v>375</c:v>
                </c:pt>
                <c:pt idx="3">
                  <c:v>180</c:v>
                </c:pt>
                <c:pt idx="4">
                  <c:v>195</c:v>
                </c:pt>
                <c:pt idx="5">
                  <c:v>475</c:v>
                </c:pt>
                <c:pt idx="6">
                  <c:v>205</c:v>
                </c:pt>
                <c:pt idx="7">
                  <c:v>230</c:v>
                </c:pt>
                <c:pt idx="8">
                  <c:v>155</c:v>
                </c:pt>
                <c:pt idx="9">
                  <c:v>160</c:v>
                </c:pt>
                <c:pt idx="10">
                  <c:v>295</c:v>
                </c:pt>
                <c:pt idx="11">
                  <c:v>410</c:v>
                </c:pt>
                <c:pt idx="12">
                  <c:v>430</c:v>
                </c:pt>
                <c:pt idx="13">
                  <c:v>460</c:v>
                </c:pt>
                <c:pt idx="14">
                  <c:v>480</c:v>
                </c:pt>
                <c:pt idx="15">
                  <c:v>690</c:v>
                </c:pt>
                <c:pt idx="16">
                  <c:v>780</c:v>
                </c:pt>
                <c:pt idx="17">
                  <c:v>330</c:v>
                </c:pt>
                <c:pt idx="18">
                  <c:v>375</c:v>
                </c:pt>
                <c:pt idx="19">
                  <c:v>590</c:v>
                </c:pt>
                <c:pt idx="20">
                  <c:v>510</c:v>
                </c:pt>
                <c:pt idx="21">
                  <c:v>420</c:v>
                </c:pt>
                <c:pt idx="22">
                  <c:v>455</c:v>
                </c:pt>
                <c:pt idx="23">
                  <c:v>225</c:v>
                </c:pt>
                <c:pt idx="24">
                  <c:v>550</c:v>
                </c:pt>
                <c:pt idx="25">
                  <c:v>465</c:v>
                </c:pt>
                <c:pt idx="26">
                  <c:v>325</c:v>
                </c:pt>
                <c:pt idx="27">
                  <c:v>290</c:v>
                </c:pt>
                <c:pt idx="28">
                  <c:v>750</c:v>
                </c:pt>
                <c:pt idx="29">
                  <c:v>685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C6B-4933-96A3-4F02029D1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306560"/>
        <c:axId val="1333307648"/>
      </c:scatterChart>
      <c:valAx>
        <c:axId val="133330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3307648"/>
        <c:crosses val="autoZero"/>
        <c:crossBetween val="midCat"/>
      </c:valAx>
      <c:valAx>
        <c:axId val="133330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330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2400">
                <a:solidFill>
                  <a:sysClr val="windowText" lastClr="000000"/>
                </a:solidFill>
              </a:rPr>
              <a:t>Полиномиальное</a:t>
            </a:r>
            <a:r>
              <a:rPr lang="ru-RU" sz="2400" baseline="0">
                <a:solidFill>
                  <a:sysClr val="windowText" lastClr="000000"/>
                </a:solidFill>
              </a:rPr>
              <a:t> уравнение регрессии второй степени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Нелинейн!$B$1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Нелинейн!$B$2:$B$31</c:f>
              <c:numCache>
                <c:formatCode>General</c:formatCode>
                <c:ptCount val="30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0.5</c:v>
                </c:pt>
                <c:pt idx="4">
                  <c:v>1</c:v>
                </c:pt>
                <c:pt idx="5">
                  <c:v>7.5</c:v>
                </c:pt>
                <c:pt idx="6">
                  <c:v>1</c:v>
                </c:pt>
                <c:pt idx="7">
                  <c:v>2</c:v>
                </c:pt>
                <c:pt idx="8">
                  <c:v>1.5</c:v>
                </c:pt>
                <c:pt idx="9">
                  <c:v>1</c:v>
                </c:pt>
                <c:pt idx="10">
                  <c:v>2.5</c:v>
                </c:pt>
                <c:pt idx="11">
                  <c:v>3</c:v>
                </c:pt>
                <c:pt idx="12">
                  <c:v>6</c:v>
                </c:pt>
                <c:pt idx="13">
                  <c:v>8</c:v>
                </c:pt>
                <c:pt idx="14">
                  <c:v>10</c:v>
                </c:pt>
                <c:pt idx="15">
                  <c:v>12</c:v>
                </c:pt>
                <c:pt idx="16">
                  <c:v>15</c:v>
                </c:pt>
                <c:pt idx="17">
                  <c:v>3</c:v>
                </c:pt>
                <c:pt idx="18">
                  <c:v>5.5</c:v>
                </c:pt>
                <c:pt idx="19">
                  <c:v>9</c:v>
                </c:pt>
                <c:pt idx="20">
                  <c:v>7</c:v>
                </c:pt>
                <c:pt idx="21">
                  <c:v>5</c:v>
                </c:pt>
                <c:pt idx="22">
                  <c:v>4.5</c:v>
                </c:pt>
                <c:pt idx="23">
                  <c:v>2</c:v>
                </c:pt>
                <c:pt idx="24">
                  <c:v>11</c:v>
                </c:pt>
                <c:pt idx="25">
                  <c:v>9</c:v>
                </c:pt>
                <c:pt idx="26">
                  <c:v>3</c:v>
                </c:pt>
                <c:pt idx="27">
                  <c:v>2.5</c:v>
                </c:pt>
                <c:pt idx="28">
                  <c:v>17</c:v>
                </c:pt>
                <c:pt idx="29">
                  <c:v>12</c:v>
                </c:pt>
              </c:numCache>
            </c:numRef>
          </c:xVal>
          <c:yVal>
            <c:numRef>
              <c:f>Нелинейн!$A$2:$A$31</c:f>
              <c:numCache>
                <c:formatCode>General</c:formatCode>
                <c:ptCount val="30"/>
                <c:pt idx="0">
                  <c:v>560</c:v>
                </c:pt>
                <c:pt idx="1">
                  <c:v>385</c:v>
                </c:pt>
                <c:pt idx="2">
                  <c:v>375</c:v>
                </c:pt>
                <c:pt idx="3">
                  <c:v>180</c:v>
                </c:pt>
                <c:pt idx="4">
                  <c:v>195</c:v>
                </c:pt>
                <c:pt idx="5">
                  <c:v>475</c:v>
                </c:pt>
                <c:pt idx="6">
                  <c:v>205</c:v>
                </c:pt>
                <c:pt idx="7">
                  <c:v>230</c:v>
                </c:pt>
                <c:pt idx="8">
                  <c:v>155</c:v>
                </c:pt>
                <c:pt idx="9">
                  <c:v>160</c:v>
                </c:pt>
                <c:pt idx="10">
                  <c:v>295</c:v>
                </c:pt>
                <c:pt idx="11">
                  <c:v>410</c:v>
                </c:pt>
                <c:pt idx="12">
                  <c:v>430</c:v>
                </c:pt>
                <c:pt idx="13">
                  <c:v>460</c:v>
                </c:pt>
                <c:pt idx="14">
                  <c:v>480</c:v>
                </c:pt>
                <c:pt idx="15">
                  <c:v>690</c:v>
                </c:pt>
                <c:pt idx="16">
                  <c:v>780</c:v>
                </c:pt>
                <c:pt idx="17">
                  <c:v>330</c:v>
                </c:pt>
                <c:pt idx="18">
                  <c:v>375</c:v>
                </c:pt>
                <c:pt idx="19">
                  <c:v>590</c:v>
                </c:pt>
                <c:pt idx="20">
                  <c:v>510</c:v>
                </c:pt>
                <c:pt idx="21">
                  <c:v>420</c:v>
                </c:pt>
                <c:pt idx="22">
                  <c:v>455</c:v>
                </c:pt>
                <c:pt idx="23">
                  <c:v>225</c:v>
                </c:pt>
                <c:pt idx="24">
                  <c:v>550</c:v>
                </c:pt>
                <c:pt idx="25">
                  <c:v>465</c:v>
                </c:pt>
                <c:pt idx="26">
                  <c:v>325</c:v>
                </c:pt>
                <c:pt idx="27">
                  <c:v>290</c:v>
                </c:pt>
                <c:pt idx="28">
                  <c:v>750</c:v>
                </c:pt>
                <c:pt idx="29">
                  <c:v>685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Нелинейн!$B$1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3434077428364737"/>
                  <c:y val="1.3584390751383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Нелинейн!$B$2:$B$31</c:f>
              <c:numCache>
                <c:formatCode>General</c:formatCode>
                <c:ptCount val="30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0.5</c:v>
                </c:pt>
                <c:pt idx="4">
                  <c:v>1</c:v>
                </c:pt>
                <c:pt idx="5">
                  <c:v>7.5</c:v>
                </c:pt>
                <c:pt idx="6">
                  <c:v>1</c:v>
                </c:pt>
                <c:pt idx="7">
                  <c:v>2</c:v>
                </c:pt>
                <c:pt idx="8">
                  <c:v>1.5</c:v>
                </c:pt>
                <c:pt idx="9">
                  <c:v>1</c:v>
                </c:pt>
                <c:pt idx="10">
                  <c:v>2.5</c:v>
                </c:pt>
                <c:pt idx="11">
                  <c:v>3</c:v>
                </c:pt>
                <c:pt idx="12">
                  <c:v>6</c:v>
                </c:pt>
                <c:pt idx="13">
                  <c:v>8</c:v>
                </c:pt>
                <c:pt idx="14">
                  <c:v>10</c:v>
                </c:pt>
                <c:pt idx="15">
                  <c:v>12</c:v>
                </c:pt>
                <c:pt idx="16">
                  <c:v>15</c:v>
                </c:pt>
                <c:pt idx="17">
                  <c:v>3</c:v>
                </c:pt>
                <c:pt idx="18">
                  <c:v>5.5</c:v>
                </c:pt>
                <c:pt idx="19">
                  <c:v>9</c:v>
                </c:pt>
                <c:pt idx="20">
                  <c:v>7</c:v>
                </c:pt>
                <c:pt idx="21">
                  <c:v>5</c:v>
                </c:pt>
                <c:pt idx="22">
                  <c:v>4.5</c:v>
                </c:pt>
                <c:pt idx="23">
                  <c:v>2</c:v>
                </c:pt>
                <c:pt idx="24">
                  <c:v>11</c:v>
                </c:pt>
                <c:pt idx="25">
                  <c:v>9</c:v>
                </c:pt>
                <c:pt idx="26">
                  <c:v>3</c:v>
                </c:pt>
                <c:pt idx="27">
                  <c:v>2.5</c:v>
                </c:pt>
                <c:pt idx="28">
                  <c:v>17</c:v>
                </c:pt>
                <c:pt idx="29">
                  <c:v>12</c:v>
                </c:pt>
              </c:numCache>
            </c:numRef>
          </c:xVal>
          <c:yVal>
            <c:numRef>
              <c:f>Нелинейн!$A$2:$A$31</c:f>
              <c:numCache>
                <c:formatCode>General</c:formatCode>
                <c:ptCount val="30"/>
                <c:pt idx="0">
                  <c:v>560</c:v>
                </c:pt>
                <c:pt idx="1">
                  <c:v>385</c:v>
                </c:pt>
                <c:pt idx="2">
                  <c:v>375</c:v>
                </c:pt>
                <c:pt idx="3">
                  <c:v>180</c:v>
                </c:pt>
                <c:pt idx="4">
                  <c:v>195</c:v>
                </c:pt>
                <c:pt idx="5">
                  <c:v>475</c:v>
                </c:pt>
                <c:pt idx="6">
                  <c:v>205</c:v>
                </c:pt>
                <c:pt idx="7">
                  <c:v>230</c:v>
                </c:pt>
                <c:pt idx="8">
                  <c:v>155</c:v>
                </c:pt>
                <c:pt idx="9">
                  <c:v>160</c:v>
                </c:pt>
                <c:pt idx="10">
                  <c:v>295</c:v>
                </c:pt>
                <c:pt idx="11">
                  <c:v>410</c:v>
                </c:pt>
                <c:pt idx="12">
                  <c:v>430</c:v>
                </c:pt>
                <c:pt idx="13">
                  <c:v>460</c:v>
                </c:pt>
                <c:pt idx="14">
                  <c:v>480</c:v>
                </c:pt>
                <c:pt idx="15">
                  <c:v>690</c:v>
                </c:pt>
                <c:pt idx="16">
                  <c:v>780</c:v>
                </c:pt>
                <c:pt idx="17">
                  <c:v>330</c:v>
                </c:pt>
                <c:pt idx="18">
                  <c:v>375</c:v>
                </c:pt>
                <c:pt idx="19">
                  <c:v>590</c:v>
                </c:pt>
                <c:pt idx="20">
                  <c:v>510</c:v>
                </c:pt>
                <c:pt idx="21">
                  <c:v>420</c:v>
                </c:pt>
                <c:pt idx="22">
                  <c:v>455</c:v>
                </c:pt>
                <c:pt idx="23">
                  <c:v>225</c:v>
                </c:pt>
                <c:pt idx="24">
                  <c:v>550</c:v>
                </c:pt>
                <c:pt idx="25">
                  <c:v>465</c:v>
                </c:pt>
                <c:pt idx="26">
                  <c:v>325</c:v>
                </c:pt>
                <c:pt idx="27">
                  <c:v>290</c:v>
                </c:pt>
                <c:pt idx="28">
                  <c:v>750</c:v>
                </c:pt>
                <c:pt idx="29">
                  <c:v>685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C6B-4933-96A3-4F02029D1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492448"/>
        <c:axId val="1497495712"/>
      </c:scatterChart>
      <c:valAx>
        <c:axId val="149749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7495712"/>
        <c:crosses val="autoZero"/>
        <c:crossBetween val="midCat"/>
      </c:valAx>
      <c:valAx>
        <c:axId val="14974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749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205740</xdr:colOff>
      <xdr:row>0</xdr:row>
      <xdr:rowOff>1218</xdr:rowOff>
    </xdr:from>
    <xdr:ext cx="180562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124200" y="1218"/>
              <a:ext cx="180562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^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124200" y="1218"/>
              <a:ext cx="180562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0</xdr:row>
      <xdr:rowOff>0</xdr:rowOff>
    </xdr:from>
    <xdr:ext cx="722057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528060" y="0"/>
              <a:ext cx="7220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r>
                <a:rPr lang="en-US" sz="1100" b="0" i="0">
                  <a:latin typeface="+mn-lt"/>
                </a:rPr>
                <a:t>|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𝑦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^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|/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𝑦</m:t>
                  </m:r>
                </m:oMath>
              </a14:m>
              <a:r>
                <a:rPr lang="ru-RU" sz="1100"/>
                <a:t>  </a:t>
              </a: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528060" y="0"/>
              <a:ext cx="72205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r>
                <a:rPr lang="en-US" sz="1100" b="0" i="0">
                  <a:latin typeface="+mn-lt"/>
                </a:rPr>
                <a:t>|</a:t>
              </a:r>
              <a:r>
                <a:rPr lang="en-US" sz="1100" b="0" i="0">
                  <a:latin typeface="Cambria Math" panose="02040503050406030204" pitchFamily="18" charset="0"/>
                </a:rPr>
                <a:t>〖𝑦−𝑦〗^^ |/𝑦</a:t>
              </a:r>
              <a:r>
                <a:rPr lang="ru-RU" sz="1100"/>
                <a:t> 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388620</xdr:colOff>
      <xdr:row>0</xdr:row>
      <xdr:rowOff>175260</xdr:rowOff>
    </xdr:from>
    <xdr:ext cx="276486" cy="1879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436620" y="175260"/>
              <a:ext cx="276486" cy="1879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пр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𝑇</m:t>
                      </m:r>
                    </m:sup>
                  </m:sSubSup>
                </m:oMath>
              </a14:m>
              <a:r>
                <a:rPr lang="ru-RU" sz="1100"/>
                <a:t>=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436620" y="175260"/>
              <a:ext cx="276486" cy="1879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_пр^</a:t>
              </a:r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ru-RU" sz="1100"/>
                <a:t>=</a:t>
              </a:r>
            </a:p>
          </xdr:txBody>
        </xdr:sp>
      </mc:Fallback>
    </mc:AlternateContent>
    <xdr:clientData/>
  </xdr:oneCellAnchor>
  <xdr:oneCellAnchor>
    <xdr:from>
      <xdr:col>5</xdr:col>
      <xdr:colOff>365760</xdr:colOff>
      <xdr:row>4</xdr:row>
      <xdr:rowOff>0</xdr:rowOff>
    </xdr:from>
    <xdr:ext cx="334643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413760" y="731520"/>
              <a:ext cx="334643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𝑋</m:t>
                  </m:r>
                </m:oMath>
              </a14:m>
              <a:r>
                <a:rPr lang="ru-RU" sz="1100" b="0"/>
                <a:t>=</a:t>
              </a:r>
              <a:endParaRPr lang="en-US" sz="1100" b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413760" y="731520"/>
              <a:ext cx="334643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𝑇 𝑋</a:t>
              </a:r>
              <a:r>
                <a:rPr lang="ru-RU" sz="1100" b="0"/>
                <a:t>=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5</xdr:col>
      <xdr:colOff>213360</xdr:colOff>
      <xdr:row>7</xdr:row>
      <xdr:rowOff>175260</xdr:rowOff>
    </xdr:from>
    <xdr:ext cx="576761" cy="189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261360" y="1455420"/>
              <a:ext cx="576761" cy="189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ru-RU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sSup>
                        <m:sSupPr>
                          <m:ctrlP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𝑇</m:t>
                          </m:r>
                        </m:sup>
                      </m:s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</m:oMath>
              </a14:m>
              <a:r>
                <a:rPr lang="ru-RU" sz="1100" b="0"/>
                <a:t>=</a:t>
              </a:r>
              <a:endParaRPr lang="en-US" sz="1100" b="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261360" y="1455420"/>
              <a:ext cx="576761" cy="189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 𝑋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ru-RU" sz="1100" b="0"/>
                <a:t>=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4</xdr:col>
      <xdr:colOff>490220</xdr:colOff>
      <xdr:row>11</xdr:row>
      <xdr:rowOff>8467</xdr:rowOff>
    </xdr:from>
    <xdr:ext cx="973408" cy="2350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3148753" y="2057400"/>
              <a:ext cx="973408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пр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𝑇</m:t>
                      </m:r>
                    </m:sup>
                  </m:sSubSup>
                  <m:sSup>
                    <m:s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ru-RU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𝑇</m:t>
                          </m:r>
                        </m:sup>
                      </m:s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sSub>
                    <m:sSub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ru-RU" sz="1100" b="0" i="1">
                          <a:latin typeface="Cambria Math" panose="02040503050406030204" pitchFamily="18" charset="0"/>
                        </a:rPr>
                        <m:t>пр</m:t>
                      </m:r>
                    </m:sub>
                  </m:sSub>
                </m:oMath>
              </a14:m>
              <a:r>
                <a:rPr lang="ru-RU" sz="1100"/>
                <a:t>=</a:t>
              </a:r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3148753" y="2057400"/>
              <a:ext cx="973408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_пр^</a:t>
              </a:r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"(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 𝑋)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 </a:t>
              </a:r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_пр</a:t>
              </a:r>
              <a:r>
                <a:rPr lang="ru-RU" sz="1100"/>
                <a:t>=</a:t>
              </a:r>
            </a:p>
          </xdr:txBody>
        </xdr:sp>
      </mc:Fallback>
    </mc:AlternateContent>
    <xdr:clientData/>
  </xdr:oneCellAnchor>
  <xdr:oneCellAnchor>
    <xdr:from>
      <xdr:col>5</xdr:col>
      <xdr:colOff>388620</xdr:colOff>
      <xdr:row>12</xdr:row>
      <xdr:rowOff>167640</xdr:rowOff>
    </xdr:from>
    <xdr:ext cx="308931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436620" y="2362200"/>
              <a:ext cx="30893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436620" y="2362200"/>
              <a:ext cx="30893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𝑦=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403860</xdr:colOff>
      <xdr:row>14</xdr:row>
      <xdr:rowOff>175260</xdr:rowOff>
    </xdr:from>
    <xdr:ext cx="294889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573780" y="2735580"/>
              <a:ext cx="29488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573780" y="2735580"/>
              <a:ext cx="29488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∆_</a:t>
              </a:r>
              <a:r>
                <a:rPr lang="en-US" sz="1100" b="0" i="0">
                  <a:latin typeface="Cambria Math" panose="02040503050406030204" pitchFamily="18" charset="0"/>
                </a:rPr>
                <a:t>𝑦=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160020</xdr:colOff>
      <xdr:row>0</xdr:row>
      <xdr:rowOff>0</xdr:rowOff>
    </xdr:from>
    <xdr:ext cx="261995" cy="3157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379220" y="0"/>
              <a:ext cx="261995" cy="3157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379220" y="0"/>
              <a:ext cx="261995" cy="3157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𝑥1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6</xdr:col>
      <xdr:colOff>368296</xdr:colOff>
      <xdr:row>2</xdr:row>
      <xdr:rowOff>16931</xdr:rowOff>
    </xdr:from>
    <xdr:to>
      <xdr:col>22</xdr:col>
      <xdr:colOff>476250</xdr:colOff>
      <xdr:row>34</xdr:row>
      <xdr:rowOff>114299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0</xdr:row>
      <xdr:rowOff>50799</xdr:rowOff>
    </xdr:from>
    <xdr:to>
      <xdr:col>19</xdr:col>
      <xdr:colOff>158754</xdr:colOff>
      <xdr:row>31</xdr:row>
      <xdr:rowOff>174625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zoomScale="75" zoomScaleNormal="75" workbookViewId="0">
      <selection activeCell="S10" sqref="S10"/>
    </sheetView>
  </sheetViews>
  <sheetFormatPr defaultRowHeight="14.4" x14ac:dyDescent="0.3"/>
  <cols>
    <col min="1" max="1" width="5.33203125" customWidth="1"/>
    <col min="2" max="2" width="11" customWidth="1"/>
    <col min="3" max="3" width="9.109375" customWidth="1"/>
    <col min="4" max="4" width="9.33203125" customWidth="1"/>
    <col min="5" max="5" width="8.88671875" customWidth="1"/>
    <col min="6" max="6" width="10.6640625" customWidth="1"/>
    <col min="7" max="7" width="10.33203125" customWidth="1"/>
    <col min="8" max="8" width="8.33203125" customWidth="1"/>
    <col min="9" max="9" width="7.33203125" customWidth="1"/>
    <col min="10" max="10" width="6.88671875" customWidth="1"/>
    <col min="11" max="11" width="7" customWidth="1"/>
    <col min="12" max="12" width="6.44140625" customWidth="1"/>
    <col min="13" max="13" width="9.88671875" customWidth="1"/>
    <col min="14" max="14" width="8.33203125" customWidth="1"/>
    <col min="15" max="15" width="8.6640625" customWidth="1"/>
    <col min="16" max="17" width="8" customWidth="1"/>
    <col min="18" max="18" width="3" customWidth="1"/>
    <col min="19" max="19" width="47.44140625" customWidth="1"/>
  </cols>
  <sheetData>
    <row r="1" spans="1:19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  <c r="S1" s="1" t="s">
        <v>14</v>
      </c>
    </row>
    <row r="2" spans="1:19" x14ac:dyDescent="0.3">
      <c r="A2" s="1">
        <v>1</v>
      </c>
      <c r="B2" s="1">
        <v>560</v>
      </c>
      <c r="C2" s="1">
        <v>7</v>
      </c>
      <c r="D2" s="1">
        <v>28</v>
      </c>
      <c r="E2" s="1">
        <v>98</v>
      </c>
      <c r="F2" s="1">
        <v>28.95</v>
      </c>
      <c r="G2" s="1">
        <v>3</v>
      </c>
      <c r="H2" s="1">
        <v>7</v>
      </c>
      <c r="I2" s="1">
        <v>1</v>
      </c>
      <c r="J2" s="1">
        <v>1</v>
      </c>
      <c r="K2" s="1">
        <v>3</v>
      </c>
      <c r="L2" s="1">
        <v>2</v>
      </c>
      <c r="M2" s="1">
        <v>2400</v>
      </c>
      <c r="N2" s="1">
        <v>114</v>
      </c>
      <c r="O2" s="1">
        <v>148</v>
      </c>
      <c r="P2" s="1">
        <v>22</v>
      </c>
      <c r="Q2" s="1">
        <v>0</v>
      </c>
      <c r="S2" s="1" t="s">
        <v>22</v>
      </c>
    </row>
    <row r="3" spans="1:19" x14ac:dyDescent="0.3">
      <c r="A3" s="1">
        <v>2</v>
      </c>
      <c r="B3" s="1">
        <v>385</v>
      </c>
      <c r="C3" s="1">
        <v>4</v>
      </c>
      <c r="D3" s="1">
        <v>22</v>
      </c>
      <c r="E3" s="1">
        <v>82</v>
      </c>
      <c r="F3" s="1">
        <v>22.71</v>
      </c>
      <c r="G3" s="1">
        <v>3</v>
      </c>
      <c r="H3" s="1">
        <v>5</v>
      </c>
      <c r="I3" s="1">
        <v>1</v>
      </c>
      <c r="J3" s="1">
        <v>1</v>
      </c>
      <c r="K3" s="1">
        <v>2</v>
      </c>
      <c r="L3" s="1">
        <v>0</v>
      </c>
      <c r="M3" s="1">
        <v>2100</v>
      </c>
      <c r="N3" s="1">
        <v>107</v>
      </c>
      <c r="O3" s="1">
        <v>154</v>
      </c>
      <c r="P3" s="1">
        <v>25</v>
      </c>
      <c r="Q3" s="1">
        <v>2</v>
      </c>
      <c r="S3" s="1" t="s">
        <v>19</v>
      </c>
    </row>
    <row r="4" spans="1:19" x14ac:dyDescent="0.3">
      <c r="A4" s="1">
        <v>3</v>
      </c>
      <c r="B4" s="1">
        <v>375</v>
      </c>
      <c r="C4" s="1">
        <v>5</v>
      </c>
      <c r="D4" s="1">
        <v>19</v>
      </c>
      <c r="E4" s="1">
        <v>76</v>
      </c>
      <c r="F4" s="1">
        <v>22.45</v>
      </c>
      <c r="G4" s="1">
        <v>4</v>
      </c>
      <c r="H4" s="1">
        <v>6</v>
      </c>
      <c r="I4" s="1">
        <v>0</v>
      </c>
      <c r="J4" s="1">
        <v>1</v>
      </c>
      <c r="K4" s="1">
        <v>3</v>
      </c>
      <c r="L4" s="1">
        <v>3</v>
      </c>
      <c r="M4" s="1">
        <v>2000</v>
      </c>
      <c r="N4" s="1">
        <v>95</v>
      </c>
      <c r="O4" s="1">
        <v>147</v>
      </c>
      <c r="P4" s="1">
        <v>34</v>
      </c>
      <c r="Q4" s="1">
        <v>2</v>
      </c>
      <c r="S4" s="1" t="s">
        <v>23</v>
      </c>
    </row>
    <row r="5" spans="1:19" x14ac:dyDescent="0.3">
      <c r="A5" s="1">
        <v>4</v>
      </c>
      <c r="B5" s="1">
        <v>180</v>
      </c>
      <c r="C5" s="1">
        <v>0.5</v>
      </c>
      <c r="D5" s="1">
        <v>16</v>
      </c>
      <c r="E5" s="1">
        <v>51</v>
      </c>
      <c r="F5" s="1">
        <v>17.649999999999999</v>
      </c>
      <c r="G5" s="1">
        <v>2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1800</v>
      </c>
      <c r="N5" s="1">
        <v>84</v>
      </c>
      <c r="O5" s="1">
        <v>128</v>
      </c>
      <c r="P5" s="1">
        <v>28</v>
      </c>
      <c r="Q5" s="1">
        <v>1</v>
      </c>
      <c r="S5" s="1" t="s">
        <v>15</v>
      </c>
    </row>
    <row r="6" spans="1:19" x14ac:dyDescent="0.3">
      <c r="A6" s="1">
        <v>5</v>
      </c>
      <c r="B6" s="1">
        <v>195</v>
      </c>
      <c r="C6" s="1">
        <v>1</v>
      </c>
      <c r="D6" s="1">
        <v>17</v>
      </c>
      <c r="E6" s="1">
        <v>65</v>
      </c>
      <c r="F6" s="1">
        <v>20.98</v>
      </c>
      <c r="G6" s="1">
        <v>2</v>
      </c>
      <c r="H6" s="1">
        <v>4</v>
      </c>
      <c r="I6" s="1">
        <v>1</v>
      </c>
      <c r="J6" s="1">
        <v>1</v>
      </c>
      <c r="K6" s="1">
        <v>0</v>
      </c>
      <c r="L6" s="1">
        <v>0</v>
      </c>
      <c r="M6" s="1">
        <v>1900</v>
      </c>
      <c r="N6" s="1">
        <v>88</v>
      </c>
      <c r="O6" s="1">
        <v>134</v>
      </c>
      <c r="P6" s="1">
        <v>38</v>
      </c>
      <c r="Q6" s="1">
        <v>1</v>
      </c>
      <c r="S6" s="1" t="s">
        <v>16</v>
      </c>
    </row>
    <row r="7" spans="1:19" x14ac:dyDescent="0.3">
      <c r="A7" s="1">
        <v>6</v>
      </c>
      <c r="B7" s="1">
        <v>475</v>
      </c>
      <c r="C7" s="1">
        <v>7.5</v>
      </c>
      <c r="D7" s="1">
        <v>31</v>
      </c>
      <c r="E7" s="1">
        <v>102</v>
      </c>
      <c r="F7" s="1">
        <v>29.13</v>
      </c>
      <c r="G7" s="1">
        <v>4</v>
      </c>
      <c r="H7" s="1">
        <v>7</v>
      </c>
      <c r="I7" s="1">
        <v>0</v>
      </c>
      <c r="J7" s="1">
        <v>1</v>
      </c>
      <c r="K7" s="1">
        <v>3</v>
      </c>
      <c r="L7" s="1">
        <v>2</v>
      </c>
      <c r="M7" s="1">
        <v>2800</v>
      </c>
      <c r="N7" s="1">
        <v>137</v>
      </c>
      <c r="O7" s="1">
        <v>190</v>
      </c>
      <c r="P7" s="1">
        <v>55</v>
      </c>
      <c r="Q7" s="1">
        <v>3</v>
      </c>
      <c r="S7" s="1" t="s">
        <v>17</v>
      </c>
    </row>
    <row r="8" spans="1:19" x14ac:dyDescent="0.3">
      <c r="A8" s="1">
        <v>7</v>
      </c>
      <c r="B8" s="1">
        <v>205</v>
      </c>
      <c r="C8" s="1">
        <v>1</v>
      </c>
      <c r="D8" s="1">
        <v>16</v>
      </c>
      <c r="E8" s="1">
        <v>70</v>
      </c>
      <c r="F8" s="1">
        <v>22.72</v>
      </c>
      <c r="G8" s="1">
        <v>2</v>
      </c>
      <c r="H8" s="1">
        <v>4</v>
      </c>
      <c r="I8" s="1">
        <v>0</v>
      </c>
      <c r="J8" s="1">
        <v>0</v>
      </c>
      <c r="K8" s="1">
        <v>1</v>
      </c>
      <c r="L8" s="1">
        <v>0</v>
      </c>
      <c r="M8" s="1">
        <v>2100</v>
      </c>
      <c r="N8" s="1">
        <v>48</v>
      </c>
      <c r="O8" s="1">
        <v>141</v>
      </c>
      <c r="P8" s="1">
        <v>36</v>
      </c>
      <c r="Q8" s="1">
        <v>2</v>
      </c>
      <c r="S8" s="1" t="s">
        <v>130</v>
      </c>
    </row>
    <row r="9" spans="1:19" x14ac:dyDescent="0.3">
      <c r="A9" s="1">
        <v>8</v>
      </c>
      <c r="B9" s="1">
        <v>230</v>
      </c>
      <c r="C9" s="1">
        <v>2</v>
      </c>
      <c r="D9" s="1">
        <v>16</v>
      </c>
      <c r="E9" s="1">
        <v>74</v>
      </c>
      <c r="F9" s="1">
        <v>21.59</v>
      </c>
      <c r="G9" s="1">
        <v>3</v>
      </c>
      <c r="H9" s="1">
        <v>5</v>
      </c>
      <c r="I9" s="1">
        <v>0</v>
      </c>
      <c r="J9" s="1">
        <v>0</v>
      </c>
      <c r="K9" s="1">
        <v>1</v>
      </c>
      <c r="L9" s="1">
        <v>0</v>
      </c>
      <c r="M9" s="1">
        <v>2200</v>
      </c>
      <c r="N9" s="1">
        <v>56</v>
      </c>
      <c r="O9" s="1">
        <v>135</v>
      </c>
      <c r="P9" s="1">
        <v>45</v>
      </c>
      <c r="Q9" s="1">
        <v>3</v>
      </c>
      <c r="S9" s="1" t="s">
        <v>129</v>
      </c>
    </row>
    <row r="10" spans="1:19" ht="53.25" customHeight="1" x14ac:dyDescent="0.3">
      <c r="A10" s="1">
        <v>9</v>
      </c>
      <c r="B10" s="1">
        <v>155</v>
      </c>
      <c r="C10" s="1">
        <v>1.5</v>
      </c>
      <c r="D10" s="1">
        <v>15</v>
      </c>
      <c r="E10" s="1">
        <v>50</v>
      </c>
      <c r="F10" s="1">
        <v>19.29</v>
      </c>
      <c r="G10" s="1">
        <v>3</v>
      </c>
      <c r="H10" s="1">
        <v>4</v>
      </c>
      <c r="I10" s="1">
        <v>0</v>
      </c>
      <c r="J10" s="1">
        <v>1</v>
      </c>
      <c r="K10" s="1">
        <v>1</v>
      </c>
      <c r="L10" s="1">
        <v>0</v>
      </c>
      <c r="M10" s="1">
        <v>2000</v>
      </c>
      <c r="N10" s="1">
        <v>47</v>
      </c>
      <c r="O10" s="1">
        <v>150</v>
      </c>
      <c r="P10" s="1">
        <v>21</v>
      </c>
      <c r="Q10" s="1">
        <v>1</v>
      </c>
      <c r="S10" s="2" t="s">
        <v>20</v>
      </c>
    </row>
    <row r="11" spans="1:19" ht="52.5" customHeight="1" x14ac:dyDescent="0.3">
      <c r="A11" s="1">
        <v>10</v>
      </c>
      <c r="B11" s="1">
        <v>160</v>
      </c>
      <c r="C11" s="1">
        <v>1</v>
      </c>
      <c r="D11" s="1">
        <v>15</v>
      </c>
      <c r="E11" s="1">
        <v>56</v>
      </c>
      <c r="F11" s="1">
        <v>20.32</v>
      </c>
      <c r="G11" s="1">
        <v>2</v>
      </c>
      <c r="H11" s="1">
        <v>4</v>
      </c>
      <c r="I11" s="1">
        <v>0</v>
      </c>
      <c r="J11" s="1">
        <v>1</v>
      </c>
      <c r="K11" s="1">
        <v>0</v>
      </c>
      <c r="L11" s="1">
        <v>0</v>
      </c>
      <c r="M11" s="1">
        <v>1700</v>
      </c>
      <c r="N11" s="1">
        <v>63</v>
      </c>
      <c r="O11" s="1">
        <v>144</v>
      </c>
      <c r="P11" s="1">
        <v>26</v>
      </c>
      <c r="Q11" s="1">
        <v>1</v>
      </c>
      <c r="S11" s="2" t="s">
        <v>28</v>
      </c>
    </row>
    <row r="12" spans="1:19" x14ac:dyDescent="0.3">
      <c r="A12" s="1">
        <v>11</v>
      </c>
      <c r="B12" s="1">
        <v>295</v>
      </c>
      <c r="C12" s="1">
        <v>2.5</v>
      </c>
      <c r="D12" s="1">
        <v>18</v>
      </c>
      <c r="E12" s="1">
        <v>89</v>
      </c>
      <c r="F12" s="1">
        <v>27.47</v>
      </c>
      <c r="G12" s="1">
        <v>3</v>
      </c>
      <c r="H12" s="1">
        <v>5</v>
      </c>
      <c r="I12" s="1">
        <v>0</v>
      </c>
      <c r="J12" s="1">
        <v>1</v>
      </c>
      <c r="K12" s="1">
        <v>2</v>
      </c>
      <c r="L12" s="1">
        <v>0</v>
      </c>
      <c r="M12" s="1">
        <v>2600</v>
      </c>
      <c r="N12" s="1">
        <v>113</v>
      </c>
      <c r="O12" s="1">
        <v>183</v>
      </c>
      <c r="P12" s="1">
        <v>49</v>
      </c>
      <c r="Q12" s="1">
        <v>2</v>
      </c>
      <c r="S12" s="1" t="s">
        <v>27</v>
      </c>
    </row>
    <row r="13" spans="1:19" x14ac:dyDescent="0.3">
      <c r="A13" s="1">
        <v>12</v>
      </c>
      <c r="B13" s="1">
        <v>410</v>
      </c>
      <c r="C13" s="1">
        <v>3</v>
      </c>
      <c r="D13" s="1">
        <v>19</v>
      </c>
      <c r="E13" s="1">
        <v>82</v>
      </c>
      <c r="F13" s="1">
        <v>23.2</v>
      </c>
      <c r="G13" s="1">
        <v>4</v>
      </c>
      <c r="H13" s="1">
        <v>6</v>
      </c>
      <c r="I13" s="1">
        <v>0</v>
      </c>
      <c r="J13" s="1">
        <v>1</v>
      </c>
      <c r="K13" s="1">
        <v>2</v>
      </c>
      <c r="L13" s="1">
        <v>0</v>
      </c>
      <c r="M13" s="1">
        <v>2500</v>
      </c>
      <c r="N13" s="1">
        <v>115</v>
      </c>
      <c r="O13" s="1">
        <v>174</v>
      </c>
      <c r="P13" s="1">
        <v>47</v>
      </c>
      <c r="Q13" s="1">
        <v>2</v>
      </c>
      <c r="S13" s="1" t="s">
        <v>24</v>
      </c>
    </row>
    <row r="14" spans="1:19" x14ac:dyDescent="0.3">
      <c r="A14" s="1">
        <v>13</v>
      </c>
      <c r="B14" s="1">
        <v>430</v>
      </c>
      <c r="C14" s="1">
        <v>6</v>
      </c>
      <c r="D14" s="1">
        <v>22</v>
      </c>
      <c r="E14" s="1">
        <v>77</v>
      </c>
      <c r="F14" s="1">
        <v>22.74</v>
      </c>
      <c r="G14" s="1">
        <v>4</v>
      </c>
      <c r="H14" s="1">
        <v>7</v>
      </c>
      <c r="I14" s="1">
        <v>0</v>
      </c>
      <c r="J14" s="1">
        <v>0</v>
      </c>
      <c r="K14" s="1">
        <v>3</v>
      </c>
      <c r="L14" s="1">
        <v>2</v>
      </c>
      <c r="M14" s="1">
        <v>2400</v>
      </c>
      <c r="N14" s="1">
        <v>106</v>
      </c>
      <c r="O14" s="1">
        <v>111</v>
      </c>
      <c r="P14" s="1">
        <v>40</v>
      </c>
      <c r="Q14" s="1">
        <v>1</v>
      </c>
      <c r="S14" s="1" t="s">
        <v>25</v>
      </c>
    </row>
    <row r="15" spans="1:19" x14ac:dyDescent="0.3">
      <c r="A15" s="1">
        <v>14</v>
      </c>
      <c r="B15" s="1">
        <v>460</v>
      </c>
      <c r="C15" s="1">
        <v>8</v>
      </c>
      <c r="D15" s="1">
        <v>26</v>
      </c>
      <c r="E15" s="1">
        <v>90</v>
      </c>
      <c r="F15" s="1">
        <v>26.01</v>
      </c>
      <c r="G15" s="1">
        <v>5</v>
      </c>
      <c r="H15" s="1">
        <v>5</v>
      </c>
      <c r="I15" s="1">
        <v>1</v>
      </c>
      <c r="J15" s="1">
        <v>1</v>
      </c>
      <c r="K15" s="1">
        <v>3</v>
      </c>
      <c r="L15" s="1">
        <v>2</v>
      </c>
      <c r="M15" s="1">
        <v>2800</v>
      </c>
      <c r="N15" s="1">
        <v>123</v>
      </c>
      <c r="O15" s="1">
        <v>169</v>
      </c>
      <c r="P15" s="1">
        <v>39</v>
      </c>
      <c r="Q15" s="1">
        <v>3</v>
      </c>
      <c r="S15" s="1" t="s">
        <v>26</v>
      </c>
    </row>
    <row r="16" spans="1:19" ht="51.75" customHeight="1" x14ac:dyDescent="0.3">
      <c r="A16" s="1">
        <v>15</v>
      </c>
      <c r="B16" s="1">
        <v>480</v>
      </c>
      <c r="C16" s="1">
        <v>10</v>
      </c>
      <c r="D16" s="1">
        <v>24</v>
      </c>
      <c r="E16" s="1">
        <v>96</v>
      </c>
      <c r="F16" s="1">
        <v>28.05</v>
      </c>
      <c r="G16" s="1">
        <v>5</v>
      </c>
      <c r="H16" s="1">
        <v>6</v>
      </c>
      <c r="I16" s="1">
        <v>0</v>
      </c>
      <c r="J16" s="1">
        <v>1</v>
      </c>
      <c r="K16" s="1">
        <v>3</v>
      </c>
      <c r="L16" s="1">
        <v>3</v>
      </c>
      <c r="M16" s="1">
        <v>2900</v>
      </c>
      <c r="N16" s="1">
        <v>119</v>
      </c>
      <c r="O16" s="1">
        <v>210</v>
      </c>
      <c r="P16" s="1">
        <v>48</v>
      </c>
      <c r="Q16" s="1">
        <v>3</v>
      </c>
      <c r="S16" s="2" t="s">
        <v>21</v>
      </c>
    </row>
    <row r="17" spans="1:18" x14ac:dyDescent="0.3">
      <c r="A17" s="1">
        <v>16</v>
      </c>
      <c r="B17" s="1">
        <v>690</v>
      </c>
      <c r="C17" s="1">
        <v>12</v>
      </c>
      <c r="D17" s="1">
        <v>32</v>
      </c>
      <c r="E17" s="1">
        <v>118</v>
      </c>
      <c r="F17" s="1">
        <v>35.24</v>
      </c>
      <c r="G17" s="1">
        <v>5</v>
      </c>
      <c r="H17" s="1">
        <v>6</v>
      </c>
      <c r="I17" s="1">
        <v>1</v>
      </c>
      <c r="J17" s="1">
        <v>0</v>
      </c>
      <c r="K17" s="1">
        <v>3</v>
      </c>
      <c r="L17" s="1">
        <v>3</v>
      </c>
      <c r="M17" s="1">
        <v>3200</v>
      </c>
      <c r="N17" s="1">
        <v>153</v>
      </c>
      <c r="O17" s="1">
        <v>241</v>
      </c>
      <c r="P17" s="1">
        <v>67</v>
      </c>
      <c r="Q17" s="1">
        <v>2</v>
      </c>
      <c r="R17" s="1"/>
    </row>
    <row r="18" spans="1:18" x14ac:dyDescent="0.3">
      <c r="A18" s="1">
        <v>17</v>
      </c>
      <c r="B18" s="1">
        <v>780</v>
      </c>
      <c r="C18" s="1">
        <v>15</v>
      </c>
      <c r="D18" s="1">
        <v>31</v>
      </c>
      <c r="E18" s="1">
        <v>126</v>
      </c>
      <c r="F18" s="1">
        <v>36.42</v>
      </c>
      <c r="G18" s="1">
        <v>6</v>
      </c>
      <c r="H18" s="1">
        <v>7</v>
      </c>
      <c r="I18" s="1">
        <v>0</v>
      </c>
      <c r="J18" s="1">
        <v>1</v>
      </c>
      <c r="K18" s="1">
        <v>3</v>
      </c>
      <c r="L18" s="1">
        <v>3</v>
      </c>
      <c r="M18" s="1">
        <v>3500</v>
      </c>
      <c r="N18" s="1">
        <v>168</v>
      </c>
      <c r="O18" s="1">
        <v>265</v>
      </c>
      <c r="P18" s="1">
        <v>76</v>
      </c>
      <c r="Q18" s="1">
        <v>3</v>
      </c>
      <c r="R18" s="1"/>
    </row>
    <row r="19" spans="1:18" x14ac:dyDescent="0.3">
      <c r="A19" s="1">
        <v>18</v>
      </c>
      <c r="B19" s="1">
        <v>330</v>
      </c>
      <c r="C19" s="1">
        <v>3</v>
      </c>
      <c r="D19" s="1">
        <v>21</v>
      </c>
      <c r="E19" s="1">
        <v>69</v>
      </c>
      <c r="F19" s="1">
        <v>22.79</v>
      </c>
      <c r="G19" s="1">
        <v>3</v>
      </c>
      <c r="H19" s="1">
        <v>5</v>
      </c>
      <c r="I19" s="1">
        <v>0</v>
      </c>
      <c r="J19" s="1">
        <v>0</v>
      </c>
      <c r="K19" s="1">
        <v>2</v>
      </c>
      <c r="L19" s="1">
        <v>1</v>
      </c>
      <c r="M19" s="1">
        <v>2000</v>
      </c>
      <c r="N19" s="1">
        <v>84</v>
      </c>
      <c r="O19" s="1">
        <v>151</v>
      </c>
      <c r="P19" s="1">
        <v>32</v>
      </c>
      <c r="Q19" s="1">
        <v>1</v>
      </c>
      <c r="R19" s="1"/>
    </row>
    <row r="20" spans="1:18" x14ac:dyDescent="0.3">
      <c r="A20" s="1">
        <v>19</v>
      </c>
      <c r="B20" s="1">
        <v>375</v>
      </c>
      <c r="C20" s="1">
        <v>5.5</v>
      </c>
      <c r="D20" s="1">
        <v>24</v>
      </c>
      <c r="E20" s="1">
        <v>78</v>
      </c>
      <c r="F20" s="1">
        <v>25.18</v>
      </c>
      <c r="G20" s="1">
        <v>3</v>
      </c>
      <c r="H20" s="1">
        <v>4</v>
      </c>
      <c r="I20" s="1">
        <v>1</v>
      </c>
      <c r="J20" s="1">
        <v>0</v>
      </c>
      <c r="K20" s="1">
        <v>2</v>
      </c>
      <c r="L20" s="1">
        <v>2</v>
      </c>
      <c r="M20" s="1">
        <v>2400</v>
      </c>
      <c r="N20" s="1">
        <v>89</v>
      </c>
      <c r="O20" s="1">
        <v>162</v>
      </c>
      <c r="P20" s="1">
        <v>38</v>
      </c>
      <c r="Q20" s="1">
        <v>1</v>
      </c>
      <c r="R20" s="1"/>
    </row>
    <row r="21" spans="1:18" x14ac:dyDescent="0.3">
      <c r="A21" s="1">
        <v>20</v>
      </c>
      <c r="B21" s="1">
        <v>590</v>
      </c>
      <c r="C21" s="1">
        <v>9</v>
      </c>
      <c r="D21" s="1">
        <v>28</v>
      </c>
      <c r="E21" s="1">
        <v>93</v>
      </c>
      <c r="F21" s="1">
        <v>25.76</v>
      </c>
      <c r="G21" s="1">
        <v>4</v>
      </c>
      <c r="H21" s="1">
        <v>6</v>
      </c>
      <c r="I21" s="1">
        <v>0</v>
      </c>
      <c r="J21" s="1">
        <v>1</v>
      </c>
      <c r="K21" s="1">
        <v>3</v>
      </c>
      <c r="L21" s="1">
        <v>2</v>
      </c>
      <c r="M21" s="1">
        <v>2700</v>
      </c>
      <c r="N21" s="1">
        <v>110</v>
      </c>
      <c r="O21" s="1">
        <v>181</v>
      </c>
      <c r="P21" s="1">
        <v>47</v>
      </c>
      <c r="Q21" s="1">
        <v>3</v>
      </c>
      <c r="R21" s="1"/>
    </row>
    <row r="22" spans="1:18" x14ac:dyDescent="0.3">
      <c r="A22" s="1">
        <v>21</v>
      </c>
      <c r="B22" s="1">
        <v>510</v>
      </c>
      <c r="C22" s="1">
        <v>7</v>
      </c>
      <c r="D22" s="1">
        <v>32</v>
      </c>
      <c r="E22" s="1">
        <v>89</v>
      </c>
      <c r="F22" s="1">
        <v>24.96</v>
      </c>
      <c r="G22" s="1">
        <v>3</v>
      </c>
      <c r="H22" s="1">
        <v>5</v>
      </c>
      <c r="I22" s="1">
        <v>0</v>
      </c>
      <c r="J22" s="1">
        <v>1</v>
      </c>
      <c r="K22" s="1">
        <v>2</v>
      </c>
      <c r="L22" s="1">
        <v>1</v>
      </c>
      <c r="M22" s="1">
        <v>2600</v>
      </c>
      <c r="N22" s="1">
        <v>105</v>
      </c>
      <c r="O22" s="1">
        <v>167</v>
      </c>
      <c r="P22" s="1">
        <v>55</v>
      </c>
      <c r="Q22" s="1">
        <v>2</v>
      </c>
    </row>
    <row r="23" spans="1:18" x14ac:dyDescent="0.3">
      <c r="A23" s="1">
        <v>22</v>
      </c>
      <c r="B23" s="1">
        <v>420</v>
      </c>
      <c r="C23" s="1">
        <v>5</v>
      </c>
      <c r="D23" s="1">
        <v>19</v>
      </c>
      <c r="E23" s="1">
        <v>84</v>
      </c>
      <c r="F23" s="1">
        <v>23.01</v>
      </c>
      <c r="G23" s="1">
        <v>3</v>
      </c>
      <c r="H23" s="1">
        <v>5</v>
      </c>
      <c r="I23" s="1">
        <v>0</v>
      </c>
      <c r="J23" s="1">
        <v>1</v>
      </c>
      <c r="K23" s="1">
        <v>2</v>
      </c>
      <c r="L23" s="1">
        <v>1</v>
      </c>
      <c r="M23" s="1">
        <v>2700</v>
      </c>
      <c r="N23" s="1">
        <v>112</v>
      </c>
      <c r="O23" s="1">
        <v>144</v>
      </c>
      <c r="P23" s="1">
        <v>47</v>
      </c>
      <c r="Q23" s="1">
        <v>2</v>
      </c>
    </row>
    <row r="24" spans="1:18" x14ac:dyDescent="0.3">
      <c r="A24" s="1">
        <v>23</v>
      </c>
      <c r="B24" s="1">
        <v>455</v>
      </c>
      <c r="C24" s="1">
        <v>4.5</v>
      </c>
      <c r="D24" s="1">
        <v>20</v>
      </c>
      <c r="E24" s="1">
        <v>92</v>
      </c>
      <c r="F24" s="1">
        <v>25.11</v>
      </c>
      <c r="G24" s="1">
        <v>4</v>
      </c>
      <c r="H24" s="1">
        <v>7</v>
      </c>
      <c r="I24" s="1">
        <v>1</v>
      </c>
      <c r="J24" s="1">
        <v>1</v>
      </c>
      <c r="K24" s="1">
        <v>2</v>
      </c>
      <c r="L24" s="1">
        <v>1</v>
      </c>
      <c r="M24" s="1">
        <v>2800</v>
      </c>
      <c r="N24" s="1">
        <v>121</v>
      </c>
      <c r="O24" s="1">
        <v>190</v>
      </c>
      <c r="P24" s="1">
        <v>62</v>
      </c>
      <c r="Q24" s="1">
        <v>1</v>
      </c>
    </row>
    <row r="25" spans="1:18" x14ac:dyDescent="0.3">
      <c r="A25" s="1">
        <v>24</v>
      </c>
      <c r="B25" s="1">
        <v>225</v>
      </c>
      <c r="C25" s="1">
        <v>2</v>
      </c>
      <c r="D25" s="1">
        <v>17</v>
      </c>
      <c r="E25" s="1">
        <v>69</v>
      </c>
      <c r="F25" s="1">
        <v>21.63</v>
      </c>
      <c r="G25" s="1">
        <v>3</v>
      </c>
      <c r="H25" s="1">
        <v>5</v>
      </c>
      <c r="I25" s="1">
        <v>0</v>
      </c>
      <c r="J25" s="1">
        <v>0</v>
      </c>
      <c r="K25" s="1">
        <v>0</v>
      </c>
      <c r="L25" s="1">
        <v>0</v>
      </c>
      <c r="M25" s="1">
        <v>2000</v>
      </c>
      <c r="N25" s="1">
        <v>83</v>
      </c>
      <c r="O25" s="1">
        <v>134</v>
      </c>
      <c r="P25" s="1">
        <v>32</v>
      </c>
      <c r="Q25" s="1">
        <v>2</v>
      </c>
    </row>
    <row r="26" spans="1:18" x14ac:dyDescent="0.3">
      <c r="A26" s="1">
        <v>25</v>
      </c>
      <c r="B26" s="1">
        <v>550</v>
      </c>
      <c r="C26" s="1">
        <v>11</v>
      </c>
      <c r="D26" s="1">
        <v>34</v>
      </c>
      <c r="E26" s="1">
        <v>108</v>
      </c>
      <c r="F26" s="1">
        <v>28.54</v>
      </c>
      <c r="G26" s="1">
        <v>5</v>
      </c>
      <c r="H26" s="1">
        <v>6</v>
      </c>
      <c r="I26" s="1">
        <v>0</v>
      </c>
      <c r="J26" s="1">
        <v>1</v>
      </c>
      <c r="K26" s="1">
        <v>3</v>
      </c>
      <c r="L26" s="1">
        <v>2</v>
      </c>
      <c r="M26" s="1">
        <v>3200</v>
      </c>
      <c r="N26" s="1">
        <v>140</v>
      </c>
      <c r="O26" s="1">
        <v>213</v>
      </c>
      <c r="P26" s="1">
        <v>58</v>
      </c>
      <c r="Q26" s="1">
        <v>2</v>
      </c>
    </row>
    <row r="27" spans="1:18" x14ac:dyDescent="0.3">
      <c r="A27" s="1">
        <v>26</v>
      </c>
      <c r="B27" s="1">
        <v>465</v>
      </c>
      <c r="C27" s="1">
        <v>9</v>
      </c>
      <c r="D27" s="1">
        <v>33</v>
      </c>
      <c r="E27" s="1">
        <v>96</v>
      </c>
      <c r="F27" s="1">
        <v>24.08</v>
      </c>
      <c r="G27" s="1">
        <v>3</v>
      </c>
      <c r="H27" s="1">
        <v>5</v>
      </c>
      <c r="I27" s="1">
        <v>1</v>
      </c>
      <c r="J27" s="1">
        <v>0</v>
      </c>
      <c r="K27" s="1">
        <v>3</v>
      </c>
      <c r="L27" s="1">
        <v>1</v>
      </c>
      <c r="M27" s="1">
        <v>2500</v>
      </c>
      <c r="N27" s="1">
        <v>99</v>
      </c>
      <c r="O27" s="1">
        <v>180</v>
      </c>
      <c r="P27" s="1">
        <v>43</v>
      </c>
      <c r="Q27" s="1">
        <v>3</v>
      </c>
    </row>
    <row r="28" spans="1:18" x14ac:dyDescent="0.3">
      <c r="A28" s="1">
        <v>27</v>
      </c>
      <c r="B28" s="1">
        <v>325</v>
      </c>
      <c r="C28" s="1">
        <v>3</v>
      </c>
      <c r="D28" s="1">
        <v>22</v>
      </c>
      <c r="E28" s="1">
        <v>71</v>
      </c>
      <c r="F28" s="1">
        <v>20.77</v>
      </c>
      <c r="G28" s="1">
        <v>3</v>
      </c>
      <c r="H28" s="1">
        <v>4</v>
      </c>
      <c r="I28" s="1">
        <v>1</v>
      </c>
      <c r="J28" s="1">
        <v>0</v>
      </c>
      <c r="K28" s="1">
        <v>1</v>
      </c>
      <c r="L28" s="1">
        <v>0</v>
      </c>
      <c r="M28" s="1">
        <v>1900</v>
      </c>
      <c r="N28" s="1">
        <v>67</v>
      </c>
      <c r="O28" s="1">
        <v>164</v>
      </c>
      <c r="P28" s="1">
        <v>39</v>
      </c>
      <c r="Q28" s="1">
        <v>1</v>
      </c>
    </row>
    <row r="29" spans="1:18" x14ac:dyDescent="0.3">
      <c r="A29" s="1">
        <v>28</v>
      </c>
      <c r="B29" s="1">
        <v>290</v>
      </c>
      <c r="C29" s="1">
        <v>2.5</v>
      </c>
      <c r="D29" s="1">
        <v>20</v>
      </c>
      <c r="E29" s="1">
        <v>65</v>
      </c>
      <c r="F29" s="1">
        <v>19.809999999999999</v>
      </c>
      <c r="G29" s="1">
        <v>2</v>
      </c>
      <c r="H29" s="1">
        <v>4</v>
      </c>
      <c r="I29" s="1">
        <v>1</v>
      </c>
      <c r="J29" s="1">
        <v>1</v>
      </c>
      <c r="K29" s="1">
        <v>0</v>
      </c>
      <c r="L29" s="1">
        <v>0</v>
      </c>
      <c r="M29" s="1">
        <v>1700</v>
      </c>
      <c r="N29" s="1">
        <v>55</v>
      </c>
      <c r="O29" s="1">
        <v>177</v>
      </c>
      <c r="P29" s="1">
        <v>32</v>
      </c>
      <c r="Q29" s="1">
        <v>1</v>
      </c>
    </row>
    <row r="30" spans="1:18" x14ac:dyDescent="0.3">
      <c r="A30" s="1">
        <v>29</v>
      </c>
      <c r="B30" s="1">
        <v>750</v>
      </c>
      <c r="C30" s="1">
        <v>17</v>
      </c>
      <c r="D30" s="1">
        <v>38</v>
      </c>
      <c r="E30" s="1">
        <v>121</v>
      </c>
      <c r="F30" s="1">
        <v>29.08</v>
      </c>
      <c r="G30" s="1">
        <v>5</v>
      </c>
      <c r="H30" s="1">
        <v>6</v>
      </c>
      <c r="I30" s="1">
        <v>0</v>
      </c>
      <c r="J30" s="1">
        <v>1</v>
      </c>
      <c r="K30" s="1">
        <v>3</v>
      </c>
      <c r="L30" s="1">
        <v>3</v>
      </c>
      <c r="M30" s="1">
        <v>3500</v>
      </c>
      <c r="N30" s="1">
        <v>160</v>
      </c>
      <c r="O30" s="1">
        <v>254</v>
      </c>
      <c r="P30" s="1">
        <v>71</v>
      </c>
      <c r="Q30" s="1">
        <v>2</v>
      </c>
    </row>
    <row r="31" spans="1:18" x14ac:dyDescent="0.3">
      <c r="A31" s="1">
        <v>30</v>
      </c>
      <c r="B31" s="1">
        <v>685</v>
      </c>
      <c r="C31" s="1">
        <v>12</v>
      </c>
      <c r="D31" s="1">
        <v>36</v>
      </c>
      <c r="E31" s="1">
        <v>103</v>
      </c>
      <c r="F31" s="1">
        <v>28.37</v>
      </c>
      <c r="G31" s="1">
        <v>4</v>
      </c>
      <c r="H31" s="1">
        <v>6</v>
      </c>
      <c r="I31" s="1">
        <v>1</v>
      </c>
      <c r="J31" s="1">
        <v>1</v>
      </c>
      <c r="K31" s="1">
        <v>3</v>
      </c>
      <c r="L31" s="1">
        <v>2</v>
      </c>
      <c r="M31" s="1">
        <v>3300</v>
      </c>
      <c r="N31" s="1">
        <v>148</v>
      </c>
      <c r="O31" s="1">
        <v>234</v>
      </c>
      <c r="P31" s="1">
        <v>67</v>
      </c>
      <c r="Q31" s="1">
        <v>2</v>
      </c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9"/>
      <c r="B36" s="9"/>
      <c r="C36" s="8"/>
      <c r="D36" s="8"/>
      <c r="E36" s="8"/>
      <c r="F36" s="8"/>
      <c r="G36" s="8"/>
      <c r="H36" s="8"/>
      <c r="I36" s="8"/>
    </row>
    <row r="37" spans="1:9" x14ac:dyDescent="0.3">
      <c r="A37" s="7"/>
      <c r="B37" s="7"/>
      <c r="C37" s="8"/>
      <c r="D37" s="8"/>
      <c r="E37" s="8"/>
      <c r="F37" s="8"/>
      <c r="G37" s="8"/>
      <c r="H37" s="8"/>
      <c r="I37" s="8"/>
    </row>
    <row r="38" spans="1:9" x14ac:dyDescent="0.3">
      <c r="A38" s="7"/>
      <c r="B38" s="7"/>
      <c r="C38" s="8"/>
      <c r="D38" s="8"/>
      <c r="E38" s="8"/>
      <c r="F38" s="8"/>
      <c r="G38" s="8"/>
      <c r="H38" s="8"/>
      <c r="I38" s="8"/>
    </row>
    <row r="39" spans="1:9" x14ac:dyDescent="0.3">
      <c r="A39" s="7"/>
      <c r="B39" s="7"/>
      <c r="C39" s="8"/>
      <c r="D39" s="8"/>
      <c r="E39" s="8"/>
      <c r="F39" s="8"/>
      <c r="G39" s="8"/>
      <c r="H39" s="8"/>
      <c r="I39" s="8"/>
    </row>
    <row r="40" spans="1:9" x14ac:dyDescent="0.3">
      <c r="A40" s="7"/>
      <c r="B40" s="7"/>
      <c r="C40" s="8"/>
      <c r="D40" s="8"/>
      <c r="E40" s="8"/>
      <c r="F40" s="8"/>
      <c r="G40" s="8"/>
      <c r="H40" s="8"/>
      <c r="I40" s="8"/>
    </row>
    <row r="41" spans="1:9" x14ac:dyDescent="0.3">
      <c r="A41" s="7"/>
      <c r="B41" s="7"/>
      <c r="C41" s="8"/>
      <c r="D41" s="8"/>
      <c r="E41" s="8"/>
      <c r="F41" s="8"/>
      <c r="G41" s="8"/>
      <c r="H41" s="8"/>
      <c r="I41" s="8"/>
    </row>
    <row r="42" spans="1:9" x14ac:dyDescent="0.3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3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3">
      <c r="A44" s="10"/>
      <c r="B44" s="10"/>
      <c r="C44" s="10"/>
      <c r="D44" s="10"/>
      <c r="E44" s="10"/>
      <c r="F44" s="10"/>
      <c r="G44" s="8"/>
      <c r="H44" s="8"/>
      <c r="I44" s="8"/>
    </row>
    <row r="45" spans="1:9" x14ac:dyDescent="0.3">
      <c r="A45" s="7"/>
      <c r="B45" s="7"/>
      <c r="C45" s="7"/>
      <c r="D45" s="7"/>
      <c r="E45" s="7"/>
      <c r="F45" s="7"/>
      <c r="G45" s="8"/>
      <c r="H45" s="8"/>
      <c r="I45" s="8"/>
    </row>
    <row r="46" spans="1:9" x14ac:dyDescent="0.3">
      <c r="A46" s="7"/>
      <c r="B46" s="7"/>
      <c r="C46" s="7"/>
      <c r="D46" s="7"/>
      <c r="E46" s="7"/>
      <c r="F46" s="7"/>
      <c r="G46" s="8"/>
      <c r="H46" s="8"/>
      <c r="I46" s="8"/>
    </row>
    <row r="47" spans="1:9" x14ac:dyDescent="0.3">
      <c r="A47" s="7"/>
      <c r="B47" s="7"/>
      <c r="C47" s="7"/>
      <c r="D47" s="7"/>
      <c r="E47" s="7"/>
      <c r="F47" s="7"/>
      <c r="G47" s="8"/>
      <c r="H47" s="8"/>
      <c r="I47" s="8"/>
    </row>
    <row r="48" spans="1:9" x14ac:dyDescent="0.3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3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3">
      <c r="A50" s="7"/>
      <c r="B50" s="7"/>
      <c r="C50" s="7"/>
      <c r="D50" s="7"/>
      <c r="E50" s="7"/>
      <c r="F50" s="7"/>
      <c r="G50" s="7"/>
      <c r="H50" s="7"/>
      <c r="I50" s="7"/>
    </row>
    <row r="51" spans="1:9" x14ac:dyDescent="0.3">
      <c r="A51" s="7"/>
      <c r="B51" s="7"/>
      <c r="C51" s="7"/>
      <c r="D51" s="7"/>
      <c r="E51" s="7"/>
      <c r="F51" s="7"/>
      <c r="G51" s="7"/>
      <c r="H51" s="7"/>
      <c r="I51" s="7"/>
    </row>
    <row r="52" spans="1:9" x14ac:dyDescent="0.3">
      <c r="A52" s="7"/>
      <c r="B52" s="7"/>
      <c r="C52" s="7"/>
      <c r="D52" s="7"/>
      <c r="E52" s="7"/>
      <c r="F52" s="7"/>
      <c r="G52" s="7"/>
      <c r="H52" s="7"/>
      <c r="I52" s="7"/>
    </row>
    <row r="53" spans="1:9" x14ac:dyDescent="0.3">
      <c r="A53" s="7"/>
      <c r="B53" s="7"/>
      <c r="C53" s="7"/>
      <c r="D53" s="7"/>
      <c r="E53" s="7"/>
      <c r="F53" s="7"/>
      <c r="G53" s="7"/>
      <c r="H53" s="7"/>
      <c r="I53" s="7"/>
    </row>
    <row r="54" spans="1:9" x14ac:dyDescent="0.3">
      <c r="A54" s="7"/>
      <c r="B54" s="7"/>
      <c r="C54" s="7"/>
      <c r="D54" s="7"/>
      <c r="E54" s="7"/>
      <c r="F54" s="7"/>
      <c r="G54" s="7"/>
      <c r="H54" s="7"/>
      <c r="I54" s="7"/>
    </row>
    <row r="55" spans="1:9" x14ac:dyDescent="0.3">
      <c r="A55" s="7"/>
      <c r="B55" s="7"/>
      <c r="C55" s="7"/>
      <c r="D55" s="7"/>
      <c r="E55" s="7"/>
      <c r="F55" s="7"/>
      <c r="G55" s="7"/>
      <c r="H55" s="7"/>
      <c r="I55" s="7"/>
    </row>
    <row r="56" spans="1:9" x14ac:dyDescent="0.3">
      <c r="A56" s="7"/>
      <c r="B56" s="7"/>
      <c r="C56" s="7"/>
      <c r="D56" s="7"/>
      <c r="E56" s="7"/>
      <c r="F56" s="7"/>
      <c r="G56" s="7"/>
      <c r="H56" s="7"/>
      <c r="I56" s="7"/>
    </row>
    <row r="57" spans="1:9" x14ac:dyDescent="0.3">
      <c r="A57" s="7"/>
      <c r="B57" s="7"/>
      <c r="C57" s="7"/>
      <c r="D57" s="7"/>
      <c r="E57" s="7"/>
      <c r="F57" s="7"/>
      <c r="G57" s="7"/>
      <c r="H57" s="7"/>
      <c r="I57" s="7"/>
    </row>
    <row r="58" spans="1:9" x14ac:dyDescent="0.3">
      <c r="A58" s="7"/>
      <c r="B58" s="7"/>
      <c r="C58" s="7"/>
      <c r="D58" s="7"/>
      <c r="E58" s="7"/>
      <c r="F58" s="7"/>
      <c r="G58" s="7"/>
      <c r="H58" s="7"/>
      <c r="I58" s="7"/>
    </row>
    <row r="59" spans="1:9" x14ac:dyDescent="0.3">
      <c r="A59" s="7"/>
      <c r="B59" s="7"/>
      <c r="C59" s="7"/>
      <c r="D59" s="7"/>
      <c r="E59" s="7"/>
      <c r="F59" s="7"/>
      <c r="G59" s="7"/>
      <c r="H59" s="7"/>
      <c r="I59" s="7"/>
    </row>
    <row r="60" spans="1:9" x14ac:dyDescent="0.3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3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3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3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3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3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3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3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3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3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3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3">
      <c r="A71" s="10"/>
      <c r="B71" s="10"/>
      <c r="C71" s="10"/>
      <c r="D71" s="8"/>
      <c r="E71" s="8"/>
      <c r="F71" s="8"/>
      <c r="G71" s="8"/>
      <c r="H71" s="8"/>
      <c r="I71" s="8"/>
    </row>
    <row r="72" spans="1:9" x14ac:dyDescent="0.3">
      <c r="A72" s="7"/>
      <c r="B72" s="7"/>
      <c r="C72" s="7"/>
      <c r="D72" s="8"/>
      <c r="E72" s="8"/>
      <c r="F72" s="8"/>
      <c r="G72" s="8"/>
      <c r="H72" s="8"/>
      <c r="I72" s="8"/>
    </row>
    <row r="73" spans="1:9" x14ac:dyDescent="0.3">
      <c r="A73" s="7"/>
      <c r="B73" s="7"/>
      <c r="C73" s="7"/>
      <c r="D73" s="8"/>
      <c r="E73" s="8"/>
      <c r="F73" s="8"/>
      <c r="G73" s="8"/>
      <c r="H73" s="8"/>
      <c r="I73" s="8"/>
    </row>
    <row r="74" spans="1:9" x14ac:dyDescent="0.3">
      <c r="A74" s="7"/>
      <c r="B74" s="7"/>
      <c r="C74" s="7"/>
      <c r="D74" s="8"/>
      <c r="E74" s="8"/>
      <c r="F74" s="8"/>
      <c r="G74" s="8"/>
      <c r="H74" s="8"/>
      <c r="I74" s="8"/>
    </row>
    <row r="75" spans="1:9" x14ac:dyDescent="0.3">
      <c r="A75" s="7"/>
      <c r="B75" s="7"/>
      <c r="C75" s="7"/>
      <c r="D75" s="8"/>
      <c r="E75" s="8"/>
      <c r="F75" s="8"/>
      <c r="G75" s="8"/>
      <c r="H75" s="8"/>
      <c r="I75" s="8"/>
    </row>
    <row r="76" spans="1:9" x14ac:dyDescent="0.3">
      <c r="A76" s="7"/>
      <c r="B76" s="7"/>
      <c r="C76" s="7"/>
      <c r="D76" s="8"/>
      <c r="E76" s="8"/>
      <c r="F76" s="8"/>
      <c r="G76" s="8"/>
      <c r="H76" s="8"/>
      <c r="I76" s="8"/>
    </row>
    <row r="77" spans="1:9" x14ac:dyDescent="0.3">
      <c r="A77" s="7"/>
      <c r="B77" s="7"/>
      <c r="C77" s="7"/>
      <c r="D77" s="8"/>
      <c r="E77" s="8"/>
      <c r="F77" s="8"/>
      <c r="G77" s="8"/>
      <c r="H77" s="8"/>
      <c r="I77" s="8"/>
    </row>
    <row r="78" spans="1:9" x14ac:dyDescent="0.3">
      <c r="A78" s="7"/>
      <c r="B78" s="7"/>
      <c r="C78" s="7"/>
      <c r="D78" s="8"/>
      <c r="E78" s="8"/>
      <c r="F78" s="8"/>
      <c r="G78" s="8"/>
      <c r="H78" s="8"/>
      <c r="I78" s="8"/>
    </row>
    <row r="79" spans="1:9" x14ac:dyDescent="0.3">
      <c r="A79" s="7"/>
      <c r="B79" s="7"/>
      <c r="C79" s="7"/>
      <c r="D79" s="8"/>
      <c r="E79" s="8"/>
      <c r="F79" s="8"/>
      <c r="G79" s="8"/>
      <c r="H79" s="8"/>
      <c r="I79" s="8"/>
    </row>
    <row r="80" spans="1:9" x14ac:dyDescent="0.3">
      <c r="A80" s="7"/>
      <c r="B80" s="7"/>
      <c r="C80" s="7"/>
      <c r="D80" s="8"/>
      <c r="E80" s="8"/>
      <c r="F80" s="8"/>
      <c r="G80" s="8"/>
      <c r="H80" s="8"/>
      <c r="I80" s="8"/>
    </row>
    <row r="81" spans="1:9" x14ac:dyDescent="0.3">
      <c r="A81" s="7"/>
      <c r="B81" s="7"/>
      <c r="C81" s="7"/>
      <c r="D81" s="8"/>
      <c r="E81" s="8"/>
      <c r="F81" s="8"/>
      <c r="G81" s="8"/>
      <c r="H81" s="8"/>
      <c r="I81" s="8"/>
    </row>
    <row r="82" spans="1:9" x14ac:dyDescent="0.3">
      <c r="A82" s="7"/>
      <c r="B82" s="7"/>
      <c r="C82" s="7"/>
      <c r="D82" s="8"/>
      <c r="E82" s="8"/>
      <c r="F82" s="8"/>
      <c r="G82" s="8"/>
      <c r="H82" s="8"/>
      <c r="I82" s="8"/>
    </row>
    <row r="83" spans="1:9" x14ac:dyDescent="0.3">
      <c r="A83" s="7"/>
      <c r="B83" s="7"/>
      <c r="C83" s="7"/>
      <c r="D83" s="8"/>
      <c r="E83" s="8"/>
      <c r="F83" s="8"/>
      <c r="G83" s="8"/>
      <c r="H83" s="8"/>
      <c r="I83" s="8"/>
    </row>
    <row r="84" spans="1:9" x14ac:dyDescent="0.3">
      <c r="A84" s="7"/>
      <c r="B84" s="7"/>
      <c r="C84" s="7"/>
      <c r="D84" s="8"/>
      <c r="E84" s="8"/>
      <c r="F84" s="8"/>
      <c r="G84" s="8"/>
      <c r="H84" s="8"/>
      <c r="I84" s="8"/>
    </row>
    <row r="85" spans="1:9" x14ac:dyDescent="0.3">
      <c r="A85" s="7"/>
      <c r="B85" s="7"/>
      <c r="C85" s="7"/>
      <c r="D85" s="8"/>
      <c r="E85" s="8"/>
      <c r="F85" s="8"/>
      <c r="G85" s="8"/>
      <c r="H85" s="8"/>
      <c r="I85" s="8"/>
    </row>
    <row r="86" spans="1:9" x14ac:dyDescent="0.3">
      <c r="A86" s="7"/>
      <c r="B86" s="7"/>
      <c r="C86" s="7"/>
      <c r="D86" s="8"/>
      <c r="E86" s="8"/>
      <c r="F86" s="8"/>
      <c r="G86" s="8"/>
      <c r="H86" s="8"/>
      <c r="I86" s="8"/>
    </row>
    <row r="87" spans="1:9" x14ac:dyDescent="0.3">
      <c r="A87" s="7"/>
      <c r="B87" s="7"/>
      <c r="C87" s="7"/>
      <c r="D87" s="8"/>
      <c r="E87" s="8"/>
      <c r="F87" s="8"/>
      <c r="G87" s="8"/>
      <c r="H87" s="8"/>
      <c r="I87" s="8"/>
    </row>
    <row r="88" spans="1:9" x14ac:dyDescent="0.3">
      <c r="A88" s="7"/>
      <c r="B88" s="7"/>
      <c r="C88" s="7"/>
      <c r="D88" s="8"/>
      <c r="E88" s="8"/>
      <c r="F88" s="8"/>
      <c r="G88" s="8"/>
      <c r="H88" s="8"/>
      <c r="I88" s="8"/>
    </row>
    <row r="89" spans="1:9" x14ac:dyDescent="0.3">
      <c r="A89" s="7"/>
      <c r="B89" s="7"/>
      <c r="C89" s="7"/>
      <c r="D89" s="8"/>
      <c r="E89" s="8"/>
      <c r="F89" s="8"/>
      <c r="G89" s="8"/>
      <c r="H89" s="8"/>
      <c r="I89" s="8"/>
    </row>
    <row r="90" spans="1:9" x14ac:dyDescent="0.3">
      <c r="A90" s="7"/>
      <c r="B90" s="7"/>
      <c r="C90" s="7"/>
      <c r="D90" s="8"/>
      <c r="E90" s="8"/>
      <c r="F90" s="8"/>
      <c r="G90" s="8"/>
      <c r="H90" s="8"/>
      <c r="I90" s="8"/>
    </row>
    <row r="91" spans="1:9" x14ac:dyDescent="0.3">
      <c r="A91" s="7"/>
      <c r="B91" s="7"/>
      <c r="C91" s="7"/>
      <c r="D91" s="8"/>
      <c r="E91" s="8"/>
      <c r="F91" s="8"/>
      <c r="G91" s="8"/>
      <c r="H91" s="8"/>
      <c r="I91" s="8"/>
    </row>
    <row r="92" spans="1:9" x14ac:dyDescent="0.3">
      <c r="A92" s="7"/>
      <c r="B92" s="7"/>
      <c r="C92" s="7"/>
      <c r="D92" s="8"/>
      <c r="E92" s="8"/>
      <c r="F92" s="8"/>
      <c r="G92" s="8"/>
      <c r="H92" s="8"/>
      <c r="I92" s="8"/>
    </row>
    <row r="93" spans="1:9" x14ac:dyDescent="0.3">
      <c r="A93" s="7"/>
      <c r="B93" s="7"/>
      <c r="C93" s="7"/>
      <c r="D93" s="8"/>
      <c r="E93" s="8"/>
      <c r="F93" s="8"/>
      <c r="G93" s="8"/>
      <c r="H93" s="8"/>
      <c r="I93" s="8"/>
    </row>
    <row r="94" spans="1:9" x14ac:dyDescent="0.3">
      <c r="A94" s="7"/>
      <c r="B94" s="7"/>
      <c r="C94" s="7"/>
      <c r="D94" s="8"/>
      <c r="E94" s="8"/>
      <c r="F94" s="8"/>
      <c r="G94" s="8"/>
      <c r="H94" s="8"/>
      <c r="I94" s="8"/>
    </row>
    <row r="95" spans="1:9" x14ac:dyDescent="0.3">
      <c r="A95" s="7"/>
      <c r="B95" s="7"/>
      <c r="C95" s="7"/>
      <c r="D95" s="8"/>
      <c r="E95" s="8"/>
      <c r="F95" s="8"/>
      <c r="G95" s="8"/>
      <c r="H95" s="8"/>
      <c r="I95" s="8"/>
    </row>
    <row r="96" spans="1:9" x14ac:dyDescent="0.3">
      <c r="A96" s="7"/>
      <c r="B96" s="7"/>
      <c r="C96" s="7"/>
      <c r="D96" s="8"/>
      <c r="E96" s="8"/>
      <c r="F96" s="8"/>
      <c r="G96" s="8"/>
      <c r="H96" s="8"/>
      <c r="I96" s="8"/>
    </row>
    <row r="97" spans="1:9" x14ac:dyDescent="0.3">
      <c r="A97" s="7"/>
      <c r="B97" s="7"/>
      <c r="C97" s="7"/>
      <c r="D97" s="8"/>
      <c r="E97" s="8"/>
      <c r="F97" s="8"/>
      <c r="G97" s="8"/>
      <c r="H97" s="8"/>
      <c r="I97" s="8"/>
    </row>
    <row r="98" spans="1:9" x14ac:dyDescent="0.3">
      <c r="A98" s="7"/>
      <c r="B98" s="7"/>
      <c r="C98" s="7"/>
      <c r="D98" s="8"/>
      <c r="E98" s="8"/>
      <c r="F98" s="8"/>
      <c r="G98" s="8"/>
      <c r="H98" s="8"/>
      <c r="I98" s="8"/>
    </row>
    <row r="99" spans="1:9" x14ac:dyDescent="0.3">
      <c r="A99" s="7"/>
      <c r="B99" s="7"/>
      <c r="C99" s="7"/>
      <c r="D99" s="8"/>
      <c r="E99" s="8"/>
      <c r="F99" s="8"/>
      <c r="G99" s="8"/>
      <c r="H99" s="8"/>
      <c r="I99" s="8"/>
    </row>
    <row r="100" spans="1:9" x14ac:dyDescent="0.3">
      <c r="A100" s="7"/>
      <c r="B100" s="7"/>
      <c r="C100" s="7"/>
      <c r="D100" s="8"/>
      <c r="E100" s="8"/>
      <c r="F100" s="8"/>
      <c r="G100" s="8"/>
      <c r="H100" s="8"/>
      <c r="I100" s="8"/>
    </row>
    <row r="101" spans="1:9" x14ac:dyDescent="0.3">
      <c r="A101" s="7"/>
      <c r="B101" s="7"/>
      <c r="C101" s="7"/>
      <c r="D101" s="8"/>
      <c r="E101" s="8"/>
      <c r="F101" s="8"/>
      <c r="G101" s="8"/>
      <c r="H101" s="8"/>
      <c r="I101" s="8"/>
    </row>
    <row r="102" spans="1:9" x14ac:dyDescent="0.3">
      <c r="A102" s="8"/>
      <c r="B102" s="8"/>
      <c r="C102" s="8"/>
      <c r="D102" s="8"/>
      <c r="E102" s="8"/>
      <c r="F102" s="8"/>
      <c r="G102" s="8"/>
      <c r="H102" s="8"/>
      <c r="I102" s="8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zoomScale="90" zoomScaleNormal="90" workbookViewId="0">
      <selection activeCell="V4" sqref="V4:Y4"/>
    </sheetView>
  </sheetViews>
  <sheetFormatPr defaultRowHeight="14.4" x14ac:dyDescent="0.3"/>
  <cols>
    <col min="1" max="1" width="3.5546875" bestFit="1" customWidth="1"/>
    <col min="2" max="2" width="23.33203125" bestFit="1" customWidth="1"/>
    <col min="3" max="3" width="4" bestFit="1" customWidth="1"/>
    <col min="5" max="5" width="4.44140625" bestFit="1" customWidth="1"/>
    <col min="6" max="6" width="6" bestFit="1" customWidth="1"/>
    <col min="7" max="11" width="3" bestFit="1" customWidth="1"/>
    <col min="12" max="12" width="4" bestFit="1" customWidth="1"/>
    <col min="13" max="13" width="5.5546875" bestFit="1" customWidth="1"/>
    <col min="14" max="15" width="4.44140625" bestFit="1" customWidth="1"/>
    <col min="16" max="17" width="4" bestFit="1" customWidth="1"/>
  </cols>
  <sheetData>
    <row r="1" spans="1:25" x14ac:dyDescent="0.3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  <c r="R1" s="4" t="s">
        <v>32</v>
      </c>
      <c r="T1" s="5" t="s">
        <v>33</v>
      </c>
      <c r="V1" s="5" t="s">
        <v>69</v>
      </c>
    </row>
    <row r="2" spans="1:25" x14ac:dyDescent="0.3">
      <c r="A2" s="1">
        <v>9</v>
      </c>
      <c r="B2" s="1">
        <v>155</v>
      </c>
      <c r="C2" s="1">
        <v>1.5</v>
      </c>
      <c r="D2" s="1">
        <v>15</v>
      </c>
      <c r="E2" s="1">
        <v>50</v>
      </c>
      <c r="F2" s="1">
        <v>19.29</v>
      </c>
      <c r="G2" s="1">
        <v>3</v>
      </c>
      <c r="H2" s="1">
        <v>4</v>
      </c>
      <c r="I2" s="1">
        <v>0</v>
      </c>
      <c r="J2" s="1">
        <v>1</v>
      </c>
      <c r="K2" s="1">
        <v>1</v>
      </c>
      <c r="L2" s="1">
        <v>0</v>
      </c>
      <c r="M2" s="1">
        <v>2000</v>
      </c>
      <c r="N2" s="1">
        <v>47</v>
      </c>
      <c r="O2" s="1">
        <v>150</v>
      </c>
      <c r="P2" s="1">
        <v>21</v>
      </c>
      <c r="Q2" s="1">
        <v>1</v>
      </c>
      <c r="R2" t="s">
        <v>34</v>
      </c>
      <c r="S2">
        <f>B3-B2</f>
        <v>5</v>
      </c>
      <c r="T2" t="s">
        <v>63</v>
      </c>
      <c r="U2">
        <v>95</v>
      </c>
      <c r="V2" t="s">
        <v>65</v>
      </c>
      <c r="W2">
        <v>1.5</v>
      </c>
    </row>
    <row r="3" spans="1:25" x14ac:dyDescent="0.3">
      <c r="A3" s="1">
        <v>10</v>
      </c>
      <c r="B3" s="1">
        <v>160</v>
      </c>
      <c r="C3" s="1">
        <v>1</v>
      </c>
      <c r="D3" s="1">
        <v>15</v>
      </c>
      <c r="E3" s="1">
        <v>56</v>
      </c>
      <c r="F3" s="1">
        <v>20.32</v>
      </c>
      <c r="G3" s="1">
        <v>2</v>
      </c>
      <c r="H3" s="1">
        <v>4</v>
      </c>
      <c r="I3" s="1">
        <v>0</v>
      </c>
      <c r="J3" s="1">
        <v>1</v>
      </c>
      <c r="K3" s="1">
        <v>0</v>
      </c>
      <c r="L3" s="1">
        <v>0</v>
      </c>
      <c r="M3" s="1">
        <v>1700</v>
      </c>
      <c r="N3" s="1">
        <v>63</v>
      </c>
      <c r="O3" s="1">
        <v>144</v>
      </c>
      <c r="P3" s="1">
        <v>26</v>
      </c>
      <c r="Q3" s="1">
        <v>1</v>
      </c>
      <c r="R3" t="s">
        <v>35</v>
      </c>
      <c r="S3">
        <f>B4-B3</f>
        <v>20</v>
      </c>
      <c r="T3" t="s">
        <v>64</v>
      </c>
      <c r="U3">
        <v>26</v>
      </c>
      <c r="V3" t="s">
        <v>66</v>
      </c>
      <c r="W3">
        <v>28.5</v>
      </c>
    </row>
    <row r="4" spans="1:25" x14ac:dyDescent="0.3">
      <c r="A4" s="1">
        <v>4</v>
      </c>
      <c r="B4" s="1">
        <v>180</v>
      </c>
      <c r="C4" s="1">
        <v>0.5</v>
      </c>
      <c r="D4" s="1">
        <v>16</v>
      </c>
      <c r="E4" s="1">
        <v>51</v>
      </c>
      <c r="F4" s="1">
        <v>17.649999999999999</v>
      </c>
      <c r="G4" s="1">
        <v>2</v>
      </c>
      <c r="H4" s="1">
        <v>4</v>
      </c>
      <c r="I4" s="1">
        <v>0</v>
      </c>
      <c r="J4" s="1">
        <v>0</v>
      </c>
      <c r="K4" s="1">
        <v>0</v>
      </c>
      <c r="L4" s="1">
        <v>0</v>
      </c>
      <c r="M4" s="1">
        <v>1800</v>
      </c>
      <c r="N4" s="1">
        <v>84</v>
      </c>
      <c r="O4" s="1">
        <v>128</v>
      </c>
      <c r="P4" s="1">
        <v>28</v>
      </c>
      <c r="Q4" s="1">
        <v>1</v>
      </c>
      <c r="R4" t="s">
        <v>36</v>
      </c>
      <c r="S4">
        <f t="shared" ref="S4:S30" si="0">B5-B4</f>
        <v>15</v>
      </c>
      <c r="V4" s="39" t="s">
        <v>67</v>
      </c>
      <c r="W4" s="39"/>
      <c r="X4" s="39"/>
      <c r="Y4" s="39"/>
    </row>
    <row r="5" spans="1:25" x14ac:dyDescent="0.3">
      <c r="A5" s="1">
        <v>5</v>
      </c>
      <c r="B5" s="1">
        <v>195</v>
      </c>
      <c r="C5" s="1">
        <v>1</v>
      </c>
      <c r="D5" s="1">
        <v>17</v>
      </c>
      <c r="E5" s="1">
        <v>65</v>
      </c>
      <c r="F5" s="1">
        <v>20.98</v>
      </c>
      <c r="G5" s="1">
        <v>2</v>
      </c>
      <c r="H5" s="1">
        <v>4</v>
      </c>
      <c r="I5" s="1">
        <v>1</v>
      </c>
      <c r="J5" s="1">
        <v>1</v>
      </c>
      <c r="K5" s="1">
        <v>0</v>
      </c>
      <c r="L5" s="1">
        <v>0</v>
      </c>
      <c r="M5" s="1">
        <v>1900</v>
      </c>
      <c r="N5" s="1">
        <v>88</v>
      </c>
      <c r="O5" s="1">
        <v>134</v>
      </c>
      <c r="P5" s="1">
        <v>38</v>
      </c>
      <c r="Q5" s="1">
        <v>1</v>
      </c>
      <c r="R5" t="s">
        <v>37</v>
      </c>
      <c r="S5">
        <f t="shared" si="0"/>
        <v>10</v>
      </c>
    </row>
    <row r="6" spans="1:25" x14ac:dyDescent="0.3">
      <c r="A6" s="1">
        <v>7</v>
      </c>
      <c r="B6" s="1">
        <v>205</v>
      </c>
      <c r="C6" s="1">
        <v>1</v>
      </c>
      <c r="D6" s="1">
        <v>16</v>
      </c>
      <c r="E6" s="1">
        <v>70</v>
      </c>
      <c r="F6" s="1">
        <v>22.72</v>
      </c>
      <c r="G6" s="1">
        <v>2</v>
      </c>
      <c r="H6" s="1">
        <v>4</v>
      </c>
      <c r="I6" s="1">
        <v>0</v>
      </c>
      <c r="J6" s="1">
        <v>0</v>
      </c>
      <c r="K6" s="1">
        <v>1</v>
      </c>
      <c r="L6" s="1">
        <v>0</v>
      </c>
      <c r="M6" s="1">
        <v>2100</v>
      </c>
      <c r="N6" s="1">
        <v>48</v>
      </c>
      <c r="O6" s="1">
        <v>141</v>
      </c>
      <c r="P6" s="1">
        <v>36</v>
      </c>
      <c r="Q6" s="1">
        <v>2</v>
      </c>
      <c r="R6" t="s">
        <v>38</v>
      </c>
      <c r="S6">
        <f t="shared" si="0"/>
        <v>20</v>
      </c>
    </row>
    <row r="7" spans="1:25" x14ac:dyDescent="0.3">
      <c r="A7" s="1">
        <v>24</v>
      </c>
      <c r="B7" s="1">
        <v>225</v>
      </c>
      <c r="C7" s="1">
        <v>2</v>
      </c>
      <c r="D7" s="1">
        <v>17</v>
      </c>
      <c r="E7" s="1">
        <v>69</v>
      </c>
      <c r="F7" s="1">
        <v>21.63</v>
      </c>
      <c r="G7" s="1">
        <v>3</v>
      </c>
      <c r="H7" s="1">
        <v>5</v>
      </c>
      <c r="I7" s="1">
        <v>0</v>
      </c>
      <c r="J7" s="1">
        <v>0</v>
      </c>
      <c r="K7" s="1">
        <v>0</v>
      </c>
      <c r="L7" s="1">
        <v>0</v>
      </c>
      <c r="M7" s="1">
        <v>2000</v>
      </c>
      <c r="N7" s="1">
        <v>83</v>
      </c>
      <c r="O7" s="1">
        <v>134</v>
      </c>
      <c r="P7" s="1">
        <v>32</v>
      </c>
      <c r="Q7" s="1">
        <v>2</v>
      </c>
      <c r="R7" t="s">
        <v>39</v>
      </c>
      <c r="S7">
        <f t="shared" si="0"/>
        <v>5</v>
      </c>
    </row>
    <row r="8" spans="1:25" x14ac:dyDescent="0.3">
      <c r="A8" s="1">
        <v>8</v>
      </c>
      <c r="B8" s="1">
        <v>230</v>
      </c>
      <c r="C8" s="1">
        <v>2</v>
      </c>
      <c r="D8" s="1">
        <v>16</v>
      </c>
      <c r="E8" s="1">
        <v>74</v>
      </c>
      <c r="F8" s="1">
        <v>21.59</v>
      </c>
      <c r="G8" s="1">
        <v>3</v>
      </c>
      <c r="H8" s="1">
        <v>5</v>
      </c>
      <c r="I8" s="1">
        <v>0</v>
      </c>
      <c r="J8" s="1">
        <v>0</v>
      </c>
      <c r="K8" s="1">
        <v>1</v>
      </c>
      <c r="L8" s="1">
        <v>0</v>
      </c>
      <c r="M8" s="1">
        <v>2200</v>
      </c>
      <c r="N8" s="1">
        <v>56</v>
      </c>
      <c r="O8" s="1">
        <v>135</v>
      </c>
      <c r="P8" s="1">
        <v>45</v>
      </c>
      <c r="Q8" s="1">
        <v>3</v>
      </c>
      <c r="R8" t="s">
        <v>40</v>
      </c>
      <c r="S8">
        <f t="shared" si="0"/>
        <v>60</v>
      </c>
    </row>
    <row r="9" spans="1:25" x14ac:dyDescent="0.3">
      <c r="A9" s="1">
        <v>28</v>
      </c>
      <c r="B9" s="1">
        <v>290</v>
      </c>
      <c r="C9" s="1">
        <v>2.5</v>
      </c>
      <c r="D9" s="1">
        <v>20</v>
      </c>
      <c r="E9" s="1">
        <v>65</v>
      </c>
      <c r="F9" s="1">
        <v>19.809999999999999</v>
      </c>
      <c r="G9" s="1">
        <v>2</v>
      </c>
      <c r="H9" s="1">
        <v>4</v>
      </c>
      <c r="I9" s="1">
        <v>1</v>
      </c>
      <c r="J9" s="1">
        <v>1</v>
      </c>
      <c r="K9" s="1">
        <v>0</v>
      </c>
      <c r="L9" s="1">
        <v>0</v>
      </c>
      <c r="M9" s="1">
        <v>1700</v>
      </c>
      <c r="N9" s="1">
        <v>55</v>
      </c>
      <c r="O9" s="1">
        <v>177</v>
      </c>
      <c r="P9" s="1">
        <v>32</v>
      </c>
      <c r="Q9" s="1">
        <v>1</v>
      </c>
      <c r="R9" t="s">
        <v>41</v>
      </c>
      <c r="S9">
        <f t="shared" si="0"/>
        <v>5</v>
      </c>
    </row>
    <row r="10" spans="1:25" x14ac:dyDescent="0.3">
      <c r="A10" s="1">
        <v>11</v>
      </c>
      <c r="B10" s="1">
        <v>295</v>
      </c>
      <c r="C10" s="1">
        <v>2.5</v>
      </c>
      <c r="D10" s="1">
        <v>18</v>
      </c>
      <c r="E10" s="1">
        <v>89</v>
      </c>
      <c r="F10" s="1">
        <v>27.47</v>
      </c>
      <c r="G10" s="1">
        <v>3</v>
      </c>
      <c r="H10" s="1">
        <v>5</v>
      </c>
      <c r="I10" s="1">
        <v>0</v>
      </c>
      <c r="J10" s="1">
        <v>1</v>
      </c>
      <c r="K10" s="1">
        <v>2</v>
      </c>
      <c r="L10" s="1">
        <v>0</v>
      </c>
      <c r="M10" s="1">
        <v>2600</v>
      </c>
      <c r="N10" s="1">
        <v>113</v>
      </c>
      <c r="O10" s="1">
        <v>183</v>
      </c>
      <c r="P10" s="1">
        <v>49</v>
      </c>
      <c r="Q10" s="1">
        <v>2</v>
      </c>
      <c r="R10" t="s">
        <v>42</v>
      </c>
      <c r="S10">
        <f t="shared" si="0"/>
        <v>30</v>
      </c>
    </row>
    <row r="11" spans="1:25" x14ac:dyDescent="0.3">
      <c r="A11" s="1">
        <v>27</v>
      </c>
      <c r="B11" s="1">
        <v>325</v>
      </c>
      <c r="C11" s="1">
        <v>3</v>
      </c>
      <c r="D11" s="1">
        <v>22</v>
      </c>
      <c r="E11" s="1">
        <v>71</v>
      </c>
      <c r="F11" s="1">
        <v>20.77</v>
      </c>
      <c r="G11" s="1">
        <v>3</v>
      </c>
      <c r="H11" s="1">
        <v>4</v>
      </c>
      <c r="I11" s="1">
        <v>1</v>
      </c>
      <c r="J11" s="1">
        <v>0</v>
      </c>
      <c r="K11" s="1">
        <v>1</v>
      </c>
      <c r="L11" s="1">
        <v>0</v>
      </c>
      <c r="M11" s="1">
        <v>1900</v>
      </c>
      <c r="N11" s="1">
        <v>67</v>
      </c>
      <c r="O11" s="1">
        <v>164</v>
      </c>
      <c r="P11" s="1">
        <v>39</v>
      </c>
      <c r="Q11" s="1">
        <v>1</v>
      </c>
      <c r="R11" t="s">
        <v>43</v>
      </c>
      <c r="S11">
        <f t="shared" si="0"/>
        <v>5</v>
      </c>
    </row>
    <row r="12" spans="1:25" x14ac:dyDescent="0.3">
      <c r="A12" s="1">
        <v>18</v>
      </c>
      <c r="B12" s="1">
        <v>330</v>
      </c>
      <c r="C12" s="1">
        <v>3</v>
      </c>
      <c r="D12" s="1">
        <v>21</v>
      </c>
      <c r="E12" s="1">
        <v>69</v>
      </c>
      <c r="F12" s="1">
        <v>22.79</v>
      </c>
      <c r="G12" s="1">
        <v>3</v>
      </c>
      <c r="H12" s="1">
        <v>5</v>
      </c>
      <c r="I12" s="1">
        <v>0</v>
      </c>
      <c r="J12" s="1">
        <v>0</v>
      </c>
      <c r="K12" s="1">
        <v>2</v>
      </c>
      <c r="L12" s="1">
        <v>1</v>
      </c>
      <c r="M12" s="1">
        <v>2000</v>
      </c>
      <c r="N12" s="1">
        <v>84</v>
      </c>
      <c r="O12" s="1">
        <v>151</v>
      </c>
      <c r="P12" s="1">
        <v>32</v>
      </c>
      <c r="Q12" s="1">
        <v>1</v>
      </c>
      <c r="R12" t="s">
        <v>44</v>
      </c>
      <c r="S12">
        <f t="shared" si="0"/>
        <v>45</v>
      </c>
    </row>
    <row r="13" spans="1:25" x14ac:dyDescent="0.3">
      <c r="A13" s="1">
        <v>3</v>
      </c>
      <c r="B13" s="1">
        <v>375</v>
      </c>
      <c r="C13" s="1">
        <v>5</v>
      </c>
      <c r="D13" s="1">
        <v>19</v>
      </c>
      <c r="E13" s="1">
        <v>76</v>
      </c>
      <c r="F13" s="1">
        <v>22.45</v>
      </c>
      <c r="G13" s="1">
        <v>4</v>
      </c>
      <c r="H13" s="1">
        <v>6</v>
      </c>
      <c r="I13" s="1">
        <v>0</v>
      </c>
      <c r="J13" s="1">
        <v>1</v>
      </c>
      <c r="K13" s="1">
        <v>3</v>
      </c>
      <c r="L13" s="1">
        <v>3</v>
      </c>
      <c r="M13" s="1">
        <v>2000</v>
      </c>
      <c r="N13" s="1">
        <v>95</v>
      </c>
      <c r="O13" s="1">
        <v>147</v>
      </c>
      <c r="P13" s="1">
        <v>34</v>
      </c>
      <c r="Q13" s="1">
        <v>2</v>
      </c>
      <c r="R13" t="s">
        <v>45</v>
      </c>
      <c r="S13">
        <f t="shared" si="0"/>
        <v>0</v>
      </c>
    </row>
    <row r="14" spans="1:25" x14ac:dyDescent="0.3">
      <c r="A14" s="1">
        <v>19</v>
      </c>
      <c r="B14" s="1">
        <v>375</v>
      </c>
      <c r="C14" s="1">
        <v>5.5</v>
      </c>
      <c r="D14" s="1">
        <v>24</v>
      </c>
      <c r="E14" s="1">
        <v>78</v>
      </c>
      <c r="F14" s="1">
        <v>25.18</v>
      </c>
      <c r="G14" s="1">
        <v>3</v>
      </c>
      <c r="H14" s="1">
        <v>4</v>
      </c>
      <c r="I14" s="1">
        <v>1</v>
      </c>
      <c r="J14" s="1">
        <v>0</v>
      </c>
      <c r="K14" s="1">
        <v>2</v>
      </c>
      <c r="L14" s="1">
        <v>2</v>
      </c>
      <c r="M14" s="1">
        <v>2400</v>
      </c>
      <c r="N14" s="1">
        <v>89</v>
      </c>
      <c r="O14" s="1">
        <v>162</v>
      </c>
      <c r="P14" s="1">
        <v>38</v>
      </c>
      <c r="Q14" s="1">
        <v>1</v>
      </c>
      <c r="R14" t="s">
        <v>46</v>
      </c>
      <c r="S14">
        <f t="shared" si="0"/>
        <v>10</v>
      </c>
    </row>
    <row r="15" spans="1:25" x14ac:dyDescent="0.3">
      <c r="A15" s="1">
        <v>2</v>
      </c>
      <c r="B15" s="1">
        <v>385</v>
      </c>
      <c r="C15" s="1">
        <v>4</v>
      </c>
      <c r="D15" s="1">
        <v>22</v>
      </c>
      <c r="E15" s="1">
        <v>82</v>
      </c>
      <c r="F15" s="1">
        <v>22.71</v>
      </c>
      <c r="G15" s="1">
        <v>3</v>
      </c>
      <c r="H15" s="1">
        <v>5</v>
      </c>
      <c r="I15" s="1">
        <v>1</v>
      </c>
      <c r="J15" s="1">
        <v>1</v>
      </c>
      <c r="K15" s="1">
        <v>2</v>
      </c>
      <c r="L15" s="1">
        <v>0</v>
      </c>
      <c r="M15" s="1">
        <v>2100</v>
      </c>
      <c r="N15" s="1">
        <v>107</v>
      </c>
      <c r="O15" s="1">
        <v>154</v>
      </c>
      <c r="P15" s="1">
        <v>25</v>
      </c>
      <c r="Q15" s="1">
        <v>2</v>
      </c>
      <c r="R15" t="s">
        <v>47</v>
      </c>
      <c r="S15">
        <f t="shared" si="0"/>
        <v>25</v>
      </c>
    </row>
    <row r="16" spans="1:25" x14ac:dyDescent="0.3">
      <c r="A16" s="1">
        <v>12</v>
      </c>
      <c r="B16" s="1">
        <v>410</v>
      </c>
      <c r="C16" s="1">
        <v>3</v>
      </c>
      <c r="D16" s="1">
        <v>19</v>
      </c>
      <c r="E16" s="1">
        <v>82</v>
      </c>
      <c r="F16" s="1">
        <v>23.2</v>
      </c>
      <c r="G16" s="1">
        <v>4</v>
      </c>
      <c r="H16" s="1">
        <v>6</v>
      </c>
      <c r="I16" s="1">
        <v>0</v>
      </c>
      <c r="J16" s="1">
        <v>1</v>
      </c>
      <c r="K16" s="1">
        <v>2</v>
      </c>
      <c r="L16" s="1">
        <v>0</v>
      </c>
      <c r="M16" s="1">
        <v>2500</v>
      </c>
      <c r="N16" s="1">
        <v>115</v>
      </c>
      <c r="O16" s="1">
        <v>174</v>
      </c>
      <c r="P16" s="1">
        <v>47</v>
      </c>
      <c r="Q16" s="1">
        <v>2</v>
      </c>
      <c r="R16" t="s">
        <v>48</v>
      </c>
      <c r="S16">
        <f t="shared" si="0"/>
        <v>10</v>
      </c>
    </row>
    <row r="17" spans="1:19" x14ac:dyDescent="0.3">
      <c r="A17" s="1">
        <v>22</v>
      </c>
      <c r="B17" s="1">
        <v>420</v>
      </c>
      <c r="C17" s="1">
        <v>5</v>
      </c>
      <c r="D17" s="1">
        <v>19</v>
      </c>
      <c r="E17" s="1">
        <v>84</v>
      </c>
      <c r="F17" s="1">
        <v>23.01</v>
      </c>
      <c r="G17" s="1">
        <v>3</v>
      </c>
      <c r="H17" s="1">
        <v>5</v>
      </c>
      <c r="I17" s="1">
        <v>0</v>
      </c>
      <c r="J17" s="1">
        <v>1</v>
      </c>
      <c r="K17" s="1">
        <v>2</v>
      </c>
      <c r="L17" s="1">
        <v>1</v>
      </c>
      <c r="M17" s="1">
        <v>2700</v>
      </c>
      <c r="N17" s="1">
        <v>112</v>
      </c>
      <c r="O17" s="1">
        <v>144</v>
      </c>
      <c r="P17" s="1">
        <v>47</v>
      </c>
      <c r="Q17" s="1">
        <v>2</v>
      </c>
      <c r="R17" t="s">
        <v>49</v>
      </c>
      <c r="S17">
        <f t="shared" si="0"/>
        <v>10</v>
      </c>
    </row>
    <row r="18" spans="1:19" x14ac:dyDescent="0.3">
      <c r="A18" s="1">
        <v>13</v>
      </c>
      <c r="B18" s="1">
        <v>430</v>
      </c>
      <c r="C18" s="1">
        <v>6</v>
      </c>
      <c r="D18" s="1">
        <v>22</v>
      </c>
      <c r="E18" s="1">
        <v>77</v>
      </c>
      <c r="F18" s="1">
        <v>22.74</v>
      </c>
      <c r="G18" s="1">
        <v>4</v>
      </c>
      <c r="H18" s="1">
        <v>7</v>
      </c>
      <c r="I18" s="1">
        <v>0</v>
      </c>
      <c r="J18" s="1">
        <v>0</v>
      </c>
      <c r="K18" s="1">
        <v>3</v>
      </c>
      <c r="L18" s="1">
        <v>2</v>
      </c>
      <c r="M18" s="1">
        <v>2400</v>
      </c>
      <c r="N18" s="1">
        <v>106</v>
      </c>
      <c r="O18" s="1">
        <v>111</v>
      </c>
      <c r="P18" s="1">
        <v>40</v>
      </c>
      <c r="Q18" s="1">
        <v>1</v>
      </c>
      <c r="R18" t="s">
        <v>50</v>
      </c>
      <c r="S18">
        <f t="shared" si="0"/>
        <v>25</v>
      </c>
    </row>
    <row r="19" spans="1:19" x14ac:dyDescent="0.3">
      <c r="A19" s="1">
        <v>23</v>
      </c>
      <c r="B19" s="1">
        <v>455</v>
      </c>
      <c r="C19" s="1">
        <v>4.5</v>
      </c>
      <c r="D19" s="1">
        <v>20</v>
      </c>
      <c r="E19" s="1">
        <v>92</v>
      </c>
      <c r="F19" s="1">
        <v>25.11</v>
      </c>
      <c r="G19" s="1">
        <v>4</v>
      </c>
      <c r="H19" s="1">
        <v>7</v>
      </c>
      <c r="I19" s="1">
        <v>1</v>
      </c>
      <c r="J19" s="1">
        <v>1</v>
      </c>
      <c r="K19" s="1">
        <v>2</v>
      </c>
      <c r="L19" s="1">
        <v>1</v>
      </c>
      <c r="M19" s="1">
        <v>2800</v>
      </c>
      <c r="N19" s="1">
        <v>121</v>
      </c>
      <c r="O19" s="1">
        <v>190</v>
      </c>
      <c r="P19" s="1">
        <v>62</v>
      </c>
      <c r="Q19" s="1">
        <v>1</v>
      </c>
      <c r="R19" t="s">
        <v>51</v>
      </c>
      <c r="S19">
        <f t="shared" si="0"/>
        <v>5</v>
      </c>
    </row>
    <row r="20" spans="1:19" x14ac:dyDescent="0.3">
      <c r="A20" s="1">
        <v>14</v>
      </c>
      <c r="B20" s="1">
        <v>460</v>
      </c>
      <c r="C20" s="1">
        <v>8</v>
      </c>
      <c r="D20" s="1">
        <v>26</v>
      </c>
      <c r="E20" s="1">
        <v>90</v>
      </c>
      <c r="F20" s="1">
        <v>26.01</v>
      </c>
      <c r="G20" s="1">
        <v>5</v>
      </c>
      <c r="H20" s="1">
        <v>5</v>
      </c>
      <c r="I20" s="1">
        <v>1</v>
      </c>
      <c r="J20" s="1">
        <v>1</v>
      </c>
      <c r="K20" s="1">
        <v>3</v>
      </c>
      <c r="L20" s="1">
        <v>2</v>
      </c>
      <c r="M20" s="1">
        <v>2800</v>
      </c>
      <c r="N20" s="1">
        <v>123</v>
      </c>
      <c r="O20" s="1">
        <v>169</v>
      </c>
      <c r="P20" s="1">
        <v>39</v>
      </c>
      <c r="Q20" s="1">
        <v>3</v>
      </c>
      <c r="R20" t="s">
        <v>52</v>
      </c>
      <c r="S20">
        <f t="shared" si="0"/>
        <v>5</v>
      </c>
    </row>
    <row r="21" spans="1:19" x14ac:dyDescent="0.3">
      <c r="A21" s="1">
        <v>26</v>
      </c>
      <c r="B21" s="1">
        <v>465</v>
      </c>
      <c r="C21" s="1">
        <v>9</v>
      </c>
      <c r="D21" s="1">
        <v>33</v>
      </c>
      <c r="E21" s="1">
        <v>96</v>
      </c>
      <c r="F21" s="1">
        <v>24.08</v>
      </c>
      <c r="G21" s="1">
        <v>3</v>
      </c>
      <c r="H21" s="1">
        <v>5</v>
      </c>
      <c r="I21" s="1">
        <v>1</v>
      </c>
      <c r="J21" s="1">
        <v>0</v>
      </c>
      <c r="K21" s="1">
        <v>3</v>
      </c>
      <c r="L21" s="1">
        <v>1</v>
      </c>
      <c r="M21" s="1">
        <v>2500</v>
      </c>
      <c r="N21" s="1">
        <v>99</v>
      </c>
      <c r="O21" s="1">
        <v>180</v>
      </c>
      <c r="P21" s="1">
        <v>43</v>
      </c>
      <c r="Q21" s="1">
        <v>3</v>
      </c>
      <c r="R21" t="s">
        <v>53</v>
      </c>
      <c r="S21">
        <f t="shared" si="0"/>
        <v>10</v>
      </c>
    </row>
    <row r="22" spans="1:19" x14ac:dyDescent="0.3">
      <c r="A22" s="1">
        <v>6</v>
      </c>
      <c r="B22" s="1">
        <v>475</v>
      </c>
      <c r="C22" s="1">
        <v>7.5</v>
      </c>
      <c r="D22" s="1">
        <v>31</v>
      </c>
      <c r="E22" s="1">
        <v>102</v>
      </c>
      <c r="F22" s="1">
        <v>29.13</v>
      </c>
      <c r="G22" s="1">
        <v>4</v>
      </c>
      <c r="H22" s="1">
        <v>7</v>
      </c>
      <c r="I22" s="1">
        <v>0</v>
      </c>
      <c r="J22" s="1">
        <v>1</v>
      </c>
      <c r="K22" s="1">
        <v>3</v>
      </c>
      <c r="L22" s="1">
        <v>2</v>
      </c>
      <c r="M22" s="1">
        <v>2800</v>
      </c>
      <c r="N22" s="1">
        <v>137</v>
      </c>
      <c r="O22" s="1">
        <v>190</v>
      </c>
      <c r="P22" s="1">
        <v>55</v>
      </c>
      <c r="Q22" s="1">
        <v>3</v>
      </c>
      <c r="R22" t="s">
        <v>54</v>
      </c>
      <c r="S22">
        <f t="shared" si="0"/>
        <v>5</v>
      </c>
    </row>
    <row r="23" spans="1:19" x14ac:dyDescent="0.3">
      <c r="A23" s="1">
        <v>15</v>
      </c>
      <c r="B23" s="1">
        <v>480</v>
      </c>
      <c r="C23" s="1">
        <v>10</v>
      </c>
      <c r="D23" s="1">
        <v>24</v>
      </c>
      <c r="E23" s="1">
        <v>96</v>
      </c>
      <c r="F23" s="1">
        <v>28.05</v>
      </c>
      <c r="G23" s="1">
        <v>5</v>
      </c>
      <c r="H23" s="1">
        <v>6</v>
      </c>
      <c r="I23" s="1">
        <v>0</v>
      </c>
      <c r="J23" s="1">
        <v>1</v>
      </c>
      <c r="K23" s="1">
        <v>3</v>
      </c>
      <c r="L23" s="1">
        <v>3</v>
      </c>
      <c r="M23" s="1">
        <v>2900</v>
      </c>
      <c r="N23" s="1">
        <v>119</v>
      </c>
      <c r="O23" s="1">
        <v>210</v>
      </c>
      <c r="P23" s="1">
        <v>48</v>
      </c>
      <c r="Q23" s="1">
        <v>3</v>
      </c>
      <c r="R23" t="s">
        <v>55</v>
      </c>
      <c r="S23">
        <f t="shared" si="0"/>
        <v>30</v>
      </c>
    </row>
    <row r="24" spans="1:19" x14ac:dyDescent="0.3">
      <c r="A24" s="1">
        <v>21</v>
      </c>
      <c r="B24" s="1">
        <v>510</v>
      </c>
      <c r="C24" s="1">
        <v>7</v>
      </c>
      <c r="D24" s="1">
        <v>32</v>
      </c>
      <c r="E24" s="1">
        <v>89</v>
      </c>
      <c r="F24" s="1">
        <v>24.96</v>
      </c>
      <c r="G24" s="1">
        <v>3</v>
      </c>
      <c r="H24" s="1">
        <v>5</v>
      </c>
      <c r="I24" s="1">
        <v>0</v>
      </c>
      <c r="J24" s="1">
        <v>1</v>
      </c>
      <c r="K24" s="1">
        <v>2</v>
      </c>
      <c r="L24" s="1">
        <v>1</v>
      </c>
      <c r="M24" s="1">
        <v>2600</v>
      </c>
      <c r="N24" s="1">
        <v>105</v>
      </c>
      <c r="O24" s="1">
        <v>167</v>
      </c>
      <c r="P24" s="1">
        <v>55</v>
      </c>
      <c r="Q24" s="1">
        <v>2</v>
      </c>
      <c r="R24" t="s">
        <v>56</v>
      </c>
      <c r="S24">
        <f t="shared" si="0"/>
        <v>40</v>
      </c>
    </row>
    <row r="25" spans="1:19" x14ac:dyDescent="0.3">
      <c r="A25" s="1">
        <v>25</v>
      </c>
      <c r="B25" s="1">
        <v>550</v>
      </c>
      <c r="C25" s="1">
        <v>11</v>
      </c>
      <c r="D25" s="1">
        <v>34</v>
      </c>
      <c r="E25" s="1">
        <v>108</v>
      </c>
      <c r="F25" s="1">
        <v>28.54</v>
      </c>
      <c r="G25" s="1">
        <v>5</v>
      </c>
      <c r="H25" s="1">
        <v>6</v>
      </c>
      <c r="I25" s="1">
        <v>0</v>
      </c>
      <c r="J25" s="1">
        <v>1</v>
      </c>
      <c r="K25" s="1">
        <v>3</v>
      </c>
      <c r="L25" s="1">
        <v>2</v>
      </c>
      <c r="M25" s="1">
        <v>3200</v>
      </c>
      <c r="N25" s="1">
        <v>140</v>
      </c>
      <c r="O25" s="1">
        <v>213</v>
      </c>
      <c r="P25" s="1">
        <v>58</v>
      </c>
      <c r="Q25" s="1">
        <v>2</v>
      </c>
      <c r="R25" t="s">
        <v>57</v>
      </c>
      <c r="S25">
        <f t="shared" si="0"/>
        <v>10</v>
      </c>
    </row>
    <row r="26" spans="1:19" x14ac:dyDescent="0.3">
      <c r="A26" s="1">
        <v>1</v>
      </c>
      <c r="B26" s="1">
        <v>560</v>
      </c>
      <c r="C26" s="1">
        <v>7</v>
      </c>
      <c r="D26" s="1">
        <v>28</v>
      </c>
      <c r="E26" s="1">
        <v>98</v>
      </c>
      <c r="F26" s="1">
        <v>28.95</v>
      </c>
      <c r="G26" s="1">
        <v>3</v>
      </c>
      <c r="H26" s="1">
        <v>7</v>
      </c>
      <c r="I26" s="1">
        <v>1</v>
      </c>
      <c r="J26" s="1">
        <v>1</v>
      </c>
      <c r="K26" s="1">
        <v>3</v>
      </c>
      <c r="L26" s="1">
        <v>2</v>
      </c>
      <c r="M26" s="1">
        <v>2400</v>
      </c>
      <c r="N26" s="1">
        <v>114</v>
      </c>
      <c r="O26" s="1">
        <v>148</v>
      </c>
      <c r="P26" s="1">
        <v>22</v>
      </c>
      <c r="Q26" s="1">
        <v>0</v>
      </c>
      <c r="R26" t="s">
        <v>58</v>
      </c>
      <c r="S26">
        <f t="shared" si="0"/>
        <v>30</v>
      </c>
    </row>
    <row r="27" spans="1:19" x14ac:dyDescent="0.3">
      <c r="A27" s="1">
        <v>20</v>
      </c>
      <c r="B27" s="1">
        <v>590</v>
      </c>
      <c r="C27" s="1">
        <v>9</v>
      </c>
      <c r="D27" s="1">
        <v>28</v>
      </c>
      <c r="E27" s="1">
        <v>93</v>
      </c>
      <c r="F27" s="1">
        <v>25.76</v>
      </c>
      <c r="G27" s="1">
        <v>4</v>
      </c>
      <c r="H27" s="1">
        <v>6</v>
      </c>
      <c r="I27" s="1">
        <v>0</v>
      </c>
      <c r="J27" s="1">
        <v>1</v>
      </c>
      <c r="K27" s="1">
        <v>3</v>
      </c>
      <c r="L27" s="1">
        <v>2</v>
      </c>
      <c r="M27" s="1">
        <v>2700</v>
      </c>
      <c r="N27" s="1">
        <v>110</v>
      </c>
      <c r="O27" s="1">
        <v>181</v>
      </c>
      <c r="P27" s="1">
        <v>47</v>
      </c>
      <c r="Q27" s="1">
        <v>3</v>
      </c>
      <c r="R27" t="s">
        <v>59</v>
      </c>
      <c r="S27">
        <f t="shared" si="0"/>
        <v>95</v>
      </c>
    </row>
    <row r="28" spans="1:19" x14ac:dyDescent="0.3">
      <c r="A28" s="1">
        <v>30</v>
      </c>
      <c r="B28" s="1">
        <v>685</v>
      </c>
      <c r="C28" s="1">
        <v>12</v>
      </c>
      <c r="D28" s="1">
        <v>36</v>
      </c>
      <c r="E28" s="1">
        <v>103</v>
      </c>
      <c r="F28" s="1">
        <v>28.37</v>
      </c>
      <c r="G28" s="1">
        <v>4</v>
      </c>
      <c r="H28" s="1">
        <v>6</v>
      </c>
      <c r="I28" s="1">
        <v>1</v>
      </c>
      <c r="J28" s="1">
        <v>1</v>
      </c>
      <c r="K28" s="1">
        <v>3</v>
      </c>
      <c r="L28" s="1">
        <v>2</v>
      </c>
      <c r="M28" s="1">
        <v>3300</v>
      </c>
      <c r="N28" s="1">
        <v>148</v>
      </c>
      <c r="O28" s="1">
        <v>234</v>
      </c>
      <c r="P28" s="1">
        <v>67</v>
      </c>
      <c r="Q28" s="1">
        <v>2</v>
      </c>
      <c r="R28" t="s">
        <v>60</v>
      </c>
      <c r="S28">
        <f t="shared" si="0"/>
        <v>5</v>
      </c>
    </row>
    <row r="29" spans="1:19" x14ac:dyDescent="0.3">
      <c r="A29" s="1">
        <v>16</v>
      </c>
      <c r="B29" s="1">
        <v>690</v>
      </c>
      <c r="C29" s="1">
        <v>12</v>
      </c>
      <c r="D29" s="1">
        <v>32</v>
      </c>
      <c r="E29" s="1">
        <v>118</v>
      </c>
      <c r="F29" s="1">
        <v>35.24</v>
      </c>
      <c r="G29" s="1">
        <v>5</v>
      </c>
      <c r="H29" s="1">
        <v>6</v>
      </c>
      <c r="I29" s="1">
        <v>1</v>
      </c>
      <c r="J29" s="1">
        <v>0</v>
      </c>
      <c r="K29" s="1">
        <v>3</v>
      </c>
      <c r="L29" s="1">
        <v>3</v>
      </c>
      <c r="M29" s="1">
        <v>3200</v>
      </c>
      <c r="N29" s="1">
        <v>153</v>
      </c>
      <c r="O29" s="1">
        <v>241</v>
      </c>
      <c r="P29" s="1">
        <v>67</v>
      </c>
      <c r="Q29" s="1">
        <v>2</v>
      </c>
      <c r="R29" t="s">
        <v>61</v>
      </c>
      <c r="S29">
        <f t="shared" si="0"/>
        <v>60</v>
      </c>
    </row>
    <row r="30" spans="1:19" x14ac:dyDescent="0.3">
      <c r="A30" s="1">
        <v>29</v>
      </c>
      <c r="B30" s="1">
        <v>750</v>
      </c>
      <c r="C30" s="1">
        <v>17</v>
      </c>
      <c r="D30" s="1">
        <v>38</v>
      </c>
      <c r="E30" s="1">
        <v>121</v>
      </c>
      <c r="F30" s="1">
        <v>29.08</v>
      </c>
      <c r="G30" s="1">
        <v>5</v>
      </c>
      <c r="H30" s="1">
        <v>6</v>
      </c>
      <c r="I30" s="1">
        <v>0</v>
      </c>
      <c r="J30" s="1">
        <v>1</v>
      </c>
      <c r="K30" s="1">
        <v>3</v>
      </c>
      <c r="L30" s="1">
        <v>3</v>
      </c>
      <c r="M30" s="1">
        <v>3500</v>
      </c>
      <c r="N30" s="1">
        <v>160</v>
      </c>
      <c r="O30" s="1">
        <v>254</v>
      </c>
      <c r="P30" s="1">
        <v>71</v>
      </c>
      <c r="Q30" s="1">
        <v>2</v>
      </c>
      <c r="R30" t="s">
        <v>62</v>
      </c>
      <c r="S30">
        <f t="shared" si="0"/>
        <v>30</v>
      </c>
    </row>
    <row r="31" spans="1:19" x14ac:dyDescent="0.3">
      <c r="A31" s="1">
        <v>17</v>
      </c>
      <c r="B31" s="1">
        <v>780</v>
      </c>
      <c r="C31" s="1">
        <v>15</v>
      </c>
      <c r="D31" s="1">
        <v>31</v>
      </c>
      <c r="E31" s="1">
        <v>126</v>
      </c>
      <c r="F31" s="1">
        <v>36.42</v>
      </c>
      <c r="G31" s="1">
        <v>6</v>
      </c>
      <c r="H31" s="1">
        <v>7</v>
      </c>
      <c r="I31" s="1">
        <v>0</v>
      </c>
      <c r="J31" s="1">
        <v>1</v>
      </c>
      <c r="K31" s="1">
        <v>3</v>
      </c>
      <c r="L31" s="1">
        <v>3</v>
      </c>
      <c r="M31" s="1">
        <v>3500</v>
      </c>
      <c r="N31" s="1">
        <v>168</v>
      </c>
      <c r="O31" s="1">
        <v>265</v>
      </c>
      <c r="P31" s="1">
        <v>76</v>
      </c>
      <c r="Q31" s="1">
        <v>3</v>
      </c>
    </row>
    <row r="32" spans="1:19" x14ac:dyDescent="0.3">
      <c r="A32" s="3"/>
    </row>
    <row r="33" spans="1:2" x14ac:dyDescent="0.3">
      <c r="A33" s="3" t="s">
        <v>31</v>
      </c>
      <c r="B33" s="1" t="s">
        <v>70</v>
      </c>
    </row>
    <row r="34" spans="1:2" x14ac:dyDescent="0.3">
      <c r="A34" s="5"/>
    </row>
    <row r="35" spans="1:2" x14ac:dyDescent="0.3">
      <c r="A35" s="5"/>
    </row>
    <row r="36" spans="1:2" x14ac:dyDescent="0.3">
      <c r="A36" s="1"/>
    </row>
  </sheetData>
  <mergeCells count="1">
    <mergeCell ref="V4:Y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A5" workbookViewId="0">
      <selection activeCell="E16" sqref="E16"/>
    </sheetView>
  </sheetViews>
  <sheetFormatPr defaultRowHeight="14.4" x14ac:dyDescent="0.3"/>
  <cols>
    <col min="1" max="1" width="3.5546875" bestFit="1" customWidth="1"/>
    <col min="2" max="2" width="7.5546875" customWidth="1"/>
    <col min="3" max="3" width="29" customWidth="1"/>
    <col min="4" max="4" width="3" bestFit="1" customWidth="1"/>
    <col min="5" max="5" width="4" bestFit="1" customWidth="1"/>
    <col min="6" max="6" width="6" bestFit="1" customWidth="1"/>
    <col min="7" max="11" width="3" bestFit="1" customWidth="1"/>
    <col min="12" max="12" width="4" bestFit="1" customWidth="1"/>
    <col min="13" max="13" width="5" bestFit="1" customWidth="1"/>
    <col min="14" max="17" width="4" bestFit="1" customWidth="1"/>
  </cols>
  <sheetData>
    <row r="1" spans="1:25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  <c r="R1" s="4" t="s">
        <v>32</v>
      </c>
      <c r="T1" s="5" t="s">
        <v>33</v>
      </c>
      <c r="V1" s="4" t="s">
        <v>69</v>
      </c>
    </row>
    <row r="2" spans="1:25" x14ac:dyDescent="0.3">
      <c r="A2" s="1">
        <v>4</v>
      </c>
      <c r="B2" s="1">
        <v>180</v>
      </c>
      <c r="C2" s="1">
        <v>0.5</v>
      </c>
      <c r="D2" s="1">
        <v>16</v>
      </c>
      <c r="E2" s="1">
        <v>51</v>
      </c>
      <c r="F2" s="1">
        <v>17.649999999999999</v>
      </c>
      <c r="G2" s="1">
        <v>2</v>
      </c>
      <c r="H2" s="1">
        <v>4</v>
      </c>
      <c r="I2" s="1">
        <v>0</v>
      </c>
      <c r="J2" s="1">
        <v>0</v>
      </c>
      <c r="K2" s="1">
        <v>0</v>
      </c>
      <c r="L2" s="1">
        <v>0</v>
      </c>
      <c r="M2" s="1">
        <v>1800</v>
      </c>
      <c r="N2" s="1">
        <v>84</v>
      </c>
      <c r="O2" s="1">
        <v>128</v>
      </c>
      <c r="P2" s="1">
        <v>28</v>
      </c>
      <c r="Q2" s="1">
        <v>1</v>
      </c>
      <c r="R2" t="s">
        <v>68</v>
      </c>
      <c r="S2">
        <f>C3-C2</f>
        <v>0.5</v>
      </c>
      <c r="T2" t="s">
        <v>63</v>
      </c>
      <c r="U2">
        <v>3</v>
      </c>
      <c r="V2" t="s">
        <v>65</v>
      </c>
      <c r="W2">
        <v>1.5</v>
      </c>
    </row>
    <row r="3" spans="1:25" x14ac:dyDescent="0.3">
      <c r="A3" s="1">
        <v>5</v>
      </c>
      <c r="B3" s="1">
        <v>195</v>
      </c>
      <c r="C3" s="1">
        <v>1</v>
      </c>
      <c r="D3" s="1">
        <v>17</v>
      </c>
      <c r="E3" s="1">
        <v>65</v>
      </c>
      <c r="F3" s="1">
        <v>20.98</v>
      </c>
      <c r="G3" s="1">
        <v>2</v>
      </c>
      <c r="H3" s="1">
        <v>4</v>
      </c>
      <c r="I3" s="1">
        <v>1</v>
      </c>
      <c r="J3" s="1">
        <v>1</v>
      </c>
      <c r="K3" s="1">
        <v>0</v>
      </c>
      <c r="L3" s="1">
        <v>0</v>
      </c>
      <c r="M3" s="1">
        <v>1900</v>
      </c>
      <c r="N3" s="1">
        <v>88</v>
      </c>
      <c r="O3" s="1">
        <v>134</v>
      </c>
      <c r="P3" s="1">
        <v>38</v>
      </c>
      <c r="Q3" s="1">
        <v>1</v>
      </c>
      <c r="R3" t="s">
        <v>35</v>
      </c>
      <c r="S3">
        <f t="shared" ref="S3:S30" si="0">C4-C3</f>
        <v>0</v>
      </c>
      <c r="T3" t="s">
        <v>64</v>
      </c>
      <c r="U3">
        <v>28</v>
      </c>
      <c r="V3" t="s">
        <v>66</v>
      </c>
      <c r="W3">
        <v>28.5</v>
      </c>
    </row>
    <row r="4" spans="1:25" x14ac:dyDescent="0.3">
      <c r="A4" s="1">
        <v>7</v>
      </c>
      <c r="B4" s="1">
        <v>205</v>
      </c>
      <c r="C4" s="1">
        <v>1</v>
      </c>
      <c r="D4" s="1">
        <v>16</v>
      </c>
      <c r="E4" s="1">
        <v>70</v>
      </c>
      <c r="F4" s="1">
        <v>22.72</v>
      </c>
      <c r="G4" s="1">
        <v>2</v>
      </c>
      <c r="H4" s="1">
        <v>4</v>
      </c>
      <c r="I4" s="1">
        <v>0</v>
      </c>
      <c r="J4" s="1">
        <v>0</v>
      </c>
      <c r="K4" s="1">
        <v>1</v>
      </c>
      <c r="L4" s="1">
        <v>0</v>
      </c>
      <c r="M4" s="1">
        <v>2100</v>
      </c>
      <c r="N4" s="1">
        <v>48</v>
      </c>
      <c r="O4" s="1">
        <v>141</v>
      </c>
      <c r="P4" s="1">
        <v>36</v>
      </c>
      <c r="Q4" s="1">
        <v>2</v>
      </c>
      <c r="R4" t="s">
        <v>36</v>
      </c>
      <c r="S4">
        <f t="shared" si="0"/>
        <v>0</v>
      </c>
      <c r="V4" s="39" t="s">
        <v>67</v>
      </c>
      <c r="W4" s="39"/>
      <c r="X4" s="39"/>
      <c r="Y4" s="39"/>
    </row>
    <row r="5" spans="1:25" x14ac:dyDescent="0.3">
      <c r="A5" s="1">
        <v>10</v>
      </c>
      <c r="B5" s="1">
        <v>160</v>
      </c>
      <c r="C5" s="1">
        <v>1</v>
      </c>
      <c r="D5" s="1">
        <v>15</v>
      </c>
      <c r="E5" s="1">
        <v>56</v>
      </c>
      <c r="F5" s="1">
        <v>20.32</v>
      </c>
      <c r="G5" s="1">
        <v>2</v>
      </c>
      <c r="H5" s="1">
        <v>4</v>
      </c>
      <c r="I5" s="1">
        <v>0</v>
      </c>
      <c r="J5" s="1">
        <v>1</v>
      </c>
      <c r="K5" s="1">
        <v>0</v>
      </c>
      <c r="L5" s="1">
        <v>0</v>
      </c>
      <c r="M5" s="1">
        <v>1700</v>
      </c>
      <c r="N5" s="1">
        <v>63</v>
      </c>
      <c r="O5" s="1">
        <v>144</v>
      </c>
      <c r="P5" s="1">
        <v>26</v>
      </c>
      <c r="Q5" s="1">
        <v>1</v>
      </c>
      <c r="R5" t="s">
        <v>37</v>
      </c>
      <c r="S5">
        <f t="shared" si="0"/>
        <v>0.5</v>
      </c>
    </row>
    <row r="6" spans="1:25" x14ac:dyDescent="0.3">
      <c r="A6" s="1">
        <v>9</v>
      </c>
      <c r="B6" s="1">
        <v>155</v>
      </c>
      <c r="C6" s="1">
        <v>1.5</v>
      </c>
      <c r="D6" s="1">
        <v>15</v>
      </c>
      <c r="E6" s="1">
        <v>50</v>
      </c>
      <c r="F6" s="1">
        <v>19.29</v>
      </c>
      <c r="G6" s="1">
        <v>3</v>
      </c>
      <c r="H6" s="1">
        <v>4</v>
      </c>
      <c r="I6" s="1">
        <v>0</v>
      </c>
      <c r="J6" s="1">
        <v>1</v>
      </c>
      <c r="K6" s="1">
        <v>1</v>
      </c>
      <c r="L6" s="1">
        <v>0</v>
      </c>
      <c r="M6" s="1">
        <v>2000</v>
      </c>
      <c r="N6" s="1">
        <v>47</v>
      </c>
      <c r="O6" s="1">
        <v>150</v>
      </c>
      <c r="P6" s="1">
        <v>21</v>
      </c>
      <c r="Q6" s="1">
        <v>1</v>
      </c>
      <c r="R6" t="s">
        <v>38</v>
      </c>
      <c r="S6">
        <f t="shared" si="0"/>
        <v>0.5</v>
      </c>
    </row>
    <row r="7" spans="1:25" x14ac:dyDescent="0.3">
      <c r="A7" s="1">
        <v>8</v>
      </c>
      <c r="B7" s="1">
        <v>230</v>
      </c>
      <c r="C7" s="1">
        <v>2</v>
      </c>
      <c r="D7" s="1">
        <v>16</v>
      </c>
      <c r="E7" s="1">
        <v>74</v>
      </c>
      <c r="F7" s="1">
        <v>21.59</v>
      </c>
      <c r="G7" s="1">
        <v>3</v>
      </c>
      <c r="H7" s="1">
        <v>5</v>
      </c>
      <c r="I7" s="1">
        <v>0</v>
      </c>
      <c r="J7" s="1">
        <v>0</v>
      </c>
      <c r="K7" s="1">
        <v>1</v>
      </c>
      <c r="L7" s="1">
        <v>0</v>
      </c>
      <c r="M7" s="1">
        <v>2200</v>
      </c>
      <c r="N7" s="1">
        <v>56</v>
      </c>
      <c r="O7" s="1">
        <v>135</v>
      </c>
      <c r="P7" s="1">
        <v>45</v>
      </c>
      <c r="Q7" s="1">
        <v>3</v>
      </c>
      <c r="R7" t="s">
        <v>39</v>
      </c>
      <c r="S7">
        <f t="shared" si="0"/>
        <v>0</v>
      </c>
    </row>
    <row r="8" spans="1:25" x14ac:dyDescent="0.3">
      <c r="A8" s="1">
        <v>24</v>
      </c>
      <c r="B8" s="1">
        <v>225</v>
      </c>
      <c r="C8" s="1">
        <v>2</v>
      </c>
      <c r="D8" s="1">
        <v>17</v>
      </c>
      <c r="E8" s="1">
        <v>69</v>
      </c>
      <c r="F8" s="1">
        <v>21.63</v>
      </c>
      <c r="G8" s="1">
        <v>3</v>
      </c>
      <c r="H8" s="1">
        <v>5</v>
      </c>
      <c r="I8" s="1">
        <v>0</v>
      </c>
      <c r="J8" s="1">
        <v>0</v>
      </c>
      <c r="K8" s="1">
        <v>0</v>
      </c>
      <c r="L8" s="1">
        <v>0</v>
      </c>
      <c r="M8" s="1">
        <v>2000</v>
      </c>
      <c r="N8" s="1">
        <v>83</v>
      </c>
      <c r="O8" s="1">
        <v>134</v>
      </c>
      <c r="P8" s="1">
        <v>32</v>
      </c>
      <c r="Q8" s="1">
        <v>2</v>
      </c>
      <c r="R8" t="s">
        <v>40</v>
      </c>
      <c r="S8">
        <f t="shared" si="0"/>
        <v>0.5</v>
      </c>
    </row>
    <row r="9" spans="1:25" x14ac:dyDescent="0.3">
      <c r="A9" s="1">
        <v>11</v>
      </c>
      <c r="B9" s="1">
        <v>295</v>
      </c>
      <c r="C9" s="1">
        <v>2.5</v>
      </c>
      <c r="D9" s="1">
        <v>18</v>
      </c>
      <c r="E9" s="1">
        <v>89</v>
      </c>
      <c r="F9" s="1">
        <v>27.47</v>
      </c>
      <c r="G9" s="1">
        <v>3</v>
      </c>
      <c r="H9" s="1">
        <v>5</v>
      </c>
      <c r="I9" s="1">
        <v>0</v>
      </c>
      <c r="J9" s="1">
        <v>1</v>
      </c>
      <c r="K9" s="1">
        <v>2</v>
      </c>
      <c r="L9" s="1">
        <v>0</v>
      </c>
      <c r="M9" s="1">
        <v>2600</v>
      </c>
      <c r="N9" s="1">
        <v>113</v>
      </c>
      <c r="O9" s="1">
        <v>183</v>
      </c>
      <c r="P9" s="1">
        <v>49</v>
      </c>
      <c r="Q9" s="1">
        <v>2</v>
      </c>
      <c r="R9" t="s">
        <v>41</v>
      </c>
      <c r="S9">
        <f t="shared" si="0"/>
        <v>0</v>
      </c>
    </row>
    <row r="10" spans="1:25" x14ac:dyDescent="0.3">
      <c r="A10" s="1">
        <v>28</v>
      </c>
      <c r="B10" s="1">
        <v>290</v>
      </c>
      <c r="C10" s="1">
        <v>2.5</v>
      </c>
      <c r="D10" s="1">
        <v>20</v>
      </c>
      <c r="E10" s="1">
        <v>65</v>
      </c>
      <c r="F10" s="1">
        <v>19.809999999999999</v>
      </c>
      <c r="G10" s="1">
        <v>2</v>
      </c>
      <c r="H10" s="1">
        <v>4</v>
      </c>
      <c r="I10" s="1">
        <v>1</v>
      </c>
      <c r="J10" s="1">
        <v>1</v>
      </c>
      <c r="K10" s="1">
        <v>0</v>
      </c>
      <c r="L10" s="1">
        <v>0</v>
      </c>
      <c r="M10" s="1">
        <v>1700</v>
      </c>
      <c r="N10" s="1">
        <v>55</v>
      </c>
      <c r="O10" s="1">
        <v>177</v>
      </c>
      <c r="P10" s="1">
        <v>32</v>
      </c>
      <c r="Q10" s="1">
        <v>1</v>
      </c>
      <c r="R10" t="s">
        <v>42</v>
      </c>
      <c r="S10">
        <f t="shared" si="0"/>
        <v>0.5</v>
      </c>
    </row>
    <row r="11" spans="1:25" x14ac:dyDescent="0.3">
      <c r="A11" s="1">
        <v>12</v>
      </c>
      <c r="B11" s="1">
        <v>410</v>
      </c>
      <c r="C11" s="1">
        <v>3</v>
      </c>
      <c r="D11" s="1">
        <v>19</v>
      </c>
      <c r="E11" s="1">
        <v>82</v>
      </c>
      <c r="F11" s="1">
        <v>23.2</v>
      </c>
      <c r="G11" s="1">
        <v>4</v>
      </c>
      <c r="H11" s="1">
        <v>6</v>
      </c>
      <c r="I11" s="1">
        <v>0</v>
      </c>
      <c r="J11" s="1">
        <v>1</v>
      </c>
      <c r="K11" s="1">
        <v>2</v>
      </c>
      <c r="L11" s="1">
        <v>0</v>
      </c>
      <c r="M11" s="1">
        <v>2500</v>
      </c>
      <c r="N11" s="1">
        <v>115</v>
      </c>
      <c r="O11" s="1">
        <v>174</v>
      </c>
      <c r="P11" s="1">
        <v>47</v>
      </c>
      <c r="Q11" s="1">
        <v>2</v>
      </c>
      <c r="R11" t="s">
        <v>43</v>
      </c>
      <c r="S11">
        <f t="shared" si="0"/>
        <v>0</v>
      </c>
    </row>
    <row r="12" spans="1:25" x14ac:dyDescent="0.3">
      <c r="A12" s="1">
        <v>18</v>
      </c>
      <c r="B12" s="1">
        <v>330</v>
      </c>
      <c r="C12" s="1">
        <v>3</v>
      </c>
      <c r="D12" s="1">
        <v>21</v>
      </c>
      <c r="E12" s="1">
        <v>69</v>
      </c>
      <c r="F12" s="1">
        <v>22.79</v>
      </c>
      <c r="G12" s="1">
        <v>3</v>
      </c>
      <c r="H12" s="1">
        <v>5</v>
      </c>
      <c r="I12" s="1">
        <v>0</v>
      </c>
      <c r="J12" s="1">
        <v>0</v>
      </c>
      <c r="K12" s="1">
        <v>2</v>
      </c>
      <c r="L12" s="1">
        <v>1</v>
      </c>
      <c r="M12" s="1">
        <v>2000</v>
      </c>
      <c r="N12" s="1">
        <v>84</v>
      </c>
      <c r="O12" s="1">
        <v>151</v>
      </c>
      <c r="P12" s="1">
        <v>32</v>
      </c>
      <c r="Q12" s="1">
        <v>1</v>
      </c>
      <c r="R12" t="s">
        <v>44</v>
      </c>
      <c r="S12">
        <f t="shared" si="0"/>
        <v>0</v>
      </c>
    </row>
    <row r="13" spans="1:25" x14ac:dyDescent="0.3">
      <c r="A13" s="1">
        <v>27</v>
      </c>
      <c r="B13" s="1">
        <v>325</v>
      </c>
      <c r="C13" s="1">
        <v>3</v>
      </c>
      <c r="D13" s="1">
        <v>22</v>
      </c>
      <c r="E13" s="1">
        <v>71</v>
      </c>
      <c r="F13" s="1">
        <v>20.77</v>
      </c>
      <c r="G13" s="1">
        <v>3</v>
      </c>
      <c r="H13" s="1">
        <v>4</v>
      </c>
      <c r="I13" s="1">
        <v>1</v>
      </c>
      <c r="J13" s="1">
        <v>0</v>
      </c>
      <c r="K13" s="1">
        <v>1</v>
      </c>
      <c r="L13" s="1">
        <v>0</v>
      </c>
      <c r="M13" s="1">
        <v>1900</v>
      </c>
      <c r="N13" s="1">
        <v>67</v>
      </c>
      <c r="O13" s="1">
        <v>164</v>
      </c>
      <c r="P13" s="1">
        <v>39</v>
      </c>
      <c r="Q13" s="1">
        <v>1</v>
      </c>
      <c r="R13" t="s">
        <v>45</v>
      </c>
      <c r="S13">
        <f t="shared" si="0"/>
        <v>1</v>
      </c>
    </row>
    <row r="14" spans="1:25" x14ac:dyDescent="0.3">
      <c r="A14" s="1">
        <v>2</v>
      </c>
      <c r="B14" s="1">
        <v>385</v>
      </c>
      <c r="C14" s="1">
        <v>4</v>
      </c>
      <c r="D14" s="1">
        <v>22</v>
      </c>
      <c r="E14" s="1">
        <v>82</v>
      </c>
      <c r="F14" s="1">
        <v>22.71</v>
      </c>
      <c r="G14" s="1">
        <v>3</v>
      </c>
      <c r="H14" s="1">
        <v>5</v>
      </c>
      <c r="I14" s="1">
        <v>1</v>
      </c>
      <c r="J14" s="1">
        <v>1</v>
      </c>
      <c r="K14" s="1">
        <v>2</v>
      </c>
      <c r="L14" s="1">
        <v>0</v>
      </c>
      <c r="M14" s="1">
        <v>2100</v>
      </c>
      <c r="N14" s="1">
        <v>107</v>
      </c>
      <c r="O14" s="1">
        <v>154</v>
      </c>
      <c r="P14" s="1">
        <v>25</v>
      </c>
      <c r="Q14" s="1">
        <v>2</v>
      </c>
      <c r="R14" t="s">
        <v>46</v>
      </c>
      <c r="S14">
        <f t="shared" si="0"/>
        <v>0.5</v>
      </c>
    </row>
    <row r="15" spans="1:25" x14ac:dyDescent="0.3">
      <c r="A15" s="1">
        <v>23</v>
      </c>
      <c r="B15" s="1">
        <v>455</v>
      </c>
      <c r="C15" s="1">
        <v>4.5</v>
      </c>
      <c r="D15" s="1">
        <v>20</v>
      </c>
      <c r="E15" s="1">
        <v>92</v>
      </c>
      <c r="F15" s="1">
        <v>25.11</v>
      </c>
      <c r="G15" s="1">
        <v>4</v>
      </c>
      <c r="H15" s="1">
        <v>7</v>
      </c>
      <c r="I15" s="1">
        <v>1</v>
      </c>
      <c r="J15" s="1">
        <v>1</v>
      </c>
      <c r="K15" s="1">
        <v>2</v>
      </c>
      <c r="L15" s="1">
        <v>1</v>
      </c>
      <c r="M15" s="1">
        <v>2800</v>
      </c>
      <c r="N15" s="1">
        <v>121</v>
      </c>
      <c r="O15" s="1">
        <v>190</v>
      </c>
      <c r="P15" s="1">
        <v>62</v>
      </c>
      <c r="Q15" s="1">
        <v>1</v>
      </c>
      <c r="R15" t="s">
        <v>47</v>
      </c>
      <c r="S15">
        <f t="shared" si="0"/>
        <v>0.5</v>
      </c>
    </row>
    <row r="16" spans="1:25" x14ac:dyDescent="0.3">
      <c r="A16" s="1">
        <v>3</v>
      </c>
      <c r="B16" s="1">
        <v>375</v>
      </c>
      <c r="C16" s="1">
        <v>5</v>
      </c>
      <c r="D16" s="1">
        <v>19</v>
      </c>
      <c r="E16" s="1">
        <v>76</v>
      </c>
      <c r="F16" s="1">
        <v>22.45</v>
      </c>
      <c r="G16" s="1">
        <v>4</v>
      </c>
      <c r="H16" s="1">
        <v>6</v>
      </c>
      <c r="I16" s="1">
        <v>0</v>
      </c>
      <c r="J16" s="1">
        <v>1</v>
      </c>
      <c r="K16" s="1">
        <v>3</v>
      </c>
      <c r="L16" s="1">
        <v>3</v>
      </c>
      <c r="M16" s="1">
        <v>2000</v>
      </c>
      <c r="N16" s="1">
        <v>95</v>
      </c>
      <c r="O16" s="1">
        <v>147</v>
      </c>
      <c r="P16" s="1">
        <v>34</v>
      </c>
      <c r="Q16" s="1">
        <v>2</v>
      </c>
      <c r="R16" t="s">
        <v>48</v>
      </c>
      <c r="S16">
        <f t="shared" si="0"/>
        <v>0</v>
      </c>
    </row>
    <row r="17" spans="1:19" x14ac:dyDescent="0.3">
      <c r="A17" s="1">
        <v>22</v>
      </c>
      <c r="B17" s="1">
        <v>420</v>
      </c>
      <c r="C17" s="1">
        <v>5</v>
      </c>
      <c r="D17" s="1">
        <v>19</v>
      </c>
      <c r="E17" s="1">
        <v>84</v>
      </c>
      <c r="F17" s="1">
        <v>23.01</v>
      </c>
      <c r="G17" s="1">
        <v>3</v>
      </c>
      <c r="H17" s="1">
        <v>5</v>
      </c>
      <c r="I17" s="1">
        <v>0</v>
      </c>
      <c r="J17" s="1">
        <v>1</v>
      </c>
      <c r="K17" s="1">
        <v>2</v>
      </c>
      <c r="L17" s="1">
        <v>1</v>
      </c>
      <c r="M17" s="1">
        <v>2700</v>
      </c>
      <c r="N17" s="1">
        <v>112</v>
      </c>
      <c r="O17" s="1">
        <v>144</v>
      </c>
      <c r="P17" s="1">
        <v>47</v>
      </c>
      <c r="Q17" s="1">
        <v>2</v>
      </c>
      <c r="R17" t="s">
        <v>49</v>
      </c>
      <c r="S17">
        <f t="shared" si="0"/>
        <v>0.5</v>
      </c>
    </row>
    <row r="18" spans="1:19" x14ac:dyDescent="0.3">
      <c r="A18" s="1">
        <v>19</v>
      </c>
      <c r="B18" s="1">
        <v>375</v>
      </c>
      <c r="C18" s="1">
        <v>5.5</v>
      </c>
      <c r="D18" s="1">
        <v>24</v>
      </c>
      <c r="E18" s="1">
        <v>78</v>
      </c>
      <c r="F18" s="1">
        <v>25.18</v>
      </c>
      <c r="G18" s="1">
        <v>3</v>
      </c>
      <c r="H18" s="1">
        <v>4</v>
      </c>
      <c r="I18" s="1">
        <v>1</v>
      </c>
      <c r="J18" s="1">
        <v>0</v>
      </c>
      <c r="K18" s="1">
        <v>2</v>
      </c>
      <c r="L18" s="1">
        <v>2</v>
      </c>
      <c r="M18" s="1">
        <v>2400</v>
      </c>
      <c r="N18" s="1">
        <v>89</v>
      </c>
      <c r="O18" s="1">
        <v>162</v>
      </c>
      <c r="P18" s="1">
        <v>38</v>
      </c>
      <c r="Q18" s="1">
        <v>1</v>
      </c>
      <c r="R18" t="s">
        <v>50</v>
      </c>
      <c r="S18">
        <f t="shared" si="0"/>
        <v>0.5</v>
      </c>
    </row>
    <row r="19" spans="1:19" x14ac:dyDescent="0.3">
      <c r="A19" s="1">
        <v>13</v>
      </c>
      <c r="B19" s="1">
        <v>430</v>
      </c>
      <c r="C19" s="1">
        <v>6</v>
      </c>
      <c r="D19" s="1">
        <v>22</v>
      </c>
      <c r="E19" s="1">
        <v>77</v>
      </c>
      <c r="F19" s="1">
        <v>22.74</v>
      </c>
      <c r="G19" s="1">
        <v>4</v>
      </c>
      <c r="H19" s="1">
        <v>7</v>
      </c>
      <c r="I19" s="1">
        <v>0</v>
      </c>
      <c r="J19" s="1">
        <v>0</v>
      </c>
      <c r="K19" s="1">
        <v>3</v>
      </c>
      <c r="L19" s="1">
        <v>2</v>
      </c>
      <c r="M19" s="1">
        <v>2400</v>
      </c>
      <c r="N19" s="1">
        <v>106</v>
      </c>
      <c r="O19" s="1">
        <v>111</v>
      </c>
      <c r="P19" s="1">
        <v>40</v>
      </c>
      <c r="Q19" s="1">
        <v>1</v>
      </c>
      <c r="R19" t="s">
        <v>51</v>
      </c>
      <c r="S19">
        <f t="shared" si="0"/>
        <v>1</v>
      </c>
    </row>
    <row r="20" spans="1:19" x14ac:dyDescent="0.3">
      <c r="A20" s="1">
        <v>1</v>
      </c>
      <c r="B20" s="1">
        <v>560</v>
      </c>
      <c r="C20" s="1">
        <v>7</v>
      </c>
      <c r="D20" s="1">
        <v>28</v>
      </c>
      <c r="E20" s="1">
        <v>98</v>
      </c>
      <c r="F20" s="1">
        <v>28.95</v>
      </c>
      <c r="G20" s="1">
        <v>3</v>
      </c>
      <c r="H20" s="1">
        <v>7</v>
      </c>
      <c r="I20" s="1">
        <v>1</v>
      </c>
      <c r="J20" s="1">
        <v>1</v>
      </c>
      <c r="K20" s="1">
        <v>3</v>
      </c>
      <c r="L20" s="1">
        <v>2</v>
      </c>
      <c r="M20" s="1">
        <v>2400</v>
      </c>
      <c r="N20" s="1">
        <v>114</v>
      </c>
      <c r="O20" s="1">
        <v>148</v>
      </c>
      <c r="P20" s="1">
        <v>22</v>
      </c>
      <c r="Q20" s="1">
        <v>0</v>
      </c>
      <c r="R20" t="s">
        <v>52</v>
      </c>
      <c r="S20">
        <f t="shared" si="0"/>
        <v>0</v>
      </c>
    </row>
    <row r="21" spans="1:19" x14ac:dyDescent="0.3">
      <c r="A21" s="1">
        <v>21</v>
      </c>
      <c r="B21" s="1">
        <v>510</v>
      </c>
      <c r="C21" s="1">
        <v>7</v>
      </c>
      <c r="D21" s="1">
        <v>32</v>
      </c>
      <c r="E21" s="1">
        <v>89</v>
      </c>
      <c r="F21" s="1">
        <v>24.96</v>
      </c>
      <c r="G21" s="1">
        <v>3</v>
      </c>
      <c r="H21" s="1">
        <v>5</v>
      </c>
      <c r="I21" s="1">
        <v>0</v>
      </c>
      <c r="J21" s="1">
        <v>1</v>
      </c>
      <c r="K21" s="1">
        <v>2</v>
      </c>
      <c r="L21" s="1">
        <v>1</v>
      </c>
      <c r="M21" s="1">
        <v>2600</v>
      </c>
      <c r="N21" s="1">
        <v>105</v>
      </c>
      <c r="O21" s="1">
        <v>167</v>
      </c>
      <c r="P21" s="1">
        <v>55</v>
      </c>
      <c r="Q21" s="1">
        <v>2</v>
      </c>
      <c r="R21" t="s">
        <v>53</v>
      </c>
      <c r="S21">
        <f t="shared" si="0"/>
        <v>0.5</v>
      </c>
    </row>
    <row r="22" spans="1:19" x14ac:dyDescent="0.3">
      <c r="A22" s="1">
        <v>6</v>
      </c>
      <c r="B22" s="1">
        <v>475</v>
      </c>
      <c r="C22" s="1">
        <v>7.5</v>
      </c>
      <c r="D22" s="1">
        <v>31</v>
      </c>
      <c r="E22" s="1">
        <v>102</v>
      </c>
      <c r="F22" s="1">
        <v>29.13</v>
      </c>
      <c r="G22" s="1">
        <v>4</v>
      </c>
      <c r="H22" s="1">
        <v>7</v>
      </c>
      <c r="I22" s="1">
        <v>0</v>
      </c>
      <c r="J22" s="1">
        <v>1</v>
      </c>
      <c r="K22" s="1">
        <v>3</v>
      </c>
      <c r="L22" s="1">
        <v>2</v>
      </c>
      <c r="M22" s="1">
        <v>2800</v>
      </c>
      <c r="N22" s="1">
        <v>137</v>
      </c>
      <c r="O22" s="1">
        <v>190</v>
      </c>
      <c r="P22" s="1">
        <v>55</v>
      </c>
      <c r="Q22" s="1">
        <v>3</v>
      </c>
      <c r="R22" t="s">
        <v>54</v>
      </c>
      <c r="S22">
        <f t="shared" si="0"/>
        <v>0.5</v>
      </c>
    </row>
    <row r="23" spans="1:19" x14ac:dyDescent="0.3">
      <c r="A23" s="1">
        <v>14</v>
      </c>
      <c r="B23" s="1">
        <v>460</v>
      </c>
      <c r="C23" s="1">
        <v>8</v>
      </c>
      <c r="D23" s="1">
        <v>26</v>
      </c>
      <c r="E23" s="1">
        <v>90</v>
      </c>
      <c r="F23" s="1">
        <v>26.01</v>
      </c>
      <c r="G23" s="1">
        <v>5</v>
      </c>
      <c r="H23" s="1">
        <v>5</v>
      </c>
      <c r="I23" s="1">
        <v>1</v>
      </c>
      <c r="J23" s="1">
        <v>1</v>
      </c>
      <c r="K23" s="1">
        <v>3</v>
      </c>
      <c r="L23" s="1">
        <v>2</v>
      </c>
      <c r="M23" s="1">
        <v>2800</v>
      </c>
      <c r="N23" s="1">
        <v>123</v>
      </c>
      <c r="O23" s="1">
        <v>169</v>
      </c>
      <c r="P23" s="1">
        <v>39</v>
      </c>
      <c r="Q23" s="1">
        <v>3</v>
      </c>
      <c r="R23" t="s">
        <v>55</v>
      </c>
      <c r="S23">
        <f t="shared" si="0"/>
        <v>1</v>
      </c>
    </row>
    <row r="24" spans="1:19" x14ac:dyDescent="0.3">
      <c r="A24" s="1">
        <v>20</v>
      </c>
      <c r="B24" s="1">
        <v>590</v>
      </c>
      <c r="C24" s="1">
        <v>9</v>
      </c>
      <c r="D24" s="1">
        <v>28</v>
      </c>
      <c r="E24" s="1">
        <v>93</v>
      </c>
      <c r="F24" s="1">
        <v>25.76</v>
      </c>
      <c r="G24" s="1">
        <v>4</v>
      </c>
      <c r="H24" s="1">
        <v>6</v>
      </c>
      <c r="I24" s="1">
        <v>0</v>
      </c>
      <c r="J24" s="1">
        <v>1</v>
      </c>
      <c r="K24" s="1">
        <v>3</v>
      </c>
      <c r="L24" s="1">
        <v>2</v>
      </c>
      <c r="M24" s="1">
        <v>2700</v>
      </c>
      <c r="N24" s="1">
        <v>110</v>
      </c>
      <c r="O24" s="1">
        <v>181</v>
      </c>
      <c r="P24" s="1">
        <v>47</v>
      </c>
      <c r="Q24" s="1">
        <v>3</v>
      </c>
      <c r="R24" t="s">
        <v>56</v>
      </c>
      <c r="S24">
        <f t="shared" si="0"/>
        <v>0</v>
      </c>
    </row>
    <row r="25" spans="1:19" x14ac:dyDescent="0.3">
      <c r="A25" s="1">
        <v>26</v>
      </c>
      <c r="B25" s="1">
        <v>465</v>
      </c>
      <c r="C25" s="1">
        <v>9</v>
      </c>
      <c r="D25" s="1">
        <v>33</v>
      </c>
      <c r="E25" s="1">
        <v>96</v>
      </c>
      <c r="F25" s="1">
        <v>24.08</v>
      </c>
      <c r="G25" s="1">
        <v>3</v>
      </c>
      <c r="H25" s="1">
        <v>5</v>
      </c>
      <c r="I25" s="1">
        <v>1</v>
      </c>
      <c r="J25" s="1">
        <v>0</v>
      </c>
      <c r="K25" s="1">
        <v>3</v>
      </c>
      <c r="L25" s="1">
        <v>1</v>
      </c>
      <c r="M25" s="1">
        <v>2500</v>
      </c>
      <c r="N25" s="1">
        <v>99</v>
      </c>
      <c r="O25" s="1">
        <v>180</v>
      </c>
      <c r="P25" s="1">
        <v>43</v>
      </c>
      <c r="Q25" s="1">
        <v>3</v>
      </c>
      <c r="R25" t="s">
        <v>57</v>
      </c>
      <c r="S25">
        <f t="shared" si="0"/>
        <v>1</v>
      </c>
    </row>
    <row r="26" spans="1:19" x14ac:dyDescent="0.3">
      <c r="A26" s="1">
        <v>15</v>
      </c>
      <c r="B26" s="1">
        <v>480</v>
      </c>
      <c r="C26" s="1">
        <v>10</v>
      </c>
      <c r="D26" s="1">
        <v>24</v>
      </c>
      <c r="E26" s="1">
        <v>96</v>
      </c>
      <c r="F26" s="1">
        <v>28.05</v>
      </c>
      <c r="G26" s="1">
        <v>5</v>
      </c>
      <c r="H26" s="1">
        <v>6</v>
      </c>
      <c r="I26" s="1">
        <v>0</v>
      </c>
      <c r="J26" s="1">
        <v>1</v>
      </c>
      <c r="K26" s="1">
        <v>3</v>
      </c>
      <c r="L26" s="1">
        <v>3</v>
      </c>
      <c r="M26" s="1">
        <v>2900</v>
      </c>
      <c r="N26" s="1">
        <v>119</v>
      </c>
      <c r="O26" s="1">
        <v>210</v>
      </c>
      <c r="P26" s="1">
        <v>48</v>
      </c>
      <c r="Q26" s="1">
        <v>3</v>
      </c>
      <c r="R26" t="s">
        <v>58</v>
      </c>
      <c r="S26">
        <f t="shared" si="0"/>
        <v>1</v>
      </c>
    </row>
    <row r="27" spans="1:19" x14ac:dyDescent="0.3">
      <c r="A27" s="1">
        <v>25</v>
      </c>
      <c r="B27" s="1">
        <v>550</v>
      </c>
      <c r="C27" s="1">
        <v>11</v>
      </c>
      <c r="D27" s="1">
        <v>34</v>
      </c>
      <c r="E27" s="1">
        <v>108</v>
      </c>
      <c r="F27" s="1">
        <v>28.54</v>
      </c>
      <c r="G27" s="1">
        <v>5</v>
      </c>
      <c r="H27" s="1">
        <v>6</v>
      </c>
      <c r="I27" s="1">
        <v>0</v>
      </c>
      <c r="J27" s="1">
        <v>1</v>
      </c>
      <c r="K27" s="1">
        <v>3</v>
      </c>
      <c r="L27" s="1">
        <v>2</v>
      </c>
      <c r="M27" s="1">
        <v>3200</v>
      </c>
      <c r="N27" s="1">
        <v>140</v>
      </c>
      <c r="O27" s="1">
        <v>213</v>
      </c>
      <c r="P27" s="1">
        <v>58</v>
      </c>
      <c r="Q27" s="1">
        <v>2</v>
      </c>
      <c r="R27" t="s">
        <v>59</v>
      </c>
      <c r="S27">
        <f t="shared" si="0"/>
        <v>1</v>
      </c>
    </row>
    <row r="28" spans="1:19" x14ac:dyDescent="0.3">
      <c r="A28" s="1">
        <v>16</v>
      </c>
      <c r="B28" s="1">
        <v>690</v>
      </c>
      <c r="C28" s="1">
        <v>12</v>
      </c>
      <c r="D28" s="1">
        <v>32</v>
      </c>
      <c r="E28" s="1">
        <v>118</v>
      </c>
      <c r="F28" s="1">
        <v>35.24</v>
      </c>
      <c r="G28" s="1">
        <v>5</v>
      </c>
      <c r="H28" s="1">
        <v>6</v>
      </c>
      <c r="I28" s="1">
        <v>1</v>
      </c>
      <c r="J28" s="1">
        <v>0</v>
      </c>
      <c r="K28" s="1">
        <v>3</v>
      </c>
      <c r="L28" s="1">
        <v>3</v>
      </c>
      <c r="M28" s="1">
        <v>3200</v>
      </c>
      <c r="N28" s="1">
        <v>153</v>
      </c>
      <c r="O28" s="1">
        <v>241</v>
      </c>
      <c r="P28" s="1">
        <v>67</v>
      </c>
      <c r="Q28" s="1">
        <v>2</v>
      </c>
      <c r="R28" t="s">
        <v>60</v>
      </c>
      <c r="S28">
        <f t="shared" si="0"/>
        <v>0</v>
      </c>
    </row>
    <row r="29" spans="1:19" x14ac:dyDescent="0.3">
      <c r="A29" s="1">
        <v>30</v>
      </c>
      <c r="B29" s="1">
        <v>685</v>
      </c>
      <c r="C29" s="1">
        <v>12</v>
      </c>
      <c r="D29" s="1">
        <v>36</v>
      </c>
      <c r="E29" s="1">
        <v>103</v>
      </c>
      <c r="F29" s="1">
        <v>28.37</v>
      </c>
      <c r="G29" s="1">
        <v>4</v>
      </c>
      <c r="H29" s="1">
        <v>6</v>
      </c>
      <c r="I29" s="1">
        <v>1</v>
      </c>
      <c r="J29" s="1">
        <v>1</v>
      </c>
      <c r="K29" s="1">
        <v>3</v>
      </c>
      <c r="L29" s="1">
        <v>2</v>
      </c>
      <c r="M29" s="1">
        <v>3300</v>
      </c>
      <c r="N29" s="1">
        <v>148</v>
      </c>
      <c r="O29" s="1">
        <v>234</v>
      </c>
      <c r="P29" s="1">
        <v>67</v>
      </c>
      <c r="Q29" s="1">
        <v>2</v>
      </c>
      <c r="R29" t="s">
        <v>61</v>
      </c>
      <c r="S29">
        <f t="shared" si="0"/>
        <v>3</v>
      </c>
    </row>
    <row r="30" spans="1:19" x14ac:dyDescent="0.3">
      <c r="A30" s="1">
        <v>17</v>
      </c>
      <c r="B30" s="1">
        <v>780</v>
      </c>
      <c r="C30" s="1">
        <v>15</v>
      </c>
      <c r="D30" s="1">
        <v>31</v>
      </c>
      <c r="E30" s="1">
        <v>126</v>
      </c>
      <c r="F30" s="1">
        <v>36.42</v>
      </c>
      <c r="G30" s="1">
        <v>6</v>
      </c>
      <c r="H30" s="1">
        <v>7</v>
      </c>
      <c r="I30" s="1">
        <v>0</v>
      </c>
      <c r="J30" s="1">
        <v>1</v>
      </c>
      <c r="K30" s="1">
        <v>3</v>
      </c>
      <c r="L30" s="1">
        <v>3</v>
      </c>
      <c r="M30" s="1">
        <v>3500</v>
      </c>
      <c r="N30" s="1">
        <v>168</v>
      </c>
      <c r="O30" s="1">
        <v>265</v>
      </c>
      <c r="P30" s="1">
        <v>76</v>
      </c>
      <c r="Q30" s="1">
        <v>3</v>
      </c>
      <c r="R30" t="s">
        <v>62</v>
      </c>
      <c r="S30">
        <f t="shared" si="0"/>
        <v>2</v>
      </c>
    </row>
    <row r="31" spans="1:19" x14ac:dyDescent="0.3">
      <c r="A31" s="1">
        <v>29</v>
      </c>
      <c r="B31" s="1">
        <v>750</v>
      </c>
      <c r="C31" s="1">
        <v>17</v>
      </c>
      <c r="D31" s="1">
        <v>38</v>
      </c>
      <c r="E31" s="1">
        <v>121</v>
      </c>
      <c r="F31" s="1">
        <v>29.08</v>
      </c>
      <c r="G31" s="1">
        <v>5</v>
      </c>
      <c r="H31" s="1">
        <v>6</v>
      </c>
      <c r="I31" s="1">
        <v>0</v>
      </c>
      <c r="J31" s="1">
        <v>1</v>
      </c>
      <c r="K31" s="1">
        <v>3</v>
      </c>
      <c r="L31" s="1">
        <v>3</v>
      </c>
      <c r="M31" s="1">
        <v>3500</v>
      </c>
      <c r="N31" s="1">
        <v>160</v>
      </c>
      <c r="O31" s="1">
        <v>254</v>
      </c>
      <c r="P31" s="1">
        <v>71</v>
      </c>
      <c r="Q31" s="1">
        <v>2</v>
      </c>
    </row>
    <row r="33" spans="1:3" x14ac:dyDescent="0.3">
      <c r="A33" s="4" t="s">
        <v>0</v>
      </c>
      <c r="C33" s="1" t="s">
        <v>71</v>
      </c>
    </row>
    <row r="34" spans="1:3" x14ac:dyDescent="0.3">
      <c r="A34" s="5"/>
    </row>
    <row r="35" spans="1:3" x14ac:dyDescent="0.3">
      <c r="A35" s="5"/>
    </row>
  </sheetData>
  <sortState ref="A2:Q31">
    <sortCondition ref="C2"/>
  </sortState>
  <mergeCells count="1">
    <mergeCell ref="V4: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D33" sqref="D33"/>
    </sheetView>
  </sheetViews>
  <sheetFormatPr defaultRowHeight="14.4" x14ac:dyDescent="0.3"/>
  <cols>
    <col min="1" max="1" width="3.5546875" bestFit="1" customWidth="1"/>
    <col min="2" max="3" width="4" bestFit="1" customWidth="1"/>
    <col min="4" max="4" width="29" customWidth="1"/>
    <col min="5" max="5" width="4" bestFit="1" customWidth="1"/>
    <col min="6" max="6" width="6" bestFit="1" customWidth="1"/>
    <col min="7" max="11" width="3" bestFit="1" customWidth="1"/>
    <col min="12" max="12" width="4" bestFit="1" customWidth="1"/>
    <col min="13" max="13" width="5" bestFit="1" customWidth="1"/>
    <col min="14" max="17" width="4" bestFit="1" customWidth="1"/>
  </cols>
  <sheetData>
    <row r="1" spans="1:25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  <c r="R1" s="4" t="s">
        <v>32</v>
      </c>
      <c r="T1" s="5" t="s">
        <v>33</v>
      </c>
      <c r="V1" s="4" t="s">
        <v>69</v>
      </c>
    </row>
    <row r="2" spans="1:25" x14ac:dyDescent="0.3">
      <c r="A2" s="1">
        <v>9</v>
      </c>
      <c r="B2" s="1">
        <v>155</v>
      </c>
      <c r="C2" s="1">
        <v>1.5</v>
      </c>
      <c r="D2" s="1">
        <v>15</v>
      </c>
      <c r="E2" s="1">
        <v>50</v>
      </c>
      <c r="F2" s="1">
        <v>19.29</v>
      </c>
      <c r="G2" s="1">
        <v>3</v>
      </c>
      <c r="H2" s="1">
        <v>4</v>
      </c>
      <c r="I2" s="1">
        <v>0</v>
      </c>
      <c r="J2" s="1">
        <v>1</v>
      </c>
      <c r="K2" s="1">
        <v>1</v>
      </c>
      <c r="L2" s="1">
        <v>0</v>
      </c>
      <c r="M2" s="1">
        <v>2000</v>
      </c>
      <c r="N2" s="1">
        <v>47</v>
      </c>
      <c r="O2" s="1">
        <v>150</v>
      </c>
      <c r="P2" s="1">
        <v>21</v>
      </c>
      <c r="Q2" s="1">
        <v>1</v>
      </c>
      <c r="R2" t="s">
        <v>68</v>
      </c>
      <c r="S2">
        <f>D3-D2</f>
        <v>0</v>
      </c>
      <c r="T2" t="s">
        <v>63</v>
      </c>
      <c r="U2">
        <v>3</v>
      </c>
      <c r="V2" t="s">
        <v>65</v>
      </c>
      <c r="W2">
        <v>1.5</v>
      </c>
    </row>
    <row r="3" spans="1:25" x14ac:dyDescent="0.3">
      <c r="A3" s="1">
        <v>10</v>
      </c>
      <c r="B3" s="1">
        <v>160</v>
      </c>
      <c r="C3" s="1">
        <v>1</v>
      </c>
      <c r="D3" s="1">
        <v>15</v>
      </c>
      <c r="E3" s="1">
        <v>56</v>
      </c>
      <c r="F3" s="1">
        <v>20.32</v>
      </c>
      <c r="G3" s="1">
        <v>2</v>
      </c>
      <c r="H3" s="1">
        <v>4</v>
      </c>
      <c r="I3" s="1">
        <v>0</v>
      </c>
      <c r="J3" s="1">
        <v>1</v>
      </c>
      <c r="K3" s="1">
        <v>0</v>
      </c>
      <c r="L3" s="1">
        <v>0</v>
      </c>
      <c r="M3" s="1">
        <v>1700</v>
      </c>
      <c r="N3" s="1">
        <v>63</v>
      </c>
      <c r="O3" s="1">
        <v>144</v>
      </c>
      <c r="P3" s="1">
        <v>26</v>
      </c>
      <c r="Q3" s="1">
        <v>1</v>
      </c>
      <c r="R3" t="s">
        <v>35</v>
      </c>
      <c r="S3">
        <f t="shared" ref="S3:S30" si="0">D4-D3</f>
        <v>1</v>
      </c>
      <c r="T3" t="s">
        <v>64</v>
      </c>
      <c r="U3">
        <v>22</v>
      </c>
      <c r="V3" t="s">
        <v>66</v>
      </c>
      <c r="W3">
        <v>28.5</v>
      </c>
    </row>
    <row r="4" spans="1:25" x14ac:dyDescent="0.3">
      <c r="A4" s="1">
        <v>4</v>
      </c>
      <c r="B4" s="1">
        <v>180</v>
      </c>
      <c r="C4" s="1">
        <v>0.5</v>
      </c>
      <c r="D4" s="1">
        <v>16</v>
      </c>
      <c r="E4" s="1">
        <v>51</v>
      </c>
      <c r="F4" s="1">
        <v>17.649999999999999</v>
      </c>
      <c r="G4" s="1">
        <v>2</v>
      </c>
      <c r="H4" s="1">
        <v>4</v>
      </c>
      <c r="I4" s="1">
        <v>0</v>
      </c>
      <c r="J4" s="1">
        <v>0</v>
      </c>
      <c r="K4" s="1">
        <v>0</v>
      </c>
      <c r="L4" s="1">
        <v>0</v>
      </c>
      <c r="M4" s="1">
        <v>1800</v>
      </c>
      <c r="N4" s="1">
        <v>84</v>
      </c>
      <c r="O4" s="1">
        <v>128</v>
      </c>
      <c r="P4" s="1">
        <v>28</v>
      </c>
      <c r="Q4" s="1">
        <v>1</v>
      </c>
      <c r="R4" t="s">
        <v>36</v>
      </c>
      <c r="S4">
        <f t="shared" si="0"/>
        <v>0</v>
      </c>
      <c r="V4" s="39" t="s">
        <v>67</v>
      </c>
      <c r="W4" s="39"/>
      <c r="X4" s="39"/>
      <c r="Y4" s="39"/>
    </row>
    <row r="5" spans="1:25" x14ac:dyDescent="0.3">
      <c r="A5" s="1">
        <v>7</v>
      </c>
      <c r="B5" s="1">
        <v>205</v>
      </c>
      <c r="C5" s="1">
        <v>1</v>
      </c>
      <c r="D5" s="1">
        <v>16</v>
      </c>
      <c r="E5" s="1">
        <v>70</v>
      </c>
      <c r="F5" s="1">
        <v>22.72</v>
      </c>
      <c r="G5" s="1">
        <v>2</v>
      </c>
      <c r="H5" s="1">
        <v>4</v>
      </c>
      <c r="I5" s="1">
        <v>0</v>
      </c>
      <c r="J5" s="1">
        <v>0</v>
      </c>
      <c r="K5" s="1">
        <v>1</v>
      </c>
      <c r="L5" s="1">
        <v>0</v>
      </c>
      <c r="M5" s="1">
        <v>2100</v>
      </c>
      <c r="N5" s="1">
        <v>48</v>
      </c>
      <c r="O5" s="1">
        <v>141</v>
      </c>
      <c r="P5" s="1">
        <v>36</v>
      </c>
      <c r="Q5" s="1">
        <v>2</v>
      </c>
      <c r="R5" t="s">
        <v>37</v>
      </c>
      <c r="S5">
        <f t="shared" si="0"/>
        <v>0</v>
      </c>
    </row>
    <row r="6" spans="1:25" x14ac:dyDescent="0.3">
      <c r="A6" s="1">
        <v>8</v>
      </c>
      <c r="B6" s="1">
        <v>230</v>
      </c>
      <c r="C6" s="1">
        <v>2</v>
      </c>
      <c r="D6" s="1">
        <v>16</v>
      </c>
      <c r="E6" s="1">
        <v>74</v>
      </c>
      <c r="F6" s="1">
        <v>21.59</v>
      </c>
      <c r="G6" s="1">
        <v>3</v>
      </c>
      <c r="H6" s="1">
        <v>5</v>
      </c>
      <c r="I6" s="1">
        <v>0</v>
      </c>
      <c r="J6" s="1">
        <v>0</v>
      </c>
      <c r="K6" s="1">
        <v>1</v>
      </c>
      <c r="L6" s="1">
        <v>0</v>
      </c>
      <c r="M6" s="1">
        <v>2200</v>
      </c>
      <c r="N6" s="1">
        <v>56</v>
      </c>
      <c r="O6" s="1">
        <v>135</v>
      </c>
      <c r="P6" s="1">
        <v>45</v>
      </c>
      <c r="Q6" s="1">
        <v>3</v>
      </c>
      <c r="R6" t="s">
        <v>38</v>
      </c>
      <c r="S6">
        <f t="shared" si="0"/>
        <v>1</v>
      </c>
    </row>
    <row r="7" spans="1:25" x14ac:dyDescent="0.3">
      <c r="A7" s="1">
        <v>5</v>
      </c>
      <c r="B7" s="1">
        <v>195</v>
      </c>
      <c r="C7" s="1">
        <v>1</v>
      </c>
      <c r="D7" s="1">
        <v>17</v>
      </c>
      <c r="E7" s="1">
        <v>65</v>
      </c>
      <c r="F7" s="1">
        <v>20.98</v>
      </c>
      <c r="G7" s="1">
        <v>2</v>
      </c>
      <c r="H7" s="1">
        <v>4</v>
      </c>
      <c r="I7" s="1">
        <v>1</v>
      </c>
      <c r="J7" s="1">
        <v>1</v>
      </c>
      <c r="K7" s="1">
        <v>0</v>
      </c>
      <c r="L7" s="1">
        <v>0</v>
      </c>
      <c r="M7" s="1">
        <v>1900</v>
      </c>
      <c r="N7" s="1">
        <v>88</v>
      </c>
      <c r="O7" s="1">
        <v>134</v>
      </c>
      <c r="P7" s="1">
        <v>38</v>
      </c>
      <c r="Q7" s="1">
        <v>1</v>
      </c>
      <c r="R7" t="s">
        <v>39</v>
      </c>
      <c r="S7">
        <f t="shared" si="0"/>
        <v>0</v>
      </c>
    </row>
    <row r="8" spans="1:25" x14ac:dyDescent="0.3">
      <c r="A8" s="1">
        <v>24</v>
      </c>
      <c r="B8" s="1">
        <v>225</v>
      </c>
      <c r="C8" s="1">
        <v>2</v>
      </c>
      <c r="D8" s="1">
        <v>17</v>
      </c>
      <c r="E8" s="1">
        <v>69</v>
      </c>
      <c r="F8" s="1">
        <v>21.63</v>
      </c>
      <c r="G8" s="1">
        <v>3</v>
      </c>
      <c r="H8" s="1">
        <v>5</v>
      </c>
      <c r="I8" s="1">
        <v>0</v>
      </c>
      <c r="J8" s="1">
        <v>0</v>
      </c>
      <c r="K8" s="1">
        <v>0</v>
      </c>
      <c r="L8" s="1">
        <v>0</v>
      </c>
      <c r="M8" s="1">
        <v>2000</v>
      </c>
      <c r="N8" s="1">
        <v>83</v>
      </c>
      <c r="O8" s="1">
        <v>134</v>
      </c>
      <c r="P8" s="1">
        <v>32</v>
      </c>
      <c r="Q8" s="1">
        <v>2</v>
      </c>
      <c r="R8" t="s">
        <v>40</v>
      </c>
      <c r="S8">
        <f t="shared" si="0"/>
        <v>1</v>
      </c>
    </row>
    <row r="9" spans="1:25" x14ac:dyDescent="0.3">
      <c r="A9" s="1">
        <v>11</v>
      </c>
      <c r="B9" s="1">
        <v>295</v>
      </c>
      <c r="C9" s="1">
        <v>2.5</v>
      </c>
      <c r="D9" s="1">
        <v>18</v>
      </c>
      <c r="E9" s="1">
        <v>89</v>
      </c>
      <c r="F9" s="1">
        <v>27.47</v>
      </c>
      <c r="G9" s="1">
        <v>3</v>
      </c>
      <c r="H9" s="1">
        <v>5</v>
      </c>
      <c r="I9" s="1">
        <v>0</v>
      </c>
      <c r="J9" s="1">
        <v>1</v>
      </c>
      <c r="K9" s="1">
        <v>2</v>
      </c>
      <c r="L9" s="1">
        <v>0</v>
      </c>
      <c r="M9" s="1">
        <v>2600</v>
      </c>
      <c r="N9" s="1">
        <v>113</v>
      </c>
      <c r="O9" s="1">
        <v>183</v>
      </c>
      <c r="P9" s="1">
        <v>49</v>
      </c>
      <c r="Q9" s="1">
        <v>2</v>
      </c>
      <c r="R9" t="s">
        <v>41</v>
      </c>
      <c r="S9">
        <f t="shared" si="0"/>
        <v>1</v>
      </c>
    </row>
    <row r="10" spans="1:25" x14ac:dyDescent="0.3">
      <c r="A10" s="1">
        <v>3</v>
      </c>
      <c r="B10" s="1">
        <v>375</v>
      </c>
      <c r="C10" s="1">
        <v>5</v>
      </c>
      <c r="D10" s="1">
        <v>19</v>
      </c>
      <c r="E10" s="1">
        <v>76</v>
      </c>
      <c r="F10" s="1">
        <v>22.45</v>
      </c>
      <c r="G10" s="1">
        <v>4</v>
      </c>
      <c r="H10" s="1">
        <v>6</v>
      </c>
      <c r="I10" s="1">
        <v>0</v>
      </c>
      <c r="J10" s="1">
        <v>1</v>
      </c>
      <c r="K10" s="1">
        <v>3</v>
      </c>
      <c r="L10" s="1">
        <v>3</v>
      </c>
      <c r="M10" s="1">
        <v>2000</v>
      </c>
      <c r="N10" s="1">
        <v>95</v>
      </c>
      <c r="O10" s="1">
        <v>147</v>
      </c>
      <c r="P10" s="1">
        <v>34</v>
      </c>
      <c r="Q10" s="1">
        <v>2</v>
      </c>
      <c r="R10" t="s">
        <v>42</v>
      </c>
      <c r="S10">
        <f t="shared" si="0"/>
        <v>0</v>
      </c>
    </row>
    <row r="11" spans="1:25" x14ac:dyDescent="0.3">
      <c r="A11" s="1">
        <v>12</v>
      </c>
      <c r="B11" s="1">
        <v>410</v>
      </c>
      <c r="C11" s="1">
        <v>3</v>
      </c>
      <c r="D11" s="1">
        <v>19</v>
      </c>
      <c r="E11" s="1">
        <v>82</v>
      </c>
      <c r="F11" s="1">
        <v>23.2</v>
      </c>
      <c r="G11" s="1">
        <v>4</v>
      </c>
      <c r="H11" s="1">
        <v>6</v>
      </c>
      <c r="I11" s="1">
        <v>0</v>
      </c>
      <c r="J11" s="1">
        <v>1</v>
      </c>
      <c r="K11" s="1">
        <v>2</v>
      </c>
      <c r="L11" s="1">
        <v>0</v>
      </c>
      <c r="M11" s="1">
        <v>2500</v>
      </c>
      <c r="N11" s="1">
        <v>115</v>
      </c>
      <c r="O11" s="1">
        <v>174</v>
      </c>
      <c r="P11" s="1">
        <v>47</v>
      </c>
      <c r="Q11" s="1">
        <v>2</v>
      </c>
      <c r="R11" t="s">
        <v>43</v>
      </c>
      <c r="S11">
        <f t="shared" si="0"/>
        <v>0</v>
      </c>
    </row>
    <row r="12" spans="1:25" x14ac:dyDescent="0.3">
      <c r="A12" s="1">
        <v>22</v>
      </c>
      <c r="B12" s="1">
        <v>420</v>
      </c>
      <c r="C12" s="1">
        <v>5</v>
      </c>
      <c r="D12" s="1">
        <v>19</v>
      </c>
      <c r="E12" s="1">
        <v>84</v>
      </c>
      <c r="F12" s="1">
        <v>23.01</v>
      </c>
      <c r="G12" s="1">
        <v>3</v>
      </c>
      <c r="H12" s="1">
        <v>5</v>
      </c>
      <c r="I12" s="1">
        <v>0</v>
      </c>
      <c r="J12" s="1">
        <v>1</v>
      </c>
      <c r="K12" s="1">
        <v>2</v>
      </c>
      <c r="L12" s="1">
        <v>1</v>
      </c>
      <c r="M12" s="1">
        <v>2700</v>
      </c>
      <c r="N12" s="1">
        <v>112</v>
      </c>
      <c r="O12" s="1">
        <v>144</v>
      </c>
      <c r="P12" s="1">
        <v>47</v>
      </c>
      <c r="Q12" s="1">
        <v>2</v>
      </c>
      <c r="R12" t="s">
        <v>44</v>
      </c>
      <c r="S12">
        <f t="shared" si="0"/>
        <v>1</v>
      </c>
    </row>
    <row r="13" spans="1:25" x14ac:dyDescent="0.3">
      <c r="A13" s="1">
        <v>23</v>
      </c>
      <c r="B13" s="1">
        <v>455</v>
      </c>
      <c r="C13" s="1">
        <v>4.5</v>
      </c>
      <c r="D13" s="1">
        <v>20</v>
      </c>
      <c r="E13" s="1">
        <v>92</v>
      </c>
      <c r="F13" s="1">
        <v>25.11</v>
      </c>
      <c r="G13" s="1">
        <v>4</v>
      </c>
      <c r="H13" s="1">
        <v>7</v>
      </c>
      <c r="I13" s="1">
        <v>1</v>
      </c>
      <c r="J13" s="1">
        <v>1</v>
      </c>
      <c r="K13" s="1">
        <v>2</v>
      </c>
      <c r="L13" s="1">
        <v>1</v>
      </c>
      <c r="M13" s="1">
        <v>2800</v>
      </c>
      <c r="N13" s="1">
        <v>121</v>
      </c>
      <c r="O13" s="1">
        <v>190</v>
      </c>
      <c r="P13" s="1">
        <v>62</v>
      </c>
      <c r="Q13" s="1">
        <v>1</v>
      </c>
      <c r="R13" t="s">
        <v>45</v>
      </c>
      <c r="S13">
        <f t="shared" si="0"/>
        <v>0</v>
      </c>
    </row>
    <row r="14" spans="1:25" x14ac:dyDescent="0.3">
      <c r="A14" s="1">
        <v>28</v>
      </c>
      <c r="B14" s="1">
        <v>290</v>
      </c>
      <c r="C14" s="1">
        <v>2.5</v>
      </c>
      <c r="D14" s="1">
        <v>20</v>
      </c>
      <c r="E14" s="1">
        <v>65</v>
      </c>
      <c r="F14" s="1">
        <v>19.809999999999999</v>
      </c>
      <c r="G14" s="1">
        <v>2</v>
      </c>
      <c r="H14" s="1">
        <v>4</v>
      </c>
      <c r="I14" s="1">
        <v>1</v>
      </c>
      <c r="J14" s="1">
        <v>1</v>
      </c>
      <c r="K14" s="1">
        <v>0</v>
      </c>
      <c r="L14" s="1">
        <v>0</v>
      </c>
      <c r="M14" s="1">
        <v>1700</v>
      </c>
      <c r="N14" s="1">
        <v>55</v>
      </c>
      <c r="O14" s="1">
        <v>177</v>
      </c>
      <c r="P14" s="1">
        <v>32</v>
      </c>
      <c r="Q14" s="1">
        <v>1</v>
      </c>
      <c r="R14" t="s">
        <v>46</v>
      </c>
      <c r="S14">
        <f t="shared" si="0"/>
        <v>1</v>
      </c>
    </row>
    <row r="15" spans="1:25" x14ac:dyDescent="0.3">
      <c r="A15" s="1">
        <v>18</v>
      </c>
      <c r="B15" s="1">
        <v>330</v>
      </c>
      <c r="C15" s="1">
        <v>3</v>
      </c>
      <c r="D15" s="1">
        <v>21</v>
      </c>
      <c r="E15" s="1">
        <v>69</v>
      </c>
      <c r="F15" s="1">
        <v>22.79</v>
      </c>
      <c r="G15" s="1">
        <v>3</v>
      </c>
      <c r="H15" s="1">
        <v>5</v>
      </c>
      <c r="I15" s="1">
        <v>0</v>
      </c>
      <c r="J15" s="1">
        <v>0</v>
      </c>
      <c r="K15" s="1">
        <v>2</v>
      </c>
      <c r="L15" s="1">
        <v>1</v>
      </c>
      <c r="M15" s="1">
        <v>2000</v>
      </c>
      <c r="N15" s="1">
        <v>84</v>
      </c>
      <c r="O15" s="1">
        <v>151</v>
      </c>
      <c r="P15" s="1">
        <v>32</v>
      </c>
      <c r="Q15" s="1">
        <v>1</v>
      </c>
      <c r="R15" t="s">
        <v>47</v>
      </c>
      <c r="S15">
        <f t="shared" si="0"/>
        <v>1</v>
      </c>
    </row>
    <row r="16" spans="1:25" x14ac:dyDescent="0.3">
      <c r="A16" s="1">
        <v>2</v>
      </c>
      <c r="B16" s="1">
        <v>385</v>
      </c>
      <c r="C16" s="1">
        <v>4</v>
      </c>
      <c r="D16" s="1">
        <v>22</v>
      </c>
      <c r="E16" s="1">
        <v>82</v>
      </c>
      <c r="F16" s="1">
        <v>22.71</v>
      </c>
      <c r="G16" s="1">
        <v>3</v>
      </c>
      <c r="H16" s="1">
        <v>5</v>
      </c>
      <c r="I16" s="1">
        <v>1</v>
      </c>
      <c r="J16" s="1">
        <v>1</v>
      </c>
      <c r="K16" s="1">
        <v>2</v>
      </c>
      <c r="L16" s="1">
        <v>0</v>
      </c>
      <c r="M16" s="1">
        <v>2100</v>
      </c>
      <c r="N16" s="1">
        <v>107</v>
      </c>
      <c r="O16" s="1">
        <v>154</v>
      </c>
      <c r="P16" s="1">
        <v>25</v>
      </c>
      <c r="Q16" s="1">
        <v>2</v>
      </c>
      <c r="R16" t="s">
        <v>48</v>
      </c>
      <c r="S16">
        <f t="shared" si="0"/>
        <v>0</v>
      </c>
    </row>
    <row r="17" spans="1:19" x14ac:dyDescent="0.3">
      <c r="A17" s="1">
        <v>13</v>
      </c>
      <c r="B17" s="1">
        <v>430</v>
      </c>
      <c r="C17" s="1">
        <v>6</v>
      </c>
      <c r="D17" s="1">
        <v>22</v>
      </c>
      <c r="E17" s="1">
        <v>77</v>
      </c>
      <c r="F17" s="1">
        <v>22.74</v>
      </c>
      <c r="G17" s="1">
        <v>4</v>
      </c>
      <c r="H17" s="1">
        <v>7</v>
      </c>
      <c r="I17" s="1">
        <v>0</v>
      </c>
      <c r="J17" s="1">
        <v>0</v>
      </c>
      <c r="K17" s="1">
        <v>3</v>
      </c>
      <c r="L17" s="1">
        <v>2</v>
      </c>
      <c r="M17" s="1">
        <v>2400</v>
      </c>
      <c r="N17" s="1">
        <v>106</v>
      </c>
      <c r="O17" s="1">
        <v>111</v>
      </c>
      <c r="P17" s="1">
        <v>40</v>
      </c>
      <c r="Q17" s="1">
        <v>1</v>
      </c>
      <c r="R17" t="s">
        <v>49</v>
      </c>
      <c r="S17">
        <f t="shared" si="0"/>
        <v>0</v>
      </c>
    </row>
    <row r="18" spans="1:19" x14ac:dyDescent="0.3">
      <c r="A18" s="1">
        <v>27</v>
      </c>
      <c r="B18" s="1">
        <v>325</v>
      </c>
      <c r="C18" s="1">
        <v>3</v>
      </c>
      <c r="D18" s="1">
        <v>22</v>
      </c>
      <c r="E18" s="1">
        <v>71</v>
      </c>
      <c r="F18" s="1">
        <v>20.77</v>
      </c>
      <c r="G18" s="1">
        <v>3</v>
      </c>
      <c r="H18" s="1">
        <v>4</v>
      </c>
      <c r="I18" s="1">
        <v>1</v>
      </c>
      <c r="J18" s="1">
        <v>0</v>
      </c>
      <c r="K18" s="1">
        <v>1</v>
      </c>
      <c r="L18" s="1">
        <v>0</v>
      </c>
      <c r="M18" s="1">
        <v>1900</v>
      </c>
      <c r="N18" s="1">
        <v>67</v>
      </c>
      <c r="O18" s="1">
        <v>164</v>
      </c>
      <c r="P18" s="1">
        <v>39</v>
      </c>
      <c r="Q18" s="1">
        <v>1</v>
      </c>
      <c r="R18" t="s">
        <v>50</v>
      </c>
      <c r="S18">
        <f t="shared" si="0"/>
        <v>2</v>
      </c>
    </row>
    <row r="19" spans="1:19" x14ac:dyDescent="0.3">
      <c r="A19" s="1">
        <v>15</v>
      </c>
      <c r="B19" s="1">
        <v>480</v>
      </c>
      <c r="C19" s="1">
        <v>10</v>
      </c>
      <c r="D19" s="1">
        <v>24</v>
      </c>
      <c r="E19" s="1">
        <v>96</v>
      </c>
      <c r="F19" s="1">
        <v>28.05</v>
      </c>
      <c r="G19" s="1">
        <v>5</v>
      </c>
      <c r="H19" s="1">
        <v>6</v>
      </c>
      <c r="I19" s="1">
        <v>0</v>
      </c>
      <c r="J19" s="1">
        <v>1</v>
      </c>
      <c r="K19" s="1">
        <v>3</v>
      </c>
      <c r="L19" s="1">
        <v>3</v>
      </c>
      <c r="M19" s="1">
        <v>2900</v>
      </c>
      <c r="N19" s="1">
        <v>119</v>
      </c>
      <c r="O19" s="1">
        <v>210</v>
      </c>
      <c r="P19" s="1">
        <v>48</v>
      </c>
      <c r="Q19" s="1">
        <v>3</v>
      </c>
      <c r="R19" t="s">
        <v>51</v>
      </c>
      <c r="S19">
        <f t="shared" si="0"/>
        <v>0</v>
      </c>
    </row>
    <row r="20" spans="1:19" x14ac:dyDescent="0.3">
      <c r="A20" s="1">
        <v>19</v>
      </c>
      <c r="B20" s="1">
        <v>375</v>
      </c>
      <c r="C20" s="1">
        <v>5.5</v>
      </c>
      <c r="D20" s="1">
        <v>24</v>
      </c>
      <c r="E20" s="1">
        <v>78</v>
      </c>
      <c r="F20" s="1">
        <v>25.18</v>
      </c>
      <c r="G20" s="1">
        <v>3</v>
      </c>
      <c r="H20" s="1">
        <v>4</v>
      </c>
      <c r="I20" s="1">
        <v>1</v>
      </c>
      <c r="J20" s="1">
        <v>0</v>
      </c>
      <c r="K20" s="1">
        <v>2</v>
      </c>
      <c r="L20" s="1">
        <v>2</v>
      </c>
      <c r="M20" s="1">
        <v>2400</v>
      </c>
      <c r="N20" s="1">
        <v>89</v>
      </c>
      <c r="O20" s="1">
        <v>162</v>
      </c>
      <c r="P20" s="1">
        <v>38</v>
      </c>
      <c r="Q20" s="1">
        <v>1</v>
      </c>
      <c r="R20" t="s">
        <v>52</v>
      </c>
      <c r="S20">
        <f t="shared" si="0"/>
        <v>2</v>
      </c>
    </row>
    <row r="21" spans="1:19" x14ac:dyDescent="0.3">
      <c r="A21" s="1">
        <v>14</v>
      </c>
      <c r="B21" s="1">
        <v>460</v>
      </c>
      <c r="C21" s="1">
        <v>8</v>
      </c>
      <c r="D21" s="1">
        <v>26</v>
      </c>
      <c r="E21" s="1">
        <v>90</v>
      </c>
      <c r="F21" s="1">
        <v>26.01</v>
      </c>
      <c r="G21" s="1">
        <v>5</v>
      </c>
      <c r="H21" s="1">
        <v>5</v>
      </c>
      <c r="I21" s="1">
        <v>1</v>
      </c>
      <c r="J21" s="1">
        <v>1</v>
      </c>
      <c r="K21" s="1">
        <v>3</v>
      </c>
      <c r="L21" s="1">
        <v>2</v>
      </c>
      <c r="M21" s="1">
        <v>2800</v>
      </c>
      <c r="N21" s="1">
        <v>123</v>
      </c>
      <c r="O21" s="1">
        <v>169</v>
      </c>
      <c r="P21" s="1">
        <v>39</v>
      </c>
      <c r="Q21" s="1">
        <v>3</v>
      </c>
      <c r="R21" t="s">
        <v>53</v>
      </c>
      <c r="S21">
        <f t="shared" si="0"/>
        <v>2</v>
      </c>
    </row>
    <row r="22" spans="1:19" x14ac:dyDescent="0.3">
      <c r="A22" s="1">
        <v>1</v>
      </c>
      <c r="B22" s="1">
        <v>560</v>
      </c>
      <c r="C22" s="1">
        <v>7</v>
      </c>
      <c r="D22" s="1">
        <v>28</v>
      </c>
      <c r="E22" s="1">
        <v>98</v>
      </c>
      <c r="F22" s="1">
        <v>28.95</v>
      </c>
      <c r="G22" s="1">
        <v>3</v>
      </c>
      <c r="H22" s="1">
        <v>7</v>
      </c>
      <c r="I22" s="1">
        <v>1</v>
      </c>
      <c r="J22" s="1">
        <v>1</v>
      </c>
      <c r="K22" s="1">
        <v>3</v>
      </c>
      <c r="L22" s="1">
        <v>2</v>
      </c>
      <c r="M22" s="1">
        <v>2400</v>
      </c>
      <c r="N22" s="1">
        <v>114</v>
      </c>
      <c r="O22" s="1">
        <v>148</v>
      </c>
      <c r="P22" s="1">
        <v>22</v>
      </c>
      <c r="Q22" s="1">
        <v>0</v>
      </c>
      <c r="R22" t="s">
        <v>54</v>
      </c>
      <c r="S22">
        <f t="shared" si="0"/>
        <v>0</v>
      </c>
    </row>
    <row r="23" spans="1:19" x14ac:dyDescent="0.3">
      <c r="A23" s="1">
        <v>20</v>
      </c>
      <c r="B23" s="1">
        <v>590</v>
      </c>
      <c r="C23" s="1">
        <v>9</v>
      </c>
      <c r="D23" s="1">
        <v>28</v>
      </c>
      <c r="E23" s="1">
        <v>93</v>
      </c>
      <c r="F23" s="1">
        <v>25.76</v>
      </c>
      <c r="G23" s="1">
        <v>4</v>
      </c>
      <c r="H23" s="1">
        <v>6</v>
      </c>
      <c r="I23" s="1">
        <v>0</v>
      </c>
      <c r="J23" s="1">
        <v>1</v>
      </c>
      <c r="K23" s="1">
        <v>3</v>
      </c>
      <c r="L23" s="1">
        <v>2</v>
      </c>
      <c r="M23" s="1">
        <v>2700</v>
      </c>
      <c r="N23" s="1">
        <v>110</v>
      </c>
      <c r="O23" s="1">
        <v>181</v>
      </c>
      <c r="P23" s="1">
        <v>47</v>
      </c>
      <c r="Q23" s="1">
        <v>3</v>
      </c>
      <c r="R23" t="s">
        <v>55</v>
      </c>
      <c r="S23">
        <f>D24-D23</f>
        <v>3</v>
      </c>
    </row>
    <row r="24" spans="1:19" x14ac:dyDescent="0.3">
      <c r="A24" s="1">
        <v>6</v>
      </c>
      <c r="B24" s="1">
        <v>475</v>
      </c>
      <c r="C24" s="1">
        <v>7.5</v>
      </c>
      <c r="D24" s="1">
        <v>31</v>
      </c>
      <c r="E24" s="1">
        <v>102</v>
      </c>
      <c r="F24" s="1">
        <v>29.13</v>
      </c>
      <c r="G24" s="1">
        <v>4</v>
      </c>
      <c r="H24" s="1">
        <v>7</v>
      </c>
      <c r="I24" s="1">
        <v>0</v>
      </c>
      <c r="J24" s="1">
        <v>1</v>
      </c>
      <c r="K24" s="1">
        <v>3</v>
      </c>
      <c r="L24" s="1">
        <v>2</v>
      </c>
      <c r="M24" s="1">
        <v>2800</v>
      </c>
      <c r="N24" s="1">
        <v>137</v>
      </c>
      <c r="O24" s="1">
        <v>190</v>
      </c>
      <c r="P24" s="1">
        <v>55</v>
      </c>
      <c r="Q24" s="1">
        <v>3</v>
      </c>
      <c r="R24" t="s">
        <v>56</v>
      </c>
      <c r="S24">
        <f t="shared" si="0"/>
        <v>0</v>
      </c>
    </row>
    <row r="25" spans="1:19" x14ac:dyDescent="0.3">
      <c r="A25" s="1">
        <v>17</v>
      </c>
      <c r="B25" s="1">
        <v>780</v>
      </c>
      <c r="C25" s="1">
        <v>15</v>
      </c>
      <c r="D25" s="1">
        <v>31</v>
      </c>
      <c r="E25" s="1">
        <v>126</v>
      </c>
      <c r="F25" s="1">
        <v>36.42</v>
      </c>
      <c r="G25" s="1">
        <v>6</v>
      </c>
      <c r="H25" s="1">
        <v>7</v>
      </c>
      <c r="I25" s="1">
        <v>0</v>
      </c>
      <c r="J25" s="1">
        <v>1</v>
      </c>
      <c r="K25" s="1">
        <v>3</v>
      </c>
      <c r="L25" s="1">
        <v>3</v>
      </c>
      <c r="M25" s="1">
        <v>3500</v>
      </c>
      <c r="N25" s="1">
        <v>168</v>
      </c>
      <c r="O25" s="1">
        <v>265</v>
      </c>
      <c r="P25" s="1">
        <v>76</v>
      </c>
      <c r="Q25" s="1">
        <v>3</v>
      </c>
      <c r="R25" t="s">
        <v>57</v>
      </c>
      <c r="S25">
        <f t="shared" si="0"/>
        <v>1</v>
      </c>
    </row>
    <row r="26" spans="1:19" x14ac:dyDescent="0.3">
      <c r="A26" s="1">
        <v>16</v>
      </c>
      <c r="B26" s="1">
        <v>690</v>
      </c>
      <c r="C26" s="1">
        <v>12</v>
      </c>
      <c r="D26" s="1">
        <v>32</v>
      </c>
      <c r="E26" s="1">
        <v>118</v>
      </c>
      <c r="F26" s="1">
        <v>35.24</v>
      </c>
      <c r="G26" s="1">
        <v>5</v>
      </c>
      <c r="H26" s="1">
        <v>6</v>
      </c>
      <c r="I26" s="1">
        <v>1</v>
      </c>
      <c r="J26" s="1">
        <v>0</v>
      </c>
      <c r="K26" s="1">
        <v>3</v>
      </c>
      <c r="L26" s="1">
        <v>3</v>
      </c>
      <c r="M26" s="1">
        <v>3200</v>
      </c>
      <c r="N26" s="1">
        <v>153</v>
      </c>
      <c r="O26" s="1">
        <v>241</v>
      </c>
      <c r="P26" s="1">
        <v>67</v>
      </c>
      <c r="Q26" s="1">
        <v>2</v>
      </c>
      <c r="R26" t="s">
        <v>58</v>
      </c>
      <c r="S26">
        <f t="shared" si="0"/>
        <v>0</v>
      </c>
    </row>
    <row r="27" spans="1:19" x14ac:dyDescent="0.3">
      <c r="A27" s="1">
        <v>21</v>
      </c>
      <c r="B27" s="1">
        <v>510</v>
      </c>
      <c r="C27" s="1">
        <v>7</v>
      </c>
      <c r="D27" s="1">
        <v>32</v>
      </c>
      <c r="E27" s="1">
        <v>89</v>
      </c>
      <c r="F27" s="1">
        <v>24.96</v>
      </c>
      <c r="G27" s="1">
        <v>3</v>
      </c>
      <c r="H27" s="1">
        <v>5</v>
      </c>
      <c r="I27" s="1">
        <v>0</v>
      </c>
      <c r="J27" s="1">
        <v>1</v>
      </c>
      <c r="K27" s="1">
        <v>2</v>
      </c>
      <c r="L27" s="1">
        <v>1</v>
      </c>
      <c r="M27" s="1">
        <v>2600</v>
      </c>
      <c r="N27" s="1">
        <v>105</v>
      </c>
      <c r="O27" s="1">
        <v>167</v>
      </c>
      <c r="P27" s="1">
        <v>55</v>
      </c>
      <c r="Q27" s="1">
        <v>2</v>
      </c>
      <c r="R27" t="s">
        <v>59</v>
      </c>
      <c r="S27">
        <f t="shared" si="0"/>
        <v>1</v>
      </c>
    </row>
    <row r="28" spans="1:19" x14ac:dyDescent="0.3">
      <c r="A28" s="1">
        <v>26</v>
      </c>
      <c r="B28" s="1">
        <v>465</v>
      </c>
      <c r="C28" s="1">
        <v>9</v>
      </c>
      <c r="D28" s="1">
        <v>33</v>
      </c>
      <c r="E28" s="1">
        <v>96</v>
      </c>
      <c r="F28" s="1">
        <v>24.08</v>
      </c>
      <c r="G28" s="1">
        <v>3</v>
      </c>
      <c r="H28" s="1">
        <v>5</v>
      </c>
      <c r="I28" s="1">
        <v>1</v>
      </c>
      <c r="J28" s="1">
        <v>0</v>
      </c>
      <c r="K28" s="1">
        <v>3</v>
      </c>
      <c r="L28" s="1">
        <v>1</v>
      </c>
      <c r="M28" s="1">
        <v>2500</v>
      </c>
      <c r="N28" s="1">
        <v>99</v>
      </c>
      <c r="O28" s="1">
        <v>180</v>
      </c>
      <c r="P28" s="1">
        <v>43</v>
      </c>
      <c r="Q28" s="1">
        <v>3</v>
      </c>
      <c r="R28" t="s">
        <v>60</v>
      </c>
      <c r="S28">
        <f t="shared" si="0"/>
        <v>1</v>
      </c>
    </row>
    <row r="29" spans="1:19" x14ac:dyDescent="0.3">
      <c r="A29" s="1">
        <v>25</v>
      </c>
      <c r="B29" s="1">
        <v>550</v>
      </c>
      <c r="C29" s="1">
        <v>11</v>
      </c>
      <c r="D29" s="1">
        <v>34</v>
      </c>
      <c r="E29" s="1">
        <v>108</v>
      </c>
      <c r="F29" s="1">
        <v>28.54</v>
      </c>
      <c r="G29" s="1">
        <v>5</v>
      </c>
      <c r="H29" s="1">
        <v>6</v>
      </c>
      <c r="I29" s="1">
        <v>0</v>
      </c>
      <c r="J29" s="1">
        <v>1</v>
      </c>
      <c r="K29" s="1">
        <v>3</v>
      </c>
      <c r="L29" s="1">
        <v>2</v>
      </c>
      <c r="M29" s="1">
        <v>3200</v>
      </c>
      <c r="N29" s="1">
        <v>140</v>
      </c>
      <c r="O29" s="1">
        <v>213</v>
      </c>
      <c r="P29" s="1">
        <v>58</v>
      </c>
      <c r="Q29" s="1">
        <v>2</v>
      </c>
      <c r="R29" t="s">
        <v>61</v>
      </c>
      <c r="S29">
        <f t="shared" si="0"/>
        <v>2</v>
      </c>
    </row>
    <row r="30" spans="1:19" x14ac:dyDescent="0.3">
      <c r="A30" s="1">
        <v>30</v>
      </c>
      <c r="B30" s="1">
        <v>685</v>
      </c>
      <c r="C30" s="1">
        <v>12</v>
      </c>
      <c r="D30" s="1">
        <v>36</v>
      </c>
      <c r="E30" s="1">
        <v>103</v>
      </c>
      <c r="F30" s="1">
        <v>28.37</v>
      </c>
      <c r="G30" s="1">
        <v>4</v>
      </c>
      <c r="H30" s="1">
        <v>6</v>
      </c>
      <c r="I30" s="1">
        <v>1</v>
      </c>
      <c r="J30" s="1">
        <v>1</v>
      </c>
      <c r="K30" s="1">
        <v>3</v>
      </c>
      <c r="L30" s="1">
        <v>2</v>
      </c>
      <c r="M30" s="1">
        <v>3300</v>
      </c>
      <c r="N30" s="1">
        <v>148</v>
      </c>
      <c r="O30" s="1">
        <v>234</v>
      </c>
      <c r="P30" s="1">
        <v>67</v>
      </c>
      <c r="Q30" s="1">
        <v>2</v>
      </c>
      <c r="R30" t="s">
        <v>62</v>
      </c>
      <c r="S30">
        <f t="shared" si="0"/>
        <v>2</v>
      </c>
    </row>
    <row r="31" spans="1:19" x14ac:dyDescent="0.3">
      <c r="A31" s="1">
        <v>29</v>
      </c>
      <c r="B31" s="1">
        <v>750</v>
      </c>
      <c r="C31" s="1">
        <v>17</v>
      </c>
      <c r="D31" s="1">
        <v>38</v>
      </c>
      <c r="E31" s="1">
        <v>121</v>
      </c>
      <c r="F31" s="1">
        <v>29.08</v>
      </c>
      <c r="G31" s="1">
        <v>5</v>
      </c>
      <c r="H31" s="1">
        <v>6</v>
      </c>
      <c r="I31" s="1">
        <v>0</v>
      </c>
      <c r="J31" s="1">
        <v>1</v>
      </c>
      <c r="K31" s="1">
        <v>3</v>
      </c>
      <c r="L31" s="1">
        <v>3</v>
      </c>
      <c r="M31" s="1">
        <v>3500</v>
      </c>
      <c r="N31" s="1">
        <v>160</v>
      </c>
      <c r="O31" s="1">
        <v>254</v>
      </c>
      <c r="P31" s="1">
        <v>71</v>
      </c>
      <c r="Q31" s="1">
        <v>2</v>
      </c>
    </row>
    <row r="33" spans="1:4" x14ac:dyDescent="0.3">
      <c r="A33" s="4" t="s">
        <v>1</v>
      </c>
      <c r="D33" s="1" t="s">
        <v>72</v>
      </c>
    </row>
    <row r="34" spans="1:4" x14ac:dyDescent="0.3">
      <c r="A34" s="1"/>
    </row>
    <row r="35" spans="1:4" x14ac:dyDescent="0.3">
      <c r="A35" s="1"/>
    </row>
  </sheetData>
  <sortState ref="A2:Q31">
    <sortCondition ref="D2"/>
  </sortState>
  <mergeCells count="1">
    <mergeCell ref="V4:Y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opLeftCell="A20" workbookViewId="0">
      <selection activeCell="U2" sqref="U2:U3"/>
    </sheetView>
  </sheetViews>
  <sheetFormatPr defaultRowHeight="14.4" x14ac:dyDescent="0.3"/>
  <cols>
    <col min="1" max="1" width="3.5546875" bestFit="1" customWidth="1"/>
    <col min="2" max="3" width="4" bestFit="1" customWidth="1"/>
    <col min="4" max="4" width="3" bestFit="1" customWidth="1"/>
    <col min="5" max="5" width="20.88671875" customWidth="1"/>
    <col min="6" max="6" width="6" bestFit="1" customWidth="1"/>
    <col min="7" max="11" width="3" bestFit="1" customWidth="1"/>
    <col min="12" max="12" width="4" bestFit="1" customWidth="1"/>
    <col min="13" max="13" width="5" bestFit="1" customWidth="1"/>
    <col min="14" max="17" width="4" bestFit="1" customWidth="1"/>
  </cols>
  <sheetData>
    <row r="1" spans="1:25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  <c r="R1" s="4" t="s">
        <v>32</v>
      </c>
      <c r="T1" s="5" t="s">
        <v>33</v>
      </c>
      <c r="V1" s="4" t="s">
        <v>69</v>
      </c>
    </row>
    <row r="2" spans="1:25" x14ac:dyDescent="0.3">
      <c r="A2" s="1">
        <v>9</v>
      </c>
      <c r="B2" s="1">
        <v>155</v>
      </c>
      <c r="C2" s="1">
        <v>1.5</v>
      </c>
      <c r="D2" s="1">
        <v>15</v>
      </c>
      <c r="E2" s="1">
        <v>50</v>
      </c>
      <c r="F2" s="1">
        <v>19.29</v>
      </c>
      <c r="G2" s="1">
        <v>3</v>
      </c>
      <c r="H2" s="1">
        <v>4</v>
      </c>
      <c r="I2" s="1">
        <v>0</v>
      </c>
      <c r="J2" s="1">
        <v>1</v>
      </c>
      <c r="K2" s="1">
        <v>1</v>
      </c>
      <c r="L2" s="1">
        <v>0</v>
      </c>
      <c r="M2" s="1">
        <v>2000</v>
      </c>
      <c r="N2" s="1">
        <v>47</v>
      </c>
      <c r="O2" s="1">
        <v>150</v>
      </c>
      <c r="P2" s="1">
        <v>21</v>
      </c>
      <c r="Q2" s="1">
        <v>1</v>
      </c>
      <c r="R2" t="s">
        <v>68</v>
      </c>
      <c r="S2">
        <f>E3-E2</f>
        <v>1</v>
      </c>
      <c r="T2" t="s">
        <v>63</v>
      </c>
      <c r="U2">
        <v>10</v>
      </c>
      <c r="V2" t="s">
        <v>65</v>
      </c>
      <c r="W2">
        <v>1.5</v>
      </c>
    </row>
    <row r="3" spans="1:25" x14ac:dyDescent="0.3">
      <c r="A3" s="1">
        <v>4</v>
      </c>
      <c r="B3" s="1">
        <v>180</v>
      </c>
      <c r="C3" s="1">
        <v>0.5</v>
      </c>
      <c r="D3" s="1">
        <v>16</v>
      </c>
      <c r="E3" s="1">
        <v>51</v>
      </c>
      <c r="F3" s="1">
        <v>17.649999999999999</v>
      </c>
      <c r="G3" s="1">
        <v>2</v>
      </c>
      <c r="H3" s="1">
        <v>4</v>
      </c>
      <c r="I3" s="1">
        <v>0</v>
      </c>
      <c r="J3" s="1">
        <v>0</v>
      </c>
      <c r="K3" s="1">
        <v>0</v>
      </c>
      <c r="L3" s="1">
        <v>0</v>
      </c>
      <c r="M3" s="1">
        <v>1800</v>
      </c>
      <c r="N3" s="1">
        <v>84</v>
      </c>
      <c r="O3" s="1">
        <v>128</v>
      </c>
      <c r="P3" s="1">
        <v>28</v>
      </c>
      <c r="Q3" s="1">
        <v>1</v>
      </c>
      <c r="R3" t="s">
        <v>35</v>
      </c>
      <c r="S3">
        <f t="shared" ref="S3:S30" si="0">E4-E3</f>
        <v>5</v>
      </c>
      <c r="T3" t="s">
        <v>64</v>
      </c>
      <c r="U3">
        <v>27</v>
      </c>
      <c r="V3" t="s">
        <v>66</v>
      </c>
      <c r="W3">
        <v>28.5</v>
      </c>
    </row>
    <row r="4" spans="1:25" x14ac:dyDescent="0.3">
      <c r="A4" s="1">
        <v>10</v>
      </c>
      <c r="B4" s="1">
        <v>160</v>
      </c>
      <c r="C4" s="1">
        <v>1</v>
      </c>
      <c r="D4" s="1">
        <v>15</v>
      </c>
      <c r="E4" s="1">
        <v>56</v>
      </c>
      <c r="F4" s="1">
        <v>20.32</v>
      </c>
      <c r="G4" s="1">
        <v>2</v>
      </c>
      <c r="H4" s="1">
        <v>4</v>
      </c>
      <c r="I4" s="1">
        <v>0</v>
      </c>
      <c r="J4" s="1">
        <v>1</v>
      </c>
      <c r="K4" s="1">
        <v>0</v>
      </c>
      <c r="L4" s="1">
        <v>0</v>
      </c>
      <c r="M4" s="1">
        <v>1700</v>
      </c>
      <c r="N4" s="1">
        <v>63</v>
      </c>
      <c r="O4" s="1">
        <v>144</v>
      </c>
      <c r="P4" s="1">
        <v>26</v>
      </c>
      <c r="Q4" s="1">
        <v>1</v>
      </c>
      <c r="R4" t="s">
        <v>36</v>
      </c>
      <c r="S4">
        <f t="shared" si="0"/>
        <v>9</v>
      </c>
      <c r="V4" s="39" t="s">
        <v>67</v>
      </c>
      <c r="W4" s="39"/>
      <c r="X4" s="39"/>
      <c r="Y4" s="39"/>
    </row>
    <row r="5" spans="1:25" x14ac:dyDescent="0.3">
      <c r="A5" s="1">
        <v>5</v>
      </c>
      <c r="B5" s="1">
        <v>195</v>
      </c>
      <c r="C5" s="1">
        <v>1</v>
      </c>
      <c r="D5" s="1">
        <v>17</v>
      </c>
      <c r="E5" s="1">
        <v>65</v>
      </c>
      <c r="F5" s="1">
        <v>20.98</v>
      </c>
      <c r="G5" s="1">
        <v>2</v>
      </c>
      <c r="H5" s="1">
        <v>4</v>
      </c>
      <c r="I5" s="1">
        <v>1</v>
      </c>
      <c r="J5" s="1">
        <v>1</v>
      </c>
      <c r="K5" s="1">
        <v>0</v>
      </c>
      <c r="L5" s="1">
        <v>0</v>
      </c>
      <c r="M5" s="1">
        <v>1900</v>
      </c>
      <c r="N5" s="1">
        <v>88</v>
      </c>
      <c r="O5" s="1">
        <v>134</v>
      </c>
      <c r="P5" s="1">
        <v>38</v>
      </c>
      <c r="Q5" s="1">
        <v>1</v>
      </c>
      <c r="R5" t="s">
        <v>37</v>
      </c>
      <c r="S5">
        <f t="shared" si="0"/>
        <v>0</v>
      </c>
    </row>
    <row r="6" spans="1:25" x14ac:dyDescent="0.3">
      <c r="A6" s="1">
        <v>28</v>
      </c>
      <c r="B6" s="1">
        <v>290</v>
      </c>
      <c r="C6" s="1">
        <v>2.5</v>
      </c>
      <c r="D6" s="1">
        <v>20</v>
      </c>
      <c r="E6" s="1">
        <v>65</v>
      </c>
      <c r="F6" s="1">
        <v>19.809999999999999</v>
      </c>
      <c r="G6" s="1">
        <v>2</v>
      </c>
      <c r="H6" s="1">
        <v>4</v>
      </c>
      <c r="I6" s="1">
        <v>1</v>
      </c>
      <c r="J6" s="1">
        <v>1</v>
      </c>
      <c r="K6" s="1">
        <v>0</v>
      </c>
      <c r="L6" s="1">
        <v>0</v>
      </c>
      <c r="M6" s="1">
        <v>1700</v>
      </c>
      <c r="N6" s="1">
        <v>55</v>
      </c>
      <c r="O6" s="1">
        <v>177</v>
      </c>
      <c r="P6" s="1">
        <v>32</v>
      </c>
      <c r="Q6" s="1">
        <v>1</v>
      </c>
      <c r="R6" t="s">
        <v>38</v>
      </c>
      <c r="S6">
        <f t="shared" si="0"/>
        <v>4</v>
      </c>
    </row>
    <row r="7" spans="1:25" x14ac:dyDescent="0.3">
      <c r="A7" s="1">
        <v>18</v>
      </c>
      <c r="B7" s="1">
        <v>330</v>
      </c>
      <c r="C7" s="1">
        <v>3</v>
      </c>
      <c r="D7" s="1">
        <v>21</v>
      </c>
      <c r="E7" s="1">
        <v>69</v>
      </c>
      <c r="F7" s="1">
        <v>22.79</v>
      </c>
      <c r="G7" s="1">
        <v>3</v>
      </c>
      <c r="H7" s="1">
        <v>5</v>
      </c>
      <c r="I7" s="1">
        <v>0</v>
      </c>
      <c r="J7" s="1">
        <v>0</v>
      </c>
      <c r="K7" s="1">
        <v>2</v>
      </c>
      <c r="L7" s="1">
        <v>1</v>
      </c>
      <c r="M7" s="1">
        <v>2000</v>
      </c>
      <c r="N7" s="1">
        <v>84</v>
      </c>
      <c r="O7" s="1">
        <v>151</v>
      </c>
      <c r="P7" s="1">
        <v>32</v>
      </c>
      <c r="Q7" s="1">
        <v>1</v>
      </c>
      <c r="R7" t="s">
        <v>39</v>
      </c>
      <c r="S7">
        <f t="shared" si="0"/>
        <v>0</v>
      </c>
    </row>
    <row r="8" spans="1:25" x14ac:dyDescent="0.3">
      <c r="A8" s="1">
        <v>24</v>
      </c>
      <c r="B8" s="1">
        <v>225</v>
      </c>
      <c r="C8" s="1">
        <v>2</v>
      </c>
      <c r="D8" s="1">
        <v>17</v>
      </c>
      <c r="E8" s="1">
        <v>69</v>
      </c>
      <c r="F8" s="1">
        <v>21.63</v>
      </c>
      <c r="G8" s="1">
        <v>3</v>
      </c>
      <c r="H8" s="1">
        <v>5</v>
      </c>
      <c r="I8" s="1">
        <v>0</v>
      </c>
      <c r="J8" s="1">
        <v>0</v>
      </c>
      <c r="K8" s="1">
        <v>0</v>
      </c>
      <c r="L8" s="1">
        <v>0</v>
      </c>
      <c r="M8" s="1">
        <v>2000</v>
      </c>
      <c r="N8" s="1">
        <v>83</v>
      </c>
      <c r="O8" s="1">
        <v>134</v>
      </c>
      <c r="P8" s="1">
        <v>32</v>
      </c>
      <c r="Q8" s="1">
        <v>2</v>
      </c>
      <c r="R8" t="s">
        <v>40</v>
      </c>
      <c r="S8">
        <f t="shared" si="0"/>
        <v>1</v>
      </c>
    </row>
    <row r="9" spans="1:25" x14ac:dyDescent="0.3">
      <c r="A9" s="1">
        <v>7</v>
      </c>
      <c r="B9" s="1">
        <v>205</v>
      </c>
      <c r="C9" s="1">
        <v>1</v>
      </c>
      <c r="D9" s="1">
        <v>16</v>
      </c>
      <c r="E9" s="1">
        <v>70</v>
      </c>
      <c r="F9" s="1">
        <v>22.72</v>
      </c>
      <c r="G9" s="1">
        <v>2</v>
      </c>
      <c r="H9" s="1">
        <v>4</v>
      </c>
      <c r="I9" s="1">
        <v>0</v>
      </c>
      <c r="J9" s="1">
        <v>0</v>
      </c>
      <c r="K9" s="1">
        <v>1</v>
      </c>
      <c r="L9" s="1">
        <v>0</v>
      </c>
      <c r="M9" s="1">
        <v>2100</v>
      </c>
      <c r="N9" s="1">
        <v>48</v>
      </c>
      <c r="O9" s="1">
        <v>141</v>
      </c>
      <c r="P9" s="1">
        <v>36</v>
      </c>
      <c r="Q9" s="1">
        <v>2</v>
      </c>
      <c r="R9" t="s">
        <v>41</v>
      </c>
      <c r="S9">
        <f t="shared" si="0"/>
        <v>1</v>
      </c>
    </row>
    <row r="10" spans="1:25" x14ac:dyDescent="0.3">
      <c r="A10" s="1">
        <v>27</v>
      </c>
      <c r="B10" s="1">
        <v>325</v>
      </c>
      <c r="C10" s="1">
        <v>3</v>
      </c>
      <c r="D10" s="1">
        <v>22</v>
      </c>
      <c r="E10" s="1">
        <v>71</v>
      </c>
      <c r="F10" s="1">
        <v>20.77</v>
      </c>
      <c r="G10" s="1">
        <v>3</v>
      </c>
      <c r="H10" s="1">
        <v>4</v>
      </c>
      <c r="I10" s="1">
        <v>1</v>
      </c>
      <c r="J10" s="1">
        <v>0</v>
      </c>
      <c r="K10" s="1">
        <v>1</v>
      </c>
      <c r="L10" s="1">
        <v>0</v>
      </c>
      <c r="M10" s="1">
        <v>1900</v>
      </c>
      <c r="N10" s="1">
        <v>67</v>
      </c>
      <c r="O10" s="1">
        <v>164</v>
      </c>
      <c r="P10" s="1">
        <v>39</v>
      </c>
      <c r="Q10" s="1">
        <v>1</v>
      </c>
      <c r="R10" t="s">
        <v>42</v>
      </c>
      <c r="S10">
        <f t="shared" si="0"/>
        <v>3</v>
      </c>
    </row>
    <row r="11" spans="1:25" x14ac:dyDescent="0.3">
      <c r="A11" s="1">
        <v>8</v>
      </c>
      <c r="B11" s="1">
        <v>230</v>
      </c>
      <c r="C11" s="1">
        <v>2</v>
      </c>
      <c r="D11" s="1">
        <v>16</v>
      </c>
      <c r="E11" s="1">
        <v>74</v>
      </c>
      <c r="F11" s="1">
        <v>21.59</v>
      </c>
      <c r="G11" s="1">
        <v>3</v>
      </c>
      <c r="H11" s="1">
        <v>5</v>
      </c>
      <c r="I11" s="1">
        <v>0</v>
      </c>
      <c r="J11" s="1">
        <v>0</v>
      </c>
      <c r="K11" s="1">
        <v>1</v>
      </c>
      <c r="L11" s="1">
        <v>0</v>
      </c>
      <c r="M11" s="1">
        <v>2200</v>
      </c>
      <c r="N11" s="1">
        <v>56</v>
      </c>
      <c r="O11" s="1">
        <v>135</v>
      </c>
      <c r="P11" s="1">
        <v>45</v>
      </c>
      <c r="Q11" s="1">
        <v>3</v>
      </c>
      <c r="R11" t="s">
        <v>43</v>
      </c>
      <c r="S11">
        <f t="shared" si="0"/>
        <v>2</v>
      </c>
    </row>
    <row r="12" spans="1:25" x14ac:dyDescent="0.3">
      <c r="A12" s="1">
        <v>3</v>
      </c>
      <c r="B12" s="1">
        <v>375</v>
      </c>
      <c r="C12" s="1">
        <v>5</v>
      </c>
      <c r="D12" s="1">
        <v>19</v>
      </c>
      <c r="E12" s="1">
        <v>76</v>
      </c>
      <c r="F12" s="1">
        <v>22.45</v>
      </c>
      <c r="G12" s="1">
        <v>4</v>
      </c>
      <c r="H12" s="1">
        <v>6</v>
      </c>
      <c r="I12" s="1">
        <v>0</v>
      </c>
      <c r="J12" s="1">
        <v>1</v>
      </c>
      <c r="K12" s="1">
        <v>3</v>
      </c>
      <c r="L12" s="1">
        <v>3</v>
      </c>
      <c r="M12" s="1">
        <v>2000</v>
      </c>
      <c r="N12" s="1">
        <v>95</v>
      </c>
      <c r="O12" s="1">
        <v>147</v>
      </c>
      <c r="P12" s="1">
        <v>34</v>
      </c>
      <c r="Q12" s="1">
        <v>2</v>
      </c>
      <c r="R12" t="s">
        <v>44</v>
      </c>
      <c r="S12">
        <f t="shared" si="0"/>
        <v>1</v>
      </c>
    </row>
    <row r="13" spans="1:25" x14ac:dyDescent="0.3">
      <c r="A13" s="1">
        <v>13</v>
      </c>
      <c r="B13" s="1">
        <v>430</v>
      </c>
      <c r="C13" s="1">
        <v>6</v>
      </c>
      <c r="D13" s="1">
        <v>22</v>
      </c>
      <c r="E13" s="1">
        <v>77</v>
      </c>
      <c r="F13" s="1">
        <v>22.74</v>
      </c>
      <c r="G13" s="1">
        <v>4</v>
      </c>
      <c r="H13" s="1">
        <v>7</v>
      </c>
      <c r="I13" s="1">
        <v>0</v>
      </c>
      <c r="J13" s="1">
        <v>0</v>
      </c>
      <c r="K13" s="1">
        <v>3</v>
      </c>
      <c r="L13" s="1">
        <v>2</v>
      </c>
      <c r="M13" s="1">
        <v>2400</v>
      </c>
      <c r="N13" s="1">
        <v>106</v>
      </c>
      <c r="O13" s="1">
        <v>111</v>
      </c>
      <c r="P13" s="1">
        <v>40</v>
      </c>
      <c r="Q13" s="1">
        <v>1</v>
      </c>
      <c r="R13" t="s">
        <v>45</v>
      </c>
      <c r="S13">
        <f t="shared" si="0"/>
        <v>1</v>
      </c>
    </row>
    <row r="14" spans="1:25" x14ac:dyDescent="0.3">
      <c r="A14" s="1">
        <v>19</v>
      </c>
      <c r="B14" s="1">
        <v>375</v>
      </c>
      <c r="C14" s="1">
        <v>5.5</v>
      </c>
      <c r="D14" s="1">
        <v>24</v>
      </c>
      <c r="E14" s="1">
        <v>78</v>
      </c>
      <c r="F14" s="1">
        <v>25.18</v>
      </c>
      <c r="G14" s="1">
        <v>3</v>
      </c>
      <c r="H14" s="1">
        <v>4</v>
      </c>
      <c r="I14" s="1">
        <v>1</v>
      </c>
      <c r="J14" s="1">
        <v>0</v>
      </c>
      <c r="K14" s="1">
        <v>2</v>
      </c>
      <c r="L14" s="1">
        <v>2</v>
      </c>
      <c r="M14" s="1">
        <v>2400</v>
      </c>
      <c r="N14" s="1">
        <v>89</v>
      </c>
      <c r="O14" s="1">
        <v>162</v>
      </c>
      <c r="P14" s="1">
        <v>38</v>
      </c>
      <c r="Q14" s="1">
        <v>1</v>
      </c>
      <c r="R14" t="s">
        <v>46</v>
      </c>
      <c r="S14">
        <f t="shared" si="0"/>
        <v>4</v>
      </c>
    </row>
    <row r="15" spans="1:25" x14ac:dyDescent="0.3">
      <c r="A15" s="1">
        <v>2</v>
      </c>
      <c r="B15" s="1">
        <v>385</v>
      </c>
      <c r="C15" s="1">
        <v>4</v>
      </c>
      <c r="D15" s="1">
        <v>22</v>
      </c>
      <c r="E15" s="1">
        <v>82</v>
      </c>
      <c r="F15" s="1">
        <v>22.71</v>
      </c>
      <c r="G15" s="1">
        <v>3</v>
      </c>
      <c r="H15" s="1">
        <v>5</v>
      </c>
      <c r="I15" s="1">
        <v>1</v>
      </c>
      <c r="J15" s="1">
        <v>1</v>
      </c>
      <c r="K15" s="1">
        <v>2</v>
      </c>
      <c r="L15" s="1">
        <v>0</v>
      </c>
      <c r="M15" s="1">
        <v>2100</v>
      </c>
      <c r="N15" s="1">
        <v>107</v>
      </c>
      <c r="O15" s="1">
        <v>154</v>
      </c>
      <c r="P15" s="1">
        <v>25</v>
      </c>
      <c r="Q15" s="1">
        <v>2</v>
      </c>
      <c r="R15" t="s">
        <v>47</v>
      </c>
      <c r="S15">
        <f t="shared" si="0"/>
        <v>0</v>
      </c>
    </row>
    <row r="16" spans="1:25" x14ac:dyDescent="0.3">
      <c r="A16" s="1">
        <v>12</v>
      </c>
      <c r="B16" s="1">
        <v>410</v>
      </c>
      <c r="C16" s="1">
        <v>3</v>
      </c>
      <c r="D16" s="1">
        <v>19</v>
      </c>
      <c r="E16" s="1">
        <v>82</v>
      </c>
      <c r="F16" s="1">
        <v>23.2</v>
      </c>
      <c r="G16" s="1">
        <v>4</v>
      </c>
      <c r="H16" s="1">
        <v>6</v>
      </c>
      <c r="I16" s="1">
        <v>0</v>
      </c>
      <c r="J16" s="1">
        <v>1</v>
      </c>
      <c r="K16" s="1">
        <v>2</v>
      </c>
      <c r="L16" s="1">
        <v>0</v>
      </c>
      <c r="M16" s="1">
        <v>2500</v>
      </c>
      <c r="N16" s="1">
        <v>115</v>
      </c>
      <c r="O16" s="1">
        <v>174</v>
      </c>
      <c r="P16" s="1">
        <v>47</v>
      </c>
      <c r="Q16" s="1">
        <v>2</v>
      </c>
      <c r="R16" t="s">
        <v>48</v>
      </c>
      <c r="S16">
        <f t="shared" si="0"/>
        <v>2</v>
      </c>
    </row>
    <row r="17" spans="1:19" x14ac:dyDescent="0.3">
      <c r="A17" s="1">
        <v>22</v>
      </c>
      <c r="B17" s="1">
        <v>420</v>
      </c>
      <c r="C17" s="1">
        <v>5</v>
      </c>
      <c r="D17" s="1">
        <v>19</v>
      </c>
      <c r="E17" s="1">
        <v>84</v>
      </c>
      <c r="F17" s="1">
        <v>23.01</v>
      </c>
      <c r="G17" s="1">
        <v>3</v>
      </c>
      <c r="H17" s="1">
        <v>5</v>
      </c>
      <c r="I17" s="1">
        <v>0</v>
      </c>
      <c r="J17" s="1">
        <v>1</v>
      </c>
      <c r="K17" s="1">
        <v>2</v>
      </c>
      <c r="L17" s="1">
        <v>1</v>
      </c>
      <c r="M17" s="1">
        <v>2700</v>
      </c>
      <c r="N17" s="1">
        <v>112</v>
      </c>
      <c r="O17" s="1">
        <v>144</v>
      </c>
      <c r="P17" s="1">
        <v>47</v>
      </c>
      <c r="Q17" s="1">
        <v>2</v>
      </c>
      <c r="R17" t="s">
        <v>49</v>
      </c>
      <c r="S17">
        <f t="shared" si="0"/>
        <v>5</v>
      </c>
    </row>
    <row r="18" spans="1:19" x14ac:dyDescent="0.3">
      <c r="A18" s="1">
        <v>11</v>
      </c>
      <c r="B18" s="1">
        <v>295</v>
      </c>
      <c r="C18" s="1">
        <v>2.5</v>
      </c>
      <c r="D18" s="1">
        <v>18</v>
      </c>
      <c r="E18" s="1">
        <v>89</v>
      </c>
      <c r="F18" s="1">
        <v>27.47</v>
      </c>
      <c r="G18" s="1">
        <v>3</v>
      </c>
      <c r="H18" s="1">
        <v>5</v>
      </c>
      <c r="I18" s="1">
        <v>0</v>
      </c>
      <c r="J18" s="1">
        <v>1</v>
      </c>
      <c r="K18" s="1">
        <v>2</v>
      </c>
      <c r="L18" s="1">
        <v>0</v>
      </c>
      <c r="M18" s="1">
        <v>2600</v>
      </c>
      <c r="N18" s="1">
        <v>113</v>
      </c>
      <c r="O18" s="1">
        <v>183</v>
      </c>
      <c r="P18" s="1">
        <v>49</v>
      </c>
      <c r="Q18" s="1">
        <v>2</v>
      </c>
      <c r="R18" t="s">
        <v>50</v>
      </c>
      <c r="S18">
        <f t="shared" si="0"/>
        <v>0</v>
      </c>
    </row>
    <row r="19" spans="1:19" x14ac:dyDescent="0.3">
      <c r="A19" s="1">
        <v>21</v>
      </c>
      <c r="B19" s="1">
        <v>510</v>
      </c>
      <c r="C19" s="1">
        <v>7</v>
      </c>
      <c r="D19" s="1">
        <v>32</v>
      </c>
      <c r="E19" s="1">
        <v>89</v>
      </c>
      <c r="F19" s="1">
        <v>24.96</v>
      </c>
      <c r="G19" s="1">
        <v>3</v>
      </c>
      <c r="H19" s="1">
        <v>5</v>
      </c>
      <c r="I19" s="1">
        <v>0</v>
      </c>
      <c r="J19" s="1">
        <v>1</v>
      </c>
      <c r="K19" s="1">
        <v>2</v>
      </c>
      <c r="L19" s="1">
        <v>1</v>
      </c>
      <c r="M19" s="1">
        <v>2600</v>
      </c>
      <c r="N19" s="1">
        <v>105</v>
      </c>
      <c r="O19" s="1">
        <v>167</v>
      </c>
      <c r="P19" s="1">
        <v>55</v>
      </c>
      <c r="Q19" s="1">
        <v>2</v>
      </c>
      <c r="R19" t="s">
        <v>51</v>
      </c>
      <c r="S19">
        <f t="shared" si="0"/>
        <v>1</v>
      </c>
    </row>
    <row r="20" spans="1:19" x14ac:dyDescent="0.3">
      <c r="A20" s="1">
        <v>14</v>
      </c>
      <c r="B20" s="1">
        <v>460</v>
      </c>
      <c r="C20" s="1">
        <v>8</v>
      </c>
      <c r="D20" s="1">
        <v>26</v>
      </c>
      <c r="E20" s="1">
        <v>90</v>
      </c>
      <c r="F20" s="1">
        <v>26.01</v>
      </c>
      <c r="G20" s="1">
        <v>5</v>
      </c>
      <c r="H20" s="1">
        <v>5</v>
      </c>
      <c r="I20" s="1">
        <v>1</v>
      </c>
      <c r="J20" s="1">
        <v>1</v>
      </c>
      <c r="K20" s="1">
        <v>3</v>
      </c>
      <c r="L20" s="1">
        <v>2</v>
      </c>
      <c r="M20" s="1">
        <v>2800</v>
      </c>
      <c r="N20" s="1">
        <v>123</v>
      </c>
      <c r="O20" s="1">
        <v>169</v>
      </c>
      <c r="P20" s="1">
        <v>39</v>
      </c>
      <c r="Q20" s="1">
        <v>3</v>
      </c>
      <c r="R20" t="s">
        <v>52</v>
      </c>
      <c r="S20">
        <f t="shared" si="0"/>
        <v>2</v>
      </c>
    </row>
    <row r="21" spans="1:19" x14ac:dyDescent="0.3">
      <c r="A21" s="1">
        <v>23</v>
      </c>
      <c r="B21" s="1">
        <v>455</v>
      </c>
      <c r="C21" s="1">
        <v>4.5</v>
      </c>
      <c r="D21" s="1">
        <v>20</v>
      </c>
      <c r="E21" s="1">
        <v>92</v>
      </c>
      <c r="F21" s="1">
        <v>25.11</v>
      </c>
      <c r="G21" s="1">
        <v>4</v>
      </c>
      <c r="H21" s="1">
        <v>7</v>
      </c>
      <c r="I21" s="1">
        <v>1</v>
      </c>
      <c r="J21" s="1">
        <v>1</v>
      </c>
      <c r="K21" s="1">
        <v>2</v>
      </c>
      <c r="L21" s="1">
        <v>1</v>
      </c>
      <c r="M21" s="1">
        <v>2800</v>
      </c>
      <c r="N21" s="1">
        <v>121</v>
      </c>
      <c r="O21" s="1">
        <v>190</v>
      </c>
      <c r="P21" s="1">
        <v>62</v>
      </c>
      <c r="Q21" s="1">
        <v>1</v>
      </c>
      <c r="R21" t="s">
        <v>53</v>
      </c>
      <c r="S21">
        <f t="shared" si="0"/>
        <v>1</v>
      </c>
    </row>
    <row r="22" spans="1:19" x14ac:dyDescent="0.3">
      <c r="A22" s="1">
        <v>20</v>
      </c>
      <c r="B22" s="1">
        <v>590</v>
      </c>
      <c r="C22" s="1">
        <v>9</v>
      </c>
      <c r="D22" s="1">
        <v>28</v>
      </c>
      <c r="E22" s="1">
        <v>93</v>
      </c>
      <c r="F22" s="1">
        <v>25.76</v>
      </c>
      <c r="G22" s="1">
        <v>4</v>
      </c>
      <c r="H22" s="1">
        <v>6</v>
      </c>
      <c r="I22" s="1">
        <v>0</v>
      </c>
      <c r="J22" s="1">
        <v>1</v>
      </c>
      <c r="K22" s="1">
        <v>3</v>
      </c>
      <c r="L22" s="1">
        <v>2</v>
      </c>
      <c r="M22" s="1">
        <v>2700</v>
      </c>
      <c r="N22" s="1">
        <v>110</v>
      </c>
      <c r="O22" s="1">
        <v>181</v>
      </c>
      <c r="P22" s="1">
        <v>47</v>
      </c>
      <c r="Q22" s="1">
        <v>3</v>
      </c>
      <c r="R22" t="s">
        <v>54</v>
      </c>
      <c r="S22">
        <f t="shared" si="0"/>
        <v>3</v>
      </c>
    </row>
    <row r="23" spans="1:19" x14ac:dyDescent="0.3">
      <c r="A23" s="1">
        <v>15</v>
      </c>
      <c r="B23" s="1">
        <v>480</v>
      </c>
      <c r="C23" s="1">
        <v>10</v>
      </c>
      <c r="D23" s="1">
        <v>24</v>
      </c>
      <c r="E23" s="1">
        <v>96</v>
      </c>
      <c r="F23" s="1">
        <v>28.05</v>
      </c>
      <c r="G23" s="1">
        <v>5</v>
      </c>
      <c r="H23" s="1">
        <v>6</v>
      </c>
      <c r="I23" s="1">
        <v>0</v>
      </c>
      <c r="J23" s="1">
        <v>1</v>
      </c>
      <c r="K23" s="1">
        <v>3</v>
      </c>
      <c r="L23" s="1">
        <v>3</v>
      </c>
      <c r="M23" s="1">
        <v>2900</v>
      </c>
      <c r="N23" s="1">
        <v>119</v>
      </c>
      <c r="O23" s="1">
        <v>210</v>
      </c>
      <c r="P23" s="1">
        <v>48</v>
      </c>
      <c r="Q23" s="1">
        <v>3</v>
      </c>
      <c r="R23" t="s">
        <v>55</v>
      </c>
      <c r="S23">
        <f t="shared" si="0"/>
        <v>0</v>
      </c>
    </row>
    <row r="24" spans="1:19" x14ac:dyDescent="0.3">
      <c r="A24" s="1">
        <v>26</v>
      </c>
      <c r="B24" s="1">
        <v>465</v>
      </c>
      <c r="C24" s="1">
        <v>9</v>
      </c>
      <c r="D24" s="1">
        <v>33</v>
      </c>
      <c r="E24" s="1">
        <v>96</v>
      </c>
      <c r="F24" s="1">
        <v>24.08</v>
      </c>
      <c r="G24" s="1">
        <v>3</v>
      </c>
      <c r="H24" s="1">
        <v>5</v>
      </c>
      <c r="I24" s="1">
        <v>1</v>
      </c>
      <c r="J24" s="1">
        <v>0</v>
      </c>
      <c r="K24" s="1">
        <v>3</v>
      </c>
      <c r="L24" s="1">
        <v>1</v>
      </c>
      <c r="M24" s="1">
        <v>2500</v>
      </c>
      <c r="N24" s="1">
        <v>99</v>
      </c>
      <c r="O24" s="1">
        <v>180</v>
      </c>
      <c r="P24" s="1">
        <v>43</v>
      </c>
      <c r="Q24" s="1">
        <v>3</v>
      </c>
      <c r="R24" t="s">
        <v>56</v>
      </c>
      <c r="S24">
        <f t="shared" si="0"/>
        <v>2</v>
      </c>
    </row>
    <row r="25" spans="1:19" x14ac:dyDescent="0.3">
      <c r="A25" s="1">
        <v>1</v>
      </c>
      <c r="B25" s="1">
        <v>560</v>
      </c>
      <c r="C25" s="1">
        <v>7</v>
      </c>
      <c r="D25" s="1">
        <v>28</v>
      </c>
      <c r="E25" s="1">
        <v>98</v>
      </c>
      <c r="F25" s="1">
        <v>28.95</v>
      </c>
      <c r="G25" s="1">
        <v>3</v>
      </c>
      <c r="H25" s="1">
        <v>7</v>
      </c>
      <c r="I25" s="1">
        <v>1</v>
      </c>
      <c r="J25" s="1">
        <v>1</v>
      </c>
      <c r="K25" s="1">
        <v>3</v>
      </c>
      <c r="L25" s="1">
        <v>2</v>
      </c>
      <c r="M25" s="1">
        <v>2400</v>
      </c>
      <c r="N25" s="1">
        <v>114</v>
      </c>
      <c r="O25" s="1">
        <v>148</v>
      </c>
      <c r="P25" s="1">
        <v>22</v>
      </c>
      <c r="Q25" s="1">
        <v>0</v>
      </c>
      <c r="R25" t="s">
        <v>57</v>
      </c>
      <c r="S25">
        <f t="shared" si="0"/>
        <v>4</v>
      </c>
    </row>
    <row r="26" spans="1:19" x14ac:dyDescent="0.3">
      <c r="A26" s="1">
        <v>6</v>
      </c>
      <c r="B26" s="1">
        <v>475</v>
      </c>
      <c r="C26" s="1">
        <v>7.5</v>
      </c>
      <c r="D26" s="1">
        <v>31</v>
      </c>
      <c r="E26" s="1">
        <v>102</v>
      </c>
      <c r="F26" s="1">
        <v>29.13</v>
      </c>
      <c r="G26" s="1">
        <v>4</v>
      </c>
      <c r="H26" s="1">
        <v>7</v>
      </c>
      <c r="I26" s="1">
        <v>0</v>
      </c>
      <c r="J26" s="1">
        <v>1</v>
      </c>
      <c r="K26" s="1">
        <v>3</v>
      </c>
      <c r="L26" s="1">
        <v>2</v>
      </c>
      <c r="M26" s="1">
        <v>2800</v>
      </c>
      <c r="N26" s="1">
        <v>137</v>
      </c>
      <c r="O26" s="1">
        <v>190</v>
      </c>
      <c r="P26" s="1">
        <v>55</v>
      </c>
      <c r="Q26" s="1">
        <v>3</v>
      </c>
      <c r="R26" t="s">
        <v>58</v>
      </c>
      <c r="S26">
        <f t="shared" si="0"/>
        <v>1</v>
      </c>
    </row>
    <row r="27" spans="1:19" x14ac:dyDescent="0.3">
      <c r="A27" s="1">
        <v>30</v>
      </c>
      <c r="B27" s="1">
        <v>685</v>
      </c>
      <c r="C27" s="1">
        <v>12</v>
      </c>
      <c r="D27" s="1">
        <v>36</v>
      </c>
      <c r="E27" s="1">
        <v>103</v>
      </c>
      <c r="F27" s="1">
        <v>28.37</v>
      </c>
      <c r="G27" s="1">
        <v>4</v>
      </c>
      <c r="H27" s="1">
        <v>6</v>
      </c>
      <c r="I27" s="1">
        <v>1</v>
      </c>
      <c r="J27" s="1">
        <v>1</v>
      </c>
      <c r="K27" s="1">
        <v>3</v>
      </c>
      <c r="L27" s="1">
        <v>2</v>
      </c>
      <c r="M27" s="1">
        <v>3300</v>
      </c>
      <c r="N27" s="1">
        <v>148</v>
      </c>
      <c r="O27" s="1">
        <v>234</v>
      </c>
      <c r="P27" s="1">
        <v>67</v>
      </c>
      <c r="Q27" s="1">
        <v>2</v>
      </c>
      <c r="R27" t="s">
        <v>59</v>
      </c>
      <c r="S27">
        <f t="shared" si="0"/>
        <v>5</v>
      </c>
    </row>
    <row r="28" spans="1:19" x14ac:dyDescent="0.3">
      <c r="A28" s="1">
        <v>25</v>
      </c>
      <c r="B28" s="1">
        <v>550</v>
      </c>
      <c r="C28" s="1">
        <v>11</v>
      </c>
      <c r="D28" s="1">
        <v>34</v>
      </c>
      <c r="E28" s="1">
        <v>108</v>
      </c>
      <c r="F28" s="1">
        <v>28.54</v>
      </c>
      <c r="G28" s="1">
        <v>5</v>
      </c>
      <c r="H28" s="1">
        <v>6</v>
      </c>
      <c r="I28" s="1">
        <v>0</v>
      </c>
      <c r="J28" s="1">
        <v>1</v>
      </c>
      <c r="K28" s="1">
        <v>3</v>
      </c>
      <c r="L28" s="1">
        <v>2</v>
      </c>
      <c r="M28" s="1">
        <v>3200</v>
      </c>
      <c r="N28" s="1">
        <v>140</v>
      </c>
      <c r="O28" s="1">
        <v>213</v>
      </c>
      <c r="P28" s="1">
        <v>58</v>
      </c>
      <c r="Q28" s="1">
        <v>2</v>
      </c>
      <c r="R28" t="s">
        <v>60</v>
      </c>
      <c r="S28">
        <f t="shared" si="0"/>
        <v>10</v>
      </c>
    </row>
    <row r="29" spans="1:19" x14ac:dyDescent="0.3">
      <c r="A29" s="1">
        <v>16</v>
      </c>
      <c r="B29" s="1">
        <v>690</v>
      </c>
      <c r="C29" s="1">
        <v>12</v>
      </c>
      <c r="D29" s="1">
        <v>32</v>
      </c>
      <c r="E29" s="1">
        <v>118</v>
      </c>
      <c r="F29" s="1">
        <v>35.24</v>
      </c>
      <c r="G29" s="1">
        <v>5</v>
      </c>
      <c r="H29" s="1">
        <v>6</v>
      </c>
      <c r="I29" s="1">
        <v>1</v>
      </c>
      <c r="J29" s="1">
        <v>0</v>
      </c>
      <c r="K29" s="1">
        <v>3</v>
      </c>
      <c r="L29" s="1">
        <v>3</v>
      </c>
      <c r="M29" s="1">
        <v>3200</v>
      </c>
      <c r="N29" s="1">
        <v>153</v>
      </c>
      <c r="O29" s="1">
        <v>241</v>
      </c>
      <c r="P29" s="1">
        <v>67</v>
      </c>
      <c r="Q29" s="1">
        <v>2</v>
      </c>
      <c r="R29" t="s">
        <v>61</v>
      </c>
      <c r="S29">
        <f t="shared" si="0"/>
        <v>3</v>
      </c>
    </row>
    <row r="30" spans="1:19" x14ac:dyDescent="0.3">
      <c r="A30" s="1">
        <v>29</v>
      </c>
      <c r="B30" s="1">
        <v>750</v>
      </c>
      <c r="C30" s="1">
        <v>17</v>
      </c>
      <c r="D30" s="1">
        <v>38</v>
      </c>
      <c r="E30" s="1">
        <v>121</v>
      </c>
      <c r="F30" s="1">
        <v>29.08</v>
      </c>
      <c r="G30" s="1">
        <v>5</v>
      </c>
      <c r="H30" s="1">
        <v>6</v>
      </c>
      <c r="I30" s="1">
        <v>0</v>
      </c>
      <c r="J30" s="1">
        <v>1</v>
      </c>
      <c r="K30" s="1">
        <v>3</v>
      </c>
      <c r="L30" s="1">
        <v>3</v>
      </c>
      <c r="M30" s="1">
        <v>3500</v>
      </c>
      <c r="N30" s="1">
        <v>160</v>
      </c>
      <c r="O30" s="1">
        <v>254</v>
      </c>
      <c r="P30" s="1">
        <v>71</v>
      </c>
      <c r="Q30" s="1">
        <v>2</v>
      </c>
      <c r="R30" t="s">
        <v>62</v>
      </c>
      <c r="S30">
        <f t="shared" si="0"/>
        <v>5</v>
      </c>
    </row>
    <row r="31" spans="1:19" x14ac:dyDescent="0.3">
      <c r="A31" s="1">
        <v>17</v>
      </c>
      <c r="B31" s="1">
        <v>780</v>
      </c>
      <c r="C31" s="1">
        <v>15</v>
      </c>
      <c r="D31" s="1">
        <v>31</v>
      </c>
      <c r="E31" s="1">
        <v>126</v>
      </c>
      <c r="F31" s="1">
        <v>36.42</v>
      </c>
      <c r="G31" s="1">
        <v>6</v>
      </c>
      <c r="H31" s="1">
        <v>7</v>
      </c>
      <c r="I31" s="1">
        <v>0</v>
      </c>
      <c r="J31" s="1">
        <v>1</v>
      </c>
      <c r="K31" s="1">
        <v>3</v>
      </c>
      <c r="L31" s="1">
        <v>3</v>
      </c>
      <c r="M31" s="1">
        <v>3500</v>
      </c>
      <c r="N31" s="1">
        <v>168</v>
      </c>
      <c r="O31" s="1">
        <v>265</v>
      </c>
      <c r="P31" s="1">
        <v>76</v>
      </c>
      <c r="Q31" s="1">
        <v>3</v>
      </c>
    </row>
    <row r="33" spans="1:5" x14ac:dyDescent="0.3">
      <c r="A33" s="4" t="s">
        <v>2</v>
      </c>
      <c r="E33" s="1" t="s">
        <v>73</v>
      </c>
    </row>
  </sheetData>
  <sortState ref="A2:Q31">
    <sortCondition ref="E2"/>
  </sortState>
  <mergeCells count="1">
    <mergeCell ref="V4:Y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opLeftCell="A20" workbookViewId="0">
      <selection activeCell="R25" sqref="R25"/>
    </sheetView>
  </sheetViews>
  <sheetFormatPr defaultRowHeight="14.4" x14ac:dyDescent="0.3"/>
  <cols>
    <col min="1" max="1" width="3.5546875" bestFit="1" customWidth="1"/>
    <col min="2" max="3" width="4" bestFit="1" customWidth="1"/>
    <col min="4" max="4" width="3" bestFit="1" customWidth="1"/>
    <col min="5" max="5" width="4" bestFit="1" customWidth="1"/>
    <col min="6" max="6" width="24.88671875" customWidth="1"/>
    <col min="7" max="11" width="3" bestFit="1" customWidth="1"/>
    <col min="12" max="12" width="4" bestFit="1" customWidth="1"/>
    <col min="13" max="13" width="5" bestFit="1" customWidth="1"/>
    <col min="14" max="17" width="4" bestFit="1" customWidth="1"/>
  </cols>
  <sheetData>
    <row r="1" spans="1:25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  <c r="R1" s="4" t="s">
        <v>32</v>
      </c>
      <c r="T1" s="5" t="s">
        <v>33</v>
      </c>
      <c r="V1" s="4" t="s">
        <v>69</v>
      </c>
    </row>
    <row r="2" spans="1:25" x14ac:dyDescent="0.3">
      <c r="A2" s="1">
        <v>4</v>
      </c>
      <c r="B2" s="1">
        <v>180</v>
      </c>
      <c r="C2" s="1">
        <v>0.5</v>
      </c>
      <c r="D2" s="1">
        <v>16</v>
      </c>
      <c r="E2" s="1">
        <v>51</v>
      </c>
      <c r="F2" s="1">
        <v>17.649999999999999</v>
      </c>
      <c r="G2" s="1">
        <v>2</v>
      </c>
      <c r="H2" s="1">
        <v>4</v>
      </c>
      <c r="I2" s="1">
        <v>0</v>
      </c>
      <c r="J2" s="1">
        <v>0</v>
      </c>
      <c r="K2" s="1">
        <v>0</v>
      </c>
      <c r="L2" s="1">
        <v>0</v>
      </c>
      <c r="M2" s="1">
        <v>1800</v>
      </c>
      <c r="N2" s="1">
        <v>84</v>
      </c>
      <c r="O2" s="1">
        <v>128</v>
      </c>
      <c r="P2" s="1">
        <v>28</v>
      </c>
      <c r="Q2" s="1">
        <v>1</v>
      </c>
      <c r="R2" t="s">
        <v>68</v>
      </c>
      <c r="S2">
        <f>F3-F2</f>
        <v>1.6400000000000006</v>
      </c>
      <c r="T2" t="s">
        <v>63</v>
      </c>
      <c r="U2">
        <v>6.11</v>
      </c>
      <c r="V2" t="s">
        <v>65</v>
      </c>
      <c r="W2">
        <v>1.5</v>
      </c>
    </row>
    <row r="3" spans="1:25" x14ac:dyDescent="0.3">
      <c r="A3" s="1">
        <v>9</v>
      </c>
      <c r="B3" s="1">
        <v>155</v>
      </c>
      <c r="C3" s="1">
        <v>1.5</v>
      </c>
      <c r="D3" s="1">
        <v>15</v>
      </c>
      <c r="E3" s="1">
        <v>50</v>
      </c>
      <c r="F3" s="1">
        <v>19.29</v>
      </c>
      <c r="G3" s="1">
        <v>3</v>
      </c>
      <c r="H3" s="1">
        <v>4</v>
      </c>
      <c r="I3" s="1">
        <v>0</v>
      </c>
      <c r="J3" s="1">
        <v>1</v>
      </c>
      <c r="K3" s="1">
        <v>1</v>
      </c>
      <c r="L3" s="1">
        <v>0</v>
      </c>
      <c r="M3" s="1">
        <v>2000</v>
      </c>
      <c r="N3" s="1">
        <v>47</v>
      </c>
      <c r="O3" s="1">
        <v>150</v>
      </c>
      <c r="P3" s="1">
        <v>21</v>
      </c>
      <c r="Q3" s="1">
        <v>1</v>
      </c>
      <c r="R3" t="s">
        <v>35</v>
      </c>
      <c r="S3">
        <f t="shared" ref="S3:S30" si="0">F4-F3</f>
        <v>0.51999999999999957</v>
      </c>
      <c r="T3" t="s">
        <v>64</v>
      </c>
      <c r="U3">
        <v>28</v>
      </c>
      <c r="V3" t="s">
        <v>66</v>
      </c>
      <c r="W3">
        <v>28.5</v>
      </c>
    </row>
    <row r="4" spans="1:25" x14ac:dyDescent="0.3">
      <c r="A4" s="1">
        <v>28</v>
      </c>
      <c r="B4" s="1">
        <v>290</v>
      </c>
      <c r="C4" s="1">
        <v>2.5</v>
      </c>
      <c r="D4" s="1">
        <v>20</v>
      </c>
      <c r="E4" s="1">
        <v>65</v>
      </c>
      <c r="F4" s="1">
        <v>19.809999999999999</v>
      </c>
      <c r="G4" s="1">
        <v>2</v>
      </c>
      <c r="H4" s="1">
        <v>4</v>
      </c>
      <c r="I4" s="1">
        <v>1</v>
      </c>
      <c r="J4" s="1">
        <v>1</v>
      </c>
      <c r="K4" s="1">
        <v>0</v>
      </c>
      <c r="L4" s="1">
        <v>0</v>
      </c>
      <c r="M4" s="1">
        <v>1700</v>
      </c>
      <c r="N4" s="1">
        <v>55</v>
      </c>
      <c r="O4" s="1">
        <v>177</v>
      </c>
      <c r="P4" s="1">
        <v>32</v>
      </c>
      <c r="Q4" s="1">
        <v>1</v>
      </c>
      <c r="R4" t="s">
        <v>36</v>
      </c>
      <c r="S4">
        <f t="shared" si="0"/>
        <v>0.51000000000000156</v>
      </c>
      <c r="V4" s="39" t="s">
        <v>67</v>
      </c>
      <c r="W4" s="39"/>
      <c r="X4" s="39"/>
      <c r="Y4" s="39"/>
    </row>
    <row r="5" spans="1:25" x14ac:dyDescent="0.3">
      <c r="A5" s="1">
        <v>10</v>
      </c>
      <c r="B5" s="1">
        <v>160</v>
      </c>
      <c r="C5" s="1">
        <v>1</v>
      </c>
      <c r="D5" s="1">
        <v>15</v>
      </c>
      <c r="E5" s="1">
        <v>56</v>
      </c>
      <c r="F5" s="1">
        <v>20.32</v>
      </c>
      <c r="G5" s="1">
        <v>2</v>
      </c>
      <c r="H5" s="1">
        <v>4</v>
      </c>
      <c r="I5" s="1">
        <v>0</v>
      </c>
      <c r="J5" s="1">
        <v>1</v>
      </c>
      <c r="K5" s="1">
        <v>0</v>
      </c>
      <c r="L5" s="1">
        <v>0</v>
      </c>
      <c r="M5" s="1">
        <v>1700</v>
      </c>
      <c r="N5" s="1">
        <v>63</v>
      </c>
      <c r="O5" s="1">
        <v>144</v>
      </c>
      <c r="P5" s="1">
        <v>26</v>
      </c>
      <c r="Q5" s="1">
        <v>1</v>
      </c>
      <c r="R5" t="s">
        <v>37</v>
      </c>
      <c r="S5">
        <f t="shared" si="0"/>
        <v>0.44999999999999929</v>
      </c>
    </row>
    <row r="6" spans="1:25" x14ac:dyDescent="0.3">
      <c r="A6" s="1">
        <v>27</v>
      </c>
      <c r="B6" s="1">
        <v>325</v>
      </c>
      <c r="C6" s="1">
        <v>3</v>
      </c>
      <c r="D6" s="1">
        <v>22</v>
      </c>
      <c r="E6" s="1">
        <v>71</v>
      </c>
      <c r="F6" s="1">
        <v>20.77</v>
      </c>
      <c r="G6" s="1">
        <v>3</v>
      </c>
      <c r="H6" s="1">
        <v>4</v>
      </c>
      <c r="I6" s="1">
        <v>1</v>
      </c>
      <c r="J6" s="1">
        <v>0</v>
      </c>
      <c r="K6" s="1">
        <v>1</v>
      </c>
      <c r="L6" s="1">
        <v>0</v>
      </c>
      <c r="M6" s="1">
        <v>1900</v>
      </c>
      <c r="N6" s="1">
        <v>67</v>
      </c>
      <c r="O6" s="1">
        <v>164</v>
      </c>
      <c r="P6" s="1">
        <v>39</v>
      </c>
      <c r="Q6" s="1">
        <v>1</v>
      </c>
      <c r="R6" t="s">
        <v>38</v>
      </c>
      <c r="S6">
        <f t="shared" si="0"/>
        <v>0.21000000000000085</v>
      </c>
    </row>
    <row r="7" spans="1:25" x14ac:dyDescent="0.3">
      <c r="A7" s="1">
        <v>5</v>
      </c>
      <c r="B7" s="1">
        <v>195</v>
      </c>
      <c r="C7" s="1">
        <v>1</v>
      </c>
      <c r="D7" s="1">
        <v>17</v>
      </c>
      <c r="E7" s="1">
        <v>65</v>
      </c>
      <c r="F7" s="1">
        <v>20.98</v>
      </c>
      <c r="G7" s="1">
        <v>2</v>
      </c>
      <c r="H7" s="1">
        <v>4</v>
      </c>
      <c r="I7" s="1">
        <v>1</v>
      </c>
      <c r="J7" s="1">
        <v>1</v>
      </c>
      <c r="K7" s="1">
        <v>0</v>
      </c>
      <c r="L7" s="1">
        <v>0</v>
      </c>
      <c r="M7" s="1">
        <v>1900</v>
      </c>
      <c r="N7" s="1">
        <v>88</v>
      </c>
      <c r="O7" s="1">
        <v>134</v>
      </c>
      <c r="P7" s="1">
        <v>38</v>
      </c>
      <c r="Q7" s="1">
        <v>1</v>
      </c>
      <c r="R7" t="s">
        <v>39</v>
      </c>
      <c r="S7">
        <f t="shared" si="0"/>
        <v>0.60999999999999943</v>
      </c>
    </row>
    <row r="8" spans="1:25" x14ac:dyDescent="0.3">
      <c r="A8" s="1">
        <v>8</v>
      </c>
      <c r="B8" s="1">
        <v>230</v>
      </c>
      <c r="C8" s="1">
        <v>2</v>
      </c>
      <c r="D8" s="1">
        <v>16</v>
      </c>
      <c r="E8" s="1">
        <v>74</v>
      </c>
      <c r="F8" s="1">
        <v>21.59</v>
      </c>
      <c r="G8" s="1">
        <v>3</v>
      </c>
      <c r="H8" s="1">
        <v>5</v>
      </c>
      <c r="I8" s="1">
        <v>0</v>
      </c>
      <c r="J8" s="1">
        <v>0</v>
      </c>
      <c r="K8" s="1">
        <v>1</v>
      </c>
      <c r="L8" s="1">
        <v>0</v>
      </c>
      <c r="M8" s="1">
        <v>2200</v>
      </c>
      <c r="N8" s="1">
        <v>56</v>
      </c>
      <c r="O8" s="1">
        <v>135</v>
      </c>
      <c r="P8" s="1">
        <v>45</v>
      </c>
      <c r="Q8" s="1">
        <v>3</v>
      </c>
      <c r="R8" t="s">
        <v>40</v>
      </c>
      <c r="S8">
        <f t="shared" si="0"/>
        <v>3.9999999999999147E-2</v>
      </c>
    </row>
    <row r="9" spans="1:25" x14ac:dyDescent="0.3">
      <c r="A9" s="1">
        <v>24</v>
      </c>
      <c r="B9" s="1">
        <v>225</v>
      </c>
      <c r="C9" s="1">
        <v>2</v>
      </c>
      <c r="D9" s="1">
        <v>17</v>
      </c>
      <c r="E9" s="1">
        <v>69</v>
      </c>
      <c r="F9" s="1">
        <v>21.63</v>
      </c>
      <c r="G9" s="1">
        <v>3</v>
      </c>
      <c r="H9" s="1">
        <v>5</v>
      </c>
      <c r="I9" s="1">
        <v>0</v>
      </c>
      <c r="J9" s="1">
        <v>0</v>
      </c>
      <c r="K9" s="1">
        <v>0</v>
      </c>
      <c r="L9" s="1">
        <v>0</v>
      </c>
      <c r="M9" s="1">
        <v>2000</v>
      </c>
      <c r="N9" s="1">
        <v>83</v>
      </c>
      <c r="O9" s="1">
        <v>134</v>
      </c>
      <c r="P9" s="1">
        <v>32</v>
      </c>
      <c r="Q9" s="1">
        <v>2</v>
      </c>
      <c r="R9" t="s">
        <v>41</v>
      </c>
      <c r="S9">
        <f t="shared" si="0"/>
        <v>0.82000000000000028</v>
      </c>
    </row>
    <row r="10" spans="1:25" x14ac:dyDescent="0.3">
      <c r="A10" s="1">
        <v>3</v>
      </c>
      <c r="B10" s="1">
        <v>375</v>
      </c>
      <c r="C10" s="1">
        <v>5</v>
      </c>
      <c r="D10" s="1">
        <v>19</v>
      </c>
      <c r="E10" s="1">
        <v>76</v>
      </c>
      <c r="F10" s="1">
        <v>22.45</v>
      </c>
      <c r="G10" s="1">
        <v>4</v>
      </c>
      <c r="H10" s="1">
        <v>6</v>
      </c>
      <c r="I10" s="1">
        <v>0</v>
      </c>
      <c r="J10" s="1">
        <v>1</v>
      </c>
      <c r="K10" s="1">
        <v>3</v>
      </c>
      <c r="L10" s="1">
        <v>3</v>
      </c>
      <c r="M10" s="1">
        <v>2000</v>
      </c>
      <c r="N10" s="1">
        <v>95</v>
      </c>
      <c r="O10" s="1">
        <v>147</v>
      </c>
      <c r="P10" s="1">
        <v>34</v>
      </c>
      <c r="Q10" s="1">
        <v>2</v>
      </c>
      <c r="R10" t="s">
        <v>42</v>
      </c>
      <c r="S10">
        <f t="shared" si="0"/>
        <v>0.26000000000000156</v>
      </c>
    </row>
    <row r="11" spans="1:25" x14ac:dyDescent="0.3">
      <c r="A11" s="1">
        <v>2</v>
      </c>
      <c r="B11" s="1">
        <v>385</v>
      </c>
      <c r="C11" s="1">
        <v>4</v>
      </c>
      <c r="D11" s="1">
        <v>22</v>
      </c>
      <c r="E11" s="1">
        <v>82</v>
      </c>
      <c r="F11" s="1">
        <v>22.71</v>
      </c>
      <c r="G11" s="1">
        <v>3</v>
      </c>
      <c r="H11" s="1">
        <v>5</v>
      </c>
      <c r="I11" s="1">
        <v>1</v>
      </c>
      <c r="J11" s="1">
        <v>1</v>
      </c>
      <c r="K11" s="1">
        <v>2</v>
      </c>
      <c r="L11" s="1">
        <v>0</v>
      </c>
      <c r="M11" s="1">
        <v>2100</v>
      </c>
      <c r="N11" s="1">
        <v>107</v>
      </c>
      <c r="O11" s="1">
        <v>154</v>
      </c>
      <c r="P11" s="1">
        <v>25</v>
      </c>
      <c r="Q11" s="1">
        <v>2</v>
      </c>
      <c r="R11" t="s">
        <v>43</v>
      </c>
      <c r="S11">
        <f t="shared" si="0"/>
        <v>9.9999999999980105E-3</v>
      </c>
    </row>
    <row r="12" spans="1:25" x14ac:dyDescent="0.3">
      <c r="A12" s="1">
        <v>7</v>
      </c>
      <c r="B12" s="1">
        <v>205</v>
      </c>
      <c r="C12" s="1">
        <v>1</v>
      </c>
      <c r="D12" s="1">
        <v>16</v>
      </c>
      <c r="E12" s="1">
        <v>70</v>
      </c>
      <c r="F12" s="1">
        <v>22.72</v>
      </c>
      <c r="G12" s="1">
        <v>2</v>
      </c>
      <c r="H12" s="1">
        <v>4</v>
      </c>
      <c r="I12" s="1">
        <v>0</v>
      </c>
      <c r="J12" s="1">
        <v>0</v>
      </c>
      <c r="K12" s="1">
        <v>1</v>
      </c>
      <c r="L12" s="1">
        <v>0</v>
      </c>
      <c r="M12" s="1">
        <v>2100</v>
      </c>
      <c r="N12" s="1">
        <v>48</v>
      </c>
      <c r="O12" s="1">
        <v>141</v>
      </c>
      <c r="P12" s="1">
        <v>36</v>
      </c>
      <c r="Q12" s="1">
        <v>2</v>
      </c>
      <c r="R12" t="s">
        <v>44</v>
      </c>
      <c r="S12">
        <f t="shared" si="0"/>
        <v>1.9999999999999574E-2</v>
      </c>
    </row>
    <row r="13" spans="1:25" x14ac:dyDescent="0.3">
      <c r="A13" s="1">
        <v>13</v>
      </c>
      <c r="B13" s="1">
        <v>430</v>
      </c>
      <c r="C13" s="1">
        <v>6</v>
      </c>
      <c r="D13" s="1">
        <v>22</v>
      </c>
      <c r="E13" s="1">
        <v>77</v>
      </c>
      <c r="F13" s="1">
        <v>22.74</v>
      </c>
      <c r="G13" s="1">
        <v>4</v>
      </c>
      <c r="H13" s="1">
        <v>7</v>
      </c>
      <c r="I13" s="1">
        <v>0</v>
      </c>
      <c r="J13" s="1">
        <v>0</v>
      </c>
      <c r="K13" s="1">
        <v>3</v>
      </c>
      <c r="L13" s="1">
        <v>2</v>
      </c>
      <c r="M13" s="1">
        <v>2400</v>
      </c>
      <c r="N13" s="1">
        <v>106</v>
      </c>
      <c r="O13" s="1">
        <v>111</v>
      </c>
      <c r="P13" s="1">
        <v>40</v>
      </c>
      <c r="Q13" s="1">
        <v>1</v>
      </c>
      <c r="R13" t="s">
        <v>45</v>
      </c>
      <c r="S13">
        <f t="shared" si="0"/>
        <v>5.0000000000000711E-2</v>
      </c>
    </row>
    <row r="14" spans="1:25" x14ac:dyDescent="0.3">
      <c r="A14" s="1">
        <v>18</v>
      </c>
      <c r="B14" s="1">
        <v>330</v>
      </c>
      <c r="C14" s="1">
        <v>3</v>
      </c>
      <c r="D14" s="1">
        <v>21</v>
      </c>
      <c r="E14" s="1">
        <v>69</v>
      </c>
      <c r="F14" s="1">
        <v>22.79</v>
      </c>
      <c r="G14" s="1">
        <v>3</v>
      </c>
      <c r="H14" s="1">
        <v>5</v>
      </c>
      <c r="I14" s="1">
        <v>0</v>
      </c>
      <c r="J14" s="1">
        <v>0</v>
      </c>
      <c r="K14" s="1">
        <v>2</v>
      </c>
      <c r="L14" s="1">
        <v>1</v>
      </c>
      <c r="M14" s="1">
        <v>2000</v>
      </c>
      <c r="N14" s="1">
        <v>84</v>
      </c>
      <c r="O14" s="1">
        <v>151</v>
      </c>
      <c r="P14" s="1">
        <v>32</v>
      </c>
      <c r="Q14" s="1">
        <v>1</v>
      </c>
      <c r="R14" t="s">
        <v>46</v>
      </c>
      <c r="S14">
        <f t="shared" si="0"/>
        <v>0.22000000000000242</v>
      </c>
    </row>
    <row r="15" spans="1:25" x14ac:dyDescent="0.3">
      <c r="A15" s="1">
        <v>22</v>
      </c>
      <c r="B15" s="1">
        <v>420</v>
      </c>
      <c r="C15" s="1">
        <v>5</v>
      </c>
      <c r="D15" s="1">
        <v>19</v>
      </c>
      <c r="E15" s="1">
        <v>84</v>
      </c>
      <c r="F15" s="1">
        <v>23.01</v>
      </c>
      <c r="G15" s="1">
        <v>3</v>
      </c>
      <c r="H15" s="1">
        <v>5</v>
      </c>
      <c r="I15" s="1">
        <v>0</v>
      </c>
      <c r="J15" s="1">
        <v>1</v>
      </c>
      <c r="K15" s="1">
        <v>2</v>
      </c>
      <c r="L15" s="1">
        <v>1</v>
      </c>
      <c r="M15" s="1">
        <v>2700</v>
      </c>
      <c r="N15" s="1">
        <v>112</v>
      </c>
      <c r="O15" s="1">
        <v>144</v>
      </c>
      <c r="P15" s="1">
        <v>47</v>
      </c>
      <c r="Q15" s="1">
        <v>2</v>
      </c>
      <c r="R15" t="s">
        <v>47</v>
      </c>
      <c r="S15">
        <f t="shared" si="0"/>
        <v>0.18999999999999773</v>
      </c>
    </row>
    <row r="16" spans="1:25" x14ac:dyDescent="0.3">
      <c r="A16" s="1">
        <v>12</v>
      </c>
      <c r="B16" s="1">
        <v>410</v>
      </c>
      <c r="C16" s="1">
        <v>3</v>
      </c>
      <c r="D16" s="1">
        <v>19</v>
      </c>
      <c r="E16" s="1">
        <v>82</v>
      </c>
      <c r="F16" s="1">
        <v>23.2</v>
      </c>
      <c r="G16" s="1">
        <v>4</v>
      </c>
      <c r="H16" s="1">
        <v>6</v>
      </c>
      <c r="I16" s="1">
        <v>0</v>
      </c>
      <c r="J16" s="1">
        <v>1</v>
      </c>
      <c r="K16" s="1">
        <v>2</v>
      </c>
      <c r="L16" s="1">
        <v>0</v>
      </c>
      <c r="M16" s="1">
        <v>2500</v>
      </c>
      <c r="N16" s="1">
        <v>115</v>
      </c>
      <c r="O16" s="1">
        <v>174</v>
      </c>
      <c r="P16" s="1">
        <v>47</v>
      </c>
      <c r="Q16" s="1">
        <v>2</v>
      </c>
      <c r="R16" t="s">
        <v>48</v>
      </c>
      <c r="S16">
        <f t="shared" si="0"/>
        <v>0.87999999999999901</v>
      </c>
    </row>
    <row r="17" spans="1:19" x14ac:dyDescent="0.3">
      <c r="A17" s="1">
        <v>26</v>
      </c>
      <c r="B17" s="1">
        <v>465</v>
      </c>
      <c r="C17" s="1">
        <v>9</v>
      </c>
      <c r="D17" s="1">
        <v>33</v>
      </c>
      <c r="E17" s="1">
        <v>96</v>
      </c>
      <c r="F17" s="1">
        <v>24.08</v>
      </c>
      <c r="G17" s="1">
        <v>3</v>
      </c>
      <c r="H17" s="1">
        <v>5</v>
      </c>
      <c r="I17" s="1">
        <v>1</v>
      </c>
      <c r="J17" s="1">
        <v>0</v>
      </c>
      <c r="K17" s="1">
        <v>3</v>
      </c>
      <c r="L17" s="1">
        <v>1</v>
      </c>
      <c r="M17" s="1">
        <v>2500</v>
      </c>
      <c r="N17" s="1">
        <v>99</v>
      </c>
      <c r="O17" s="1">
        <v>180</v>
      </c>
      <c r="P17" s="1">
        <v>43</v>
      </c>
      <c r="Q17" s="1">
        <v>3</v>
      </c>
      <c r="R17" t="s">
        <v>49</v>
      </c>
      <c r="S17">
        <f t="shared" si="0"/>
        <v>0.88000000000000256</v>
      </c>
    </row>
    <row r="18" spans="1:19" x14ac:dyDescent="0.3">
      <c r="A18" s="1">
        <v>21</v>
      </c>
      <c r="B18" s="1">
        <v>510</v>
      </c>
      <c r="C18" s="1">
        <v>7</v>
      </c>
      <c r="D18" s="1">
        <v>32</v>
      </c>
      <c r="E18" s="1">
        <v>89</v>
      </c>
      <c r="F18" s="1">
        <v>24.96</v>
      </c>
      <c r="G18" s="1">
        <v>3</v>
      </c>
      <c r="H18" s="1">
        <v>5</v>
      </c>
      <c r="I18" s="1">
        <v>0</v>
      </c>
      <c r="J18" s="1">
        <v>1</v>
      </c>
      <c r="K18" s="1">
        <v>2</v>
      </c>
      <c r="L18" s="1">
        <v>1</v>
      </c>
      <c r="M18" s="1">
        <v>2600</v>
      </c>
      <c r="N18" s="1">
        <v>105</v>
      </c>
      <c r="O18" s="1">
        <v>167</v>
      </c>
      <c r="P18" s="1">
        <v>55</v>
      </c>
      <c r="Q18" s="1">
        <v>2</v>
      </c>
      <c r="R18" t="s">
        <v>50</v>
      </c>
      <c r="S18">
        <f t="shared" si="0"/>
        <v>0.14999999999999858</v>
      </c>
    </row>
    <row r="19" spans="1:19" x14ac:dyDescent="0.3">
      <c r="A19" s="1">
        <v>23</v>
      </c>
      <c r="B19" s="1">
        <v>455</v>
      </c>
      <c r="C19" s="1">
        <v>4.5</v>
      </c>
      <c r="D19" s="1">
        <v>20</v>
      </c>
      <c r="E19" s="1">
        <v>92</v>
      </c>
      <c r="F19" s="1">
        <v>25.11</v>
      </c>
      <c r="G19" s="1">
        <v>4</v>
      </c>
      <c r="H19" s="1">
        <v>7</v>
      </c>
      <c r="I19" s="1">
        <v>1</v>
      </c>
      <c r="J19" s="1">
        <v>1</v>
      </c>
      <c r="K19" s="1">
        <v>2</v>
      </c>
      <c r="L19" s="1">
        <v>1</v>
      </c>
      <c r="M19" s="1">
        <v>2800</v>
      </c>
      <c r="N19" s="1">
        <v>121</v>
      </c>
      <c r="O19" s="1">
        <v>190</v>
      </c>
      <c r="P19" s="1">
        <v>62</v>
      </c>
      <c r="Q19" s="1">
        <v>1</v>
      </c>
      <c r="R19" t="s">
        <v>51</v>
      </c>
      <c r="S19">
        <f t="shared" si="0"/>
        <v>7.0000000000000284E-2</v>
      </c>
    </row>
    <row r="20" spans="1:19" x14ac:dyDescent="0.3">
      <c r="A20" s="1">
        <v>19</v>
      </c>
      <c r="B20" s="1">
        <v>375</v>
      </c>
      <c r="C20" s="1">
        <v>5.5</v>
      </c>
      <c r="D20" s="1">
        <v>24</v>
      </c>
      <c r="E20" s="1">
        <v>78</v>
      </c>
      <c r="F20" s="1">
        <v>25.18</v>
      </c>
      <c r="G20" s="1">
        <v>3</v>
      </c>
      <c r="H20" s="1">
        <v>4</v>
      </c>
      <c r="I20" s="1">
        <v>1</v>
      </c>
      <c r="J20" s="1">
        <v>0</v>
      </c>
      <c r="K20" s="1">
        <v>2</v>
      </c>
      <c r="L20" s="1">
        <v>2</v>
      </c>
      <c r="M20" s="1">
        <v>2400</v>
      </c>
      <c r="N20" s="1">
        <v>89</v>
      </c>
      <c r="O20" s="1">
        <v>162</v>
      </c>
      <c r="P20" s="1">
        <v>38</v>
      </c>
      <c r="Q20" s="1">
        <v>1</v>
      </c>
      <c r="R20" t="s">
        <v>52</v>
      </c>
      <c r="S20">
        <f t="shared" si="0"/>
        <v>0.58000000000000185</v>
      </c>
    </row>
    <row r="21" spans="1:19" x14ac:dyDescent="0.3">
      <c r="A21" s="1">
        <v>20</v>
      </c>
      <c r="B21" s="1">
        <v>590</v>
      </c>
      <c r="C21" s="1">
        <v>9</v>
      </c>
      <c r="D21" s="1">
        <v>28</v>
      </c>
      <c r="E21" s="1">
        <v>93</v>
      </c>
      <c r="F21" s="1">
        <v>25.76</v>
      </c>
      <c r="G21" s="1">
        <v>4</v>
      </c>
      <c r="H21" s="1">
        <v>6</v>
      </c>
      <c r="I21" s="1">
        <v>0</v>
      </c>
      <c r="J21" s="1">
        <v>1</v>
      </c>
      <c r="K21" s="1">
        <v>3</v>
      </c>
      <c r="L21" s="1">
        <v>2</v>
      </c>
      <c r="M21" s="1">
        <v>2700</v>
      </c>
      <c r="N21" s="1">
        <v>110</v>
      </c>
      <c r="O21" s="1">
        <v>181</v>
      </c>
      <c r="P21" s="1">
        <v>47</v>
      </c>
      <c r="Q21" s="1">
        <v>3</v>
      </c>
      <c r="R21" t="s">
        <v>53</v>
      </c>
      <c r="S21">
        <f t="shared" si="0"/>
        <v>0.25</v>
      </c>
    </row>
    <row r="22" spans="1:19" x14ac:dyDescent="0.3">
      <c r="A22" s="1">
        <v>14</v>
      </c>
      <c r="B22" s="1">
        <v>460</v>
      </c>
      <c r="C22" s="1">
        <v>8</v>
      </c>
      <c r="D22" s="1">
        <v>26</v>
      </c>
      <c r="E22" s="1">
        <v>90</v>
      </c>
      <c r="F22" s="1">
        <v>26.01</v>
      </c>
      <c r="G22" s="1">
        <v>5</v>
      </c>
      <c r="H22" s="1">
        <v>5</v>
      </c>
      <c r="I22" s="1">
        <v>1</v>
      </c>
      <c r="J22" s="1">
        <v>1</v>
      </c>
      <c r="K22" s="1">
        <v>3</v>
      </c>
      <c r="L22" s="1">
        <v>2</v>
      </c>
      <c r="M22" s="1">
        <v>2800</v>
      </c>
      <c r="N22" s="1">
        <v>123</v>
      </c>
      <c r="O22" s="1">
        <v>169</v>
      </c>
      <c r="P22" s="1">
        <v>39</v>
      </c>
      <c r="Q22" s="1">
        <v>3</v>
      </c>
      <c r="R22" t="s">
        <v>54</v>
      </c>
      <c r="S22">
        <f t="shared" si="0"/>
        <v>1.4599999999999973</v>
      </c>
    </row>
    <row r="23" spans="1:19" x14ac:dyDescent="0.3">
      <c r="A23" s="1">
        <v>11</v>
      </c>
      <c r="B23" s="1">
        <v>295</v>
      </c>
      <c r="C23" s="1">
        <v>2.5</v>
      </c>
      <c r="D23" s="1">
        <v>18</v>
      </c>
      <c r="E23" s="1">
        <v>89</v>
      </c>
      <c r="F23" s="1">
        <v>27.47</v>
      </c>
      <c r="G23" s="1">
        <v>3</v>
      </c>
      <c r="H23" s="1">
        <v>5</v>
      </c>
      <c r="I23" s="1">
        <v>0</v>
      </c>
      <c r="J23" s="1">
        <v>1</v>
      </c>
      <c r="K23" s="1">
        <v>2</v>
      </c>
      <c r="L23" s="1">
        <v>0</v>
      </c>
      <c r="M23" s="1">
        <v>2600</v>
      </c>
      <c r="N23" s="1">
        <v>113</v>
      </c>
      <c r="O23" s="1">
        <v>183</v>
      </c>
      <c r="P23" s="1">
        <v>49</v>
      </c>
      <c r="Q23" s="1">
        <v>2</v>
      </c>
      <c r="R23" t="s">
        <v>55</v>
      </c>
      <c r="S23">
        <f t="shared" si="0"/>
        <v>0.58000000000000185</v>
      </c>
    </row>
    <row r="24" spans="1:19" x14ac:dyDescent="0.3">
      <c r="A24" s="1">
        <v>15</v>
      </c>
      <c r="B24" s="1">
        <v>480</v>
      </c>
      <c r="C24" s="1">
        <v>10</v>
      </c>
      <c r="D24" s="1">
        <v>24</v>
      </c>
      <c r="E24" s="1">
        <v>96</v>
      </c>
      <c r="F24" s="1">
        <v>28.05</v>
      </c>
      <c r="G24" s="1">
        <v>5</v>
      </c>
      <c r="H24" s="1">
        <v>6</v>
      </c>
      <c r="I24" s="1">
        <v>0</v>
      </c>
      <c r="J24" s="1">
        <v>1</v>
      </c>
      <c r="K24" s="1">
        <v>3</v>
      </c>
      <c r="L24" s="1">
        <v>3</v>
      </c>
      <c r="M24" s="1">
        <v>2900</v>
      </c>
      <c r="N24" s="1">
        <v>119</v>
      </c>
      <c r="O24" s="1">
        <v>210</v>
      </c>
      <c r="P24" s="1">
        <v>48</v>
      </c>
      <c r="Q24" s="1">
        <v>3</v>
      </c>
      <c r="R24" t="s">
        <v>56</v>
      </c>
      <c r="S24">
        <f t="shared" si="0"/>
        <v>0.32000000000000028</v>
      </c>
    </row>
    <row r="25" spans="1:19" x14ac:dyDescent="0.3">
      <c r="A25" s="1">
        <v>30</v>
      </c>
      <c r="B25" s="1">
        <v>685</v>
      </c>
      <c r="C25" s="1">
        <v>12</v>
      </c>
      <c r="D25" s="1">
        <v>36</v>
      </c>
      <c r="E25" s="1">
        <v>103</v>
      </c>
      <c r="F25" s="1">
        <v>28.37</v>
      </c>
      <c r="G25" s="1">
        <v>4</v>
      </c>
      <c r="H25" s="1">
        <v>6</v>
      </c>
      <c r="I25" s="1">
        <v>1</v>
      </c>
      <c r="J25" s="1">
        <v>1</v>
      </c>
      <c r="K25" s="1">
        <v>3</v>
      </c>
      <c r="L25" s="1">
        <v>2</v>
      </c>
      <c r="M25" s="1">
        <v>3300</v>
      </c>
      <c r="N25" s="1">
        <v>148</v>
      </c>
      <c r="O25" s="1">
        <v>234</v>
      </c>
      <c r="P25" s="1">
        <v>67</v>
      </c>
      <c r="Q25" s="1">
        <v>2</v>
      </c>
      <c r="R25" t="s">
        <v>57</v>
      </c>
      <c r="S25">
        <f t="shared" si="0"/>
        <v>0.16999999999999815</v>
      </c>
    </row>
    <row r="26" spans="1:19" x14ac:dyDescent="0.3">
      <c r="A26" s="1">
        <v>25</v>
      </c>
      <c r="B26" s="1">
        <v>550</v>
      </c>
      <c r="C26" s="1">
        <v>11</v>
      </c>
      <c r="D26" s="1">
        <v>34</v>
      </c>
      <c r="E26" s="1">
        <v>108</v>
      </c>
      <c r="F26" s="1">
        <v>28.54</v>
      </c>
      <c r="G26" s="1">
        <v>5</v>
      </c>
      <c r="H26" s="1">
        <v>6</v>
      </c>
      <c r="I26" s="1">
        <v>0</v>
      </c>
      <c r="J26" s="1">
        <v>1</v>
      </c>
      <c r="K26" s="1">
        <v>3</v>
      </c>
      <c r="L26" s="1">
        <v>2</v>
      </c>
      <c r="M26" s="1">
        <v>3200</v>
      </c>
      <c r="N26" s="1">
        <v>140</v>
      </c>
      <c r="O26" s="1">
        <v>213</v>
      </c>
      <c r="P26" s="1">
        <v>58</v>
      </c>
      <c r="Q26" s="1">
        <v>2</v>
      </c>
      <c r="R26" t="s">
        <v>58</v>
      </c>
      <c r="S26">
        <f t="shared" si="0"/>
        <v>0.41000000000000014</v>
      </c>
    </row>
    <row r="27" spans="1:19" x14ac:dyDescent="0.3">
      <c r="A27" s="1">
        <v>1</v>
      </c>
      <c r="B27" s="1">
        <v>560</v>
      </c>
      <c r="C27" s="1">
        <v>7</v>
      </c>
      <c r="D27" s="1">
        <v>28</v>
      </c>
      <c r="E27" s="1">
        <v>98</v>
      </c>
      <c r="F27" s="1">
        <v>28.95</v>
      </c>
      <c r="G27" s="1">
        <v>3</v>
      </c>
      <c r="H27" s="1">
        <v>7</v>
      </c>
      <c r="I27" s="1">
        <v>1</v>
      </c>
      <c r="J27" s="1">
        <v>1</v>
      </c>
      <c r="K27" s="1">
        <v>3</v>
      </c>
      <c r="L27" s="1">
        <v>2</v>
      </c>
      <c r="M27" s="1">
        <v>2400</v>
      </c>
      <c r="N27" s="1">
        <v>114</v>
      </c>
      <c r="O27" s="1">
        <v>148</v>
      </c>
      <c r="P27" s="1">
        <v>22</v>
      </c>
      <c r="Q27" s="1">
        <v>0</v>
      </c>
      <c r="R27" t="s">
        <v>59</v>
      </c>
      <c r="S27">
        <f t="shared" si="0"/>
        <v>0.12999999999999901</v>
      </c>
    </row>
    <row r="28" spans="1:19" x14ac:dyDescent="0.3">
      <c r="A28" s="1">
        <v>29</v>
      </c>
      <c r="B28" s="1">
        <v>750</v>
      </c>
      <c r="C28" s="1">
        <v>17</v>
      </c>
      <c r="D28" s="1">
        <v>38</v>
      </c>
      <c r="E28" s="1">
        <v>121</v>
      </c>
      <c r="F28" s="1">
        <v>29.08</v>
      </c>
      <c r="G28" s="1">
        <v>5</v>
      </c>
      <c r="H28" s="1">
        <v>6</v>
      </c>
      <c r="I28" s="1">
        <v>0</v>
      </c>
      <c r="J28" s="1">
        <v>1</v>
      </c>
      <c r="K28" s="1">
        <v>3</v>
      </c>
      <c r="L28" s="1">
        <v>3</v>
      </c>
      <c r="M28" s="1">
        <v>3500</v>
      </c>
      <c r="N28" s="1">
        <v>160</v>
      </c>
      <c r="O28" s="1">
        <v>254</v>
      </c>
      <c r="P28" s="1">
        <v>71</v>
      </c>
      <c r="Q28" s="1">
        <v>2</v>
      </c>
      <c r="R28" t="s">
        <v>60</v>
      </c>
      <c r="S28">
        <f t="shared" si="0"/>
        <v>5.0000000000000711E-2</v>
      </c>
    </row>
    <row r="29" spans="1:19" x14ac:dyDescent="0.3">
      <c r="A29" s="1">
        <v>6</v>
      </c>
      <c r="B29" s="1">
        <v>475</v>
      </c>
      <c r="C29" s="1">
        <v>7.5</v>
      </c>
      <c r="D29" s="1">
        <v>31</v>
      </c>
      <c r="E29" s="1">
        <v>102</v>
      </c>
      <c r="F29" s="1">
        <v>29.13</v>
      </c>
      <c r="G29" s="1">
        <v>4</v>
      </c>
      <c r="H29" s="1">
        <v>7</v>
      </c>
      <c r="I29" s="1">
        <v>0</v>
      </c>
      <c r="J29" s="1">
        <v>1</v>
      </c>
      <c r="K29" s="1">
        <v>3</v>
      </c>
      <c r="L29" s="1">
        <v>2</v>
      </c>
      <c r="M29" s="1">
        <v>2800</v>
      </c>
      <c r="N29" s="1">
        <v>137</v>
      </c>
      <c r="O29" s="1">
        <v>190</v>
      </c>
      <c r="P29" s="1">
        <v>55</v>
      </c>
      <c r="Q29" s="1">
        <v>3</v>
      </c>
      <c r="R29" t="s">
        <v>61</v>
      </c>
      <c r="S29">
        <f t="shared" si="0"/>
        <v>6.110000000000003</v>
      </c>
    </row>
    <row r="30" spans="1:19" x14ac:dyDescent="0.3">
      <c r="A30" s="1">
        <v>16</v>
      </c>
      <c r="B30" s="1">
        <v>690</v>
      </c>
      <c r="C30" s="1">
        <v>12</v>
      </c>
      <c r="D30" s="1">
        <v>32</v>
      </c>
      <c r="E30" s="1">
        <v>118</v>
      </c>
      <c r="F30" s="1">
        <v>35.24</v>
      </c>
      <c r="G30" s="1">
        <v>5</v>
      </c>
      <c r="H30" s="1">
        <v>6</v>
      </c>
      <c r="I30" s="1">
        <v>1</v>
      </c>
      <c r="J30" s="1">
        <v>0</v>
      </c>
      <c r="K30" s="1">
        <v>3</v>
      </c>
      <c r="L30" s="1">
        <v>3</v>
      </c>
      <c r="M30" s="1">
        <v>3200</v>
      </c>
      <c r="N30" s="1">
        <v>153</v>
      </c>
      <c r="O30" s="1">
        <v>241</v>
      </c>
      <c r="P30" s="1">
        <v>67</v>
      </c>
      <c r="Q30" s="1">
        <v>2</v>
      </c>
      <c r="R30" t="s">
        <v>62</v>
      </c>
      <c r="S30">
        <f t="shared" si="0"/>
        <v>1.1799999999999997</v>
      </c>
    </row>
    <row r="31" spans="1:19" x14ac:dyDescent="0.3">
      <c r="A31" s="1">
        <v>17</v>
      </c>
      <c r="B31" s="1">
        <v>780</v>
      </c>
      <c r="C31" s="1">
        <v>15</v>
      </c>
      <c r="D31" s="1">
        <v>31</v>
      </c>
      <c r="E31" s="1">
        <v>126</v>
      </c>
      <c r="F31" s="1">
        <v>36.42</v>
      </c>
      <c r="G31" s="1">
        <v>6</v>
      </c>
      <c r="H31" s="1">
        <v>7</v>
      </c>
      <c r="I31" s="1">
        <v>0</v>
      </c>
      <c r="J31" s="1">
        <v>1</v>
      </c>
      <c r="K31" s="1">
        <v>3</v>
      </c>
      <c r="L31" s="1">
        <v>3</v>
      </c>
      <c r="M31" s="1">
        <v>3500</v>
      </c>
      <c r="N31" s="1">
        <v>168</v>
      </c>
      <c r="O31" s="1">
        <v>265</v>
      </c>
      <c r="P31" s="1">
        <v>76</v>
      </c>
      <c r="Q31" s="1">
        <v>3</v>
      </c>
    </row>
    <row r="33" spans="1:6" x14ac:dyDescent="0.3">
      <c r="A33" s="4" t="s">
        <v>3</v>
      </c>
      <c r="F33" s="1" t="s">
        <v>74</v>
      </c>
    </row>
  </sheetData>
  <sortState ref="A2:Q31">
    <sortCondition ref="F2"/>
  </sortState>
  <mergeCells count="1">
    <mergeCell ref="V4:Y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J19" sqref="J1:J1048576"/>
    </sheetView>
  </sheetViews>
  <sheetFormatPr defaultRowHeight="14.4" x14ac:dyDescent="0.3"/>
  <cols>
    <col min="1" max="1" width="3.5546875" bestFit="1" customWidth="1"/>
    <col min="2" max="3" width="4" bestFit="1" customWidth="1"/>
    <col min="4" max="4" width="3" bestFit="1" customWidth="1"/>
    <col min="5" max="5" width="4" bestFit="1" customWidth="1"/>
    <col min="6" max="6" width="6" bestFit="1" customWidth="1"/>
    <col min="7" max="7" width="17.5546875" bestFit="1" customWidth="1"/>
    <col min="8" max="8" width="20.44140625" bestFit="1" customWidth="1"/>
    <col min="9" max="9" width="16" bestFit="1" customWidth="1"/>
    <col min="10" max="10" width="12" bestFit="1" customWidth="1"/>
    <col min="11" max="11" width="22.5546875" bestFit="1" customWidth="1"/>
    <col min="12" max="12" width="19.6640625" bestFit="1" customWidth="1"/>
    <col min="17" max="17" width="12.109375" bestFit="1" customWidth="1"/>
    <col min="18" max="18" width="28.5546875" customWidth="1"/>
  </cols>
  <sheetData>
    <row r="1" spans="1:21" ht="14.4" customHeight="1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  <c r="R1" s="40" t="s">
        <v>81</v>
      </c>
      <c r="T1" s="5"/>
      <c r="U1" s="5"/>
    </row>
    <row r="2" spans="1:21" x14ac:dyDescent="0.3">
      <c r="A2" s="1">
        <v>4</v>
      </c>
      <c r="B2" s="1">
        <v>180</v>
      </c>
      <c r="C2" s="1">
        <v>0.5</v>
      </c>
      <c r="D2" s="1">
        <v>16</v>
      </c>
      <c r="E2" s="1">
        <v>51</v>
      </c>
      <c r="F2" s="1">
        <v>17.649999999999999</v>
      </c>
      <c r="G2" s="1">
        <v>2</v>
      </c>
      <c r="H2" s="1">
        <v>4</v>
      </c>
      <c r="I2" s="1">
        <v>0</v>
      </c>
      <c r="J2" s="1">
        <v>0</v>
      </c>
      <c r="K2" s="1">
        <v>0</v>
      </c>
      <c r="L2" s="1">
        <v>0</v>
      </c>
      <c r="M2" s="1">
        <v>1800</v>
      </c>
      <c r="N2" s="1">
        <v>84</v>
      </c>
      <c r="O2" s="1">
        <v>128</v>
      </c>
      <c r="P2" s="1">
        <v>28</v>
      </c>
      <c r="Q2" s="1">
        <v>1</v>
      </c>
      <c r="R2" s="40"/>
    </row>
    <row r="3" spans="1:21" x14ac:dyDescent="0.3">
      <c r="A3" s="1">
        <v>5</v>
      </c>
      <c r="B3" s="1">
        <v>195</v>
      </c>
      <c r="C3" s="1">
        <v>1</v>
      </c>
      <c r="D3" s="1">
        <v>17</v>
      </c>
      <c r="E3" s="1">
        <v>65</v>
      </c>
      <c r="F3" s="1">
        <v>20.98</v>
      </c>
      <c r="G3" s="1">
        <v>2</v>
      </c>
      <c r="H3" s="1">
        <v>4</v>
      </c>
      <c r="I3" s="1">
        <v>1</v>
      </c>
      <c r="J3" s="1">
        <v>1</v>
      </c>
      <c r="K3" s="1">
        <v>0</v>
      </c>
      <c r="L3" s="1">
        <v>0</v>
      </c>
      <c r="M3" s="1">
        <v>1900</v>
      </c>
      <c r="N3" s="1">
        <v>88</v>
      </c>
      <c r="O3" s="1">
        <v>134</v>
      </c>
      <c r="P3" s="1">
        <v>38</v>
      </c>
      <c r="Q3" s="1">
        <v>1</v>
      </c>
      <c r="R3" s="40"/>
    </row>
    <row r="4" spans="1:21" x14ac:dyDescent="0.3">
      <c r="A4" s="1">
        <v>7</v>
      </c>
      <c r="B4" s="1">
        <v>205</v>
      </c>
      <c r="C4" s="1">
        <v>1</v>
      </c>
      <c r="D4" s="1">
        <v>16</v>
      </c>
      <c r="E4" s="1">
        <v>70</v>
      </c>
      <c r="F4" s="1">
        <v>22.72</v>
      </c>
      <c r="G4" s="1">
        <v>2</v>
      </c>
      <c r="H4" s="1">
        <v>4</v>
      </c>
      <c r="I4" s="1">
        <v>0</v>
      </c>
      <c r="J4" s="1">
        <v>0</v>
      </c>
      <c r="K4" s="1">
        <v>1</v>
      </c>
      <c r="L4" s="1">
        <v>0</v>
      </c>
      <c r="M4" s="1">
        <v>2100</v>
      </c>
      <c r="N4" s="1">
        <v>48</v>
      </c>
      <c r="O4" s="1">
        <v>141</v>
      </c>
      <c r="P4" s="1">
        <v>36</v>
      </c>
      <c r="Q4" s="1">
        <v>2</v>
      </c>
      <c r="R4" s="40"/>
    </row>
    <row r="5" spans="1:21" x14ac:dyDescent="0.3">
      <c r="A5" s="1">
        <v>10</v>
      </c>
      <c r="B5" s="1">
        <v>160</v>
      </c>
      <c r="C5" s="1">
        <v>1</v>
      </c>
      <c r="D5" s="1">
        <v>15</v>
      </c>
      <c r="E5" s="1">
        <v>56</v>
      </c>
      <c r="F5" s="1">
        <v>20.32</v>
      </c>
      <c r="G5" s="1">
        <v>2</v>
      </c>
      <c r="H5" s="1">
        <v>4</v>
      </c>
      <c r="I5" s="1">
        <v>0</v>
      </c>
      <c r="J5" s="1">
        <v>1</v>
      </c>
      <c r="K5" s="1">
        <v>0</v>
      </c>
      <c r="L5" s="1">
        <v>0</v>
      </c>
      <c r="M5" s="1">
        <v>1700</v>
      </c>
      <c r="N5" s="1">
        <v>63</v>
      </c>
      <c r="O5" s="1">
        <v>144</v>
      </c>
      <c r="P5" s="1">
        <v>26</v>
      </c>
      <c r="Q5" s="1">
        <v>1</v>
      </c>
    </row>
    <row r="6" spans="1:21" x14ac:dyDescent="0.3">
      <c r="A6" s="1">
        <v>28</v>
      </c>
      <c r="B6" s="1">
        <v>290</v>
      </c>
      <c r="C6" s="1">
        <v>2.5</v>
      </c>
      <c r="D6" s="1">
        <v>20</v>
      </c>
      <c r="E6" s="1">
        <v>65</v>
      </c>
      <c r="F6" s="1">
        <v>19.809999999999999</v>
      </c>
      <c r="G6" s="1">
        <v>2</v>
      </c>
      <c r="H6" s="1">
        <v>4</v>
      </c>
      <c r="I6" s="1">
        <v>1</v>
      </c>
      <c r="J6" s="1">
        <v>1</v>
      </c>
      <c r="K6" s="1">
        <v>0</v>
      </c>
      <c r="L6" s="1">
        <v>0</v>
      </c>
      <c r="M6" s="1">
        <v>1700</v>
      </c>
      <c r="N6" s="1">
        <v>55</v>
      </c>
      <c r="O6" s="1">
        <v>177</v>
      </c>
      <c r="P6" s="1">
        <v>32</v>
      </c>
      <c r="Q6" s="1">
        <v>1</v>
      </c>
    </row>
    <row r="7" spans="1:21" x14ac:dyDescent="0.3">
      <c r="A7" s="1">
        <v>1</v>
      </c>
      <c r="B7" s="1">
        <v>560</v>
      </c>
      <c r="C7" s="1">
        <v>7</v>
      </c>
      <c r="D7" s="1">
        <v>28</v>
      </c>
      <c r="E7" s="1">
        <v>98</v>
      </c>
      <c r="F7" s="1">
        <v>28.95</v>
      </c>
      <c r="G7" s="1">
        <v>3</v>
      </c>
      <c r="H7" s="1">
        <v>7</v>
      </c>
      <c r="I7" s="1">
        <v>1</v>
      </c>
      <c r="J7" s="1">
        <v>1</v>
      </c>
      <c r="K7" s="1">
        <v>3</v>
      </c>
      <c r="L7" s="1">
        <v>2</v>
      </c>
      <c r="M7" s="1">
        <v>2400</v>
      </c>
      <c r="N7" s="1">
        <v>114</v>
      </c>
      <c r="O7" s="1">
        <v>148</v>
      </c>
      <c r="P7" s="1">
        <v>22</v>
      </c>
      <c r="Q7" s="1">
        <v>0</v>
      </c>
    </row>
    <row r="8" spans="1:21" x14ac:dyDescent="0.3">
      <c r="A8" s="1">
        <v>2</v>
      </c>
      <c r="B8" s="1">
        <v>385</v>
      </c>
      <c r="C8" s="1">
        <v>4</v>
      </c>
      <c r="D8" s="1">
        <v>22</v>
      </c>
      <c r="E8" s="1">
        <v>82</v>
      </c>
      <c r="F8" s="1">
        <v>22.71</v>
      </c>
      <c r="G8" s="1">
        <v>3</v>
      </c>
      <c r="H8" s="1">
        <v>5</v>
      </c>
      <c r="I8" s="1">
        <v>1</v>
      </c>
      <c r="J8" s="1">
        <v>1</v>
      </c>
      <c r="K8" s="1">
        <v>2</v>
      </c>
      <c r="L8" s="1">
        <v>0</v>
      </c>
      <c r="M8" s="1">
        <v>2100</v>
      </c>
      <c r="N8" s="1">
        <v>107</v>
      </c>
      <c r="O8" s="1">
        <v>154</v>
      </c>
      <c r="P8" s="1">
        <v>25</v>
      </c>
      <c r="Q8" s="1">
        <v>2</v>
      </c>
    </row>
    <row r="9" spans="1:21" x14ac:dyDescent="0.3">
      <c r="A9" s="1">
        <v>8</v>
      </c>
      <c r="B9" s="1">
        <v>230</v>
      </c>
      <c r="C9" s="1">
        <v>2</v>
      </c>
      <c r="D9" s="1">
        <v>16</v>
      </c>
      <c r="E9" s="1">
        <v>74</v>
      </c>
      <c r="F9" s="1">
        <v>21.59</v>
      </c>
      <c r="G9" s="1">
        <v>3</v>
      </c>
      <c r="H9" s="1">
        <v>5</v>
      </c>
      <c r="I9" s="1">
        <v>0</v>
      </c>
      <c r="J9" s="1">
        <v>0</v>
      </c>
      <c r="K9" s="1">
        <v>1</v>
      </c>
      <c r="L9" s="1">
        <v>0</v>
      </c>
      <c r="M9" s="1">
        <v>2200</v>
      </c>
      <c r="N9" s="1">
        <v>56</v>
      </c>
      <c r="O9" s="1">
        <v>135</v>
      </c>
      <c r="P9" s="1">
        <v>45</v>
      </c>
      <c r="Q9" s="1">
        <v>3</v>
      </c>
    </row>
    <row r="10" spans="1:21" x14ac:dyDescent="0.3">
      <c r="A10" s="1">
        <v>9</v>
      </c>
      <c r="B10" s="1">
        <v>155</v>
      </c>
      <c r="C10" s="1">
        <v>1.5</v>
      </c>
      <c r="D10" s="1">
        <v>15</v>
      </c>
      <c r="E10" s="1">
        <v>50</v>
      </c>
      <c r="F10" s="1">
        <v>19.29</v>
      </c>
      <c r="G10" s="1">
        <v>3</v>
      </c>
      <c r="H10" s="1">
        <v>4</v>
      </c>
      <c r="I10" s="1">
        <v>0</v>
      </c>
      <c r="J10" s="1">
        <v>1</v>
      </c>
      <c r="K10" s="1">
        <v>1</v>
      </c>
      <c r="L10" s="1">
        <v>0</v>
      </c>
      <c r="M10" s="1">
        <v>2000</v>
      </c>
      <c r="N10" s="1">
        <v>47</v>
      </c>
      <c r="O10" s="1">
        <v>150</v>
      </c>
      <c r="P10" s="1">
        <v>21</v>
      </c>
      <c r="Q10" s="1">
        <v>1</v>
      </c>
    </row>
    <row r="11" spans="1:21" x14ac:dyDescent="0.3">
      <c r="A11" s="1">
        <v>11</v>
      </c>
      <c r="B11" s="1">
        <v>295</v>
      </c>
      <c r="C11" s="1">
        <v>2.5</v>
      </c>
      <c r="D11" s="1">
        <v>18</v>
      </c>
      <c r="E11" s="1">
        <v>89</v>
      </c>
      <c r="F11" s="1">
        <v>27.47</v>
      </c>
      <c r="G11" s="1">
        <v>3</v>
      </c>
      <c r="H11" s="1">
        <v>5</v>
      </c>
      <c r="I11" s="1">
        <v>0</v>
      </c>
      <c r="J11" s="1">
        <v>1</v>
      </c>
      <c r="K11" s="1">
        <v>2</v>
      </c>
      <c r="L11" s="1">
        <v>0</v>
      </c>
      <c r="M11" s="1">
        <v>2600</v>
      </c>
      <c r="N11" s="1">
        <v>113</v>
      </c>
      <c r="O11" s="1">
        <v>183</v>
      </c>
      <c r="P11" s="1">
        <v>49</v>
      </c>
      <c r="Q11" s="1">
        <v>2</v>
      </c>
    </row>
    <row r="12" spans="1:21" x14ac:dyDescent="0.3">
      <c r="A12" s="1">
        <v>18</v>
      </c>
      <c r="B12" s="1">
        <v>330</v>
      </c>
      <c r="C12" s="1">
        <v>3</v>
      </c>
      <c r="D12" s="1">
        <v>21</v>
      </c>
      <c r="E12" s="1">
        <v>69</v>
      </c>
      <c r="F12" s="1">
        <v>22.79</v>
      </c>
      <c r="G12" s="1">
        <v>3</v>
      </c>
      <c r="H12" s="1">
        <v>5</v>
      </c>
      <c r="I12" s="1">
        <v>0</v>
      </c>
      <c r="J12" s="1">
        <v>0</v>
      </c>
      <c r="K12" s="1">
        <v>2</v>
      </c>
      <c r="L12" s="1">
        <v>1</v>
      </c>
      <c r="M12" s="1">
        <v>2000</v>
      </c>
      <c r="N12" s="1">
        <v>84</v>
      </c>
      <c r="O12" s="1">
        <v>151</v>
      </c>
      <c r="P12" s="1">
        <v>32</v>
      </c>
      <c r="Q12" s="1">
        <v>1</v>
      </c>
    </row>
    <row r="13" spans="1:21" x14ac:dyDescent="0.3">
      <c r="A13" s="1">
        <v>19</v>
      </c>
      <c r="B13" s="1">
        <v>375</v>
      </c>
      <c r="C13" s="1">
        <v>5.5</v>
      </c>
      <c r="D13" s="1">
        <v>24</v>
      </c>
      <c r="E13" s="1">
        <v>78</v>
      </c>
      <c r="F13" s="1">
        <v>25.18</v>
      </c>
      <c r="G13" s="1">
        <v>3</v>
      </c>
      <c r="H13" s="1">
        <v>4</v>
      </c>
      <c r="I13" s="1">
        <v>1</v>
      </c>
      <c r="J13" s="1">
        <v>0</v>
      </c>
      <c r="K13" s="1">
        <v>2</v>
      </c>
      <c r="L13" s="1">
        <v>2</v>
      </c>
      <c r="M13" s="1">
        <v>2400</v>
      </c>
      <c r="N13" s="1">
        <v>89</v>
      </c>
      <c r="O13" s="1">
        <v>162</v>
      </c>
      <c r="P13" s="1">
        <v>38</v>
      </c>
      <c r="Q13" s="1">
        <v>1</v>
      </c>
    </row>
    <row r="14" spans="1:21" x14ac:dyDescent="0.3">
      <c r="A14" s="1">
        <v>21</v>
      </c>
      <c r="B14" s="1">
        <v>510</v>
      </c>
      <c r="C14" s="1">
        <v>7</v>
      </c>
      <c r="D14" s="1">
        <v>32</v>
      </c>
      <c r="E14" s="1">
        <v>89</v>
      </c>
      <c r="F14" s="1">
        <v>24.96</v>
      </c>
      <c r="G14" s="1">
        <v>3</v>
      </c>
      <c r="H14" s="1">
        <v>5</v>
      </c>
      <c r="I14" s="1">
        <v>0</v>
      </c>
      <c r="J14" s="1">
        <v>1</v>
      </c>
      <c r="K14" s="1">
        <v>2</v>
      </c>
      <c r="L14" s="1">
        <v>1</v>
      </c>
      <c r="M14" s="1">
        <v>2600</v>
      </c>
      <c r="N14" s="1">
        <v>105</v>
      </c>
      <c r="O14" s="1">
        <v>167</v>
      </c>
      <c r="P14" s="1">
        <v>55</v>
      </c>
      <c r="Q14" s="1">
        <v>2</v>
      </c>
    </row>
    <row r="15" spans="1:21" x14ac:dyDescent="0.3">
      <c r="A15" s="1">
        <v>22</v>
      </c>
      <c r="B15" s="1">
        <v>420</v>
      </c>
      <c r="C15" s="1">
        <v>5</v>
      </c>
      <c r="D15" s="1">
        <v>19</v>
      </c>
      <c r="E15" s="1">
        <v>84</v>
      </c>
      <c r="F15" s="1">
        <v>23.01</v>
      </c>
      <c r="G15" s="1">
        <v>3</v>
      </c>
      <c r="H15" s="1">
        <v>5</v>
      </c>
      <c r="I15" s="1">
        <v>0</v>
      </c>
      <c r="J15" s="1">
        <v>1</v>
      </c>
      <c r="K15" s="1">
        <v>2</v>
      </c>
      <c r="L15" s="1">
        <v>1</v>
      </c>
      <c r="M15" s="1">
        <v>2700</v>
      </c>
      <c r="N15" s="1">
        <v>112</v>
      </c>
      <c r="O15" s="1">
        <v>144</v>
      </c>
      <c r="P15" s="1">
        <v>47</v>
      </c>
      <c r="Q15" s="1">
        <v>2</v>
      </c>
    </row>
    <row r="16" spans="1:21" x14ac:dyDescent="0.3">
      <c r="A16" s="1">
        <v>24</v>
      </c>
      <c r="B16" s="1">
        <v>225</v>
      </c>
      <c r="C16" s="1">
        <v>2</v>
      </c>
      <c r="D16" s="1">
        <v>17</v>
      </c>
      <c r="E16" s="1">
        <v>69</v>
      </c>
      <c r="F16" s="1">
        <v>21.63</v>
      </c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2000</v>
      </c>
      <c r="N16" s="1">
        <v>83</v>
      </c>
      <c r="O16" s="1">
        <v>134</v>
      </c>
      <c r="P16" s="1">
        <v>32</v>
      </c>
      <c r="Q16" s="1">
        <v>2</v>
      </c>
    </row>
    <row r="17" spans="1:17" x14ac:dyDescent="0.3">
      <c r="A17" s="1">
        <v>26</v>
      </c>
      <c r="B17" s="1">
        <v>465</v>
      </c>
      <c r="C17" s="1">
        <v>9</v>
      </c>
      <c r="D17" s="1">
        <v>33</v>
      </c>
      <c r="E17" s="1">
        <v>96</v>
      </c>
      <c r="F17" s="1">
        <v>24.08</v>
      </c>
      <c r="G17" s="1">
        <v>3</v>
      </c>
      <c r="H17" s="1">
        <v>5</v>
      </c>
      <c r="I17" s="1">
        <v>1</v>
      </c>
      <c r="J17" s="1">
        <v>0</v>
      </c>
      <c r="K17" s="1">
        <v>3</v>
      </c>
      <c r="L17" s="1">
        <v>1</v>
      </c>
      <c r="M17" s="1">
        <v>2500</v>
      </c>
      <c r="N17" s="1">
        <v>99</v>
      </c>
      <c r="O17" s="1">
        <v>180</v>
      </c>
      <c r="P17" s="1">
        <v>43</v>
      </c>
      <c r="Q17" s="1">
        <v>3</v>
      </c>
    </row>
    <row r="18" spans="1:17" x14ac:dyDescent="0.3">
      <c r="A18" s="1">
        <v>27</v>
      </c>
      <c r="B18" s="1">
        <v>325</v>
      </c>
      <c r="C18" s="1">
        <v>3</v>
      </c>
      <c r="D18" s="1">
        <v>22</v>
      </c>
      <c r="E18" s="1">
        <v>71</v>
      </c>
      <c r="F18" s="1">
        <v>20.77</v>
      </c>
      <c r="G18" s="1">
        <v>3</v>
      </c>
      <c r="H18" s="1">
        <v>4</v>
      </c>
      <c r="I18" s="1">
        <v>1</v>
      </c>
      <c r="J18" s="1">
        <v>0</v>
      </c>
      <c r="K18" s="1">
        <v>1</v>
      </c>
      <c r="L18" s="1">
        <v>0</v>
      </c>
      <c r="M18" s="1">
        <v>1900</v>
      </c>
      <c r="N18" s="1">
        <v>67</v>
      </c>
      <c r="O18" s="1">
        <v>164</v>
      </c>
      <c r="P18" s="1">
        <v>39</v>
      </c>
      <c r="Q18" s="1">
        <v>1</v>
      </c>
    </row>
    <row r="19" spans="1:17" x14ac:dyDescent="0.3">
      <c r="A19" s="1">
        <v>3</v>
      </c>
      <c r="B19" s="1">
        <v>375</v>
      </c>
      <c r="C19" s="1">
        <v>5</v>
      </c>
      <c r="D19" s="1">
        <v>19</v>
      </c>
      <c r="E19" s="1">
        <v>76</v>
      </c>
      <c r="F19" s="1">
        <v>22.45</v>
      </c>
      <c r="G19" s="1">
        <v>4</v>
      </c>
      <c r="H19" s="1">
        <v>6</v>
      </c>
      <c r="I19" s="1">
        <v>0</v>
      </c>
      <c r="J19" s="1">
        <v>1</v>
      </c>
      <c r="K19" s="1">
        <v>3</v>
      </c>
      <c r="L19" s="1">
        <v>3</v>
      </c>
      <c r="M19" s="1">
        <v>2000</v>
      </c>
      <c r="N19" s="1">
        <v>95</v>
      </c>
      <c r="O19" s="1">
        <v>147</v>
      </c>
      <c r="P19" s="1">
        <v>34</v>
      </c>
      <c r="Q19" s="1">
        <v>2</v>
      </c>
    </row>
    <row r="20" spans="1:17" x14ac:dyDescent="0.3">
      <c r="A20" s="1">
        <v>6</v>
      </c>
      <c r="B20" s="1">
        <v>475</v>
      </c>
      <c r="C20" s="1">
        <v>7.5</v>
      </c>
      <c r="D20" s="1">
        <v>31</v>
      </c>
      <c r="E20" s="1">
        <v>102</v>
      </c>
      <c r="F20" s="1">
        <v>29.13</v>
      </c>
      <c r="G20" s="1">
        <v>4</v>
      </c>
      <c r="H20" s="1">
        <v>7</v>
      </c>
      <c r="I20" s="1">
        <v>0</v>
      </c>
      <c r="J20" s="1">
        <v>1</v>
      </c>
      <c r="K20" s="1">
        <v>3</v>
      </c>
      <c r="L20" s="1">
        <v>2</v>
      </c>
      <c r="M20" s="1">
        <v>2800</v>
      </c>
      <c r="N20" s="1">
        <v>137</v>
      </c>
      <c r="O20" s="1">
        <v>190</v>
      </c>
      <c r="P20" s="1">
        <v>55</v>
      </c>
      <c r="Q20" s="1">
        <v>3</v>
      </c>
    </row>
    <row r="21" spans="1:17" x14ac:dyDescent="0.3">
      <c r="A21" s="1">
        <v>12</v>
      </c>
      <c r="B21" s="1">
        <v>410</v>
      </c>
      <c r="C21" s="1">
        <v>3</v>
      </c>
      <c r="D21" s="1">
        <v>19</v>
      </c>
      <c r="E21" s="1">
        <v>82</v>
      </c>
      <c r="F21" s="1">
        <v>23.2</v>
      </c>
      <c r="G21" s="1">
        <v>4</v>
      </c>
      <c r="H21" s="1">
        <v>6</v>
      </c>
      <c r="I21" s="1">
        <v>0</v>
      </c>
      <c r="J21" s="1">
        <v>1</v>
      </c>
      <c r="K21" s="1">
        <v>2</v>
      </c>
      <c r="L21" s="1">
        <v>0</v>
      </c>
      <c r="M21" s="1">
        <v>2500</v>
      </c>
      <c r="N21" s="1">
        <v>115</v>
      </c>
      <c r="O21" s="1">
        <v>174</v>
      </c>
      <c r="P21" s="1">
        <v>47</v>
      </c>
      <c r="Q21" s="1">
        <v>2</v>
      </c>
    </row>
    <row r="22" spans="1:17" x14ac:dyDescent="0.3">
      <c r="A22" s="1">
        <v>13</v>
      </c>
      <c r="B22" s="1">
        <v>430</v>
      </c>
      <c r="C22" s="1">
        <v>6</v>
      </c>
      <c r="D22" s="1">
        <v>22</v>
      </c>
      <c r="E22" s="1">
        <v>77</v>
      </c>
      <c r="F22" s="1">
        <v>22.74</v>
      </c>
      <c r="G22" s="1">
        <v>4</v>
      </c>
      <c r="H22" s="1">
        <v>7</v>
      </c>
      <c r="I22" s="1">
        <v>0</v>
      </c>
      <c r="J22" s="1">
        <v>0</v>
      </c>
      <c r="K22" s="1">
        <v>3</v>
      </c>
      <c r="L22" s="1">
        <v>2</v>
      </c>
      <c r="M22" s="1">
        <v>2400</v>
      </c>
      <c r="N22" s="1">
        <v>106</v>
      </c>
      <c r="O22" s="1">
        <v>111</v>
      </c>
      <c r="P22" s="1">
        <v>40</v>
      </c>
      <c r="Q22" s="1">
        <v>1</v>
      </c>
    </row>
    <row r="23" spans="1:17" x14ac:dyDescent="0.3">
      <c r="A23" s="1">
        <v>20</v>
      </c>
      <c r="B23" s="1">
        <v>590</v>
      </c>
      <c r="C23" s="1">
        <v>9</v>
      </c>
      <c r="D23" s="1">
        <v>28</v>
      </c>
      <c r="E23" s="1">
        <v>93</v>
      </c>
      <c r="F23" s="1">
        <v>25.76</v>
      </c>
      <c r="G23" s="1">
        <v>4</v>
      </c>
      <c r="H23" s="1">
        <v>6</v>
      </c>
      <c r="I23" s="1">
        <v>0</v>
      </c>
      <c r="J23" s="1">
        <v>1</v>
      </c>
      <c r="K23" s="1">
        <v>3</v>
      </c>
      <c r="L23" s="1">
        <v>2</v>
      </c>
      <c r="M23" s="1">
        <v>2700</v>
      </c>
      <c r="N23" s="1">
        <v>110</v>
      </c>
      <c r="O23" s="1">
        <v>181</v>
      </c>
      <c r="P23" s="1">
        <v>47</v>
      </c>
      <c r="Q23" s="1">
        <v>3</v>
      </c>
    </row>
    <row r="24" spans="1:17" x14ac:dyDescent="0.3">
      <c r="A24" s="1">
        <v>23</v>
      </c>
      <c r="B24" s="1">
        <v>455</v>
      </c>
      <c r="C24" s="1">
        <v>4.5</v>
      </c>
      <c r="D24" s="1">
        <v>20</v>
      </c>
      <c r="E24" s="1">
        <v>92</v>
      </c>
      <c r="F24" s="1">
        <v>25.11</v>
      </c>
      <c r="G24" s="1">
        <v>4</v>
      </c>
      <c r="H24" s="1">
        <v>7</v>
      </c>
      <c r="I24" s="1">
        <v>1</v>
      </c>
      <c r="J24" s="1">
        <v>1</v>
      </c>
      <c r="K24" s="1">
        <v>2</v>
      </c>
      <c r="L24" s="1">
        <v>1</v>
      </c>
      <c r="M24" s="1">
        <v>2800</v>
      </c>
      <c r="N24" s="1">
        <v>121</v>
      </c>
      <c r="O24" s="1">
        <v>190</v>
      </c>
      <c r="P24" s="1">
        <v>62</v>
      </c>
      <c r="Q24" s="1">
        <v>1</v>
      </c>
    </row>
    <row r="25" spans="1:17" x14ac:dyDescent="0.3">
      <c r="A25" s="1">
        <v>30</v>
      </c>
      <c r="B25" s="1">
        <v>685</v>
      </c>
      <c r="C25" s="1">
        <v>12</v>
      </c>
      <c r="D25" s="1">
        <v>36</v>
      </c>
      <c r="E25" s="1">
        <v>103</v>
      </c>
      <c r="F25" s="1">
        <v>28.37</v>
      </c>
      <c r="G25" s="1">
        <v>4</v>
      </c>
      <c r="H25" s="1">
        <v>6</v>
      </c>
      <c r="I25" s="1">
        <v>1</v>
      </c>
      <c r="J25" s="1">
        <v>1</v>
      </c>
      <c r="K25" s="1">
        <v>3</v>
      </c>
      <c r="L25" s="1">
        <v>2</v>
      </c>
      <c r="M25" s="1">
        <v>3300</v>
      </c>
      <c r="N25" s="1">
        <v>148</v>
      </c>
      <c r="O25" s="1">
        <v>234</v>
      </c>
      <c r="P25" s="1">
        <v>67</v>
      </c>
      <c r="Q25" s="1">
        <v>2</v>
      </c>
    </row>
    <row r="26" spans="1:17" x14ac:dyDescent="0.3">
      <c r="A26" s="1">
        <v>14</v>
      </c>
      <c r="B26" s="1">
        <v>460</v>
      </c>
      <c r="C26" s="1">
        <v>8</v>
      </c>
      <c r="D26" s="1">
        <v>26</v>
      </c>
      <c r="E26" s="1">
        <v>90</v>
      </c>
      <c r="F26" s="1">
        <v>26.01</v>
      </c>
      <c r="G26" s="1">
        <v>5</v>
      </c>
      <c r="H26" s="1">
        <v>5</v>
      </c>
      <c r="I26" s="1">
        <v>1</v>
      </c>
      <c r="J26" s="1">
        <v>1</v>
      </c>
      <c r="K26" s="1">
        <v>3</v>
      </c>
      <c r="L26" s="1">
        <v>2</v>
      </c>
      <c r="M26" s="1">
        <v>2800</v>
      </c>
      <c r="N26" s="1">
        <v>123</v>
      </c>
      <c r="O26" s="1">
        <v>169</v>
      </c>
      <c r="P26" s="1">
        <v>39</v>
      </c>
      <c r="Q26" s="1">
        <v>3</v>
      </c>
    </row>
    <row r="27" spans="1:17" x14ac:dyDescent="0.3">
      <c r="A27" s="1">
        <v>15</v>
      </c>
      <c r="B27" s="1">
        <v>480</v>
      </c>
      <c r="C27" s="1">
        <v>10</v>
      </c>
      <c r="D27" s="1">
        <v>24</v>
      </c>
      <c r="E27" s="1">
        <v>96</v>
      </c>
      <c r="F27" s="1">
        <v>28.05</v>
      </c>
      <c r="G27" s="1">
        <v>5</v>
      </c>
      <c r="H27" s="1">
        <v>6</v>
      </c>
      <c r="I27" s="1">
        <v>0</v>
      </c>
      <c r="J27" s="1">
        <v>1</v>
      </c>
      <c r="K27" s="1">
        <v>3</v>
      </c>
      <c r="L27" s="1">
        <v>3</v>
      </c>
      <c r="M27" s="1">
        <v>2900</v>
      </c>
      <c r="N27" s="1">
        <v>119</v>
      </c>
      <c r="O27" s="1">
        <v>210</v>
      </c>
      <c r="P27" s="1">
        <v>48</v>
      </c>
      <c r="Q27" s="1">
        <v>3</v>
      </c>
    </row>
    <row r="28" spans="1:17" x14ac:dyDescent="0.3">
      <c r="A28" s="1">
        <v>16</v>
      </c>
      <c r="B28" s="1">
        <v>690</v>
      </c>
      <c r="C28" s="1">
        <v>12</v>
      </c>
      <c r="D28" s="1">
        <v>32</v>
      </c>
      <c r="E28" s="1">
        <v>118</v>
      </c>
      <c r="F28" s="1">
        <v>35.24</v>
      </c>
      <c r="G28" s="1">
        <v>5</v>
      </c>
      <c r="H28" s="1">
        <v>6</v>
      </c>
      <c r="I28" s="1">
        <v>1</v>
      </c>
      <c r="J28" s="1">
        <v>0</v>
      </c>
      <c r="K28" s="1">
        <v>3</v>
      </c>
      <c r="L28" s="1">
        <v>3</v>
      </c>
      <c r="M28" s="1">
        <v>3200</v>
      </c>
      <c r="N28" s="1">
        <v>153</v>
      </c>
      <c r="O28" s="1">
        <v>241</v>
      </c>
      <c r="P28" s="1">
        <v>67</v>
      </c>
      <c r="Q28" s="1">
        <v>2</v>
      </c>
    </row>
    <row r="29" spans="1:17" x14ac:dyDescent="0.3">
      <c r="A29" s="1">
        <v>25</v>
      </c>
      <c r="B29" s="1">
        <v>550</v>
      </c>
      <c r="C29" s="1">
        <v>11</v>
      </c>
      <c r="D29" s="1">
        <v>34</v>
      </c>
      <c r="E29" s="1">
        <v>108</v>
      </c>
      <c r="F29" s="1">
        <v>28.54</v>
      </c>
      <c r="G29" s="1">
        <v>5</v>
      </c>
      <c r="H29" s="1">
        <v>6</v>
      </c>
      <c r="I29" s="1">
        <v>0</v>
      </c>
      <c r="J29" s="1">
        <v>1</v>
      </c>
      <c r="K29" s="1">
        <v>3</v>
      </c>
      <c r="L29" s="1">
        <v>2</v>
      </c>
      <c r="M29" s="1">
        <v>3100</v>
      </c>
      <c r="N29" s="1">
        <v>140</v>
      </c>
      <c r="O29" s="1">
        <v>213</v>
      </c>
      <c r="P29" s="1">
        <v>58</v>
      </c>
      <c r="Q29" s="1">
        <v>2</v>
      </c>
    </row>
    <row r="30" spans="1:17" x14ac:dyDescent="0.3">
      <c r="A30" s="1">
        <v>29</v>
      </c>
      <c r="B30" s="1">
        <v>750</v>
      </c>
      <c r="C30" s="1">
        <v>17</v>
      </c>
      <c r="D30" s="1">
        <v>38</v>
      </c>
      <c r="E30" s="1">
        <v>121</v>
      </c>
      <c r="F30" s="1">
        <v>29.08</v>
      </c>
      <c r="G30" s="1">
        <v>5</v>
      </c>
      <c r="H30" s="1">
        <v>6</v>
      </c>
      <c r="I30" s="1">
        <v>0</v>
      </c>
      <c r="J30" s="1">
        <v>1</v>
      </c>
      <c r="K30" s="1">
        <v>3</v>
      </c>
      <c r="L30" s="1">
        <v>3</v>
      </c>
      <c r="M30" s="1">
        <v>3500</v>
      </c>
      <c r="N30" s="1">
        <v>160</v>
      </c>
      <c r="O30" s="1">
        <v>254</v>
      </c>
      <c r="P30" s="1">
        <v>71</v>
      </c>
      <c r="Q30" s="1">
        <v>2</v>
      </c>
    </row>
    <row r="31" spans="1:17" x14ac:dyDescent="0.3">
      <c r="A31" s="1">
        <v>17</v>
      </c>
      <c r="B31" s="1">
        <v>780</v>
      </c>
      <c r="C31" s="1">
        <v>15</v>
      </c>
      <c r="D31" s="1">
        <v>31</v>
      </c>
      <c r="E31" s="1">
        <v>126</v>
      </c>
      <c r="F31" s="1">
        <v>36.42</v>
      </c>
      <c r="G31" s="1">
        <v>6</v>
      </c>
      <c r="H31" s="1">
        <v>7</v>
      </c>
      <c r="I31" s="1">
        <v>0</v>
      </c>
      <c r="J31" s="1">
        <v>1</v>
      </c>
      <c r="K31" s="1">
        <v>3</v>
      </c>
      <c r="L31" s="1">
        <v>3</v>
      </c>
      <c r="M31" s="1">
        <v>3500</v>
      </c>
      <c r="N31" s="1">
        <v>168</v>
      </c>
      <c r="O31" s="1">
        <v>265</v>
      </c>
      <c r="P31" s="1">
        <v>76</v>
      </c>
      <c r="Q31" s="1">
        <v>3</v>
      </c>
    </row>
    <row r="33" spans="1:17" x14ac:dyDescent="0.3">
      <c r="A33" s="4" t="s">
        <v>4</v>
      </c>
      <c r="G33" s="1" t="s">
        <v>75</v>
      </c>
    </row>
    <row r="34" spans="1:17" ht="28.8" x14ac:dyDescent="0.3">
      <c r="A34" s="4" t="s">
        <v>5</v>
      </c>
      <c r="H34" s="11" t="s">
        <v>76</v>
      </c>
    </row>
    <row r="35" spans="1:17" x14ac:dyDescent="0.3">
      <c r="A35" s="4" t="s">
        <v>6</v>
      </c>
      <c r="I35" t="s">
        <v>131</v>
      </c>
    </row>
    <row r="36" spans="1:17" x14ac:dyDescent="0.3">
      <c r="A36" s="4" t="s">
        <v>7</v>
      </c>
      <c r="J36" t="s">
        <v>77</v>
      </c>
    </row>
    <row r="37" spans="1:17" x14ac:dyDescent="0.3">
      <c r="A37" s="4" t="s">
        <v>8</v>
      </c>
      <c r="K37" t="s">
        <v>78</v>
      </c>
    </row>
    <row r="38" spans="1:17" x14ac:dyDescent="0.3">
      <c r="A38" s="4" t="s">
        <v>9</v>
      </c>
      <c r="L38" t="s">
        <v>79</v>
      </c>
    </row>
    <row r="39" spans="1:17" x14ac:dyDescent="0.3">
      <c r="A39" s="4" t="s">
        <v>18</v>
      </c>
      <c r="Q39" t="s">
        <v>80</v>
      </c>
    </row>
  </sheetData>
  <sortState ref="A2:Q31">
    <sortCondition ref="G2"/>
  </sortState>
  <mergeCells count="1">
    <mergeCell ref="R1:R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>
      <selection activeCell="U2" sqref="U2:U3"/>
    </sheetView>
  </sheetViews>
  <sheetFormatPr defaultRowHeight="14.4" x14ac:dyDescent="0.3"/>
  <cols>
    <col min="1" max="1" width="3.88671875" bestFit="1" customWidth="1"/>
    <col min="2" max="3" width="4" bestFit="1" customWidth="1"/>
    <col min="4" max="4" width="3" bestFit="1" customWidth="1"/>
    <col min="5" max="5" width="4" bestFit="1" customWidth="1"/>
    <col min="6" max="6" width="6" bestFit="1" customWidth="1"/>
    <col min="7" max="11" width="2.88671875" bestFit="1" customWidth="1"/>
    <col min="12" max="12" width="3.88671875" bestFit="1" customWidth="1"/>
    <col min="13" max="13" width="14.5546875" bestFit="1" customWidth="1"/>
  </cols>
  <sheetData>
    <row r="1" spans="1:25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  <c r="R1" s="4" t="s">
        <v>32</v>
      </c>
      <c r="T1" s="6" t="s">
        <v>33</v>
      </c>
      <c r="V1" s="4" t="s">
        <v>69</v>
      </c>
    </row>
    <row r="2" spans="1:25" x14ac:dyDescent="0.3">
      <c r="A2" s="1">
        <v>10</v>
      </c>
      <c r="B2" s="1">
        <v>160</v>
      </c>
      <c r="C2" s="1">
        <v>1</v>
      </c>
      <c r="D2" s="1">
        <v>15</v>
      </c>
      <c r="E2" s="1">
        <v>56</v>
      </c>
      <c r="F2" s="1">
        <v>20.32</v>
      </c>
      <c r="G2" s="1">
        <v>2</v>
      </c>
      <c r="H2" s="1">
        <v>4</v>
      </c>
      <c r="I2" s="1">
        <v>0</v>
      </c>
      <c r="J2" s="1">
        <v>1</v>
      </c>
      <c r="K2" s="1">
        <v>0</v>
      </c>
      <c r="L2" s="1">
        <v>0</v>
      </c>
      <c r="M2" s="1">
        <v>1700</v>
      </c>
      <c r="N2" s="1">
        <v>63</v>
      </c>
      <c r="O2" s="1">
        <v>144</v>
      </c>
      <c r="P2" s="1">
        <v>26</v>
      </c>
      <c r="Q2" s="1">
        <v>1</v>
      </c>
      <c r="R2" t="s">
        <v>68</v>
      </c>
      <c r="S2">
        <f>M3-M2</f>
        <v>0</v>
      </c>
      <c r="T2" t="s">
        <v>63</v>
      </c>
      <c r="U2">
        <v>300</v>
      </c>
      <c r="V2" t="s">
        <v>65</v>
      </c>
      <c r="W2">
        <v>1.5</v>
      </c>
    </row>
    <row r="3" spans="1:25" x14ac:dyDescent="0.3">
      <c r="A3" s="1">
        <v>28</v>
      </c>
      <c r="B3" s="1">
        <v>290</v>
      </c>
      <c r="C3" s="1">
        <v>2.5</v>
      </c>
      <c r="D3" s="1">
        <v>20</v>
      </c>
      <c r="E3" s="1">
        <v>65</v>
      </c>
      <c r="F3" s="1">
        <v>19.809999999999999</v>
      </c>
      <c r="G3" s="1">
        <v>2</v>
      </c>
      <c r="H3" s="1">
        <v>4</v>
      </c>
      <c r="I3" s="1">
        <v>1</v>
      </c>
      <c r="J3" s="1">
        <v>1</v>
      </c>
      <c r="K3" s="1">
        <v>0</v>
      </c>
      <c r="L3" s="1">
        <v>0</v>
      </c>
      <c r="M3" s="1">
        <v>1700</v>
      </c>
      <c r="N3" s="1">
        <v>55</v>
      </c>
      <c r="O3" s="1">
        <v>177</v>
      </c>
      <c r="P3" s="1">
        <v>32</v>
      </c>
      <c r="Q3" s="1">
        <v>1</v>
      </c>
      <c r="R3" t="s">
        <v>35</v>
      </c>
      <c r="S3">
        <f t="shared" ref="S3:S30" si="0">M4-M3</f>
        <v>100</v>
      </c>
      <c r="T3" t="s">
        <v>64</v>
      </c>
      <c r="U3">
        <v>25</v>
      </c>
      <c r="V3" t="s">
        <v>66</v>
      </c>
      <c r="W3">
        <v>28.5</v>
      </c>
    </row>
    <row r="4" spans="1:25" x14ac:dyDescent="0.3">
      <c r="A4" s="1">
        <v>4</v>
      </c>
      <c r="B4" s="1">
        <v>180</v>
      </c>
      <c r="C4" s="1">
        <v>0.5</v>
      </c>
      <c r="D4" s="1">
        <v>16</v>
      </c>
      <c r="E4" s="1">
        <v>51</v>
      </c>
      <c r="F4" s="1">
        <v>17.649999999999999</v>
      </c>
      <c r="G4" s="1">
        <v>2</v>
      </c>
      <c r="H4" s="1">
        <v>4</v>
      </c>
      <c r="I4" s="1">
        <v>0</v>
      </c>
      <c r="J4" s="1">
        <v>0</v>
      </c>
      <c r="K4" s="1">
        <v>0</v>
      </c>
      <c r="L4" s="1">
        <v>0</v>
      </c>
      <c r="M4" s="1">
        <v>1800</v>
      </c>
      <c r="N4" s="1">
        <v>84</v>
      </c>
      <c r="O4" s="1">
        <v>128</v>
      </c>
      <c r="P4" s="1">
        <v>28</v>
      </c>
      <c r="Q4" s="1">
        <v>1</v>
      </c>
      <c r="R4" t="s">
        <v>36</v>
      </c>
      <c r="S4">
        <f t="shared" si="0"/>
        <v>100</v>
      </c>
      <c r="V4" s="39" t="s">
        <v>67</v>
      </c>
      <c r="W4" s="39"/>
      <c r="X4" s="39"/>
      <c r="Y4" s="39"/>
    </row>
    <row r="5" spans="1:25" x14ac:dyDescent="0.3">
      <c r="A5" s="1">
        <v>5</v>
      </c>
      <c r="B5" s="1">
        <v>195</v>
      </c>
      <c r="C5" s="1">
        <v>1</v>
      </c>
      <c r="D5" s="1">
        <v>17</v>
      </c>
      <c r="E5" s="1">
        <v>65</v>
      </c>
      <c r="F5" s="1">
        <v>20.98</v>
      </c>
      <c r="G5" s="1">
        <v>2</v>
      </c>
      <c r="H5" s="1">
        <v>4</v>
      </c>
      <c r="I5" s="1">
        <v>1</v>
      </c>
      <c r="J5" s="1">
        <v>1</v>
      </c>
      <c r="K5" s="1">
        <v>0</v>
      </c>
      <c r="L5" s="1">
        <v>0</v>
      </c>
      <c r="M5" s="1">
        <v>1900</v>
      </c>
      <c r="N5" s="1">
        <v>88</v>
      </c>
      <c r="O5" s="1">
        <v>134</v>
      </c>
      <c r="P5" s="1">
        <v>38</v>
      </c>
      <c r="Q5" s="1">
        <v>1</v>
      </c>
      <c r="R5" t="s">
        <v>37</v>
      </c>
      <c r="S5">
        <f t="shared" si="0"/>
        <v>0</v>
      </c>
    </row>
    <row r="6" spans="1:25" x14ac:dyDescent="0.3">
      <c r="A6" s="1">
        <v>27</v>
      </c>
      <c r="B6" s="1">
        <v>325</v>
      </c>
      <c r="C6" s="1">
        <v>3</v>
      </c>
      <c r="D6" s="1">
        <v>22</v>
      </c>
      <c r="E6" s="1">
        <v>71</v>
      </c>
      <c r="F6" s="1">
        <v>20.77</v>
      </c>
      <c r="G6" s="1">
        <v>3</v>
      </c>
      <c r="H6" s="1">
        <v>4</v>
      </c>
      <c r="I6" s="1">
        <v>1</v>
      </c>
      <c r="J6" s="1">
        <v>0</v>
      </c>
      <c r="K6" s="1">
        <v>1</v>
      </c>
      <c r="L6" s="1">
        <v>0</v>
      </c>
      <c r="M6" s="1">
        <v>1900</v>
      </c>
      <c r="N6" s="1">
        <v>67</v>
      </c>
      <c r="O6" s="1">
        <v>164</v>
      </c>
      <c r="P6" s="1">
        <v>39</v>
      </c>
      <c r="Q6" s="1">
        <v>1</v>
      </c>
      <c r="R6" t="s">
        <v>38</v>
      </c>
      <c r="S6">
        <f t="shared" si="0"/>
        <v>100</v>
      </c>
    </row>
    <row r="7" spans="1:25" x14ac:dyDescent="0.3">
      <c r="A7" s="1">
        <v>3</v>
      </c>
      <c r="B7" s="1">
        <v>375</v>
      </c>
      <c r="C7" s="1">
        <v>5</v>
      </c>
      <c r="D7" s="1">
        <v>19</v>
      </c>
      <c r="E7" s="1">
        <v>76</v>
      </c>
      <c r="F7" s="1">
        <v>22.45</v>
      </c>
      <c r="G7" s="1">
        <v>4</v>
      </c>
      <c r="H7" s="1">
        <v>6</v>
      </c>
      <c r="I7" s="1">
        <v>0</v>
      </c>
      <c r="J7" s="1">
        <v>1</v>
      </c>
      <c r="K7" s="1">
        <v>3</v>
      </c>
      <c r="L7" s="1">
        <v>3</v>
      </c>
      <c r="M7" s="1">
        <v>2000</v>
      </c>
      <c r="N7" s="1">
        <v>95</v>
      </c>
      <c r="O7" s="1">
        <v>147</v>
      </c>
      <c r="P7" s="1">
        <v>34</v>
      </c>
      <c r="Q7" s="1">
        <v>2</v>
      </c>
      <c r="R7" t="s">
        <v>39</v>
      </c>
      <c r="S7">
        <f t="shared" si="0"/>
        <v>0</v>
      </c>
    </row>
    <row r="8" spans="1:25" x14ac:dyDescent="0.3">
      <c r="A8" s="1">
        <v>9</v>
      </c>
      <c r="B8" s="1">
        <v>155</v>
      </c>
      <c r="C8" s="1">
        <v>1.5</v>
      </c>
      <c r="D8" s="1">
        <v>15</v>
      </c>
      <c r="E8" s="1">
        <v>50</v>
      </c>
      <c r="F8" s="1">
        <v>19.29</v>
      </c>
      <c r="G8" s="1">
        <v>3</v>
      </c>
      <c r="H8" s="1">
        <v>4</v>
      </c>
      <c r="I8" s="1">
        <v>0</v>
      </c>
      <c r="J8" s="1">
        <v>1</v>
      </c>
      <c r="K8" s="1">
        <v>1</v>
      </c>
      <c r="L8" s="1">
        <v>0</v>
      </c>
      <c r="M8" s="1">
        <v>2000</v>
      </c>
      <c r="N8" s="1">
        <v>47</v>
      </c>
      <c r="O8" s="1">
        <v>150</v>
      </c>
      <c r="P8" s="1">
        <v>21</v>
      </c>
      <c r="Q8" s="1">
        <v>1</v>
      </c>
      <c r="R8" t="s">
        <v>40</v>
      </c>
      <c r="S8">
        <f t="shared" si="0"/>
        <v>0</v>
      </c>
    </row>
    <row r="9" spans="1:25" x14ac:dyDescent="0.3">
      <c r="A9" s="1">
        <v>18</v>
      </c>
      <c r="B9" s="1">
        <v>330</v>
      </c>
      <c r="C9" s="1">
        <v>3</v>
      </c>
      <c r="D9" s="1">
        <v>21</v>
      </c>
      <c r="E9" s="1">
        <v>69</v>
      </c>
      <c r="F9" s="1">
        <v>22.79</v>
      </c>
      <c r="G9" s="1">
        <v>3</v>
      </c>
      <c r="H9" s="1">
        <v>5</v>
      </c>
      <c r="I9" s="1">
        <v>0</v>
      </c>
      <c r="J9" s="1">
        <v>0</v>
      </c>
      <c r="K9" s="1">
        <v>2</v>
      </c>
      <c r="L9" s="1">
        <v>1</v>
      </c>
      <c r="M9" s="1">
        <v>2000</v>
      </c>
      <c r="N9" s="1">
        <v>84</v>
      </c>
      <c r="O9" s="1">
        <v>151</v>
      </c>
      <c r="P9" s="1">
        <v>32</v>
      </c>
      <c r="Q9" s="1">
        <v>1</v>
      </c>
      <c r="R9" t="s">
        <v>41</v>
      </c>
      <c r="S9">
        <f t="shared" si="0"/>
        <v>0</v>
      </c>
    </row>
    <row r="10" spans="1:25" x14ac:dyDescent="0.3">
      <c r="A10" s="1">
        <v>24</v>
      </c>
      <c r="B10" s="1">
        <v>225</v>
      </c>
      <c r="C10" s="1">
        <v>2</v>
      </c>
      <c r="D10" s="1">
        <v>17</v>
      </c>
      <c r="E10" s="1">
        <v>69</v>
      </c>
      <c r="F10" s="1">
        <v>21.63</v>
      </c>
      <c r="G10" s="1">
        <v>3</v>
      </c>
      <c r="H10" s="1">
        <v>5</v>
      </c>
      <c r="I10" s="1">
        <v>0</v>
      </c>
      <c r="J10" s="1">
        <v>0</v>
      </c>
      <c r="K10" s="1">
        <v>0</v>
      </c>
      <c r="L10" s="1">
        <v>0</v>
      </c>
      <c r="M10" s="1">
        <v>2000</v>
      </c>
      <c r="N10" s="1">
        <v>83</v>
      </c>
      <c r="O10" s="1">
        <v>134</v>
      </c>
      <c r="P10" s="1">
        <v>32</v>
      </c>
      <c r="Q10" s="1">
        <v>2</v>
      </c>
      <c r="R10" t="s">
        <v>42</v>
      </c>
      <c r="S10">
        <f t="shared" si="0"/>
        <v>100</v>
      </c>
    </row>
    <row r="11" spans="1:25" x14ac:dyDescent="0.3">
      <c r="A11" s="1">
        <v>2</v>
      </c>
      <c r="B11" s="1">
        <v>385</v>
      </c>
      <c r="C11" s="1">
        <v>4</v>
      </c>
      <c r="D11" s="1">
        <v>22</v>
      </c>
      <c r="E11" s="1">
        <v>82</v>
      </c>
      <c r="F11" s="1">
        <v>22.71</v>
      </c>
      <c r="G11" s="1">
        <v>3</v>
      </c>
      <c r="H11" s="1">
        <v>5</v>
      </c>
      <c r="I11" s="1">
        <v>1</v>
      </c>
      <c r="J11" s="1">
        <v>1</v>
      </c>
      <c r="K11" s="1">
        <v>2</v>
      </c>
      <c r="L11" s="1">
        <v>0</v>
      </c>
      <c r="M11" s="1">
        <v>2100</v>
      </c>
      <c r="N11" s="1">
        <v>107</v>
      </c>
      <c r="O11" s="1">
        <v>154</v>
      </c>
      <c r="P11" s="1">
        <v>25</v>
      </c>
      <c r="Q11" s="1">
        <v>2</v>
      </c>
      <c r="R11" t="s">
        <v>43</v>
      </c>
      <c r="S11">
        <f t="shared" si="0"/>
        <v>0</v>
      </c>
    </row>
    <row r="12" spans="1:25" x14ac:dyDescent="0.3">
      <c r="A12" s="1">
        <v>7</v>
      </c>
      <c r="B12" s="1">
        <v>205</v>
      </c>
      <c r="C12" s="1">
        <v>1</v>
      </c>
      <c r="D12" s="1">
        <v>16</v>
      </c>
      <c r="E12" s="1">
        <v>70</v>
      </c>
      <c r="F12" s="1">
        <v>22.72</v>
      </c>
      <c r="G12" s="1">
        <v>2</v>
      </c>
      <c r="H12" s="1">
        <v>4</v>
      </c>
      <c r="I12" s="1">
        <v>0</v>
      </c>
      <c r="J12" s="1">
        <v>0</v>
      </c>
      <c r="K12" s="1">
        <v>1</v>
      </c>
      <c r="L12" s="1">
        <v>0</v>
      </c>
      <c r="M12" s="1">
        <v>2100</v>
      </c>
      <c r="N12" s="1">
        <v>48</v>
      </c>
      <c r="O12" s="1">
        <v>141</v>
      </c>
      <c r="P12" s="1">
        <v>36</v>
      </c>
      <c r="Q12" s="1">
        <v>2</v>
      </c>
      <c r="R12" t="s">
        <v>44</v>
      </c>
      <c r="S12">
        <f t="shared" si="0"/>
        <v>100</v>
      </c>
    </row>
    <row r="13" spans="1:25" x14ac:dyDescent="0.3">
      <c r="A13" s="1">
        <v>8</v>
      </c>
      <c r="B13" s="1">
        <v>230</v>
      </c>
      <c r="C13" s="1">
        <v>2</v>
      </c>
      <c r="D13" s="1">
        <v>16</v>
      </c>
      <c r="E13" s="1">
        <v>74</v>
      </c>
      <c r="F13" s="1">
        <v>21.59</v>
      </c>
      <c r="G13" s="1">
        <v>3</v>
      </c>
      <c r="H13" s="1">
        <v>5</v>
      </c>
      <c r="I13" s="1">
        <v>0</v>
      </c>
      <c r="J13" s="1">
        <v>0</v>
      </c>
      <c r="K13" s="1">
        <v>1</v>
      </c>
      <c r="L13" s="1">
        <v>0</v>
      </c>
      <c r="M13" s="1">
        <v>2200</v>
      </c>
      <c r="N13" s="1">
        <v>56</v>
      </c>
      <c r="O13" s="1">
        <v>135</v>
      </c>
      <c r="P13" s="1">
        <v>45</v>
      </c>
      <c r="Q13" s="1">
        <v>3</v>
      </c>
      <c r="R13" t="s">
        <v>45</v>
      </c>
      <c r="S13">
        <f t="shared" si="0"/>
        <v>200</v>
      </c>
    </row>
    <row r="14" spans="1:25" x14ac:dyDescent="0.3">
      <c r="A14" s="1">
        <v>1</v>
      </c>
      <c r="B14" s="1">
        <v>560</v>
      </c>
      <c r="C14" s="1">
        <v>7</v>
      </c>
      <c r="D14" s="1">
        <v>28</v>
      </c>
      <c r="E14" s="1">
        <v>98</v>
      </c>
      <c r="F14" s="1">
        <v>28.95</v>
      </c>
      <c r="G14" s="1">
        <v>3</v>
      </c>
      <c r="H14" s="1">
        <v>7</v>
      </c>
      <c r="I14" s="1">
        <v>1</v>
      </c>
      <c r="J14" s="1">
        <v>1</v>
      </c>
      <c r="K14" s="1">
        <v>3</v>
      </c>
      <c r="L14" s="1">
        <v>2</v>
      </c>
      <c r="M14" s="1">
        <v>2400</v>
      </c>
      <c r="N14" s="1">
        <v>114</v>
      </c>
      <c r="O14" s="1">
        <v>148</v>
      </c>
      <c r="P14" s="1">
        <v>22</v>
      </c>
      <c r="Q14" s="1">
        <v>0</v>
      </c>
      <c r="R14" t="s">
        <v>46</v>
      </c>
      <c r="S14">
        <f t="shared" si="0"/>
        <v>0</v>
      </c>
    </row>
    <row r="15" spans="1:25" x14ac:dyDescent="0.3">
      <c r="A15" s="1">
        <v>13</v>
      </c>
      <c r="B15" s="1">
        <v>430</v>
      </c>
      <c r="C15" s="1">
        <v>6</v>
      </c>
      <c r="D15" s="1">
        <v>22</v>
      </c>
      <c r="E15" s="1">
        <v>77</v>
      </c>
      <c r="F15" s="1">
        <v>22.74</v>
      </c>
      <c r="G15" s="1">
        <v>4</v>
      </c>
      <c r="H15" s="1">
        <v>7</v>
      </c>
      <c r="I15" s="1">
        <v>0</v>
      </c>
      <c r="J15" s="1">
        <v>0</v>
      </c>
      <c r="K15" s="1">
        <v>3</v>
      </c>
      <c r="L15" s="1">
        <v>2</v>
      </c>
      <c r="M15" s="1">
        <v>2400</v>
      </c>
      <c r="N15" s="1">
        <v>106</v>
      </c>
      <c r="O15" s="1">
        <v>111</v>
      </c>
      <c r="P15" s="1">
        <v>40</v>
      </c>
      <c r="Q15" s="1">
        <v>1</v>
      </c>
      <c r="R15" t="s">
        <v>47</v>
      </c>
      <c r="S15">
        <f t="shared" si="0"/>
        <v>0</v>
      </c>
    </row>
    <row r="16" spans="1:25" x14ac:dyDescent="0.3">
      <c r="A16" s="1">
        <v>19</v>
      </c>
      <c r="B16" s="1">
        <v>375</v>
      </c>
      <c r="C16" s="1">
        <v>5.5</v>
      </c>
      <c r="D16" s="1">
        <v>24</v>
      </c>
      <c r="E16" s="1">
        <v>78</v>
      </c>
      <c r="F16" s="1">
        <v>25.18</v>
      </c>
      <c r="G16" s="1">
        <v>3</v>
      </c>
      <c r="H16" s="1">
        <v>4</v>
      </c>
      <c r="I16" s="1">
        <v>1</v>
      </c>
      <c r="J16" s="1">
        <v>0</v>
      </c>
      <c r="K16" s="1">
        <v>2</v>
      </c>
      <c r="L16" s="1">
        <v>2</v>
      </c>
      <c r="M16" s="1">
        <v>2400</v>
      </c>
      <c r="N16" s="1">
        <v>89</v>
      </c>
      <c r="O16" s="1">
        <v>162</v>
      </c>
      <c r="P16" s="1">
        <v>38</v>
      </c>
      <c r="Q16" s="1">
        <v>1</v>
      </c>
      <c r="R16" t="s">
        <v>48</v>
      </c>
      <c r="S16">
        <f t="shared" si="0"/>
        <v>100</v>
      </c>
    </row>
    <row r="17" spans="1:19" x14ac:dyDescent="0.3">
      <c r="A17" s="1">
        <v>12</v>
      </c>
      <c r="B17" s="1">
        <v>410</v>
      </c>
      <c r="C17" s="1">
        <v>3</v>
      </c>
      <c r="D17" s="1">
        <v>19</v>
      </c>
      <c r="E17" s="1">
        <v>82</v>
      </c>
      <c r="F17" s="1">
        <v>23.2</v>
      </c>
      <c r="G17" s="1">
        <v>4</v>
      </c>
      <c r="H17" s="1">
        <v>6</v>
      </c>
      <c r="I17" s="1">
        <v>0</v>
      </c>
      <c r="J17" s="1">
        <v>1</v>
      </c>
      <c r="K17" s="1">
        <v>2</v>
      </c>
      <c r="L17" s="1">
        <v>0</v>
      </c>
      <c r="M17" s="1">
        <v>2500</v>
      </c>
      <c r="N17" s="1">
        <v>115</v>
      </c>
      <c r="O17" s="1">
        <v>174</v>
      </c>
      <c r="P17" s="1">
        <v>47</v>
      </c>
      <c r="Q17" s="1">
        <v>2</v>
      </c>
      <c r="R17" t="s">
        <v>49</v>
      </c>
      <c r="S17">
        <f t="shared" si="0"/>
        <v>0</v>
      </c>
    </row>
    <row r="18" spans="1:19" x14ac:dyDescent="0.3">
      <c r="A18" s="1">
        <v>26</v>
      </c>
      <c r="B18" s="1">
        <v>465</v>
      </c>
      <c r="C18" s="1">
        <v>9</v>
      </c>
      <c r="D18" s="1">
        <v>33</v>
      </c>
      <c r="E18" s="1">
        <v>96</v>
      </c>
      <c r="F18" s="1">
        <v>24.08</v>
      </c>
      <c r="G18" s="1">
        <v>3</v>
      </c>
      <c r="H18" s="1">
        <v>5</v>
      </c>
      <c r="I18" s="1">
        <v>1</v>
      </c>
      <c r="J18" s="1">
        <v>0</v>
      </c>
      <c r="K18" s="1">
        <v>3</v>
      </c>
      <c r="L18" s="1">
        <v>1</v>
      </c>
      <c r="M18" s="1">
        <v>2500</v>
      </c>
      <c r="N18" s="1">
        <v>99</v>
      </c>
      <c r="O18" s="1">
        <v>180</v>
      </c>
      <c r="P18" s="1">
        <v>43</v>
      </c>
      <c r="Q18" s="1">
        <v>3</v>
      </c>
      <c r="R18" t="s">
        <v>50</v>
      </c>
      <c r="S18">
        <f t="shared" si="0"/>
        <v>100</v>
      </c>
    </row>
    <row r="19" spans="1:19" x14ac:dyDescent="0.3">
      <c r="A19" s="1">
        <v>11</v>
      </c>
      <c r="B19" s="1">
        <v>295</v>
      </c>
      <c r="C19" s="1">
        <v>2.5</v>
      </c>
      <c r="D19" s="1">
        <v>18</v>
      </c>
      <c r="E19" s="1">
        <v>89</v>
      </c>
      <c r="F19" s="1">
        <v>27.47</v>
      </c>
      <c r="G19" s="1">
        <v>3</v>
      </c>
      <c r="H19" s="1">
        <v>5</v>
      </c>
      <c r="I19" s="1">
        <v>0</v>
      </c>
      <c r="J19" s="1">
        <v>1</v>
      </c>
      <c r="K19" s="1">
        <v>2</v>
      </c>
      <c r="L19" s="1">
        <v>0</v>
      </c>
      <c r="M19" s="1">
        <v>2600</v>
      </c>
      <c r="N19" s="1">
        <v>113</v>
      </c>
      <c r="O19" s="1">
        <v>183</v>
      </c>
      <c r="P19" s="1">
        <v>49</v>
      </c>
      <c r="Q19" s="1">
        <v>2</v>
      </c>
      <c r="R19" t="s">
        <v>51</v>
      </c>
      <c r="S19">
        <f t="shared" si="0"/>
        <v>0</v>
      </c>
    </row>
    <row r="20" spans="1:19" x14ac:dyDescent="0.3">
      <c r="A20" s="1">
        <v>21</v>
      </c>
      <c r="B20" s="1">
        <v>510</v>
      </c>
      <c r="C20" s="1">
        <v>7</v>
      </c>
      <c r="D20" s="1">
        <v>32</v>
      </c>
      <c r="E20" s="1">
        <v>89</v>
      </c>
      <c r="F20" s="1">
        <v>24.96</v>
      </c>
      <c r="G20" s="1">
        <v>3</v>
      </c>
      <c r="H20" s="1">
        <v>5</v>
      </c>
      <c r="I20" s="1">
        <v>0</v>
      </c>
      <c r="J20" s="1">
        <v>1</v>
      </c>
      <c r="K20" s="1">
        <v>2</v>
      </c>
      <c r="L20" s="1">
        <v>1</v>
      </c>
      <c r="M20" s="1">
        <v>2600</v>
      </c>
      <c r="N20" s="1">
        <v>105</v>
      </c>
      <c r="O20" s="1">
        <v>167</v>
      </c>
      <c r="P20" s="1">
        <v>55</v>
      </c>
      <c r="Q20" s="1">
        <v>2</v>
      </c>
      <c r="R20" t="s">
        <v>52</v>
      </c>
      <c r="S20">
        <f t="shared" si="0"/>
        <v>100</v>
      </c>
    </row>
    <row r="21" spans="1:19" x14ac:dyDescent="0.3">
      <c r="A21" s="1">
        <v>20</v>
      </c>
      <c r="B21" s="1">
        <v>590</v>
      </c>
      <c r="C21" s="1">
        <v>9</v>
      </c>
      <c r="D21" s="1">
        <v>28</v>
      </c>
      <c r="E21" s="1">
        <v>93</v>
      </c>
      <c r="F21" s="1">
        <v>25.76</v>
      </c>
      <c r="G21" s="1">
        <v>4</v>
      </c>
      <c r="H21" s="1">
        <v>6</v>
      </c>
      <c r="I21" s="1">
        <v>0</v>
      </c>
      <c r="J21" s="1">
        <v>1</v>
      </c>
      <c r="K21" s="1">
        <v>3</v>
      </c>
      <c r="L21" s="1">
        <v>2</v>
      </c>
      <c r="M21" s="1">
        <v>2700</v>
      </c>
      <c r="N21" s="1">
        <v>110</v>
      </c>
      <c r="O21" s="1">
        <v>181</v>
      </c>
      <c r="P21" s="1">
        <v>47</v>
      </c>
      <c r="Q21" s="1">
        <v>3</v>
      </c>
      <c r="R21" t="s">
        <v>53</v>
      </c>
      <c r="S21">
        <f t="shared" si="0"/>
        <v>0</v>
      </c>
    </row>
    <row r="22" spans="1:19" x14ac:dyDescent="0.3">
      <c r="A22" s="1">
        <v>22</v>
      </c>
      <c r="B22" s="1">
        <v>420</v>
      </c>
      <c r="C22" s="1">
        <v>5</v>
      </c>
      <c r="D22" s="1">
        <v>19</v>
      </c>
      <c r="E22" s="1">
        <v>84</v>
      </c>
      <c r="F22" s="1">
        <v>23.01</v>
      </c>
      <c r="G22" s="1">
        <v>3</v>
      </c>
      <c r="H22" s="1">
        <v>5</v>
      </c>
      <c r="I22" s="1">
        <v>0</v>
      </c>
      <c r="J22" s="1">
        <v>1</v>
      </c>
      <c r="K22" s="1">
        <v>2</v>
      </c>
      <c r="L22" s="1">
        <v>1</v>
      </c>
      <c r="M22" s="1">
        <v>2700</v>
      </c>
      <c r="N22" s="1">
        <v>112</v>
      </c>
      <c r="O22" s="1">
        <v>144</v>
      </c>
      <c r="P22" s="1">
        <v>47</v>
      </c>
      <c r="Q22" s="1">
        <v>2</v>
      </c>
      <c r="R22" t="s">
        <v>54</v>
      </c>
      <c r="S22">
        <f t="shared" si="0"/>
        <v>100</v>
      </c>
    </row>
    <row r="23" spans="1:19" x14ac:dyDescent="0.3">
      <c r="A23" s="1">
        <v>6</v>
      </c>
      <c r="B23" s="1">
        <v>475</v>
      </c>
      <c r="C23" s="1">
        <v>7.5</v>
      </c>
      <c r="D23" s="1">
        <v>31</v>
      </c>
      <c r="E23" s="1">
        <v>102</v>
      </c>
      <c r="F23" s="1">
        <v>29.13</v>
      </c>
      <c r="G23" s="1">
        <v>4</v>
      </c>
      <c r="H23" s="1">
        <v>7</v>
      </c>
      <c r="I23" s="1">
        <v>0</v>
      </c>
      <c r="J23" s="1">
        <v>1</v>
      </c>
      <c r="K23" s="1">
        <v>3</v>
      </c>
      <c r="L23" s="1">
        <v>2</v>
      </c>
      <c r="M23" s="1">
        <v>2800</v>
      </c>
      <c r="N23" s="1">
        <v>137</v>
      </c>
      <c r="O23" s="1">
        <v>190</v>
      </c>
      <c r="P23" s="1">
        <v>55</v>
      </c>
      <c r="Q23" s="1">
        <v>3</v>
      </c>
      <c r="R23" t="s">
        <v>55</v>
      </c>
      <c r="S23">
        <f t="shared" si="0"/>
        <v>0</v>
      </c>
    </row>
    <row r="24" spans="1:19" x14ac:dyDescent="0.3">
      <c r="A24" s="1">
        <v>14</v>
      </c>
      <c r="B24" s="1">
        <v>460</v>
      </c>
      <c r="C24" s="1">
        <v>8</v>
      </c>
      <c r="D24" s="1">
        <v>26</v>
      </c>
      <c r="E24" s="1">
        <v>90</v>
      </c>
      <c r="F24" s="1">
        <v>26.01</v>
      </c>
      <c r="G24" s="1">
        <v>5</v>
      </c>
      <c r="H24" s="1">
        <v>5</v>
      </c>
      <c r="I24" s="1">
        <v>1</v>
      </c>
      <c r="J24" s="1">
        <v>1</v>
      </c>
      <c r="K24" s="1">
        <v>3</v>
      </c>
      <c r="L24" s="1">
        <v>2</v>
      </c>
      <c r="M24" s="1">
        <v>2800</v>
      </c>
      <c r="N24" s="1">
        <v>123</v>
      </c>
      <c r="O24" s="1">
        <v>169</v>
      </c>
      <c r="P24" s="1">
        <v>39</v>
      </c>
      <c r="Q24" s="1">
        <v>3</v>
      </c>
      <c r="R24" t="s">
        <v>56</v>
      </c>
      <c r="S24">
        <f t="shared" si="0"/>
        <v>0</v>
      </c>
    </row>
    <row r="25" spans="1:19" x14ac:dyDescent="0.3">
      <c r="A25" s="1">
        <v>23</v>
      </c>
      <c r="B25" s="1">
        <v>455</v>
      </c>
      <c r="C25" s="1">
        <v>4.5</v>
      </c>
      <c r="D25" s="1">
        <v>20</v>
      </c>
      <c r="E25" s="1">
        <v>92</v>
      </c>
      <c r="F25" s="1">
        <v>25.11</v>
      </c>
      <c r="G25" s="1">
        <v>4</v>
      </c>
      <c r="H25" s="1">
        <v>7</v>
      </c>
      <c r="I25" s="1">
        <v>1</v>
      </c>
      <c r="J25" s="1">
        <v>1</v>
      </c>
      <c r="K25" s="1">
        <v>2</v>
      </c>
      <c r="L25" s="1">
        <v>1</v>
      </c>
      <c r="M25" s="1">
        <v>2800</v>
      </c>
      <c r="N25" s="1">
        <v>121</v>
      </c>
      <c r="O25" s="1">
        <v>190</v>
      </c>
      <c r="P25" s="1">
        <v>62</v>
      </c>
      <c r="Q25" s="1">
        <v>1</v>
      </c>
      <c r="R25" t="s">
        <v>57</v>
      </c>
      <c r="S25">
        <f t="shared" si="0"/>
        <v>100</v>
      </c>
    </row>
    <row r="26" spans="1:19" x14ac:dyDescent="0.3">
      <c r="A26" s="1">
        <v>15</v>
      </c>
      <c r="B26" s="1">
        <v>480</v>
      </c>
      <c r="C26" s="1">
        <v>10</v>
      </c>
      <c r="D26" s="1">
        <v>24</v>
      </c>
      <c r="E26" s="1">
        <v>96</v>
      </c>
      <c r="F26" s="1">
        <v>28.05</v>
      </c>
      <c r="G26" s="1">
        <v>5</v>
      </c>
      <c r="H26" s="1">
        <v>6</v>
      </c>
      <c r="I26" s="1">
        <v>0</v>
      </c>
      <c r="J26" s="1">
        <v>1</v>
      </c>
      <c r="K26" s="1">
        <v>3</v>
      </c>
      <c r="L26" s="1">
        <v>3</v>
      </c>
      <c r="M26" s="1">
        <v>2900</v>
      </c>
      <c r="N26" s="1">
        <v>119</v>
      </c>
      <c r="O26" s="1">
        <v>210</v>
      </c>
      <c r="P26" s="1">
        <v>48</v>
      </c>
      <c r="Q26" s="1">
        <v>3</v>
      </c>
      <c r="R26" t="s">
        <v>58</v>
      </c>
      <c r="S26">
        <f t="shared" si="0"/>
        <v>300</v>
      </c>
    </row>
    <row r="27" spans="1:19" x14ac:dyDescent="0.3">
      <c r="A27" s="1">
        <v>25</v>
      </c>
      <c r="B27" s="1">
        <v>550</v>
      </c>
      <c r="C27" s="1">
        <v>11</v>
      </c>
      <c r="D27" s="1">
        <v>34</v>
      </c>
      <c r="E27" s="1">
        <v>108</v>
      </c>
      <c r="F27" s="1">
        <v>28.54</v>
      </c>
      <c r="G27" s="1">
        <v>5</v>
      </c>
      <c r="H27" s="1">
        <v>6</v>
      </c>
      <c r="I27" s="1">
        <v>0</v>
      </c>
      <c r="J27" s="1">
        <v>1</v>
      </c>
      <c r="K27" s="1">
        <v>3</v>
      </c>
      <c r="L27" s="1">
        <v>2</v>
      </c>
      <c r="M27" s="1">
        <v>3200</v>
      </c>
      <c r="N27" s="1">
        <v>140</v>
      </c>
      <c r="O27" s="1">
        <v>213</v>
      </c>
      <c r="P27" s="1">
        <v>58</v>
      </c>
      <c r="Q27" s="1">
        <v>2</v>
      </c>
      <c r="R27" t="s">
        <v>59</v>
      </c>
      <c r="S27">
        <f t="shared" si="0"/>
        <v>0</v>
      </c>
    </row>
    <row r="28" spans="1:19" x14ac:dyDescent="0.3">
      <c r="A28" s="1">
        <v>16</v>
      </c>
      <c r="B28" s="1">
        <v>690</v>
      </c>
      <c r="C28" s="1">
        <v>12</v>
      </c>
      <c r="D28" s="1">
        <v>32</v>
      </c>
      <c r="E28" s="1">
        <v>118</v>
      </c>
      <c r="F28" s="1">
        <v>35.24</v>
      </c>
      <c r="G28" s="1">
        <v>5</v>
      </c>
      <c r="H28" s="1">
        <v>6</v>
      </c>
      <c r="I28" s="1">
        <v>1</v>
      </c>
      <c r="J28" s="1">
        <v>0</v>
      </c>
      <c r="K28" s="1">
        <v>3</v>
      </c>
      <c r="L28" s="1">
        <v>3</v>
      </c>
      <c r="M28" s="1">
        <v>3200</v>
      </c>
      <c r="N28" s="1">
        <v>153</v>
      </c>
      <c r="O28" s="1">
        <v>241</v>
      </c>
      <c r="P28" s="1">
        <v>67</v>
      </c>
      <c r="Q28" s="1">
        <v>2</v>
      </c>
      <c r="R28" t="s">
        <v>60</v>
      </c>
      <c r="S28">
        <f t="shared" si="0"/>
        <v>100</v>
      </c>
    </row>
    <row r="29" spans="1:19" x14ac:dyDescent="0.3">
      <c r="A29" s="1">
        <v>30</v>
      </c>
      <c r="B29" s="1">
        <v>685</v>
      </c>
      <c r="C29" s="1">
        <v>12</v>
      </c>
      <c r="D29" s="1">
        <v>36</v>
      </c>
      <c r="E29" s="1">
        <v>103</v>
      </c>
      <c r="F29" s="1">
        <v>28.37</v>
      </c>
      <c r="G29" s="1">
        <v>4</v>
      </c>
      <c r="H29" s="1">
        <v>6</v>
      </c>
      <c r="I29" s="1">
        <v>1</v>
      </c>
      <c r="J29" s="1">
        <v>1</v>
      </c>
      <c r="K29" s="1">
        <v>3</v>
      </c>
      <c r="L29" s="1">
        <v>2</v>
      </c>
      <c r="M29" s="1">
        <v>3300</v>
      </c>
      <c r="N29" s="1">
        <v>148</v>
      </c>
      <c r="O29" s="1">
        <v>234</v>
      </c>
      <c r="P29" s="1">
        <v>67</v>
      </c>
      <c r="Q29" s="1">
        <v>2</v>
      </c>
      <c r="R29" t="s">
        <v>61</v>
      </c>
      <c r="S29">
        <f t="shared" si="0"/>
        <v>200</v>
      </c>
    </row>
    <row r="30" spans="1:19" x14ac:dyDescent="0.3">
      <c r="A30" s="1">
        <v>17</v>
      </c>
      <c r="B30" s="1">
        <v>780</v>
      </c>
      <c r="C30" s="1">
        <v>15</v>
      </c>
      <c r="D30" s="1">
        <v>31</v>
      </c>
      <c r="E30" s="1">
        <v>126</v>
      </c>
      <c r="F30" s="1">
        <v>36.42</v>
      </c>
      <c r="G30" s="1">
        <v>6</v>
      </c>
      <c r="H30" s="1">
        <v>7</v>
      </c>
      <c r="I30" s="1">
        <v>0</v>
      </c>
      <c r="J30" s="1">
        <v>1</v>
      </c>
      <c r="K30" s="1">
        <v>3</v>
      </c>
      <c r="L30" s="1">
        <v>3</v>
      </c>
      <c r="M30" s="1">
        <v>3500</v>
      </c>
      <c r="N30" s="1">
        <v>168</v>
      </c>
      <c r="O30" s="1">
        <v>265</v>
      </c>
      <c r="P30" s="1">
        <v>76</v>
      </c>
      <c r="Q30" s="1">
        <v>3</v>
      </c>
      <c r="R30" t="s">
        <v>62</v>
      </c>
      <c r="S30">
        <f t="shared" si="0"/>
        <v>0</v>
      </c>
    </row>
    <row r="31" spans="1:19" x14ac:dyDescent="0.3">
      <c r="A31" s="1">
        <v>29</v>
      </c>
      <c r="B31" s="1">
        <v>750</v>
      </c>
      <c r="C31" s="1">
        <v>17</v>
      </c>
      <c r="D31" s="1">
        <v>38</v>
      </c>
      <c r="E31" s="1">
        <v>121</v>
      </c>
      <c r="F31" s="1">
        <v>29.08</v>
      </c>
      <c r="G31" s="1">
        <v>5</v>
      </c>
      <c r="H31" s="1">
        <v>6</v>
      </c>
      <c r="I31" s="1">
        <v>0</v>
      </c>
      <c r="J31" s="1">
        <v>1</v>
      </c>
      <c r="K31" s="1">
        <v>3</v>
      </c>
      <c r="L31" s="1">
        <v>3</v>
      </c>
      <c r="M31" s="1">
        <v>3500</v>
      </c>
      <c r="N31" s="1">
        <v>160</v>
      </c>
      <c r="O31" s="1">
        <v>254</v>
      </c>
      <c r="P31" s="1">
        <v>71</v>
      </c>
      <c r="Q31" s="1">
        <v>2</v>
      </c>
    </row>
    <row r="33" spans="1:13" x14ac:dyDescent="0.3">
      <c r="A33" s="4" t="s">
        <v>10</v>
      </c>
      <c r="M33" t="s">
        <v>82</v>
      </c>
    </row>
  </sheetData>
  <sortState ref="A2:Q31">
    <sortCondition ref="M2"/>
  </sortState>
  <mergeCells count="1">
    <mergeCell ref="V4:Y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>
      <selection activeCell="U2" sqref="U2:U3"/>
    </sheetView>
  </sheetViews>
  <sheetFormatPr defaultRowHeight="14.4" x14ac:dyDescent="0.3"/>
  <cols>
    <col min="1" max="1" width="3.44140625" bestFit="1" customWidth="1"/>
    <col min="2" max="3" width="4" bestFit="1" customWidth="1"/>
    <col min="4" max="4" width="3" bestFit="1" customWidth="1"/>
    <col min="5" max="5" width="4" bestFit="1" customWidth="1"/>
    <col min="6" max="6" width="6" bestFit="1" customWidth="1"/>
    <col min="7" max="11" width="2.88671875" bestFit="1" customWidth="1"/>
    <col min="12" max="12" width="3.88671875" bestFit="1" customWidth="1"/>
    <col min="13" max="13" width="5" bestFit="1" customWidth="1"/>
    <col min="14" max="14" width="12.33203125" bestFit="1" customWidth="1"/>
    <col min="15" max="15" width="4" bestFit="1" customWidth="1"/>
    <col min="16" max="17" width="3.88671875" bestFit="1" customWidth="1"/>
  </cols>
  <sheetData>
    <row r="1" spans="1:25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  <c r="R1" s="4" t="s">
        <v>32</v>
      </c>
      <c r="T1" s="6" t="s">
        <v>33</v>
      </c>
      <c r="V1" s="4" t="s">
        <v>69</v>
      </c>
    </row>
    <row r="2" spans="1:25" x14ac:dyDescent="0.3">
      <c r="A2" s="1">
        <v>9</v>
      </c>
      <c r="B2" s="1">
        <v>155</v>
      </c>
      <c r="C2" s="1">
        <v>1.5</v>
      </c>
      <c r="D2" s="1">
        <v>15</v>
      </c>
      <c r="E2" s="1">
        <v>50</v>
      </c>
      <c r="F2" s="1">
        <v>19.29</v>
      </c>
      <c r="G2" s="1">
        <v>3</v>
      </c>
      <c r="H2" s="1">
        <v>4</v>
      </c>
      <c r="I2" s="1">
        <v>0</v>
      </c>
      <c r="J2" s="1">
        <v>1</v>
      </c>
      <c r="K2" s="1">
        <v>1</v>
      </c>
      <c r="L2" s="1">
        <v>0</v>
      </c>
      <c r="M2" s="1">
        <v>2000</v>
      </c>
      <c r="N2" s="1">
        <v>47</v>
      </c>
      <c r="O2" s="1">
        <v>150</v>
      </c>
      <c r="P2" s="1">
        <v>21</v>
      </c>
      <c r="Q2" s="1">
        <v>1</v>
      </c>
      <c r="R2" t="s">
        <v>68</v>
      </c>
      <c r="S2">
        <f>N3-N2</f>
        <v>1</v>
      </c>
      <c r="T2" t="s">
        <v>63</v>
      </c>
      <c r="U2">
        <v>16</v>
      </c>
      <c r="V2" t="s">
        <v>65</v>
      </c>
      <c r="W2">
        <v>1.5</v>
      </c>
    </row>
    <row r="3" spans="1:25" x14ac:dyDescent="0.3">
      <c r="A3" s="1">
        <v>7</v>
      </c>
      <c r="B3" s="1">
        <v>205</v>
      </c>
      <c r="C3" s="1">
        <v>1</v>
      </c>
      <c r="D3" s="1">
        <v>16</v>
      </c>
      <c r="E3" s="1">
        <v>70</v>
      </c>
      <c r="F3" s="1">
        <v>22.72</v>
      </c>
      <c r="G3" s="1">
        <v>2</v>
      </c>
      <c r="H3" s="1">
        <v>4</v>
      </c>
      <c r="I3" s="1">
        <v>0</v>
      </c>
      <c r="J3" s="1">
        <v>0</v>
      </c>
      <c r="K3" s="1">
        <v>1</v>
      </c>
      <c r="L3" s="1">
        <v>0</v>
      </c>
      <c r="M3" s="1">
        <v>2100</v>
      </c>
      <c r="N3" s="1">
        <v>48</v>
      </c>
      <c r="O3" s="1">
        <v>141</v>
      </c>
      <c r="P3" s="1">
        <v>36</v>
      </c>
      <c r="Q3" s="1">
        <v>2</v>
      </c>
      <c r="R3" t="s">
        <v>35</v>
      </c>
      <c r="S3">
        <f t="shared" ref="S3:S30" si="0">N4-N3</f>
        <v>7</v>
      </c>
      <c r="T3" t="s">
        <v>64</v>
      </c>
      <c r="U3">
        <v>6</v>
      </c>
      <c r="V3" t="s">
        <v>66</v>
      </c>
      <c r="W3">
        <v>28.5</v>
      </c>
    </row>
    <row r="4" spans="1:25" x14ac:dyDescent="0.3">
      <c r="A4" s="1">
        <v>28</v>
      </c>
      <c r="B4" s="1">
        <v>290</v>
      </c>
      <c r="C4" s="1">
        <v>2.5</v>
      </c>
      <c r="D4" s="1">
        <v>20</v>
      </c>
      <c r="E4" s="1">
        <v>65</v>
      </c>
      <c r="F4" s="1">
        <v>19.809999999999999</v>
      </c>
      <c r="G4" s="1">
        <v>2</v>
      </c>
      <c r="H4" s="1">
        <v>4</v>
      </c>
      <c r="I4" s="1">
        <v>1</v>
      </c>
      <c r="J4" s="1">
        <v>1</v>
      </c>
      <c r="K4" s="1">
        <v>0</v>
      </c>
      <c r="L4" s="1">
        <v>0</v>
      </c>
      <c r="M4" s="1">
        <v>1700</v>
      </c>
      <c r="N4" s="1">
        <v>55</v>
      </c>
      <c r="O4" s="1">
        <v>177</v>
      </c>
      <c r="P4" s="1">
        <v>32</v>
      </c>
      <c r="Q4" s="1">
        <v>1</v>
      </c>
      <c r="R4" t="s">
        <v>36</v>
      </c>
      <c r="S4">
        <f t="shared" si="0"/>
        <v>1</v>
      </c>
      <c r="V4" s="39" t="s">
        <v>67</v>
      </c>
      <c r="W4" s="39"/>
      <c r="X4" s="39"/>
      <c r="Y4" s="39"/>
    </row>
    <row r="5" spans="1:25" x14ac:dyDescent="0.3">
      <c r="A5" s="1">
        <v>8</v>
      </c>
      <c r="B5" s="1">
        <v>230</v>
      </c>
      <c r="C5" s="1">
        <v>2</v>
      </c>
      <c r="D5" s="1">
        <v>16</v>
      </c>
      <c r="E5" s="1">
        <v>74</v>
      </c>
      <c r="F5" s="1">
        <v>21.59</v>
      </c>
      <c r="G5" s="1">
        <v>3</v>
      </c>
      <c r="H5" s="1">
        <v>5</v>
      </c>
      <c r="I5" s="1">
        <v>0</v>
      </c>
      <c r="J5" s="1">
        <v>0</v>
      </c>
      <c r="K5" s="1">
        <v>1</v>
      </c>
      <c r="L5" s="1">
        <v>0</v>
      </c>
      <c r="M5" s="1">
        <v>2200</v>
      </c>
      <c r="N5" s="1">
        <v>56</v>
      </c>
      <c r="O5" s="1">
        <v>135</v>
      </c>
      <c r="P5" s="1">
        <v>45</v>
      </c>
      <c r="Q5" s="1">
        <v>3</v>
      </c>
      <c r="R5" t="s">
        <v>37</v>
      </c>
      <c r="S5">
        <f t="shared" si="0"/>
        <v>7</v>
      </c>
    </row>
    <row r="6" spans="1:25" x14ac:dyDescent="0.3">
      <c r="A6" s="1">
        <v>10</v>
      </c>
      <c r="B6" s="1">
        <v>160</v>
      </c>
      <c r="C6" s="1">
        <v>1</v>
      </c>
      <c r="D6" s="1">
        <v>15</v>
      </c>
      <c r="E6" s="1">
        <v>56</v>
      </c>
      <c r="F6" s="1">
        <v>20.32</v>
      </c>
      <c r="G6" s="1">
        <v>2</v>
      </c>
      <c r="H6" s="1">
        <v>4</v>
      </c>
      <c r="I6" s="1">
        <v>0</v>
      </c>
      <c r="J6" s="1">
        <v>1</v>
      </c>
      <c r="K6" s="1">
        <v>0</v>
      </c>
      <c r="L6" s="1">
        <v>0</v>
      </c>
      <c r="M6" s="1">
        <v>1700</v>
      </c>
      <c r="N6" s="1">
        <v>63</v>
      </c>
      <c r="O6" s="1">
        <v>144</v>
      </c>
      <c r="P6" s="1">
        <v>26</v>
      </c>
      <c r="Q6" s="1">
        <v>1</v>
      </c>
      <c r="R6" t="s">
        <v>38</v>
      </c>
      <c r="S6">
        <f t="shared" si="0"/>
        <v>4</v>
      </c>
    </row>
    <row r="7" spans="1:25" x14ac:dyDescent="0.3">
      <c r="A7" s="1">
        <v>27</v>
      </c>
      <c r="B7" s="1">
        <v>325</v>
      </c>
      <c r="C7" s="1">
        <v>3</v>
      </c>
      <c r="D7" s="1">
        <v>22</v>
      </c>
      <c r="E7" s="1">
        <v>71</v>
      </c>
      <c r="F7" s="1">
        <v>20.77</v>
      </c>
      <c r="G7" s="1">
        <v>3</v>
      </c>
      <c r="H7" s="1">
        <v>4</v>
      </c>
      <c r="I7" s="1">
        <v>1</v>
      </c>
      <c r="J7" s="1">
        <v>0</v>
      </c>
      <c r="K7" s="1">
        <v>1</v>
      </c>
      <c r="L7" s="1">
        <v>0</v>
      </c>
      <c r="M7" s="1">
        <v>1900</v>
      </c>
      <c r="N7" s="1">
        <v>67</v>
      </c>
      <c r="O7" s="1">
        <v>164</v>
      </c>
      <c r="P7" s="1">
        <v>39</v>
      </c>
      <c r="Q7" s="1">
        <v>1</v>
      </c>
      <c r="R7" t="s">
        <v>39</v>
      </c>
      <c r="S7">
        <f t="shared" si="0"/>
        <v>16</v>
      </c>
    </row>
    <row r="8" spans="1:25" x14ac:dyDescent="0.3">
      <c r="A8" s="1">
        <v>24</v>
      </c>
      <c r="B8" s="1">
        <v>225</v>
      </c>
      <c r="C8" s="1">
        <v>2</v>
      </c>
      <c r="D8" s="1">
        <v>17</v>
      </c>
      <c r="E8" s="1">
        <v>69</v>
      </c>
      <c r="F8" s="1">
        <v>21.63</v>
      </c>
      <c r="G8" s="1">
        <v>3</v>
      </c>
      <c r="H8" s="1">
        <v>5</v>
      </c>
      <c r="I8" s="1">
        <v>0</v>
      </c>
      <c r="J8" s="1">
        <v>0</v>
      </c>
      <c r="K8" s="1">
        <v>0</v>
      </c>
      <c r="L8" s="1">
        <v>0</v>
      </c>
      <c r="M8" s="1">
        <v>2000</v>
      </c>
      <c r="N8" s="1">
        <v>83</v>
      </c>
      <c r="O8" s="1">
        <v>134</v>
      </c>
      <c r="P8" s="1">
        <v>32</v>
      </c>
      <c r="Q8" s="1">
        <v>2</v>
      </c>
      <c r="R8" t="s">
        <v>40</v>
      </c>
      <c r="S8">
        <f t="shared" si="0"/>
        <v>1</v>
      </c>
    </row>
    <row r="9" spans="1:25" x14ac:dyDescent="0.3">
      <c r="A9" s="1">
        <v>4</v>
      </c>
      <c r="B9" s="1">
        <v>180</v>
      </c>
      <c r="C9" s="1">
        <v>0.5</v>
      </c>
      <c r="D9" s="1">
        <v>16</v>
      </c>
      <c r="E9" s="1">
        <v>51</v>
      </c>
      <c r="F9" s="1">
        <v>17.649999999999999</v>
      </c>
      <c r="G9" s="1">
        <v>2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1800</v>
      </c>
      <c r="N9" s="1">
        <v>84</v>
      </c>
      <c r="O9" s="1">
        <v>128</v>
      </c>
      <c r="P9" s="1">
        <v>28</v>
      </c>
      <c r="Q9" s="1">
        <v>1</v>
      </c>
      <c r="R9" t="s">
        <v>41</v>
      </c>
      <c r="S9">
        <f t="shared" si="0"/>
        <v>0</v>
      </c>
    </row>
    <row r="10" spans="1:25" x14ac:dyDescent="0.3">
      <c r="A10" s="1">
        <v>18</v>
      </c>
      <c r="B10" s="1">
        <v>330</v>
      </c>
      <c r="C10" s="1">
        <v>3</v>
      </c>
      <c r="D10" s="1">
        <v>21</v>
      </c>
      <c r="E10" s="1">
        <v>69</v>
      </c>
      <c r="F10" s="1">
        <v>22.79</v>
      </c>
      <c r="G10" s="1">
        <v>3</v>
      </c>
      <c r="H10" s="1">
        <v>5</v>
      </c>
      <c r="I10" s="1">
        <v>0</v>
      </c>
      <c r="J10" s="1">
        <v>0</v>
      </c>
      <c r="K10" s="1">
        <v>2</v>
      </c>
      <c r="L10" s="1">
        <v>1</v>
      </c>
      <c r="M10" s="1">
        <v>2000</v>
      </c>
      <c r="N10" s="1">
        <v>84</v>
      </c>
      <c r="O10" s="1">
        <v>151</v>
      </c>
      <c r="P10" s="1">
        <v>32</v>
      </c>
      <c r="Q10" s="1">
        <v>1</v>
      </c>
      <c r="R10" t="s">
        <v>42</v>
      </c>
      <c r="S10">
        <f t="shared" si="0"/>
        <v>4</v>
      </c>
    </row>
    <row r="11" spans="1:25" x14ac:dyDescent="0.3">
      <c r="A11" s="1">
        <v>5</v>
      </c>
      <c r="B11" s="1">
        <v>195</v>
      </c>
      <c r="C11" s="1">
        <v>1</v>
      </c>
      <c r="D11" s="1">
        <v>17</v>
      </c>
      <c r="E11" s="1">
        <v>65</v>
      </c>
      <c r="F11" s="1">
        <v>20.98</v>
      </c>
      <c r="G11" s="1">
        <v>2</v>
      </c>
      <c r="H11" s="1">
        <v>4</v>
      </c>
      <c r="I11" s="1">
        <v>1</v>
      </c>
      <c r="J11" s="1">
        <v>1</v>
      </c>
      <c r="K11" s="1">
        <v>0</v>
      </c>
      <c r="L11" s="1">
        <v>0</v>
      </c>
      <c r="M11" s="1">
        <v>1900</v>
      </c>
      <c r="N11" s="1">
        <v>88</v>
      </c>
      <c r="O11" s="1">
        <v>134</v>
      </c>
      <c r="P11" s="1">
        <v>38</v>
      </c>
      <c r="Q11" s="1">
        <v>1</v>
      </c>
      <c r="R11" t="s">
        <v>43</v>
      </c>
      <c r="S11">
        <f t="shared" si="0"/>
        <v>1</v>
      </c>
    </row>
    <row r="12" spans="1:25" x14ac:dyDescent="0.3">
      <c r="A12" s="1">
        <v>19</v>
      </c>
      <c r="B12" s="1">
        <v>375</v>
      </c>
      <c r="C12" s="1">
        <v>5.5</v>
      </c>
      <c r="D12" s="1">
        <v>24</v>
      </c>
      <c r="E12" s="1">
        <v>78</v>
      </c>
      <c r="F12" s="1">
        <v>25.18</v>
      </c>
      <c r="G12" s="1">
        <v>3</v>
      </c>
      <c r="H12" s="1">
        <v>4</v>
      </c>
      <c r="I12" s="1">
        <v>1</v>
      </c>
      <c r="J12" s="1">
        <v>0</v>
      </c>
      <c r="K12" s="1">
        <v>2</v>
      </c>
      <c r="L12" s="1">
        <v>2</v>
      </c>
      <c r="M12" s="1">
        <v>2400</v>
      </c>
      <c r="N12" s="1">
        <v>89</v>
      </c>
      <c r="O12" s="1">
        <v>162</v>
      </c>
      <c r="P12" s="1">
        <v>38</v>
      </c>
      <c r="Q12" s="1">
        <v>1</v>
      </c>
      <c r="R12" t="s">
        <v>44</v>
      </c>
      <c r="S12">
        <f t="shared" si="0"/>
        <v>6</v>
      </c>
    </row>
    <row r="13" spans="1:25" x14ac:dyDescent="0.3">
      <c r="A13" s="1">
        <v>3</v>
      </c>
      <c r="B13" s="1">
        <v>375</v>
      </c>
      <c r="C13" s="1">
        <v>5</v>
      </c>
      <c r="D13" s="1">
        <v>19</v>
      </c>
      <c r="E13" s="1">
        <v>76</v>
      </c>
      <c r="F13" s="1">
        <v>22.45</v>
      </c>
      <c r="G13" s="1">
        <v>4</v>
      </c>
      <c r="H13" s="1">
        <v>6</v>
      </c>
      <c r="I13" s="1">
        <v>0</v>
      </c>
      <c r="J13" s="1">
        <v>1</v>
      </c>
      <c r="K13" s="1">
        <v>3</v>
      </c>
      <c r="L13" s="1">
        <v>3</v>
      </c>
      <c r="M13" s="1">
        <v>2000</v>
      </c>
      <c r="N13" s="1">
        <v>95</v>
      </c>
      <c r="O13" s="1">
        <v>147</v>
      </c>
      <c r="P13" s="1">
        <v>34</v>
      </c>
      <c r="Q13" s="1">
        <v>2</v>
      </c>
      <c r="R13" t="s">
        <v>45</v>
      </c>
      <c r="S13">
        <f t="shared" si="0"/>
        <v>4</v>
      </c>
    </row>
    <row r="14" spans="1:25" x14ac:dyDescent="0.3">
      <c r="A14" s="1">
        <v>26</v>
      </c>
      <c r="B14" s="1">
        <v>465</v>
      </c>
      <c r="C14" s="1">
        <v>9</v>
      </c>
      <c r="D14" s="1">
        <v>33</v>
      </c>
      <c r="E14" s="1">
        <v>96</v>
      </c>
      <c r="F14" s="1">
        <v>24.08</v>
      </c>
      <c r="G14" s="1">
        <v>3</v>
      </c>
      <c r="H14" s="1">
        <v>5</v>
      </c>
      <c r="I14" s="1">
        <v>1</v>
      </c>
      <c r="J14" s="1">
        <v>0</v>
      </c>
      <c r="K14" s="1">
        <v>3</v>
      </c>
      <c r="L14" s="1">
        <v>1</v>
      </c>
      <c r="M14" s="1">
        <v>2500</v>
      </c>
      <c r="N14" s="1">
        <v>99</v>
      </c>
      <c r="O14" s="1">
        <v>180</v>
      </c>
      <c r="P14" s="1">
        <v>43</v>
      </c>
      <c r="Q14" s="1">
        <v>3</v>
      </c>
      <c r="R14" t="s">
        <v>46</v>
      </c>
      <c r="S14">
        <f t="shared" si="0"/>
        <v>6</v>
      </c>
    </row>
    <row r="15" spans="1:25" x14ac:dyDescent="0.3">
      <c r="A15" s="1">
        <v>21</v>
      </c>
      <c r="B15" s="1">
        <v>510</v>
      </c>
      <c r="C15" s="1">
        <v>7</v>
      </c>
      <c r="D15" s="1">
        <v>32</v>
      </c>
      <c r="E15" s="1">
        <v>89</v>
      </c>
      <c r="F15" s="1">
        <v>24.96</v>
      </c>
      <c r="G15" s="1">
        <v>3</v>
      </c>
      <c r="H15" s="1">
        <v>5</v>
      </c>
      <c r="I15" s="1">
        <v>0</v>
      </c>
      <c r="J15" s="1">
        <v>1</v>
      </c>
      <c r="K15" s="1">
        <v>2</v>
      </c>
      <c r="L15" s="1">
        <v>1</v>
      </c>
      <c r="M15" s="1">
        <v>2600</v>
      </c>
      <c r="N15" s="1">
        <v>105</v>
      </c>
      <c r="O15" s="1">
        <v>167</v>
      </c>
      <c r="P15" s="1">
        <v>55</v>
      </c>
      <c r="Q15" s="1">
        <v>2</v>
      </c>
      <c r="R15" t="s">
        <v>47</v>
      </c>
      <c r="S15">
        <f t="shared" si="0"/>
        <v>1</v>
      </c>
    </row>
    <row r="16" spans="1:25" x14ac:dyDescent="0.3">
      <c r="A16" s="1">
        <v>13</v>
      </c>
      <c r="B16" s="1">
        <v>430</v>
      </c>
      <c r="C16" s="1">
        <v>6</v>
      </c>
      <c r="D16" s="1">
        <v>22</v>
      </c>
      <c r="E16" s="1">
        <v>77</v>
      </c>
      <c r="F16" s="1">
        <v>22.74</v>
      </c>
      <c r="G16" s="1">
        <v>4</v>
      </c>
      <c r="H16" s="1">
        <v>7</v>
      </c>
      <c r="I16" s="1">
        <v>0</v>
      </c>
      <c r="J16" s="1">
        <v>0</v>
      </c>
      <c r="K16" s="1">
        <v>3</v>
      </c>
      <c r="L16" s="1">
        <v>2</v>
      </c>
      <c r="M16" s="1">
        <v>2400</v>
      </c>
      <c r="N16" s="1">
        <v>106</v>
      </c>
      <c r="O16" s="1">
        <v>111</v>
      </c>
      <c r="P16" s="1">
        <v>40</v>
      </c>
      <c r="Q16" s="1">
        <v>1</v>
      </c>
      <c r="R16" t="s">
        <v>48</v>
      </c>
      <c r="S16">
        <f t="shared" si="0"/>
        <v>1</v>
      </c>
    </row>
    <row r="17" spans="1:19" x14ac:dyDescent="0.3">
      <c r="A17" s="1">
        <v>2</v>
      </c>
      <c r="B17" s="1">
        <v>385</v>
      </c>
      <c r="C17" s="1">
        <v>4</v>
      </c>
      <c r="D17" s="1">
        <v>22</v>
      </c>
      <c r="E17" s="1">
        <v>82</v>
      </c>
      <c r="F17" s="1">
        <v>22.71</v>
      </c>
      <c r="G17" s="1">
        <v>3</v>
      </c>
      <c r="H17" s="1">
        <v>5</v>
      </c>
      <c r="I17" s="1">
        <v>1</v>
      </c>
      <c r="J17" s="1">
        <v>1</v>
      </c>
      <c r="K17" s="1">
        <v>2</v>
      </c>
      <c r="L17" s="1">
        <v>0</v>
      </c>
      <c r="M17" s="1">
        <v>2100</v>
      </c>
      <c r="N17" s="1">
        <v>107</v>
      </c>
      <c r="O17" s="1">
        <v>154</v>
      </c>
      <c r="P17" s="1">
        <v>25</v>
      </c>
      <c r="Q17" s="1">
        <v>2</v>
      </c>
      <c r="R17" t="s">
        <v>49</v>
      </c>
      <c r="S17">
        <f t="shared" si="0"/>
        <v>3</v>
      </c>
    </row>
    <row r="18" spans="1:19" x14ac:dyDescent="0.3">
      <c r="A18" s="1">
        <v>20</v>
      </c>
      <c r="B18" s="1">
        <v>590</v>
      </c>
      <c r="C18" s="1">
        <v>9</v>
      </c>
      <c r="D18" s="1">
        <v>28</v>
      </c>
      <c r="E18" s="1">
        <v>93</v>
      </c>
      <c r="F18" s="1">
        <v>25.76</v>
      </c>
      <c r="G18" s="1">
        <v>4</v>
      </c>
      <c r="H18" s="1">
        <v>6</v>
      </c>
      <c r="I18" s="1">
        <v>0</v>
      </c>
      <c r="J18" s="1">
        <v>1</v>
      </c>
      <c r="K18" s="1">
        <v>3</v>
      </c>
      <c r="L18" s="1">
        <v>2</v>
      </c>
      <c r="M18" s="1">
        <v>2700</v>
      </c>
      <c r="N18" s="1">
        <v>110</v>
      </c>
      <c r="O18" s="1">
        <v>181</v>
      </c>
      <c r="P18" s="1">
        <v>47</v>
      </c>
      <c r="Q18" s="1">
        <v>3</v>
      </c>
      <c r="R18" t="s">
        <v>50</v>
      </c>
      <c r="S18">
        <f t="shared" si="0"/>
        <v>2</v>
      </c>
    </row>
    <row r="19" spans="1:19" x14ac:dyDescent="0.3">
      <c r="A19" s="1">
        <v>22</v>
      </c>
      <c r="B19" s="1">
        <v>420</v>
      </c>
      <c r="C19" s="1">
        <v>5</v>
      </c>
      <c r="D19" s="1">
        <v>19</v>
      </c>
      <c r="E19" s="1">
        <v>84</v>
      </c>
      <c r="F19" s="1">
        <v>23.01</v>
      </c>
      <c r="G19" s="1">
        <v>3</v>
      </c>
      <c r="H19" s="1">
        <v>5</v>
      </c>
      <c r="I19" s="1">
        <v>0</v>
      </c>
      <c r="J19" s="1">
        <v>1</v>
      </c>
      <c r="K19" s="1">
        <v>2</v>
      </c>
      <c r="L19" s="1">
        <v>1</v>
      </c>
      <c r="M19" s="1">
        <v>2700</v>
      </c>
      <c r="N19" s="1">
        <v>112</v>
      </c>
      <c r="O19" s="1">
        <v>144</v>
      </c>
      <c r="P19" s="1">
        <v>47</v>
      </c>
      <c r="Q19" s="1">
        <v>2</v>
      </c>
      <c r="R19" t="s">
        <v>51</v>
      </c>
      <c r="S19">
        <f t="shared" si="0"/>
        <v>1</v>
      </c>
    </row>
    <row r="20" spans="1:19" x14ac:dyDescent="0.3">
      <c r="A20" s="1">
        <v>11</v>
      </c>
      <c r="B20" s="1">
        <v>295</v>
      </c>
      <c r="C20" s="1">
        <v>2.5</v>
      </c>
      <c r="D20" s="1">
        <v>18</v>
      </c>
      <c r="E20" s="1">
        <v>89</v>
      </c>
      <c r="F20" s="1">
        <v>27.47</v>
      </c>
      <c r="G20" s="1">
        <v>3</v>
      </c>
      <c r="H20" s="1">
        <v>5</v>
      </c>
      <c r="I20" s="1">
        <v>0</v>
      </c>
      <c r="J20" s="1">
        <v>1</v>
      </c>
      <c r="K20" s="1">
        <v>2</v>
      </c>
      <c r="L20" s="1">
        <v>0</v>
      </c>
      <c r="M20" s="1">
        <v>2600</v>
      </c>
      <c r="N20" s="1">
        <v>113</v>
      </c>
      <c r="O20" s="1">
        <v>183</v>
      </c>
      <c r="P20" s="1">
        <v>49</v>
      </c>
      <c r="Q20" s="1">
        <v>2</v>
      </c>
      <c r="R20" t="s">
        <v>52</v>
      </c>
      <c r="S20">
        <f t="shared" si="0"/>
        <v>1</v>
      </c>
    </row>
    <row r="21" spans="1:19" x14ac:dyDescent="0.3">
      <c r="A21" s="1">
        <v>1</v>
      </c>
      <c r="B21" s="1">
        <v>560</v>
      </c>
      <c r="C21" s="1">
        <v>7</v>
      </c>
      <c r="D21" s="1">
        <v>28</v>
      </c>
      <c r="E21" s="1">
        <v>98</v>
      </c>
      <c r="F21" s="1">
        <v>28.95</v>
      </c>
      <c r="G21" s="1">
        <v>3</v>
      </c>
      <c r="H21" s="1">
        <v>7</v>
      </c>
      <c r="I21" s="1">
        <v>1</v>
      </c>
      <c r="J21" s="1">
        <v>1</v>
      </c>
      <c r="K21" s="1">
        <v>3</v>
      </c>
      <c r="L21" s="1">
        <v>2</v>
      </c>
      <c r="M21" s="1">
        <v>2400</v>
      </c>
      <c r="N21" s="1">
        <v>114</v>
      </c>
      <c r="O21" s="1">
        <v>148</v>
      </c>
      <c r="P21" s="1">
        <v>22</v>
      </c>
      <c r="Q21" s="1">
        <v>0</v>
      </c>
      <c r="R21" t="s">
        <v>53</v>
      </c>
      <c r="S21">
        <f t="shared" si="0"/>
        <v>1</v>
      </c>
    </row>
    <row r="22" spans="1:19" x14ac:dyDescent="0.3">
      <c r="A22" s="1">
        <v>12</v>
      </c>
      <c r="B22" s="1">
        <v>410</v>
      </c>
      <c r="C22" s="1">
        <v>3</v>
      </c>
      <c r="D22" s="1">
        <v>19</v>
      </c>
      <c r="E22" s="1">
        <v>82</v>
      </c>
      <c r="F22" s="1">
        <v>23.2</v>
      </c>
      <c r="G22" s="1">
        <v>4</v>
      </c>
      <c r="H22" s="1">
        <v>6</v>
      </c>
      <c r="I22" s="1">
        <v>0</v>
      </c>
      <c r="J22" s="1">
        <v>1</v>
      </c>
      <c r="K22" s="1">
        <v>2</v>
      </c>
      <c r="L22" s="1">
        <v>0</v>
      </c>
      <c r="M22" s="1">
        <v>2500</v>
      </c>
      <c r="N22" s="1">
        <v>115</v>
      </c>
      <c r="O22" s="1">
        <v>174</v>
      </c>
      <c r="P22" s="1">
        <v>47</v>
      </c>
      <c r="Q22" s="1">
        <v>2</v>
      </c>
      <c r="R22" t="s">
        <v>54</v>
      </c>
      <c r="S22">
        <f t="shared" si="0"/>
        <v>4</v>
      </c>
    </row>
    <row r="23" spans="1:19" x14ac:dyDescent="0.3">
      <c r="A23" s="1">
        <v>15</v>
      </c>
      <c r="B23" s="1">
        <v>480</v>
      </c>
      <c r="C23" s="1">
        <v>10</v>
      </c>
      <c r="D23" s="1">
        <v>24</v>
      </c>
      <c r="E23" s="1">
        <v>96</v>
      </c>
      <c r="F23" s="1">
        <v>28.05</v>
      </c>
      <c r="G23" s="1">
        <v>5</v>
      </c>
      <c r="H23" s="1">
        <v>6</v>
      </c>
      <c r="I23" s="1">
        <v>0</v>
      </c>
      <c r="J23" s="1">
        <v>1</v>
      </c>
      <c r="K23" s="1">
        <v>3</v>
      </c>
      <c r="L23" s="1">
        <v>3</v>
      </c>
      <c r="M23" s="1">
        <v>2900</v>
      </c>
      <c r="N23" s="1">
        <v>119</v>
      </c>
      <c r="O23" s="1">
        <v>210</v>
      </c>
      <c r="P23" s="1">
        <v>48</v>
      </c>
      <c r="Q23" s="1">
        <v>3</v>
      </c>
      <c r="R23" t="s">
        <v>55</v>
      </c>
      <c r="S23">
        <f t="shared" si="0"/>
        <v>2</v>
      </c>
    </row>
    <row r="24" spans="1:19" x14ac:dyDescent="0.3">
      <c r="A24" s="1">
        <v>23</v>
      </c>
      <c r="B24" s="1">
        <v>455</v>
      </c>
      <c r="C24" s="1">
        <v>4.5</v>
      </c>
      <c r="D24" s="1">
        <v>20</v>
      </c>
      <c r="E24" s="1">
        <v>92</v>
      </c>
      <c r="F24" s="1">
        <v>25.11</v>
      </c>
      <c r="G24" s="1">
        <v>4</v>
      </c>
      <c r="H24" s="1">
        <v>7</v>
      </c>
      <c r="I24" s="1">
        <v>1</v>
      </c>
      <c r="J24" s="1">
        <v>1</v>
      </c>
      <c r="K24" s="1">
        <v>2</v>
      </c>
      <c r="L24" s="1">
        <v>1</v>
      </c>
      <c r="M24" s="1">
        <v>2800</v>
      </c>
      <c r="N24" s="1">
        <v>121</v>
      </c>
      <c r="O24" s="1">
        <v>190</v>
      </c>
      <c r="P24" s="1">
        <v>62</v>
      </c>
      <c r="Q24" s="1">
        <v>1</v>
      </c>
      <c r="R24" t="s">
        <v>56</v>
      </c>
      <c r="S24">
        <f t="shared" si="0"/>
        <v>2</v>
      </c>
    </row>
    <row r="25" spans="1:19" x14ac:dyDescent="0.3">
      <c r="A25" s="1">
        <v>14</v>
      </c>
      <c r="B25" s="1">
        <v>460</v>
      </c>
      <c r="C25" s="1">
        <v>8</v>
      </c>
      <c r="D25" s="1">
        <v>26</v>
      </c>
      <c r="E25" s="1">
        <v>90</v>
      </c>
      <c r="F25" s="1">
        <v>26.01</v>
      </c>
      <c r="G25" s="1">
        <v>5</v>
      </c>
      <c r="H25" s="1">
        <v>5</v>
      </c>
      <c r="I25" s="1">
        <v>1</v>
      </c>
      <c r="J25" s="1">
        <v>1</v>
      </c>
      <c r="K25" s="1">
        <v>3</v>
      </c>
      <c r="L25" s="1">
        <v>2</v>
      </c>
      <c r="M25" s="1">
        <v>2800</v>
      </c>
      <c r="N25" s="1">
        <v>123</v>
      </c>
      <c r="O25" s="1">
        <v>169</v>
      </c>
      <c r="P25" s="1">
        <v>39</v>
      </c>
      <c r="Q25" s="1">
        <v>3</v>
      </c>
      <c r="R25" t="s">
        <v>57</v>
      </c>
      <c r="S25">
        <f t="shared" si="0"/>
        <v>14</v>
      </c>
    </row>
    <row r="26" spans="1:19" x14ac:dyDescent="0.3">
      <c r="A26" s="1">
        <v>6</v>
      </c>
      <c r="B26" s="1">
        <v>475</v>
      </c>
      <c r="C26" s="1">
        <v>7.5</v>
      </c>
      <c r="D26" s="1">
        <v>31</v>
      </c>
      <c r="E26" s="1">
        <v>102</v>
      </c>
      <c r="F26" s="1">
        <v>29.13</v>
      </c>
      <c r="G26" s="1">
        <v>4</v>
      </c>
      <c r="H26" s="1">
        <v>7</v>
      </c>
      <c r="I26" s="1">
        <v>0</v>
      </c>
      <c r="J26" s="1">
        <v>1</v>
      </c>
      <c r="K26" s="1">
        <v>3</v>
      </c>
      <c r="L26" s="1">
        <v>2</v>
      </c>
      <c r="M26" s="1">
        <v>2800</v>
      </c>
      <c r="N26" s="1">
        <v>137</v>
      </c>
      <c r="O26" s="1">
        <v>190</v>
      </c>
      <c r="P26" s="1">
        <v>55</v>
      </c>
      <c r="Q26" s="1">
        <v>3</v>
      </c>
      <c r="R26" t="s">
        <v>58</v>
      </c>
      <c r="S26">
        <f t="shared" si="0"/>
        <v>3</v>
      </c>
    </row>
    <row r="27" spans="1:19" x14ac:dyDescent="0.3">
      <c r="A27" s="1">
        <v>25</v>
      </c>
      <c r="B27" s="1">
        <v>550</v>
      </c>
      <c r="C27" s="1">
        <v>11</v>
      </c>
      <c r="D27" s="1">
        <v>34</v>
      </c>
      <c r="E27" s="1">
        <v>108</v>
      </c>
      <c r="F27" s="1">
        <v>28.54</v>
      </c>
      <c r="G27" s="1">
        <v>5</v>
      </c>
      <c r="H27" s="1">
        <v>6</v>
      </c>
      <c r="I27" s="1">
        <v>0</v>
      </c>
      <c r="J27" s="1">
        <v>1</v>
      </c>
      <c r="K27" s="1">
        <v>3</v>
      </c>
      <c r="L27" s="1">
        <v>2</v>
      </c>
      <c r="M27" s="1">
        <v>3200</v>
      </c>
      <c r="N27" s="1">
        <v>140</v>
      </c>
      <c r="O27" s="1">
        <v>213</v>
      </c>
      <c r="P27" s="1">
        <v>58</v>
      </c>
      <c r="Q27" s="1">
        <v>2</v>
      </c>
      <c r="R27" t="s">
        <v>59</v>
      </c>
      <c r="S27">
        <f t="shared" si="0"/>
        <v>8</v>
      </c>
    </row>
    <row r="28" spans="1:19" x14ac:dyDescent="0.3">
      <c r="A28" s="1">
        <v>30</v>
      </c>
      <c r="B28" s="1">
        <v>685</v>
      </c>
      <c r="C28" s="1">
        <v>12</v>
      </c>
      <c r="D28" s="1">
        <v>36</v>
      </c>
      <c r="E28" s="1">
        <v>103</v>
      </c>
      <c r="F28" s="1">
        <v>28.37</v>
      </c>
      <c r="G28" s="1">
        <v>4</v>
      </c>
      <c r="H28" s="1">
        <v>6</v>
      </c>
      <c r="I28" s="1">
        <v>1</v>
      </c>
      <c r="J28" s="1">
        <v>1</v>
      </c>
      <c r="K28" s="1">
        <v>3</v>
      </c>
      <c r="L28" s="1">
        <v>2</v>
      </c>
      <c r="M28" s="1">
        <v>3300</v>
      </c>
      <c r="N28" s="1">
        <v>148</v>
      </c>
      <c r="O28" s="1">
        <v>234</v>
      </c>
      <c r="P28" s="1">
        <v>67</v>
      </c>
      <c r="Q28" s="1">
        <v>2</v>
      </c>
      <c r="R28" t="s">
        <v>60</v>
      </c>
      <c r="S28">
        <f t="shared" si="0"/>
        <v>5</v>
      </c>
    </row>
    <row r="29" spans="1:19" x14ac:dyDescent="0.3">
      <c r="A29" s="1">
        <v>16</v>
      </c>
      <c r="B29" s="1">
        <v>690</v>
      </c>
      <c r="C29" s="1">
        <v>12</v>
      </c>
      <c r="D29" s="1">
        <v>32</v>
      </c>
      <c r="E29" s="1">
        <v>118</v>
      </c>
      <c r="F29" s="1">
        <v>35.24</v>
      </c>
      <c r="G29" s="1">
        <v>5</v>
      </c>
      <c r="H29" s="1">
        <v>6</v>
      </c>
      <c r="I29" s="1">
        <v>1</v>
      </c>
      <c r="J29" s="1">
        <v>0</v>
      </c>
      <c r="K29" s="1">
        <v>3</v>
      </c>
      <c r="L29" s="1">
        <v>3</v>
      </c>
      <c r="M29" s="1">
        <v>3200</v>
      </c>
      <c r="N29" s="1">
        <v>153</v>
      </c>
      <c r="O29" s="1">
        <v>241</v>
      </c>
      <c r="P29" s="1">
        <v>67</v>
      </c>
      <c r="Q29" s="1">
        <v>2</v>
      </c>
      <c r="R29" t="s">
        <v>61</v>
      </c>
      <c r="S29">
        <f t="shared" si="0"/>
        <v>7</v>
      </c>
    </row>
    <row r="30" spans="1:19" x14ac:dyDescent="0.3">
      <c r="A30" s="1">
        <v>29</v>
      </c>
      <c r="B30" s="1">
        <v>750</v>
      </c>
      <c r="C30" s="1">
        <v>17</v>
      </c>
      <c r="D30" s="1">
        <v>38</v>
      </c>
      <c r="E30" s="1">
        <v>121</v>
      </c>
      <c r="F30" s="1">
        <v>29.08</v>
      </c>
      <c r="G30" s="1">
        <v>5</v>
      </c>
      <c r="H30" s="1">
        <v>6</v>
      </c>
      <c r="I30" s="1">
        <v>0</v>
      </c>
      <c r="J30" s="1">
        <v>1</v>
      </c>
      <c r="K30" s="1">
        <v>3</v>
      </c>
      <c r="L30" s="1">
        <v>3</v>
      </c>
      <c r="M30" s="1">
        <v>3500</v>
      </c>
      <c r="N30" s="1">
        <v>160</v>
      </c>
      <c r="O30" s="1">
        <v>254</v>
      </c>
      <c r="P30" s="1">
        <v>71</v>
      </c>
      <c r="Q30" s="1">
        <v>2</v>
      </c>
      <c r="R30" t="s">
        <v>62</v>
      </c>
      <c r="S30">
        <f t="shared" si="0"/>
        <v>8</v>
      </c>
    </row>
    <row r="31" spans="1:19" x14ac:dyDescent="0.3">
      <c r="A31" s="1">
        <v>17</v>
      </c>
      <c r="B31" s="1">
        <v>780</v>
      </c>
      <c r="C31" s="1">
        <v>15</v>
      </c>
      <c r="D31" s="1">
        <v>31</v>
      </c>
      <c r="E31" s="1">
        <v>126</v>
      </c>
      <c r="F31" s="1">
        <v>36.42</v>
      </c>
      <c r="G31" s="1">
        <v>6</v>
      </c>
      <c r="H31" s="1">
        <v>7</v>
      </c>
      <c r="I31" s="1">
        <v>0</v>
      </c>
      <c r="J31" s="1">
        <v>1</v>
      </c>
      <c r="K31" s="1">
        <v>3</v>
      </c>
      <c r="L31" s="1">
        <v>3</v>
      </c>
      <c r="M31" s="1">
        <v>3500</v>
      </c>
      <c r="N31" s="1">
        <v>168</v>
      </c>
      <c r="O31" s="1">
        <v>265</v>
      </c>
      <c r="P31" s="1">
        <v>76</v>
      </c>
      <c r="Q31" s="1">
        <v>3</v>
      </c>
    </row>
    <row r="33" spans="1:14" x14ac:dyDescent="0.3">
      <c r="A33" s="4" t="s">
        <v>11</v>
      </c>
      <c r="N33" t="s">
        <v>83</v>
      </c>
    </row>
  </sheetData>
  <sortState ref="A2:Q31">
    <sortCondition ref="N2"/>
  </sortState>
  <mergeCells count="1">
    <mergeCell ref="V4:Y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>
      <selection activeCell="U2" sqref="U2:U3"/>
    </sheetView>
  </sheetViews>
  <sheetFormatPr defaultRowHeight="14.4" x14ac:dyDescent="0.3"/>
  <cols>
    <col min="1" max="1" width="3.44140625" bestFit="1" customWidth="1"/>
    <col min="2" max="3" width="4" bestFit="1" customWidth="1"/>
    <col min="4" max="4" width="3" bestFit="1" customWidth="1"/>
    <col min="5" max="5" width="4" bestFit="1" customWidth="1"/>
    <col min="6" max="6" width="6" bestFit="1" customWidth="1"/>
    <col min="7" max="11" width="2.88671875" bestFit="1" customWidth="1"/>
    <col min="12" max="12" width="3.88671875" bestFit="1" customWidth="1"/>
    <col min="13" max="13" width="5" bestFit="1" customWidth="1"/>
    <col min="14" max="14" width="4" bestFit="1" customWidth="1"/>
    <col min="15" max="15" width="16.33203125" bestFit="1" customWidth="1"/>
    <col min="16" max="17" width="3.88671875" bestFit="1" customWidth="1"/>
  </cols>
  <sheetData>
    <row r="1" spans="1:25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  <c r="R1" s="4" t="s">
        <v>32</v>
      </c>
      <c r="T1" s="6" t="s">
        <v>33</v>
      </c>
      <c r="V1" s="4" t="s">
        <v>69</v>
      </c>
    </row>
    <row r="2" spans="1:25" x14ac:dyDescent="0.3">
      <c r="A2" s="1">
        <v>13</v>
      </c>
      <c r="B2" s="1">
        <v>430</v>
      </c>
      <c r="C2" s="1">
        <v>6</v>
      </c>
      <c r="D2" s="1">
        <v>22</v>
      </c>
      <c r="E2" s="1">
        <v>77</v>
      </c>
      <c r="F2" s="1">
        <v>22.74</v>
      </c>
      <c r="G2" s="1">
        <v>4</v>
      </c>
      <c r="H2" s="1">
        <v>7</v>
      </c>
      <c r="I2" s="1">
        <v>0</v>
      </c>
      <c r="J2" s="1">
        <v>0</v>
      </c>
      <c r="K2" s="1">
        <v>3</v>
      </c>
      <c r="L2" s="1">
        <v>2</v>
      </c>
      <c r="M2" s="1">
        <v>2400</v>
      </c>
      <c r="N2" s="1">
        <v>106</v>
      </c>
      <c r="O2" s="1">
        <v>111</v>
      </c>
      <c r="P2" s="1">
        <v>40</v>
      </c>
      <c r="Q2" s="1">
        <v>1</v>
      </c>
      <c r="R2" t="s">
        <v>68</v>
      </c>
      <c r="S2">
        <f>O3-O2</f>
        <v>17</v>
      </c>
      <c r="T2" t="s">
        <v>63</v>
      </c>
      <c r="U2">
        <v>21</v>
      </c>
      <c r="V2" t="s">
        <v>65</v>
      </c>
      <c r="W2">
        <v>1.5</v>
      </c>
    </row>
    <row r="3" spans="1:25" x14ac:dyDescent="0.3">
      <c r="A3" s="1">
        <v>4</v>
      </c>
      <c r="B3" s="1">
        <v>180</v>
      </c>
      <c r="C3" s="1">
        <v>0.5</v>
      </c>
      <c r="D3" s="1">
        <v>16</v>
      </c>
      <c r="E3" s="1">
        <v>51</v>
      </c>
      <c r="F3" s="1">
        <v>17.649999999999999</v>
      </c>
      <c r="G3" s="1">
        <v>2</v>
      </c>
      <c r="H3" s="1">
        <v>4</v>
      </c>
      <c r="I3" s="1">
        <v>0</v>
      </c>
      <c r="J3" s="1">
        <v>0</v>
      </c>
      <c r="K3" s="1">
        <v>0</v>
      </c>
      <c r="L3" s="1">
        <v>0</v>
      </c>
      <c r="M3" s="1">
        <v>1800</v>
      </c>
      <c r="N3" s="1">
        <v>84</v>
      </c>
      <c r="O3" s="1">
        <v>128</v>
      </c>
      <c r="P3" s="1">
        <v>28</v>
      </c>
      <c r="Q3" s="1">
        <v>1</v>
      </c>
      <c r="R3" t="s">
        <v>35</v>
      </c>
      <c r="S3">
        <f t="shared" ref="S3:S30" si="0">O4-O3</f>
        <v>6</v>
      </c>
      <c r="T3" t="s">
        <v>64</v>
      </c>
      <c r="U3">
        <v>26</v>
      </c>
      <c r="V3" t="s">
        <v>66</v>
      </c>
      <c r="W3">
        <v>28.5</v>
      </c>
    </row>
    <row r="4" spans="1:25" x14ac:dyDescent="0.3">
      <c r="A4" s="1">
        <v>5</v>
      </c>
      <c r="B4" s="1">
        <v>195</v>
      </c>
      <c r="C4" s="1">
        <v>1</v>
      </c>
      <c r="D4" s="1">
        <v>17</v>
      </c>
      <c r="E4" s="1">
        <v>65</v>
      </c>
      <c r="F4" s="1">
        <v>20.98</v>
      </c>
      <c r="G4" s="1">
        <v>2</v>
      </c>
      <c r="H4" s="1">
        <v>4</v>
      </c>
      <c r="I4" s="1">
        <v>1</v>
      </c>
      <c r="J4" s="1">
        <v>1</v>
      </c>
      <c r="K4" s="1">
        <v>0</v>
      </c>
      <c r="L4" s="1">
        <v>0</v>
      </c>
      <c r="M4" s="1">
        <v>1900</v>
      </c>
      <c r="N4" s="1">
        <v>88</v>
      </c>
      <c r="O4" s="1">
        <v>134</v>
      </c>
      <c r="P4" s="1">
        <v>38</v>
      </c>
      <c r="Q4" s="1">
        <v>1</v>
      </c>
      <c r="R4" t="s">
        <v>36</v>
      </c>
      <c r="S4">
        <f t="shared" si="0"/>
        <v>0</v>
      </c>
      <c r="V4" s="39" t="s">
        <v>67</v>
      </c>
      <c r="W4" s="39"/>
      <c r="X4" s="39"/>
      <c r="Y4" s="39"/>
    </row>
    <row r="5" spans="1:25" x14ac:dyDescent="0.3">
      <c r="A5" s="1">
        <v>24</v>
      </c>
      <c r="B5" s="1">
        <v>225</v>
      </c>
      <c r="C5" s="1">
        <v>2</v>
      </c>
      <c r="D5" s="1">
        <v>17</v>
      </c>
      <c r="E5" s="1">
        <v>69</v>
      </c>
      <c r="F5" s="1">
        <v>21.63</v>
      </c>
      <c r="G5" s="1">
        <v>3</v>
      </c>
      <c r="H5" s="1">
        <v>5</v>
      </c>
      <c r="I5" s="1">
        <v>0</v>
      </c>
      <c r="J5" s="1">
        <v>0</v>
      </c>
      <c r="K5" s="1">
        <v>0</v>
      </c>
      <c r="L5" s="1">
        <v>0</v>
      </c>
      <c r="M5" s="1">
        <v>2000</v>
      </c>
      <c r="N5" s="1">
        <v>83</v>
      </c>
      <c r="O5" s="1">
        <v>134</v>
      </c>
      <c r="P5" s="1">
        <v>32</v>
      </c>
      <c r="Q5" s="1">
        <v>2</v>
      </c>
      <c r="R5" t="s">
        <v>37</v>
      </c>
      <c r="S5">
        <f t="shared" si="0"/>
        <v>1</v>
      </c>
    </row>
    <row r="6" spans="1:25" x14ac:dyDescent="0.3">
      <c r="A6" s="1">
        <v>8</v>
      </c>
      <c r="B6" s="1">
        <v>230</v>
      </c>
      <c r="C6" s="1">
        <v>2</v>
      </c>
      <c r="D6" s="1">
        <v>16</v>
      </c>
      <c r="E6" s="1">
        <v>74</v>
      </c>
      <c r="F6" s="1">
        <v>21.59</v>
      </c>
      <c r="G6" s="1">
        <v>3</v>
      </c>
      <c r="H6" s="1">
        <v>5</v>
      </c>
      <c r="I6" s="1">
        <v>0</v>
      </c>
      <c r="J6" s="1">
        <v>0</v>
      </c>
      <c r="K6" s="1">
        <v>1</v>
      </c>
      <c r="L6" s="1">
        <v>0</v>
      </c>
      <c r="M6" s="1">
        <v>2200</v>
      </c>
      <c r="N6" s="1">
        <v>56</v>
      </c>
      <c r="O6" s="1">
        <v>135</v>
      </c>
      <c r="P6" s="1">
        <v>45</v>
      </c>
      <c r="Q6" s="1">
        <v>3</v>
      </c>
      <c r="R6" t="s">
        <v>38</v>
      </c>
      <c r="S6">
        <f t="shared" si="0"/>
        <v>6</v>
      </c>
    </row>
    <row r="7" spans="1:25" x14ac:dyDescent="0.3">
      <c r="A7" s="1">
        <v>7</v>
      </c>
      <c r="B7" s="1">
        <v>205</v>
      </c>
      <c r="C7" s="1">
        <v>1</v>
      </c>
      <c r="D7" s="1">
        <v>16</v>
      </c>
      <c r="E7" s="1">
        <v>70</v>
      </c>
      <c r="F7" s="1">
        <v>22.72</v>
      </c>
      <c r="G7" s="1">
        <v>2</v>
      </c>
      <c r="H7" s="1">
        <v>4</v>
      </c>
      <c r="I7" s="1">
        <v>0</v>
      </c>
      <c r="J7" s="1">
        <v>0</v>
      </c>
      <c r="K7" s="1">
        <v>1</v>
      </c>
      <c r="L7" s="1">
        <v>0</v>
      </c>
      <c r="M7" s="1">
        <v>2100</v>
      </c>
      <c r="N7" s="1">
        <v>48</v>
      </c>
      <c r="O7" s="1">
        <v>141</v>
      </c>
      <c r="P7" s="1">
        <v>36</v>
      </c>
      <c r="Q7" s="1">
        <v>2</v>
      </c>
      <c r="R7" t="s">
        <v>39</v>
      </c>
      <c r="S7">
        <f t="shared" si="0"/>
        <v>3</v>
      </c>
    </row>
    <row r="8" spans="1:25" x14ac:dyDescent="0.3">
      <c r="A8" s="1">
        <v>10</v>
      </c>
      <c r="B8" s="1">
        <v>160</v>
      </c>
      <c r="C8" s="1">
        <v>1</v>
      </c>
      <c r="D8" s="1">
        <v>15</v>
      </c>
      <c r="E8" s="1">
        <v>56</v>
      </c>
      <c r="F8" s="1">
        <v>20.32</v>
      </c>
      <c r="G8" s="1">
        <v>2</v>
      </c>
      <c r="H8" s="1">
        <v>4</v>
      </c>
      <c r="I8" s="1">
        <v>0</v>
      </c>
      <c r="J8" s="1">
        <v>1</v>
      </c>
      <c r="K8" s="1">
        <v>0</v>
      </c>
      <c r="L8" s="1">
        <v>0</v>
      </c>
      <c r="M8" s="1">
        <v>1700</v>
      </c>
      <c r="N8" s="1">
        <v>63</v>
      </c>
      <c r="O8" s="1">
        <v>144</v>
      </c>
      <c r="P8" s="1">
        <v>26</v>
      </c>
      <c r="Q8" s="1">
        <v>1</v>
      </c>
      <c r="R8" t="s">
        <v>40</v>
      </c>
      <c r="S8">
        <f t="shared" si="0"/>
        <v>0</v>
      </c>
    </row>
    <row r="9" spans="1:25" x14ac:dyDescent="0.3">
      <c r="A9" s="1">
        <v>22</v>
      </c>
      <c r="B9" s="1">
        <v>420</v>
      </c>
      <c r="C9" s="1">
        <v>5</v>
      </c>
      <c r="D9" s="1">
        <v>19</v>
      </c>
      <c r="E9" s="1">
        <v>84</v>
      </c>
      <c r="F9" s="1">
        <v>23.01</v>
      </c>
      <c r="G9" s="1">
        <v>3</v>
      </c>
      <c r="H9" s="1">
        <v>5</v>
      </c>
      <c r="I9" s="1">
        <v>0</v>
      </c>
      <c r="J9" s="1">
        <v>1</v>
      </c>
      <c r="K9" s="1">
        <v>2</v>
      </c>
      <c r="L9" s="1">
        <v>1</v>
      </c>
      <c r="M9" s="1">
        <v>2700</v>
      </c>
      <c r="N9" s="1">
        <v>112</v>
      </c>
      <c r="O9" s="1">
        <v>144</v>
      </c>
      <c r="P9" s="1">
        <v>47</v>
      </c>
      <c r="Q9" s="1">
        <v>2</v>
      </c>
      <c r="R9" t="s">
        <v>41</v>
      </c>
      <c r="S9">
        <f t="shared" si="0"/>
        <v>3</v>
      </c>
    </row>
    <row r="10" spans="1:25" x14ac:dyDescent="0.3">
      <c r="A10" s="1">
        <v>3</v>
      </c>
      <c r="B10" s="1">
        <v>375</v>
      </c>
      <c r="C10" s="1">
        <v>5</v>
      </c>
      <c r="D10" s="1">
        <v>19</v>
      </c>
      <c r="E10" s="1">
        <v>76</v>
      </c>
      <c r="F10" s="1">
        <v>22.45</v>
      </c>
      <c r="G10" s="1">
        <v>4</v>
      </c>
      <c r="H10" s="1">
        <v>6</v>
      </c>
      <c r="I10" s="1">
        <v>0</v>
      </c>
      <c r="J10" s="1">
        <v>1</v>
      </c>
      <c r="K10" s="1">
        <v>3</v>
      </c>
      <c r="L10" s="1">
        <v>3</v>
      </c>
      <c r="M10" s="1">
        <v>2000</v>
      </c>
      <c r="N10" s="1">
        <v>95</v>
      </c>
      <c r="O10" s="1">
        <v>147</v>
      </c>
      <c r="P10" s="1">
        <v>34</v>
      </c>
      <c r="Q10" s="1">
        <v>2</v>
      </c>
      <c r="R10" t="s">
        <v>42</v>
      </c>
      <c r="S10">
        <f t="shared" si="0"/>
        <v>1</v>
      </c>
    </row>
    <row r="11" spans="1:25" x14ac:dyDescent="0.3">
      <c r="A11" s="1">
        <v>1</v>
      </c>
      <c r="B11" s="1">
        <v>560</v>
      </c>
      <c r="C11" s="1">
        <v>7</v>
      </c>
      <c r="D11" s="1">
        <v>28</v>
      </c>
      <c r="E11" s="1">
        <v>98</v>
      </c>
      <c r="F11" s="1">
        <v>28.95</v>
      </c>
      <c r="G11" s="1">
        <v>3</v>
      </c>
      <c r="H11" s="1">
        <v>7</v>
      </c>
      <c r="I11" s="1">
        <v>1</v>
      </c>
      <c r="J11" s="1">
        <v>1</v>
      </c>
      <c r="K11" s="1">
        <v>3</v>
      </c>
      <c r="L11" s="1">
        <v>2</v>
      </c>
      <c r="M11" s="1">
        <v>2400</v>
      </c>
      <c r="N11" s="1">
        <v>114</v>
      </c>
      <c r="O11" s="1">
        <v>148</v>
      </c>
      <c r="P11" s="1">
        <v>22</v>
      </c>
      <c r="Q11" s="1">
        <v>0</v>
      </c>
      <c r="R11" t="s">
        <v>43</v>
      </c>
      <c r="S11">
        <f t="shared" si="0"/>
        <v>2</v>
      </c>
    </row>
    <row r="12" spans="1:25" x14ac:dyDescent="0.3">
      <c r="A12" s="1">
        <v>9</v>
      </c>
      <c r="B12" s="1">
        <v>155</v>
      </c>
      <c r="C12" s="1">
        <v>1.5</v>
      </c>
      <c r="D12" s="1">
        <v>15</v>
      </c>
      <c r="E12" s="1">
        <v>50</v>
      </c>
      <c r="F12" s="1">
        <v>19.29</v>
      </c>
      <c r="G12" s="1">
        <v>3</v>
      </c>
      <c r="H12" s="1">
        <v>4</v>
      </c>
      <c r="I12" s="1">
        <v>0</v>
      </c>
      <c r="J12" s="1">
        <v>1</v>
      </c>
      <c r="K12" s="1">
        <v>1</v>
      </c>
      <c r="L12" s="1">
        <v>0</v>
      </c>
      <c r="M12" s="1">
        <v>2000</v>
      </c>
      <c r="N12" s="1">
        <v>47</v>
      </c>
      <c r="O12" s="1">
        <v>150</v>
      </c>
      <c r="P12" s="1">
        <v>21</v>
      </c>
      <c r="Q12" s="1">
        <v>1</v>
      </c>
      <c r="R12" t="s">
        <v>44</v>
      </c>
      <c r="S12">
        <f t="shared" si="0"/>
        <v>1</v>
      </c>
    </row>
    <row r="13" spans="1:25" x14ac:dyDescent="0.3">
      <c r="A13" s="1">
        <v>18</v>
      </c>
      <c r="B13" s="1">
        <v>330</v>
      </c>
      <c r="C13" s="1">
        <v>3</v>
      </c>
      <c r="D13" s="1">
        <v>21</v>
      </c>
      <c r="E13" s="1">
        <v>69</v>
      </c>
      <c r="F13" s="1">
        <v>22.79</v>
      </c>
      <c r="G13" s="1">
        <v>3</v>
      </c>
      <c r="H13" s="1">
        <v>5</v>
      </c>
      <c r="I13" s="1">
        <v>0</v>
      </c>
      <c r="J13" s="1">
        <v>0</v>
      </c>
      <c r="K13" s="1">
        <v>2</v>
      </c>
      <c r="L13" s="1">
        <v>1</v>
      </c>
      <c r="M13" s="1">
        <v>2000</v>
      </c>
      <c r="N13" s="1">
        <v>84</v>
      </c>
      <c r="O13" s="1">
        <v>151</v>
      </c>
      <c r="P13" s="1">
        <v>32</v>
      </c>
      <c r="Q13" s="1">
        <v>1</v>
      </c>
      <c r="R13" t="s">
        <v>45</v>
      </c>
      <c r="S13">
        <f t="shared" si="0"/>
        <v>3</v>
      </c>
    </row>
    <row r="14" spans="1:25" x14ac:dyDescent="0.3">
      <c r="A14" s="1">
        <v>2</v>
      </c>
      <c r="B14" s="1">
        <v>385</v>
      </c>
      <c r="C14" s="1">
        <v>4</v>
      </c>
      <c r="D14" s="1">
        <v>22</v>
      </c>
      <c r="E14" s="1">
        <v>82</v>
      </c>
      <c r="F14" s="1">
        <v>22.71</v>
      </c>
      <c r="G14" s="1">
        <v>3</v>
      </c>
      <c r="H14" s="1">
        <v>5</v>
      </c>
      <c r="I14" s="1">
        <v>1</v>
      </c>
      <c r="J14" s="1">
        <v>1</v>
      </c>
      <c r="K14" s="1">
        <v>2</v>
      </c>
      <c r="L14" s="1">
        <v>0</v>
      </c>
      <c r="M14" s="1">
        <v>2100</v>
      </c>
      <c r="N14" s="1">
        <v>107</v>
      </c>
      <c r="O14" s="1">
        <v>154</v>
      </c>
      <c r="P14" s="1">
        <v>25</v>
      </c>
      <c r="Q14" s="1">
        <v>2</v>
      </c>
      <c r="R14" t="s">
        <v>46</v>
      </c>
      <c r="S14">
        <f t="shared" si="0"/>
        <v>8</v>
      </c>
    </row>
    <row r="15" spans="1:25" x14ac:dyDescent="0.3">
      <c r="A15" s="1">
        <v>19</v>
      </c>
      <c r="B15" s="1">
        <v>375</v>
      </c>
      <c r="C15" s="1">
        <v>5.5</v>
      </c>
      <c r="D15" s="1">
        <v>24</v>
      </c>
      <c r="E15" s="1">
        <v>78</v>
      </c>
      <c r="F15" s="1">
        <v>25.18</v>
      </c>
      <c r="G15" s="1">
        <v>3</v>
      </c>
      <c r="H15" s="1">
        <v>4</v>
      </c>
      <c r="I15" s="1">
        <v>1</v>
      </c>
      <c r="J15" s="1">
        <v>0</v>
      </c>
      <c r="K15" s="1">
        <v>2</v>
      </c>
      <c r="L15" s="1">
        <v>2</v>
      </c>
      <c r="M15" s="1">
        <v>2400</v>
      </c>
      <c r="N15" s="1">
        <v>89</v>
      </c>
      <c r="O15" s="1">
        <v>162</v>
      </c>
      <c r="P15" s="1">
        <v>38</v>
      </c>
      <c r="Q15" s="1">
        <v>1</v>
      </c>
      <c r="R15" t="s">
        <v>47</v>
      </c>
      <c r="S15">
        <f t="shared" si="0"/>
        <v>2</v>
      </c>
    </row>
    <row r="16" spans="1:25" x14ac:dyDescent="0.3">
      <c r="A16" s="1">
        <v>27</v>
      </c>
      <c r="B16" s="1">
        <v>325</v>
      </c>
      <c r="C16" s="1">
        <v>3</v>
      </c>
      <c r="D16" s="1">
        <v>22</v>
      </c>
      <c r="E16" s="1">
        <v>71</v>
      </c>
      <c r="F16" s="1">
        <v>20.77</v>
      </c>
      <c r="G16" s="1">
        <v>3</v>
      </c>
      <c r="H16" s="1">
        <v>4</v>
      </c>
      <c r="I16" s="1">
        <v>1</v>
      </c>
      <c r="J16" s="1">
        <v>0</v>
      </c>
      <c r="K16" s="1">
        <v>1</v>
      </c>
      <c r="L16" s="1">
        <v>0</v>
      </c>
      <c r="M16" s="1">
        <v>1900</v>
      </c>
      <c r="N16" s="1">
        <v>67</v>
      </c>
      <c r="O16" s="1">
        <v>164</v>
      </c>
      <c r="P16" s="1">
        <v>39</v>
      </c>
      <c r="Q16" s="1">
        <v>1</v>
      </c>
      <c r="R16" t="s">
        <v>48</v>
      </c>
      <c r="S16">
        <f t="shared" si="0"/>
        <v>3</v>
      </c>
    </row>
    <row r="17" spans="1:19" x14ac:dyDescent="0.3">
      <c r="A17" s="1">
        <v>21</v>
      </c>
      <c r="B17" s="1">
        <v>510</v>
      </c>
      <c r="C17" s="1">
        <v>7</v>
      </c>
      <c r="D17" s="1">
        <v>32</v>
      </c>
      <c r="E17" s="1">
        <v>89</v>
      </c>
      <c r="F17" s="1">
        <v>24.96</v>
      </c>
      <c r="G17" s="1">
        <v>3</v>
      </c>
      <c r="H17" s="1">
        <v>5</v>
      </c>
      <c r="I17" s="1">
        <v>0</v>
      </c>
      <c r="J17" s="1">
        <v>1</v>
      </c>
      <c r="K17" s="1">
        <v>2</v>
      </c>
      <c r="L17" s="1">
        <v>1</v>
      </c>
      <c r="M17" s="1">
        <v>2600</v>
      </c>
      <c r="N17" s="1">
        <v>105</v>
      </c>
      <c r="O17" s="1">
        <v>167</v>
      </c>
      <c r="P17" s="1">
        <v>55</v>
      </c>
      <c r="Q17" s="1">
        <v>2</v>
      </c>
      <c r="R17" t="s">
        <v>49</v>
      </c>
      <c r="S17">
        <f t="shared" si="0"/>
        <v>2</v>
      </c>
    </row>
    <row r="18" spans="1:19" x14ac:dyDescent="0.3">
      <c r="A18" s="1">
        <v>14</v>
      </c>
      <c r="B18" s="1">
        <v>460</v>
      </c>
      <c r="C18" s="1">
        <v>8</v>
      </c>
      <c r="D18" s="1">
        <v>26</v>
      </c>
      <c r="E18" s="1">
        <v>90</v>
      </c>
      <c r="F18" s="1">
        <v>26.01</v>
      </c>
      <c r="G18" s="1">
        <v>5</v>
      </c>
      <c r="H18" s="1">
        <v>5</v>
      </c>
      <c r="I18" s="1">
        <v>1</v>
      </c>
      <c r="J18" s="1">
        <v>1</v>
      </c>
      <c r="K18" s="1">
        <v>3</v>
      </c>
      <c r="L18" s="1">
        <v>2</v>
      </c>
      <c r="M18" s="1">
        <v>2800</v>
      </c>
      <c r="N18" s="1">
        <v>123</v>
      </c>
      <c r="O18" s="1">
        <v>169</v>
      </c>
      <c r="P18" s="1">
        <v>39</v>
      </c>
      <c r="Q18" s="1">
        <v>3</v>
      </c>
      <c r="R18" t="s">
        <v>50</v>
      </c>
      <c r="S18">
        <f t="shared" si="0"/>
        <v>5</v>
      </c>
    </row>
    <row r="19" spans="1:19" x14ac:dyDescent="0.3">
      <c r="A19" s="1">
        <v>12</v>
      </c>
      <c r="B19" s="1">
        <v>410</v>
      </c>
      <c r="C19" s="1">
        <v>3</v>
      </c>
      <c r="D19" s="1">
        <v>19</v>
      </c>
      <c r="E19" s="1">
        <v>82</v>
      </c>
      <c r="F19" s="1">
        <v>23.2</v>
      </c>
      <c r="G19" s="1">
        <v>4</v>
      </c>
      <c r="H19" s="1">
        <v>6</v>
      </c>
      <c r="I19" s="1">
        <v>0</v>
      </c>
      <c r="J19" s="1">
        <v>1</v>
      </c>
      <c r="K19" s="1">
        <v>2</v>
      </c>
      <c r="L19" s="1">
        <v>0</v>
      </c>
      <c r="M19" s="1">
        <v>2500</v>
      </c>
      <c r="N19" s="1">
        <v>115</v>
      </c>
      <c r="O19" s="1">
        <v>174</v>
      </c>
      <c r="P19" s="1">
        <v>47</v>
      </c>
      <c r="Q19" s="1">
        <v>2</v>
      </c>
      <c r="R19" t="s">
        <v>51</v>
      </c>
      <c r="S19">
        <f t="shared" si="0"/>
        <v>3</v>
      </c>
    </row>
    <row r="20" spans="1:19" x14ac:dyDescent="0.3">
      <c r="A20" s="1">
        <v>28</v>
      </c>
      <c r="B20" s="1">
        <v>290</v>
      </c>
      <c r="C20" s="1">
        <v>2.5</v>
      </c>
      <c r="D20" s="1">
        <v>20</v>
      </c>
      <c r="E20" s="1">
        <v>65</v>
      </c>
      <c r="F20" s="1">
        <v>19.809999999999999</v>
      </c>
      <c r="G20" s="1">
        <v>2</v>
      </c>
      <c r="H20" s="1">
        <v>4</v>
      </c>
      <c r="I20" s="1">
        <v>1</v>
      </c>
      <c r="J20" s="1">
        <v>1</v>
      </c>
      <c r="K20" s="1">
        <v>0</v>
      </c>
      <c r="L20" s="1">
        <v>0</v>
      </c>
      <c r="M20" s="1">
        <v>1700</v>
      </c>
      <c r="N20" s="1">
        <v>55</v>
      </c>
      <c r="O20" s="1">
        <v>177</v>
      </c>
      <c r="P20" s="1">
        <v>32</v>
      </c>
      <c r="Q20" s="1">
        <v>1</v>
      </c>
      <c r="R20" t="s">
        <v>52</v>
      </c>
      <c r="S20">
        <f t="shared" si="0"/>
        <v>3</v>
      </c>
    </row>
    <row r="21" spans="1:19" x14ac:dyDescent="0.3">
      <c r="A21" s="1">
        <v>26</v>
      </c>
      <c r="B21" s="1">
        <v>465</v>
      </c>
      <c r="C21" s="1">
        <v>9</v>
      </c>
      <c r="D21" s="1">
        <v>33</v>
      </c>
      <c r="E21" s="1">
        <v>96</v>
      </c>
      <c r="F21" s="1">
        <v>24.08</v>
      </c>
      <c r="G21" s="1">
        <v>3</v>
      </c>
      <c r="H21" s="1">
        <v>5</v>
      </c>
      <c r="I21" s="1">
        <v>1</v>
      </c>
      <c r="J21" s="1">
        <v>0</v>
      </c>
      <c r="K21" s="1">
        <v>3</v>
      </c>
      <c r="L21" s="1">
        <v>1</v>
      </c>
      <c r="M21" s="1">
        <v>2500</v>
      </c>
      <c r="N21" s="1">
        <v>99</v>
      </c>
      <c r="O21" s="1">
        <v>180</v>
      </c>
      <c r="P21" s="1">
        <v>43</v>
      </c>
      <c r="Q21" s="1">
        <v>3</v>
      </c>
      <c r="R21" t="s">
        <v>53</v>
      </c>
      <c r="S21">
        <f t="shared" si="0"/>
        <v>1</v>
      </c>
    </row>
    <row r="22" spans="1:19" x14ac:dyDescent="0.3">
      <c r="A22" s="1">
        <v>20</v>
      </c>
      <c r="B22" s="1">
        <v>590</v>
      </c>
      <c r="C22" s="1">
        <v>9</v>
      </c>
      <c r="D22" s="1">
        <v>28</v>
      </c>
      <c r="E22" s="1">
        <v>93</v>
      </c>
      <c r="F22" s="1">
        <v>25.76</v>
      </c>
      <c r="G22" s="1">
        <v>4</v>
      </c>
      <c r="H22" s="1">
        <v>6</v>
      </c>
      <c r="I22" s="1">
        <v>0</v>
      </c>
      <c r="J22" s="1">
        <v>1</v>
      </c>
      <c r="K22" s="1">
        <v>3</v>
      </c>
      <c r="L22" s="1">
        <v>2</v>
      </c>
      <c r="M22" s="1">
        <v>2700</v>
      </c>
      <c r="N22" s="1">
        <v>110</v>
      </c>
      <c r="O22" s="1">
        <v>181</v>
      </c>
      <c r="P22" s="1">
        <v>47</v>
      </c>
      <c r="Q22" s="1">
        <v>3</v>
      </c>
      <c r="R22" t="s">
        <v>54</v>
      </c>
      <c r="S22">
        <f t="shared" si="0"/>
        <v>2</v>
      </c>
    </row>
    <row r="23" spans="1:19" x14ac:dyDescent="0.3">
      <c r="A23" s="1">
        <v>11</v>
      </c>
      <c r="B23" s="1">
        <v>295</v>
      </c>
      <c r="C23" s="1">
        <v>2.5</v>
      </c>
      <c r="D23" s="1">
        <v>18</v>
      </c>
      <c r="E23" s="1">
        <v>89</v>
      </c>
      <c r="F23" s="1">
        <v>27.47</v>
      </c>
      <c r="G23" s="1">
        <v>3</v>
      </c>
      <c r="H23" s="1">
        <v>5</v>
      </c>
      <c r="I23" s="1">
        <v>0</v>
      </c>
      <c r="J23" s="1">
        <v>1</v>
      </c>
      <c r="K23" s="1">
        <v>2</v>
      </c>
      <c r="L23" s="1">
        <v>0</v>
      </c>
      <c r="M23" s="1">
        <v>2600</v>
      </c>
      <c r="N23" s="1">
        <v>113</v>
      </c>
      <c r="O23" s="1">
        <v>183</v>
      </c>
      <c r="P23" s="1">
        <v>49</v>
      </c>
      <c r="Q23" s="1">
        <v>2</v>
      </c>
      <c r="R23" t="s">
        <v>55</v>
      </c>
      <c r="S23">
        <f t="shared" si="0"/>
        <v>7</v>
      </c>
    </row>
    <row r="24" spans="1:19" x14ac:dyDescent="0.3">
      <c r="A24" s="1">
        <v>6</v>
      </c>
      <c r="B24" s="1">
        <v>475</v>
      </c>
      <c r="C24" s="1">
        <v>7.5</v>
      </c>
      <c r="D24" s="1">
        <v>31</v>
      </c>
      <c r="E24" s="1">
        <v>102</v>
      </c>
      <c r="F24" s="1">
        <v>29.13</v>
      </c>
      <c r="G24" s="1">
        <v>4</v>
      </c>
      <c r="H24" s="1">
        <v>7</v>
      </c>
      <c r="I24" s="1">
        <v>0</v>
      </c>
      <c r="J24" s="1">
        <v>1</v>
      </c>
      <c r="K24" s="1">
        <v>3</v>
      </c>
      <c r="L24" s="1">
        <v>2</v>
      </c>
      <c r="M24" s="1">
        <v>2800</v>
      </c>
      <c r="N24" s="1">
        <v>137</v>
      </c>
      <c r="O24" s="1">
        <v>190</v>
      </c>
      <c r="P24" s="1">
        <v>55</v>
      </c>
      <c r="Q24" s="1">
        <v>3</v>
      </c>
      <c r="R24" t="s">
        <v>56</v>
      </c>
      <c r="S24">
        <f t="shared" si="0"/>
        <v>0</v>
      </c>
    </row>
    <row r="25" spans="1:19" x14ac:dyDescent="0.3">
      <c r="A25" s="1">
        <v>23</v>
      </c>
      <c r="B25" s="1">
        <v>455</v>
      </c>
      <c r="C25" s="1">
        <v>4.5</v>
      </c>
      <c r="D25" s="1">
        <v>20</v>
      </c>
      <c r="E25" s="1">
        <v>92</v>
      </c>
      <c r="F25" s="1">
        <v>25.11</v>
      </c>
      <c r="G25" s="1">
        <v>4</v>
      </c>
      <c r="H25" s="1">
        <v>7</v>
      </c>
      <c r="I25" s="1">
        <v>1</v>
      </c>
      <c r="J25" s="1">
        <v>1</v>
      </c>
      <c r="K25" s="1">
        <v>2</v>
      </c>
      <c r="L25" s="1">
        <v>1</v>
      </c>
      <c r="M25" s="1">
        <v>2800</v>
      </c>
      <c r="N25" s="1">
        <v>121</v>
      </c>
      <c r="O25" s="1">
        <v>190</v>
      </c>
      <c r="P25" s="1">
        <v>62</v>
      </c>
      <c r="Q25" s="1">
        <v>1</v>
      </c>
      <c r="R25" t="s">
        <v>57</v>
      </c>
      <c r="S25">
        <f t="shared" si="0"/>
        <v>20</v>
      </c>
    </row>
    <row r="26" spans="1:19" x14ac:dyDescent="0.3">
      <c r="A26" s="1">
        <v>15</v>
      </c>
      <c r="B26" s="1">
        <v>480</v>
      </c>
      <c r="C26" s="1">
        <v>10</v>
      </c>
      <c r="D26" s="1">
        <v>24</v>
      </c>
      <c r="E26" s="1">
        <v>96</v>
      </c>
      <c r="F26" s="1">
        <v>28.05</v>
      </c>
      <c r="G26" s="1">
        <v>5</v>
      </c>
      <c r="H26" s="1">
        <v>6</v>
      </c>
      <c r="I26" s="1">
        <v>0</v>
      </c>
      <c r="J26" s="1">
        <v>1</v>
      </c>
      <c r="K26" s="1">
        <v>3</v>
      </c>
      <c r="L26" s="1">
        <v>3</v>
      </c>
      <c r="M26" s="1">
        <v>2900</v>
      </c>
      <c r="N26" s="1">
        <v>119</v>
      </c>
      <c r="O26" s="1">
        <v>210</v>
      </c>
      <c r="P26" s="1">
        <v>48</v>
      </c>
      <c r="Q26" s="1">
        <v>3</v>
      </c>
      <c r="R26" t="s">
        <v>58</v>
      </c>
      <c r="S26">
        <f t="shared" si="0"/>
        <v>3</v>
      </c>
    </row>
    <row r="27" spans="1:19" x14ac:dyDescent="0.3">
      <c r="A27" s="1">
        <v>25</v>
      </c>
      <c r="B27" s="1">
        <v>550</v>
      </c>
      <c r="C27" s="1">
        <v>11</v>
      </c>
      <c r="D27" s="1">
        <v>34</v>
      </c>
      <c r="E27" s="1">
        <v>108</v>
      </c>
      <c r="F27" s="1">
        <v>28.54</v>
      </c>
      <c r="G27" s="1">
        <v>5</v>
      </c>
      <c r="H27" s="1">
        <v>6</v>
      </c>
      <c r="I27" s="1">
        <v>0</v>
      </c>
      <c r="J27" s="1">
        <v>1</v>
      </c>
      <c r="K27" s="1">
        <v>3</v>
      </c>
      <c r="L27" s="1">
        <v>2</v>
      </c>
      <c r="M27" s="1">
        <v>3200</v>
      </c>
      <c r="N27" s="1">
        <v>140</v>
      </c>
      <c r="O27" s="1">
        <v>213</v>
      </c>
      <c r="P27" s="1">
        <v>58</v>
      </c>
      <c r="Q27" s="1">
        <v>2</v>
      </c>
      <c r="R27" t="s">
        <v>59</v>
      </c>
      <c r="S27">
        <f t="shared" si="0"/>
        <v>21</v>
      </c>
    </row>
    <row r="28" spans="1:19" x14ac:dyDescent="0.3">
      <c r="A28" s="1">
        <v>30</v>
      </c>
      <c r="B28" s="1">
        <v>685</v>
      </c>
      <c r="C28" s="1">
        <v>12</v>
      </c>
      <c r="D28" s="1">
        <v>36</v>
      </c>
      <c r="E28" s="1">
        <v>103</v>
      </c>
      <c r="F28" s="1">
        <v>28.37</v>
      </c>
      <c r="G28" s="1">
        <v>4</v>
      </c>
      <c r="H28" s="1">
        <v>6</v>
      </c>
      <c r="I28" s="1">
        <v>1</v>
      </c>
      <c r="J28" s="1">
        <v>1</v>
      </c>
      <c r="K28" s="1">
        <v>3</v>
      </c>
      <c r="L28" s="1">
        <v>2</v>
      </c>
      <c r="M28" s="1">
        <v>3300</v>
      </c>
      <c r="N28" s="1">
        <v>148</v>
      </c>
      <c r="O28" s="1">
        <v>234</v>
      </c>
      <c r="P28" s="1">
        <v>67</v>
      </c>
      <c r="Q28" s="1">
        <v>2</v>
      </c>
      <c r="R28" t="s">
        <v>60</v>
      </c>
      <c r="S28">
        <f t="shared" si="0"/>
        <v>7</v>
      </c>
    </row>
    <row r="29" spans="1:19" x14ac:dyDescent="0.3">
      <c r="A29" s="1">
        <v>16</v>
      </c>
      <c r="B29" s="1">
        <v>690</v>
      </c>
      <c r="C29" s="1">
        <v>12</v>
      </c>
      <c r="D29" s="1">
        <v>32</v>
      </c>
      <c r="E29" s="1">
        <v>118</v>
      </c>
      <c r="F29" s="1">
        <v>35.24</v>
      </c>
      <c r="G29" s="1">
        <v>5</v>
      </c>
      <c r="H29" s="1">
        <v>6</v>
      </c>
      <c r="I29" s="1">
        <v>1</v>
      </c>
      <c r="J29" s="1">
        <v>0</v>
      </c>
      <c r="K29" s="1">
        <v>3</v>
      </c>
      <c r="L29" s="1">
        <v>3</v>
      </c>
      <c r="M29" s="1">
        <v>3200</v>
      </c>
      <c r="N29" s="1">
        <v>153</v>
      </c>
      <c r="O29" s="1">
        <v>241</v>
      </c>
      <c r="P29" s="1">
        <v>67</v>
      </c>
      <c r="Q29" s="1">
        <v>2</v>
      </c>
      <c r="R29" t="s">
        <v>61</v>
      </c>
      <c r="S29">
        <f t="shared" si="0"/>
        <v>13</v>
      </c>
    </row>
    <row r="30" spans="1:19" x14ac:dyDescent="0.3">
      <c r="A30" s="1">
        <v>29</v>
      </c>
      <c r="B30" s="1">
        <v>750</v>
      </c>
      <c r="C30" s="1">
        <v>17</v>
      </c>
      <c r="D30" s="1">
        <v>38</v>
      </c>
      <c r="E30" s="1">
        <v>121</v>
      </c>
      <c r="F30" s="1">
        <v>29.08</v>
      </c>
      <c r="G30" s="1">
        <v>5</v>
      </c>
      <c r="H30" s="1">
        <v>6</v>
      </c>
      <c r="I30" s="1">
        <v>0</v>
      </c>
      <c r="J30" s="1">
        <v>1</v>
      </c>
      <c r="K30" s="1">
        <v>3</v>
      </c>
      <c r="L30" s="1">
        <v>3</v>
      </c>
      <c r="M30" s="1">
        <v>3500</v>
      </c>
      <c r="N30" s="1">
        <v>160</v>
      </c>
      <c r="O30" s="1">
        <v>254</v>
      </c>
      <c r="P30" s="1">
        <v>71</v>
      </c>
      <c r="Q30" s="1">
        <v>2</v>
      </c>
      <c r="R30" t="s">
        <v>62</v>
      </c>
      <c r="S30">
        <f t="shared" si="0"/>
        <v>11</v>
      </c>
    </row>
    <row r="31" spans="1:19" x14ac:dyDescent="0.3">
      <c r="A31" s="1">
        <v>17</v>
      </c>
      <c r="B31" s="1">
        <v>780</v>
      </c>
      <c r="C31" s="1">
        <v>15</v>
      </c>
      <c r="D31" s="1">
        <v>31</v>
      </c>
      <c r="E31" s="1">
        <v>126</v>
      </c>
      <c r="F31" s="1">
        <v>36.42</v>
      </c>
      <c r="G31" s="1">
        <v>6</v>
      </c>
      <c r="H31" s="1">
        <v>7</v>
      </c>
      <c r="I31" s="1">
        <v>0</v>
      </c>
      <c r="J31" s="1">
        <v>1</v>
      </c>
      <c r="K31" s="1">
        <v>3</v>
      </c>
      <c r="L31" s="1">
        <v>3</v>
      </c>
      <c r="M31" s="1">
        <v>3500</v>
      </c>
      <c r="N31" s="1">
        <v>168</v>
      </c>
      <c r="O31" s="1">
        <v>265</v>
      </c>
      <c r="P31" s="1">
        <v>76</v>
      </c>
      <c r="Q31" s="1">
        <v>3</v>
      </c>
    </row>
    <row r="33" spans="1:15" x14ac:dyDescent="0.3">
      <c r="A33" s="4" t="s">
        <v>12</v>
      </c>
      <c r="O33" t="s">
        <v>84</v>
      </c>
    </row>
  </sheetData>
  <sortState ref="A2:Q31">
    <sortCondition ref="O2"/>
  </sortState>
  <mergeCells count="1">
    <mergeCell ref="V4:Y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>
      <selection activeCell="U2" sqref="U2:U3"/>
    </sheetView>
  </sheetViews>
  <sheetFormatPr defaultRowHeight="14.4" x14ac:dyDescent="0.3"/>
  <cols>
    <col min="1" max="1" width="3.44140625" bestFit="1" customWidth="1"/>
    <col min="2" max="3" width="4" bestFit="1" customWidth="1"/>
    <col min="4" max="4" width="3" bestFit="1" customWidth="1"/>
    <col min="5" max="5" width="4" bestFit="1" customWidth="1"/>
    <col min="6" max="6" width="6" bestFit="1" customWidth="1"/>
    <col min="7" max="11" width="2.88671875" bestFit="1" customWidth="1"/>
    <col min="12" max="12" width="3.88671875" bestFit="1" customWidth="1"/>
    <col min="13" max="13" width="5" bestFit="1" customWidth="1"/>
    <col min="14" max="15" width="4" bestFit="1" customWidth="1"/>
    <col min="16" max="16" width="12.6640625" bestFit="1" customWidth="1"/>
    <col min="17" max="17" width="3.88671875" bestFit="1" customWidth="1"/>
  </cols>
  <sheetData>
    <row r="1" spans="1:25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  <c r="R1" s="4" t="s">
        <v>32</v>
      </c>
      <c r="T1" s="6" t="s">
        <v>33</v>
      </c>
      <c r="V1" s="4" t="s">
        <v>69</v>
      </c>
    </row>
    <row r="2" spans="1:25" x14ac:dyDescent="0.3">
      <c r="A2" s="1">
        <v>9</v>
      </c>
      <c r="B2" s="1">
        <v>155</v>
      </c>
      <c r="C2" s="1">
        <v>1.5</v>
      </c>
      <c r="D2" s="1">
        <v>15</v>
      </c>
      <c r="E2" s="1">
        <v>50</v>
      </c>
      <c r="F2" s="1">
        <v>19.29</v>
      </c>
      <c r="G2" s="1">
        <v>3</v>
      </c>
      <c r="H2" s="1">
        <v>4</v>
      </c>
      <c r="I2" s="1">
        <v>0</v>
      </c>
      <c r="J2" s="1">
        <v>1</v>
      </c>
      <c r="K2" s="1">
        <v>1</v>
      </c>
      <c r="L2" s="1">
        <v>0</v>
      </c>
      <c r="M2" s="1">
        <v>2000</v>
      </c>
      <c r="N2" s="1">
        <v>47</v>
      </c>
      <c r="O2" s="1">
        <v>150</v>
      </c>
      <c r="P2" s="1">
        <v>21</v>
      </c>
      <c r="Q2" s="1">
        <v>1</v>
      </c>
      <c r="R2" t="s">
        <v>68</v>
      </c>
      <c r="S2">
        <f>P3-P2</f>
        <v>1</v>
      </c>
      <c r="T2" t="s">
        <v>63</v>
      </c>
      <c r="U2">
        <v>6</v>
      </c>
      <c r="V2" t="s">
        <v>65</v>
      </c>
      <c r="W2">
        <v>1.5</v>
      </c>
    </row>
    <row r="3" spans="1:25" x14ac:dyDescent="0.3">
      <c r="A3" s="1">
        <v>1</v>
      </c>
      <c r="B3" s="1">
        <v>560</v>
      </c>
      <c r="C3" s="1">
        <v>7</v>
      </c>
      <c r="D3" s="1">
        <v>28</v>
      </c>
      <c r="E3" s="1">
        <v>98</v>
      </c>
      <c r="F3" s="1">
        <v>28.95</v>
      </c>
      <c r="G3" s="1">
        <v>3</v>
      </c>
      <c r="H3" s="1">
        <v>7</v>
      </c>
      <c r="I3" s="1">
        <v>1</v>
      </c>
      <c r="J3" s="1">
        <v>1</v>
      </c>
      <c r="K3" s="1">
        <v>3</v>
      </c>
      <c r="L3" s="1">
        <v>2</v>
      </c>
      <c r="M3" s="1">
        <v>2400</v>
      </c>
      <c r="N3" s="1">
        <v>114</v>
      </c>
      <c r="O3" s="1">
        <v>148</v>
      </c>
      <c r="P3" s="1">
        <v>22</v>
      </c>
      <c r="Q3" s="1">
        <v>0</v>
      </c>
      <c r="R3" t="s">
        <v>35</v>
      </c>
      <c r="S3">
        <f t="shared" ref="S3:S30" si="0">P4-P3</f>
        <v>3</v>
      </c>
      <c r="T3" t="s">
        <v>64</v>
      </c>
      <c r="U3">
        <v>22</v>
      </c>
      <c r="V3" t="s">
        <v>66</v>
      </c>
      <c r="W3">
        <v>28.5</v>
      </c>
    </row>
    <row r="4" spans="1:25" x14ac:dyDescent="0.3">
      <c r="A4" s="1">
        <v>2</v>
      </c>
      <c r="B4" s="1">
        <v>385</v>
      </c>
      <c r="C4" s="1">
        <v>4</v>
      </c>
      <c r="D4" s="1">
        <v>22</v>
      </c>
      <c r="E4" s="1">
        <v>82</v>
      </c>
      <c r="F4" s="1">
        <v>22.71</v>
      </c>
      <c r="G4" s="1">
        <v>3</v>
      </c>
      <c r="H4" s="1">
        <v>5</v>
      </c>
      <c r="I4" s="1">
        <v>1</v>
      </c>
      <c r="J4" s="1">
        <v>1</v>
      </c>
      <c r="K4" s="1">
        <v>2</v>
      </c>
      <c r="L4" s="1">
        <v>0</v>
      </c>
      <c r="M4" s="1">
        <v>2100</v>
      </c>
      <c r="N4" s="1">
        <v>107</v>
      </c>
      <c r="O4" s="1">
        <v>154</v>
      </c>
      <c r="P4" s="1">
        <v>25</v>
      </c>
      <c r="Q4" s="1">
        <v>2</v>
      </c>
      <c r="R4" t="s">
        <v>36</v>
      </c>
      <c r="S4">
        <f t="shared" si="0"/>
        <v>1</v>
      </c>
      <c r="V4" s="39" t="s">
        <v>67</v>
      </c>
      <c r="W4" s="39"/>
      <c r="X4" s="39"/>
      <c r="Y4" s="39"/>
    </row>
    <row r="5" spans="1:25" x14ac:dyDescent="0.3">
      <c r="A5" s="1">
        <v>10</v>
      </c>
      <c r="B5" s="1">
        <v>160</v>
      </c>
      <c r="C5" s="1">
        <v>1</v>
      </c>
      <c r="D5" s="1">
        <v>15</v>
      </c>
      <c r="E5" s="1">
        <v>56</v>
      </c>
      <c r="F5" s="1">
        <v>20.32</v>
      </c>
      <c r="G5" s="1">
        <v>2</v>
      </c>
      <c r="H5" s="1">
        <v>4</v>
      </c>
      <c r="I5" s="1">
        <v>0</v>
      </c>
      <c r="J5" s="1">
        <v>1</v>
      </c>
      <c r="K5" s="1">
        <v>0</v>
      </c>
      <c r="L5" s="1">
        <v>0</v>
      </c>
      <c r="M5" s="1">
        <v>1700</v>
      </c>
      <c r="N5" s="1">
        <v>63</v>
      </c>
      <c r="O5" s="1">
        <v>144</v>
      </c>
      <c r="P5" s="1">
        <v>26</v>
      </c>
      <c r="Q5" s="1">
        <v>1</v>
      </c>
      <c r="R5" t="s">
        <v>37</v>
      </c>
      <c r="S5">
        <f t="shared" si="0"/>
        <v>2</v>
      </c>
    </row>
    <row r="6" spans="1:25" x14ac:dyDescent="0.3">
      <c r="A6" s="1">
        <v>4</v>
      </c>
      <c r="B6" s="1">
        <v>180</v>
      </c>
      <c r="C6" s="1">
        <v>0.5</v>
      </c>
      <c r="D6" s="1">
        <v>16</v>
      </c>
      <c r="E6" s="1">
        <v>51</v>
      </c>
      <c r="F6" s="1">
        <v>17.649999999999999</v>
      </c>
      <c r="G6" s="1">
        <v>2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1800</v>
      </c>
      <c r="N6" s="1">
        <v>84</v>
      </c>
      <c r="O6" s="1">
        <v>128</v>
      </c>
      <c r="P6" s="1">
        <v>28</v>
      </c>
      <c r="Q6" s="1">
        <v>1</v>
      </c>
      <c r="R6" t="s">
        <v>38</v>
      </c>
      <c r="S6">
        <f t="shared" si="0"/>
        <v>4</v>
      </c>
    </row>
    <row r="7" spans="1:25" x14ac:dyDescent="0.3">
      <c r="A7" s="1">
        <v>18</v>
      </c>
      <c r="B7" s="1">
        <v>330</v>
      </c>
      <c r="C7" s="1">
        <v>3</v>
      </c>
      <c r="D7" s="1">
        <v>21</v>
      </c>
      <c r="E7" s="1">
        <v>69</v>
      </c>
      <c r="F7" s="1">
        <v>22.79</v>
      </c>
      <c r="G7" s="1">
        <v>3</v>
      </c>
      <c r="H7" s="1">
        <v>5</v>
      </c>
      <c r="I7" s="1">
        <v>0</v>
      </c>
      <c r="J7" s="1">
        <v>0</v>
      </c>
      <c r="K7" s="1">
        <v>2</v>
      </c>
      <c r="L7" s="1">
        <v>1</v>
      </c>
      <c r="M7" s="1">
        <v>2000</v>
      </c>
      <c r="N7" s="1">
        <v>84</v>
      </c>
      <c r="O7" s="1">
        <v>151</v>
      </c>
      <c r="P7" s="1">
        <v>32</v>
      </c>
      <c r="Q7" s="1">
        <v>1</v>
      </c>
      <c r="R7" t="s">
        <v>39</v>
      </c>
      <c r="S7">
        <f t="shared" si="0"/>
        <v>0</v>
      </c>
    </row>
    <row r="8" spans="1:25" x14ac:dyDescent="0.3">
      <c r="A8" s="1">
        <v>24</v>
      </c>
      <c r="B8" s="1">
        <v>225</v>
      </c>
      <c r="C8" s="1">
        <v>2</v>
      </c>
      <c r="D8" s="1">
        <v>17</v>
      </c>
      <c r="E8" s="1">
        <v>69</v>
      </c>
      <c r="F8" s="1">
        <v>21.63</v>
      </c>
      <c r="G8" s="1">
        <v>3</v>
      </c>
      <c r="H8" s="1">
        <v>5</v>
      </c>
      <c r="I8" s="1">
        <v>0</v>
      </c>
      <c r="J8" s="1">
        <v>0</v>
      </c>
      <c r="K8" s="1">
        <v>0</v>
      </c>
      <c r="L8" s="1">
        <v>0</v>
      </c>
      <c r="M8" s="1">
        <v>2000</v>
      </c>
      <c r="N8" s="1">
        <v>83</v>
      </c>
      <c r="O8" s="1">
        <v>134</v>
      </c>
      <c r="P8" s="1">
        <v>32</v>
      </c>
      <c r="Q8" s="1">
        <v>2</v>
      </c>
      <c r="R8" t="s">
        <v>40</v>
      </c>
      <c r="S8">
        <f t="shared" si="0"/>
        <v>0</v>
      </c>
    </row>
    <row r="9" spans="1:25" x14ac:dyDescent="0.3">
      <c r="A9" s="1">
        <v>28</v>
      </c>
      <c r="B9" s="1">
        <v>290</v>
      </c>
      <c r="C9" s="1">
        <v>2.5</v>
      </c>
      <c r="D9" s="1">
        <v>20</v>
      </c>
      <c r="E9" s="1">
        <v>65</v>
      </c>
      <c r="F9" s="1">
        <v>19.809999999999999</v>
      </c>
      <c r="G9" s="1">
        <v>2</v>
      </c>
      <c r="H9" s="1">
        <v>4</v>
      </c>
      <c r="I9" s="1">
        <v>1</v>
      </c>
      <c r="J9" s="1">
        <v>1</v>
      </c>
      <c r="K9" s="1">
        <v>0</v>
      </c>
      <c r="L9" s="1">
        <v>0</v>
      </c>
      <c r="M9" s="1">
        <v>1700</v>
      </c>
      <c r="N9" s="1">
        <v>55</v>
      </c>
      <c r="O9" s="1">
        <v>177</v>
      </c>
      <c r="P9" s="1">
        <v>32</v>
      </c>
      <c r="Q9" s="1">
        <v>1</v>
      </c>
      <c r="R9" t="s">
        <v>41</v>
      </c>
      <c r="S9">
        <f t="shared" si="0"/>
        <v>2</v>
      </c>
    </row>
    <row r="10" spans="1:25" x14ac:dyDescent="0.3">
      <c r="A10" s="1">
        <v>3</v>
      </c>
      <c r="B10" s="1">
        <v>375</v>
      </c>
      <c r="C10" s="1">
        <v>5</v>
      </c>
      <c r="D10" s="1">
        <v>19</v>
      </c>
      <c r="E10" s="1">
        <v>76</v>
      </c>
      <c r="F10" s="1">
        <v>22.45</v>
      </c>
      <c r="G10" s="1">
        <v>4</v>
      </c>
      <c r="H10" s="1">
        <v>6</v>
      </c>
      <c r="I10" s="1">
        <v>0</v>
      </c>
      <c r="J10" s="1">
        <v>1</v>
      </c>
      <c r="K10" s="1">
        <v>3</v>
      </c>
      <c r="L10" s="1">
        <v>3</v>
      </c>
      <c r="M10" s="1">
        <v>2000</v>
      </c>
      <c r="N10" s="1">
        <v>95</v>
      </c>
      <c r="O10" s="1">
        <v>147</v>
      </c>
      <c r="P10" s="1">
        <v>34</v>
      </c>
      <c r="Q10" s="1">
        <v>2</v>
      </c>
      <c r="R10" t="s">
        <v>42</v>
      </c>
      <c r="S10">
        <f t="shared" si="0"/>
        <v>2</v>
      </c>
    </row>
    <row r="11" spans="1:25" x14ac:dyDescent="0.3">
      <c r="A11" s="1">
        <v>7</v>
      </c>
      <c r="B11" s="1">
        <v>205</v>
      </c>
      <c r="C11" s="1">
        <v>1</v>
      </c>
      <c r="D11" s="1">
        <v>16</v>
      </c>
      <c r="E11" s="1">
        <v>70</v>
      </c>
      <c r="F11" s="1">
        <v>22.72</v>
      </c>
      <c r="G11" s="1">
        <v>2</v>
      </c>
      <c r="H11" s="1">
        <v>4</v>
      </c>
      <c r="I11" s="1">
        <v>0</v>
      </c>
      <c r="J11" s="1">
        <v>0</v>
      </c>
      <c r="K11" s="1">
        <v>1</v>
      </c>
      <c r="L11" s="1">
        <v>0</v>
      </c>
      <c r="M11" s="1">
        <v>2100</v>
      </c>
      <c r="N11" s="1">
        <v>48</v>
      </c>
      <c r="O11" s="1">
        <v>141</v>
      </c>
      <c r="P11" s="1">
        <v>36</v>
      </c>
      <c r="Q11" s="1">
        <v>2</v>
      </c>
      <c r="R11" t="s">
        <v>43</v>
      </c>
      <c r="S11">
        <f t="shared" si="0"/>
        <v>2</v>
      </c>
    </row>
    <row r="12" spans="1:25" x14ac:dyDescent="0.3">
      <c r="A12" s="1">
        <v>5</v>
      </c>
      <c r="B12" s="1">
        <v>195</v>
      </c>
      <c r="C12" s="1">
        <v>1</v>
      </c>
      <c r="D12" s="1">
        <v>17</v>
      </c>
      <c r="E12" s="1">
        <v>65</v>
      </c>
      <c r="F12" s="1">
        <v>20.98</v>
      </c>
      <c r="G12" s="1">
        <v>2</v>
      </c>
      <c r="H12" s="1">
        <v>4</v>
      </c>
      <c r="I12" s="1">
        <v>1</v>
      </c>
      <c r="J12" s="1">
        <v>1</v>
      </c>
      <c r="K12" s="1">
        <v>0</v>
      </c>
      <c r="L12" s="1">
        <v>0</v>
      </c>
      <c r="M12" s="1">
        <v>1900</v>
      </c>
      <c r="N12" s="1">
        <v>88</v>
      </c>
      <c r="O12" s="1">
        <v>134</v>
      </c>
      <c r="P12" s="1">
        <v>38</v>
      </c>
      <c r="Q12" s="1">
        <v>1</v>
      </c>
      <c r="R12" t="s">
        <v>44</v>
      </c>
      <c r="S12">
        <f t="shared" si="0"/>
        <v>0</v>
      </c>
    </row>
    <row r="13" spans="1:25" x14ac:dyDescent="0.3">
      <c r="A13" s="1">
        <v>19</v>
      </c>
      <c r="B13" s="1">
        <v>375</v>
      </c>
      <c r="C13" s="1">
        <v>5.5</v>
      </c>
      <c r="D13" s="1">
        <v>24</v>
      </c>
      <c r="E13" s="1">
        <v>78</v>
      </c>
      <c r="F13" s="1">
        <v>25.18</v>
      </c>
      <c r="G13" s="1">
        <v>3</v>
      </c>
      <c r="H13" s="1">
        <v>4</v>
      </c>
      <c r="I13" s="1">
        <v>1</v>
      </c>
      <c r="J13" s="1">
        <v>0</v>
      </c>
      <c r="K13" s="1">
        <v>2</v>
      </c>
      <c r="L13" s="1">
        <v>2</v>
      </c>
      <c r="M13" s="1">
        <v>2400</v>
      </c>
      <c r="N13" s="1">
        <v>89</v>
      </c>
      <c r="O13" s="1">
        <v>162</v>
      </c>
      <c r="P13" s="1">
        <v>38</v>
      </c>
      <c r="Q13" s="1">
        <v>1</v>
      </c>
      <c r="R13" t="s">
        <v>45</v>
      </c>
      <c r="S13">
        <f t="shared" si="0"/>
        <v>1</v>
      </c>
    </row>
    <row r="14" spans="1:25" x14ac:dyDescent="0.3">
      <c r="A14" s="1">
        <v>14</v>
      </c>
      <c r="B14" s="1">
        <v>460</v>
      </c>
      <c r="C14" s="1">
        <v>8</v>
      </c>
      <c r="D14" s="1">
        <v>26</v>
      </c>
      <c r="E14" s="1">
        <v>90</v>
      </c>
      <c r="F14" s="1">
        <v>26.01</v>
      </c>
      <c r="G14" s="1">
        <v>5</v>
      </c>
      <c r="H14" s="1">
        <v>5</v>
      </c>
      <c r="I14" s="1">
        <v>1</v>
      </c>
      <c r="J14" s="1">
        <v>1</v>
      </c>
      <c r="K14" s="1">
        <v>3</v>
      </c>
      <c r="L14" s="1">
        <v>2</v>
      </c>
      <c r="M14" s="1">
        <v>2800</v>
      </c>
      <c r="N14" s="1">
        <v>123</v>
      </c>
      <c r="O14" s="1">
        <v>169</v>
      </c>
      <c r="P14" s="1">
        <v>39</v>
      </c>
      <c r="Q14" s="1">
        <v>3</v>
      </c>
      <c r="R14" t="s">
        <v>46</v>
      </c>
      <c r="S14">
        <f t="shared" si="0"/>
        <v>0</v>
      </c>
    </row>
    <row r="15" spans="1:25" x14ac:dyDescent="0.3">
      <c r="A15" s="1">
        <v>27</v>
      </c>
      <c r="B15" s="1">
        <v>325</v>
      </c>
      <c r="C15" s="1">
        <v>3</v>
      </c>
      <c r="D15" s="1">
        <v>22</v>
      </c>
      <c r="E15" s="1">
        <v>71</v>
      </c>
      <c r="F15" s="1">
        <v>20.77</v>
      </c>
      <c r="G15" s="1">
        <v>3</v>
      </c>
      <c r="H15" s="1">
        <v>4</v>
      </c>
      <c r="I15" s="1">
        <v>1</v>
      </c>
      <c r="J15" s="1">
        <v>0</v>
      </c>
      <c r="K15" s="1">
        <v>1</v>
      </c>
      <c r="L15" s="1">
        <v>0</v>
      </c>
      <c r="M15" s="1">
        <v>1900</v>
      </c>
      <c r="N15" s="1">
        <v>67</v>
      </c>
      <c r="O15" s="1">
        <v>164</v>
      </c>
      <c r="P15" s="1">
        <v>39</v>
      </c>
      <c r="Q15" s="1">
        <v>1</v>
      </c>
      <c r="R15" t="s">
        <v>47</v>
      </c>
      <c r="S15">
        <f t="shared" si="0"/>
        <v>1</v>
      </c>
    </row>
    <row r="16" spans="1:25" x14ac:dyDescent="0.3">
      <c r="A16" s="1">
        <v>13</v>
      </c>
      <c r="B16" s="1">
        <v>430</v>
      </c>
      <c r="C16" s="1">
        <v>6</v>
      </c>
      <c r="D16" s="1">
        <v>22</v>
      </c>
      <c r="E16" s="1">
        <v>77</v>
      </c>
      <c r="F16" s="1">
        <v>22.74</v>
      </c>
      <c r="G16" s="1">
        <v>4</v>
      </c>
      <c r="H16" s="1">
        <v>7</v>
      </c>
      <c r="I16" s="1">
        <v>0</v>
      </c>
      <c r="J16" s="1">
        <v>0</v>
      </c>
      <c r="K16" s="1">
        <v>3</v>
      </c>
      <c r="L16" s="1">
        <v>2</v>
      </c>
      <c r="M16" s="1">
        <v>2400</v>
      </c>
      <c r="N16" s="1">
        <v>106</v>
      </c>
      <c r="O16" s="1">
        <v>111</v>
      </c>
      <c r="P16" s="1">
        <v>40</v>
      </c>
      <c r="Q16" s="1">
        <v>1</v>
      </c>
      <c r="R16" t="s">
        <v>48</v>
      </c>
      <c r="S16">
        <f t="shared" si="0"/>
        <v>3</v>
      </c>
    </row>
    <row r="17" spans="1:19" x14ac:dyDescent="0.3">
      <c r="A17" s="1">
        <v>26</v>
      </c>
      <c r="B17" s="1">
        <v>465</v>
      </c>
      <c r="C17" s="1">
        <v>9</v>
      </c>
      <c r="D17" s="1">
        <v>33</v>
      </c>
      <c r="E17" s="1">
        <v>96</v>
      </c>
      <c r="F17" s="1">
        <v>24.08</v>
      </c>
      <c r="G17" s="1">
        <v>3</v>
      </c>
      <c r="H17" s="1">
        <v>5</v>
      </c>
      <c r="I17" s="1">
        <v>1</v>
      </c>
      <c r="J17" s="1">
        <v>0</v>
      </c>
      <c r="K17" s="1">
        <v>3</v>
      </c>
      <c r="L17" s="1">
        <v>1</v>
      </c>
      <c r="M17" s="1">
        <v>2500</v>
      </c>
      <c r="N17" s="1">
        <v>99</v>
      </c>
      <c r="O17" s="1">
        <v>180</v>
      </c>
      <c r="P17" s="1">
        <v>43</v>
      </c>
      <c r="Q17" s="1">
        <v>3</v>
      </c>
      <c r="R17" t="s">
        <v>49</v>
      </c>
      <c r="S17">
        <f t="shared" si="0"/>
        <v>2</v>
      </c>
    </row>
    <row r="18" spans="1:19" x14ac:dyDescent="0.3">
      <c r="A18" s="1">
        <v>8</v>
      </c>
      <c r="B18" s="1">
        <v>230</v>
      </c>
      <c r="C18" s="1">
        <v>2</v>
      </c>
      <c r="D18" s="1">
        <v>16</v>
      </c>
      <c r="E18" s="1">
        <v>74</v>
      </c>
      <c r="F18" s="1">
        <v>21.59</v>
      </c>
      <c r="G18" s="1">
        <v>3</v>
      </c>
      <c r="H18" s="1">
        <v>5</v>
      </c>
      <c r="I18" s="1">
        <v>0</v>
      </c>
      <c r="J18" s="1">
        <v>0</v>
      </c>
      <c r="K18" s="1">
        <v>1</v>
      </c>
      <c r="L18" s="1">
        <v>0</v>
      </c>
      <c r="M18" s="1">
        <v>2200</v>
      </c>
      <c r="N18" s="1">
        <v>56</v>
      </c>
      <c r="O18" s="1">
        <v>135</v>
      </c>
      <c r="P18" s="1">
        <v>45</v>
      </c>
      <c r="Q18" s="1">
        <v>3</v>
      </c>
      <c r="R18" t="s">
        <v>50</v>
      </c>
      <c r="S18">
        <f t="shared" si="0"/>
        <v>2</v>
      </c>
    </row>
    <row r="19" spans="1:19" x14ac:dyDescent="0.3">
      <c r="A19" s="1">
        <v>12</v>
      </c>
      <c r="B19" s="1">
        <v>410</v>
      </c>
      <c r="C19" s="1">
        <v>3</v>
      </c>
      <c r="D19" s="1">
        <v>19</v>
      </c>
      <c r="E19" s="1">
        <v>82</v>
      </c>
      <c r="F19" s="1">
        <v>23.2</v>
      </c>
      <c r="G19" s="1">
        <v>4</v>
      </c>
      <c r="H19" s="1">
        <v>6</v>
      </c>
      <c r="I19" s="1">
        <v>0</v>
      </c>
      <c r="J19" s="1">
        <v>1</v>
      </c>
      <c r="K19" s="1">
        <v>2</v>
      </c>
      <c r="L19" s="1">
        <v>0</v>
      </c>
      <c r="M19" s="1">
        <v>2500</v>
      </c>
      <c r="N19" s="1">
        <v>115</v>
      </c>
      <c r="O19" s="1">
        <v>174</v>
      </c>
      <c r="P19" s="1">
        <v>47</v>
      </c>
      <c r="Q19" s="1">
        <v>2</v>
      </c>
      <c r="R19" t="s">
        <v>51</v>
      </c>
      <c r="S19">
        <f t="shared" si="0"/>
        <v>0</v>
      </c>
    </row>
    <row r="20" spans="1:19" x14ac:dyDescent="0.3">
      <c r="A20" s="1">
        <v>20</v>
      </c>
      <c r="B20" s="1">
        <v>590</v>
      </c>
      <c r="C20" s="1">
        <v>9</v>
      </c>
      <c r="D20" s="1">
        <v>28</v>
      </c>
      <c r="E20" s="1">
        <v>93</v>
      </c>
      <c r="F20" s="1">
        <v>25.76</v>
      </c>
      <c r="G20" s="1">
        <v>4</v>
      </c>
      <c r="H20" s="1">
        <v>6</v>
      </c>
      <c r="I20" s="1">
        <v>0</v>
      </c>
      <c r="J20" s="1">
        <v>1</v>
      </c>
      <c r="K20" s="1">
        <v>3</v>
      </c>
      <c r="L20" s="1">
        <v>2</v>
      </c>
      <c r="M20" s="1">
        <v>2700</v>
      </c>
      <c r="N20" s="1">
        <v>110</v>
      </c>
      <c r="O20" s="1">
        <v>181</v>
      </c>
      <c r="P20" s="1">
        <v>47</v>
      </c>
      <c r="Q20" s="1">
        <v>3</v>
      </c>
      <c r="R20" t="s">
        <v>52</v>
      </c>
      <c r="S20">
        <f t="shared" si="0"/>
        <v>0</v>
      </c>
    </row>
    <row r="21" spans="1:19" x14ac:dyDescent="0.3">
      <c r="A21" s="1">
        <v>22</v>
      </c>
      <c r="B21" s="1">
        <v>420</v>
      </c>
      <c r="C21" s="1">
        <v>5</v>
      </c>
      <c r="D21" s="1">
        <v>19</v>
      </c>
      <c r="E21" s="1">
        <v>84</v>
      </c>
      <c r="F21" s="1">
        <v>23.01</v>
      </c>
      <c r="G21" s="1">
        <v>3</v>
      </c>
      <c r="H21" s="1">
        <v>5</v>
      </c>
      <c r="I21" s="1">
        <v>0</v>
      </c>
      <c r="J21" s="1">
        <v>1</v>
      </c>
      <c r="K21" s="1">
        <v>2</v>
      </c>
      <c r="L21" s="1">
        <v>1</v>
      </c>
      <c r="M21" s="1">
        <v>2700</v>
      </c>
      <c r="N21" s="1">
        <v>112</v>
      </c>
      <c r="O21" s="1">
        <v>144</v>
      </c>
      <c r="P21" s="1">
        <v>47</v>
      </c>
      <c r="Q21" s="1">
        <v>2</v>
      </c>
      <c r="R21" t="s">
        <v>53</v>
      </c>
      <c r="S21">
        <f t="shared" si="0"/>
        <v>1</v>
      </c>
    </row>
    <row r="22" spans="1:19" x14ac:dyDescent="0.3">
      <c r="A22" s="1">
        <v>15</v>
      </c>
      <c r="B22" s="1">
        <v>480</v>
      </c>
      <c r="C22" s="1">
        <v>10</v>
      </c>
      <c r="D22" s="1">
        <v>24</v>
      </c>
      <c r="E22" s="1">
        <v>96</v>
      </c>
      <c r="F22" s="1">
        <v>28.05</v>
      </c>
      <c r="G22" s="1">
        <v>5</v>
      </c>
      <c r="H22" s="1">
        <v>6</v>
      </c>
      <c r="I22" s="1">
        <v>0</v>
      </c>
      <c r="J22" s="1">
        <v>1</v>
      </c>
      <c r="K22" s="1">
        <v>3</v>
      </c>
      <c r="L22" s="1">
        <v>3</v>
      </c>
      <c r="M22" s="1">
        <v>2900</v>
      </c>
      <c r="N22" s="1">
        <v>119</v>
      </c>
      <c r="O22" s="1">
        <v>210</v>
      </c>
      <c r="P22" s="1">
        <v>48</v>
      </c>
      <c r="Q22" s="1">
        <v>3</v>
      </c>
      <c r="R22" t="s">
        <v>54</v>
      </c>
      <c r="S22">
        <f t="shared" si="0"/>
        <v>1</v>
      </c>
    </row>
    <row r="23" spans="1:19" x14ac:dyDescent="0.3">
      <c r="A23" s="1">
        <v>11</v>
      </c>
      <c r="B23" s="1">
        <v>295</v>
      </c>
      <c r="C23" s="1">
        <v>2.5</v>
      </c>
      <c r="D23" s="1">
        <v>18</v>
      </c>
      <c r="E23" s="1">
        <v>89</v>
      </c>
      <c r="F23" s="1">
        <v>27.47</v>
      </c>
      <c r="G23" s="1">
        <v>3</v>
      </c>
      <c r="H23" s="1">
        <v>5</v>
      </c>
      <c r="I23" s="1">
        <v>0</v>
      </c>
      <c r="J23" s="1">
        <v>1</v>
      </c>
      <c r="K23" s="1">
        <v>2</v>
      </c>
      <c r="L23" s="1">
        <v>0</v>
      </c>
      <c r="M23" s="1">
        <v>2600</v>
      </c>
      <c r="N23" s="1">
        <v>113</v>
      </c>
      <c r="O23" s="1">
        <v>183</v>
      </c>
      <c r="P23" s="1">
        <v>49</v>
      </c>
      <c r="Q23" s="1">
        <v>2</v>
      </c>
      <c r="R23" t="s">
        <v>55</v>
      </c>
      <c r="S23">
        <f>P24-P23</f>
        <v>6</v>
      </c>
    </row>
    <row r="24" spans="1:19" x14ac:dyDescent="0.3">
      <c r="A24" s="1">
        <v>6</v>
      </c>
      <c r="B24" s="1">
        <v>475</v>
      </c>
      <c r="C24" s="1">
        <v>7.5</v>
      </c>
      <c r="D24" s="1">
        <v>31</v>
      </c>
      <c r="E24" s="1">
        <v>102</v>
      </c>
      <c r="F24" s="1">
        <v>29.13</v>
      </c>
      <c r="G24" s="1">
        <v>4</v>
      </c>
      <c r="H24" s="1">
        <v>7</v>
      </c>
      <c r="I24" s="1">
        <v>0</v>
      </c>
      <c r="J24" s="1">
        <v>1</v>
      </c>
      <c r="K24" s="1">
        <v>3</v>
      </c>
      <c r="L24" s="1">
        <v>2</v>
      </c>
      <c r="M24" s="1">
        <v>2800</v>
      </c>
      <c r="N24" s="1">
        <v>137</v>
      </c>
      <c r="O24" s="1">
        <v>190</v>
      </c>
      <c r="P24" s="1">
        <v>55</v>
      </c>
      <c r="Q24" s="1">
        <v>3</v>
      </c>
      <c r="R24" t="s">
        <v>56</v>
      </c>
      <c r="S24">
        <f t="shared" si="0"/>
        <v>0</v>
      </c>
    </row>
    <row r="25" spans="1:19" x14ac:dyDescent="0.3">
      <c r="A25" s="1">
        <v>21</v>
      </c>
      <c r="B25" s="1">
        <v>510</v>
      </c>
      <c r="C25" s="1">
        <v>7</v>
      </c>
      <c r="D25" s="1">
        <v>32</v>
      </c>
      <c r="E25" s="1">
        <v>89</v>
      </c>
      <c r="F25" s="1">
        <v>24.96</v>
      </c>
      <c r="G25" s="1">
        <v>3</v>
      </c>
      <c r="H25" s="1">
        <v>5</v>
      </c>
      <c r="I25" s="1">
        <v>0</v>
      </c>
      <c r="J25" s="1">
        <v>1</v>
      </c>
      <c r="K25" s="1">
        <v>2</v>
      </c>
      <c r="L25" s="1">
        <v>1</v>
      </c>
      <c r="M25" s="1">
        <v>2600</v>
      </c>
      <c r="N25" s="1">
        <v>105</v>
      </c>
      <c r="O25" s="1">
        <v>167</v>
      </c>
      <c r="P25" s="1">
        <v>55</v>
      </c>
      <c r="Q25" s="1">
        <v>2</v>
      </c>
      <c r="R25" t="s">
        <v>57</v>
      </c>
      <c r="S25">
        <f t="shared" si="0"/>
        <v>3</v>
      </c>
    </row>
    <row r="26" spans="1:19" x14ac:dyDescent="0.3">
      <c r="A26" s="1">
        <v>25</v>
      </c>
      <c r="B26" s="1">
        <v>550</v>
      </c>
      <c r="C26" s="1">
        <v>11</v>
      </c>
      <c r="D26" s="1">
        <v>34</v>
      </c>
      <c r="E26" s="1">
        <v>108</v>
      </c>
      <c r="F26" s="1">
        <v>28.54</v>
      </c>
      <c r="G26" s="1">
        <v>5</v>
      </c>
      <c r="H26" s="1">
        <v>6</v>
      </c>
      <c r="I26" s="1">
        <v>0</v>
      </c>
      <c r="J26" s="1">
        <v>1</v>
      </c>
      <c r="K26" s="1">
        <v>3</v>
      </c>
      <c r="L26" s="1">
        <v>2</v>
      </c>
      <c r="M26" s="1">
        <v>3200</v>
      </c>
      <c r="N26" s="1">
        <v>140</v>
      </c>
      <c r="O26" s="1">
        <v>213</v>
      </c>
      <c r="P26" s="1">
        <v>58</v>
      </c>
      <c r="Q26" s="1">
        <v>2</v>
      </c>
      <c r="R26" t="s">
        <v>58</v>
      </c>
      <c r="S26">
        <f t="shared" si="0"/>
        <v>4</v>
      </c>
    </row>
    <row r="27" spans="1:19" x14ac:dyDescent="0.3">
      <c r="A27" s="1">
        <v>23</v>
      </c>
      <c r="B27" s="1">
        <v>455</v>
      </c>
      <c r="C27" s="1">
        <v>4.5</v>
      </c>
      <c r="D27" s="1">
        <v>20</v>
      </c>
      <c r="E27" s="1">
        <v>92</v>
      </c>
      <c r="F27" s="1">
        <v>25.11</v>
      </c>
      <c r="G27" s="1">
        <v>4</v>
      </c>
      <c r="H27" s="1">
        <v>7</v>
      </c>
      <c r="I27" s="1">
        <v>1</v>
      </c>
      <c r="J27" s="1">
        <v>1</v>
      </c>
      <c r="K27" s="1">
        <v>2</v>
      </c>
      <c r="L27" s="1">
        <v>1</v>
      </c>
      <c r="M27" s="1">
        <v>2800</v>
      </c>
      <c r="N27" s="1">
        <v>121</v>
      </c>
      <c r="O27" s="1">
        <v>190</v>
      </c>
      <c r="P27" s="1">
        <v>62</v>
      </c>
      <c r="Q27" s="1">
        <v>1</v>
      </c>
      <c r="R27" t="s">
        <v>59</v>
      </c>
      <c r="S27">
        <f t="shared" si="0"/>
        <v>5</v>
      </c>
    </row>
    <row r="28" spans="1:19" x14ac:dyDescent="0.3">
      <c r="A28" s="1">
        <v>16</v>
      </c>
      <c r="B28" s="1">
        <v>690</v>
      </c>
      <c r="C28" s="1">
        <v>12</v>
      </c>
      <c r="D28" s="1">
        <v>32</v>
      </c>
      <c r="E28" s="1">
        <v>118</v>
      </c>
      <c r="F28" s="1">
        <v>35.24</v>
      </c>
      <c r="G28" s="1">
        <v>5</v>
      </c>
      <c r="H28" s="1">
        <v>6</v>
      </c>
      <c r="I28" s="1">
        <v>1</v>
      </c>
      <c r="J28" s="1">
        <v>0</v>
      </c>
      <c r="K28" s="1">
        <v>3</v>
      </c>
      <c r="L28" s="1">
        <v>3</v>
      </c>
      <c r="M28" s="1">
        <v>3200</v>
      </c>
      <c r="N28" s="1">
        <v>153</v>
      </c>
      <c r="O28" s="1">
        <v>241</v>
      </c>
      <c r="P28" s="1">
        <v>67</v>
      </c>
      <c r="Q28" s="1">
        <v>2</v>
      </c>
      <c r="R28" t="s">
        <v>60</v>
      </c>
      <c r="S28">
        <f t="shared" si="0"/>
        <v>0</v>
      </c>
    </row>
    <row r="29" spans="1:19" x14ac:dyDescent="0.3">
      <c r="A29" s="1">
        <v>30</v>
      </c>
      <c r="B29" s="1">
        <v>685</v>
      </c>
      <c r="C29" s="1">
        <v>12</v>
      </c>
      <c r="D29" s="1">
        <v>36</v>
      </c>
      <c r="E29" s="1">
        <v>103</v>
      </c>
      <c r="F29" s="1">
        <v>28.37</v>
      </c>
      <c r="G29" s="1">
        <v>4</v>
      </c>
      <c r="H29" s="1">
        <v>6</v>
      </c>
      <c r="I29" s="1">
        <v>1</v>
      </c>
      <c r="J29" s="1">
        <v>1</v>
      </c>
      <c r="K29" s="1">
        <v>3</v>
      </c>
      <c r="L29" s="1">
        <v>2</v>
      </c>
      <c r="M29" s="1">
        <v>3300</v>
      </c>
      <c r="N29" s="1">
        <v>148</v>
      </c>
      <c r="O29" s="1">
        <v>234</v>
      </c>
      <c r="P29" s="1">
        <v>67</v>
      </c>
      <c r="Q29" s="1">
        <v>2</v>
      </c>
      <c r="R29" t="s">
        <v>61</v>
      </c>
      <c r="S29">
        <f t="shared" si="0"/>
        <v>4</v>
      </c>
    </row>
    <row r="30" spans="1:19" x14ac:dyDescent="0.3">
      <c r="A30" s="1">
        <v>29</v>
      </c>
      <c r="B30" s="1">
        <v>750</v>
      </c>
      <c r="C30" s="1">
        <v>17</v>
      </c>
      <c r="D30" s="1">
        <v>38</v>
      </c>
      <c r="E30" s="1">
        <v>121</v>
      </c>
      <c r="F30" s="1">
        <v>29.08</v>
      </c>
      <c r="G30" s="1">
        <v>5</v>
      </c>
      <c r="H30" s="1">
        <v>6</v>
      </c>
      <c r="I30" s="1">
        <v>0</v>
      </c>
      <c r="J30" s="1">
        <v>1</v>
      </c>
      <c r="K30" s="1">
        <v>3</v>
      </c>
      <c r="L30" s="1">
        <v>3</v>
      </c>
      <c r="M30" s="1">
        <v>3500</v>
      </c>
      <c r="N30" s="1">
        <v>160</v>
      </c>
      <c r="O30" s="1">
        <v>254</v>
      </c>
      <c r="P30" s="1">
        <v>71</v>
      </c>
      <c r="Q30" s="1">
        <v>2</v>
      </c>
      <c r="R30" t="s">
        <v>62</v>
      </c>
      <c r="S30">
        <f t="shared" si="0"/>
        <v>5</v>
      </c>
    </row>
    <row r="31" spans="1:19" x14ac:dyDescent="0.3">
      <c r="A31" s="1">
        <v>17</v>
      </c>
      <c r="B31" s="1">
        <v>780</v>
      </c>
      <c r="C31" s="1">
        <v>15</v>
      </c>
      <c r="D31" s="1">
        <v>31</v>
      </c>
      <c r="E31" s="1">
        <v>126</v>
      </c>
      <c r="F31" s="1">
        <v>36.42</v>
      </c>
      <c r="G31" s="1">
        <v>6</v>
      </c>
      <c r="H31" s="1">
        <v>7</v>
      </c>
      <c r="I31" s="1">
        <v>0</v>
      </c>
      <c r="J31" s="1">
        <v>1</v>
      </c>
      <c r="K31" s="1">
        <v>3</v>
      </c>
      <c r="L31" s="1">
        <v>3</v>
      </c>
      <c r="M31" s="1">
        <v>3500</v>
      </c>
      <c r="N31" s="1">
        <v>168</v>
      </c>
      <c r="O31" s="1">
        <v>265</v>
      </c>
      <c r="P31" s="1">
        <v>76</v>
      </c>
      <c r="Q31" s="1">
        <v>3</v>
      </c>
    </row>
    <row r="33" spans="1:16" x14ac:dyDescent="0.3">
      <c r="A33" s="4" t="s">
        <v>13</v>
      </c>
      <c r="P33" t="s">
        <v>85</v>
      </c>
    </row>
  </sheetData>
  <sortState ref="A2:Q31">
    <sortCondition ref="P2"/>
  </sortState>
  <mergeCells count="1">
    <mergeCell ref="V4:Y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A24" workbookViewId="0">
      <selection activeCell="C34" sqref="C34"/>
    </sheetView>
  </sheetViews>
  <sheetFormatPr defaultRowHeight="14.4" x14ac:dyDescent="0.3"/>
  <sheetData>
    <row r="1" spans="1:17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</row>
    <row r="2" spans="1:17" x14ac:dyDescent="0.3">
      <c r="A2" s="1">
        <v>1</v>
      </c>
      <c r="B2" s="1">
        <v>560</v>
      </c>
      <c r="C2" s="1">
        <v>7</v>
      </c>
      <c r="D2" s="1">
        <v>28</v>
      </c>
      <c r="E2" s="1">
        <v>98</v>
      </c>
      <c r="F2" s="1">
        <v>28.95</v>
      </c>
      <c r="G2" s="1">
        <v>3</v>
      </c>
      <c r="H2" s="1">
        <v>7</v>
      </c>
      <c r="I2" s="1">
        <v>1</v>
      </c>
      <c r="J2" s="1">
        <v>1</v>
      </c>
      <c r="K2" s="1">
        <v>3</v>
      </c>
      <c r="L2" s="1">
        <v>2</v>
      </c>
      <c r="M2" s="1">
        <v>2400</v>
      </c>
      <c r="N2" s="1">
        <v>114</v>
      </c>
      <c r="O2" s="1">
        <v>148</v>
      </c>
      <c r="P2" s="1">
        <v>22</v>
      </c>
      <c r="Q2" s="1">
        <v>0</v>
      </c>
    </row>
    <row r="3" spans="1:17" x14ac:dyDescent="0.3">
      <c r="A3" s="1">
        <v>2</v>
      </c>
      <c r="B3" s="1">
        <v>385</v>
      </c>
      <c r="C3" s="1">
        <v>4</v>
      </c>
      <c r="D3" s="1">
        <v>22</v>
      </c>
      <c r="E3" s="1">
        <v>82</v>
      </c>
      <c r="F3" s="1">
        <v>22.71</v>
      </c>
      <c r="G3" s="1">
        <v>3</v>
      </c>
      <c r="H3" s="1">
        <v>5</v>
      </c>
      <c r="I3" s="1">
        <v>1</v>
      </c>
      <c r="J3" s="1">
        <v>1</v>
      </c>
      <c r="K3" s="1">
        <v>2</v>
      </c>
      <c r="L3" s="1">
        <v>0</v>
      </c>
      <c r="M3" s="1">
        <v>2100</v>
      </c>
      <c r="N3" s="1">
        <v>107</v>
      </c>
      <c r="O3" s="1">
        <v>154</v>
      </c>
      <c r="P3" s="1">
        <v>25</v>
      </c>
      <c r="Q3" s="1">
        <v>2</v>
      </c>
    </row>
    <row r="4" spans="1:17" x14ac:dyDescent="0.3">
      <c r="A4" s="1">
        <v>3</v>
      </c>
      <c r="B4" s="1">
        <v>375</v>
      </c>
      <c r="C4" s="1">
        <v>5</v>
      </c>
      <c r="D4" s="1">
        <v>19</v>
      </c>
      <c r="E4" s="1">
        <v>76</v>
      </c>
      <c r="F4" s="1">
        <v>22.45</v>
      </c>
      <c r="G4" s="1">
        <v>4</v>
      </c>
      <c r="H4" s="1">
        <v>6</v>
      </c>
      <c r="I4" s="1">
        <v>0</v>
      </c>
      <c r="J4" s="1">
        <v>1</v>
      </c>
      <c r="K4" s="1">
        <v>3</v>
      </c>
      <c r="L4" s="1">
        <v>3</v>
      </c>
      <c r="M4" s="1">
        <v>2000</v>
      </c>
      <c r="N4" s="1">
        <v>95</v>
      </c>
      <c r="O4" s="1">
        <v>147</v>
      </c>
      <c r="P4" s="1">
        <v>34</v>
      </c>
      <c r="Q4" s="1">
        <v>2</v>
      </c>
    </row>
    <row r="5" spans="1:17" x14ac:dyDescent="0.3">
      <c r="A5" s="1">
        <v>4</v>
      </c>
      <c r="B5" s="1">
        <v>180</v>
      </c>
      <c r="C5" s="1">
        <v>0.5</v>
      </c>
      <c r="D5" s="1">
        <v>16</v>
      </c>
      <c r="E5" s="1">
        <v>51</v>
      </c>
      <c r="F5" s="1">
        <v>17.649999999999999</v>
      </c>
      <c r="G5" s="1">
        <v>2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1800</v>
      </c>
      <c r="N5" s="1">
        <v>84</v>
      </c>
      <c r="O5" s="1">
        <v>128</v>
      </c>
      <c r="P5" s="1">
        <v>28</v>
      </c>
      <c r="Q5" s="1">
        <v>1</v>
      </c>
    </row>
    <row r="6" spans="1:17" x14ac:dyDescent="0.3">
      <c r="A6" s="1">
        <v>5</v>
      </c>
      <c r="B6" s="1">
        <v>195</v>
      </c>
      <c r="C6" s="1">
        <v>1</v>
      </c>
      <c r="D6" s="1">
        <v>17</v>
      </c>
      <c r="E6" s="1">
        <v>65</v>
      </c>
      <c r="F6" s="1">
        <v>20.98</v>
      </c>
      <c r="G6" s="1">
        <v>2</v>
      </c>
      <c r="H6" s="1">
        <v>4</v>
      </c>
      <c r="I6" s="1">
        <v>1</v>
      </c>
      <c r="J6" s="1">
        <v>1</v>
      </c>
      <c r="K6" s="1">
        <v>0</v>
      </c>
      <c r="L6" s="1">
        <v>0</v>
      </c>
      <c r="M6" s="1">
        <v>1900</v>
      </c>
      <c r="N6" s="1">
        <v>88</v>
      </c>
      <c r="O6" s="1">
        <v>134</v>
      </c>
      <c r="P6" s="1">
        <v>38</v>
      </c>
      <c r="Q6" s="1">
        <v>1</v>
      </c>
    </row>
    <row r="7" spans="1:17" x14ac:dyDescent="0.3">
      <c r="A7" s="1">
        <v>6</v>
      </c>
      <c r="B7" s="1">
        <v>475</v>
      </c>
      <c r="C7" s="1">
        <v>7.5</v>
      </c>
      <c r="D7" s="1">
        <v>31</v>
      </c>
      <c r="E7" s="1">
        <v>102</v>
      </c>
      <c r="F7" s="1">
        <v>29.13</v>
      </c>
      <c r="G7" s="1">
        <v>4</v>
      </c>
      <c r="H7" s="1">
        <v>7</v>
      </c>
      <c r="I7" s="1">
        <v>0</v>
      </c>
      <c r="J7" s="1">
        <v>1</v>
      </c>
      <c r="K7" s="1">
        <v>3</v>
      </c>
      <c r="L7" s="1">
        <v>2</v>
      </c>
      <c r="M7" s="1">
        <v>2800</v>
      </c>
      <c r="N7" s="1">
        <v>137</v>
      </c>
      <c r="O7" s="1">
        <v>190</v>
      </c>
      <c r="P7" s="1">
        <v>55</v>
      </c>
      <c r="Q7" s="1">
        <v>3</v>
      </c>
    </row>
    <row r="8" spans="1:17" x14ac:dyDescent="0.3">
      <c r="A8" s="1">
        <v>7</v>
      </c>
      <c r="B8" s="1">
        <v>205</v>
      </c>
      <c r="C8" s="1">
        <v>1</v>
      </c>
      <c r="D8" s="1">
        <v>16</v>
      </c>
      <c r="E8" s="1">
        <v>70</v>
      </c>
      <c r="F8" s="1">
        <v>22.72</v>
      </c>
      <c r="G8" s="1">
        <v>2</v>
      </c>
      <c r="H8" s="1">
        <v>4</v>
      </c>
      <c r="I8" s="1">
        <v>0</v>
      </c>
      <c r="J8" s="1">
        <v>0</v>
      </c>
      <c r="K8" s="1">
        <v>1</v>
      </c>
      <c r="L8" s="1">
        <v>0</v>
      </c>
      <c r="M8" s="1">
        <v>2100</v>
      </c>
      <c r="N8" s="1">
        <v>48</v>
      </c>
      <c r="O8" s="1">
        <v>141</v>
      </c>
      <c r="P8" s="1">
        <v>36</v>
      </c>
      <c r="Q8" s="1">
        <v>2</v>
      </c>
    </row>
    <row r="9" spans="1:17" x14ac:dyDescent="0.3">
      <c r="A9" s="1">
        <v>8</v>
      </c>
      <c r="B9" s="1">
        <v>230</v>
      </c>
      <c r="C9" s="1">
        <v>2</v>
      </c>
      <c r="D9" s="1">
        <v>16</v>
      </c>
      <c r="E9" s="1">
        <v>74</v>
      </c>
      <c r="F9" s="1">
        <v>21.59</v>
      </c>
      <c r="G9" s="1">
        <v>3</v>
      </c>
      <c r="H9" s="1">
        <v>5</v>
      </c>
      <c r="I9" s="1">
        <v>0</v>
      </c>
      <c r="J9" s="1">
        <v>0</v>
      </c>
      <c r="K9" s="1">
        <v>1</v>
      </c>
      <c r="L9" s="1">
        <v>0</v>
      </c>
      <c r="M9" s="1">
        <v>2200</v>
      </c>
      <c r="N9" s="1">
        <v>56</v>
      </c>
      <c r="O9" s="1">
        <v>135</v>
      </c>
      <c r="P9" s="1">
        <v>45</v>
      </c>
      <c r="Q9" s="1">
        <v>3</v>
      </c>
    </row>
    <row r="10" spans="1:17" x14ac:dyDescent="0.3">
      <c r="A10" s="1">
        <v>9</v>
      </c>
      <c r="B10" s="1">
        <v>155</v>
      </c>
      <c r="C10" s="1">
        <v>1.5</v>
      </c>
      <c r="D10" s="1">
        <v>15</v>
      </c>
      <c r="E10" s="1">
        <v>50</v>
      </c>
      <c r="F10" s="1">
        <v>19.29</v>
      </c>
      <c r="G10" s="1">
        <v>3</v>
      </c>
      <c r="H10" s="1">
        <v>4</v>
      </c>
      <c r="I10" s="1">
        <v>0</v>
      </c>
      <c r="J10" s="1">
        <v>1</v>
      </c>
      <c r="K10" s="1">
        <v>1</v>
      </c>
      <c r="L10" s="1">
        <v>0</v>
      </c>
      <c r="M10" s="1">
        <v>2000</v>
      </c>
      <c r="N10" s="1">
        <v>47</v>
      </c>
      <c r="O10" s="1">
        <v>150</v>
      </c>
      <c r="P10" s="1">
        <v>21</v>
      </c>
      <c r="Q10" s="1">
        <v>1</v>
      </c>
    </row>
    <row r="11" spans="1:17" x14ac:dyDescent="0.3">
      <c r="A11" s="1">
        <v>10</v>
      </c>
      <c r="B11" s="1">
        <v>160</v>
      </c>
      <c r="C11" s="1">
        <v>1</v>
      </c>
      <c r="D11" s="1">
        <v>15</v>
      </c>
      <c r="E11" s="1">
        <v>56</v>
      </c>
      <c r="F11" s="1">
        <v>20.32</v>
      </c>
      <c r="G11" s="1">
        <v>2</v>
      </c>
      <c r="H11" s="1">
        <v>4</v>
      </c>
      <c r="I11" s="1">
        <v>0</v>
      </c>
      <c r="J11" s="1">
        <v>1</v>
      </c>
      <c r="K11" s="1">
        <v>0</v>
      </c>
      <c r="L11" s="1">
        <v>0</v>
      </c>
      <c r="M11" s="1">
        <v>1700</v>
      </c>
      <c r="N11" s="1">
        <v>63</v>
      </c>
      <c r="O11" s="1">
        <v>144</v>
      </c>
      <c r="P11" s="1">
        <v>26</v>
      </c>
      <c r="Q11" s="1">
        <v>1</v>
      </c>
    </row>
    <row r="12" spans="1:17" x14ac:dyDescent="0.3">
      <c r="A12" s="1">
        <v>11</v>
      </c>
      <c r="B12" s="1">
        <v>295</v>
      </c>
      <c r="C12" s="1">
        <v>2.5</v>
      </c>
      <c r="D12" s="1">
        <v>18</v>
      </c>
      <c r="E12" s="1">
        <v>89</v>
      </c>
      <c r="F12" s="1">
        <v>27.47</v>
      </c>
      <c r="G12" s="1">
        <v>3</v>
      </c>
      <c r="H12" s="1">
        <v>5</v>
      </c>
      <c r="I12" s="1">
        <v>0</v>
      </c>
      <c r="J12" s="1">
        <v>1</v>
      </c>
      <c r="K12" s="1">
        <v>2</v>
      </c>
      <c r="L12" s="1">
        <v>0</v>
      </c>
      <c r="M12" s="1">
        <v>2600</v>
      </c>
      <c r="N12" s="1">
        <v>113</v>
      </c>
      <c r="O12" s="1">
        <v>183</v>
      </c>
      <c r="P12" s="1">
        <v>49</v>
      </c>
      <c r="Q12" s="1">
        <v>2</v>
      </c>
    </row>
    <row r="13" spans="1:17" x14ac:dyDescent="0.3">
      <c r="A13" s="1">
        <v>12</v>
      </c>
      <c r="B13" s="1">
        <v>410</v>
      </c>
      <c r="C13" s="1">
        <v>3</v>
      </c>
      <c r="D13" s="1">
        <v>19</v>
      </c>
      <c r="E13" s="1">
        <v>82</v>
      </c>
      <c r="F13" s="1">
        <v>23.2</v>
      </c>
      <c r="G13" s="1">
        <v>4</v>
      </c>
      <c r="H13" s="1">
        <v>6</v>
      </c>
      <c r="I13" s="1">
        <v>0</v>
      </c>
      <c r="J13" s="1">
        <v>1</v>
      </c>
      <c r="K13" s="1">
        <v>2</v>
      </c>
      <c r="L13" s="1">
        <v>0</v>
      </c>
      <c r="M13" s="1">
        <v>2500</v>
      </c>
      <c r="N13" s="1">
        <v>115</v>
      </c>
      <c r="O13" s="1">
        <v>174</v>
      </c>
      <c r="P13" s="1">
        <v>47</v>
      </c>
      <c r="Q13" s="1">
        <v>2</v>
      </c>
    </row>
    <row r="14" spans="1:17" x14ac:dyDescent="0.3">
      <c r="A14" s="1">
        <v>13</v>
      </c>
      <c r="B14" s="1">
        <v>430</v>
      </c>
      <c r="C14" s="1">
        <v>6</v>
      </c>
      <c r="D14" s="1">
        <v>22</v>
      </c>
      <c r="E14" s="1">
        <v>77</v>
      </c>
      <c r="F14" s="1">
        <v>22.74</v>
      </c>
      <c r="G14" s="1">
        <v>4</v>
      </c>
      <c r="H14" s="1">
        <v>7</v>
      </c>
      <c r="I14" s="1">
        <v>0</v>
      </c>
      <c r="J14" s="1">
        <v>0</v>
      </c>
      <c r="K14" s="1">
        <v>3</v>
      </c>
      <c r="L14" s="1">
        <v>2</v>
      </c>
      <c r="M14" s="1">
        <v>2400</v>
      </c>
      <c r="N14" s="1">
        <v>106</v>
      </c>
      <c r="O14" s="1">
        <v>111</v>
      </c>
      <c r="P14" s="1">
        <v>40</v>
      </c>
      <c r="Q14" s="1">
        <v>1</v>
      </c>
    </row>
    <row r="15" spans="1:17" x14ac:dyDescent="0.3">
      <c r="A15" s="1">
        <v>14</v>
      </c>
      <c r="B15" s="1">
        <v>460</v>
      </c>
      <c r="C15" s="1">
        <v>8</v>
      </c>
      <c r="D15" s="1">
        <v>26</v>
      </c>
      <c r="E15" s="1">
        <v>90</v>
      </c>
      <c r="F15" s="1">
        <v>26.01</v>
      </c>
      <c r="G15" s="1">
        <v>5</v>
      </c>
      <c r="H15" s="1">
        <v>5</v>
      </c>
      <c r="I15" s="1">
        <v>1</v>
      </c>
      <c r="J15" s="1">
        <v>1</v>
      </c>
      <c r="K15" s="1">
        <v>3</v>
      </c>
      <c r="L15" s="1">
        <v>2</v>
      </c>
      <c r="M15" s="1">
        <v>2800</v>
      </c>
      <c r="N15" s="1">
        <v>123</v>
      </c>
      <c r="O15" s="1">
        <v>169</v>
      </c>
      <c r="P15" s="1">
        <v>39</v>
      </c>
      <c r="Q15" s="1">
        <v>3</v>
      </c>
    </row>
    <row r="16" spans="1:17" x14ac:dyDescent="0.3">
      <c r="A16" s="1">
        <v>15</v>
      </c>
      <c r="B16" s="1">
        <v>480</v>
      </c>
      <c r="C16" s="1">
        <v>10</v>
      </c>
      <c r="D16" s="1">
        <v>24</v>
      </c>
      <c r="E16" s="1">
        <v>96</v>
      </c>
      <c r="F16" s="1">
        <v>28.05</v>
      </c>
      <c r="G16" s="1">
        <v>5</v>
      </c>
      <c r="H16" s="1">
        <v>6</v>
      </c>
      <c r="I16" s="1">
        <v>0</v>
      </c>
      <c r="J16" s="1">
        <v>1</v>
      </c>
      <c r="K16" s="1">
        <v>3</v>
      </c>
      <c r="L16" s="1">
        <v>3</v>
      </c>
      <c r="M16" s="1">
        <v>2900</v>
      </c>
      <c r="N16" s="1">
        <v>119</v>
      </c>
      <c r="O16" s="1">
        <v>210</v>
      </c>
      <c r="P16" s="1">
        <v>48</v>
      </c>
      <c r="Q16" s="1">
        <v>3</v>
      </c>
    </row>
    <row r="17" spans="1:17" x14ac:dyDescent="0.3">
      <c r="A17" s="1">
        <v>16</v>
      </c>
      <c r="B17" s="1">
        <v>690</v>
      </c>
      <c r="C17" s="1">
        <v>12</v>
      </c>
      <c r="D17" s="1">
        <v>32</v>
      </c>
      <c r="E17" s="1">
        <v>118</v>
      </c>
      <c r="F17" s="1">
        <v>35.24</v>
      </c>
      <c r="G17" s="1">
        <v>5</v>
      </c>
      <c r="H17" s="1">
        <v>6</v>
      </c>
      <c r="I17" s="1">
        <v>1</v>
      </c>
      <c r="J17" s="1">
        <v>0</v>
      </c>
      <c r="K17" s="1">
        <v>3</v>
      </c>
      <c r="L17" s="1">
        <v>3</v>
      </c>
      <c r="M17" s="1">
        <v>3200</v>
      </c>
      <c r="N17" s="1">
        <v>153</v>
      </c>
      <c r="O17" s="1">
        <v>241</v>
      </c>
      <c r="P17" s="1">
        <v>67</v>
      </c>
      <c r="Q17" s="1">
        <v>2</v>
      </c>
    </row>
    <row r="18" spans="1:17" x14ac:dyDescent="0.3">
      <c r="A18" s="1">
        <v>17</v>
      </c>
      <c r="B18" s="1">
        <v>780</v>
      </c>
      <c r="C18" s="1">
        <v>15</v>
      </c>
      <c r="D18" s="1">
        <v>31</v>
      </c>
      <c r="E18" s="1">
        <v>126</v>
      </c>
      <c r="F18" s="1">
        <v>36.42</v>
      </c>
      <c r="G18" s="1">
        <v>6</v>
      </c>
      <c r="H18" s="1">
        <v>7</v>
      </c>
      <c r="I18" s="1">
        <v>0</v>
      </c>
      <c r="J18" s="1">
        <v>1</v>
      </c>
      <c r="K18" s="1">
        <v>3</v>
      </c>
      <c r="L18" s="1">
        <v>3</v>
      </c>
      <c r="M18" s="1">
        <v>3500</v>
      </c>
      <c r="N18" s="1">
        <v>168</v>
      </c>
      <c r="O18" s="1">
        <v>265</v>
      </c>
      <c r="P18" s="1">
        <v>76</v>
      </c>
      <c r="Q18" s="1">
        <v>3</v>
      </c>
    </row>
    <row r="19" spans="1:17" x14ac:dyDescent="0.3">
      <c r="A19" s="1">
        <v>18</v>
      </c>
      <c r="B19" s="1">
        <v>330</v>
      </c>
      <c r="C19" s="1">
        <v>3</v>
      </c>
      <c r="D19" s="1">
        <v>21</v>
      </c>
      <c r="E19" s="1">
        <v>69</v>
      </c>
      <c r="F19" s="1">
        <v>22.79</v>
      </c>
      <c r="G19" s="1">
        <v>3</v>
      </c>
      <c r="H19" s="1">
        <v>5</v>
      </c>
      <c r="I19" s="1">
        <v>0</v>
      </c>
      <c r="J19" s="1">
        <v>0</v>
      </c>
      <c r="K19" s="1">
        <v>2</v>
      </c>
      <c r="L19" s="1">
        <v>1</v>
      </c>
      <c r="M19" s="1">
        <v>2000</v>
      </c>
      <c r="N19" s="1">
        <v>84</v>
      </c>
      <c r="O19" s="1">
        <v>151</v>
      </c>
      <c r="P19" s="1">
        <v>32</v>
      </c>
      <c r="Q19" s="1">
        <v>1</v>
      </c>
    </row>
    <row r="20" spans="1:17" x14ac:dyDescent="0.3">
      <c r="A20" s="1">
        <v>19</v>
      </c>
      <c r="B20" s="1">
        <v>375</v>
      </c>
      <c r="C20" s="1">
        <v>5.5</v>
      </c>
      <c r="D20" s="1">
        <v>24</v>
      </c>
      <c r="E20" s="1">
        <v>78</v>
      </c>
      <c r="F20" s="1">
        <v>25.18</v>
      </c>
      <c r="G20" s="1">
        <v>3</v>
      </c>
      <c r="H20" s="1">
        <v>4</v>
      </c>
      <c r="I20" s="1">
        <v>1</v>
      </c>
      <c r="J20" s="1">
        <v>0</v>
      </c>
      <c r="K20" s="1">
        <v>2</v>
      </c>
      <c r="L20" s="1">
        <v>2</v>
      </c>
      <c r="M20" s="1">
        <v>2400</v>
      </c>
      <c r="N20" s="1">
        <v>89</v>
      </c>
      <c r="O20" s="1">
        <v>162</v>
      </c>
      <c r="P20" s="1">
        <v>38</v>
      </c>
      <c r="Q20" s="1">
        <v>1</v>
      </c>
    </row>
    <row r="21" spans="1:17" x14ac:dyDescent="0.3">
      <c r="A21" s="1">
        <v>20</v>
      </c>
      <c r="B21" s="1">
        <v>590</v>
      </c>
      <c r="C21" s="1">
        <v>9</v>
      </c>
      <c r="D21" s="1">
        <v>28</v>
      </c>
      <c r="E21" s="1">
        <v>93</v>
      </c>
      <c r="F21" s="1">
        <v>25.76</v>
      </c>
      <c r="G21" s="1">
        <v>4</v>
      </c>
      <c r="H21" s="1">
        <v>6</v>
      </c>
      <c r="I21" s="1">
        <v>0</v>
      </c>
      <c r="J21" s="1">
        <v>1</v>
      </c>
      <c r="K21" s="1">
        <v>3</v>
      </c>
      <c r="L21" s="1">
        <v>2</v>
      </c>
      <c r="M21" s="1">
        <v>2700</v>
      </c>
      <c r="N21" s="1">
        <v>110</v>
      </c>
      <c r="O21" s="1">
        <v>181</v>
      </c>
      <c r="P21" s="1">
        <v>47</v>
      </c>
      <c r="Q21" s="1">
        <v>3</v>
      </c>
    </row>
    <row r="22" spans="1:17" x14ac:dyDescent="0.3">
      <c r="A22" s="1">
        <v>21</v>
      </c>
      <c r="B22" s="1">
        <v>510</v>
      </c>
      <c r="C22" s="1">
        <v>7</v>
      </c>
      <c r="D22" s="1">
        <v>32</v>
      </c>
      <c r="E22" s="1">
        <v>89</v>
      </c>
      <c r="F22" s="1">
        <v>24.96</v>
      </c>
      <c r="G22" s="1">
        <v>3</v>
      </c>
      <c r="H22" s="1">
        <v>5</v>
      </c>
      <c r="I22" s="1">
        <v>0</v>
      </c>
      <c r="J22" s="1">
        <v>1</v>
      </c>
      <c r="K22" s="1">
        <v>2</v>
      </c>
      <c r="L22" s="1">
        <v>1</v>
      </c>
      <c r="M22" s="1">
        <v>2600</v>
      </c>
      <c r="N22" s="1">
        <v>105</v>
      </c>
      <c r="O22" s="1">
        <v>167</v>
      </c>
      <c r="P22" s="1">
        <v>55</v>
      </c>
      <c r="Q22" s="1">
        <v>2</v>
      </c>
    </row>
    <row r="23" spans="1:17" x14ac:dyDescent="0.3">
      <c r="A23" s="1">
        <v>22</v>
      </c>
      <c r="B23" s="1">
        <v>420</v>
      </c>
      <c r="C23" s="1">
        <v>5</v>
      </c>
      <c r="D23" s="1">
        <v>19</v>
      </c>
      <c r="E23" s="1">
        <v>84</v>
      </c>
      <c r="F23" s="1">
        <v>23.01</v>
      </c>
      <c r="G23" s="1">
        <v>3</v>
      </c>
      <c r="H23" s="1">
        <v>5</v>
      </c>
      <c r="I23" s="1">
        <v>0</v>
      </c>
      <c r="J23" s="1">
        <v>1</v>
      </c>
      <c r="K23" s="1">
        <v>2</v>
      </c>
      <c r="L23" s="1">
        <v>1</v>
      </c>
      <c r="M23" s="1">
        <v>2700</v>
      </c>
      <c r="N23" s="1">
        <v>112</v>
      </c>
      <c r="O23" s="1">
        <v>144</v>
      </c>
      <c r="P23" s="1">
        <v>47</v>
      </c>
      <c r="Q23" s="1">
        <v>2</v>
      </c>
    </row>
    <row r="24" spans="1:17" x14ac:dyDescent="0.3">
      <c r="A24" s="1">
        <v>23</v>
      </c>
      <c r="B24" s="1">
        <v>455</v>
      </c>
      <c r="C24" s="1">
        <v>4.5</v>
      </c>
      <c r="D24" s="1">
        <v>20</v>
      </c>
      <c r="E24" s="1">
        <v>92</v>
      </c>
      <c r="F24" s="1">
        <v>25.11</v>
      </c>
      <c r="G24" s="1">
        <v>4</v>
      </c>
      <c r="H24" s="1">
        <v>7</v>
      </c>
      <c r="I24" s="1">
        <v>1</v>
      </c>
      <c r="J24" s="1">
        <v>1</v>
      </c>
      <c r="K24" s="1">
        <v>2</v>
      </c>
      <c r="L24" s="1">
        <v>1</v>
      </c>
      <c r="M24" s="1">
        <v>2800</v>
      </c>
      <c r="N24" s="1">
        <v>121</v>
      </c>
      <c r="O24" s="1">
        <v>190</v>
      </c>
      <c r="P24" s="1">
        <v>62</v>
      </c>
      <c r="Q24" s="1">
        <v>1</v>
      </c>
    </row>
    <row r="25" spans="1:17" x14ac:dyDescent="0.3">
      <c r="A25" s="1">
        <v>24</v>
      </c>
      <c r="B25" s="1">
        <v>225</v>
      </c>
      <c r="C25" s="1">
        <v>2</v>
      </c>
      <c r="D25" s="1">
        <v>17</v>
      </c>
      <c r="E25" s="1">
        <v>69</v>
      </c>
      <c r="F25" s="1">
        <v>21.63</v>
      </c>
      <c r="G25" s="1">
        <v>3</v>
      </c>
      <c r="H25" s="1">
        <v>5</v>
      </c>
      <c r="I25" s="1">
        <v>0</v>
      </c>
      <c r="J25" s="1">
        <v>0</v>
      </c>
      <c r="K25" s="1">
        <v>0</v>
      </c>
      <c r="L25" s="1">
        <v>0</v>
      </c>
      <c r="M25" s="1">
        <v>2000</v>
      </c>
      <c r="N25" s="1">
        <v>83</v>
      </c>
      <c r="O25" s="1">
        <v>134</v>
      </c>
      <c r="P25" s="1">
        <v>32</v>
      </c>
      <c r="Q25" s="1">
        <v>2</v>
      </c>
    </row>
    <row r="26" spans="1:17" x14ac:dyDescent="0.3">
      <c r="A26" s="1">
        <v>25</v>
      </c>
      <c r="B26" s="1">
        <v>550</v>
      </c>
      <c r="C26" s="1">
        <v>11</v>
      </c>
      <c r="D26" s="1">
        <v>34</v>
      </c>
      <c r="E26" s="1">
        <v>108</v>
      </c>
      <c r="F26" s="1">
        <v>28.54</v>
      </c>
      <c r="G26" s="1">
        <v>5</v>
      </c>
      <c r="H26" s="1">
        <v>6</v>
      </c>
      <c r="I26" s="1">
        <v>0</v>
      </c>
      <c r="J26" s="1">
        <v>1</v>
      </c>
      <c r="K26" s="1">
        <v>3</v>
      </c>
      <c r="L26" s="1">
        <v>2</v>
      </c>
      <c r="M26" s="1">
        <v>3200</v>
      </c>
      <c r="N26" s="1">
        <v>140</v>
      </c>
      <c r="O26" s="1">
        <v>213</v>
      </c>
      <c r="P26" s="1">
        <v>58</v>
      </c>
      <c r="Q26" s="1">
        <v>2</v>
      </c>
    </row>
    <row r="27" spans="1:17" x14ac:dyDescent="0.3">
      <c r="A27" s="1">
        <v>26</v>
      </c>
      <c r="B27" s="1">
        <v>465</v>
      </c>
      <c r="C27" s="1">
        <v>9</v>
      </c>
      <c r="D27" s="1">
        <v>33</v>
      </c>
      <c r="E27" s="1">
        <v>96</v>
      </c>
      <c r="F27" s="1">
        <v>24.08</v>
      </c>
      <c r="G27" s="1">
        <v>3</v>
      </c>
      <c r="H27" s="1">
        <v>5</v>
      </c>
      <c r="I27" s="1">
        <v>1</v>
      </c>
      <c r="J27" s="1">
        <v>0</v>
      </c>
      <c r="K27" s="1">
        <v>3</v>
      </c>
      <c r="L27" s="1">
        <v>1</v>
      </c>
      <c r="M27" s="1">
        <v>2500</v>
      </c>
      <c r="N27" s="1">
        <v>99</v>
      </c>
      <c r="O27" s="1">
        <v>180</v>
      </c>
      <c r="P27" s="1">
        <v>43</v>
      </c>
      <c r="Q27" s="1">
        <v>3</v>
      </c>
    </row>
    <row r="28" spans="1:17" x14ac:dyDescent="0.3">
      <c r="A28" s="1">
        <v>27</v>
      </c>
      <c r="B28" s="1">
        <v>325</v>
      </c>
      <c r="C28" s="1">
        <v>3</v>
      </c>
      <c r="D28" s="1">
        <v>22</v>
      </c>
      <c r="E28" s="1">
        <v>71</v>
      </c>
      <c r="F28" s="1">
        <v>20.77</v>
      </c>
      <c r="G28" s="1">
        <v>3</v>
      </c>
      <c r="H28" s="1">
        <v>4</v>
      </c>
      <c r="I28" s="1">
        <v>1</v>
      </c>
      <c r="J28" s="1">
        <v>0</v>
      </c>
      <c r="K28" s="1">
        <v>1</v>
      </c>
      <c r="L28" s="1">
        <v>0</v>
      </c>
      <c r="M28" s="1">
        <v>1900</v>
      </c>
      <c r="N28" s="1">
        <v>67</v>
      </c>
      <c r="O28" s="1">
        <v>164</v>
      </c>
      <c r="P28" s="1">
        <v>39</v>
      </c>
      <c r="Q28" s="1">
        <v>1</v>
      </c>
    </row>
    <row r="29" spans="1:17" x14ac:dyDescent="0.3">
      <c r="A29" s="1">
        <v>28</v>
      </c>
      <c r="B29" s="1">
        <v>290</v>
      </c>
      <c r="C29" s="1">
        <v>2.5</v>
      </c>
      <c r="D29" s="1">
        <v>20</v>
      </c>
      <c r="E29" s="1">
        <v>65</v>
      </c>
      <c r="F29" s="1">
        <v>19.809999999999999</v>
      </c>
      <c r="G29" s="1">
        <v>2</v>
      </c>
      <c r="H29" s="1">
        <v>4</v>
      </c>
      <c r="I29" s="1">
        <v>1</v>
      </c>
      <c r="J29" s="1">
        <v>1</v>
      </c>
      <c r="K29" s="1">
        <v>0</v>
      </c>
      <c r="L29" s="1">
        <v>0</v>
      </c>
      <c r="M29" s="1">
        <v>1700</v>
      </c>
      <c r="N29" s="1">
        <v>55</v>
      </c>
      <c r="O29" s="1">
        <v>177</v>
      </c>
      <c r="P29" s="1">
        <v>32</v>
      </c>
      <c r="Q29" s="1">
        <v>1</v>
      </c>
    </row>
    <row r="30" spans="1:17" x14ac:dyDescent="0.3">
      <c r="A30" s="1">
        <v>29</v>
      </c>
      <c r="B30" s="1">
        <v>750</v>
      </c>
      <c r="C30" s="1">
        <v>17</v>
      </c>
      <c r="D30" s="1">
        <v>38</v>
      </c>
      <c r="E30" s="1">
        <v>121</v>
      </c>
      <c r="F30" s="1">
        <v>29.08</v>
      </c>
      <c r="G30" s="1">
        <v>5</v>
      </c>
      <c r="H30" s="1">
        <v>6</v>
      </c>
      <c r="I30" s="1">
        <v>0</v>
      </c>
      <c r="J30" s="1">
        <v>1</v>
      </c>
      <c r="K30" s="1">
        <v>3</v>
      </c>
      <c r="L30" s="1">
        <v>3</v>
      </c>
      <c r="M30" s="1">
        <v>3500</v>
      </c>
      <c r="N30" s="1">
        <v>160</v>
      </c>
      <c r="O30" s="1">
        <v>254</v>
      </c>
      <c r="P30" s="1">
        <v>71</v>
      </c>
      <c r="Q30" s="1">
        <v>2</v>
      </c>
    </row>
    <row r="31" spans="1:17" x14ac:dyDescent="0.3">
      <c r="A31" s="1">
        <v>30</v>
      </c>
      <c r="B31" s="1">
        <v>685</v>
      </c>
      <c r="C31" s="1">
        <v>12</v>
      </c>
      <c r="D31" s="1">
        <v>36</v>
      </c>
      <c r="E31" s="1">
        <v>103</v>
      </c>
      <c r="F31" s="1">
        <v>28.37</v>
      </c>
      <c r="G31" s="1">
        <v>4</v>
      </c>
      <c r="H31" s="1">
        <v>6</v>
      </c>
      <c r="I31" s="1">
        <v>1</v>
      </c>
      <c r="J31" s="1">
        <v>1</v>
      </c>
      <c r="K31" s="1">
        <v>3</v>
      </c>
      <c r="L31" s="1">
        <v>2</v>
      </c>
      <c r="M31" s="1">
        <v>3300</v>
      </c>
      <c r="N31" s="1">
        <v>148</v>
      </c>
      <c r="O31" s="1">
        <v>234</v>
      </c>
      <c r="P31" s="1">
        <v>67</v>
      </c>
      <c r="Q31" s="1">
        <v>2</v>
      </c>
    </row>
    <row r="32" spans="1:17" ht="15" thickBot="1" x14ac:dyDescent="0.35">
      <c r="A32" s="41" t="s">
        <v>86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</row>
    <row r="33" spans="1:17" x14ac:dyDescent="0.3">
      <c r="A33" s="13"/>
      <c r="B33" s="13" t="s">
        <v>31</v>
      </c>
      <c r="C33" s="13" t="s">
        <v>0</v>
      </c>
      <c r="D33" s="13" t="s">
        <v>1</v>
      </c>
      <c r="E33" s="13" t="s">
        <v>2</v>
      </c>
      <c r="F33" s="13" t="s">
        <v>3</v>
      </c>
      <c r="G33" s="13" t="s">
        <v>4</v>
      </c>
      <c r="H33" s="13" t="s">
        <v>5</v>
      </c>
      <c r="I33" s="13" t="s">
        <v>6</v>
      </c>
      <c r="J33" s="13" t="s">
        <v>7</v>
      </c>
      <c r="K33" s="13" t="s">
        <v>8</v>
      </c>
      <c r="L33" s="13" t="s">
        <v>9</v>
      </c>
      <c r="M33" s="13" t="s">
        <v>10</v>
      </c>
      <c r="N33" s="13" t="s">
        <v>11</v>
      </c>
      <c r="O33" s="13" t="s">
        <v>12</v>
      </c>
      <c r="P33" s="13" t="s">
        <v>13</v>
      </c>
      <c r="Q33" s="13" t="s">
        <v>18</v>
      </c>
    </row>
    <row r="34" spans="1:17" x14ac:dyDescent="0.3">
      <c r="A34" s="7" t="s">
        <v>31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3">
      <c r="A35" s="7" t="s">
        <v>0</v>
      </c>
      <c r="B35" s="7">
        <v>0.94824307191908175</v>
      </c>
      <c r="C35" s="7">
        <v>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3">
      <c r="A36" s="7" t="s">
        <v>1</v>
      </c>
      <c r="B36" s="7">
        <v>0.88929705957301519</v>
      </c>
      <c r="C36" s="7">
        <v>0.90729994638428957</v>
      </c>
      <c r="D36" s="7">
        <v>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3">
      <c r="A37" s="7" t="s">
        <v>2</v>
      </c>
      <c r="B37" s="7">
        <v>0.93705526246706006</v>
      </c>
      <c r="C37" s="7">
        <v>0.91478723600003753</v>
      </c>
      <c r="D37" s="7">
        <v>0.84961422459457459</v>
      </c>
      <c r="E37" s="7">
        <v>1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3">
      <c r="A38" s="7" t="s">
        <v>3</v>
      </c>
      <c r="B38" s="7">
        <v>0.8576638129946208</v>
      </c>
      <c r="C38" s="7">
        <v>0.83148603008083077</v>
      </c>
      <c r="D38" s="7">
        <v>0.73497636442547642</v>
      </c>
      <c r="E38" s="7">
        <v>0.93186476302803378</v>
      </c>
      <c r="F38" s="7">
        <v>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3">
      <c r="A39" s="7" t="s">
        <v>4</v>
      </c>
      <c r="B39" s="7">
        <v>0.80203323451978592</v>
      </c>
      <c r="C39" s="7">
        <v>0.82791932310016647</v>
      </c>
      <c r="D39" s="7">
        <v>0.63113298569943643</v>
      </c>
      <c r="E39" s="7">
        <v>0.80775074558032023</v>
      </c>
      <c r="F39" s="7">
        <v>0.78239113744072919</v>
      </c>
      <c r="G39" s="7">
        <v>1</v>
      </c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3">
      <c r="A40" s="7" t="s">
        <v>5</v>
      </c>
      <c r="B40" s="7">
        <v>0.72443120071665534</v>
      </c>
      <c r="C40" s="7">
        <v>0.62063538928248951</v>
      </c>
      <c r="D40" s="7">
        <v>0.5244163738130746</v>
      </c>
      <c r="E40" s="7">
        <v>0.72211342443983995</v>
      </c>
      <c r="F40" s="7">
        <v>0.67530815080022422</v>
      </c>
      <c r="G40" s="7">
        <v>0.72549834774027255</v>
      </c>
      <c r="H40" s="7">
        <v>1</v>
      </c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3">
      <c r="A41" s="7" t="s">
        <v>6</v>
      </c>
      <c r="B41" s="7">
        <v>0.13092525470348057</v>
      </c>
      <c r="C41" s="7">
        <v>5.4772467542145049E-2</v>
      </c>
      <c r="D41" s="7">
        <v>0.19568404823619692</v>
      </c>
      <c r="E41" s="7">
        <v>9.6004344102845224E-2</v>
      </c>
      <c r="F41" s="7">
        <v>7.1067589468402359E-2</v>
      </c>
      <c r="G41" s="7">
        <v>-9.818753107709724E-2</v>
      </c>
      <c r="H41" s="7">
        <v>-0.11048004015888319</v>
      </c>
      <c r="I41" s="7">
        <v>1</v>
      </c>
      <c r="J41" s="7"/>
      <c r="K41" s="7"/>
      <c r="L41" s="7"/>
      <c r="M41" s="7"/>
      <c r="N41" s="7"/>
      <c r="O41" s="7"/>
      <c r="P41" s="7"/>
      <c r="Q41" s="7"/>
    </row>
    <row r="42" spans="1:17" x14ac:dyDescent="0.3">
      <c r="A42" s="7" t="s">
        <v>7</v>
      </c>
      <c r="B42" s="7">
        <v>0.28371328383014838</v>
      </c>
      <c r="C42" s="7">
        <v>0.24854668961597554</v>
      </c>
      <c r="D42" s="7">
        <v>0.18656439564775451</v>
      </c>
      <c r="E42" s="7">
        <v>0.27111360808754714</v>
      </c>
      <c r="F42" s="7">
        <v>0.22444857940073445</v>
      </c>
      <c r="G42" s="7">
        <v>0.26765984204728238</v>
      </c>
      <c r="H42" s="7">
        <v>0.29364006844420659</v>
      </c>
      <c r="I42" s="7">
        <v>-4.8911598804451825E-2</v>
      </c>
      <c r="J42" s="7">
        <v>1</v>
      </c>
      <c r="K42" s="7"/>
      <c r="L42" s="7"/>
      <c r="M42" s="7"/>
      <c r="N42" s="7"/>
      <c r="O42" s="7"/>
      <c r="P42" s="7"/>
      <c r="Q42" s="7"/>
    </row>
    <row r="43" spans="1:17" x14ac:dyDescent="0.3">
      <c r="A43" s="7" t="s">
        <v>8</v>
      </c>
      <c r="B43" s="7">
        <v>0.81885375467376642</v>
      </c>
      <c r="C43" s="7">
        <v>0.7858236862379373</v>
      </c>
      <c r="D43" s="7">
        <v>0.73373812418975681</v>
      </c>
      <c r="E43" s="7">
        <v>0.79968076091458806</v>
      </c>
      <c r="F43" s="7">
        <v>0.73146674678427792</v>
      </c>
      <c r="G43" s="7">
        <v>0.7814571058406502</v>
      </c>
      <c r="H43" s="7">
        <v>0.75778897132520184</v>
      </c>
      <c r="I43" s="7">
        <v>2.2848293506510541E-2</v>
      </c>
      <c r="J43" s="7">
        <v>0.23356723215957226</v>
      </c>
      <c r="K43" s="7">
        <v>1</v>
      </c>
      <c r="L43" s="7"/>
      <c r="M43" s="7"/>
      <c r="N43" s="7"/>
      <c r="O43" s="7"/>
      <c r="P43" s="7"/>
      <c r="Q43" s="7"/>
    </row>
    <row r="44" spans="1:17" x14ac:dyDescent="0.3">
      <c r="A44" s="7" t="s">
        <v>9</v>
      </c>
      <c r="B44" s="7">
        <v>0.80668799133556246</v>
      </c>
      <c r="C44" s="7">
        <v>0.84571824585553823</v>
      </c>
      <c r="D44" s="7">
        <v>0.69514161007832564</v>
      </c>
      <c r="E44" s="7">
        <v>0.74903187184415954</v>
      </c>
      <c r="F44" s="7">
        <v>0.75325741594455242</v>
      </c>
      <c r="G44" s="7">
        <v>0.80437716207289278</v>
      </c>
      <c r="H44" s="7">
        <v>0.67412893511966987</v>
      </c>
      <c r="I44" s="7">
        <v>-1.2164705997966766E-2</v>
      </c>
      <c r="J44" s="7">
        <v>0.18653100126517763</v>
      </c>
      <c r="K44" s="7">
        <v>0.82382237935562985</v>
      </c>
      <c r="L44" s="7">
        <v>1</v>
      </c>
      <c r="M44" s="7"/>
      <c r="N44" s="7"/>
      <c r="O44" s="7"/>
      <c r="P44" s="7"/>
      <c r="Q44" s="7"/>
    </row>
    <row r="45" spans="1:17" x14ac:dyDescent="0.3">
      <c r="A45" s="7" t="s">
        <v>10</v>
      </c>
      <c r="B45" s="7">
        <v>0.89273788834594892</v>
      </c>
      <c r="C45" s="7">
        <v>0.90077674353338721</v>
      </c>
      <c r="D45" s="7">
        <v>0.79244370628840222</v>
      </c>
      <c r="E45" s="7">
        <v>0.92967484218113672</v>
      </c>
      <c r="F45" s="7">
        <v>0.87050625144280458</v>
      </c>
      <c r="G45" s="7">
        <v>0.84598137269443363</v>
      </c>
      <c r="H45" s="7">
        <v>0.66974940849688802</v>
      </c>
      <c r="I45" s="7">
        <v>-2.758203612517349E-2</v>
      </c>
      <c r="J45" s="7">
        <v>0.30469658123801407</v>
      </c>
      <c r="K45" s="7">
        <v>0.76902995941568586</v>
      </c>
      <c r="L45" s="7">
        <v>0.72726637688754869</v>
      </c>
      <c r="M45" s="7">
        <v>1</v>
      </c>
      <c r="N45" s="7"/>
      <c r="O45" s="7"/>
      <c r="P45" s="7"/>
      <c r="Q45" s="7"/>
    </row>
    <row r="46" spans="1:17" x14ac:dyDescent="0.3">
      <c r="A46" s="7" t="s">
        <v>11</v>
      </c>
      <c r="B46" s="7">
        <v>0.89091955786860089</v>
      </c>
      <c r="C46" s="7">
        <v>0.85101636277365467</v>
      </c>
      <c r="D46" s="7">
        <v>0.77040957958373213</v>
      </c>
      <c r="E46" s="7">
        <v>0.90378383611948432</v>
      </c>
      <c r="F46" s="7">
        <v>0.85004259360197609</v>
      </c>
      <c r="G46" s="7">
        <v>0.81516121127244079</v>
      </c>
      <c r="H46" s="7">
        <v>0.74741715657650465</v>
      </c>
      <c r="I46" s="7">
        <v>5.1542063259351879E-2</v>
      </c>
      <c r="J46" s="7">
        <v>0.36684989345488267</v>
      </c>
      <c r="K46" s="7">
        <v>0.75564016567984438</v>
      </c>
      <c r="L46" s="7">
        <v>0.73536053159601444</v>
      </c>
      <c r="M46" s="7">
        <v>0.90150807320698934</v>
      </c>
      <c r="N46" s="7">
        <v>1</v>
      </c>
      <c r="O46" s="7"/>
      <c r="P46" s="7"/>
      <c r="Q46" s="7"/>
    </row>
    <row r="47" spans="1:17" x14ac:dyDescent="0.3">
      <c r="A47" s="7" t="s">
        <v>12</v>
      </c>
      <c r="B47" s="7">
        <v>0.80974087261565764</v>
      </c>
      <c r="C47" s="7">
        <v>0.8443664060402819</v>
      </c>
      <c r="D47" s="7">
        <v>0.74913673886606325</v>
      </c>
      <c r="E47" s="7">
        <v>0.83907237899167275</v>
      </c>
      <c r="F47" s="7">
        <v>0.81720379313283154</v>
      </c>
      <c r="G47" s="7">
        <v>0.73584818333458424</v>
      </c>
      <c r="H47" s="7">
        <v>0.45241257051121281</v>
      </c>
      <c r="I47" s="7">
        <v>0.10124958591250534</v>
      </c>
      <c r="J47" s="7">
        <v>0.33195439282571182</v>
      </c>
      <c r="K47" s="7">
        <v>0.54764588284583393</v>
      </c>
      <c r="L47" s="7">
        <v>0.60992148035672422</v>
      </c>
      <c r="M47" s="7">
        <v>0.83776115314237543</v>
      </c>
      <c r="N47" s="7">
        <v>0.76546321626499236</v>
      </c>
      <c r="O47" s="7">
        <v>1</v>
      </c>
      <c r="P47" s="7"/>
      <c r="Q47" s="7"/>
    </row>
    <row r="48" spans="1:17" x14ac:dyDescent="0.3">
      <c r="A48" s="7" t="s">
        <v>13</v>
      </c>
      <c r="B48" s="7">
        <v>0.77174614144609299</v>
      </c>
      <c r="C48" s="7">
        <v>0.76120786668626406</v>
      </c>
      <c r="D48" s="7">
        <v>0.67560164306026615</v>
      </c>
      <c r="E48" s="7">
        <v>0.82459818023557008</v>
      </c>
      <c r="F48" s="7">
        <v>0.75377679496220162</v>
      </c>
      <c r="G48" s="7">
        <v>0.70896658847787353</v>
      </c>
      <c r="H48" s="7">
        <v>0.55266589767426855</v>
      </c>
      <c r="I48" s="7">
        <v>-5.5393224047161453E-2</v>
      </c>
      <c r="J48" s="7">
        <v>0.19307956990976374</v>
      </c>
      <c r="K48" s="7">
        <v>0.53324087546591736</v>
      </c>
      <c r="L48" s="7">
        <v>0.5572791542216482</v>
      </c>
      <c r="M48" s="7">
        <v>0.88046063464756674</v>
      </c>
      <c r="N48" s="7">
        <v>0.78239222832400213</v>
      </c>
      <c r="O48" s="7">
        <v>0.82741941442535827</v>
      </c>
      <c r="P48" s="7">
        <v>1</v>
      </c>
      <c r="Q48" s="7"/>
    </row>
    <row r="49" spans="1:17" ht="15" thickBot="1" x14ac:dyDescent="0.35">
      <c r="A49" s="12" t="s">
        <v>18</v>
      </c>
      <c r="B49" s="12">
        <v>0.36348208847146879</v>
      </c>
      <c r="C49" s="12">
        <v>0.44834260816231908</v>
      </c>
      <c r="D49" s="12">
        <v>0.35457698002134025</v>
      </c>
      <c r="E49" s="12">
        <v>0.48738751608393305</v>
      </c>
      <c r="F49" s="12">
        <v>0.4028985029241165</v>
      </c>
      <c r="G49" s="12">
        <v>0.51939086258678591</v>
      </c>
      <c r="H49" s="12">
        <v>0.25974025974025977</v>
      </c>
      <c r="I49" s="12">
        <v>-0.26716082438420857</v>
      </c>
      <c r="J49" s="12">
        <v>0.11499191491521378</v>
      </c>
      <c r="K49" s="12">
        <v>0.43339599395699141</v>
      </c>
      <c r="L49" s="12">
        <v>0.32174335539802412</v>
      </c>
      <c r="M49" s="12">
        <v>0.49941715513683171</v>
      </c>
      <c r="N49" s="12">
        <v>0.37583942546609256</v>
      </c>
      <c r="O49" s="12">
        <v>0.41335206416946269</v>
      </c>
      <c r="P49" s="12">
        <v>0.48369927070382401</v>
      </c>
      <c r="Q49" s="12">
        <v>1</v>
      </c>
    </row>
  </sheetData>
  <mergeCells count="1">
    <mergeCell ref="A32:Q3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opLeftCell="A53" workbookViewId="0">
      <selection activeCell="A34" sqref="A34:B34"/>
    </sheetView>
  </sheetViews>
  <sheetFormatPr defaultRowHeight="14.4" x14ac:dyDescent="0.3"/>
  <cols>
    <col min="1" max="1" width="26.33203125" bestFit="1" customWidth="1"/>
    <col min="2" max="2" width="17.109375" bestFit="1" customWidth="1"/>
    <col min="3" max="3" width="23.33203125" bestFit="1" customWidth="1"/>
    <col min="4" max="4" width="15.5546875" bestFit="1" customWidth="1"/>
    <col min="5" max="5" width="12" bestFit="1" customWidth="1"/>
    <col min="6" max="6" width="14.6640625" bestFit="1" customWidth="1"/>
    <col min="7" max="7" width="13.109375" bestFit="1" customWidth="1"/>
    <col min="8" max="8" width="14.6640625" bestFit="1" customWidth="1"/>
    <col min="9" max="9" width="14.88671875" bestFit="1" customWidth="1"/>
  </cols>
  <sheetData>
    <row r="1" spans="1:14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18</v>
      </c>
    </row>
    <row r="2" spans="1:14" x14ac:dyDescent="0.3">
      <c r="A2" s="1">
        <v>1</v>
      </c>
      <c r="B2" s="1">
        <v>560</v>
      </c>
      <c r="C2" s="1">
        <v>7</v>
      </c>
      <c r="D2" s="1">
        <v>28</v>
      </c>
      <c r="E2" s="1">
        <v>28.95</v>
      </c>
      <c r="F2" s="1">
        <v>3</v>
      </c>
      <c r="G2" s="1">
        <v>7</v>
      </c>
      <c r="H2" s="1">
        <v>1</v>
      </c>
      <c r="I2" s="1">
        <v>1</v>
      </c>
      <c r="J2" s="1">
        <v>3</v>
      </c>
      <c r="K2" s="1">
        <v>2</v>
      </c>
      <c r="L2" s="1">
        <v>148</v>
      </c>
      <c r="M2" s="1">
        <v>22</v>
      </c>
      <c r="N2" s="1">
        <v>0</v>
      </c>
    </row>
    <row r="3" spans="1:14" x14ac:dyDescent="0.3">
      <c r="A3" s="1">
        <v>2</v>
      </c>
      <c r="B3" s="1">
        <v>385</v>
      </c>
      <c r="C3" s="1">
        <v>4</v>
      </c>
      <c r="D3" s="1">
        <v>22</v>
      </c>
      <c r="E3" s="1">
        <v>22.71</v>
      </c>
      <c r="F3" s="1">
        <v>3</v>
      </c>
      <c r="G3" s="1">
        <v>5</v>
      </c>
      <c r="H3" s="1">
        <v>1</v>
      </c>
      <c r="I3" s="1">
        <v>1</v>
      </c>
      <c r="J3" s="1">
        <v>2</v>
      </c>
      <c r="K3" s="1">
        <v>0</v>
      </c>
      <c r="L3" s="1">
        <v>154</v>
      </c>
      <c r="M3" s="1">
        <v>25</v>
      </c>
      <c r="N3" s="1">
        <v>2</v>
      </c>
    </row>
    <row r="4" spans="1:14" x14ac:dyDescent="0.3">
      <c r="A4" s="1">
        <v>3</v>
      </c>
      <c r="B4" s="1">
        <v>375</v>
      </c>
      <c r="C4" s="1">
        <v>5</v>
      </c>
      <c r="D4" s="1">
        <v>19</v>
      </c>
      <c r="E4" s="1">
        <v>22.45</v>
      </c>
      <c r="F4" s="1">
        <v>4</v>
      </c>
      <c r="G4" s="1">
        <v>6</v>
      </c>
      <c r="H4" s="1">
        <v>0</v>
      </c>
      <c r="I4" s="1">
        <v>1</v>
      </c>
      <c r="J4" s="1">
        <v>3</v>
      </c>
      <c r="K4" s="1">
        <v>3</v>
      </c>
      <c r="L4" s="1">
        <v>147</v>
      </c>
      <c r="M4" s="1">
        <v>34</v>
      </c>
      <c r="N4" s="1">
        <v>2</v>
      </c>
    </row>
    <row r="5" spans="1:14" x14ac:dyDescent="0.3">
      <c r="A5" s="1">
        <v>4</v>
      </c>
      <c r="B5" s="1">
        <v>180</v>
      </c>
      <c r="C5" s="1">
        <v>0.5</v>
      </c>
      <c r="D5" s="1">
        <v>16</v>
      </c>
      <c r="E5" s="1">
        <v>17.649999999999999</v>
      </c>
      <c r="F5" s="1">
        <v>2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128</v>
      </c>
      <c r="M5" s="1">
        <v>28</v>
      </c>
      <c r="N5" s="1">
        <v>1</v>
      </c>
    </row>
    <row r="6" spans="1:14" x14ac:dyDescent="0.3">
      <c r="A6" s="1">
        <v>5</v>
      </c>
      <c r="B6" s="1">
        <v>195</v>
      </c>
      <c r="C6" s="1">
        <v>1</v>
      </c>
      <c r="D6" s="1">
        <v>17</v>
      </c>
      <c r="E6" s="1">
        <v>20.98</v>
      </c>
      <c r="F6" s="1">
        <v>2</v>
      </c>
      <c r="G6" s="1">
        <v>4</v>
      </c>
      <c r="H6" s="1">
        <v>1</v>
      </c>
      <c r="I6" s="1">
        <v>1</v>
      </c>
      <c r="J6" s="1">
        <v>0</v>
      </c>
      <c r="K6" s="1">
        <v>0</v>
      </c>
      <c r="L6" s="1">
        <v>134</v>
      </c>
      <c r="M6" s="1">
        <v>38</v>
      </c>
      <c r="N6" s="1">
        <v>1</v>
      </c>
    </row>
    <row r="7" spans="1:14" x14ac:dyDescent="0.3">
      <c r="A7" s="1">
        <v>6</v>
      </c>
      <c r="B7" s="1">
        <v>475</v>
      </c>
      <c r="C7" s="1">
        <v>7.5</v>
      </c>
      <c r="D7" s="1">
        <v>31</v>
      </c>
      <c r="E7" s="1">
        <v>29.13</v>
      </c>
      <c r="F7" s="1">
        <v>4</v>
      </c>
      <c r="G7" s="1">
        <v>7</v>
      </c>
      <c r="H7" s="1">
        <v>0</v>
      </c>
      <c r="I7" s="1">
        <v>1</v>
      </c>
      <c r="J7" s="1">
        <v>3</v>
      </c>
      <c r="K7" s="1">
        <v>2</v>
      </c>
      <c r="L7" s="1">
        <v>190</v>
      </c>
      <c r="M7" s="1">
        <v>55</v>
      </c>
      <c r="N7" s="1">
        <v>3</v>
      </c>
    </row>
    <row r="8" spans="1:14" x14ac:dyDescent="0.3">
      <c r="A8" s="1">
        <v>7</v>
      </c>
      <c r="B8" s="1">
        <v>205</v>
      </c>
      <c r="C8" s="1">
        <v>1</v>
      </c>
      <c r="D8" s="1">
        <v>16</v>
      </c>
      <c r="E8" s="1">
        <v>22.72</v>
      </c>
      <c r="F8" s="1">
        <v>2</v>
      </c>
      <c r="G8" s="1">
        <v>4</v>
      </c>
      <c r="H8" s="1">
        <v>0</v>
      </c>
      <c r="I8" s="1">
        <v>0</v>
      </c>
      <c r="J8" s="1">
        <v>1</v>
      </c>
      <c r="K8" s="1">
        <v>0</v>
      </c>
      <c r="L8" s="1">
        <v>141</v>
      </c>
      <c r="M8" s="1">
        <v>36</v>
      </c>
      <c r="N8" s="1">
        <v>2</v>
      </c>
    </row>
    <row r="9" spans="1:14" x14ac:dyDescent="0.3">
      <c r="A9" s="1">
        <v>8</v>
      </c>
      <c r="B9" s="1">
        <v>230</v>
      </c>
      <c r="C9" s="1">
        <v>2</v>
      </c>
      <c r="D9" s="1">
        <v>16</v>
      </c>
      <c r="E9" s="1">
        <v>21.59</v>
      </c>
      <c r="F9" s="1">
        <v>3</v>
      </c>
      <c r="G9" s="1">
        <v>5</v>
      </c>
      <c r="H9" s="1">
        <v>0</v>
      </c>
      <c r="I9" s="1">
        <v>0</v>
      </c>
      <c r="J9" s="1">
        <v>1</v>
      </c>
      <c r="K9" s="1">
        <v>0</v>
      </c>
      <c r="L9" s="1">
        <v>135</v>
      </c>
      <c r="M9" s="1">
        <v>45</v>
      </c>
      <c r="N9" s="1">
        <v>3</v>
      </c>
    </row>
    <row r="10" spans="1:14" x14ac:dyDescent="0.3">
      <c r="A10" s="1">
        <v>9</v>
      </c>
      <c r="B10" s="1">
        <v>155</v>
      </c>
      <c r="C10" s="1">
        <v>1.5</v>
      </c>
      <c r="D10" s="1">
        <v>15</v>
      </c>
      <c r="E10" s="1">
        <v>19.29</v>
      </c>
      <c r="F10" s="1">
        <v>3</v>
      </c>
      <c r="G10" s="1">
        <v>4</v>
      </c>
      <c r="H10" s="1">
        <v>0</v>
      </c>
      <c r="I10" s="1">
        <v>1</v>
      </c>
      <c r="J10" s="1">
        <v>1</v>
      </c>
      <c r="K10" s="1">
        <v>0</v>
      </c>
      <c r="L10" s="1">
        <v>150</v>
      </c>
      <c r="M10" s="1">
        <v>21</v>
      </c>
      <c r="N10" s="1">
        <v>1</v>
      </c>
    </row>
    <row r="11" spans="1:14" x14ac:dyDescent="0.3">
      <c r="A11" s="1">
        <v>10</v>
      </c>
      <c r="B11" s="1">
        <v>160</v>
      </c>
      <c r="C11" s="1">
        <v>1</v>
      </c>
      <c r="D11" s="1">
        <v>15</v>
      </c>
      <c r="E11" s="1">
        <v>20.32</v>
      </c>
      <c r="F11" s="1">
        <v>2</v>
      </c>
      <c r="G11" s="1">
        <v>4</v>
      </c>
      <c r="H11" s="1">
        <v>0</v>
      </c>
      <c r="I11" s="1">
        <v>1</v>
      </c>
      <c r="J11" s="1">
        <v>0</v>
      </c>
      <c r="K11" s="1">
        <v>0</v>
      </c>
      <c r="L11" s="1">
        <v>144</v>
      </c>
      <c r="M11" s="1">
        <v>26</v>
      </c>
      <c r="N11" s="1">
        <v>1</v>
      </c>
    </row>
    <row r="12" spans="1:14" x14ac:dyDescent="0.3">
      <c r="A12" s="1">
        <v>11</v>
      </c>
      <c r="B12" s="1">
        <v>295</v>
      </c>
      <c r="C12" s="1">
        <v>2.5</v>
      </c>
      <c r="D12" s="1">
        <v>18</v>
      </c>
      <c r="E12" s="1">
        <v>27.47</v>
      </c>
      <c r="F12" s="1">
        <v>3</v>
      </c>
      <c r="G12" s="1">
        <v>5</v>
      </c>
      <c r="H12" s="1">
        <v>0</v>
      </c>
      <c r="I12" s="1">
        <v>1</v>
      </c>
      <c r="J12" s="1">
        <v>2</v>
      </c>
      <c r="K12" s="1">
        <v>0</v>
      </c>
      <c r="L12" s="1">
        <v>183</v>
      </c>
      <c r="M12" s="1">
        <v>49</v>
      </c>
      <c r="N12" s="1">
        <v>2</v>
      </c>
    </row>
    <row r="13" spans="1:14" x14ac:dyDescent="0.3">
      <c r="A13" s="1">
        <v>12</v>
      </c>
      <c r="B13" s="1">
        <v>410</v>
      </c>
      <c r="C13" s="1">
        <v>3</v>
      </c>
      <c r="D13" s="1">
        <v>19</v>
      </c>
      <c r="E13" s="1">
        <v>23.2</v>
      </c>
      <c r="F13" s="1">
        <v>4</v>
      </c>
      <c r="G13" s="1">
        <v>6</v>
      </c>
      <c r="H13" s="1">
        <v>0</v>
      </c>
      <c r="I13" s="1">
        <v>1</v>
      </c>
      <c r="J13" s="1">
        <v>2</v>
      </c>
      <c r="K13" s="1">
        <v>0</v>
      </c>
      <c r="L13" s="1">
        <v>174</v>
      </c>
      <c r="M13" s="1">
        <v>47</v>
      </c>
      <c r="N13" s="1">
        <v>2</v>
      </c>
    </row>
    <row r="14" spans="1:14" x14ac:dyDescent="0.3">
      <c r="A14" s="1">
        <v>13</v>
      </c>
      <c r="B14" s="1">
        <v>430</v>
      </c>
      <c r="C14" s="1">
        <v>6</v>
      </c>
      <c r="D14" s="1">
        <v>22</v>
      </c>
      <c r="E14" s="1">
        <v>22.74</v>
      </c>
      <c r="F14" s="1">
        <v>4</v>
      </c>
      <c r="G14" s="1">
        <v>7</v>
      </c>
      <c r="H14" s="1">
        <v>0</v>
      </c>
      <c r="I14" s="1">
        <v>0</v>
      </c>
      <c r="J14" s="1">
        <v>3</v>
      </c>
      <c r="K14" s="1">
        <v>2</v>
      </c>
      <c r="L14" s="1">
        <v>111</v>
      </c>
      <c r="M14" s="1">
        <v>40</v>
      </c>
      <c r="N14" s="1">
        <v>1</v>
      </c>
    </row>
    <row r="15" spans="1:14" x14ac:dyDescent="0.3">
      <c r="A15" s="1">
        <v>14</v>
      </c>
      <c r="B15" s="1">
        <v>460</v>
      </c>
      <c r="C15" s="1">
        <v>8</v>
      </c>
      <c r="D15" s="1">
        <v>26</v>
      </c>
      <c r="E15" s="1">
        <v>26.01</v>
      </c>
      <c r="F15" s="1">
        <v>5</v>
      </c>
      <c r="G15" s="1">
        <v>5</v>
      </c>
      <c r="H15" s="1">
        <v>1</v>
      </c>
      <c r="I15" s="1">
        <v>1</v>
      </c>
      <c r="J15" s="1">
        <v>3</v>
      </c>
      <c r="K15" s="1">
        <v>2</v>
      </c>
      <c r="L15" s="1">
        <v>169</v>
      </c>
      <c r="M15" s="1">
        <v>39</v>
      </c>
      <c r="N15" s="1">
        <v>3</v>
      </c>
    </row>
    <row r="16" spans="1:14" x14ac:dyDescent="0.3">
      <c r="A16" s="1">
        <v>15</v>
      </c>
      <c r="B16" s="1">
        <v>480</v>
      </c>
      <c r="C16" s="1">
        <v>10</v>
      </c>
      <c r="D16" s="1">
        <v>24</v>
      </c>
      <c r="E16" s="1">
        <v>28.05</v>
      </c>
      <c r="F16" s="1">
        <v>5</v>
      </c>
      <c r="G16" s="1">
        <v>6</v>
      </c>
      <c r="H16" s="1">
        <v>0</v>
      </c>
      <c r="I16" s="1">
        <v>1</v>
      </c>
      <c r="J16" s="1">
        <v>3</v>
      </c>
      <c r="K16" s="1">
        <v>3</v>
      </c>
      <c r="L16" s="1">
        <v>210</v>
      </c>
      <c r="M16" s="1">
        <v>48</v>
      </c>
      <c r="N16" s="1">
        <v>3</v>
      </c>
    </row>
    <row r="17" spans="1:14" x14ac:dyDescent="0.3">
      <c r="A17" s="1">
        <v>16</v>
      </c>
      <c r="B17" s="1">
        <v>690</v>
      </c>
      <c r="C17" s="1">
        <v>12</v>
      </c>
      <c r="D17" s="1">
        <v>32</v>
      </c>
      <c r="E17" s="1">
        <v>35.24</v>
      </c>
      <c r="F17" s="1">
        <v>5</v>
      </c>
      <c r="G17" s="1">
        <v>6</v>
      </c>
      <c r="H17" s="1">
        <v>1</v>
      </c>
      <c r="I17" s="1">
        <v>0</v>
      </c>
      <c r="J17" s="1">
        <v>3</v>
      </c>
      <c r="K17" s="1">
        <v>3</v>
      </c>
      <c r="L17" s="1">
        <v>241</v>
      </c>
      <c r="M17" s="1">
        <v>67</v>
      </c>
      <c r="N17" s="1">
        <v>2</v>
      </c>
    </row>
    <row r="18" spans="1:14" x14ac:dyDescent="0.3">
      <c r="A18" s="1">
        <v>17</v>
      </c>
      <c r="B18" s="1">
        <v>780</v>
      </c>
      <c r="C18" s="1">
        <v>15</v>
      </c>
      <c r="D18" s="1">
        <v>31</v>
      </c>
      <c r="E18" s="1">
        <v>36.42</v>
      </c>
      <c r="F18" s="1">
        <v>6</v>
      </c>
      <c r="G18" s="1">
        <v>7</v>
      </c>
      <c r="H18" s="1">
        <v>0</v>
      </c>
      <c r="I18" s="1">
        <v>1</v>
      </c>
      <c r="J18" s="1">
        <v>3</v>
      </c>
      <c r="K18" s="1">
        <v>3</v>
      </c>
      <c r="L18" s="1">
        <v>265</v>
      </c>
      <c r="M18" s="1">
        <v>76</v>
      </c>
      <c r="N18" s="1">
        <v>3</v>
      </c>
    </row>
    <row r="19" spans="1:14" x14ac:dyDescent="0.3">
      <c r="A19" s="1">
        <v>18</v>
      </c>
      <c r="B19" s="1">
        <v>330</v>
      </c>
      <c r="C19" s="1">
        <v>3</v>
      </c>
      <c r="D19" s="1">
        <v>21</v>
      </c>
      <c r="E19" s="1">
        <v>22.79</v>
      </c>
      <c r="F19" s="1">
        <v>3</v>
      </c>
      <c r="G19" s="1">
        <v>5</v>
      </c>
      <c r="H19" s="1">
        <v>0</v>
      </c>
      <c r="I19" s="1">
        <v>0</v>
      </c>
      <c r="J19" s="1">
        <v>2</v>
      </c>
      <c r="K19" s="1">
        <v>1</v>
      </c>
      <c r="L19" s="1">
        <v>151</v>
      </c>
      <c r="M19" s="1">
        <v>32</v>
      </c>
      <c r="N19" s="1">
        <v>1</v>
      </c>
    </row>
    <row r="20" spans="1:14" x14ac:dyDescent="0.3">
      <c r="A20" s="1">
        <v>19</v>
      </c>
      <c r="B20" s="1">
        <v>375</v>
      </c>
      <c r="C20" s="1">
        <v>5.5</v>
      </c>
      <c r="D20" s="1">
        <v>24</v>
      </c>
      <c r="E20" s="1">
        <v>25.18</v>
      </c>
      <c r="F20" s="1">
        <v>3</v>
      </c>
      <c r="G20" s="1">
        <v>4</v>
      </c>
      <c r="H20" s="1">
        <v>1</v>
      </c>
      <c r="I20" s="1">
        <v>0</v>
      </c>
      <c r="J20" s="1">
        <v>2</v>
      </c>
      <c r="K20" s="1">
        <v>2</v>
      </c>
      <c r="L20" s="1">
        <v>162</v>
      </c>
      <c r="M20" s="1">
        <v>38</v>
      </c>
      <c r="N20" s="1">
        <v>1</v>
      </c>
    </row>
    <row r="21" spans="1:14" x14ac:dyDescent="0.3">
      <c r="A21" s="1">
        <v>20</v>
      </c>
      <c r="B21" s="1">
        <v>590</v>
      </c>
      <c r="C21" s="1">
        <v>9</v>
      </c>
      <c r="D21" s="1">
        <v>28</v>
      </c>
      <c r="E21" s="1">
        <v>25.76</v>
      </c>
      <c r="F21" s="1">
        <v>4</v>
      </c>
      <c r="G21" s="1">
        <v>6</v>
      </c>
      <c r="H21" s="1">
        <v>0</v>
      </c>
      <c r="I21" s="1">
        <v>1</v>
      </c>
      <c r="J21" s="1">
        <v>3</v>
      </c>
      <c r="K21" s="1">
        <v>2</v>
      </c>
      <c r="L21" s="1">
        <v>181</v>
      </c>
      <c r="M21" s="1">
        <v>47</v>
      </c>
      <c r="N21" s="1">
        <v>3</v>
      </c>
    </row>
    <row r="22" spans="1:14" x14ac:dyDescent="0.3">
      <c r="A22" s="1">
        <v>21</v>
      </c>
      <c r="B22" s="1">
        <v>510</v>
      </c>
      <c r="C22" s="1">
        <v>7</v>
      </c>
      <c r="D22" s="1">
        <v>32</v>
      </c>
      <c r="E22" s="1">
        <v>24.96</v>
      </c>
      <c r="F22" s="1">
        <v>3</v>
      </c>
      <c r="G22" s="1">
        <v>5</v>
      </c>
      <c r="H22" s="1">
        <v>0</v>
      </c>
      <c r="I22" s="1">
        <v>1</v>
      </c>
      <c r="J22" s="1">
        <v>2</v>
      </c>
      <c r="K22" s="1">
        <v>1</v>
      </c>
      <c r="L22" s="1">
        <v>167</v>
      </c>
      <c r="M22" s="1">
        <v>55</v>
      </c>
      <c r="N22" s="1">
        <v>2</v>
      </c>
    </row>
    <row r="23" spans="1:14" x14ac:dyDescent="0.3">
      <c r="A23" s="1">
        <v>22</v>
      </c>
      <c r="B23" s="1">
        <v>420</v>
      </c>
      <c r="C23" s="1">
        <v>5</v>
      </c>
      <c r="D23" s="1">
        <v>19</v>
      </c>
      <c r="E23" s="1">
        <v>23.01</v>
      </c>
      <c r="F23" s="1">
        <v>3</v>
      </c>
      <c r="G23" s="1">
        <v>5</v>
      </c>
      <c r="H23" s="1">
        <v>0</v>
      </c>
      <c r="I23" s="1">
        <v>1</v>
      </c>
      <c r="J23" s="1">
        <v>2</v>
      </c>
      <c r="K23" s="1">
        <v>1</v>
      </c>
      <c r="L23" s="1">
        <v>144</v>
      </c>
      <c r="M23" s="1">
        <v>47</v>
      </c>
      <c r="N23" s="1">
        <v>2</v>
      </c>
    </row>
    <row r="24" spans="1:14" x14ac:dyDescent="0.3">
      <c r="A24" s="1">
        <v>23</v>
      </c>
      <c r="B24" s="1">
        <v>455</v>
      </c>
      <c r="C24" s="1">
        <v>4.5</v>
      </c>
      <c r="D24" s="1">
        <v>20</v>
      </c>
      <c r="E24" s="1">
        <v>25.11</v>
      </c>
      <c r="F24" s="1">
        <v>4</v>
      </c>
      <c r="G24" s="1">
        <v>7</v>
      </c>
      <c r="H24" s="1">
        <v>1</v>
      </c>
      <c r="I24" s="1">
        <v>1</v>
      </c>
      <c r="J24" s="1">
        <v>2</v>
      </c>
      <c r="K24" s="1">
        <v>1</v>
      </c>
      <c r="L24" s="1">
        <v>190</v>
      </c>
      <c r="M24" s="1">
        <v>62</v>
      </c>
      <c r="N24" s="1">
        <v>1</v>
      </c>
    </row>
    <row r="25" spans="1:14" x14ac:dyDescent="0.3">
      <c r="A25" s="1">
        <v>24</v>
      </c>
      <c r="B25" s="1">
        <v>225</v>
      </c>
      <c r="C25" s="1">
        <v>2</v>
      </c>
      <c r="D25" s="1">
        <v>17</v>
      </c>
      <c r="E25" s="1">
        <v>21.63</v>
      </c>
      <c r="F25" s="1">
        <v>3</v>
      </c>
      <c r="G25" s="1">
        <v>5</v>
      </c>
      <c r="H25" s="1">
        <v>0</v>
      </c>
      <c r="I25" s="1">
        <v>0</v>
      </c>
      <c r="J25" s="1">
        <v>0</v>
      </c>
      <c r="K25" s="1">
        <v>0</v>
      </c>
      <c r="L25" s="1">
        <v>134</v>
      </c>
      <c r="M25" s="1">
        <v>32</v>
      </c>
      <c r="N25" s="1">
        <v>2</v>
      </c>
    </row>
    <row r="26" spans="1:14" x14ac:dyDescent="0.3">
      <c r="A26" s="1">
        <v>25</v>
      </c>
      <c r="B26" s="1">
        <v>550</v>
      </c>
      <c r="C26" s="1">
        <v>11</v>
      </c>
      <c r="D26" s="1">
        <v>34</v>
      </c>
      <c r="E26" s="1">
        <v>28.54</v>
      </c>
      <c r="F26" s="1">
        <v>5</v>
      </c>
      <c r="G26" s="1">
        <v>6</v>
      </c>
      <c r="H26" s="1">
        <v>0</v>
      </c>
      <c r="I26" s="1">
        <v>1</v>
      </c>
      <c r="J26" s="1">
        <v>3</v>
      </c>
      <c r="K26" s="1">
        <v>2</v>
      </c>
      <c r="L26" s="1">
        <v>213</v>
      </c>
      <c r="M26" s="1">
        <v>58</v>
      </c>
      <c r="N26" s="1">
        <v>2</v>
      </c>
    </row>
    <row r="27" spans="1:14" x14ac:dyDescent="0.3">
      <c r="A27" s="1">
        <v>26</v>
      </c>
      <c r="B27" s="1">
        <v>465</v>
      </c>
      <c r="C27" s="1">
        <v>9</v>
      </c>
      <c r="D27" s="1">
        <v>33</v>
      </c>
      <c r="E27" s="1">
        <v>24.08</v>
      </c>
      <c r="F27" s="1">
        <v>3</v>
      </c>
      <c r="G27" s="1">
        <v>5</v>
      </c>
      <c r="H27" s="1">
        <v>1</v>
      </c>
      <c r="I27" s="1">
        <v>0</v>
      </c>
      <c r="J27" s="1">
        <v>3</v>
      </c>
      <c r="K27" s="1">
        <v>1</v>
      </c>
      <c r="L27" s="1">
        <v>180</v>
      </c>
      <c r="M27" s="1">
        <v>43</v>
      </c>
      <c r="N27" s="1">
        <v>3</v>
      </c>
    </row>
    <row r="28" spans="1:14" x14ac:dyDescent="0.3">
      <c r="A28" s="1">
        <v>27</v>
      </c>
      <c r="B28" s="1">
        <v>325</v>
      </c>
      <c r="C28" s="1">
        <v>3</v>
      </c>
      <c r="D28" s="1">
        <v>22</v>
      </c>
      <c r="E28" s="1">
        <v>20.77</v>
      </c>
      <c r="F28" s="1">
        <v>3</v>
      </c>
      <c r="G28" s="1">
        <v>4</v>
      </c>
      <c r="H28" s="1">
        <v>1</v>
      </c>
      <c r="I28" s="1">
        <v>0</v>
      </c>
      <c r="J28" s="1">
        <v>1</v>
      </c>
      <c r="K28" s="1">
        <v>0</v>
      </c>
      <c r="L28" s="1">
        <v>164</v>
      </c>
      <c r="M28" s="1">
        <v>39</v>
      </c>
      <c r="N28" s="1">
        <v>1</v>
      </c>
    </row>
    <row r="29" spans="1:14" x14ac:dyDescent="0.3">
      <c r="A29" s="1">
        <v>28</v>
      </c>
      <c r="B29" s="1">
        <v>290</v>
      </c>
      <c r="C29" s="1">
        <v>2.5</v>
      </c>
      <c r="D29" s="1">
        <v>20</v>
      </c>
      <c r="E29" s="1">
        <v>19.809999999999999</v>
      </c>
      <c r="F29" s="1">
        <v>2</v>
      </c>
      <c r="G29" s="1">
        <v>4</v>
      </c>
      <c r="H29" s="1">
        <v>1</v>
      </c>
      <c r="I29" s="1">
        <v>1</v>
      </c>
      <c r="J29" s="1">
        <v>0</v>
      </c>
      <c r="K29" s="1">
        <v>0</v>
      </c>
      <c r="L29" s="1">
        <v>177</v>
      </c>
      <c r="M29" s="1">
        <v>32</v>
      </c>
      <c r="N29" s="1">
        <v>1</v>
      </c>
    </row>
    <row r="30" spans="1:14" x14ac:dyDescent="0.3">
      <c r="A30" s="1">
        <v>29</v>
      </c>
      <c r="B30" s="1">
        <v>750</v>
      </c>
      <c r="C30" s="1">
        <v>17</v>
      </c>
      <c r="D30" s="1">
        <v>38</v>
      </c>
      <c r="E30" s="1">
        <v>29.08</v>
      </c>
      <c r="F30" s="1">
        <v>5</v>
      </c>
      <c r="G30" s="1">
        <v>6</v>
      </c>
      <c r="H30" s="1">
        <v>0</v>
      </c>
      <c r="I30" s="1">
        <v>1</v>
      </c>
      <c r="J30" s="1">
        <v>3</v>
      </c>
      <c r="K30" s="1">
        <v>3</v>
      </c>
      <c r="L30" s="1">
        <v>254</v>
      </c>
      <c r="M30" s="1">
        <v>71</v>
      </c>
      <c r="N30" s="1">
        <v>2</v>
      </c>
    </row>
    <row r="31" spans="1:14" x14ac:dyDescent="0.3">
      <c r="A31" s="1">
        <v>30</v>
      </c>
      <c r="B31" s="1">
        <v>685</v>
      </c>
      <c r="C31" s="1">
        <v>12</v>
      </c>
      <c r="D31" s="1">
        <v>36</v>
      </c>
      <c r="E31" s="1">
        <v>28.37</v>
      </c>
      <c r="F31" s="1">
        <v>4</v>
      </c>
      <c r="G31" s="1">
        <v>6</v>
      </c>
      <c r="H31" s="1">
        <v>1</v>
      </c>
      <c r="I31" s="1">
        <v>1</v>
      </c>
      <c r="J31" s="1">
        <v>3</v>
      </c>
      <c r="K31" s="1">
        <v>2</v>
      </c>
      <c r="L31" s="1">
        <v>234</v>
      </c>
      <c r="M31" s="1">
        <v>67</v>
      </c>
      <c r="N31" s="1">
        <v>2</v>
      </c>
    </row>
    <row r="33" spans="1:9" x14ac:dyDescent="0.3">
      <c r="A33" t="s">
        <v>87</v>
      </c>
    </row>
    <row r="34" spans="1:9" ht="15" thickBot="1" x14ac:dyDescent="0.35">
      <c r="A34" s="41" t="s">
        <v>115</v>
      </c>
      <c r="B34" s="41"/>
    </row>
    <row r="35" spans="1:9" x14ac:dyDescent="0.3">
      <c r="A35" s="14" t="s">
        <v>88</v>
      </c>
      <c r="B35" s="14"/>
    </row>
    <row r="36" spans="1:9" x14ac:dyDescent="0.3">
      <c r="A36" s="7" t="s">
        <v>89</v>
      </c>
      <c r="B36" s="7">
        <v>0.97881739596231798</v>
      </c>
    </row>
    <row r="37" spans="1:9" x14ac:dyDescent="0.3">
      <c r="A37" s="7" t="s">
        <v>90</v>
      </c>
      <c r="B37" s="7">
        <v>0.95808349463845321</v>
      </c>
    </row>
    <row r="38" spans="1:9" x14ac:dyDescent="0.3">
      <c r="A38" s="7" t="s">
        <v>91</v>
      </c>
      <c r="B38" s="7">
        <v>0.928495373206773</v>
      </c>
    </row>
    <row r="39" spans="1:9" x14ac:dyDescent="0.3">
      <c r="A39" s="7" t="s">
        <v>92</v>
      </c>
      <c r="B39" s="7">
        <v>46.771696503968073</v>
      </c>
    </row>
    <row r="40" spans="1:9" ht="15" thickBot="1" x14ac:dyDescent="0.35">
      <c r="A40" s="12" t="s">
        <v>93</v>
      </c>
      <c r="B40" s="12">
        <v>30</v>
      </c>
    </row>
    <row r="42" spans="1:9" ht="15" thickBot="1" x14ac:dyDescent="0.35">
      <c r="A42" t="s">
        <v>94</v>
      </c>
    </row>
    <row r="43" spans="1:9" x14ac:dyDescent="0.3">
      <c r="A43" s="13"/>
      <c r="B43" s="13" t="s">
        <v>99</v>
      </c>
      <c r="C43" s="13" t="s">
        <v>100</v>
      </c>
      <c r="D43" s="13" t="s">
        <v>101</v>
      </c>
      <c r="E43" s="13" t="s">
        <v>102</v>
      </c>
      <c r="F43" s="13" t="s">
        <v>103</v>
      </c>
    </row>
    <row r="44" spans="1:9" x14ac:dyDescent="0.3">
      <c r="A44" s="7" t="s">
        <v>95</v>
      </c>
      <c r="B44" s="7">
        <v>12</v>
      </c>
      <c r="C44" s="7">
        <v>850028.44290439191</v>
      </c>
      <c r="D44" s="7">
        <v>70835.703575365987</v>
      </c>
      <c r="E44" s="7">
        <v>32.38068009321578</v>
      </c>
      <c r="F44" s="7">
        <v>2.600248163790726E-9</v>
      </c>
    </row>
    <row r="45" spans="1:9" x14ac:dyDescent="0.3">
      <c r="A45" s="7" t="s">
        <v>96</v>
      </c>
      <c r="B45" s="7">
        <v>17</v>
      </c>
      <c r="C45" s="7">
        <v>37189.057095608092</v>
      </c>
      <c r="D45" s="7">
        <v>2187.5915938592993</v>
      </c>
      <c r="E45" s="7"/>
      <c r="F45" s="7"/>
    </row>
    <row r="46" spans="1:9" ht="15" thickBot="1" x14ac:dyDescent="0.35">
      <c r="A46" s="12" t="s">
        <v>97</v>
      </c>
      <c r="B46" s="12">
        <v>29</v>
      </c>
      <c r="C46" s="12">
        <v>887217.5</v>
      </c>
      <c r="D46" s="12"/>
      <c r="E46" s="12"/>
      <c r="F46" s="12"/>
    </row>
    <row r="47" spans="1:9" ht="15" thickBot="1" x14ac:dyDescent="0.35"/>
    <row r="48" spans="1:9" x14ac:dyDescent="0.3">
      <c r="A48" s="13"/>
      <c r="B48" s="13" t="s">
        <v>104</v>
      </c>
      <c r="C48" s="13" t="s">
        <v>92</v>
      </c>
      <c r="D48" s="13" t="s">
        <v>105</v>
      </c>
      <c r="E48" s="13" t="s">
        <v>106</v>
      </c>
      <c r="F48" s="13" t="s">
        <v>107</v>
      </c>
      <c r="G48" s="13" t="s">
        <v>108</v>
      </c>
      <c r="H48" s="13" t="s">
        <v>109</v>
      </c>
      <c r="I48" s="13" t="s">
        <v>110</v>
      </c>
    </row>
    <row r="49" spans="1:9" x14ac:dyDescent="0.3">
      <c r="A49" s="7" t="s">
        <v>98</v>
      </c>
      <c r="B49" s="7">
        <v>-34.291499229837008</v>
      </c>
      <c r="C49" s="7">
        <v>121.49414887753368</v>
      </c>
      <c r="D49" s="7">
        <v>-0.28224815389589586</v>
      </c>
      <c r="E49" s="15">
        <v>0.7811606794671454</v>
      </c>
      <c r="F49" s="7">
        <v>-290.62174480963068</v>
      </c>
      <c r="G49" s="7">
        <v>222.03874634995665</v>
      </c>
      <c r="H49" s="7">
        <v>-290.62174480963068</v>
      </c>
      <c r="I49" s="7">
        <v>222.03874634995665</v>
      </c>
    </row>
    <row r="50" spans="1:9" x14ac:dyDescent="0.3">
      <c r="A50" s="7" t="s">
        <v>0</v>
      </c>
      <c r="B50" s="7">
        <v>28.762203998220045</v>
      </c>
      <c r="C50" s="7">
        <v>10.126014662891659</v>
      </c>
      <c r="D50" s="7">
        <v>2.8404268565424431</v>
      </c>
      <c r="E50" s="7">
        <v>1.1300360227593172E-2</v>
      </c>
      <c r="F50" s="7">
        <v>7.3981807159137993</v>
      </c>
      <c r="G50" s="7">
        <v>50.126227280526294</v>
      </c>
      <c r="H50" s="7">
        <v>7.3981807159137993</v>
      </c>
      <c r="I50" s="7">
        <v>50.126227280526294</v>
      </c>
    </row>
    <row r="51" spans="1:9" x14ac:dyDescent="0.3">
      <c r="A51" s="7" t="s">
        <v>1</v>
      </c>
      <c r="B51" s="7">
        <v>0.80467958320488142</v>
      </c>
      <c r="C51" s="7">
        <v>4.1432662435476724</v>
      </c>
      <c r="D51" s="7">
        <v>0.19421382452986521</v>
      </c>
      <c r="E51" s="15">
        <v>0.84831033624312979</v>
      </c>
      <c r="F51" s="7">
        <v>-7.9368480008237672</v>
      </c>
      <c r="G51" s="7">
        <v>9.5462071672335309</v>
      </c>
      <c r="H51" s="7">
        <v>-7.9368480008237672</v>
      </c>
      <c r="I51" s="7">
        <v>9.5462071672335309</v>
      </c>
    </row>
    <row r="52" spans="1:9" x14ac:dyDescent="0.3">
      <c r="A52" s="7" t="s">
        <v>3</v>
      </c>
      <c r="B52" s="7">
        <v>4.2194826046418736</v>
      </c>
      <c r="C52" s="7">
        <v>4.7823302764465705</v>
      </c>
      <c r="D52" s="7">
        <v>0.88230681712286274</v>
      </c>
      <c r="E52" s="15">
        <v>0.3899165455801954</v>
      </c>
      <c r="F52" s="7">
        <v>-5.870352218933844</v>
      </c>
      <c r="G52" s="7">
        <v>14.309317428217591</v>
      </c>
      <c r="H52" s="7">
        <v>-5.870352218933844</v>
      </c>
      <c r="I52" s="7">
        <v>14.309317428217591</v>
      </c>
    </row>
    <row r="53" spans="1:9" x14ac:dyDescent="0.3">
      <c r="A53" s="7" t="s">
        <v>4</v>
      </c>
      <c r="B53" s="7">
        <v>-9.954776338514101</v>
      </c>
      <c r="C53" s="7">
        <v>22.359282616630612</v>
      </c>
      <c r="D53" s="7">
        <v>-0.44521895041077203</v>
      </c>
      <c r="E53" s="15">
        <v>0.66177868407026985</v>
      </c>
      <c r="F53" s="7">
        <v>-57.128738682051797</v>
      </c>
      <c r="G53" s="7">
        <v>37.219186005023595</v>
      </c>
      <c r="H53" s="7">
        <v>-57.128738682051797</v>
      </c>
      <c r="I53" s="7">
        <v>37.219186005023595</v>
      </c>
    </row>
    <row r="54" spans="1:9" x14ac:dyDescent="0.3">
      <c r="A54" s="7" t="s">
        <v>5</v>
      </c>
      <c r="B54" s="7">
        <v>27.20074303865519</v>
      </c>
      <c r="C54" s="7">
        <v>16.365034876657003</v>
      </c>
      <c r="D54" s="7">
        <v>1.6621255771018357</v>
      </c>
      <c r="E54" s="15">
        <v>0.11481456529928381</v>
      </c>
      <c r="F54" s="7">
        <v>-7.3264621610272869</v>
      </c>
      <c r="G54" s="7">
        <v>61.727948238337667</v>
      </c>
      <c r="H54" s="7">
        <v>-7.3264621610272869</v>
      </c>
      <c r="I54" s="7">
        <v>61.727948238337667</v>
      </c>
    </row>
    <row r="55" spans="1:9" x14ac:dyDescent="0.3">
      <c r="A55" s="7" t="s">
        <v>6</v>
      </c>
      <c r="B55" s="7">
        <v>27.527686432354905</v>
      </c>
      <c r="C55" s="7">
        <v>20.954027619242435</v>
      </c>
      <c r="D55" s="7">
        <v>1.3137181515918099</v>
      </c>
      <c r="E55" s="15">
        <v>0.20639486324463674</v>
      </c>
      <c r="F55" s="7">
        <v>-16.681447053903128</v>
      </c>
      <c r="G55" s="7">
        <v>71.736819918612937</v>
      </c>
      <c r="H55" s="7">
        <v>-16.681447053903128</v>
      </c>
      <c r="I55" s="7">
        <v>71.736819918612937</v>
      </c>
    </row>
    <row r="56" spans="1:9" x14ac:dyDescent="0.3">
      <c r="A56" s="7" t="s">
        <v>7</v>
      </c>
      <c r="B56" s="7">
        <v>11.676269462114293</v>
      </c>
      <c r="C56" s="7">
        <v>21.032270885996031</v>
      </c>
      <c r="D56" s="7">
        <v>0.55515971268175002</v>
      </c>
      <c r="E56" s="15">
        <v>0.58601706081358562</v>
      </c>
      <c r="F56" s="7">
        <v>-32.697942885695589</v>
      </c>
      <c r="G56" s="7">
        <v>56.050481809924172</v>
      </c>
      <c r="H56" s="7">
        <v>-32.697942885695589</v>
      </c>
      <c r="I56" s="7">
        <v>56.050481809924172</v>
      </c>
    </row>
    <row r="57" spans="1:9" x14ac:dyDescent="0.3">
      <c r="A57" s="7" t="s">
        <v>8</v>
      </c>
      <c r="B57" s="7">
        <v>23.012246123670348</v>
      </c>
      <c r="C57" s="7">
        <v>19.787735641838687</v>
      </c>
      <c r="D57" s="7">
        <v>1.1629550010266885</v>
      </c>
      <c r="E57" s="15">
        <v>0.26091303503507568</v>
      </c>
      <c r="F57" s="7">
        <v>-18.736226402799456</v>
      </c>
      <c r="G57" s="7">
        <v>64.760718650140149</v>
      </c>
      <c r="H57" s="7">
        <v>-18.736226402799456</v>
      </c>
      <c r="I57" s="7">
        <v>64.760718650140149</v>
      </c>
    </row>
    <row r="58" spans="1:9" x14ac:dyDescent="0.3">
      <c r="A58" s="7" t="s">
        <v>9</v>
      </c>
      <c r="B58" s="7">
        <v>-17.388075979504254</v>
      </c>
      <c r="C58" s="7">
        <v>19.948757273383848</v>
      </c>
      <c r="D58" s="7">
        <v>-0.87163705193324892</v>
      </c>
      <c r="E58" s="15">
        <v>0.3955499053180912</v>
      </c>
      <c r="F58" s="7">
        <v>-59.476274449478012</v>
      </c>
      <c r="G58" s="7">
        <v>24.7001224904695</v>
      </c>
      <c r="H58" s="7">
        <v>-59.476274449478012</v>
      </c>
      <c r="I58" s="7">
        <v>24.7001224904695</v>
      </c>
    </row>
    <row r="59" spans="1:9" x14ac:dyDescent="0.3">
      <c r="A59" s="7" t="s">
        <v>12</v>
      </c>
      <c r="B59" s="7">
        <v>-0.2103039935316359</v>
      </c>
      <c r="C59" s="7">
        <v>0.6955119840969638</v>
      </c>
      <c r="D59" s="7">
        <v>-0.3023729257586979</v>
      </c>
      <c r="E59" s="15">
        <v>0.76603605502461514</v>
      </c>
      <c r="F59" s="7">
        <v>-1.6777059987670617</v>
      </c>
      <c r="G59" s="7">
        <v>1.2570980117037898</v>
      </c>
      <c r="H59" s="7">
        <v>-1.6777059987670617</v>
      </c>
      <c r="I59" s="7">
        <v>1.2570980117037898</v>
      </c>
    </row>
    <row r="60" spans="1:9" x14ac:dyDescent="0.3">
      <c r="A60" s="7" t="s">
        <v>13</v>
      </c>
      <c r="B60" s="7">
        <v>1.5890426746886253</v>
      </c>
      <c r="C60" s="7">
        <v>1.2523496412740156</v>
      </c>
      <c r="D60" s="7">
        <v>1.2688490676390434</v>
      </c>
      <c r="E60" s="15">
        <v>0.22159385794942754</v>
      </c>
      <c r="F60" s="7">
        <v>-1.0531840832692307</v>
      </c>
      <c r="G60" s="7">
        <v>4.2312694326464815</v>
      </c>
      <c r="H60" s="7">
        <v>-1.0531840832692307</v>
      </c>
      <c r="I60" s="7">
        <v>4.2312694326464815</v>
      </c>
    </row>
    <row r="61" spans="1:9" ht="15" thickBot="1" x14ac:dyDescent="0.35">
      <c r="A61" s="12" t="s">
        <v>18</v>
      </c>
      <c r="B61" s="12">
        <v>-17.010616130704303</v>
      </c>
      <c r="C61" s="12">
        <v>14.450736350240392</v>
      </c>
      <c r="D61" s="12">
        <v>-1.1771452830098397</v>
      </c>
      <c r="E61" s="16">
        <v>0.25535633696290383</v>
      </c>
      <c r="F61" s="12">
        <v>-47.499004515562007</v>
      </c>
      <c r="G61" s="12">
        <v>13.477772254153404</v>
      </c>
      <c r="H61" s="12">
        <v>-47.499004515562007</v>
      </c>
      <c r="I61" s="12">
        <v>13.477772254153404</v>
      </c>
    </row>
    <row r="65" spans="1:3" x14ac:dyDescent="0.3">
      <c r="A65" t="s">
        <v>111</v>
      </c>
    </row>
    <row r="66" spans="1:3" ht="15" thickBot="1" x14ac:dyDescent="0.35"/>
    <row r="67" spans="1:3" x14ac:dyDescent="0.3">
      <c r="A67" s="13" t="s">
        <v>112</v>
      </c>
      <c r="B67" s="13" t="s">
        <v>113</v>
      </c>
      <c r="C67" s="13" t="s">
        <v>114</v>
      </c>
    </row>
    <row r="68" spans="1:3" x14ac:dyDescent="0.3">
      <c r="A68" s="7">
        <v>1</v>
      </c>
      <c r="B68" s="7">
        <v>549.56834085380558</v>
      </c>
      <c r="C68" s="7">
        <v>10.43165914619442</v>
      </c>
    </row>
    <row r="69" spans="1:3" x14ac:dyDescent="0.3">
      <c r="A69" s="7">
        <v>2</v>
      </c>
      <c r="B69" s="7">
        <v>358.97057146644613</v>
      </c>
      <c r="C69" s="7">
        <v>26.029428533553869</v>
      </c>
    </row>
    <row r="70" spans="1:3" x14ac:dyDescent="0.3">
      <c r="A70" s="7">
        <v>3</v>
      </c>
      <c r="B70" s="7">
        <v>360.56148171770752</v>
      </c>
      <c r="C70" s="7">
        <v>14.438518282292478</v>
      </c>
    </row>
    <row r="71" spans="1:3" x14ac:dyDescent="0.3">
      <c r="A71" s="7">
        <v>4</v>
      </c>
      <c r="B71" s="7">
        <v>156.89543113860054</v>
      </c>
      <c r="C71" s="7">
        <v>23.104568861399457</v>
      </c>
    </row>
    <row r="72" spans="1:3" x14ac:dyDescent="0.3">
      <c r="A72" s="7">
        <v>5</v>
      </c>
      <c r="B72" s="7">
        <v>239.96464847453854</v>
      </c>
      <c r="C72" s="7">
        <v>-44.964648474538535</v>
      </c>
    </row>
    <row r="73" spans="1:3" x14ac:dyDescent="0.3">
      <c r="A73" s="7">
        <v>6</v>
      </c>
      <c r="B73" s="7">
        <v>522.21431784477988</v>
      </c>
      <c r="C73" s="7">
        <v>-47.214317844779885</v>
      </c>
    </row>
    <row r="74" spans="1:3" x14ac:dyDescent="0.3">
      <c r="A74" s="7">
        <v>7</v>
      </c>
      <c r="B74" s="7">
        <v>208.64932941780864</v>
      </c>
      <c r="C74" s="7">
        <v>-3.6493294178086444</v>
      </c>
    </row>
    <row r="75" spans="1:3" x14ac:dyDescent="0.3">
      <c r="A75" s="7">
        <v>8</v>
      </c>
      <c r="B75" s="7">
        <v>248.44207667560761</v>
      </c>
      <c r="C75" s="7">
        <v>-18.442076675607609</v>
      </c>
    </row>
    <row r="76" spans="1:3" x14ac:dyDescent="0.3">
      <c r="A76" s="7">
        <v>9</v>
      </c>
      <c r="B76" s="7">
        <v>200.75665969198258</v>
      </c>
      <c r="C76" s="7">
        <v>-45.756659691982577</v>
      </c>
    </row>
    <row r="77" spans="1:3" x14ac:dyDescent="0.3">
      <c r="A77" s="7">
        <v>10</v>
      </c>
      <c r="B77" s="7">
        <v>186.87119232513038</v>
      </c>
      <c r="C77" s="7">
        <v>-26.87119232513038</v>
      </c>
    </row>
    <row r="78" spans="1:3" x14ac:dyDescent="0.3">
      <c r="A78" s="7">
        <v>11</v>
      </c>
      <c r="B78" s="7">
        <v>337.20380628214656</v>
      </c>
      <c r="C78" s="7">
        <v>-42.203806282146559</v>
      </c>
    </row>
    <row r="79" spans="1:3" x14ac:dyDescent="0.3">
      <c r="A79" s="7">
        <v>12</v>
      </c>
      <c r="B79" s="7">
        <v>350.33301443518917</v>
      </c>
      <c r="C79" s="7">
        <v>59.66698556481083</v>
      </c>
    </row>
    <row r="80" spans="1:3" x14ac:dyDescent="0.3">
      <c r="A80" s="7">
        <v>13</v>
      </c>
      <c r="B80" s="7">
        <v>459.98973992290843</v>
      </c>
      <c r="C80" s="7">
        <v>-29.989739922908427</v>
      </c>
    </row>
    <row r="81" spans="1:3" x14ac:dyDescent="0.3">
      <c r="A81" s="7">
        <v>14</v>
      </c>
      <c r="B81" s="7">
        <v>461.57036128705965</v>
      </c>
      <c r="C81" s="7">
        <v>-1.5703612870596544</v>
      </c>
    </row>
    <row r="82" spans="1:3" x14ac:dyDescent="0.3">
      <c r="A82" s="7">
        <v>15</v>
      </c>
      <c r="B82" s="7">
        <v>514.05705559475575</v>
      </c>
      <c r="C82" s="7">
        <v>-34.057055594755752</v>
      </c>
    </row>
    <row r="83" spans="1:3" x14ac:dyDescent="0.3">
      <c r="A83" s="7">
        <v>16</v>
      </c>
      <c r="B83" s="7">
        <v>664.89140030475812</v>
      </c>
      <c r="C83" s="7">
        <v>25.108599695241878</v>
      </c>
    </row>
    <row r="84" spans="1:3" x14ac:dyDescent="0.3">
      <c r="A84" s="7">
        <v>17</v>
      </c>
      <c r="B84" s="7">
        <v>748.99034401632525</v>
      </c>
      <c r="C84" s="7">
        <v>31.009655983674747</v>
      </c>
    </row>
    <row r="85" spans="1:3" x14ac:dyDescent="0.3">
      <c r="A85" s="7">
        <v>18</v>
      </c>
      <c r="B85" s="7">
        <v>301.91404145353869</v>
      </c>
      <c r="C85" s="7">
        <v>28.085958546461313</v>
      </c>
    </row>
    <row r="86" spans="1:3" x14ac:dyDescent="0.3">
      <c r="A86" s="7">
        <v>19</v>
      </c>
      <c r="B86" s="7">
        <v>376.47793315727677</v>
      </c>
      <c r="C86" s="7">
        <v>-1.477933157276766</v>
      </c>
    </row>
    <row r="87" spans="1:3" x14ac:dyDescent="0.3">
      <c r="A87" s="7">
        <v>20</v>
      </c>
      <c r="B87" s="7">
        <v>510.70358022047276</v>
      </c>
      <c r="C87" s="7">
        <v>79.296419779527241</v>
      </c>
    </row>
    <row r="88" spans="1:3" x14ac:dyDescent="0.3">
      <c r="A88" s="7">
        <v>21</v>
      </c>
      <c r="B88" s="7">
        <v>462.81938106648767</v>
      </c>
      <c r="C88" s="7">
        <v>47.180618933512335</v>
      </c>
    </row>
    <row r="89" spans="1:3" x14ac:dyDescent="0.3">
      <c r="A89" s="7">
        <v>22</v>
      </c>
      <c r="B89" s="7">
        <v>378.73079786305101</v>
      </c>
      <c r="C89" s="7">
        <v>41.269202136948991</v>
      </c>
    </row>
    <row r="90" spans="1:3" x14ac:dyDescent="0.3">
      <c r="A90" s="7">
        <v>23</v>
      </c>
      <c r="B90" s="7">
        <v>477.16195763662347</v>
      </c>
      <c r="C90" s="7">
        <v>-22.16195763662347</v>
      </c>
    </row>
    <row r="91" spans="1:3" x14ac:dyDescent="0.3">
      <c r="A91" s="7">
        <v>24</v>
      </c>
      <c r="B91" s="7">
        <v>222.96665479261162</v>
      </c>
      <c r="C91" s="7">
        <v>2.0333452073883791</v>
      </c>
    </row>
    <row r="92" spans="1:3" x14ac:dyDescent="0.3">
      <c r="A92" s="7">
        <v>25</v>
      </c>
      <c r="B92" s="7">
        <v>602.59180877779932</v>
      </c>
      <c r="C92" s="7">
        <v>-52.591808777799315</v>
      </c>
    </row>
    <row r="93" spans="1:3" x14ac:dyDescent="0.3">
      <c r="A93" s="7">
        <v>26</v>
      </c>
      <c r="B93" s="7">
        <v>517.48590690507956</v>
      </c>
      <c r="C93" s="7">
        <v>-52.48590690507956</v>
      </c>
    </row>
    <row r="94" spans="1:3" x14ac:dyDescent="0.3">
      <c r="A94" s="7">
        <v>27</v>
      </c>
      <c r="B94" s="7">
        <v>297.28748623180979</v>
      </c>
      <c r="C94" s="7">
        <v>27.712513768190206</v>
      </c>
    </row>
    <row r="95" spans="1:3" x14ac:dyDescent="0.3">
      <c r="A95" s="7">
        <v>28</v>
      </c>
      <c r="B95" s="7">
        <v>262.00787080406013</v>
      </c>
      <c r="C95" s="7">
        <v>27.992129195939867</v>
      </c>
    </row>
    <row r="96" spans="1:3" x14ac:dyDescent="0.3">
      <c r="A96" s="7">
        <v>29</v>
      </c>
      <c r="B96" s="7">
        <v>775.30928676309634</v>
      </c>
      <c r="C96" s="7">
        <v>-25.309286763096338</v>
      </c>
    </row>
    <row r="97" spans="1:3" ht="15" thickBot="1" x14ac:dyDescent="0.35">
      <c r="A97" s="12">
        <v>30</v>
      </c>
      <c r="B97" s="12">
        <v>679.6135228785422</v>
      </c>
      <c r="C97" s="12">
        <v>5.3864771214578013</v>
      </c>
    </row>
  </sheetData>
  <mergeCells count="1">
    <mergeCell ref="A34:B34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opLeftCell="A312" workbookViewId="0">
      <selection activeCell="D2" sqref="D2:D31"/>
    </sheetView>
  </sheetViews>
  <sheetFormatPr defaultRowHeight="14.4" x14ac:dyDescent="0.3"/>
  <cols>
    <col min="1" max="1" width="26.33203125" bestFit="1" customWidth="1"/>
    <col min="2" max="2" width="17.109375" bestFit="1" customWidth="1"/>
    <col min="3" max="3" width="23.33203125" bestFit="1" customWidth="1"/>
    <col min="4" max="4" width="15.5546875" bestFit="1" customWidth="1"/>
    <col min="5" max="5" width="12" bestFit="1" customWidth="1"/>
    <col min="6" max="6" width="52.88671875" customWidth="1"/>
    <col min="7" max="7" width="13.109375" bestFit="1" customWidth="1"/>
    <col min="8" max="8" width="14.6640625" bestFit="1" customWidth="1"/>
    <col min="9" max="9" width="14.88671875" bestFit="1" customWidth="1"/>
  </cols>
  <sheetData>
    <row r="1" spans="1:13" x14ac:dyDescent="0.3">
      <c r="A1" s="1" t="s">
        <v>31</v>
      </c>
      <c r="B1" s="1" t="s">
        <v>0</v>
      </c>
      <c r="C1" s="1" t="s">
        <v>5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560</v>
      </c>
      <c r="B2" s="1">
        <v>7</v>
      </c>
      <c r="C2" s="1">
        <v>7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385</v>
      </c>
      <c r="B3" s="1">
        <v>4</v>
      </c>
      <c r="C3" s="1">
        <v>5</v>
      </c>
      <c r="D3" s="1">
        <v>1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375</v>
      </c>
      <c r="B4" s="1">
        <v>5</v>
      </c>
      <c r="C4" s="1">
        <v>6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180</v>
      </c>
      <c r="B5" s="1">
        <v>0.5</v>
      </c>
      <c r="C5" s="1">
        <v>4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>
        <v>195</v>
      </c>
      <c r="B6" s="1">
        <v>1</v>
      </c>
      <c r="C6" s="1">
        <v>4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>
        <v>475</v>
      </c>
      <c r="B7" s="1">
        <v>7.5</v>
      </c>
      <c r="C7" s="1">
        <v>7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>
        <v>205</v>
      </c>
      <c r="B8" s="1">
        <v>1</v>
      </c>
      <c r="C8" s="1">
        <v>4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>
        <v>230</v>
      </c>
      <c r="B9" s="1">
        <v>2</v>
      </c>
      <c r="C9" s="1">
        <v>5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>
        <v>155</v>
      </c>
      <c r="B10" s="1">
        <v>1.5</v>
      </c>
      <c r="C10" s="1">
        <v>4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>
        <v>160</v>
      </c>
      <c r="B11" s="1">
        <v>1</v>
      </c>
      <c r="C11" s="1">
        <v>4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>
        <v>295</v>
      </c>
      <c r="B12" s="1">
        <v>2.5</v>
      </c>
      <c r="C12" s="1">
        <v>5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>
        <v>410</v>
      </c>
      <c r="B13" s="1">
        <v>3</v>
      </c>
      <c r="C13" s="1">
        <v>6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>
        <v>430</v>
      </c>
      <c r="B14" s="1">
        <v>6</v>
      </c>
      <c r="C14" s="1">
        <v>7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>
        <v>460</v>
      </c>
      <c r="B15" s="1">
        <v>8</v>
      </c>
      <c r="C15" s="1">
        <v>5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>
        <v>480</v>
      </c>
      <c r="B16" s="1">
        <v>10</v>
      </c>
      <c r="C16" s="1">
        <v>6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>
        <v>690</v>
      </c>
      <c r="B17" s="1">
        <v>12</v>
      </c>
      <c r="C17" s="1">
        <v>6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>
        <v>780</v>
      </c>
      <c r="B18" s="1">
        <v>15</v>
      </c>
      <c r="C18" s="1">
        <v>7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>
        <v>330</v>
      </c>
      <c r="B19" s="1">
        <v>3</v>
      </c>
      <c r="C19" s="1">
        <v>5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>
        <v>375</v>
      </c>
      <c r="B20" s="1">
        <v>5.5</v>
      </c>
      <c r="C20" s="1">
        <v>4</v>
      </c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>
        <v>590</v>
      </c>
      <c r="B21" s="1">
        <v>9</v>
      </c>
      <c r="C21" s="1">
        <v>6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>
        <v>510</v>
      </c>
      <c r="B22" s="1">
        <v>7</v>
      </c>
      <c r="C22" s="1">
        <v>5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>
        <v>420</v>
      </c>
      <c r="B23" s="1">
        <v>5</v>
      </c>
      <c r="C23" s="1">
        <v>5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>
        <v>455</v>
      </c>
      <c r="B24" s="1">
        <v>4.5</v>
      </c>
      <c r="C24" s="1">
        <v>7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>
        <v>225</v>
      </c>
      <c r="B25" s="1">
        <v>2</v>
      </c>
      <c r="C25" s="1">
        <v>5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>
        <v>550</v>
      </c>
      <c r="B26" s="1">
        <v>11</v>
      </c>
      <c r="C26" s="1">
        <v>6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>
        <v>465</v>
      </c>
      <c r="B27" s="1">
        <v>9</v>
      </c>
      <c r="C27" s="1">
        <v>5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>
        <v>325</v>
      </c>
      <c r="B28" s="1">
        <v>3</v>
      </c>
      <c r="C28" s="1">
        <v>4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>
        <v>290</v>
      </c>
      <c r="B29" s="1">
        <v>2.5</v>
      </c>
      <c r="C29" s="1">
        <v>4</v>
      </c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>
        <v>750</v>
      </c>
      <c r="B30" s="1">
        <v>17</v>
      </c>
      <c r="C30" s="1">
        <v>6</v>
      </c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>
        <v>685</v>
      </c>
      <c r="B31" s="1">
        <v>12</v>
      </c>
      <c r="C31" s="1">
        <v>6</v>
      </c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</row>
    <row r="33" spans="1:9" x14ac:dyDescent="0.3">
      <c r="A33" t="s">
        <v>87</v>
      </c>
    </row>
    <row r="34" spans="1:9" ht="15" thickBot="1" x14ac:dyDescent="0.35">
      <c r="A34" s="41" t="s">
        <v>116</v>
      </c>
      <c r="B34" s="41"/>
    </row>
    <row r="35" spans="1:9" x14ac:dyDescent="0.3">
      <c r="A35" s="14" t="s">
        <v>88</v>
      </c>
      <c r="B35" s="14"/>
    </row>
    <row r="36" spans="1:9" x14ac:dyDescent="0.3">
      <c r="A36" s="7" t="s">
        <v>89</v>
      </c>
      <c r="B36" s="7">
        <v>0.97056144726195159</v>
      </c>
    </row>
    <row r="37" spans="1:9" x14ac:dyDescent="0.3">
      <c r="A37" s="7" t="s">
        <v>90</v>
      </c>
      <c r="B37" s="7">
        <v>0.94198952291121407</v>
      </c>
    </row>
    <row r="38" spans="1:9" x14ac:dyDescent="0.3">
      <c r="A38" s="7" t="s">
        <v>91</v>
      </c>
      <c r="B38" s="7">
        <v>0.93529600632404641</v>
      </c>
    </row>
    <row r="39" spans="1:9" x14ac:dyDescent="0.3">
      <c r="A39" s="7" t="s">
        <v>92</v>
      </c>
      <c r="B39" s="7">
        <v>44.49196576415185</v>
      </c>
    </row>
    <row r="40" spans="1:9" ht="15" thickBot="1" x14ac:dyDescent="0.35">
      <c r="A40" s="12" t="s">
        <v>93</v>
      </c>
      <c r="B40" s="12">
        <v>30</v>
      </c>
    </row>
    <row r="42" spans="1:9" ht="15" thickBot="1" x14ac:dyDescent="0.35">
      <c r="A42" t="s">
        <v>94</v>
      </c>
    </row>
    <row r="43" spans="1:9" x14ac:dyDescent="0.3">
      <c r="A43" s="13"/>
      <c r="B43" s="13" t="s">
        <v>99</v>
      </c>
      <c r="C43" s="13" t="s">
        <v>100</v>
      </c>
      <c r="D43" s="13" t="s">
        <v>101</v>
      </c>
      <c r="E43" s="13" t="s">
        <v>102</v>
      </c>
      <c r="F43" s="13" t="s">
        <v>103</v>
      </c>
    </row>
    <row r="44" spans="1:9" x14ac:dyDescent="0.3">
      <c r="A44" s="7" t="s">
        <v>95</v>
      </c>
      <c r="B44" s="7">
        <v>3</v>
      </c>
      <c r="C44" s="7">
        <v>835749.58954348008</v>
      </c>
      <c r="D44" s="7">
        <v>278583.19651449338</v>
      </c>
      <c r="E44" s="7">
        <v>140.73163346112221</v>
      </c>
      <c r="F44" s="17">
        <v>3.4292660483820547E-16</v>
      </c>
    </row>
    <row r="45" spans="1:9" x14ac:dyDescent="0.3">
      <c r="A45" s="7" t="s">
        <v>96</v>
      </c>
      <c r="B45" s="7">
        <v>26</v>
      </c>
      <c r="C45" s="7">
        <v>51467.910456519967</v>
      </c>
      <c r="D45" s="7">
        <v>1979.5350175584604</v>
      </c>
      <c r="E45" s="7"/>
      <c r="F45" s="7"/>
    </row>
    <row r="46" spans="1:9" ht="15" thickBot="1" x14ac:dyDescent="0.35">
      <c r="A46" s="12" t="s">
        <v>97</v>
      </c>
      <c r="B46" s="12">
        <v>29</v>
      </c>
      <c r="C46" s="12">
        <v>887217.5</v>
      </c>
      <c r="D46" s="12"/>
      <c r="E46" s="12"/>
      <c r="F46" s="12"/>
    </row>
    <row r="47" spans="1:9" ht="15" thickBot="1" x14ac:dyDescent="0.35"/>
    <row r="48" spans="1:9" x14ac:dyDescent="0.3">
      <c r="A48" s="13"/>
      <c r="B48" s="13" t="s">
        <v>104</v>
      </c>
      <c r="C48" s="13" t="s">
        <v>92</v>
      </c>
      <c r="D48" s="13" t="s">
        <v>105</v>
      </c>
      <c r="E48" s="13" t="s">
        <v>106</v>
      </c>
      <c r="F48" s="13" t="s">
        <v>107</v>
      </c>
      <c r="G48" s="13" t="s">
        <v>108</v>
      </c>
      <c r="H48" s="13" t="s">
        <v>109</v>
      </c>
      <c r="I48" s="13" t="s">
        <v>110</v>
      </c>
    </row>
    <row r="49" spans="1:9" x14ac:dyDescent="0.3">
      <c r="A49" s="7" t="s">
        <v>98</v>
      </c>
      <c r="B49" s="7">
        <v>-4.4749705916742801</v>
      </c>
      <c r="C49" s="7">
        <v>48.29777792101855</v>
      </c>
      <c r="D49" s="7">
        <v>-9.2653757259644698E-2</v>
      </c>
      <c r="E49" s="7">
        <v>0.9268888893715066</v>
      </c>
      <c r="F49" s="7">
        <v>-103.75247492936369</v>
      </c>
      <c r="G49" s="7">
        <v>94.802533746015129</v>
      </c>
      <c r="H49" s="7">
        <v>-103.75247492936369</v>
      </c>
      <c r="I49" s="7">
        <v>94.802533746015129</v>
      </c>
    </row>
    <row r="50" spans="1:9" x14ac:dyDescent="0.3">
      <c r="A50" s="7" t="s">
        <v>0</v>
      </c>
      <c r="B50" s="7">
        <v>31.403282040016595</v>
      </c>
      <c r="C50" s="7">
        <v>2.431596365737974</v>
      </c>
      <c r="D50" s="7">
        <v>12.914677157154699</v>
      </c>
      <c r="E50" s="7">
        <v>8.0897655191038461E-13</v>
      </c>
      <c r="F50" s="7">
        <v>26.405064127345167</v>
      </c>
      <c r="G50" s="7">
        <v>36.40149995268802</v>
      </c>
      <c r="H50" s="7">
        <v>26.405064127345167</v>
      </c>
      <c r="I50" s="7">
        <v>36.40149995268802</v>
      </c>
    </row>
    <row r="51" spans="1:9" x14ac:dyDescent="0.3">
      <c r="A51" s="7" t="s">
        <v>5</v>
      </c>
      <c r="B51" s="7">
        <v>40.893851445436923</v>
      </c>
      <c r="C51" s="7">
        <v>10.101391659772197</v>
      </c>
      <c r="D51" s="7">
        <v>4.0483383698795361</v>
      </c>
      <c r="E51" s="7">
        <v>4.1209414843734694E-4</v>
      </c>
      <c r="F51" s="7">
        <v>20.130143517513577</v>
      </c>
      <c r="G51" s="7">
        <v>61.657559373360272</v>
      </c>
      <c r="H51" s="7">
        <v>20.130143517513577</v>
      </c>
      <c r="I51" s="7">
        <v>61.657559373360272</v>
      </c>
    </row>
    <row r="52" spans="1:9" ht="15" thickBot="1" x14ac:dyDescent="0.35">
      <c r="A52" s="12" t="s">
        <v>6</v>
      </c>
      <c r="B52" s="12">
        <v>41.104574943397779</v>
      </c>
      <c r="C52" s="12">
        <v>17.176892495816922</v>
      </c>
      <c r="D52" s="12">
        <v>2.3930157887061325</v>
      </c>
      <c r="E52" s="12">
        <v>2.4223410134499135E-2</v>
      </c>
      <c r="F52" s="12">
        <v>5.7969667538422414</v>
      </c>
      <c r="G52" s="12">
        <v>76.412183132953317</v>
      </c>
      <c r="H52" s="12">
        <v>5.7969667538422414</v>
      </c>
      <c r="I52" s="12">
        <v>76.412183132953317</v>
      </c>
    </row>
    <row r="54" spans="1:9" x14ac:dyDescent="0.3">
      <c r="D54" t="s">
        <v>118</v>
      </c>
      <c r="E54">
        <f>TINV(0.05,26)</f>
        <v>2.0555294386428731</v>
      </c>
    </row>
    <row r="55" spans="1:9" x14ac:dyDescent="0.3">
      <c r="D55" t="s">
        <v>117</v>
      </c>
      <c r="E55">
        <f>FINV(0.05,3,26)</f>
        <v>2.9751539639733933</v>
      </c>
    </row>
    <row r="58" spans="1:9" x14ac:dyDescent="0.3">
      <c r="A58" s="7">
        <v>2</v>
      </c>
      <c r="B58" s="7">
        <v>342.06415516598281</v>
      </c>
      <c r="C58" s="7">
        <v>42.935844834017189</v>
      </c>
    </row>
    <row r="59" spans="1:9" x14ac:dyDescent="0.3">
      <c r="A59" s="7">
        <v>3</v>
      </c>
      <c r="B59" s="7">
        <v>379.85676986199178</v>
      </c>
      <c r="C59" s="7">
        <v>-4.8567698619917792</v>
      </c>
    </row>
    <row r="60" spans="1:9" x14ac:dyDescent="0.3">
      <c r="A60" s="7">
        <v>4</v>
      </c>
      <c r="B60" s="7">
        <v>209.79000372995154</v>
      </c>
      <c r="C60" s="7">
        <v>-29.790003729951536</v>
      </c>
    </row>
    <row r="61" spans="1:9" x14ac:dyDescent="0.3">
      <c r="A61" s="7">
        <v>5</v>
      </c>
      <c r="B61" s="7">
        <v>228.68631107795599</v>
      </c>
      <c r="C61" s="7">
        <v>-33.686311077955992</v>
      </c>
    </row>
    <row r="62" spans="1:9" x14ac:dyDescent="0.3">
      <c r="A62" s="7">
        <v>6</v>
      </c>
      <c r="B62" s="7">
        <v>474.33830660201414</v>
      </c>
      <c r="C62" s="7">
        <v>0.66169339798585725</v>
      </c>
    </row>
    <row r="63" spans="1:9" x14ac:dyDescent="0.3">
      <c r="A63" s="7">
        <v>7</v>
      </c>
      <c r="B63" s="7">
        <v>228.68631107795599</v>
      </c>
      <c r="C63" s="7">
        <v>-23.686311077955992</v>
      </c>
    </row>
    <row r="64" spans="1:9" x14ac:dyDescent="0.3">
      <c r="A64" s="7">
        <v>8</v>
      </c>
      <c r="B64" s="7">
        <v>266.47892577396493</v>
      </c>
      <c r="C64" s="7">
        <v>-36.478925773964932</v>
      </c>
    </row>
    <row r="65" spans="1:3" x14ac:dyDescent="0.3">
      <c r="A65" s="7">
        <v>9</v>
      </c>
      <c r="B65" s="7">
        <v>247.58261842596048</v>
      </c>
      <c r="C65" s="7">
        <v>-92.582618425960476</v>
      </c>
    </row>
    <row r="66" spans="1:3" x14ac:dyDescent="0.3">
      <c r="A66" s="7">
        <v>10</v>
      </c>
      <c r="B66" s="7">
        <v>228.68631107795599</v>
      </c>
      <c r="C66" s="7">
        <v>-68.686311077955992</v>
      </c>
    </row>
    <row r="67" spans="1:3" x14ac:dyDescent="0.3">
      <c r="A67" s="7">
        <v>11</v>
      </c>
      <c r="B67" s="7">
        <v>285.37523312196942</v>
      </c>
      <c r="C67" s="7">
        <v>9.6247668780305844</v>
      </c>
    </row>
    <row r="68" spans="1:3" x14ac:dyDescent="0.3">
      <c r="A68" s="7">
        <v>12</v>
      </c>
      <c r="B68" s="7">
        <v>304.2715404699739</v>
      </c>
      <c r="C68" s="7">
        <v>105.7284595300261</v>
      </c>
    </row>
    <row r="69" spans="1:3" x14ac:dyDescent="0.3">
      <c r="A69" s="7">
        <v>13</v>
      </c>
      <c r="B69" s="7">
        <v>417.64938455800075</v>
      </c>
      <c r="C69" s="7">
        <v>12.350615441999253</v>
      </c>
    </row>
    <row r="70" spans="1:3" x14ac:dyDescent="0.3">
      <c r="A70" s="7">
        <v>14</v>
      </c>
      <c r="B70" s="7">
        <v>493.23461395001863</v>
      </c>
      <c r="C70" s="7">
        <v>-33.234613950018627</v>
      </c>
    </row>
    <row r="71" spans="1:3" x14ac:dyDescent="0.3">
      <c r="A71" s="7">
        <v>15</v>
      </c>
      <c r="B71" s="7">
        <v>568.81984334203651</v>
      </c>
      <c r="C71" s="7">
        <v>-88.819843342036506</v>
      </c>
    </row>
    <row r="72" spans="1:3" x14ac:dyDescent="0.3">
      <c r="A72" s="7">
        <v>16</v>
      </c>
      <c r="B72" s="7">
        <v>644.40507273405444</v>
      </c>
      <c r="C72" s="7">
        <v>45.594927265945557</v>
      </c>
    </row>
    <row r="73" spans="1:3" x14ac:dyDescent="0.3">
      <c r="A73" s="7">
        <v>17</v>
      </c>
      <c r="B73" s="7">
        <v>757.78291682208123</v>
      </c>
      <c r="C73" s="7">
        <v>22.217083177918767</v>
      </c>
    </row>
    <row r="74" spans="1:3" x14ac:dyDescent="0.3">
      <c r="A74" s="7">
        <v>18</v>
      </c>
      <c r="B74" s="7">
        <v>304.2715404699739</v>
      </c>
      <c r="C74" s="7">
        <v>25.7284595300261</v>
      </c>
    </row>
    <row r="75" spans="1:3" x14ac:dyDescent="0.3">
      <c r="A75" s="7">
        <v>19</v>
      </c>
      <c r="B75" s="7">
        <v>398.75307720999626</v>
      </c>
      <c r="C75" s="7">
        <v>-23.753077209996263</v>
      </c>
    </row>
    <row r="76" spans="1:3" x14ac:dyDescent="0.3">
      <c r="A76" s="7">
        <v>20</v>
      </c>
      <c r="B76" s="7">
        <v>531.02722864602765</v>
      </c>
      <c r="C76" s="7">
        <v>58.972771353972348</v>
      </c>
    </row>
    <row r="77" spans="1:3" x14ac:dyDescent="0.3">
      <c r="A77" s="7">
        <v>21</v>
      </c>
      <c r="B77" s="7">
        <v>455.44199925400966</v>
      </c>
      <c r="C77" s="7">
        <v>54.558000745990341</v>
      </c>
    </row>
    <row r="78" spans="1:3" x14ac:dyDescent="0.3">
      <c r="A78" s="7">
        <v>22</v>
      </c>
      <c r="B78" s="7">
        <v>379.85676986199178</v>
      </c>
      <c r="C78" s="7">
        <v>40.143230138008221</v>
      </c>
    </row>
    <row r="79" spans="1:3" x14ac:dyDescent="0.3">
      <c r="A79" s="7">
        <v>23</v>
      </c>
      <c r="B79" s="7">
        <v>360.9604625139873</v>
      </c>
      <c r="C79" s="7">
        <v>94.039537486012705</v>
      </c>
    </row>
    <row r="80" spans="1:3" x14ac:dyDescent="0.3">
      <c r="A80" s="7">
        <v>24</v>
      </c>
      <c r="B80" s="7">
        <v>266.47892577396493</v>
      </c>
      <c r="C80" s="7">
        <v>-41.478925773964932</v>
      </c>
    </row>
    <row r="81" spans="1:3" x14ac:dyDescent="0.3">
      <c r="A81" s="7">
        <v>25</v>
      </c>
      <c r="B81" s="7">
        <v>606.61245803804547</v>
      </c>
      <c r="C81" s="7">
        <v>-56.612458038045474</v>
      </c>
    </row>
    <row r="82" spans="1:3" x14ac:dyDescent="0.3">
      <c r="A82" s="7">
        <v>26</v>
      </c>
      <c r="B82" s="7">
        <v>531.02722864602765</v>
      </c>
      <c r="C82" s="7">
        <v>-66.027228646027652</v>
      </c>
    </row>
    <row r="83" spans="1:3" x14ac:dyDescent="0.3">
      <c r="A83" s="7">
        <v>27</v>
      </c>
      <c r="B83" s="7">
        <v>304.2715404699739</v>
      </c>
      <c r="C83" s="7">
        <v>20.7284595300261</v>
      </c>
    </row>
    <row r="84" spans="1:3" x14ac:dyDescent="0.3">
      <c r="A84" s="7">
        <v>28</v>
      </c>
      <c r="B84" s="7">
        <v>285.37523312196942</v>
      </c>
      <c r="C84" s="7">
        <v>4.6247668780305844</v>
      </c>
    </row>
    <row r="85" spans="1:3" x14ac:dyDescent="0.3">
      <c r="A85" s="7">
        <v>29</v>
      </c>
      <c r="B85" s="7">
        <v>833.36814621409917</v>
      </c>
      <c r="C85" s="7">
        <v>-83.36814621409917</v>
      </c>
    </row>
    <row r="86" spans="1:3" ht="15" thickBot="1" x14ac:dyDescent="0.35">
      <c r="A86" s="12">
        <v>30</v>
      </c>
      <c r="B86" s="12">
        <v>644.40507273405444</v>
      </c>
      <c r="C86" s="12">
        <v>40.594927265945557</v>
      </c>
    </row>
  </sheetData>
  <mergeCells count="1">
    <mergeCell ref="A34:B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zoomScale="90" zoomScaleNormal="90" workbookViewId="0">
      <selection activeCell="H32" sqref="H32"/>
    </sheetView>
  </sheetViews>
  <sheetFormatPr defaultRowHeight="14.4" x14ac:dyDescent="0.3"/>
  <cols>
    <col min="2" max="2" width="15.88671875" bestFit="1" customWidth="1"/>
    <col min="6" max="6" width="12.109375" customWidth="1"/>
    <col min="8" max="8" width="10" customWidth="1"/>
    <col min="9" max="9" width="11.33203125" customWidth="1"/>
    <col min="10" max="10" width="10.6640625" customWidth="1"/>
    <col min="11" max="11" width="11.5546875" customWidth="1"/>
  </cols>
  <sheetData>
    <row r="1" spans="1:6" x14ac:dyDescent="0.3">
      <c r="A1" s="1" t="s">
        <v>31</v>
      </c>
      <c r="B1" s="1" t="s">
        <v>0</v>
      </c>
      <c r="C1" s="1" t="s">
        <v>5</v>
      </c>
      <c r="D1" s="1" t="s">
        <v>6</v>
      </c>
    </row>
    <row r="2" spans="1:6" x14ac:dyDescent="0.3">
      <c r="A2" s="1">
        <v>560</v>
      </c>
      <c r="B2" s="1">
        <v>7</v>
      </c>
      <c r="C2" s="1">
        <v>7</v>
      </c>
      <c r="D2" s="1">
        <v>1</v>
      </c>
      <c r="E2">
        <f xml:space="preserve"> 31.4*B2+40.9*C2+41.1*D2-4.475</f>
        <v>542.72500000000002</v>
      </c>
      <c r="F2">
        <f>ABS(A2-E2)/A2</f>
        <v>3.0848214285714246E-2</v>
      </c>
    </row>
    <row r="3" spans="1:6" x14ac:dyDescent="0.3">
      <c r="A3" s="1">
        <v>385</v>
      </c>
      <c r="B3" s="1">
        <v>4</v>
      </c>
      <c r="C3" s="1">
        <v>5</v>
      </c>
      <c r="D3" s="1">
        <v>1</v>
      </c>
      <c r="E3">
        <f t="shared" ref="E3:E31" si="0" xml:space="preserve"> 31.4*B3+40.9*C3+41.1*D3-4.475</f>
        <v>366.72500000000002</v>
      </c>
      <c r="F3">
        <f t="shared" ref="F3:F31" si="1">ABS(A3-E3)/A3</f>
        <v>4.7467532467532408E-2</v>
      </c>
    </row>
    <row r="4" spans="1:6" x14ac:dyDescent="0.3">
      <c r="A4" s="1">
        <v>375</v>
      </c>
      <c r="B4" s="1">
        <v>5</v>
      </c>
      <c r="C4" s="1">
        <v>6</v>
      </c>
      <c r="D4" s="1">
        <v>0</v>
      </c>
      <c r="E4">
        <f t="shared" si="0"/>
        <v>397.92499999999995</v>
      </c>
      <c r="F4">
        <f t="shared" si="1"/>
        <v>6.1133333333333213E-2</v>
      </c>
    </row>
    <row r="5" spans="1:6" x14ac:dyDescent="0.3">
      <c r="A5" s="1">
        <v>180</v>
      </c>
      <c r="B5" s="1">
        <v>0.5</v>
      </c>
      <c r="C5" s="1">
        <v>4</v>
      </c>
      <c r="D5" s="1">
        <v>0</v>
      </c>
      <c r="E5">
        <f t="shared" si="0"/>
        <v>174.82499999999999</v>
      </c>
      <c r="F5">
        <f t="shared" si="1"/>
        <v>2.8750000000000064E-2</v>
      </c>
    </row>
    <row r="6" spans="1:6" x14ac:dyDescent="0.3">
      <c r="A6" s="1">
        <v>195</v>
      </c>
      <c r="B6" s="1">
        <v>1</v>
      </c>
      <c r="C6" s="1">
        <v>4</v>
      </c>
      <c r="D6" s="1">
        <v>1</v>
      </c>
      <c r="E6">
        <f t="shared" si="0"/>
        <v>231.625</v>
      </c>
      <c r="F6">
        <f t="shared" si="1"/>
        <v>0.18782051282051282</v>
      </c>
    </row>
    <row r="7" spans="1:6" x14ac:dyDescent="0.3">
      <c r="A7" s="1">
        <v>475</v>
      </c>
      <c r="B7" s="1">
        <v>7.5</v>
      </c>
      <c r="C7" s="1">
        <v>7</v>
      </c>
      <c r="D7" s="1">
        <v>0</v>
      </c>
      <c r="E7">
        <f t="shared" si="0"/>
        <v>517.32499999999993</v>
      </c>
      <c r="F7">
        <f t="shared" si="1"/>
        <v>8.910526315789459E-2</v>
      </c>
    </row>
    <row r="8" spans="1:6" x14ac:dyDescent="0.3">
      <c r="A8" s="1">
        <v>205</v>
      </c>
      <c r="B8" s="1">
        <v>1</v>
      </c>
      <c r="C8" s="1">
        <v>4</v>
      </c>
      <c r="D8" s="1">
        <v>0</v>
      </c>
      <c r="E8">
        <f t="shared" si="0"/>
        <v>190.52500000000001</v>
      </c>
      <c r="F8">
        <f t="shared" si="1"/>
        <v>7.0609756097560941E-2</v>
      </c>
    </row>
    <row r="9" spans="1:6" x14ac:dyDescent="0.3">
      <c r="A9" s="1">
        <v>230</v>
      </c>
      <c r="B9" s="1">
        <v>2</v>
      </c>
      <c r="C9" s="1">
        <v>5</v>
      </c>
      <c r="D9" s="1">
        <v>0</v>
      </c>
      <c r="E9">
        <f t="shared" si="0"/>
        <v>262.82499999999999</v>
      </c>
      <c r="F9">
        <f t="shared" si="1"/>
        <v>0.14271739130434777</v>
      </c>
    </row>
    <row r="10" spans="1:6" x14ac:dyDescent="0.3">
      <c r="A10" s="1">
        <v>155</v>
      </c>
      <c r="B10" s="1">
        <v>1.5</v>
      </c>
      <c r="C10" s="1">
        <v>4</v>
      </c>
      <c r="D10" s="1">
        <v>0</v>
      </c>
      <c r="E10">
        <f t="shared" si="0"/>
        <v>206.22499999999999</v>
      </c>
      <c r="F10">
        <f t="shared" si="1"/>
        <v>0.3304838709677419</v>
      </c>
    </row>
    <row r="11" spans="1:6" x14ac:dyDescent="0.3">
      <c r="A11" s="1">
        <v>160</v>
      </c>
      <c r="B11" s="1">
        <v>1</v>
      </c>
      <c r="C11" s="1">
        <v>4</v>
      </c>
      <c r="D11" s="1">
        <v>0</v>
      </c>
      <c r="E11">
        <f t="shared" si="0"/>
        <v>190.52500000000001</v>
      </c>
      <c r="F11">
        <f t="shared" si="1"/>
        <v>0.19078125000000004</v>
      </c>
    </row>
    <row r="12" spans="1:6" x14ac:dyDescent="0.3">
      <c r="A12" s="1">
        <v>295</v>
      </c>
      <c r="B12" s="1">
        <v>2.5</v>
      </c>
      <c r="C12" s="1">
        <v>5</v>
      </c>
      <c r="D12" s="1">
        <v>0</v>
      </c>
      <c r="E12">
        <f t="shared" si="0"/>
        <v>278.52499999999998</v>
      </c>
      <c r="F12">
        <f t="shared" si="1"/>
        <v>5.5847457627118721E-2</v>
      </c>
    </row>
    <row r="13" spans="1:6" x14ac:dyDescent="0.3">
      <c r="A13" s="1">
        <v>410</v>
      </c>
      <c r="B13" s="1">
        <v>3</v>
      </c>
      <c r="C13" s="1">
        <v>6</v>
      </c>
      <c r="D13" s="1">
        <v>0</v>
      </c>
      <c r="E13">
        <f t="shared" si="0"/>
        <v>335.12499999999994</v>
      </c>
      <c r="F13">
        <f t="shared" si="1"/>
        <v>0.18262195121951233</v>
      </c>
    </row>
    <row r="14" spans="1:6" x14ac:dyDescent="0.3">
      <c r="A14" s="1">
        <v>430</v>
      </c>
      <c r="B14" s="1">
        <v>6</v>
      </c>
      <c r="C14" s="1">
        <v>7</v>
      </c>
      <c r="D14" s="1">
        <v>0</v>
      </c>
      <c r="E14">
        <f t="shared" si="0"/>
        <v>470.22499999999997</v>
      </c>
      <c r="F14">
        <f t="shared" si="1"/>
        <v>9.3546511627906892E-2</v>
      </c>
    </row>
    <row r="15" spans="1:6" x14ac:dyDescent="0.3">
      <c r="A15" s="1">
        <v>460</v>
      </c>
      <c r="B15" s="1">
        <v>8</v>
      </c>
      <c r="C15" s="1">
        <v>5</v>
      </c>
      <c r="D15" s="1">
        <v>1</v>
      </c>
      <c r="E15">
        <f t="shared" si="0"/>
        <v>492.32499999999999</v>
      </c>
      <c r="F15">
        <f t="shared" si="1"/>
        <v>7.027173913043476E-2</v>
      </c>
    </row>
    <row r="16" spans="1:6" x14ac:dyDescent="0.3">
      <c r="A16" s="1">
        <v>480</v>
      </c>
      <c r="B16" s="1">
        <v>10</v>
      </c>
      <c r="C16" s="1">
        <v>6</v>
      </c>
      <c r="D16" s="1">
        <v>0</v>
      </c>
      <c r="E16">
        <f t="shared" si="0"/>
        <v>554.92499999999995</v>
      </c>
      <c r="F16">
        <f t="shared" si="1"/>
        <v>0.15609374999999989</v>
      </c>
    </row>
    <row r="17" spans="1:8" x14ac:dyDescent="0.3">
      <c r="A17" s="1">
        <v>690</v>
      </c>
      <c r="B17" s="1">
        <v>12</v>
      </c>
      <c r="C17" s="1">
        <v>6</v>
      </c>
      <c r="D17" s="1">
        <v>1</v>
      </c>
      <c r="E17">
        <f t="shared" si="0"/>
        <v>658.82499999999993</v>
      </c>
      <c r="F17">
        <f t="shared" si="1"/>
        <v>4.5181159420289954E-2</v>
      </c>
    </row>
    <row r="18" spans="1:8" x14ac:dyDescent="0.3">
      <c r="A18" s="1">
        <v>780</v>
      </c>
      <c r="B18" s="1">
        <v>15</v>
      </c>
      <c r="C18" s="1">
        <v>7</v>
      </c>
      <c r="D18" s="1">
        <v>0</v>
      </c>
      <c r="E18">
        <f t="shared" si="0"/>
        <v>752.82499999999993</v>
      </c>
      <c r="F18">
        <f t="shared" si="1"/>
        <v>3.4839743589743677E-2</v>
      </c>
    </row>
    <row r="19" spans="1:8" x14ac:dyDescent="0.3">
      <c r="A19" s="1">
        <v>330</v>
      </c>
      <c r="B19" s="1">
        <v>3</v>
      </c>
      <c r="C19" s="1">
        <v>5</v>
      </c>
      <c r="D19" s="1">
        <v>0</v>
      </c>
      <c r="E19">
        <f t="shared" si="0"/>
        <v>294.22499999999997</v>
      </c>
      <c r="F19">
        <f t="shared" si="1"/>
        <v>0.10840909090909101</v>
      </c>
    </row>
    <row r="20" spans="1:8" x14ac:dyDescent="0.3">
      <c r="A20" s="1">
        <v>375</v>
      </c>
      <c r="B20" s="1">
        <v>5.5</v>
      </c>
      <c r="C20" s="1">
        <v>4</v>
      </c>
      <c r="D20" s="1">
        <v>1</v>
      </c>
      <c r="E20">
        <f t="shared" si="0"/>
        <v>372.92499999999995</v>
      </c>
      <c r="F20">
        <f t="shared" si="1"/>
        <v>5.5333333333334542E-3</v>
      </c>
    </row>
    <row r="21" spans="1:8" x14ac:dyDescent="0.3">
      <c r="A21" s="1">
        <v>590</v>
      </c>
      <c r="B21" s="1">
        <v>9</v>
      </c>
      <c r="C21" s="1">
        <v>6</v>
      </c>
      <c r="D21" s="1">
        <v>0</v>
      </c>
      <c r="E21">
        <f t="shared" si="0"/>
        <v>523.52499999999998</v>
      </c>
      <c r="F21">
        <f t="shared" si="1"/>
        <v>0.11266949152542377</v>
      </c>
    </row>
    <row r="22" spans="1:8" x14ac:dyDescent="0.3">
      <c r="A22" s="1">
        <v>510</v>
      </c>
      <c r="B22" s="1">
        <v>7</v>
      </c>
      <c r="C22" s="1">
        <v>5</v>
      </c>
      <c r="D22" s="1">
        <v>0</v>
      </c>
      <c r="E22">
        <f t="shared" si="0"/>
        <v>419.82499999999993</v>
      </c>
      <c r="F22">
        <f t="shared" si="1"/>
        <v>0.17681372549019622</v>
      </c>
    </row>
    <row r="23" spans="1:8" x14ac:dyDescent="0.3">
      <c r="A23" s="1">
        <v>420</v>
      </c>
      <c r="B23" s="1">
        <v>5</v>
      </c>
      <c r="C23" s="1">
        <v>5</v>
      </c>
      <c r="D23" s="1">
        <v>0</v>
      </c>
      <c r="E23">
        <f t="shared" si="0"/>
        <v>357.02499999999998</v>
      </c>
      <c r="F23">
        <f t="shared" si="1"/>
        <v>0.14994047619047624</v>
      </c>
    </row>
    <row r="24" spans="1:8" x14ac:dyDescent="0.3">
      <c r="A24" s="1">
        <v>455</v>
      </c>
      <c r="B24" s="1">
        <v>4.5</v>
      </c>
      <c r="C24" s="1">
        <v>7</v>
      </c>
      <c r="D24" s="1">
        <v>1</v>
      </c>
      <c r="E24">
        <f t="shared" si="0"/>
        <v>464.22500000000002</v>
      </c>
      <c r="F24">
        <f t="shared" si="1"/>
        <v>2.0274725274725326E-2</v>
      </c>
    </row>
    <row r="25" spans="1:8" x14ac:dyDescent="0.3">
      <c r="A25" s="1">
        <v>225</v>
      </c>
      <c r="B25" s="1">
        <v>2</v>
      </c>
      <c r="C25" s="1">
        <v>5</v>
      </c>
      <c r="D25" s="1">
        <v>0</v>
      </c>
      <c r="E25">
        <f t="shared" si="0"/>
        <v>262.82499999999999</v>
      </c>
      <c r="F25">
        <f t="shared" si="1"/>
        <v>0.16811111111111107</v>
      </c>
    </row>
    <row r="26" spans="1:8" x14ac:dyDescent="0.3">
      <c r="A26" s="1">
        <v>550</v>
      </c>
      <c r="B26" s="1">
        <v>11</v>
      </c>
      <c r="C26" s="1">
        <v>6</v>
      </c>
      <c r="D26" s="1">
        <v>0</v>
      </c>
      <c r="E26">
        <f t="shared" si="0"/>
        <v>586.32499999999993</v>
      </c>
      <c r="F26">
        <f t="shared" si="1"/>
        <v>6.6045454545454421E-2</v>
      </c>
    </row>
    <row r="27" spans="1:8" x14ac:dyDescent="0.3">
      <c r="A27" s="1">
        <v>465</v>
      </c>
      <c r="B27" s="1">
        <v>9</v>
      </c>
      <c r="C27" s="1">
        <v>5</v>
      </c>
      <c r="D27" s="1">
        <v>1</v>
      </c>
      <c r="E27">
        <f t="shared" si="0"/>
        <v>523.72499999999991</v>
      </c>
      <c r="F27">
        <f t="shared" si="1"/>
        <v>0.12629032258064496</v>
      </c>
    </row>
    <row r="28" spans="1:8" x14ac:dyDescent="0.3">
      <c r="A28" s="1">
        <v>325</v>
      </c>
      <c r="B28" s="1">
        <v>3</v>
      </c>
      <c r="C28" s="1">
        <v>4</v>
      </c>
      <c r="D28" s="1">
        <v>1</v>
      </c>
      <c r="E28">
        <f t="shared" si="0"/>
        <v>294.42499999999995</v>
      </c>
      <c r="F28">
        <f t="shared" si="1"/>
        <v>9.4076923076923211E-2</v>
      </c>
    </row>
    <row r="29" spans="1:8" x14ac:dyDescent="0.3">
      <c r="A29" s="1">
        <v>290</v>
      </c>
      <c r="B29" s="1">
        <v>2.5</v>
      </c>
      <c r="C29" s="1">
        <v>4</v>
      </c>
      <c r="D29" s="1">
        <v>1</v>
      </c>
      <c r="E29">
        <f t="shared" si="0"/>
        <v>278.72499999999997</v>
      </c>
      <c r="F29">
        <f t="shared" si="1"/>
        <v>3.8879310344827701E-2</v>
      </c>
    </row>
    <row r="30" spans="1:8" x14ac:dyDescent="0.3">
      <c r="A30" s="1">
        <v>750</v>
      </c>
      <c r="B30" s="1">
        <v>17</v>
      </c>
      <c r="C30" s="1">
        <v>6</v>
      </c>
      <c r="D30" s="1">
        <v>0</v>
      </c>
      <c r="E30">
        <f t="shared" si="0"/>
        <v>774.72499999999991</v>
      </c>
      <c r="F30">
        <f t="shared" si="1"/>
        <v>3.2966666666666547E-2</v>
      </c>
    </row>
    <row r="31" spans="1:8" x14ac:dyDescent="0.3">
      <c r="A31" s="1">
        <v>685</v>
      </c>
      <c r="B31" s="1">
        <v>12</v>
      </c>
      <c r="C31" s="1">
        <v>6</v>
      </c>
      <c r="D31" s="1">
        <v>1</v>
      </c>
      <c r="E31">
        <f t="shared" si="0"/>
        <v>658.82499999999993</v>
      </c>
      <c r="F31">
        <f t="shared" si="1"/>
        <v>3.8211678832116888E-2</v>
      </c>
    </row>
    <row r="32" spans="1:8" x14ac:dyDescent="0.3">
      <c r="F32">
        <f>SUM(F2:F31)</f>
        <v>2.9563417469306343</v>
      </c>
      <c r="G32" t="s">
        <v>119</v>
      </c>
      <c r="H32" s="18">
        <f>F32/30</f>
        <v>9.8544724897687813E-2</v>
      </c>
    </row>
    <row r="34" spans="1:9" ht="15" thickBot="1" x14ac:dyDescent="0.35"/>
    <row r="35" spans="1:9" x14ac:dyDescent="0.3">
      <c r="A35" s="14" t="s">
        <v>88</v>
      </c>
      <c r="B35" s="14"/>
    </row>
    <row r="36" spans="1:9" x14ac:dyDescent="0.3">
      <c r="A36" s="7" t="s">
        <v>89</v>
      </c>
      <c r="B36" s="7">
        <v>0.97056144726195159</v>
      </c>
    </row>
    <row r="37" spans="1:9" x14ac:dyDescent="0.3">
      <c r="A37" s="7" t="s">
        <v>90</v>
      </c>
      <c r="B37" s="7">
        <v>0.94198952291121407</v>
      </c>
    </row>
    <row r="38" spans="1:9" x14ac:dyDescent="0.3">
      <c r="A38" s="7" t="s">
        <v>91</v>
      </c>
      <c r="B38" s="7">
        <v>0.93529600632404641</v>
      </c>
    </row>
    <row r="39" spans="1:9" x14ac:dyDescent="0.3">
      <c r="A39" s="7" t="s">
        <v>92</v>
      </c>
      <c r="B39" s="7">
        <v>44.49196576415185</v>
      </c>
    </row>
    <row r="40" spans="1:9" ht="15" thickBot="1" x14ac:dyDescent="0.35">
      <c r="A40" s="12" t="s">
        <v>93</v>
      </c>
      <c r="B40" s="12">
        <v>30</v>
      </c>
    </row>
    <row r="42" spans="1:9" ht="15" thickBot="1" x14ac:dyDescent="0.35">
      <c r="A42" t="s">
        <v>94</v>
      </c>
    </row>
    <row r="43" spans="1:9" x14ac:dyDescent="0.3">
      <c r="A43" s="13"/>
      <c r="B43" s="13" t="s">
        <v>99</v>
      </c>
      <c r="C43" s="13" t="s">
        <v>100</v>
      </c>
      <c r="D43" s="13" t="s">
        <v>101</v>
      </c>
      <c r="E43" s="13" t="s">
        <v>102</v>
      </c>
      <c r="F43" s="13" t="s">
        <v>103</v>
      </c>
    </row>
    <row r="44" spans="1:9" x14ac:dyDescent="0.3">
      <c r="A44" s="7" t="s">
        <v>95</v>
      </c>
      <c r="B44" s="7">
        <v>3</v>
      </c>
      <c r="C44" s="7">
        <v>835749.58954348008</v>
      </c>
      <c r="D44" s="7">
        <v>278583.19651449338</v>
      </c>
      <c r="E44" s="7">
        <v>140.73163346112221</v>
      </c>
      <c r="F44" s="7">
        <v>3.4292660483820547E-16</v>
      </c>
    </row>
    <row r="45" spans="1:9" x14ac:dyDescent="0.3">
      <c r="A45" s="7" t="s">
        <v>96</v>
      </c>
      <c r="B45" s="7">
        <v>26</v>
      </c>
      <c r="C45" s="7">
        <v>51467.910456519967</v>
      </c>
      <c r="D45" s="7">
        <v>1979.5350175584604</v>
      </c>
      <c r="E45" s="7"/>
      <c r="F45" s="7"/>
    </row>
    <row r="46" spans="1:9" ht="15" thickBot="1" x14ac:dyDescent="0.35">
      <c r="A46" s="12" t="s">
        <v>97</v>
      </c>
      <c r="B46" s="12">
        <v>29</v>
      </c>
      <c r="C46" s="12">
        <v>887217.5</v>
      </c>
      <c r="D46" s="12"/>
      <c r="E46" s="12"/>
      <c r="F46" s="12"/>
    </row>
    <row r="47" spans="1:9" ht="15" thickBot="1" x14ac:dyDescent="0.35"/>
    <row r="48" spans="1:9" x14ac:dyDescent="0.3">
      <c r="A48" s="13"/>
      <c r="B48" s="13" t="s">
        <v>104</v>
      </c>
      <c r="C48" s="13" t="s">
        <v>92</v>
      </c>
      <c r="D48" s="13" t="s">
        <v>105</v>
      </c>
      <c r="E48" s="13" t="s">
        <v>106</v>
      </c>
      <c r="F48" s="13" t="s">
        <v>107</v>
      </c>
      <c r="G48" s="13" t="s">
        <v>108</v>
      </c>
      <c r="H48" s="13" t="s">
        <v>109</v>
      </c>
      <c r="I48" s="13" t="s">
        <v>110</v>
      </c>
    </row>
    <row r="49" spans="1:9" x14ac:dyDescent="0.3">
      <c r="A49" s="7" t="s">
        <v>98</v>
      </c>
      <c r="B49" s="7">
        <v>-4.4749705916742801</v>
      </c>
      <c r="C49" s="7">
        <v>48.29777792101855</v>
      </c>
      <c r="D49" s="7">
        <v>-9.2653757259644698E-2</v>
      </c>
      <c r="E49" s="7">
        <v>0.9268888893715066</v>
      </c>
      <c r="F49" s="7">
        <v>-103.75247492936369</v>
      </c>
      <c r="G49" s="7">
        <v>94.802533746015129</v>
      </c>
      <c r="H49" s="7">
        <v>-103.75247492936369</v>
      </c>
      <c r="I49" s="7">
        <v>94.802533746015129</v>
      </c>
    </row>
    <row r="50" spans="1:9" x14ac:dyDescent="0.3">
      <c r="A50" s="7" t="s">
        <v>0</v>
      </c>
      <c r="B50" s="7">
        <v>31.403282040016595</v>
      </c>
      <c r="C50" s="7">
        <v>2.431596365737974</v>
      </c>
      <c r="D50" s="7">
        <v>12.914677157154699</v>
      </c>
      <c r="E50" s="7">
        <v>8.0897655191038461E-13</v>
      </c>
      <c r="F50" s="7">
        <v>26.405064127345167</v>
      </c>
      <c r="G50" s="7">
        <v>36.40149995268802</v>
      </c>
      <c r="H50" s="7">
        <v>26.405064127345167</v>
      </c>
      <c r="I50" s="7">
        <v>36.40149995268802</v>
      </c>
    </row>
    <row r="51" spans="1:9" x14ac:dyDescent="0.3">
      <c r="A51" s="7" t="s">
        <v>5</v>
      </c>
      <c r="B51" s="7">
        <v>40.893851445436923</v>
      </c>
      <c r="C51" s="7">
        <v>10.101391659772197</v>
      </c>
      <c r="D51" s="7">
        <v>4.0483383698795361</v>
      </c>
      <c r="E51" s="7">
        <v>4.1209414843734694E-4</v>
      </c>
      <c r="F51" s="7">
        <v>20.130143517513577</v>
      </c>
      <c r="G51" s="7">
        <v>61.657559373360272</v>
      </c>
      <c r="H51" s="7">
        <v>20.130143517513577</v>
      </c>
      <c r="I51" s="7">
        <v>61.657559373360272</v>
      </c>
    </row>
    <row r="52" spans="1:9" ht="15" thickBot="1" x14ac:dyDescent="0.35">
      <c r="A52" s="12" t="s">
        <v>6</v>
      </c>
      <c r="B52" s="12">
        <v>41.104574943397779</v>
      </c>
      <c r="C52" s="12">
        <v>17.176892495816922</v>
      </c>
      <c r="D52" s="12">
        <v>2.3930157887061325</v>
      </c>
      <c r="E52" s="12">
        <v>2.4223410134499135E-2</v>
      </c>
      <c r="F52" s="12">
        <v>5.7969667538422414</v>
      </c>
      <c r="G52" s="12">
        <v>76.412183132953317</v>
      </c>
      <c r="H52" s="12">
        <v>5.7969667538422414</v>
      </c>
      <c r="I52" s="12">
        <v>76.412183132953317</v>
      </c>
    </row>
    <row r="56" spans="1:9" x14ac:dyDescent="0.3">
      <c r="A56" t="s">
        <v>111</v>
      </c>
    </row>
    <row r="57" spans="1:9" ht="15" thickBot="1" x14ac:dyDescent="0.35"/>
    <row r="58" spans="1:9" x14ac:dyDescent="0.3">
      <c r="A58" s="13" t="s">
        <v>112</v>
      </c>
      <c r="B58" s="13" t="s">
        <v>113</v>
      </c>
      <c r="C58" s="13" t="s">
        <v>114</v>
      </c>
    </row>
    <row r="59" spans="1:9" x14ac:dyDescent="0.3">
      <c r="A59" s="7">
        <v>1</v>
      </c>
      <c r="B59" s="7">
        <v>542.70953874989812</v>
      </c>
      <c r="C59" s="7">
        <v>17.290461250101885</v>
      </c>
    </row>
    <row r="60" spans="1:9" x14ac:dyDescent="0.3">
      <c r="A60" s="7">
        <v>2</v>
      </c>
      <c r="B60" s="7">
        <v>366.71198973897447</v>
      </c>
      <c r="C60" s="7">
        <v>18.288010261025534</v>
      </c>
    </row>
    <row r="61" spans="1:9" x14ac:dyDescent="0.3">
      <c r="A61" s="7">
        <v>3</v>
      </c>
      <c r="B61" s="7">
        <v>397.9045482810302</v>
      </c>
      <c r="C61" s="7">
        <v>-22.904548281030202</v>
      </c>
    </row>
    <row r="62" spans="1:9" x14ac:dyDescent="0.3">
      <c r="A62" s="7">
        <v>4</v>
      </c>
      <c r="B62" s="7">
        <v>174.80207621008171</v>
      </c>
      <c r="C62" s="7">
        <v>5.197923789918292</v>
      </c>
    </row>
    <row r="63" spans="1:9" x14ac:dyDescent="0.3">
      <c r="A63" s="7">
        <v>5</v>
      </c>
      <c r="B63" s="7">
        <v>231.60829217348777</v>
      </c>
      <c r="C63" s="7">
        <v>-36.608292173487769</v>
      </c>
    </row>
    <row r="64" spans="1:9" x14ac:dyDescent="0.3">
      <c r="A64" s="7">
        <v>6</v>
      </c>
      <c r="B64" s="7">
        <v>517.30660482650865</v>
      </c>
      <c r="C64" s="7">
        <v>-42.306604826508647</v>
      </c>
    </row>
    <row r="65" spans="1:3" x14ac:dyDescent="0.3">
      <c r="A65" s="7">
        <v>7</v>
      </c>
      <c r="B65" s="7">
        <v>190.50371723008999</v>
      </c>
      <c r="C65" s="7">
        <v>14.49628276991001</v>
      </c>
    </row>
    <row r="66" spans="1:3" x14ac:dyDescent="0.3">
      <c r="A66" s="7">
        <v>8</v>
      </c>
      <c r="B66" s="7">
        <v>262.8008507155435</v>
      </c>
      <c r="C66" s="7">
        <v>-32.800850715543504</v>
      </c>
    </row>
    <row r="67" spans="1:3" x14ac:dyDescent="0.3">
      <c r="A67" s="7">
        <v>9</v>
      </c>
      <c r="B67" s="7">
        <v>206.2053582500983</v>
      </c>
      <c r="C67" s="7">
        <v>-51.2053582500983</v>
      </c>
    </row>
    <row r="68" spans="1:3" x14ac:dyDescent="0.3">
      <c r="A68" s="7">
        <v>10</v>
      </c>
      <c r="B68" s="7">
        <v>190.50371723008999</v>
      </c>
      <c r="C68" s="7">
        <v>-30.50371723008999</v>
      </c>
    </row>
    <row r="69" spans="1:3" x14ac:dyDescent="0.3">
      <c r="A69" s="7">
        <v>11</v>
      </c>
      <c r="B69" s="7">
        <v>278.50249173555181</v>
      </c>
      <c r="C69" s="7">
        <v>16.497508264448186</v>
      </c>
    </row>
    <row r="70" spans="1:3" x14ac:dyDescent="0.3">
      <c r="A70" s="7">
        <v>12</v>
      </c>
      <c r="B70" s="7">
        <v>335.09798420099708</v>
      </c>
      <c r="C70" s="7">
        <v>74.902015799002925</v>
      </c>
    </row>
    <row r="71" spans="1:3" x14ac:dyDescent="0.3">
      <c r="A71" s="7">
        <v>13</v>
      </c>
      <c r="B71" s="7">
        <v>470.20168176648377</v>
      </c>
      <c r="C71" s="7">
        <v>-40.201681766483773</v>
      </c>
    </row>
    <row r="72" spans="1:3" x14ac:dyDescent="0.3">
      <c r="A72" s="7">
        <v>14</v>
      </c>
      <c r="B72" s="7">
        <v>492.32511789904083</v>
      </c>
      <c r="C72" s="7">
        <v>-32.325117899040833</v>
      </c>
    </row>
    <row r="73" spans="1:3" x14ac:dyDescent="0.3">
      <c r="A73" s="7">
        <v>15</v>
      </c>
      <c r="B73" s="7">
        <v>554.9209584811133</v>
      </c>
      <c r="C73" s="7">
        <v>-74.920958481113303</v>
      </c>
    </row>
    <row r="74" spans="1:3" x14ac:dyDescent="0.3">
      <c r="A74" s="7">
        <v>16</v>
      </c>
      <c r="B74" s="7">
        <v>658.83209750454421</v>
      </c>
      <c r="C74" s="7">
        <v>31.167902495455792</v>
      </c>
    </row>
    <row r="75" spans="1:3" x14ac:dyDescent="0.3">
      <c r="A75" s="7">
        <v>17</v>
      </c>
      <c r="B75" s="7">
        <v>752.83122012663307</v>
      </c>
      <c r="C75" s="7">
        <v>27.16877987336693</v>
      </c>
    </row>
    <row r="76" spans="1:3" x14ac:dyDescent="0.3">
      <c r="A76" s="7">
        <v>18</v>
      </c>
      <c r="B76" s="7">
        <v>294.20413275556012</v>
      </c>
      <c r="C76" s="7">
        <v>35.795867244439876</v>
      </c>
    </row>
    <row r="77" spans="1:3" x14ac:dyDescent="0.3">
      <c r="A77" s="7">
        <v>19</v>
      </c>
      <c r="B77" s="7">
        <v>372.92306135356245</v>
      </c>
      <c r="C77" s="7">
        <v>2.0769386464375543</v>
      </c>
    </row>
    <row r="78" spans="1:3" x14ac:dyDescent="0.3">
      <c r="A78" s="7">
        <v>20</v>
      </c>
      <c r="B78" s="7">
        <v>523.51767644109668</v>
      </c>
      <c r="C78" s="7">
        <v>66.482323558903317</v>
      </c>
    </row>
    <row r="79" spans="1:3" x14ac:dyDescent="0.3">
      <c r="A79" s="7">
        <v>21</v>
      </c>
      <c r="B79" s="7">
        <v>419.81726091562649</v>
      </c>
      <c r="C79" s="7">
        <v>90.182739084373509</v>
      </c>
    </row>
    <row r="80" spans="1:3" x14ac:dyDescent="0.3">
      <c r="A80" s="7">
        <v>22</v>
      </c>
      <c r="B80" s="7">
        <v>357.01069683559331</v>
      </c>
      <c r="C80" s="7">
        <v>62.989303164406692</v>
      </c>
    </row>
    <row r="81" spans="1:3" x14ac:dyDescent="0.3">
      <c r="A81" s="7">
        <v>23</v>
      </c>
      <c r="B81" s="7">
        <v>464.20133364985668</v>
      </c>
      <c r="C81" s="7">
        <v>-9.2013336498566787</v>
      </c>
    </row>
    <row r="82" spans="1:3" x14ac:dyDescent="0.3">
      <c r="A82" s="7">
        <v>24</v>
      </c>
      <c r="B82" s="7">
        <v>262.8008507155435</v>
      </c>
      <c r="C82" s="7">
        <v>-37.800850715543504</v>
      </c>
    </row>
    <row r="83" spans="1:3" x14ac:dyDescent="0.3">
      <c r="A83" s="7">
        <v>25</v>
      </c>
      <c r="B83" s="7">
        <v>586.32424052112981</v>
      </c>
      <c r="C83" s="7">
        <v>-36.324240521129809</v>
      </c>
    </row>
    <row r="84" spans="1:3" x14ac:dyDescent="0.3">
      <c r="A84" s="7">
        <v>26</v>
      </c>
      <c r="B84" s="7">
        <v>523.72839993905745</v>
      </c>
      <c r="C84" s="7">
        <v>-58.728399939057454</v>
      </c>
    </row>
    <row r="85" spans="1:3" x14ac:dyDescent="0.3">
      <c r="A85" s="7">
        <v>27</v>
      </c>
      <c r="B85" s="7">
        <v>294.41485625352095</v>
      </c>
      <c r="C85" s="7">
        <v>30.585143746479048</v>
      </c>
    </row>
    <row r="86" spans="1:3" x14ac:dyDescent="0.3">
      <c r="A86" s="7">
        <v>28</v>
      </c>
      <c r="B86" s="7">
        <v>278.7132152335127</v>
      </c>
      <c r="C86" s="7">
        <v>11.286784766487301</v>
      </c>
    </row>
    <row r="87" spans="1:3" x14ac:dyDescent="0.3">
      <c r="A87" s="7">
        <v>29</v>
      </c>
      <c r="B87" s="7">
        <v>774.74393276122942</v>
      </c>
      <c r="C87" s="7">
        <v>-24.743932761229416</v>
      </c>
    </row>
    <row r="88" spans="1:3" ht="15" thickBot="1" x14ac:dyDescent="0.35">
      <c r="A88" s="12">
        <v>30</v>
      </c>
      <c r="B88" s="12">
        <v>658.83209750454421</v>
      </c>
      <c r="C88" s="12">
        <v>26.167902495455792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4" workbookViewId="0">
      <selection activeCell="A33" sqref="A33"/>
    </sheetView>
  </sheetViews>
  <sheetFormatPr defaultRowHeight="14.4" x14ac:dyDescent="0.3"/>
  <cols>
    <col min="1" max="1" width="9.88671875" bestFit="1" customWidth="1"/>
    <col min="2" max="2" width="5.44140625" bestFit="1" customWidth="1"/>
    <col min="6" max="6" width="10.109375" bestFit="1" customWidth="1"/>
    <col min="8" max="8" width="9.33203125" bestFit="1" customWidth="1"/>
  </cols>
  <sheetData>
    <row r="1" spans="1:8" x14ac:dyDescent="0.3">
      <c r="A1" s="1" t="s">
        <v>31</v>
      </c>
      <c r="B1" s="1" t="s">
        <v>0</v>
      </c>
      <c r="C1" s="1" t="s">
        <v>5</v>
      </c>
      <c r="D1" s="1" t="s">
        <v>6</v>
      </c>
    </row>
    <row r="2" spans="1:8" x14ac:dyDescent="0.3">
      <c r="A2" s="1">
        <v>180</v>
      </c>
      <c r="B2" s="1">
        <v>0.5</v>
      </c>
      <c r="C2" s="1">
        <v>4</v>
      </c>
      <c r="D2" s="1">
        <v>0</v>
      </c>
      <c r="G2" s="1"/>
      <c r="H2" s="1"/>
    </row>
    <row r="3" spans="1:8" x14ac:dyDescent="0.3">
      <c r="A3" s="1">
        <v>160</v>
      </c>
      <c r="B3" s="1">
        <v>1</v>
      </c>
      <c r="C3" s="1">
        <v>4</v>
      </c>
      <c r="D3" s="1">
        <v>0</v>
      </c>
    </row>
    <row r="4" spans="1:8" x14ac:dyDescent="0.3">
      <c r="A4" s="1">
        <v>195</v>
      </c>
      <c r="B4" s="1">
        <v>1</v>
      </c>
      <c r="C4" s="1">
        <v>4</v>
      </c>
      <c r="D4" s="1">
        <v>1</v>
      </c>
    </row>
    <row r="5" spans="1:8" x14ac:dyDescent="0.3">
      <c r="A5" s="1">
        <v>205</v>
      </c>
      <c r="B5" s="1">
        <v>1</v>
      </c>
      <c r="C5" s="1">
        <v>4</v>
      </c>
      <c r="D5" s="1">
        <v>0</v>
      </c>
    </row>
    <row r="6" spans="1:8" x14ac:dyDescent="0.3">
      <c r="A6" s="1">
        <v>155</v>
      </c>
      <c r="B6" s="1">
        <v>1.5</v>
      </c>
      <c r="C6" s="1">
        <v>4</v>
      </c>
      <c r="D6" s="1">
        <v>0</v>
      </c>
    </row>
    <row r="7" spans="1:8" x14ac:dyDescent="0.3">
      <c r="A7" s="1">
        <v>225</v>
      </c>
      <c r="B7" s="1">
        <v>2</v>
      </c>
      <c r="C7" s="1">
        <v>5</v>
      </c>
      <c r="D7" s="1">
        <v>0</v>
      </c>
    </row>
    <row r="8" spans="1:8" x14ac:dyDescent="0.3">
      <c r="A8" s="1">
        <v>230</v>
      </c>
      <c r="B8" s="1">
        <v>2</v>
      </c>
      <c r="C8" s="1">
        <v>5</v>
      </c>
      <c r="D8" s="1">
        <v>0</v>
      </c>
    </row>
    <row r="9" spans="1:8" x14ac:dyDescent="0.3">
      <c r="A9" s="1">
        <v>290</v>
      </c>
      <c r="B9" s="1">
        <v>2.5</v>
      </c>
      <c r="C9" s="1">
        <v>4</v>
      </c>
      <c r="D9" s="1">
        <v>1</v>
      </c>
    </row>
    <row r="10" spans="1:8" x14ac:dyDescent="0.3">
      <c r="A10" s="1">
        <v>295</v>
      </c>
      <c r="B10" s="1">
        <v>2.5</v>
      </c>
      <c r="C10" s="1">
        <v>5</v>
      </c>
      <c r="D10" s="1">
        <v>0</v>
      </c>
    </row>
    <row r="11" spans="1:8" x14ac:dyDescent="0.3">
      <c r="A11" s="1">
        <v>325</v>
      </c>
      <c r="B11" s="1">
        <v>3</v>
      </c>
      <c r="C11" s="1">
        <v>4</v>
      </c>
      <c r="D11" s="1">
        <v>1</v>
      </c>
    </row>
    <row r="12" spans="1:8" x14ac:dyDescent="0.3">
      <c r="A12" s="1">
        <v>330</v>
      </c>
      <c r="B12" s="1">
        <v>3</v>
      </c>
      <c r="C12" s="1">
        <v>5</v>
      </c>
      <c r="D12" s="1">
        <v>0</v>
      </c>
    </row>
    <row r="13" spans="1:8" x14ac:dyDescent="0.3">
      <c r="A13" s="1">
        <v>410</v>
      </c>
      <c r="B13" s="1">
        <v>3</v>
      </c>
      <c r="C13" s="1">
        <v>6</v>
      </c>
      <c r="D13" s="1">
        <v>0</v>
      </c>
    </row>
    <row r="14" spans="1:8" x14ac:dyDescent="0.3">
      <c r="A14" s="1">
        <v>385</v>
      </c>
      <c r="B14" s="1">
        <v>4</v>
      </c>
      <c r="C14" s="1">
        <v>5</v>
      </c>
      <c r="D14" s="1">
        <v>1</v>
      </c>
    </row>
    <row r="15" spans="1:8" x14ac:dyDescent="0.3">
      <c r="A15" s="1">
        <v>455</v>
      </c>
      <c r="B15" s="1">
        <v>4.5</v>
      </c>
      <c r="C15" s="1">
        <v>7</v>
      </c>
      <c r="D15" s="1">
        <v>1</v>
      </c>
    </row>
    <row r="16" spans="1:8" x14ac:dyDescent="0.3">
      <c r="A16" s="1">
        <v>375</v>
      </c>
      <c r="B16" s="1">
        <v>5</v>
      </c>
      <c r="C16" s="1">
        <v>6</v>
      </c>
      <c r="D16" s="1">
        <v>0</v>
      </c>
    </row>
    <row r="17" spans="1:4" x14ac:dyDescent="0.3">
      <c r="A17" s="1">
        <v>420</v>
      </c>
      <c r="B17" s="1">
        <v>5</v>
      </c>
      <c r="C17" s="1">
        <v>5</v>
      </c>
      <c r="D17" s="1">
        <v>0</v>
      </c>
    </row>
    <row r="18" spans="1:4" x14ac:dyDescent="0.3">
      <c r="A18" s="1">
        <v>375</v>
      </c>
      <c r="B18" s="1">
        <v>5.5</v>
      </c>
      <c r="C18" s="1">
        <v>4</v>
      </c>
      <c r="D18" s="1">
        <v>1</v>
      </c>
    </row>
    <row r="19" spans="1:4" x14ac:dyDescent="0.3">
      <c r="A19" s="1">
        <v>430</v>
      </c>
      <c r="B19" s="1">
        <v>6</v>
      </c>
      <c r="C19" s="1">
        <v>7</v>
      </c>
      <c r="D19" s="1">
        <v>0</v>
      </c>
    </row>
    <row r="20" spans="1:4" x14ac:dyDescent="0.3">
      <c r="A20" s="1">
        <v>510</v>
      </c>
      <c r="B20" s="1">
        <v>7</v>
      </c>
      <c r="C20" s="1">
        <v>5</v>
      </c>
      <c r="D20" s="1">
        <v>0</v>
      </c>
    </row>
    <row r="21" spans="1:4" x14ac:dyDescent="0.3">
      <c r="A21" s="1">
        <v>560</v>
      </c>
      <c r="B21" s="1">
        <v>7</v>
      </c>
      <c r="C21" s="1">
        <v>7</v>
      </c>
      <c r="D21" s="1">
        <v>1</v>
      </c>
    </row>
    <row r="22" spans="1:4" x14ac:dyDescent="0.3">
      <c r="A22" s="1">
        <v>475</v>
      </c>
      <c r="B22" s="1">
        <v>7.5</v>
      </c>
      <c r="C22" s="1">
        <v>7</v>
      </c>
      <c r="D22" s="1">
        <v>0</v>
      </c>
    </row>
    <row r="23" spans="1:4" x14ac:dyDescent="0.3">
      <c r="A23" s="1">
        <v>460</v>
      </c>
      <c r="B23" s="1">
        <v>8</v>
      </c>
      <c r="C23" s="1">
        <v>5</v>
      </c>
      <c r="D23" s="1">
        <v>1</v>
      </c>
    </row>
    <row r="24" spans="1:4" x14ac:dyDescent="0.3">
      <c r="A24" s="1">
        <v>465</v>
      </c>
      <c r="B24" s="1">
        <v>9</v>
      </c>
      <c r="C24" s="1">
        <v>5</v>
      </c>
      <c r="D24" s="1">
        <v>1</v>
      </c>
    </row>
    <row r="25" spans="1:4" x14ac:dyDescent="0.3">
      <c r="A25" s="1">
        <v>590</v>
      </c>
      <c r="B25" s="1">
        <v>9</v>
      </c>
      <c r="C25" s="1">
        <v>6</v>
      </c>
      <c r="D25" s="1">
        <v>0</v>
      </c>
    </row>
    <row r="26" spans="1:4" x14ac:dyDescent="0.3">
      <c r="A26" s="1">
        <v>480</v>
      </c>
      <c r="B26" s="1">
        <v>10</v>
      </c>
      <c r="C26" s="1">
        <v>6</v>
      </c>
      <c r="D26" s="1">
        <v>0</v>
      </c>
    </row>
    <row r="27" spans="1:4" x14ac:dyDescent="0.3">
      <c r="A27" s="1">
        <v>550</v>
      </c>
      <c r="B27" s="1">
        <v>11</v>
      </c>
      <c r="C27" s="1">
        <v>6</v>
      </c>
      <c r="D27" s="1">
        <v>0</v>
      </c>
    </row>
    <row r="28" spans="1:4" x14ac:dyDescent="0.3">
      <c r="A28" s="1">
        <v>685</v>
      </c>
      <c r="B28" s="1">
        <v>12</v>
      </c>
      <c r="C28" s="1">
        <v>6</v>
      </c>
      <c r="D28" s="1">
        <v>1</v>
      </c>
    </row>
    <row r="29" spans="1:4" x14ac:dyDescent="0.3">
      <c r="A29" s="1">
        <v>690</v>
      </c>
      <c r="B29" s="1">
        <v>12</v>
      </c>
      <c r="C29" s="1">
        <v>6</v>
      </c>
      <c r="D29" s="1">
        <v>1</v>
      </c>
    </row>
    <row r="30" spans="1:4" x14ac:dyDescent="0.3">
      <c r="A30" s="1">
        <v>780</v>
      </c>
      <c r="B30" s="1">
        <v>15</v>
      </c>
      <c r="C30" s="1">
        <v>7</v>
      </c>
      <c r="D30" s="1">
        <v>0</v>
      </c>
    </row>
    <row r="31" spans="1:4" x14ac:dyDescent="0.3">
      <c r="A31" s="1">
        <v>750</v>
      </c>
      <c r="B31" s="1">
        <v>17</v>
      </c>
      <c r="C31" s="1">
        <v>6</v>
      </c>
      <c r="D31" s="1">
        <v>0</v>
      </c>
    </row>
    <row r="32" spans="1:4" x14ac:dyDescent="0.3">
      <c r="A32" s="24">
        <f>-4.475 +31.4*6 + 40.9*5+41.1*1</f>
        <v>429.52499999999998</v>
      </c>
      <c r="B32" s="44">
        <v>6</v>
      </c>
      <c r="C32" s="21">
        <v>5</v>
      </c>
      <c r="D32" s="21">
        <v>1</v>
      </c>
    </row>
    <row r="33" spans="1:4" x14ac:dyDescent="0.3">
      <c r="A33" s="22"/>
      <c r="B33" s="23"/>
      <c r="C33" s="23"/>
      <c r="D33" s="23"/>
    </row>
    <row r="34" spans="1:4" x14ac:dyDescent="0.3">
      <c r="A34" s="22"/>
      <c r="B34" s="23"/>
      <c r="C34" s="23"/>
      <c r="D34" s="23"/>
    </row>
    <row r="35" spans="1:4" x14ac:dyDescent="0.3">
      <c r="A35" s="19"/>
    </row>
  </sheetData>
  <sortState ref="A2:D31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90" zoomScaleNormal="90" workbookViewId="0">
      <selection activeCell="C1" sqref="C1:C32"/>
    </sheetView>
  </sheetViews>
  <sheetFormatPr defaultRowHeight="14.4" x14ac:dyDescent="0.3"/>
  <cols>
    <col min="4" max="4" width="12.109375" bestFit="1" customWidth="1"/>
    <col min="5" max="5" width="7.109375" bestFit="1" customWidth="1"/>
    <col min="6" max="6" width="17.33203125" customWidth="1"/>
  </cols>
  <sheetData>
    <row r="1" spans="1:9" x14ac:dyDescent="0.3">
      <c r="A1" s="25"/>
      <c r="B1" s="1" t="s">
        <v>0</v>
      </c>
      <c r="C1" s="1" t="s">
        <v>5</v>
      </c>
      <c r="D1" s="25"/>
      <c r="H1" s="46" t="s">
        <v>132</v>
      </c>
      <c r="I1" s="46" t="s">
        <v>133</v>
      </c>
    </row>
    <row r="2" spans="1:9" x14ac:dyDescent="0.3">
      <c r="A2" s="25">
        <v>1</v>
      </c>
      <c r="B2" s="1">
        <v>0.5</v>
      </c>
      <c r="C2" s="1">
        <v>4</v>
      </c>
      <c r="D2" s="25"/>
      <c r="F2" s="30"/>
      <c r="G2" s="28">
        <v>1</v>
      </c>
      <c r="H2" s="29">
        <f>B32</f>
        <v>6</v>
      </c>
      <c r="I2" s="29">
        <f>C32</f>
        <v>5</v>
      </c>
    </row>
    <row r="3" spans="1:9" x14ac:dyDescent="0.3">
      <c r="A3" s="25">
        <v>1</v>
      </c>
      <c r="B3" s="1">
        <v>1</v>
      </c>
      <c r="C3" s="1">
        <v>4</v>
      </c>
      <c r="D3" s="25"/>
    </row>
    <row r="4" spans="1:9" x14ac:dyDescent="0.3">
      <c r="A4" s="25">
        <v>1</v>
      </c>
      <c r="B4" s="1">
        <v>1</v>
      </c>
      <c r="C4" s="1">
        <v>4</v>
      </c>
      <c r="D4" s="25"/>
      <c r="G4" s="27">
        <f t="array" ref="G4:I6">MMULT(TRANSPOSE(A2:C31),A2:C31)</f>
        <v>30</v>
      </c>
      <c r="H4" s="27">
        <v>177.5</v>
      </c>
      <c r="I4" s="27">
        <v>160</v>
      </c>
    </row>
    <row r="5" spans="1:9" x14ac:dyDescent="0.3">
      <c r="A5" s="25">
        <v>1</v>
      </c>
      <c r="B5" s="1">
        <v>1</v>
      </c>
      <c r="C5" s="1">
        <v>4</v>
      </c>
      <c r="D5" s="25"/>
      <c r="F5" s="31"/>
      <c r="G5" s="27">
        <v>177.5</v>
      </c>
      <c r="H5" s="27">
        <v>1608.75</v>
      </c>
      <c r="I5" s="27">
        <v>1030.5</v>
      </c>
    </row>
    <row r="6" spans="1:9" x14ac:dyDescent="0.3">
      <c r="A6" s="25">
        <v>1</v>
      </c>
      <c r="B6" s="1">
        <v>1.5</v>
      </c>
      <c r="C6" s="1">
        <v>4</v>
      </c>
      <c r="D6" s="25"/>
      <c r="G6" s="27">
        <v>160</v>
      </c>
      <c r="H6" s="27">
        <v>1030.5</v>
      </c>
      <c r="I6" s="27">
        <v>886</v>
      </c>
    </row>
    <row r="7" spans="1:9" x14ac:dyDescent="0.3">
      <c r="A7" s="25">
        <v>1</v>
      </c>
      <c r="B7" s="1">
        <v>2</v>
      </c>
      <c r="C7" s="1">
        <v>5</v>
      </c>
      <c r="D7" s="20" t="s">
        <v>120</v>
      </c>
      <c r="E7" s="32">
        <v>52.862000000000002</v>
      </c>
    </row>
    <row r="8" spans="1:9" x14ac:dyDescent="0.3">
      <c r="A8" s="25">
        <v>1</v>
      </c>
      <c r="B8" s="1">
        <v>2</v>
      </c>
      <c r="C8" s="1">
        <v>5</v>
      </c>
      <c r="D8" s="20" t="s">
        <v>121</v>
      </c>
      <c r="E8" s="20">
        <v>2.056</v>
      </c>
      <c r="G8" s="27">
        <f t="array" ref="G8:I10">MINVERSE(G4:I6)</f>
        <v>1.079910409176003</v>
      </c>
      <c r="H8" s="27">
        <v>2.2627997503937205E-2</v>
      </c>
      <c r="I8" s="27">
        <v>-0.22133613645143094</v>
      </c>
    </row>
    <row r="9" spans="1:9" x14ac:dyDescent="0.3">
      <c r="A9" s="25">
        <v>1</v>
      </c>
      <c r="B9" s="1">
        <v>2.5</v>
      </c>
      <c r="C9" s="1">
        <v>4</v>
      </c>
      <c r="D9" s="25"/>
      <c r="F9" s="33"/>
      <c r="G9" s="27">
        <v>2.2627997503937278E-2</v>
      </c>
      <c r="H9" s="27">
        <v>2.9120732178409057E-3</v>
      </c>
      <c r="I9" s="27">
        <v>-7.4733307580304945E-3</v>
      </c>
    </row>
    <row r="10" spans="1:9" x14ac:dyDescent="0.3">
      <c r="A10" s="25">
        <v>1</v>
      </c>
      <c r="B10" s="1">
        <v>2.5</v>
      </c>
      <c r="C10" s="1">
        <v>5</v>
      </c>
      <c r="D10" s="25"/>
      <c r="G10" s="27">
        <v>-0.22133613645143099</v>
      </c>
      <c r="H10" s="27">
        <v>-7.4733307580304815E-3</v>
      </c>
      <c r="I10" s="27">
        <v>4.979125189433338E-2</v>
      </c>
    </row>
    <row r="11" spans="1:9" x14ac:dyDescent="0.3">
      <c r="A11" s="25">
        <v>1</v>
      </c>
      <c r="B11" s="1">
        <v>3</v>
      </c>
      <c r="C11" s="1">
        <v>4</v>
      </c>
      <c r="D11" s="25"/>
    </row>
    <row r="12" spans="1:9" x14ac:dyDescent="0.3">
      <c r="A12" s="25">
        <v>1</v>
      </c>
      <c r="B12" s="1">
        <v>3</v>
      </c>
      <c r="C12" s="1">
        <v>5</v>
      </c>
      <c r="D12" s="25"/>
      <c r="F12" s="27"/>
      <c r="G12" s="27">
        <f t="array" ref="G12">MMULT(G2:I2, MMULT(G8:I10,TRANSPOSE(G2:I2)))</f>
        <v>3.9301102427718282E-2</v>
      </c>
    </row>
    <row r="13" spans="1:9" x14ac:dyDescent="0.3">
      <c r="A13" s="25">
        <v>1</v>
      </c>
      <c r="B13" s="1">
        <v>3</v>
      </c>
      <c r="C13" s="1">
        <v>6</v>
      </c>
      <c r="D13" s="25"/>
    </row>
    <row r="14" spans="1:9" x14ac:dyDescent="0.3">
      <c r="A14" s="25">
        <v>1</v>
      </c>
      <c r="B14" s="1">
        <v>4</v>
      </c>
      <c r="C14" s="1">
        <v>5</v>
      </c>
      <c r="D14" s="25"/>
      <c r="F14" s="27"/>
      <c r="G14" s="27">
        <f>E7*SQRT(1+G12)</f>
        <v>53.890757024218388</v>
      </c>
    </row>
    <row r="15" spans="1:9" x14ac:dyDescent="0.3">
      <c r="A15" s="25">
        <v>1</v>
      </c>
      <c r="B15" s="1">
        <v>4.5</v>
      </c>
      <c r="C15" s="1">
        <v>7</v>
      </c>
      <c r="D15" s="25"/>
    </row>
    <row r="16" spans="1:9" x14ac:dyDescent="0.3">
      <c r="A16" s="25">
        <v>1</v>
      </c>
      <c r="B16" s="1">
        <v>5</v>
      </c>
      <c r="C16" s="1">
        <v>6</v>
      </c>
      <c r="D16" s="25"/>
      <c r="F16" s="27"/>
      <c r="G16" s="27">
        <f>E8*G14</f>
        <v>110.79939644179301</v>
      </c>
    </row>
    <row r="17" spans="1:4" x14ac:dyDescent="0.3">
      <c r="A17" s="25">
        <v>1</v>
      </c>
      <c r="B17" s="1">
        <v>5</v>
      </c>
      <c r="C17" s="1">
        <v>5</v>
      </c>
      <c r="D17" s="25"/>
    </row>
    <row r="18" spans="1:4" x14ac:dyDescent="0.3">
      <c r="A18" s="25">
        <v>1</v>
      </c>
      <c r="B18" s="1">
        <v>5.5</v>
      </c>
      <c r="C18" s="1">
        <v>4</v>
      </c>
      <c r="D18" s="25"/>
    </row>
    <row r="19" spans="1:4" x14ac:dyDescent="0.3">
      <c r="A19" s="25">
        <v>1</v>
      </c>
      <c r="B19" s="1">
        <v>6</v>
      </c>
      <c r="C19" s="1">
        <v>7</v>
      </c>
      <c r="D19" s="25"/>
    </row>
    <row r="20" spans="1:4" x14ac:dyDescent="0.3">
      <c r="A20" s="25">
        <v>1</v>
      </c>
      <c r="B20" s="1">
        <v>7</v>
      </c>
      <c r="C20" s="1">
        <v>5</v>
      </c>
      <c r="D20" s="25"/>
    </row>
    <row r="21" spans="1:4" x14ac:dyDescent="0.3">
      <c r="A21" s="25">
        <v>1</v>
      </c>
      <c r="B21" s="1">
        <v>7</v>
      </c>
      <c r="C21" s="1">
        <v>7</v>
      </c>
      <c r="D21" s="25"/>
    </row>
    <row r="22" spans="1:4" x14ac:dyDescent="0.3">
      <c r="A22" s="25">
        <v>1</v>
      </c>
      <c r="B22" s="1">
        <v>7.5</v>
      </c>
      <c r="C22" s="1">
        <v>7</v>
      </c>
      <c r="D22" s="25"/>
    </row>
    <row r="23" spans="1:4" x14ac:dyDescent="0.3">
      <c r="A23" s="25">
        <v>1</v>
      </c>
      <c r="B23" s="1">
        <v>8</v>
      </c>
      <c r="C23" s="1">
        <v>5</v>
      </c>
      <c r="D23" s="25"/>
    </row>
    <row r="24" spans="1:4" x14ac:dyDescent="0.3">
      <c r="A24" s="25">
        <v>1</v>
      </c>
      <c r="B24" s="1">
        <v>9</v>
      </c>
      <c r="C24" s="1">
        <v>5</v>
      </c>
      <c r="D24" s="25"/>
    </row>
    <row r="25" spans="1:4" x14ac:dyDescent="0.3">
      <c r="A25" s="25">
        <v>1</v>
      </c>
      <c r="B25" s="1">
        <v>9</v>
      </c>
      <c r="C25" s="1">
        <v>6</v>
      </c>
      <c r="D25" s="25"/>
    </row>
    <row r="26" spans="1:4" x14ac:dyDescent="0.3">
      <c r="A26" s="25">
        <v>1</v>
      </c>
      <c r="B26" s="1">
        <v>10</v>
      </c>
      <c r="C26" s="1">
        <v>6</v>
      </c>
      <c r="D26" s="25"/>
    </row>
    <row r="27" spans="1:4" x14ac:dyDescent="0.3">
      <c r="A27" s="25">
        <v>1</v>
      </c>
      <c r="B27" s="1">
        <v>11</v>
      </c>
      <c r="C27" s="1">
        <v>6</v>
      </c>
      <c r="D27" s="25"/>
    </row>
    <row r="28" spans="1:4" x14ac:dyDescent="0.3">
      <c r="A28" s="25">
        <v>1</v>
      </c>
      <c r="B28" s="1">
        <v>12</v>
      </c>
      <c r="C28" s="1">
        <v>6</v>
      </c>
      <c r="D28" s="25"/>
    </row>
    <row r="29" spans="1:4" x14ac:dyDescent="0.3">
      <c r="A29" s="25">
        <v>1</v>
      </c>
      <c r="B29" s="1">
        <v>12</v>
      </c>
      <c r="C29" s="1">
        <v>6</v>
      </c>
      <c r="D29" s="25"/>
    </row>
    <row r="30" spans="1:4" x14ac:dyDescent="0.3">
      <c r="A30" s="25">
        <v>1</v>
      </c>
      <c r="B30" s="1">
        <v>15</v>
      </c>
      <c r="C30" s="1">
        <v>7</v>
      </c>
      <c r="D30" s="25"/>
    </row>
    <row r="31" spans="1:4" x14ac:dyDescent="0.3">
      <c r="A31" s="25">
        <v>1</v>
      </c>
      <c r="B31" s="1">
        <v>17</v>
      </c>
      <c r="C31" s="1">
        <v>6</v>
      </c>
      <c r="D31" s="25"/>
    </row>
    <row r="32" spans="1:4" x14ac:dyDescent="0.3">
      <c r="A32" s="45">
        <v>1</v>
      </c>
      <c r="B32" s="26">
        <v>6</v>
      </c>
      <c r="C32" s="26">
        <v>5</v>
      </c>
      <c r="D32" s="23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18" zoomScale="80" zoomScaleNormal="80" workbookViewId="0">
      <selection activeCell="C49" sqref="C49"/>
    </sheetView>
  </sheetViews>
  <sheetFormatPr defaultRowHeight="14.4" x14ac:dyDescent="0.3"/>
  <cols>
    <col min="3" max="3" width="24.33203125" customWidth="1"/>
    <col min="4" max="4" width="25.5546875" customWidth="1"/>
    <col min="5" max="5" width="19.6640625" customWidth="1"/>
    <col min="6" max="6" width="14.77734375" customWidth="1"/>
  </cols>
  <sheetData>
    <row r="1" spans="1:6" x14ac:dyDescent="0.3">
      <c r="A1" s="1" t="s">
        <v>31</v>
      </c>
      <c r="B1" s="1" t="s">
        <v>0</v>
      </c>
      <c r="D1" t="s">
        <v>122</v>
      </c>
      <c r="E1" t="s">
        <v>123</v>
      </c>
      <c r="F1" t="s">
        <v>124</v>
      </c>
    </row>
    <row r="2" spans="1:6" x14ac:dyDescent="0.3">
      <c r="A2" s="1">
        <v>560</v>
      </c>
      <c r="B2" s="1">
        <v>7</v>
      </c>
      <c r="C2">
        <f>POWER(B2,2)</f>
        <v>49</v>
      </c>
      <c r="D2">
        <f>1/B2</f>
        <v>0.14285714285714285</v>
      </c>
      <c r="E2">
        <f>LN(A2)</f>
        <v>6.3279367837291947</v>
      </c>
      <c r="F2">
        <f>LN(B2)</f>
        <v>1.9459101490553132</v>
      </c>
    </row>
    <row r="3" spans="1:6" x14ac:dyDescent="0.3">
      <c r="A3" s="1">
        <v>385</v>
      </c>
      <c r="B3" s="1">
        <v>4</v>
      </c>
      <c r="C3">
        <f t="shared" ref="C3:C31" si="0">POWER(B3,2)</f>
        <v>16</v>
      </c>
      <c r="D3">
        <f t="shared" ref="D3:D31" si="1">1/B3</f>
        <v>0.25</v>
      </c>
      <c r="E3">
        <f t="shared" ref="E3:E31" si="2">LN(A3)</f>
        <v>5.9532433342877846</v>
      </c>
      <c r="F3">
        <f t="shared" ref="F3:F31" si="3">LN(B3)</f>
        <v>1.3862943611198906</v>
      </c>
    </row>
    <row r="4" spans="1:6" x14ac:dyDescent="0.3">
      <c r="A4" s="1">
        <v>375</v>
      </c>
      <c r="B4" s="1">
        <v>5</v>
      </c>
      <c r="C4">
        <f t="shared" si="0"/>
        <v>25</v>
      </c>
      <c r="D4">
        <f t="shared" si="1"/>
        <v>0.2</v>
      </c>
      <c r="E4">
        <f t="shared" si="2"/>
        <v>5.9269260259704106</v>
      </c>
      <c r="F4">
        <f t="shared" si="3"/>
        <v>1.6094379124341003</v>
      </c>
    </row>
    <row r="5" spans="1:6" x14ac:dyDescent="0.3">
      <c r="A5" s="1">
        <v>180</v>
      </c>
      <c r="B5" s="1">
        <v>0.5</v>
      </c>
      <c r="C5">
        <f t="shared" si="0"/>
        <v>0.25</v>
      </c>
      <c r="D5">
        <f t="shared" si="1"/>
        <v>2</v>
      </c>
      <c r="E5">
        <f t="shared" si="2"/>
        <v>5.1929568508902104</v>
      </c>
      <c r="F5">
        <f t="shared" si="3"/>
        <v>-0.69314718055994529</v>
      </c>
    </row>
    <row r="6" spans="1:6" x14ac:dyDescent="0.3">
      <c r="A6" s="1">
        <v>195</v>
      </c>
      <c r="B6" s="1">
        <v>1</v>
      </c>
      <c r="C6">
        <f t="shared" si="0"/>
        <v>1</v>
      </c>
      <c r="D6">
        <f t="shared" si="1"/>
        <v>1</v>
      </c>
      <c r="E6">
        <f t="shared" si="2"/>
        <v>5.2729995585637468</v>
      </c>
      <c r="F6">
        <f t="shared" si="3"/>
        <v>0</v>
      </c>
    </row>
    <row r="7" spans="1:6" x14ac:dyDescent="0.3">
      <c r="A7" s="1">
        <v>475</v>
      </c>
      <c r="B7" s="1">
        <v>7.5</v>
      </c>
      <c r="C7">
        <f t="shared" si="0"/>
        <v>56.25</v>
      </c>
      <c r="D7">
        <f t="shared" si="1"/>
        <v>0.13333333333333333</v>
      </c>
      <c r="E7">
        <f t="shared" si="2"/>
        <v>6.1633148040346413</v>
      </c>
      <c r="F7">
        <f t="shared" si="3"/>
        <v>2.0149030205422647</v>
      </c>
    </row>
    <row r="8" spans="1:6" x14ac:dyDescent="0.3">
      <c r="A8" s="1">
        <v>205</v>
      </c>
      <c r="B8" s="1">
        <v>1</v>
      </c>
      <c r="C8">
        <f t="shared" si="0"/>
        <v>1</v>
      </c>
      <c r="D8">
        <f t="shared" si="1"/>
        <v>1</v>
      </c>
      <c r="E8">
        <f t="shared" si="2"/>
        <v>5.3230099791384085</v>
      </c>
      <c r="F8">
        <f t="shared" si="3"/>
        <v>0</v>
      </c>
    </row>
    <row r="9" spans="1:6" x14ac:dyDescent="0.3">
      <c r="A9" s="1">
        <v>230</v>
      </c>
      <c r="B9" s="1">
        <v>2</v>
      </c>
      <c r="C9">
        <f t="shared" si="0"/>
        <v>4</v>
      </c>
      <c r="D9">
        <f t="shared" si="1"/>
        <v>0.5</v>
      </c>
      <c r="E9">
        <f t="shared" si="2"/>
        <v>5.4380793089231956</v>
      </c>
      <c r="F9">
        <f t="shared" si="3"/>
        <v>0.69314718055994529</v>
      </c>
    </row>
    <row r="10" spans="1:6" x14ac:dyDescent="0.3">
      <c r="A10" s="1">
        <v>155</v>
      </c>
      <c r="B10" s="1">
        <v>1.5</v>
      </c>
      <c r="C10">
        <f t="shared" si="0"/>
        <v>2.25</v>
      </c>
      <c r="D10">
        <f t="shared" si="1"/>
        <v>0.66666666666666663</v>
      </c>
      <c r="E10">
        <f t="shared" si="2"/>
        <v>5.0434251169192468</v>
      </c>
      <c r="F10">
        <f t="shared" si="3"/>
        <v>0.40546510810816438</v>
      </c>
    </row>
    <row r="11" spans="1:6" x14ac:dyDescent="0.3">
      <c r="A11" s="1">
        <v>160</v>
      </c>
      <c r="B11" s="1">
        <v>1</v>
      </c>
      <c r="C11">
        <f t="shared" si="0"/>
        <v>1</v>
      </c>
      <c r="D11">
        <f t="shared" si="1"/>
        <v>1</v>
      </c>
      <c r="E11">
        <f t="shared" si="2"/>
        <v>5.0751738152338266</v>
      </c>
      <c r="F11">
        <f t="shared" si="3"/>
        <v>0</v>
      </c>
    </row>
    <row r="12" spans="1:6" x14ac:dyDescent="0.3">
      <c r="A12" s="1">
        <v>295</v>
      </c>
      <c r="B12" s="1">
        <v>2.5</v>
      </c>
      <c r="C12">
        <f t="shared" si="0"/>
        <v>6.25</v>
      </c>
      <c r="D12">
        <f t="shared" si="1"/>
        <v>0.4</v>
      </c>
      <c r="E12">
        <f t="shared" si="2"/>
        <v>5.6869753563398202</v>
      </c>
      <c r="F12">
        <f t="shared" si="3"/>
        <v>0.91629073187415511</v>
      </c>
    </row>
    <row r="13" spans="1:6" x14ac:dyDescent="0.3">
      <c r="A13" s="1">
        <v>410</v>
      </c>
      <c r="B13" s="1">
        <v>3</v>
      </c>
      <c r="C13">
        <f t="shared" si="0"/>
        <v>9</v>
      </c>
      <c r="D13">
        <f t="shared" si="1"/>
        <v>0.33333333333333331</v>
      </c>
      <c r="E13">
        <f t="shared" si="2"/>
        <v>6.0161571596983539</v>
      </c>
      <c r="F13">
        <f t="shared" si="3"/>
        <v>1.0986122886681098</v>
      </c>
    </row>
    <row r="14" spans="1:6" x14ac:dyDescent="0.3">
      <c r="A14" s="1">
        <v>430</v>
      </c>
      <c r="B14" s="1">
        <v>6</v>
      </c>
      <c r="C14">
        <f t="shared" si="0"/>
        <v>36</v>
      </c>
      <c r="D14">
        <f t="shared" si="1"/>
        <v>0.16666666666666666</v>
      </c>
      <c r="E14">
        <f t="shared" si="2"/>
        <v>6.0637852086876078</v>
      </c>
      <c r="F14">
        <f t="shared" si="3"/>
        <v>1.791759469228055</v>
      </c>
    </row>
    <row r="15" spans="1:6" x14ac:dyDescent="0.3">
      <c r="A15" s="1">
        <v>460</v>
      </c>
      <c r="B15" s="1">
        <v>8</v>
      </c>
      <c r="C15">
        <f t="shared" si="0"/>
        <v>64</v>
      </c>
      <c r="D15">
        <f t="shared" si="1"/>
        <v>0.125</v>
      </c>
      <c r="E15">
        <f t="shared" si="2"/>
        <v>6.131226489483141</v>
      </c>
      <c r="F15">
        <f t="shared" si="3"/>
        <v>2.0794415416798357</v>
      </c>
    </row>
    <row r="16" spans="1:6" x14ac:dyDescent="0.3">
      <c r="A16" s="1">
        <v>480</v>
      </c>
      <c r="B16" s="1">
        <v>10</v>
      </c>
      <c r="C16">
        <f t="shared" si="0"/>
        <v>100</v>
      </c>
      <c r="D16">
        <f t="shared" si="1"/>
        <v>0.1</v>
      </c>
      <c r="E16">
        <f t="shared" si="2"/>
        <v>6.1737861039019366</v>
      </c>
      <c r="F16">
        <f t="shared" si="3"/>
        <v>2.3025850929940459</v>
      </c>
    </row>
    <row r="17" spans="1:6" x14ac:dyDescent="0.3">
      <c r="A17" s="1">
        <v>690</v>
      </c>
      <c r="B17" s="1">
        <v>12</v>
      </c>
      <c r="C17">
        <f t="shared" si="0"/>
        <v>144</v>
      </c>
      <c r="D17">
        <f t="shared" si="1"/>
        <v>8.3333333333333329E-2</v>
      </c>
      <c r="E17">
        <f t="shared" si="2"/>
        <v>6.5366915975913047</v>
      </c>
      <c r="F17">
        <f t="shared" si="3"/>
        <v>2.4849066497880004</v>
      </c>
    </row>
    <row r="18" spans="1:6" x14ac:dyDescent="0.3">
      <c r="A18" s="1">
        <v>780</v>
      </c>
      <c r="B18" s="1">
        <v>15</v>
      </c>
      <c r="C18">
        <f t="shared" si="0"/>
        <v>225</v>
      </c>
      <c r="D18">
        <f t="shared" si="1"/>
        <v>6.6666666666666666E-2</v>
      </c>
      <c r="E18">
        <f t="shared" si="2"/>
        <v>6.6592939196836376</v>
      </c>
      <c r="F18">
        <f t="shared" si="3"/>
        <v>2.7080502011022101</v>
      </c>
    </row>
    <row r="19" spans="1:6" x14ac:dyDescent="0.3">
      <c r="A19" s="1">
        <v>330</v>
      </c>
      <c r="B19" s="1">
        <v>3</v>
      </c>
      <c r="C19">
        <f t="shared" si="0"/>
        <v>9</v>
      </c>
      <c r="D19">
        <f t="shared" si="1"/>
        <v>0.33333333333333331</v>
      </c>
      <c r="E19">
        <f t="shared" si="2"/>
        <v>5.7990926544605257</v>
      </c>
      <c r="F19">
        <f t="shared" si="3"/>
        <v>1.0986122886681098</v>
      </c>
    </row>
    <row r="20" spans="1:6" x14ac:dyDescent="0.3">
      <c r="A20" s="1">
        <v>375</v>
      </c>
      <c r="B20" s="1">
        <v>5.5</v>
      </c>
      <c r="C20">
        <f t="shared" si="0"/>
        <v>30.25</v>
      </c>
      <c r="D20">
        <f t="shared" si="1"/>
        <v>0.18181818181818182</v>
      </c>
      <c r="E20">
        <f t="shared" si="2"/>
        <v>5.9269260259704106</v>
      </c>
      <c r="F20">
        <f t="shared" si="3"/>
        <v>1.7047480922384253</v>
      </c>
    </row>
    <row r="21" spans="1:6" x14ac:dyDescent="0.3">
      <c r="A21" s="1">
        <v>590</v>
      </c>
      <c r="B21" s="1">
        <v>9</v>
      </c>
      <c r="C21">
        <f t="shared" si="0"/>
        <v>81</v>
      </c>
      <c r="D21">
        <f t="shared" si="1"/>
        <v>0.1111111111111111</v>
      </c>
      <c r="E21">
        <f t="shared" si="2"/>
        <v>6.3801225368997647</v>
      </c>
      <c r="F21">
        <f t="shared" si="3"/>
        <v>2.1972245773362196</v>
      </c>
    </row>
    <row r="22" spans="1:6" x14ac:dyDescent="0.3">
      <c r="A22" s="1">
        <v>510</v>
      </c>
      <c r="B22" s="1">
        <v>7</v>
      </c>
      <c r="C22">
        <f t="shared" si="0"/>
        <v>49</v>
      </c>
      <c r="D22">
        <f t="shared" si="1"/>
        <v>0.14285714285714285</v>
      </c>
      <c r="E22">
        <f t="shared" si="2"/>
        <v>6.2344107257183712</v>
      </c>
      <c r="F22">
        <f t="shared" si="3"/>
        <v>1.9459101490553132</v>
      </c>
    </row>
    <row r="23" spans="1:6" x14ac:dyDescent="0.3">
      <c r="A23" s="1">
        <v>420</v>
      </c>
      <c r="B23" s="1">
        <v>5</v>
      </c>
      <c r="C23">
        <f t="shared" si="0"/>
        <v>25</v>
      </c>
      <c r="D23">
        <f t="shared" si="1"/>
        <v>0.2</v>
      </c>
      <c r="E23">
        <f t="shared" si="2"/>
        <v>6.0402547112774139</v>
      </c>
      <c r="F23">
        <f t="shared" si="3"/>
        <v>1.6094379124341003</v>
      </c>
    </row>
    <row r="24" spans="1:6" x14ac:dyDescent="0.3">
      <c r="A24" s="1">
        <v>455</v>
      </c>
      <c r="B24" s="1">
        <v>4.5</v>
      </c>
      <c r="C24">
        <f t="shared" si="0"/>
        <v>20.25</v>
      </c>
      <c r="D24">
        <f t="shared" si="1"/>
        <v>0.22222222222222221</v>
      </c>
      <c r="E24">
        <f t="shared" si="2"/>
        <v>6.1202974189509503</v>
      </c>
      <c r="F24">
        <f t="shared" si="3"/>
        <v>1.5040773967762742</v>
      </c>
    </row>
    <row r="25" spans="1:6" x14ac:dyDescent="0.3">
      <c r="A25" s="1">
        <v>225</v>
      </c>
      <c r="B25" s="1">
        <v>2</v>
      </c>
      <c r="C25">
        <f t="shared" si="0"/>
        <v>4</v>
      </c>
      <c r="D25">
        <f t="shared" si="1"/>
        <v>0.5</v>
      </c>
      <c r="E25">
        <f t="shared" si="2"/>
        <v>5.4161004022044201</v>
      </c>
      <c r="F25">
        <f t="shared" si="3"/>
        <v>0.69314718055994529</v>
      </c>
    </row>
    <row r="26" spans="1:6" x14ac:dyDescent="0.3">
      <c r="A26" s="1">
        <v>550</v>
      </c>
      <c r="B26" s="1">
        <v>11</v>
      </c>
      <c r="C26">
        <f t="shared" si="0"/>
        <v>121</v>
      </c>
      <c r="D26">
        <f t="shared" si="1"/>
        <v>9.0909090909090912E-2</v>
      </c>
      <c r="E26">
        <f t="shared" si="2"/>
        <v>6.3099182782265162</v>
      </c>
      <c r="F26">
        <f t="shared" si="3"/>
        <v>2.3978952727983707</v>
      </c>
    </row>
    <row r="27" spans="1:6" x14ac:dyDescent="0.3">
      <c r="A27" s="1">
        <v>465</v>
      </c>
      <c r="B27" s="1">
        <v>9</v>
      </c>
      <c r="C27">
        <f t="shared" si="0"/>
        <v>81</v>
      </c>
      <c r="D27">
        <f t="shared" si="1"/>
        <v>0.1111111111111111</v>
      </c>
      <c r="E27">
        <f t="shared" si="2"/>
        <v>6.1420374055873559</v>
      </c>
      <c r="F27">
        <f t="shared" si="3"/>
        <v>2.1972245773362196</v>
      </c>
    </row>
    <row r="28" spans="1:6" x14ac:dyDescent="0.3">
      <c r="A28" s="1">
        <v>325</v>
      </c>
      <c r="B28" s="1">
        <v>3</v>
      </c>
      <c r="C28">
        <f t="shared" si="0"/>
        <v>9</v>
      </c>
      <c r="D28">
        <f t="shared" si="1"/>
        <v>0.33333333333333331</v>
      </c>
      <c r="E28">
        <f t="shared" si="2"/>
        <v>5.7838251823297373</v>
      </c>
      <c r="F28">
        <f t="shared" si="3"/>
        <v>1.0986122886681098</v>
      </c>
    </row>
    <row r="29" spans="1:6" x14ac:dyDescent="0.3">
      <c r="A29" s="1">
        <v>290</v>
      </c>
      <c r="B29" s="1">
        <v>2.5</v>
      </c>
      <c r="C29">
        <f t="shared" si="0"/>
        <v>6.25</v>
      </c>
      <c r="D29">
        <f t="shared" si="1"/>
        <v>0.4</v>
      </c>
      <c r="E29">
        <f t="shared" si="2"/>
        <v>5.6698809229805196</v>
      </c>
      <c r="F29">
        <f t="shared" si="3"/>
        <v>0.91629073187415511</v>
      </c>
    </row>
    <row r="30" spans="1:6" x14ac:dyDescent="0.3">
      <c r="A30" s="1">
        <v>750</v>
      </c>
      <c r="B30" s="1">
        <v>17</v>
      </c>
      <c r="C30">
        <f t="shared" si="0"/>
        <v>289</v>
      </c>
      <c r="D30">
        <f t="shared" si="1"/>
        <v>5.8823529411764705E-2</v>
      </c>
      <c r="E30">
        <f t="shared" si="2"/>
        <v>6.620073206530356</v>
      </c>
      <c r="F30">
        <f t="shared" si="3"/>
        <v>2.8332133440562162</v>
      </c>
    </row>
    <row r="31" spans="1:6" x14ac:dyDescent="0.3">
      <c r="A31" s="1">
        <v>685</v>
      </c>
      <c r="B31" s="1">
        <v>12</v>
      </c>
      <c r="C31">
        <f t="shared" si="0"/>
        <v>144</v>
      </c>
      <c r="D31">
        <f t="shared" si="1"/>
        <v>8.3333333333333329E-2</v>
      </c>
      <c r="E31">
        <f t="shared" si="2"/>
        <v>6.5294188382622256</v>
      </c>
      <c r="F31">
        <f t="shared" si="3"/>
        <v>2.4849066497880004</v>
      </c>
    </row>
    <row r="33" spans="1:9" x14ac:dyDescent="0.3">
      <c r="A33" t="s">
        <v>87</v>
      </c>
    </row>
    <row r="34" spans="1:9" ht="15" thickBot="1" x14ac:dyDescent="0.35"/>
    <row r="35" spans="1:9" x14ac:dyDescent="0.3">
      <c r="A35" s="14" t="s">
        <v>88</v>
      </c>
      <c r="B35" s="14"/>
    </row>
    <row r="36" spans="1:9" x14ac:dyDescent="0.3">
      <c r="A36" s="7" t="s">
        <v>89</v>
      </c>
      <c r="B36" s="7">
        <v>0.95653495431327684</v>
      </c>
    </row>
    <row r="37" spans="1:9" x14ac:dyDescent="0.3">
      <c r="A37" s="7" t="s">
        <v>90</v>
      </c>
      <c r="B37" s="7">
        <v>0.91495911882310255</v>
      </c>
    </row>
    <row r="38" spans="1:9" x14ac:dyDescent="0.3">
      <c r="A38" s="7" t="s">
        <v>91</v>
      </c>
      <c r="B38" s="7">
        <v>0.90865979429148058</v>
      </c>
    </row>
    <row r="39" spans="1:9" x14ac:dyDescent="0.3">
      <c r="A39" s="7" t="s">
        <v>92</v>
      </c>
      <c r="B39" s="7">
        <v>52.862420312705936</v>
      </c>
    </row>
    <row r="40" spans="1:9" ht="15" thickBot="1" x14ac:dyDescent="0.35">
      <c r="A40" s="12" t="s">
        <v>93</v>
      </c>
      <c r="B40" s="12">
        <v>30</v>
      </c>
    </row>
    <row r="42" spans="1:9" ht="15" thickBot="1" x14ac:dyDescent="0.35">
      <c r="A42" t="s">
        <v>94</v>
      </c>
    </row>
    <row r="43" spans="1:9" x14ac:dyDescent="0.3">
      <c r="A43" s="13"/>
      <c r="B43" s="13" t="s">
        <v>99</v>
      </c>
      <c r="C43" s="13" t="s">
        <v>100</v>
      </c>
      <c r="D43" s="13" t="s">
        <v>101</v>
      </c>
      <c r="E43" s="13" t="s">
        <v>102</v>
      </c>
      <c r="F43" s="13" t="s">
        <v>103</v>
      </c>
    </row>
    <row r="44" spans="1:9" x14ac:dyDescent="0.3">
      <c r="A44" s="7" t="s">
        <v>95</v>
      </c>
      <c r="B44" s="7">
        <v>2</v>
      </c>
      <c r="C44" s="7">
        <v>811767.74200443598</v>
      </c>
      <c r="D44" s="7">
        <v>405883.87100221799</v>
      </c>
      <c r="E44" s="7">
        <v>145.24717915866876</v>
      </c>
      <c r="F44" s="7">
        <v>3.5479267655330442E-15</v>
      </c>
    </row>
    <row r="45" spans="1:9" x14ac:dyDescent="0.3">
      <c r="A45" s="7" t="s">
        <v>96</v>
      </c>
      <c r="B45" s="7">
        <v>27</v>
      </c>
      <c r="C45" s="7">
        <v>75449.75799556401</v>
      </c>
      <c r="D45" s="7">
        <v>2794.4354813171853</v>
      </c>
      <c r="E45" s="7"/>
      <c r="F45" s="7"/>
    </row>
    <row r="46" spans="1:9" ht="15" thickBot="1" x14ac:dyDescent="0.35">
      <c r="A46" s="12" t="s">
        <v>97</v>
      </c>
      <c r="B46" s="12">
        <v>29</v>
      </c>
      <c r="C46" s="12">
        <v>887217.5</v>
      </c>
      <c r="D46" s="12"/>
      <c r="E46" s="12"/>
      <c r="F46" s="12"/>
    </row>
    <row r="47" spans="1:9" ht="15" thickBot="1" x14ac:dyDescent="0.35"/>
    <row r="48" spans="1:9" x14ac:dyDescent="0.3">
      <c r="A48" s="13"/>
      <c r="B48" s="13" t="s">
        <v>104</v>
      </c>
      <c r="C48" s="13" t="s">
        <v>92</v>
      </c>
      <c r="D48" s="13" t="s">
        <v>105</v>
      </c>
      <c r="E48" s="13" t="s">
        <v>106</v>
      </c>
      <c r="F48" s="13" t="s">
        <v>107</v>
      </c>
      <c r="G48" s="13" t="s">
        <v>108</v>
      </c>
      <c r="H48" s="13" t="s">
        <v>109</v>
      </c>
      <c r="I48" s="13" t="s">
        <v>110</v>
      </c>
    </row>
    <row r="49" spans="1:9" x14ac:dyDescent="0.3">
      <c r="A49" s="7" t="s">
        <v>98</v>
      </c>
      <c r="B49" s="7">
        <v>151.82026521513578</v>
      </c>
      <c r="C49" s="7">
        <v>23.932203354664988</v>
      </c>
      <c r="D49" s="7">
        <v>6.3437646323334533</v>
      </c>
      <c r="E49" s="7">
        <v>8.5961115527804091E-7</v>
      </c>
      <c r="F49" s="7">
        <v>102.71544004542228</v>
      </c>
      <c r="G49" s="7">
        <v>200.92509038484928</v>
      </c>
      <c r="H49" s="7">
        <v>102.71544004542228</v>
      </c>
      <c r="I49" s="7">
        <v>200.92509038484928</v>
      </c>
    </row>
    <row r="50" spans="1:9" x14ac:dyDescent="0.3">
      <c r="A50" s="7" t="s">
        <v>0</v>
      </c>
      <c r="B50" s="7">
        <v>53.963582551391617</v>
      </c>
      <c r="C50" s="7">
        <v>7.5598409088306466</v>
      </c>
      <c r="D50" s="7">
        <v>7.1381902347120532</v>
      </c>
      <c r="E50" s="7">
        <v>1.1234506070090477E-7</v>
      </c>
      <c r="F50" s="7">
        <v>38.452070274916835</v>
      </c>
      <c r="G50" s="7">
        <v>69.4750948278664</v>
      </c>
      <c r="H50" s="7">
        <v>38.452070274916835</v>
      </c>
      <c r="I50" s="7">
        <v>69.4750948278664</v>
      </c>
    </row>
    <row r="51" spans="1:9" ht="15" thickBot="1" x14ac:dyDescent="0.35">
      <c r="A51" s="12"/>
      <c r="B51" s="12">
        <v>-1.0555672785243737</v>
      </c>
      <c r="C51" s="12">
        <v>0.47137783756742713</v>
      </c>
      <c r="D51" s="12">
        <v>-2.2393230958241275</v>
      </c>
      <c r="E51" s="12">
        <v>3.3571471125412686E-2</v>
      </c>
      <c r="F51" s="12">
        <v>-2.0227547104377082</v>
      </c>
      <c r="G51" s="12">
        <v>-8.837984661103937E-2</v>
      </c>
      <c r="H51" s="12">
        <v>-2.0227547104377082</v>
      </c>
      <c r="I51" s="12">
        <v>-8.837984661103937E-2</v>
      </c>
    </row>
    <row r="55" spans="1:9" x14ac:dyDescent="0.3">
      <c r="A55" t="s">
        <v>111</v>
      </c>
    </row>
    <row r="56" spans="1:9" ht="15" thickBot="1" x14ac:dyDescent="0.35"/>
    <row r="57" spans="1:9" x14ac:dyDescent="0.3">
      <c r="A57" s="13" t="s">
        <v>112</v>
      </c>
      <c r="B57" s="13" t="s">
        <v>113</v>
      </c>
      <c r="C57" s="13" t="s">
        <v>114</v>
      </c>
    </row>
    <row r="58" spans="1:9" x14ac:dyDescent="0.3">
      <c r="A58" s="7">
        <v>1</v>
      </c>
      <c r="B58" s="7">
        <v>477.84254642718281</v>
      </c>
      <c r="C58" s="7">
        <v>82.15745357281719</v>
      </c>
    </row>
    <row r="59" spans="1:9" x14ac:dyDescent="0.3">
      <c r="A59" s="7">
        <v>2</v>
      </c>
      <c r="B59" s="7">
        <v>350.78551896431225</v>
      </c>
      <c r="C59" s="7">
        <v>34.214481035687754</v>
      </c>
    </row>
    <row r="60" spans="1:9" x14ac:dyDescent="0.3">
      <c r="A60" s="7">
        <v>3</v>
      </c>
      <c r="B60" s="7">
        <v>395.24899600898453</v>
      </c>
      <c r="C60" s="7">
        <v>-20.248996008984534</v>
      </c>
    </row>
    <row r="61" spans="1:9" x14ac:dyDescent="0.3">
      <c r="A61" s="7">
        <v>4</v>
      </c>
      <c r="B61" s="7">
        <v>178.53816467120049</v>
      </c>
      <c r="C61" s="7">
        <v>1.4618353287995092</v>
      </c>
    </row>
    <row r="62" spans="1:9" x14ac:dyDescent="0.3">
      <c r="A62" s="7">
        <v>5</v>
      </c>
      <c r="B62" s="7">
        <v>204.72828048800304</v>
      </c>
      <c r="C62" s="7">
        <v>-9.7282804880030369</v>
      </c>
    </row>
    <row r="63" spans="1:9" x14ac:dyDescent="0.3">
      <c r="A63" s="7">
        <v>6</v>
      </c>
      <c r="B63" s="7">
        <v>497.17147493357692</v>
      </c>
      <c r="C63" s="7">
        <v>-22.171474933576917</v>
      </c>
    </row>
    <row r="64" spans="1:9" x14ac:dyDescent="0.3">
      <c r="A64" s="7">
        <v>7</v>
      </c>
      <c r="B64" s="7">
        <v>204.72828048800304</v>
      </c>
      <c r="C64" s="7">
        <v>0.27171951199696309</v>
      </c>
    </row>
    <row r="65" spans="1:3" x14ac:dyDescent="0.3">
      <c r="A65" s="7">
        <v>8</v>
      </c>
      <c r="B65" s="7">
        <v>255.52516120382151</v>
      </c>
      <c r="C65" s="7">
        <v>-25.525161203821511</v>
      </c>
    </row>
    <row r="66" spans="1:3" x14ac:dyDescent="0.3">
      <c r="A66" s="7">
        <v>9</v>
      </c>
      <c r="B66" s="7">
        <v>230.39061266554336</v>
      </c>
      <c r="C66" s="7">
        <v>-75.390612665543358</v>
      </c>
    </row>
    <row r="67" spans="1:3" x14ac:dyDescent="0.3">
      <c r="A67" s="7">
        <v>10</v>
      </c>
      <c r="B67" s="7">
        <v>204.72828048800304</v>
      </c>
      <c r="C67" s="7">
        <v>-44.728280488003037</v>
      </c>
    </row>
    <row r="68" spans="1:3" x14ac:dyDescent="0.3">
      <c r="A68" s="7">
        <v>11</v>
      </c>
      <c r="B68" s="7">
        <v>280.1319261028375</v>
      </c>
      <c r="C68" s="7">
        <v>14.868073897162503</v>
      </c>
    </row>
    <row r="69" spans="1:3" x14ac:dyDescent="0.3">
      <c r="A69" s="7">
        <v>12</v>
      </c>
      <c r="B69" s="7">
        <v>304.21090736259123</v>
      </c>
      <c r="C69" s="7">
        <v>105.78909263740877</v>
      </c>
    </row>
    <row r="70" spans="1:3" x14ac:dyDescent="0.3">
      <c r="A70" s="7">
        <v>13</v>
      </c>
      <c r="B70" s="7">
        <v>437.60133849660804</v>
      </c>
      <c r="C70" s="7">
        <v>-7.6013384966080366</v>
      </c>
    </row>
    <row r="71" spans="1:3" x14ac:dyDescent="0.3">
      <c r="A71" s="7">
        <v>14</v>
      </c>
      <c r="B71" s="7">
        <v>515.9726198007088</v>
      </c>
      <c r="C71" s="7">
        <v>-55.972619800708799</v>
      </c>
    </row>
    <row r="72" spans="1:3" x14ac:dyDescent="0.3">
      <c r="A72" s="7">
        <v>15</v>
      </c>
      <c r="B72" s="7">
        <v>585.89936287661465</v>
      </c>
      <c r="C72" s="7">
        <v>-105.89936287661465</v>
      </c>
    </row>
    <row r="73" spans="1:3" x14ac:dyDescent="0.3">
      <c r="A73" s="7">
        <v>16</v>
      </c>
      <c r="B73" s="7">
        <v>647.38156772432535</v>
      </c>
      <c r="C73" s="7">
        <v>42.61843227567465</v>
      </c>
    </row>
    <row r="74" spans="1:3" x14ac:dyDescent="0.3">
      <c r="A74" s="7">
        <v>17</v>
      </c>
      <c r="B74" s="7">
        <v>723.77136581802597</v>
      </c>
      <c r="C74" s="7">
        <v>56.22863418197403</v>
      </c>
    </row>
    <row r="75" spans="1:3" x14ac:dyDescent="0.3">
      <c r="A75" s="7">
        <v>18</v>
      </c>
      <c r="B75" s="7">
        <v>304.21090736259123</v>
      </c>
      <c r="C75" s="7">
        <v>25.789092637408771</v>
      </c>
    </row>
    <row r="76" spans="1:3" x14ac:dyDescent="0.3">
      <c r="A76" s="7">
        <v>19</v>
      </c>
      <c r="B76" s="7">
        <v>416.68905907242731</v>
      </c>
      <c r="C76" s="7">
        <v>-41.689059072427312</v>
      </c>
    </row>
    <row r="77" spans="1:3" x14ac:dyDescent="0.3">
      <c r="A77" s="7">
        <v>20</v>
      </c>
      <c r="B77" s="7">
        <v>551.991558617186</v>
      </c>
      <c r="C77" s="7">
        <v>38.008441382813999</v>
      </c>
    </row>
    <row r="78" spans="1:3" x14ac:dyDescent="0.3">
      <c r="A78" s="7">
        <v>21</v>
      </c>
      <c r="B78" s="7">
        <v>477.84254642718281</v>
      </c>
      <c r="C78" s="7">
        <v>32.15745357281719</v>
      </c>
    </row>
    <row r="79" spans="1:3" x14ac:dyDescent="0.3">
      <c r="A79" s="7">
        <v>22</v>
      </c>
      <c r="B79" s="7">
        <v>395.24899600898453</v>
      </c>
      <c r="C79" s="7">
        <v>24.751003991015466</v>
      </c>
    </row>
    <row r="80" spans="1:3" x14ac:dyDescent="0.3">
      <c r="A80" s="7">
        <v>23</v>
      </c>
      <c r="B80" s="7">
        <v>373.28114930627947</v>
      </c>
      <c r="C80" s="7">
        <v>81.718850693720526</v>
      </c>
    </row>
    <row r="81" spans="1:3" x14ac:dyDescent="0.3">
      <c r="A81" s="7">
        <v>24</v>
      </c>
      <c r="B81" s="7">
        <v>255.52516120382151</v>
      </c>
      <c r="C81" s="7">
        <v>-30.525161203821511</v>
      </c>
    </row>
    <row r="82" spans="1:3" x14ac:dyDescent="0.3">
      <c r="A82" s="7">
        <v>25</v>
      </c>
      <c r="B82" s="7">
        <v>617.69603257899439</v>
      </c>
      <c r="C82" s="7">
        <v>-67.696032578994391</v>
      </c>
    </row>
    <row r="83" spans="1:3" x14ac:dyDescent="0.3">
      <c r="A83" s="7">
        <v>26</v>
      </c>
      <c r="B83" s="7">
        <v>551.991558617186</v>
      </c>
      <c r="C83" s="7">
        <v>-86.991558617186001</v>
      </c>
    </row>
    <row r="84" spans="1:3" x14ac:dyDescent="0.3">
      <c r="A84" s="7">
        <v>27</v>
      </c>
      <c r="B84" s="7">
        <v>304.21090736259123</v>
      </c>
      <c r="C84" s="7">
        <v>20.789092637408771</v>
      </c>
    </row>
    <row r="85" spans="1:3" x14ac:dyDescent="0.3">
      <c r="A85" s="7">
        <v>28</v>
      </c>
      <c r="B85" s="7">
        <v>280.1319261028375</v>
      </c>
      <c r="C85" s="7">
        <v>9.8680738971625033</v>
      </c>
    </row>
    <row r="86" spans="1:3" x14ac:dyDescent="0.3">
      <c r="A86" s="7">
        <v>29</v>
      </c>
      <c r="B86" s="7">
        <v>764.14222509524927</v>
      </c>
      <c r="C86" s="7">
        <v>-14.142225095249273</v>
      </c>
    </row>
    <row r="87" spans="1:3" ht="15" thickBot="1" x14ac:dyDescent="0.35">
      <c r="A87" s="12">
        <v>30</v>
      </c>
      <c r="B87" s="12">
        <v>647.38156772432535</v>
      </c>
      <c r="C87" s="12">
        <v>37.61843227567465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zoomScale="80" zoomScaleNormal="80" workbookViewId="0">
      <selection sqref="A1:B32"/>
    </sheetView>
  </sheetViews>
  <sheetFormatPr defaultRowHeight="14.4" x14ac:dyDescent="0.3"/>
  <cols>
    <col min="1" max="1" width="11.21875" customWidth="1"/>
    <col min="2" max="2" width="14.6640625" customWidth="1"/>
    <col min="3" max="3" width="22.6640625" customWidth="1"/>
    <col min="11" max="11" width="25.77734375" bestFit="1" customWidth="1"/>
    <col min="12" max="12" width="17.21875" bestFit="1" customWidth="1"/>
    <col min="13" max="13" width="22.6640625" bestFit="1" customWidth="1"/>
  </cols>
  <sheetData>
    <row r="1" spans="1:2" x14ac:dyDescent="0.3">
      <c r="A1" s="28" t="s">
        <v>31</v>
      </c>
      <c r="B1" s="28" t="s">
        <v>0</v>
      </c>
    </row>
    <row r="2" spans="1:2" x14ac:dyDescent="0.3">
      <c r="A2" s="28">
        <v>560</v>
      </c>
      <c r="B2" s="28">
        <v>7</v>
      </c>
    </row>
    <row r="3" spans="1:2" x14ac:dyDescent="0.3">
      <c r="A3" s="28">
        <v>385</v>
      </c>
      <c r="B3" s="28">
        <v>4</v>
      </c>
    </row>
    <row r="4" spans="1:2" x14ac:dyDescent="0.3">
      <c r="A4" s="28">
        <v>375</v>
      </c>
      <c r="B4" s="28">
        <v>5</v>
      </c>
    </row>
    <row r="5" spans="1:2" x14ac:dyDescent="0.3">
      <c r="A5" s="28">
        <v>180</v>
      </c>
      <c r="B5" s="28">
        <v>0.5</v>
      </c>
    </row>
    <row r="6" spans="1:2" x14ac:dyDescent="0.3">
      <c r="A6" s="28">
        <v>195</v>
      </c>
      <c r="B6" s="28">
        <v>1</v>
      </c>
    </row>
    <row r="7" spans="1:2" x14ac:dyDescent="0.3">
      <c r="A7" s="28">
        <v>475</v>
      </c>
      <c r="B7" s="28">
        <v>7.5</v>
      </c>
    </row>
    <row r="8" spans="1:2" x14ac:dyDescent="0.3">
      <c r="A8" s="28">
        <v>205</v>
      </c>
      <c r="B8" s="28">
        <v>1</v>
      </c>
    </row>
    <row r="9" spans="1:2" x14ac:dyDescent="0.3">
      <c r="A9" s="28">
        <v>230</v>
      </c>
      <c r="B9" s="28">
        <v>2</v>
      </c>
    </row>
    <row r="10" spans="1:2" x14ac:dyDescent="0.3">
      <c r="A10" s="28">
        <v>155</v>
      </c>
      <c r="B10" s="28">
        <v>1.5</v>
      </c>
    </row>
    <row r="11" spans="1:2" x14ac:dyDescent="0.3">
      <c r="A11" s="28">
        <v>160</v>
      </c>
      <c r="B11" s="28">
        <v>1</v>
      </c>
    </row>
    <row r="12" spans="1:2" x14ac:dyDescent="0.3">
      <c r="A12" s="20">
        <v>295</v>
      </c>
      <c r="B12" s="20">
        <v>2.5</v>
      </c>
    </row>
    <row r="13" spans="1:2" x14ac:dyDescent="0.3">
      <c r="A13" s="34">
        <v>410</v>
      </c>
      <c r="B13" s="34">
        <v>3</v>
      </c>
    </row>
    <row r="14" spans="1:2" x14ac:dyDescent="0.3">
      <c r="A14" s="34">
        <v>430</v>
      </c>
      <c r="B14" s="34">
        <v>6</v>
      </c>
    </row>
    <row r="15" spans="1:2" x14ac:dyDescent="0.3">
      <c r="A15" s="34">
        <v>460</v>
      </c>
      <c r="B15" s="34">
        <v>8</v>
      </c>
    </row>
    <row r="16" spans="1:2" x14ac:dyDescent="0.3">
      <c r="A16" s="34">
        <v>480</v>
      </c>
      <c r="B16" s="34">
        <v>10</v>
      </c>
    </row>
    <row r="17" spans="1:2" x14ac:dyDescent="0.3">
      <c r="A17" s="34">
        <v>690</v>
      </c>
      <c r="B17" s="34">
        <v>12</v>
      </c>
    </row>
    <row r="18" spans="1:2" x14ac:dyDescent="0.3">
      <c r="A18" s="34">
        <v>780</v>
      </c>
      <c r="B18" s="34">
        <v>15</v>
      </c>
    </row>
    <row r="19" spans="1:2" x14ac:dyDescent="0.3">
      <c r="A19" s="34">
        <v>330</v>
      </c>
      <c r="B19" s="34">
        <v>3</v>
      </c>
    </row>
    <row r="20" spans="1:2" x14ac:dyDescent="0.3">
      <c r="A20" s="34">
        <v>375</v>
      </c>
      <c r="B20" s="34">
        <v>5.5</v>
      </c>
    </row>
    <row r="21" spans="1:2" x14ac:dyDescent="0.3">
      <c r="A21" s="28" t="s">
        <v>31</v>
      </c>
      <c r="B21" s="28" t="s">
        <v>0</v>
      </c>
    </row>
    <row r="22" spans="1:2" x14ac:dyDescent="0.3">
      <c r="A22" s="28">
        <v>590</v>
      </c>
      <c r="B22" s="28">
        <v>9</v>
      </c>
    </row>
    <row r="23" spans="1:2" x14ac:dyDescent="0.3">
      <c r="A23" s="28">
        <v>510</v>
      </c>
      <c r="B23" s="28">
        <v>7</v>
      </c>
    </row>
    <row r="24" spans="1:2" x14ac:dyDescent="0.3">
      <c r="A24" s="28">
        <v>420</v>
      </c>
      <c r="B24" s="28">
        <v>5</v>
      </c>
    </row>
    <row r="25" spans="1:2" x14ac:dyDescent="0.3">
      <c r="A25" s="28">
        <v>455</v>
      </c>
      <c r="B25" s="28">
        <v>4.5</v>
      </c>
    </row>
    <row r="26" spans="1:2" x14ac:dyDescent="0.3">
      <c r="A26" s="28">
        <v>225</v>
      </c>
      <c r="B26" s="28">
        <v>2</v>
      </c>
    </row>
    <row r="27" spans="1:2" x14ac:dyDescent="0.3">
      <c r="A27" s="28">
        <v>550</v>
      </c>
      <c r="B27" s="28">
        <v>11</v>
      </c>
    </row>
    <row r="28" spans="1:2" x14ac:dyDescent="0.3">
      <c r="A28" s="28">
        <v>465</v>
      </c>
      <c r="B28" s="28">
        <v>9</v>
      </c>
    </row>
    <row r="29" spans="1:2" x14ac:dyDescent="0.3">
      <c r="A29" s="28">
        <v>325</v>
      </c>
      <c r="B29" s="28">
        <v>3</v>
      </c>
    </row>
    <row r="30" spans="1:2" x14ac:dyDescent="0.3">
      <c r="A30" s="28">
        <v>290</v>
      </c>
      <c r="B30" s="28">
        <v>2.5</v>
      </c>
    </row>
    <row r="31" spans="1:2" x14ac:dyDescent="0.3">
      <c r="A31" s="28">
        <v>750</v>
      </c>
      <c r="B31" s="28">
        <v>17</v>
      </c>
    </row>
    <row r="32" spans="1:2" x14ac:dyDescent="0.3">
      <c r="A32" s="28">
        <v>685</v>
      </c>
      <c r="B32" s="28">
        <v>12</v>
      </c>
    </row>
    <row r="34" spans="1:16" x14ac:dyDescent="0.3">
      <c r="A34" t="s">
        <v>87</v>
      </c>
      <c r="K34" t="s">
        <v>87</v>
      </c>
    </row>
    <row r="35" spans="1:16" ht="15" thickBot="1" x14ac:dyDescent="0.35">
      <c r="A35" s="42" t="s">
        <v>125</v>
      </c>
      <c r="B35" s="42"/>
      <c r="C35" s="42"/>
      <c r="K35" s="43" t="s">
        <v>126</v>
      </c>
      <c r="L35" s="43"/>
      <c r="M35" s="43"/>
    </row>
    <row r="36" spans="1:16" x14ac:dyDescent="0.3">
      <c r="A36" s="14" t="s">
        <v>88</v>
      </c>
      <c r="B36" s="14"/>
      <c r="K36" s="14" t="s">
        <v>88</v>
      </c>
      <c r="L36" s="14"/>
    </row>
    <row r="37" spans="1:16" x14ac:dyDescent="0.3">
      <c r="A37" s="7" t="s">
        <v>89</v>
      </c>
      <c r="B37" s="7">
        <v>0.96215640737387886</v>
      </c>
      <c r="K37" s="7" t="s">
        <v>89</v>
      </c>
      <c r="L37" s="7">
        <v>0.94278417689256966</v>
      </c>
    </row>
    <row r="38" spans="1:16" x14ac:dyDescent="0.3">
      <c r="A38" s="7" t="s">
        <v>90</v>
      </c>
      <c r="B38" s="7">
        <v>0.9257449522506096</v>
      </c>
      <c r="K38" s="7" t="s">
        <v>90</v>
      </c>
      <c r="L38" s="7">
        <v>0.88884200419900017</v>
      </c>
    </row>
    <row r="39" spans="1:16" x14ac:dyDescent="0.3">
      <c r="A39" s="7" t="s">
        <v>91</v>
      </c>
      <c r="B39" s="7">
        <v>0.91749439138956623</v>
      </c>
      <c r="K39" s="7" t="s">
        <v>91</v>
      </c>
      <c r="L39" s="7">
        <v>0.87649111577666694</v>
      </c>
    </row>
    <row r="40" spans="1:16" x14ac:dyDescent="0.3">
      <c r="A40" s="7" t="s">
        <v>92</v>
      </c>
      <c r="B40" s="7">
        <v>39.636558858459601</v>
      </c>
      <c r="K40" s="7" t="s">
        <v>92</v>
      </c>
      <c r="L40" s="7">
        <v>56.929160036155288</v>
      </c>
    </row>
    <row r="41" spans="1:16" ht="15" thickBot="1" x14ac:dyDescent="0.35">
      <c r="A41" s="12" t="s">
        <v>93</v>
      </c>
      <c r="B41" s="12">
        <v>11</v>
      </c>
      <c r="K41" s="12" t="s">
        <v>93</v>
      </c>
      <c r="L41" s="12">
        <v>11</v>
      </c>
    </row>
    <row r="43" spans="1:16" ht="15" thickBot="1" x14ac:dyDescent="0.35">
      <c r="A43" t="s">
        <v>94</v>
      </c>
      <c r="K43" t="s">
        <v>94</v>
      </c>
    </row>
    <row r="44" spans="1:16" x14ac:dyDescent="0.3">
      <c r="A44" s="13"/>
      <c r="B44" s="13" t="s">
        <v>99</v>
      </c>
      <c r="C44" s="13" t="s">
        <v>100</v>
      </c>
      <c r="D44" s="13" t="s">
        <v>101</v>
      </c>
      <c r="E44" s="13" t="s">
        <v>102</v>
      </c>
      <c r="F44" s="13" t="s">
        <v>103</v>
      </c>
      <c r="K44" s="13"/>
      <c r="L44" s="13" t="s">
        <v>99</v>
      </c>
      <c r="M44" s="13" t="s">
        <v>100</v>
      </c>
      <c r="N44" s="13" t="s">
        <v>101</v>
      </c>
      <c r="O44" s="13" t="s">
        <v>102</v>
      </c>
      <c r="P44" s="13" t="s">
        <v>103</v>
      </c>
    </row>
    <row r="45" spans="1:16" x14ac:dyDescent="0.3">
      <c r="A45" s="7" t="s">
        <v>95</v>
      </c>
      <c r="B45" s="7">
        <v>1</v>
      </c>
      <c r="C45" s="7">
        <v>176278.67063492062</v>
      </c>
      <c r="D45" s="7">
        <v>176278.67063492062</v>
      </c>
      <c r="E45" s="7">
        <v>112.2038813896512</v>
      </c>
      <c r="F45" s="7">
        <v>2.2114638972633969E-6</v>
      </c>
      <c r="K45" s="7" t="s">
        <v>95</v>
      </c>
      <c r="L45" s="7">
        <v>1</v>
      </c>
      <c r="M45" s="7">
        <v>233236.18209274585</v>
      </c>
      <c r="N45" s="7">
        <v>233236.18209274585</v>
      </c>
      <c r="O45" s="7">
        <v>71.965835477208657</v>
      </c>
      <c r="P45" s="7">
        <v>1.3812523996283691E-5</v>
      </c>
    </row>
    <row r="46" spans="1:16" x14ac:dyDescent="0.3">
      <c r="A46" s="7" t="s">
        <v>96</v>
      </c>
      <c r="B46" s="7">
        <v>9</v>
      </c>
      <c r="C46" s="15">
        <v>14139.511183261193</v>
      </c>
      <c r="D46" s="7">
        <v>1571.0567981401325</v>
      </c>
      <c r="E46" s="7"/>
      <c r="F46" s="7"/>
      <c r="K46" s="7" t="s">
        <v>96</v>
      </c>
      <c r="L46" s="7">
        <v>9</v>
      </c>
      <c r="M46" s="15">
        <v>29168.363361799627</v>
      </c>
      <c r="N46" s="7">
        <v>3240.9292624221807</v>
      </c>
      <c r="O46" s="7"/>
      <c r="P46" s="7"/>
    </row>
    <row r="47" spans="1:16" ht="15" thickBot="1" x14ac:dyDescent="0.35">
      <c r="A47" s="12" t="s">
        <v>97</v>
      </c>
      <c r="B47" s="12">
        <v>10</v>
      </c>
      <c r="C47" s="12">
        <v>190418.18181818182</v>
      </c>
      <c r="D47" s="12"/>
      <c r="E47" s="12"/>
      <c r="F47" s="12"/>
      <c r="K47" s="12" t="s">
        <v>97</v>
      </c>
      <c r="L47" s="12">
        <v>10</v>
      </c>
      <c r="M47" s="12">
        <v>262404.54545454547</v>
      </c>
      <c r="N47" s="12"/>
      <c r="O47" s="12"/>
      <c r="P47" s="12"/>
    </row>
    <row r="48" spans="1:16" ht="15" thickBot="1" x14ac:dyDescent="0.35"/>
    <row r="49" spans="1:19" x14ac:dyDescent="0.3">
      <c r="A49" s="13"/>
      <c r="B49" s="13" t="s">
        <v>104</v>
      </c>
      <c r="C49" s="13" t="s">
        <v>92</v>
      </c>
      <c r="D49" s="13" t="s">
        <v>105</v>
      </c>
      <c r="E49" s="13" t="s">
        <v>106</v>
      </c>
      <c r="F49" s="13" t="s">
        <v>107</v>
      </c>
      <c r="G49" s="13" t="s">
        <v>108</v>
      </c>
      <c r="H49" s="13" t="s">
        <v>109</v>
      </c>
      <c r="I49" s="13" t="s">
        <v>110</v>
      </c>
      <c r="K49" s="13"/>
      <c r="L49" s="13" t="s">
        <v>104</v>
      </c>
      <c r="M49" s="13" t="s">
        <v>92</v>
      </c>
      <c r="N49" s="13" t="s">
        <v>105</v>
      </c>
      <c r="O49" s="13" t="s">
        <v>106</v>
      </c>
      <c r="P49" s="13" t="s">
        <v>107</v>
      </c>
      <c r="Q49" s="13" t="s">
        <v>108</v>
      </c>
      <c r="R49" s="13" t="s">
        <v>109</v>
      </c>
      <c r="S49" s="13" t="s">
        <v>110</v>
      </c>
    </row>
    <row r="50" spans="1:19" x14ac:dyDescent="0.3">
      <c r="A50" s="7" t="s">
        <v>98</v>
      </c>
      <c r="B50" s="7">
        <v>133.58225108225105</v>
      </c>
      <c r="C50" s="7">
        <v>19.164029605854218</v>
      </c>
      <c r="D50" s="7">
        <v>6.9704677893758005</v>
      </c>
      <c r="E50" s="7">
        <v>6.5346520582467427E-5</v>
      </c>
      <c r="F50" s="7">
        <v>90.230204241291062</v>
      </c>
      <c r="G50" s="7">
        <v>176.93429792321103</v>
      </c>
      <c r="H50" s="7">
        <v>90.230204241291062</v>
      </c>
      <c r="I50" s="7">
        <v>176.93429792321103</v>
      </c>
      <c r="K50" s="7" t="s">
        <v>98</v>
      </c>
      <c r="L50" s="7">
        <v>234.93126431993332</v>
      </c>
      <c r="M50" s="7">
        <v>33.465099150387424</v>
      </c>
      <c r="N50" s="7">
        <v>7.0201873081022539</v>
      </c>
      <c r="O50" s="7">
        <v>6.1854953018884628E-5</v>
      </c>
      <c r="P50" s="7">
        <v>159.22795057313226</v>
      </c>
      <c r="Q50" s="7">
        <v>310.63457806673438</v>
      </c>
      <c r="R50" s="7">
        <v>159.22795057313226</v>
      </c>
      <c r="S50" s="7">
        <v>310.63457806673438</v>
      </c>
    </row>
    <row r="51" spans="1:19" ht="15" thickBot="1" x14ac:dyDescent="0.35">
      <c r="A51" s="12" t="s">
        <v>0</v>
      </c>
      <c r="B51" s="12">
        <v>52.896825396825399</v>
      </c>
      <c r="C51" s="12">
        <v>4.9937370269456345</v>
      </c>
      <c r="D51" s="12">
        <v>10.592633354820283</v>
      </c>
      <c r="E51" s="12">
        <v>2.2114638972633969E-6</v>
      </c>
      <c r="F51" s="12">
        <v>41.600207412189718</v>
      </c>
      <c r="G51" s="12">
        <v>64.19344338146108</v>
      </c>
      <c r="H51" s="12">
        <v>41.600207412189718</v>
      </c>
      <c r="I51" s="12">
        <v>64.19344338146108</v>
      </c>
      <c r="K51" s="12" t="s">
        <v>0</v>
      </c>
      <c r="L51" s="12">
        <v>32.692147469277238</v>
      </c>
      <c r="M51" s="12">
        <v>3.8537209456186972</v>
      </c>
      <c r="N51" s="12">
        <v>8.48326797155487</v>
      </c>
      <c r="O51" s="12">
        <v>1.3812523996283666E-5</v>
      </c>
      <c r="P51" s="12">
        <v>23.974425028720429</v>
      </c>
      <c r="Q51" s="12">
        <v>41.409869909834043</v>
      </c>
      <c r="R51" s="12">
        <v>23.974425028720429</v>
      </c>
      <c r="S51" s="12">
        <v>41.409869909834043</v>
      </c>
    </row>
    <row r="55" spans="1:19" x14ac:dyDescent="0.3">
      <c r="A55" t="s">
        <v>111</v>
      </c>
      <c r="K55" t="s">
        <v>111</v>
      </c>
    </row>
    <row r="56" spans="1:19" ht="15" thickBot="1" x14ac:dyDescent="0.35">
      <c r="E56" t="s">
        <v>127</v>
      </c>
      <c r="F56">
        <f>M46/C46</f>
        <v>2.0628975771333646</v>
      </c>
    </row>
    <row r="57" spans="1:19" x14ac:dyDescent="0.3">
      <c r="A57" s="13" t="s">
        <v>112</v>
      </c>
      <c r="B57" s="13" t="s">
        <v>113</v>
      </c>
      <c r="C57" s="13" t="s">
        <v>114</v>
      </c>
      <c r="E57" s="35" t="s">
        <v>128</v>
      </c>
      <c r="F57">
        <f>FINV(0.05,9,9)</f>
        <v>3.17889310445827</v>
      </c>
      <c r="K57" s="13" t="s">
        <v>112</v>
      </c>
      <c r="L57" s="13" t="s">
        <v>113</v>
      </c>
      <c r="M57" s="13" t="s">
        <v>114</v>
      </c>
    </row>
    <row r="58" spans="1:19" x14ac:dyDescent="0.3">
      <c r="A58" s="7">
        <v>1</v>
      </c>
      <c r="B58" s="7">
        <v>503.86002886002882</v>
      </c>
      <c r="C58" s="7">
        <v>56.13997113997118</v>
      </c>
      <c r="K58" s="7">
        <v>1</v>
      </c>
      <c r="L58" s="7">
        <v>529.1605915434285</v>
      </c>
      <c r="M58" s="7">
        <v>60.839408456571505</v>
      </c>
    </row>
    <row r="59" spans="1:19" x14ac:dyDescent="0.3">
      <c r="A59" s="7">
        <v>2</v>
      </c>
      <c r="B59" s="7">
        <v>345.16955266955267</v>
      </c>
      <c r="C59" s="7">
        <v>39.830447330447328</v>
      </c>
      <c r="K59" s="7">
        <v>2</v>
      </c>
      <c r="L59" s="7">
        <v>463.77629660487401</v>
      </c>
      <c r="M59" s="7">
        <v>46.223703395125995</v>
      </c>
    </row>
    <row r="60" spans="1:19" x14ac:dyDescent="0.3">
      <c r="A60" s="7">
        <v>3</v>
      </c>
      <c r="B60" s="7">
        <v>398.06637806637804</v>
      </c>
      <c r="C60" s="7">
        <v>-23.066378066378036</v>
      </c>
      <c r="K60" s="7">
        <v>3</v>
      </c>
      <c r="L60" s="7">
        <v>398.39200166631952</v>
      </c>
      <c r="M60" s="7">
        <v>21.607998333680484</v>
      </c>
    </row>
    <row r="61" spans="1:19" x14ac:dyDescent="0.3">
      <c r="A61" s="7">
        <v>4</v>
      </c>
      <c r="B61" s="7">
        <v>160.03066378066376</v>
      </c>
      <c r="C61" s="7">
        <v>19.969336219336242</v>
      </c>
      <c r="K61" s="7">
        <v>4</v>
      </c>
      <c r="L61" s="7">
        <v>382.04592793168092</v>
      </c>
      <c r="M61" s="7">
        <v>72.954072068319078</v>
      </c>
    </row>
    <row r="62" spans="1:19" x14ac:dyDescent="0.3">
      <c r="A62" s="7">
        <v>5</v>
      </c>
      <c r="B62" s="7">
        <v>186.47907647907644</v>
      </c>
      <c r="C62" s="7">
        <v>8.5209235209235601</v>
      </c>
      <c r="K62" s="7">
        <v>5</v>
      </c>
      <c r="L62" s="7">
        <v>300.31555925848778</v>
      </c>
      <c r="M62" s="7">
        <v>-75.315559258487781</v>
      </c>
    </row>
    <row r="63" spans="1:19" x14ac:dyDescent="0.3">
      <c r="A63" s="7">
        <v>6</v>
      </c>
      <c r="B63" s="7">
        <v>530.30844155844147</v>
      </c>
      <c r="C63" s="7">
        <v>-55.308441558441473</v>
      </c>
      <c r="K63" s="7">
        <v>6</v>
      </c>
      <c r="L63" s="7">
        <v>594.54488648198299</v>
      </c>
      <c r="M63" s="7">
        <v>-44.544886481982985</v>
      </c>
    </row>
    <row r="64" spans="1:19" x14ac:dyDescent="0.3">
      <c r="A64" s="7">
        <v>7</v>
      </c>
      <c r="B64" s="7">
        <v>186.47907647907644</v>
      </c>
      <c r="C64" s="7">
        <v>18.52092352092356</v>
      </c>
      <c r="K64" s="7">
        <v>7</v>
      </c>
      <c r="L64" s="7">
        <v>529.1605915434285</v>
      </c>
      <c r="M64" s="7">
        <v>-64.160591543428495</v>
      </c>
    </row>
    <row r="65" spans="1:13" x14ac:dyDescent="0.3">
      <c r="A65" s="7">
        <v>8</v>
      </c>
      <c r="B65" s="7">
        <v>239.37590187590183</v>
      </c>
      <c r="C65" s="7">
        <v>-9.3759018759018318</v>
      </c>
      <c r="K65" s="7">
        <v>8</v>
      </c>
      <c r="L65" s="7">
        <v>333.00770672776503</v>
      </c>
      <c r="M65" s="7">
        <v>-8.0077067277650258</v>
      </c>
    </row>
    <row r="66" spans="1:13" x14ac:dyDescent="0.3">
      <c r="A66" s="7">
        <v>9</v>
      </c>
      <c r="B66" s="7">
        <v>212.92748917748915</v>
      </c>
      <c r="C66" s="7">
        <v>-57.92748917748915</v>
      </c>
      <c r="K66" s="7">
        <v>9</v>
      </c>
      <c r="L66" s="7">
        <v>316.66163299312643</v>
      </c>
      <c r="M66" s="7">
        <v>-26.661632993126432</v>
      </c>
    </row>
    <row r="67" spans="1:13" x14ac:dyDescent="0.3">
      <c r="A67" s="7">
        <v>10</v>
      </c>
      <c r="B67" s="7">
        <v>186.47907647907644</v>
      </c>
      <c r="C67" s="7">
        <v>-26.47907647907644</v>
      </c>
      <c r="K67" s="7">
        <v>10</v>
      </c>
      <c r="L67" s="7">
        <v>790.69777129764634</v>
      </c>
      <c r="M67" s="7">
        <v>-40.697771297646341</v>
      </c>
    </row>
    <row r="68" spans="1:13" ht="15" thickBot="1" x14ac:dyDescent="0.35">
      <c r="A68" s="12">
        <v>11</v>
      </c>
      <c r="B68" s="12">
        <v>265.82431457431454</v>
      </c>
      <c r="C68" s="12">
        <v>29.175685425685458</v>
      </c>
      <c r="K68" s="12">
        <v>11</v>
      </c>
      <c r="L68" s="12">
        <v>627.23703395126017</v>
      </c>
      <c r="M68" s="12">
        <v>57.762966048739827</v>
      </c>
    </row>
  </sheetData>
  <mergeCells count="2">
    <mergeCell ref="A35:C35"/>
    <mergeCell ref="K35:M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zoomScale="80" zoomScaleNormal="80" workbookViewId="0">
      <selection sqref="A1:B32"/>
    </sheetView>
  </sheetViews>
  <sheetFormatPr defaultRowHeight="14.4" x14ac:dyDescent="0.3"/>
  <cols>
    <col min="1" max="1" width="24.88671875" bestFit="1" customWidth="1"/>
    <col min="2" max="2" width="15.88671875" bestFit="1" customWidth="1"/>
    <col min="3" max="3" width="21" bestFit="1" customWidth="1"/>
    <col min="11" max="11" width="25.77734375" bestFit="1" customWidth="1"/>
    <col min="12" max="12" width="17.21875" bestFit="1" customWidth="1"/>
    <col min="13" max="13" width="22.6640625" bestFit="1" customWidth="1"/>
  </cols>
  <sheetData>
    <row r="1" spans="1:2" x14ac:dyDescent="0.3">
      <c r="A1" s="28" t="s">
        <v>31</v>
      </c>
      <c r="B1" s="28" t="s">
        <v>5</v>
      </c>
    </row>
    <row r="2" spans="1:2" x14ac:dyDescent="0.3">
      <c r="A2" s="28">
        <v>560</v>
      </c>
      <c r="B2" s="28">
        <v>7</v>
      </c>
    </row>
    <row r="3" spans="1:2" x14ac:dyDescent="0.3">
      <c r="A3" s="28">
        <v>385</v>
      </c>
      <c r="B3" s="28">
        <v>5</v>
      </c>
    </row>
    <row r="4" spans="1:2" x14ac:dyDescent="0.3">
      <c r="A4" s="28">
        <v>375</v>
      </c>
      <c r="B4" s="28">
        <v>6</v>
      </c>
    </row>
    <row r="5" spans="1:2" x14ac:dyDescent="0.3">
      <c r="A5" s="28">
        <v>180</v>
      </c>
      <c r="B5" s="28">
        <v>4</v>
      </c>
    </row>
    <row r="6" spans="1:2" x14ac:dyDescent="0.3">
      <c r="A6" s="28">
        <v>195</v>
      </c>
      <c r="B6" s="28">
        <v>4</v>
      </c>
    </row>
    <row r="7" spans="1:2" x14ac:dyDescent="0.3">
      <c r="A7" s="28">
        <v>475</v>
      </c>
      <c r="B7" s="28">
        <v>7</v>
      </c>
    </row>
    <row r="8" spans="1:2" x14ac:dyDescent="0.3">
      <c r="A8" s="28">
        <v>205</v>
      </c>
      <c r="B8" s="28">
        <v>4</v>
      </c>
    </row>
    <row r="9" spans="1:2" x14ac:dyDescent="0.3">
      <c r="A9" s="28">
        <v>230</v>
      </c>
      <c r="B9" s="28">
        <v>5</v>
      </c>
    </row>
    <row r="10" spans="1:2" x14ac:dyDescent="0.3">
      <c r="A10" s="28">
        <v>155</v>
      </c>
      <c r="B10" s="28">
        <v>4</v>
      </c>
    </row>
    <row r="11" spans="1:2" x14ac:dyDescent="0.3">
      <c r="A11" s="28">
        <v>160</v>
      </c>
      <c r="B11" s="28">
        <v>4</v>
      </c>
    </row>
    <row r="12" spans="1:2" x14ac:dyDescent="0.3">
      <c r="A12" s="20">
        <v>295</v>
      </c>
      <c r="B12" s="28">
        <v>5</v>
      </c>
    </row>
    <row r="13" spans="1:2" x14ac:dyDescent="0.3">
      <c r="A13" s="34">
        <v>410</v>
      </c>
      <c r="B13" s="34">
        <v>6</v>
      </c>
    </row>
    <row r="14" spans="1:2" x14ac:dyDescent="0.3">
      <c r="A14" s="34">
        <v>430</v>
      </c>
      <c r="B14" s="34">
        <v>7</v>
      </c>
    </row>
    <row r="15" spans="1:2" x14ac:dyDescent="0.3">
      <c r="A15" s="34">
        <v>460</v>
      </c>
      <c r="B15" s="34">
        <v>5</v>
      </c>
    </row>
    <row r="16" spans="1:2" x14ac:dyDescent="0.3">
      <c r="A16" s="34">
        <v>480</v>
      </c>
      <c r="B16" s="34">
        <v>6</v>
      </c>
    </row>
    <row r="17" spans="1:2" x14ac:dyDescent="0.3">
      <c r="A17" s="34">
        <v>690</v>
      </c>
      <c r="B17" s="34">
        <v>6</v>
      </c>
    </row>
    <row r="18" spans="1:2" x14ac:dyDescent="0.3">
      <c r="A18" s="34">
        <v>780</v>
      </c>
      <c r="B18" s="34">
        <v>7</v>
      </c>
    </row>
    <row r="19" spans="1:2" x14ac:dyDescent="0.3">
      <c r="A19" s="34">
        <v>330</v>
      </c>
      <c r="B19" s="34">
        <v>5</v>
      </c>
    </row>
    <row r="20" spans="1:2" x14ac:dyDescent="0.3">
      <c r="A20" s="34">
        <v>375</v>
      </c>
      <c r="B20" s="34">
        <v>4</v>
      </c>
    </row>
    <row r="21" spans="1:2" x14ac:dyDescent="0.3">
      <c r="A21" s="28" t="s">
        <v>31</v>
      </c>
      <c r="B21" s="20" t="s">
        <v>5</v>
      </c>
    </row>
    <row r="22" spans="1:2" x14ac:dyDescent="0.3">
      <c r="A22" s="28">
        <v>590</v>
      </c>
      <c r="B22" s="28">
        <v>6</v>
      </c>
    </row>
    <row r="23" spans="1:2" x14ac:dyDescent="0.3">
      <c r="A23" s="28">
        <v>510</v>
      </c>
      <c r="B23" s="28">
        <v>5</v>
      </c>
    </row>
    <row r="24" spans="1:2" x14ac:dyDescent="0.3">
      <c r="A24" s="28">
        <v>420</v>
      </c>
      <c r="B24" s="28">
        <v>5</v>
      </c>
    </row>
    <row r="25" spans="1:2" x14ac:dyDescent="0.3">
      <c r="A25" s="28">
        <v>455</v>
      </c>
      <c r="B25" s="28">
        <v>7</v>
      </c>
    </row>
    <row r="26" spans="1:2" x14ac:dyDescent="0.3">
      <c r="A26" s="28">
        <v>225</v>
      </c>
      <c r="B26" s="28">
        <v>5</v>
      </c>
    </row>
    <row r="27" spans="1:2" x14ac:dyDescent="0.3">
      <c r="A27" s="28">
        <v>550</v>
      </c>
      <c r="B27" s="28">
        <v>6</v>
      </c>
    </row>
    <row r="28" spans="1:2" x14ac:dyDescent="0.3">
      <c r="A28" s="28">
        <v>465</v>
      </c>
      <c r="B28" s="28">
        <v>5</v>
      </c>
    </row>
    <row r="29" spans="1:2" x14ac:dyDescent="0.3">
      <c r="A29" s="28">
        <v>325</v>
      </c>
      <c r="B29" s="28">
        <v>4</v>
      </c>
    </row>
    <row r="30" spans="1:2" x14ac:dyDescent="0.3">
      <c r="A30" s="28">
        <v>290</v>
      </c>
      <c r="B30" s="28">
        <v>4</v>
      </c>
    </row>
    <row r="31" spans="1:2" x14ac:dyDescent="0.3">
      <c r="A31" s="28">
        <v>750</v>
      </c>
      <c r="B31" s="28">
        <v>6</v>
      </c>
    </row>
    <row r="32" spans="1:2" x14ac:dyDescent="0.3">
      <c r="A32" s="28">
        <v>685</v>
      </c>
      <c r="B32" s="28">
        <v>6</v>
      </c>
    </row>
    <row r="34" spans="1:16" x14ac:dyDescent="0.3">
      <c r="A34" t="s">
        <v>87</v>
      </c>
      <c r="K34" t="s">
        <v>87</v>
      </c>
    </row>
    <row r="35" spans="1:16" ht="15" thickBot="1" x14ac:dyDescent="0.35">
      <c r="A35" s="42" t="s">
        <v>125</v>
      </c>
      <c r="B35" s="42"/>
      <c r="C35" s="42"/>
      <c r="K35" s="42" t="s">
        <v>126</v>
      </c>
      <c r="L35" s="42"/>
      <c r="M35" s="42"/>
    </row>
    <row r="36" spans="1:16" x14ac:dyDescent="0.3">
      <c r="A36" s="14" t="s">
        <v>88</v>
      </c>
      <c r="B36" s="14"/>
      <c r="K36" s="14" t="s">
        <v>88</v>
      </c>
      <c r="L36" s="14"/>
    </row>
    <row r="37" spans="1:16" x14ac:dyDescent="0.3">
      <c r="A37" s="7" t="s">
        <v>89</v>
      </c>
      <c r="B37" s="7">
        <v>0.94932184216207827</v>
      </c>
      <c r="K37" s="7" t="s">
        <v>89</v>
      </c>
      <c r="L37" s="7">
        <v>0.63805302173522283</v>
      </c>
    </row>
    <row r="38" spans="1:16" x14ac:dyDescent="0.3">
      <c r="A38" s="7" t="s">
        <v>90</v>
      </c>
      <c r="B38" s="7">
        <v>0.9012119600060019</v>
      </c>
      <c r="K38" s="7" t="s">
        <v>90</v>
      </c>
      <c r="L38" s="7">
        <v>0.40711165854544873</v>
      </c>
    </row>
    <row r="39" spans="1:16" x14ac:dyDescent="0.3">
      <c r="A39" s="7" t="s">
        <v>91</v>
      </c>
      <c r="B39" s="7">
        <v>0.89023551111777999</v>
      </c>
      <c r="K39" s="7" t="s">
        <v>91</v>
      </c>
      <c r="L39" s="7">
        <v>0.3412351761616097</v>
      </c>
    </row>
    <row r="40" spans="1:16" x14ac:dyDescent="0.3">
      <c r="A40" s="7" t="s">
        <v>92</v>
      </c>
      <c r="B40" s="7">
        <v>45.717780349831507</v>
      </c>
      <c r="K40" s="7" t="s">
        <v>92</v>
      </c>
      <c r="L40" s="7">
        <v>131.47733042648701</v>
      </c>
    </row>
    <row r="41" spans="1:16" ht="15" thickBot="1" x14ac:dyDescent="0.35">
      <c r="A41" s="12" t="s">
        <v>93</v>
      </c>
      <c r="B41" s="12">
        <v>11</v>
      </c>
      <c r="K41" s="12" t="s">
        <v>93</v>
      </c>
      <c r="L41" s="12">
        <v>11</v>
      </c>
    </row>
    <row r="43" spans="1:16" ht="15" thickBot="1" x14ac:dyDescent="0.35">
      <c r="A43" t="s">
        <v>94</v>
      </c>
      <c r="K43" t="s">
        <v>94</v>
      </c>
    </row>
    <row r="44" spans="1:16" x14ac:dyDescent="0.3">
      <c r="A44" s="13"/>
      <c r="B44" s="13" t="s">
        <v>99</v>
      </c>
      <c r="C44" s="13" t="s">
        <v>100</v>
      </c>
      <c r="D44" s="13" t="s">
        <v>101</v>
      </c>
      <c r="E44" s="13" t="s">
        <v>102</v>
      </c>
      <c r="F44" s="13" t="s">
        <v>103</v>
      </c>
      <c r="K44" s="13"/>
      <c r="L44" s="13" t="s">
        <v>99</v>
      </c>
      <c r="M44" s="13" t="s">
        <v>100</v>
      </c>
      <c r="N44" s="13" t="s">
        <v>101</v>
      </c>
      <c r="O44" s="13" t="s">
        <v>102</v>
      </c>
      <c r="P44" s="13" t="s">
        <v>103</v>
      </c>
    </row>
    <row r="45" spans="1:16" x14ac:dyDescent="0.3">
      <c r="A45" s="7" t="s">
        <v>95</v>
      </c>
      <c r="B45" s="7">
        <v>1</v>
      </c>
      <c r="C45" s="7">
        <v>171607.14285714287</v>
      </c>
      <c r="D45" s="7">
        <v>171607.14285714287</v>
      </c>
      <c r="E45" s="7">
        <v>82.104145811039402</v>
      </c>
      <c r="F45" s="7">
        <v>8.0777963145408347E-6</v>
      </c>
      <c r="K45" s="7" t="s">
        <v>95</v>
      </c>
      <c r="L45" s="7">
        <v>1</v>
      </c>
      <c r="M45" s="7">
        <v>106827.9497098646</v>
      </c>
      <c r="N45" s="7">
        <v>106827.9497098646</v>
      </c>
      <c r="O45" s="7">
        <v>6.1799240611141428</v>
      </c>
      <c r="P45" s="7">
        <v>3.4651772230443023E-2</v>
      </c>
    </row>
    <row r="46" spans="1:16" x14ac:dyDescent="0.3">
      <c r="A46" s="7" t="s">
        <v>96</v>
      </c>
      <c r="B46" s="7">
        <v>9</v>
      </c>
      <c r="C46" s="15">
        <v>18811.038961038957</v>
      </c>
      <c r="D46" s="7">
        <v>2090.1154401154399</v>
      </c>
      <c r="E46" s="7"/>
      <c r="F46" s="7"/>
      <c r="K46" s="7" t="s">
        <v>96</v>
      </c>
      <c r="L46" s="7">
        <v>9</v>
      </c>
      <c r="M46" s="15">
        <v>155576.59574468088</v>
      </c>
      <c r="N46" s="7">
        <v>17286.288416075651</v>
      </c>
      <c r="O46" s="7"/>
      <c r="P46" s="7"/>
    </row>
    <row r="47" spans="1:16" ht="15" thickBot="1" x14ac:dyDescent="0.35">
      <c r="A47" s="12" t="s">
        <v>97</v>
      </c>
      <c r="B47" s="12">
        <v>10</v>
      </c>
      <c r="C47" s="12">
        <v>190418.18181818182</v>
      </c>
      <c r="D47" s="12"/>
      <c r="E47" s="12"/>
      <c r="F47" s="12"/>
      <c r="K47" s="12" t="s">
        <v>97</v>
      </c>
      <c r="L47" s="12">
        <v>10</v>
      </c>
      <c r="M47" s="12">
        <v>262404.54545454547</v>
      </c>
      <c r="N47" s="12"/>
      <c r="O47" s="12"/>
      <c r="P47" s="12"/>
    </row>
    <row r="48" spans="1:16" ht="15" thickBot="1" x14ac:dyDescent="0.35"/>
    <row r="49" spans="1:19" x14ac:dyDescent="0.3">
      <c r="A49" s="13"/>
      <c r="B49" s="13" t="s">
        <v>104</v>
      </c>
      <c r="C49" s="13" t="s">
        <v>92</v>
      </c>
      <c r="D49" s="13" t="s">
        <v>105</v>
      </c>
      <c r="E49" s="13" t="s">
        <v>106</v>
      </c>
      <c r="F49" s="13" t="s">
        <v>107</v>
      </c>
      <c r="G49" s="13" t="s">
        <v>108</v>
      </c>
      <c r="H49" s="13" t="s">
        <v>109</v>
      </c>
      <c r="I49" s="13" t="s">
        <v>110</v>
      </c>
      <c r="K49" s="13"/>
      <c r="L49" s="13" t="s">
        <v>104</v>
      </c>
      <c r="M49" s="13" t="s">
        <v>92</v>
      </c>
      <c r="N49" s="13" t="s">
        <v>105</v>
      </c>
      <c r="O49" s="13" t="s">
        <v>106</v>
      </c>
      <c r="P49" s="13" t="s">
        <v>107</v>
      </c>
      <c r="Q49" s="13" t="s">
        <v>108</v>
      </c>
      <c r="R49" s="13" t="s">
        <v>109</v>
      </c>
      <c r="S49" s="13" t="s">
        <v>110</v>
      </c>
    </row>
    <row r="50" spans="1:19" x14ac:dyDescent="0.3">
      <c r="A50" s="7" t="s">
        <v>98</v>
      </c>
      <c r="B50" s="7">
        <v>-261.29870129870142</v>
      </c>
      <c r="C50" s="7">
        <v>62.628743359276278</v>
      </c>
      <c r="D50" s="7">
        <v>-4.1721849630565684</v>
      </c>
      <c r="E50" s="7">
        <v>2.4038074385889989E-3</v>
      </c>
      <c r="F50" s="7">
        <v>-402.9747616859388</v>
      </c>
      <c r="G50" s="7">
        <v>-119.62264091146406</v>
      </c>
      <c r="H50" s="7">
        <v>-402.9747616859388</v>
      </c>
      <c r="I50" s="7">
        <v>-119.62264091146406</v>
      </c>
      <c r="K50" s="7" t="s">
        <v>98</v>
      </c>
      <c r="L50" s="7">
        <v>-121.063829787234</v>
      </c>
      <c r="M50" s="7">
        <v>244.47172170857556</v>
      </c>
      <c r="N50" s="7">
        <v>-0.49520586242505826</v>
      </c>
      <c r="O50" s="7">
        <v>0.63231975074264057</v>
      </c>
      <c r="P50" s="7">
        <v>-674.09728615189772</v>
      </c>
      <c r="Q50" s="7">
        <v>431.96962657742972</v>
      </c>
      <c r="R50" s="7">
        <v>-674.09728615189772</v>
      </c>
      <c r="S50" s="7">
        <v>431.96962657742972</v>
      </c>
    </row>
    <row r="51" spans="1:19" ht="15" thickBot="1" x14ac:dyDescent="0.35">
      <c r="A51" s="12" t="s">
        <v>5</v>
      </c>
      <c r="B51" s="12">
        <v>110.71428571428572</v>
      </c>
      <c r="C51" s="12">
        <v>12.218590753775402</v>
      </c>
      <c r="D51" s="12">
        <v>9.0611338038370999</v>
      </c>
      <c r="E51" s="12">
        <v>8.07779631454085E-6</v>
      </c>
      <c r="F51" s="12">
        <v>83.073913121332765</v>
      </c>
      <c r="G51" s="12">
        <v>138.35465830723868</v>
      </c>
      <c r="H51" s="12">
        <v>83.073913121332765</v>
      </c>
      <c r="I51" s="12">
        <v>138.35465830723868</v>
      </c>
      <c r="K51" s="12" t="s">
        <v>5</v>
      </c>
      <c r="L51" s="12">
        <v>111.80851063829786</v>
      </c>
      <c r="M51" s="12">
        <v>44.976255269324135</v>
      </c>
      <c r="N51" s="12">
        <v>2.4859453053343992</v>
      </c>
      <c r="O51" s="12">
        <v>3.4651772230443051E-2</v>
      </c>
      <c r="P51" s="12">
        <v>10.065152624955743</v>
      </c>
      <c r="Q51" s="12">
        <v>213.55186865163998</v>
      </c>
      <c r="R51" s="12">
        <v>10.065152624955743</v>
      </c>
      <c r="S51" s="12">
        <v>213.55186865163998</v>
      </c>
    </row>
    <row r="55" spans="1:19" x14ac:dyDescent="0.3">
      <c r="A55" t="s">
        <v>111</v>
      </c>
      <c r="K55" t="s">
        <v>111</v>
      </c>
    </row>
    <row r="56" spans="1:19" ht="15" thickBot="1" x14ac:dyDescent="0.35">
      <c r="D56">
        <f>M46/C46</f>
        <v>8.2704945785773969</v>
      </c>
    </row>
    <row r="57" spans="1:19" x14ac:dyDescent="0.3">
      <c r="A57" s="13" t="s">
        <v>112</v>
      </c>
      <c r="B57" s="13" t="s">
        <v>113</v>
      </c>
      <c r="C57" s="13" t="s">
        <v>114</v>
      </c>
      <c r="K57" s="13" t="s">
        <v>112</v>
      </c>
      <c r="L57" s="13" t="s">
        <v>113</v>
      </c>
      <c r="M57" s="13" t="s">
        <v>114</v>
      </c>
    </row>
    <row r="58" spans="1:19" x14ac:dyDescent="0.3">
      <c r="A58" s="7">
        <v>1</v>
      </c>
      <c r="B58" s="7">
        <v>513.70129870129858</v>
      </c>
      <c r="C58" s="7">
        <v>46.298701298701417</v>
      </c>
      <c r="K58" s="7">
        <v>1</v>
      </c>
      <c r="L58" s="7">
        <v>549.78723404255311</v>
      </c>
      <c r="M58" s="7">
        <v>40.212765957446891</v>
      </c>
    </row>
    <row r="59" spans="1:19" x14ac:dyDescent="0.3">
      <c r="A59" s="7">
        <v>2</v>
      </c>
      <c r="B59" s="7">
        <v>292.27272727272725</v>
      </c>
      <c r="C59" s="7">
        <v>92.727272727272748</v>
      </c>
      <c r="K59" s="7">
        <v>2</v>
      </c>
      <c r="L59" s="7">
        <v>437.97872340425533</v>
      </c>
      <c r="M59" s="7">
        <v>72.021276595744666</v>
      </c>
    </row>
    <row r="60" spans="1:19" x14ac:dyDescent="0.3">
      <c r="A60" s="7">
        <v>3</v>
      </c>
      <c r="B60" s="7">
        <v>402.98701298701292</v>
      </c>
      <c r="C60" s="7">
        <v>-27.987012987012918</v>
      </c>
      <c r="K60" s="7">
        <v>3</v>
      </c>
      <c r="L60" s="7">
        <v>437.97872340425533</v>
      </c>
      <c r="M60" s="7">
        <v>-17.978723404255334</v>
      </c>
    </row>
    <row r="61" spans="1:19" x14ac:dyDescent="0.3">
      <c r="A61" s="7">
        <v>4</v>
      </c>
      <c r="B61" s="7">
        <v>181.55844155844147</v>
      </c>
      <c r="C61" s="7">
        <v>-1.5584415584414728</v>
      </c>
      <c r="K61" s="7">
        <v>4</v>
      </c>
      <c r="L61" s="7">
        <v>661.595744680851</v>
      </c>
      <c r="M61" s="7">
        <v>-206.595744680851</v>
      </c>
    </row>
    <row r="62" spans="1:19" x14ac:dyDescent="0.3">
      <c r="A62" s="7">
        <v>5</v>
      </c>
      <c r="B62" s="7">
        <v>181.55844155844147</v>
      </c>
      <c r="C62" s="7">
        <v>13.441558441558527</v>
      </c>
      <c r="K62" s="7">
        <v>5</v>
      </c>
      <c r="L62" s="7">
        <v>437.97872340425533</v>
      </c>
      <c r="M62" s="7">
        <v>-212.97872340425533</v>
      </c>
    </row>
    <row r="63" spans="1:19" x14ac:dyDescent="0.3">
      <c r="A63" s="7">
        <v>6</v>
      </c>
      <c r="B63" s="7">
        <v>513.70129870129858</v>
      </c>
      <c r="C63" s="7">
        <v>-38.701298701298583</v>
      </c>
      <c r="K63" s="7">
        <v>6</v>
      </c>
      <c r="L63" s="7">
        <v>549.78723404255311</v>
      </c>
      <c r="M63" s="7">
        <v>0.21276595744689075</v>
      </c>
    </row>
    <row r="64" spans="1:19" x14ac:dyDescent="0.3">
      <c r="A64" s="7">
        <v>7</v>
      </c>
      <c r="B64" s="7">
        <v>181.55844155844147</v>
      </c>
      <c r="C64" s="7">
        <v>23.441558441558527</v>
      </c>
      <c r="K64" s="7">
        <v>7</v>
      </c>
      <c r="L64" s="7">
        <v>437.97872340425533</v>
      </c>
      <c r="M64" s="7">
        <v>27.021276595744666</v>
      </c>
    </row>
    <row r="65" spans="1:13" x14ac:dyDescent="0.3">
      <c r="A65" s="7">
        <v>8</v>
      </c>
      <c r="B65" s="7">
        <v>292.27272727272725</v>
      </c>
      <c r="C65" s="7">
        <v>-62.272727272727252</v>
      </c>
      <c r="K65" s="7">
        <v>8</v>
      </c>
      <c r="L65" s="7">
        <v>326.17021276595744</v>
      </c>
      <c r="M65" s="7">
        <v>-1.1702127659574444</v>
      </c>
    </row>
    <row r="66" spans="1:13" x14ac:dyDescent="0.3">
      <c r="A66" s="7">
        <v>9</v>
      </c>
      <c r="B66" s="7">
        <v>181.55844155844147</v>
      </c>
      <c r="C66" s="7">
        <v>-26.558441558441473</v>
      </c>
      <c r="K66" s="7">
        <v>9</v>
      </c>
      <c r="L66" s="7">
        <v>326.17021276595744</v>
      </c>
      <c r="M66" s="7">
        <v>-36.170212765957444</v>
      </c>
    </row>
    <row r="67" spans="1:13" x14ac:dyDescent="0.3">
      <c r="A67" s="7">
        <v>10</v>
      </c>
      <c r="B67" s="7">
        <v>181.55844155844147</v>
      </c>
      <c r="C67" s="7">
        <v>-21.558441558441473</v>
      </c>
      <c r="K67" s="7">
        <v>10</v>
      </c>
      <c r="L67" s="7">
        <v>549.78723404255311</v>
      </c>
      <c r="M67" s="7">
        <v>200.21276595744689</v>
      </c>
    </row>
    <row r="68" spans="1:13" ht="15" thickBot="1" x14ac:dyDescent="0.35">
      <c r="A68" s="12">
        <v>11</v>
      </c>
      <c r="B68" s="12">
        <v>292.27272727272725</v>
      </c>
      <c r="C68" s="12">
        <v>2.7272727272727479</v>
      </c>
      <c r="K68" s="12">
        <v>11</v>
      </c>
      <c r="L68" s="12">
        <v>549.78723404255311</v>
      </c>
      <c r="M68" s="12">
        <v>135.21276595744689</v>
      </c>
    </row>
  </sheetData>
  <mergeCells count="2">
    <mergeCell ref="A35:C35"/>
    <mergeCell ref="K35:M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zoomScale="80" zoomScaleNormal="80" workbookViewId="0">
      <selection activeCell="D56" sqref="D56"/>
    </sheetView>
  </sheetViews>
  <sheetFormatPr defaultRowHeight="14.4" x14ac:dyDescent="0.3"/>
  <cols>
    <col min="1" max="1" width="24.88671875" bestFit="1" customWidth="1"/>
    <col min="2" max="2" width="15.88671875" bestFit="1" customWidth="1"/>
    <col min="3" max="3" width="21" bestFit="1" customWidth="1"/>
    <col min="11" max="11" width="24.88671875" bestFit="1" customWidth="1"/>
    <col min="12" max="12" width="15.88671875" bestFit="1" customWidth="1"/>
    <col min="13" max="13" width="21" bestFit="1" customWidth="1"/>
  </cols>
  <sheetData>
    <row r="1" spans="1:2" x14ac:dyDescent="0.3">
      <c r="A1" s="28" t="s">
        <v>31</v>
      </c>
      <c r="B1" s="28" t="s">
        <v>6</v>
      </c>
    </row>
    <row r="2" spans="1:2" x14ac:dyDescent="0.3">
      <c r="A2" s="36">
        <v>560</v>
      </c>
      <c r="B2" s="28">
        <v>1</v>
      </c>
    </row>
    <row r="3" spans="1:2" x14ac:dyDescent="0.3">
      <c r="A3" s="36">
        <v>385</v>
      </c>
      <c r="B3" s="28">
        <v>1</v>
      </c>
    </row>
    <row r="4" spans="1:2" x14ac:dyDescent="0.3">
      <c r="A4" s="36">
        <v>375</v>
      </c>
      <c r="B4" s="28">
        <v>0</v>
      </c>
    </row>
    <row r="5" spans="1:2" x14ac:dyDescent="0.3">
      <c r="A5" s="36">
        <v>180</v>
      </c>
      <c r="B5" s="28">
        <v>0</v>
      </c>
    </row>
    <row r="6" spans="1:2" x14ac:dyDescent="0.3">
      <c r="A6" s="36">
        <v>195</v>
      </c>
      <c r="B6" s="28">
        <v>1</v>
      </c>
    </row>
    <row r="7" spans="1:2" x14ac:dyDescent="0.3">
      <c r="A7" s="36">
        <v>475</v>
      </c>
      <c r="B7" s="28">
        <v>0</v>
      </c>
    </row>
    <row r="8" spans="1:2" x14ac:dyDescent="0.3">
      <c r="A8" s="36">
        <v>205</v>
      </c>
      <c r="B8" s="28">
        <v>0</v>
      </c>
    </row>
    <row r="9" spans="1:2" x14ac:dyDescent="0.3">
      <c r="A9" s="36">
        <v>230</v>
      </c>
      <c r="B9" s="28">
        <v>0</v>
      </c>
    </row>
    <row r="10" spans="1:2" x14ac:dyDescent="0.3">
      <c r="A10" s="36">
        <v>155</v>
      </c>
      <c r="B10" s="28">
        <v>0</v>
      </c>
    </row>
    <row r="11" spans="1:2" x14ac:dyDescent="0.3">
      <c r="A11" s="36">
        <v>160</v>
      </c>
      <c r="B11" s="28">
        <v>0</v>
      </c>
    </row>
    <row r="12" spans="1:2" x14ac:dyDescent="0.3">
      <c r="A12" s="37">
        <v>295</v>
      </c>
      <c r="B12" s="28">
        <v>0</v>
      </c>
    </row>
    <row r="13" spans="1:2" x14ac:dyDescent="0.3">
      <c r="A13" s="34">
        <v>410</v>
      </c>
      <c r="B13" s="38">
        <v>0</v>
      </c>
    </row>
    <row r="14" spans="1:2" x14ac:dyDescent="0.3">
      <c r="A14" s="34">
        <v>430</v>
      </c>
      <c r="B14" s="38">
        <v>0</v>
      </c>
    </row>
    <row r="15" spans="1:2" x14ac:dyDescent="0.3">
      <c r="A15" s="34">
        <v>460</v>
      </c>
      <c r="B15" s="38">
        <v>1</v>
      </c>
    </row>
    <row r="16" spans="1:2" x14ac:dyDescent="0.3">
      <c r="A16" s="34">
        <v>480</v>
      </c>
      <c r="B16" s="38">
        <v>0</v>
      </c>
    </row>
    <row r="17" spans="1:2" x14ac:dyDescent="0.3">
      <c r="A17" s="34">
        <v>690</v>
      </c>
      <c r="B17" s="38">
        <v>1</v>
      </c>
    </row>
    <row r="18" spans="1:2" x14ac:dyDescent="0.3">
      <c r="A18" s="34">
        <v>780</v>
      </c>
      <c r="B18" s="38">
        <v>0</v>
      </c>
    </row>
    <row r="19" spans="1:2" x14ac:dyDescent="0.3">
      <c r="A19" s="34">
        <v>330</v>
      </c>
      <c r="B19" s="38">
        <v>0</v>
      </c>
    </row>
    <row r="20" spans="1:2" x14ac:dyDescent="0.3">
      <c r="A20" s="34">
        <v>375</v>
      </c>
      <c r="B20" s="38">
        <v>1</v>
      </c>
    </row>
    <row r="21" spans="1:2" x14ac:dyDescent="0.3">
      <c r="A21" s="36" t="s">
        <v>31</v>
      </c>
      <c r="B21" s="28" t="s">
        <v>6</v>
      </c>
    </row>
    <row r="22" spans="1:2" x14ac:dyDescent="0.3">
      <c r="A22" s="36">
        <v>590</v>
      </c>
      <c r="B22" s="28">
        <v>0</v>
      </c>
    </row>
    <row r="23" spans="1:2" x14ac:dyDescent="0.3">
      <c r="A23" s="36">
        <v>510</v>
      </c>
      <c r="B23" s="28">
        <v>0</v>
      </c>
    </row>
    <row r="24" spans="1:2" x14ac:dyDescent="0.3">
      <c r="A24" s="36">
        <v>420</v>
      </c>
      <c r="B24" s="28">
        <v>0</v>
      </c>
    </row>
    <row r="25" spans="1:2" x14ac:dyDescent="0.3">
      <c r="A25" s="36">
        <v>455</v>
      </c>
      <c r="B25" s="28">
        <v>1</v>
      </c>
    </row>
    <row r="26" spans="1:2" x14ac:dyDescent="0.3">
      <c r="A26" s="36">
        <v>225</v>
      </c>
      <c r="B26" s="28">
        <v>0</v>
      </c>
    </row>
    <row r="27" spans="1:2" x14ac:dyDescent="0.3">
      <c r="A27" s="36">
        <v>550</v>
      </c>
      <c r="B27" s="28">
        <v>0</v>
      </c>
    </row>
    <row r="28" spans="1:2" x14ac:dyDescent="0.3">
      <c r="A28" s="36">
        <v>465</v>
      </c>
      <c r="B28" s="28">
        <v>1</v>
      </c>
    </row>
    <row r="29" spans="1:2" x14ac:dyDescent="0.3">
      <c r="A29" s="36">
        <v>325</v>
      </c>
      <c r="B29" s="28">
        <v>1</v>
      </c>
    </row>
    <row r="30" spans="1:2" x14ac:dyDescent="0.3">
      <c r="A30" s="36">
        <v>290</v>
      </c>
      <c r="B30" s="28">
        <v>1</v>
      </c>
    </row>
    <row r="31" spans="1:2" x14ac:dyDescent="0.3">
      <c r="A31" s="36">
        <v>750</v>
      </c>
      <c r="B31" s="28">
        <v>0</v>
      </c>
    </row>
    <row r="32" spans="1:2" x14ac:dyDescent="0.3">
      <c r="A32" s="36">
        <v>685</v>
      </c>
      <c r="B32" s="28">
        <v>1</v>
      </c>
    </row>
    <row r="34" spans="1:16" x14ac:dyDescent="0.3">
      <c r="A34" t="s">
        <v>87</v>
      </c>
      <c r="K34" t="s">
        <v>87</v>
      </c>
    </row>
    <row r="35" spans="1:16" ht="15" thickBot="1" x14ac:dyDescent="0.35">
      <c r="A35" s="42" t="s">
        <v>125</v>
      </c>
      <c r="B35" s="42"/>
      <c r="C35" s="42"/>
      <c r="K35" s="42" t="s">
        <v>126</v>
      </c>
      <c r="L35" s="42"/>
      <c r="M35" s="42"/>
    </row>
    <row r="36" spans="1:16" x14ac:dyDescent="0.3">
      <c r="A36" s="14" t="s">
        <v>88</v>
      </c>
      <c r="B36" s="14"/>
      <c r="K36" s="14" t="s">
        <v>88</v>
      </c>
      <c r="L36" s="14"/>
    </row>
    <row r="37" spans="1:16" x14ac:dyDescent="0.3">
      <c r="A37" s="7" t="s">
        <v>89</v>
      </c>
      <c r="B37" s="7">
        <v>0.40831223870201</v>
      </c>
      <c r="K37" s="7" t="s">
        <v>89</v>
      </c>
      <c r="L37" s="7">
        <v>0.20471625738450788</v>
      </c>
    </row>
    <row r="38" spans="1:16" x14ac:dyDescent="0.3">
      <c r="A38" s="7" t="s">
        <v>90</v>
      </c>
      <c r="B38" s="7">
        <v>0.16671888427384721</v>
      </c>
      <c r="K38" s="7" t="s">
        <v>90</v>
      </c>
      <c r="L38" s="7">
        <v>4.1908746037520081E-2</v>
      </c>
    </row>
    <row r="39" spans="1:16" x14ac:dyDescent="0.3">
      <c r="A39" s="7" t="s">
        <v>91</v>
      </c>
      <c r="B39" s="7">
        <v>7.4132093637608004E-2</v>
      </c>
      <c r="K39" s="7" t="s">
        <v>91</v>
      </c>
      <c r="L39" s="7">
        <v>-6.4545837736088796E-2</v>
      </c>
    </row>
    <row r="40" spans="1:16" x14ac:dyDescent="0.3">
      <c r="A40" s="7" t="s">
        <v>92</v>
      </c>
      <c r="B40" s="7">
        <v>132.7787947427349</v>
      </c>
      <c r="K40" s="7" t="s">
        <v>92</v>
      </c>
      <c r="L40" s="7">
        <v>167.13517483362583</v>
      </c>
    </row>
    <row r="41" spans="1:16" ht="15" thickBot="1" x14ac:dyDescent="0.35">
      <c r="A41" s="12" t="s">
        <v>93</v>
      </c>
      <c r="B41" s="12">
        <v>11</v>
      </c>
      <c r="K41" s="12" t="s">
        <v>93</v>
      </c>
      <c r="L41" s="12">
        <v>11</v>
      </c>
    </row>
    <row r="43" spans="1:16" ht="15" thickBot="1" x14ac:dyDescent="0.35">
      <c r="A43" t="s">
        <v>94</v>
      </c>
      <c r="K43" t="s">
        <v>94</v>
      </c>
    </row>
    <row r="44" spans="1:16" x14ac:dyDescent="0.3">
      <c r="A44" s="13"/>
      <c r="B44" s="13" t="s">
        <v>99</v>
      </c>
      <c r="C44" s="13" t="s">
        <v>100</v>
      </c>
      <c r="D44" s="13" t="s">
        <v>101</v>
      </c>
      <c r="E44" s="13" t="s">
        <v>102</v>
      </c>
      <c r="F44" s="13" t="s">
        <v>103</v>
      </c>
      <c r="K44" s="13"/>
      <c r="L44" s="13" t="s">
        <v>99</v>
      </c>
      <c r="M44" s="13" t="s">
        <v>100</v>
      </c>
      <c r="N44" s="13" t="s">
        <v>101</v>
      </c>
      <c r="O44" s="13" t="s">
        <v>102</v>
      </c>
      <c r="P44" s="13" t="s">
        <v>103</v>
      </c>
    </row>
    <row r="45" spans="1:16" x14ac:dyDescent="0.3">
      <c r="A45" s="7" t="s">
        <v>95</v>
      </c>
      <c r="B45" s="7">
        <v>1</v>
      </c>
      <c r="C45" s="7">
        <v>31746.306818181853</v>
      </c>
      <c r="D45" s="7">
        <v>31746.306818181853</v>
      </c>
      <c r="E45" s="7">
        <v>1.8006767825970214</v>
      </c>
      <c r="F45" s="7">
        <v>0.21250124776971843</v>
      </c>
      <c r="K45" s="7" t="s">
        <v>95</v>
      </c>
      <c r="L45" s="7">
        <v>1</v>
      </c>
      <c r="M45" s="7">
        <v>10997.045454545441</v>
      </c>
      <c r="N45" s="7">
        <v>10997.045454545441</v>
      </c>
      <c r="O45" s="7">
        <v>0.39367723353881229</v>
      </c>
      <c r="P45" s="7">
        <v>0.54595987081943265</v>
      </c>
    </row>
    <row r="46" spans="1:16" x14ac:dyDescent="0.3">
      <c r="A46" s="7" t="s">
        <v>96</v>
      </c>
      <c r="B46" s="7">
        <v>9</v>
      </c>
      <c r="C46" s="15">
        <v>158671.87499999997</v>
      </c>
      <c r="D46" s="7">
        <v>17630.208333333328</v>
      </c>
      <c r="E46" s="7"/>
      <c r="F46" s="7"/>
      <c r="K46" s="7" t="s">
        <v>96</v>
      </c>
      <c r="L46" s="7">
        <v>9</v>
      </c>
      <c r="M46" s="15">
        <v>251407.50000000003</v>
      </c>
      <c r="N46" s="7">
        <v>27934.166666666672</v>
      </c>
      <c r="O46" s="7"/>
      <c r="P46" s="7"/>
    </row>
    <row r="47" spans="1:16" ht="15" thickBot="1" x14ac:dyDescent="0.35">
      <c r="A47" s="12" t="s">
        <v>97</v>
      </c>
      <c r="B47" s="12">
        <v>10</v>
      </c>
      <c r="C47" s="12">
        <v>190418.18181818182</v>
      </c>
      <c r="D47" s="12"/>
      <c r="E47" s="12"/>
      <c r="F47" s="12"/>
      <c r="K47" s="12" t="s">
        <v>97</v>
      </c>
      <c r="L47" s="12">
        <v>10</v>
      </c>
      <c r="M47" s="12">
        <v>262404.54545454547</v>
      </c>
      <c r="N47" s="12"/>
      <c r="O47" s="12"/>
      <c r="P47" s="12"/>
    </row>
    <row r="48" spans="1:16" ht="15" thickBot="1" x14ac:dyDescent="0.35"/>
    <row r="49" spans="1:19" x14ac:dyDescent="0.3">
      <c r="A49" s="13"/>
      <c r="B49" s="13" t="s">
        <v>104</v>
      </c>
      <c r="C49" s="13" t="s">
        <v>92</v>
      </c>
      <c r="D49" s="13" t="s">
        <v>105</v>
      </c>
      <c r="E49" s="13" t="s">
        <v>106</v>
      </c>
      <c r="F49" s="13" t="s">
        <v>107</v>
      </c>
      <c r="G49" s="13" t="s">
        <v>108</v>
      </c>
      <c r="H49" s="13" t="s">
        <v>109</v>
      </c>
      <c r="I49" s="13" t="s">
        <v>110</v>
      </c>
      <c r="K49" s="13"/>
      <c r="L49" s="13" t="s">
        <v>104</v>
      </c>
      <c r="M49" s="13" t="s">
        <v>92</v>
      </c>
      <c r="N49" s="13" t="s">
        <v>105</v>
      </c>
      <c r="O49" s="13" t="s">
        <v>106</v>
      </c>
      <c r="P49" s="13" t="s">
        <v>107</v>
      </c>
      <c r="Q49" s="13" t="s">
        <v>108</v>
      </c>
      <c r="R49" s="13" t="s">
        <v>109</v>
      </c>
      <c r="S49" s="13" t="s">
        <v>110</v>
      </c>
    </row>
    <row r="50" spans="1:19" x14ac:dyDescent="0.3">
      <c r="A50" s="7" t="s">
        <v>98</v>
      </c>
      <c r="B50" s="7">
        <v>259.37499999999994</v>
      </c>
      <c r="C50" s="7">
        <v>46.944393080182294</v>
      </c>
      <c r="D50" s="7">
        <v>5.525153974341098</v>
      </c>
      <c r="E50" s="7">
        <v>3.6802702756016649E-4</v>
      </c>
      <c r="F50" s="7">
        <v>153.17940494045106</v>
      </c>
      <c r="G50" s="7">
        <v>365.57059505954885</v>
      </c>
      <c r="H50" s="7">
        <v>153.17940494045106</v>
      </c>
      <c r="I50" s="7">
        <v>365.57059505954885</v>
      </c>
      <c r="K50" s="7" t="s">
        <v>98</v>
      </c>
      <c r="L50" s="7">
        <v>507.5</v>
      </c>
      <c r="M50" s="7">
        <v>68.232649402206604</v>
      </c>
      <c r="N50" s="7">
        <v>7.4377882794565462</v>
      </c>
      <c r="O50" s="7">
        <v>3.9426232319919438E-5</v>
      </c>
      <c r="P50" s="7">
        <v>353.14702341809965</v>
      </c>
      <c r="Q50" s="7">
        <v>661.85297658190029</v>
      </c>
      <c r="R50" s="7">
        <v>353.14702341809965</v>
      </c>
      <c r="S50" s="7">
        <v>661.85297658190029</v>
      </c>
    </row>
    <row r="51" spans="1:19" ht="15" thickBot="1" x14ac:dyDescent="0.35">
      <c r="A51" s="12" t="s">
        <v>6</v>
      </c>
      <c r="B51" s="12">
        <v>120.62500000000006</v>
      </c>
      <c r="C51" s="12">
        <v>89.891668984271149</v>
      </c>
      <c r="D51" s="12">
        <v>1.3418929847782277</v>
      </c>
      <c r="E51" s="12">
        <v>0.2125012477697184</v>
      </c>
      <c r="F51" s="12">
        <v>-82.724082868654193</v>
      </c>
      <c r="G51" s="12">
        <v>323.97408286865431</v>
      </c>
      <c r="H51" s="12">
        <v>-82.724082868654193</v>
      </c>
      <c r="I51" s="12">
        <v>323.97408286865431</v>
      </c>
      <c r="K51" s="12" t="s">
        <v>6</v>
      </c>
      <c r="L51" s="12">
        <v>-63.499999999999986</v>
      </c>
      <c r="M51" s="12">
        <v>101.20537425343466</v>
      </c>
      <c r="N51" s="12">
        <v>-0.62743703551735996</v>
      </c>
      <c r="O51" s="12">
        <v>0.54595987081943242</v>
      </c>
      <c r="P51" s="12">
        <v>-292.44246228108028</v>
      </c>
      <c r="Q51" s="12">
        <v>165.44246228108028</v>
      </c>
      <c r="R51" s="12">
        <v>-292.44246228108028</v>
      </c>
      <c r="S51" s="12">
        <v>165.44246228108028</v>
      </c>
    </row>
    <row r="55" spans="1:19" x14ac:dyDescent="0.3">
      <c r="A55" t="s">
        <v>111</v>
      </c>
      <c r="D55">
        <f>M46/C46</f>
        <v>1.5844490398818321</v>
      </c>
      <c r="K55" t="s">
        <v>111</v>
      </c>
    </row>
    <row r="56" spans="1:19" ht="15" thickBot="1" x14ac:dyDescent="0.35"/>
    <row r="57" spans="1:19" x14ac:dyDescent="0.3">
      <c r="A57" s="13" t="s">
        <v>112</v>
      </c>
      <c r="B57" s="13" t="s">
        <v>113</v>
      </c>
      <c r="C57" s="13" t="s">
        <v>114</v>
      </c>
      <c r="K57" s="13" t="s">
        <v>112</v>
      </c>
      <c r="L57" s="13" t="s">
        <v>113</v>
      </c>
      <c r="M57" s="13" t="s">
        <v>114</v>
      </c>
    </row>
    <row r="58" spans="1:19" x14ac:dyDescent="0.3">
      <c r="A58" s="7">
        <v>1</v>
      </c>
      <c r="B58" s="7">
        <v>380</v>
      </c>
      <c r="C58" s="7">
        <v>180</v>
      </c>
      <c r="K58" s="7">
        <v>1</v>
      </c>
      <c r="L58" s="7">
        <v>507.5</v>
      </c>
      <c r="M58" s="7">
        <v>82.5</v>
      </c>
    </row>
    <row r="59" spans="1:19" x14ac:dyDescent="0.3">
      <c r="A59" s="7">
        <v>2</v>
      </c>
      <c r="B59" s="7">
        <v>380</v>
      </c>
      <c r="C59" s="7">
        <v>5</v>
      </c>
      <c r="K59" s="7">
        <v>2</v>
      </c>
      <c r="L59" s="7">
        <v>507.5</v>
      </c>
      <c r="M59" s="7">
        <v>2.5</v>
      </c>
    </row>
    <row r="60" spans="1:19" x14ac:dyDescent="0.3">
      <c r="A60" s="7">
        <v>3</v>
      </c>
      <c r="B60" s="7">
        <v>259.37499999999994</v>
      </c>
      <c r="C60" s="7">
        <v>115.62500000000006</v>
      </c>
      <c r="K60" s="7">
        <v>3</v>
      </c>
      <c r="L60" s="7">
        <v>507.5</v>
      </c>
      <c r="M60" s="7">
        <v>-87.5</v>
      </c>
    </row>
    <row r="61" spans="1:19" x14ac:dyDescent="0.3">
      <c r="A61" s="7">
        <v>4</v>
      </c>
      <c r="B61" s="7">
        <v>259.37499999999994</v>
      </c>
      <c r="C61" s="7">
        <v>-79.374999999999943</v>
      </c>
      <c r="K61" s="7">
        <v>4</v>
      </c>
      <c r="L61" s="7">
        <v>444</v>
      </c>
      <c r="M61" s="7">
        <v>11</v>
      </c>
    </row>
    <row r="62" spans="1:19" x14ac:dyDescent="0.3">
      <c r="A62" s="7">
        <v>5</v>
      </c>
      <c r="B62" s="7">
        <v>380</v>
      </c>
      <c r="C62" s="7">
        <v>-185</v>
      </c>
      <c r="K62" s="7">
        <v>5</v>
      </c>
      <c r="L62" s="7">
        <v>507.5</v>
      </c>
      <c r="M62" s="7">
        <v>-282.5</v>
      </c>
    </row>
    <row r="63" spans="1:19" x14ac:dyDescent="0.3">
      <c r="A63" s="7">
        <v>6</v>
      </c>
      <c r="B63" s="7">
        <v>259.37499999999994</v>
      </c>
      <c r="C63" s="7">
        <v>215.62500000000006</v>
      </c>
      <c r="K63" s="7">
        <v>6</v>
      </c>
      <c r="L63" s="7">
        <v>507.5</v>
      </c>
      <c r="M63" s="7">
        <v>42.5</v>
      </c>
    </row>
    <row r="64" spans="1:19" x14ac:dyDescent="0.3">
      <c r="A64" s="7">
        <v>7</v>
      </c>
      <c r="B64" s="7">
        <v>259.37499999999994</v>
      </c>
      <c r="C64" s="7">
        <v>-54.374999999999943</v>
      </c>
      <c r="K64" s="7">
        <v>7</v>
      </c>
      <c r="L64" s="7">
        <v>444</v>
      </c>
      <c r="M64" s="7">
        <v>21</v>
      </c>
    </row>
    <row r="65" spans="1:13" x14ac:dyDescent="0.3">
      <c r="A65" s="7">
        <v>8</v>
      </c>
      <c r="B65" s="7">
        <v>259.37499999999994</v>
      </c>
      <c r="C65" s="7">
        <v>-29.374999999999943</v>
      </c>
      <c r="K65" s="7">
        <v>8</v>
      </c>
      <c r="L65" s="7">
        <v>444</v>
      </c>
      <c r="M65" s="7">
        <v>-119</v>
      </c>
    </row>
    <row r="66" spans="1:13" x14ac:dyDescent="0.3">
      <c r="A66" s="7">
        <v>9</v>
      </c>
      <c r="B66" s="7">
        <v>259.37499999999994</v>
      </c>
      <c r="C66" s="7">
        <v>-104.37499999999994</v>
      </c>
      <c r="K66" s="7">
        <v>9</v>
      </c>
      <c r="L66" s="7">
        <v>444</v>
      </c>
      <c r="M66" s="7">
        <v>-154</v>
      </c>
    </row>
    <row r="67" spans="1:13" x14ac:dyDescent="0.3">
      <c r="A67" s="7">
        <v>10</v>
      </c>
      <c r="B67" s="7">
        <v>259.37499999999994</v>
      </c>
      <c r="C67" s="7">
        <v>-99.374999999999943</v>
      </c>
      <c r="K67" s="7">
        <v>10</v>
      </c>
      <c r="L67" s="7">
        <v>507.5</v>
      </c>
      <c r="M67" s="7">
        <v>242.5</v>
      </c>
    </row>
    <row r="68" spans="1:13" ht="15" thickBot="1" x14ac:dyDescent="0.35">
      <c r="A68" s="12">
        <v>11</v>
      </c>
      <c r="B68" s="12">
        <v>259.37499999999994</v>
      </c>
      <c r="C68" s="12">
        <v>35.625000000000057</v>
      </c>
      <c r="K68" s="12">
        <v>11</v>
      </c>
      <c r="L68" s="12">
        <v>444</v>
      </c>
      <c r="M68" s="12">
        <v>241</v>
      </c>
    </row>
  </sheetData>
  <mergeCells count="2">
    <mergeCell ref="K35:M35"/>
    <mergeCell ref="A35:C3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zoomScale="90" zoomScaleNormal="90" workbookViewId="0">
      <selection activeCell="Y17" sqref="Y17"/>
    </sheetView>
  </sheetViews>
  <sheetFormatPr defaultRowHeight="14.4" x14ac:dyDescent="0.3"/>
  <sheetData>
    <row r="1" spans="1:4" x14ac:dyDescent="0.3">
      <c r="A1" s="1" t="s">
        <v>31</v>
      </c>
      <c r="B1" s="1" t="s">
        <v>0</v>
      </c>
      <c r="C1" s="1" t="s">
        <v>5</v>
      </c>
      <c r="D1" s="25"/>
    </row>
    <row r="2" spans="1:4" x14ac:dyDescent="0.3">
      <c r="A2" s="1">
        <v>180</v>
      </c>
      <c r="B2" s="1">
        <v>0.5</v>
      </c>
      <c r="C2" s="1">
        <v>4</v>
      </c>
      <c r="D2" s="25"/>
    </row>
    <row r="3" spans="1:4" x14ac:dyDescent="0.3">
      <c r="A3" s="1">
        <v>160</v>
      </c>
      <c r="B3" s="1">
        <v>1</v>
      </c>
      <c r="C3" s="1">
        <v>4</v>
      </c>
      <c r="D3" s="25"/>
    </row>
    <row r="4" spans="1:4" x14ac:dyDescent="0.3">
      <c r="A4" s="1">
        <v>195</v>
      </c>
      <c r="B4" s="1">
        <v>1</v>
      </c>
      <c r="C4" s="1">
        <v>4</v>
      </c>
      <c r="D4" s="25"/>
    </row>
    <row r="5" spans="1:4" x14ac:dyDescent="0.3">
      <c r="A5" s="1">
        <v>205</v>
      </c>
      <c r="B5" s="1">
        <v>1</v>
      </c>
      <c r="C5" s="1">
        <v>4</v>
      </c>
      <c r="D5" s="25"/>
    </row>
    <row r="6" spans="1:4" x14ac:dyDescent="0.3">
      <c r="A6" s="1">
        <v>155</v>
      </c>
      <c r="B6" s="1">
        <v>1.5</v>
      </c>
      <c r="C6" s="1">
        <v>4</v>
      </c>
      <c r="D6" s="25"/>
    </row>
    <row r="7" spans="1:4" x14ac:dyDescent="0.3">
      <c r="A7" s="1">
        <v>225</v>
      </c>
      <c r="B7" s="1">
        <v>2</v>
      </c>
      <c r="C7" s="1">
        <v>5</v>
      </c>
      <c r="D7" s="25"/>
    </row>
    <row r="8" spans="1:4" x14ac:dyDescent="0.3">
      <c r="A8" s="1">
        <v>230</v>
      </c>
      <c r="B8" s="1">
        <v>2</v>
      </c>
      <c r="C8" s="1">
        <v>5</v>
      </c>
      <c r="D8" s="25"/>
    </row>
    <row r="9" spans="1:4" x14ac:dyDescent="0.3">
      <c r="A9" s="1">
        <v>290</v>
      </c>
      <c r="B9" s="1">
        <v>2.5</v>
      </c>
      <c r="C9" s="1">
        <v>4</v>
      </c>
      <c r="D9" s="25"/>
    </row>
    <row r="10" spans="1:4" x14ac:dyDescent="0.3">
      <c r="A10" s="1">
        <v>295</v>
      </c>
      <c r="B10" s="1">
        <v>2.5</v>
      </c>
      <c r="C10" s="1">
        <v>5</v>
      </c>
      <c r="D10" s="25"/>
    </row>
    <row r="11" spans="1:4" x14ac:dyDescent="0.3">
      <c r="A11" s="1">
        <v>325</v>
      </c>
      <c r="B11" s="1">
        <v>3</v>
      </c>
      <c r="C11" s="1">
        <v>4</v>
      </c>
      <c r="D11" s="25"/>
    </row>
    <row r="12" spans="1:4" x14ac:dyDescent="0.3">
      <c r="A12" s="1">
        <v>330</v>
      </c>
      <c r="B12" s="1">
        <v>3</v>
      </c>
      <c r="C12" s="1">
        <v>5</v>
      </c>
      <c r="D12" s="25"/>
    </row>
    <row r="13" spans="1:4" x14ac:dyDescent="0.3">
      <c r="A13" s="1">
        <v>410</v>
      </c>
      <c r="B13" s="1">
        <v>3</v>
      </c>
      <c r="C13" s="1">
        <v>6</v>
      </c>
      <c r="D13" s="25"/>
    </row>
    <row r="14" spans="1:4" x14ac:dyDescent="0.3">
      <c r="A14" s="1">
        <v>385</v>
      </c>
      <c r="B14" s="1">
        <v>4</v>
      </c>
      <c r="C14" s="1">
        <v>5</v>
      </c>
      <c r="D14" s="25"/>
    </row>
    <row r="15" spans="1:4" x14ac:dyDescent="0.3">
      <c r="A15" s="1">
        <v>455</v>
      </c>
      <c r="B15" s="1">
        <v>4.5</v>
      </c>
      <c r="C15" s="1">
        <v>7</v>
      </c>
      <c r="D15" s="25"/>
    </row>
    <row r="16" spans="1:4" x14ac:dyDescent="0.3">
      <c r="A16" s="1">
        <v>375</v>
      </c>
      <c r="B16" s="1">
        <v>5</v>
      </c>
      <c r="C16" s="1">
        <v>6</v>
      </c>
      <c r="D16" s="25"/>
    </row>
    <row r="17" spans="1:4" x14ac:dyDescent="0.3">
      <c r="A17" s="1">
        <v>420</v>
      </c>
      <c r="B17" s="1">
        <v>5</v>
      </c>
      <c r="C17" s="1">
        <v>5</v>
      </c>
      <c r="D17" s="25"/>
    </row>
    <row r="18" spans="1:4" x14ac:dyDescent="0.3">
      <c r="A18" s="1">
        <v>375</v>
      </c>
      <c r="B18" s="1">
        <v>5.5</v>
      </c>
      <c r="C18" s="1">
        <v>4</v>
      </c>
      <c r="D18" s="25"/>
    </row>
    <row r="19" spans="1:4" x14ac:dyDescent="0.3">
      <c r="A19" s="1">
        <v>430</v>
      </c>
      <c r="B19" s="1">
        <v>6</v>
      </c>
      <c r="C19" s="1">
        <v>7</v>
      </c>
      <c r="D19" s="25"/>
    </row>
    <row r="20" spans="1:4" x14ac:dyDescent="0.3">
      <c r="A20" s="1">
        <v>510</v>
      </c>
      <c r="B20" s="1">
        <v>7</v>
      </c>
      <c r="C20" s="1">
        <v>5</v>
      </c>
      <c r="D20" s="25"/>
    </row>
    <row r="21" spans="1:4" x14ac:dyDescent="0.3">
      <c r="A21" s="1">
        <v>560</v>
      </c>
      <c r="B21" s="1">
        <v>7</v>
      </c>
      <c r="C21" s="1">
        <v>7</v>
      </c>
      <c r="D21" s="25"/>
    </row>
    <row r="22" spans="1:4" x14ac:dyDescent="0.3">
      <c r="A22" s="1">
        <v>475</v>
      </c>
      <c r="B22" s="1">
        <v>7.5</v>
      </c>
      <c r="C22" s="1">
        <v>7</v>
      </c>
      <c r="D22" s="25"/>
    </row>
    <row r="23" spans="1:4" x14ac:dyDescent="0.3">
      <c r="A23" s="1">
        <v>460</v>
      </c>
      <c r="B23" s="1">
        <v>8</v>
      </c>
      <c r="C23" s="1">
        <v>5</v>
      </c>
      <c r="D23" s="25"/>
    </row>
    <row r="24" spans="1:4" x14ac:dyDescent="0.3">
      <c r="A24" s="1">
        <v>465</v>
      </c>
      <c r="B24" s="1">
        <v>9</v>
      </c>
      <c r="C24" s="1">
        <v>5</v>
      </c>
      <c r="D24" s="25"/>
    </row>
    <row r="25" spans="1:4" x14ac:dyDescent="0.3">
      <c r="A25" s="1">
        <v>590</v>
      </c>
      <c r="B25" s="1">
        <v>9</v>
      </c>
      <c r="C25" s="1">
        <v>6</v>
      </c>
      <c r="D25" s="25"/>
    </row>
    <row r="26" spans="1:4" x14ac:dyDescent="0.3">
      <c r="A26" s="1">
        <v>480</v>
      </c>
      <c r="B26" s="1">
        <v>10</v>
      </c>
      <c r="C26" s="1">
        <v>6</v>
      </c>
      <c r="D26" s="25"/>
    </row>
    <row r="27" spans="1:4" x14ac:dyDescent="0.3">
      <c r="A27" s="1">
        <v>550</v>
      </c>
      <c r="B27" s="1">
        <v>11</v>
      </c>
      <c r="C27" s="1">
        <v>6</v>
      </c>
      <c r="D27" s="25"/>
    </row>
    <row r="28" spans="1:4" x14ac:dyDescent="0.3">
      <c r="A28" s="1">
        <v>685</v>
      </c>
      <c r="B28" s="1">
        <v>12</v>
      </c>
      <c r="C28" s="1">
        <v>6</v>
      </c>
      <c r="D28" s="25"/>
    </row>
    <row r="29" spans="1:4" x14ac:dyDescent="0.3">
      <c r="A29" s="1">
        <v>690</v>
      </c>
      <c r="B29" s="1">
        <v>12</v>
      </c>
      <c r="C29" s="1">
        <v>6</v>
      </c>
      <c r="D29" s="25"/>
    </row>
    <row r="30" spans="1:4" x14ac:dyDescent="0.3">
      <c r="A30" s="1">
        <v>780</v>
      </c>
      <c r="B30" s="1">
        <v>15</v>
      </c>
      <c r="C30" s="1">
        <v>7</v>
      </c>
      <c r="D30" s="25"/>
    </row>
    <row r="31" spans="1:4" x14ac:dyDescent="0.3">
      <c r="A31" s="1">
        <v>750</v>
      </c>
      <c r="B31" s="1">
        <v>17</v>
      </c>
      <c r="C31" s="1">
        <v>6</v>
      </c>
      <c r="D31" s="25"/>
    </row>
    <row r="32" spans="1:4" x14ac:dyDescent="0.3">
      <c r="A32" s="47">
        <f>-1.0556*36 +6*53.964+151.82</f>
        <v>437.60239999999999</v>
      </c>
      <c r="B32" s="47">
        <v>6</v>
      </c>
      <c r="C32" s="26">
        <v>5</v>
      </c>
      <c r="D32" s="25"/>
    </row>
    <row r="33" spans="1:4" x14ac:dyDescent="0.3">
      <c r="A33" s="1"/>
      <c r="B33" s="1"/>
      <c r="C33" s="1"/>
      <c r="D33" s="1"/>
    </row>
    <row r="34" spans="1:4" x14ac:dyDescent="0.3">
      <c r="B34" s="1"/>
    </row>
    <row r="35" spans="1:4" x14ac:dyDescent="0.3">
      <c r="B35" s="1"/>
    </row>
    <row r="36" spans="1:4" x14ac:dyDescent="0.3">
      <c r="B36" s="1"/>
    </row>
    <row r="37" spans="1:4" x14ac:dyDescent="0.3">
      <c r="B37" s="1"/>
    </row>
    <row r="38" spans="1:4" x14ac:dyDescent="0.3">
      <c r="B38" s="1"/>
    </row>
    <row r="39" spans="1:4" x14ac:dyDescent="0.3">
      <c r="B39" s="1"/>
    </row>
    <row r="40" spans="1:4" x14ac:dyDescent="0.3">
      <c r="B40" s="1"/>
    </row>
    <row r="41" spans="1:4" x14ac:dyDescent="0.3">
      <c r="B41" s="23"/>
    </row>
    <row r="42" spans="1:4" x14ac:dyDescent="0.3">
      <c r="B42" s="23"/>
    </row>
    <row r="43" spans="1:4" x14ac:dyDescent="0.3">
      <c r="B43" s="23"/>
    </row>
    <row r="44" spans="1:4" x14ac:dyDescent="0.3">
      <c r="B44" s="23"/>
    </row>
    <row r="45" spans="1:4" x14ac:dyDescent="0.3">
      <c r="B45" s="23"/>
    </row>
    <row r="46" spans="1:4" x14ac:dyDescent="0.3">
      <c r="B46" s="23"/>
    </row>
    <row r="47" spans="1:4" x14ac:dyDescent="0.3">
      <c r="B47" s="23"/>
    </row>
    <row r="48" spans="1:4" x14ac:dyDescent="0.3">
      <c r="B48" s="23"/>
    </row>
    <row r="49" spans="2:2" x14ac:dyDescent="0.3">
      <c r="B49" s="23"/>
    </row>
    <row r="50" spans="2:2" x14ac:dyDescent="0.3">
      <c r="B50" s="23"/>
    </row>
    <row r="51" spans="2:2" x14ac:dyDescent="0.3">
      <c r="B51" s="23"/>
    </row>
    <row r="52" spans="2:2" x14ac:dyDescent="0.3">
      <c r="B52" s="23"/>
    </row>
    <row r="53" spans="2:2" x14ac:dyDescent="0.3">
      <c r="B53" s="23"/>
    </row>
    <row r="54" spans="2:2" x14ac:dyDescent="0.3">
      <c r="B54" s="23"/>
    </row>
    <row r="55" spans="2:2" x14ac:dyDescent="0.3">
      <c r="B55" s="23"/>
    </row>
    <row r="56" spans="2:2" x14ac:dyDescent="0.3">
      <c r="B56" s="23"/>
    </row>
    <row r="57" spans="2:2" x14ac:dyDescent="0.3">
      <c r="B57" s="23"/>
    </row>
    <row r="58" spans="2:2" x14ac:dyDescent="0.3">
      <c r="B58" s="23"/>
    </row>
    <row r="59" spans="2:2" x14ac:dyDescent="0.3">
      <c r="B59" s="23"/>
    </row>
    <row r="60" spans="2:2" x14ac:dyDescent="0.3">
      <c r="B60" s="23"/>
    </row>
    <row r="61" spans="2:2" x14ac:dyDescent="0.3">
      <c r="B61" s="23"/>
    </row>
    <row r="62" spans="2:2" x14ac:dyDescent="0.3">
      <c r="B62" s="23"/>
    </row>
    <row r="63" spans="2:2" x14ac:dyDescent="0.3">
      <c r="B63" s="48"/>
    </row>
    <row r="64" spans="2:2" x14ac:dyDescent="0.3">
      <c r="B64" s="49"/>
    </row>
    <row r="65" spans="2:2" x14ac:dyDescent="0.3">
      <c r="B65" s="49"/>
    </row>
    <row r="66" spans="2:2" x14ac:dyDescent="0.3">
      <c r="B66" s="49"/>
    </row>
    <row r="67" spans="2:2" x14ac:dyDescent="0.3">
      <c r="B67" s="49"/>
    </row>
    <row r="68" spans="2:2" x14ac:dyDescent="0.3">
      <c r="B68" s="4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Исходный</vt:lpstr>
      <vt:lpstr>Граббс 1</vt:lpstr>
      <vt:lpstr>Граббс 2</vt:lpstr>
      <vt:lpstr>Граббс 3</vt:lpstr>
      <vt:lpstr>Граббс 4</vt:lpstr>
      <vt:lpstr>Граббс 5</vt:lpstr>
      <vt:lpstr>Граббс 6</vt:lpstr>
      <vt:lpstr>Граббс 7</vt:lpstr>
      <vt:lpstr>Граббс 8</vt:lpstr>
      <vt:lpstr>Граббс 9</vt:lpstr>
      <vt:lpstr>Граббс 10</vt:lpstr>
      <vt:lpstr>Коррел</vt:lpstr>
      <vt:lpstr>Регресс</vt:lpstr>
      <vt:lpstr>Регресс 2</vt:lpstr>
      <vt:lpstr>Аппрокс</vt:lpstr>
      <vt:lpstr>Прогноз</vt:lpstr>
      <vt:lpstr>Прогноз 2</vt:lpstr>
      <vt:lpstr>Нелинейн</vt:lpstr>
      <vt:lpstr> Гетероскед 1</vt:lpstr>
      <vt:lpstr>Гетероскед 2</vt:lpstr>
      <vt:lpstr>Гетероскед 3</vt:lpstr>
      <vt:lpstr>Прогноз нов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2018-05-14T17:57:58Z</dcterms:modified>
</cp:coreProperties>
</file>