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natka\Documents\AON\2019\actuary\"/>
    </mc:Choice>
  </mc:AlternateContent>
  <bookViews>
    <workbookView xWindow="0" yWindow="0" windowWidth="19200" windowHeight="7050"/>
  </bookViews>
  <sheets>
    <sheet name="Objectives" sheetId="5" r:id="rId1"/>
    <sheet name="DICE EXAMPLE" sheetId="1" r:id="rId2"/>
    <sheet name="Sheet1" sheetId="6" state="hidden" r:id="rId3"/>
    <sheet name="Strategy" sheetId="4" r:id="rId4"/>
    <sheet name="Result sheet" sheetId="2" r:id="rId5"/>
  </sheets>
  <definedNames>
    <definedName name="A" localSheetId="2">Sheet1!$B$16:$B$42</definedName>
    <definedName name="A">'DICE EXAMPLE'!$B$16:$B$42</definedName>
    <definedName name="B" localSheetId="2">Sheet1!$D$16:$D$42</definedName>
    <definedName name="B">'DICE EXAMPLE'!$D$16:$D$42</definedName>
    <definedName name="BALANCED_PORTFOLIO" localSheetId="2">Sheet1!#REF!</definedName>
    <definedName name="BALANCED_PORTFOLIO">'DICE EXAMPLE'!#REF!</definedName>
    <definedName name="C_" localSheetId="2">Sheet1!$E$16:$E$42</definedName>
    <definedName name="C_">'DICE EXAMPLE'!$E$16:$E$42</definedName>
    <definedName name="D" localSheetId="2">Sheet1!$F$16:$F$42</definedName>
    <definedName name="D">'DICE EXAMPLE'!$F$16:$F$42</definedName>
    <definedName name="GL" localSheetId="2">Sheet1!$J$16:$J$42</definedName>
    <definedName name="GL">'DICE EXAMPLE'!$J$16:$J$42</definedName>
    <definedName name="NUMBER" localSheetId="2">Sheet1!$A$16:$A$42</definedName>
    <definedName name="NUMBER">'DICE EXAMPLE'!$A$16:$A$42</definedName>
    <definedName name="PC" localSheetId="2">Sheet1!$I$16:$I$42</definedName>
    <definedName name="PC">'DICE EXAMPLE'!$I$16:$I$42</definedName>
    <definedName name="PC_GL" localSheetId="2">Sheet1!$Q$16:$Q$42</definedName>
    <definedName name="PC_GL">'DICE EXAMPLE'!$Q$16:$Q$42</definedName>
    <definedName name="PM" localSheetId="2">Sheet1!$H$16:$H$42</definedName>
    <definedName name="PM">'DICE EXAMPLE'!$H$16:$H$42</definedName>
    <definedName name="PM_GL" localSheetId="2">Sheet1!$R$16:$R$42</definedName>
    <definedName name="PM_GL">'DICE EXAMPLE'!$R$16:$R$42</definedName>
    <definedName name="PM_PC" localSheetId="2">Sheet1!$P$16:$P$42</definedName>
    <definedName name="PM_PC">'DICE EXAMPLE'!$P$16:$P$42</definedName>
    <definedName name="_xlnm.Print_Area" localSheetId="1">'DICE EXAMPLE'!$A$1:$W$86</definedName>
    <definedName name="_xlnm.Print_Area" localSheetId="0">Objectives!$A$1:$L$21</definedName>
    <definedName name="_xlnm.Print_Area" localSheetId="4">'Result sheet'!$B$2:$G$38</definedName>
    <definedName name="_xlnm.Print_Area" localSheetId="2">Sheet1!$A$1:$W$86</definedName>
  </definedNames>
  <calcPr calcId="162913"/>
</workbook>
</file>

<file path=xl/calcChain.xml><?xml version="1.0" encoding="utf-8"?>
<calcChain xmlns="http://schemas.openxmlformats.org/spreadsheetml/2006/main">
  <c r="B27" i="1" l="1"/>
  <c r="B26" i="1" l="1"/>
  <c r="B30" i="1"/>
  <c r="B29" i="1"/>
  <c r="B28" i="1"/>
  <c r="B25" i="1"/>
  <c r="B24" i="1"/>
  <c r="B23" i="1"/>
  <c r="B63" i="6" l="1"/>
  <c r="Q62" i="6"/>
  <c r="P62" i="6"/>
  <c r="O62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Q58" i="6"/>
  <c r="P58" i="6"/>
  <c r="O58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B56" i="6"/>
  <c r="E63" i="6" s="1"/>
  <c r="B55" i="6"/>
  <c r="D63" i="6" s="1"/>
  <c r="B54" i="6"/>
  <c r="C63" i="6" s="1"/>
  <c r="B52" i="6"/>
  <c r="P63" i="6" s="1"/>
  <c r="B51" i="6"/>
  <c r="L63" i="6" s="1"/>
  <c r="B50" i="6"/>
  <c r="H63" i="6" s="1"/>
  <c r="R42" i="6"/>
  <c r="Q42" i="6"/>
  <c r="P42" i="6"/>
  <c r="J42" i="6"/>
  <c r="I42" i="6"/>
  <c r="H42" i="6"/>
  <c r="G42" i="6"/>
  <c r="C42" i="6"/>
  <c r="R41" i="6"/>
  <c r="Q41" i="6"/>
  <c r="P41" i="6"/>
  <c r="J41" i="6"/>
  <c r="I41" i="6"/>
  <c r="H41" i="6"/>
  <c r="G41" i="6"/>
  <c r="C41" i="6"/>
  <c r="R40" i="6"/>
  <c r="Q40" i="6"/>
  <c r="P40" i="6"/>
  <c r="J40" i="6"/>
  <c r="I40" i="6"/>
  <c r="H40" i="6"/>
  <c r="N40" i="6" s="1"/>
  <c r="G40" i="6"/>
  <c r="C40" i="6"/>
  <c r="R39" i="6"/>
  <c r="Q39" i="6"/>
  <c r="P39" i="6"/>
  <c r="J39" i="6"/>
  <c r="I39" i="6"/>
  <c r="H39" i="6"/>
  <c r="N39" i="6" s="1"/>
  <c r="G39" i="6"/>
  <c r="C39" i="6"/>
  <c r="R38" i="6"/>
  <c r="Q38" i="6"/>
  <c r="P38" i="6"/>
  <c r="J38" i="6"/>
  <c r="I38" i="6"/>
  <c r="H38" i="6"/>
  <c r="N38" i="6" s="1"/>
  <c r="G38" i="6"/>
  <c r="C38" i="6"/>
  <c r="R37" i="6"/>
  <c r="Q37" i="6"/>
  <c r="P37" i="6"/>
  <c r="J37" i="6"/>
  <c r="I37" i="6"/>
  <c r="H37" i="6"/>
  <c r="N37" i="6" s="1"/>
  <c r="G37" i="6"/>
  <c r="C37" i="6"/>
  <c r="R36" i="6"/>
  <c r="Q36" i="6"/>
  <c r="P36" i="6"/>
  <c r="J36" i="6"/>
  <c r="I36" i="6"/>
  <c r="H36" i="6"/>
  <c r="N36" i="6" s="1"/>
  <c r="G36" i="6"/>
  <c r="C36" i="6"/>
  <c r="R35" i="6"/>
  <c r="Q35" i="6"/>
  <c r="P35" i="6"/>
  <c r="J35" i="6"/>
  <c r="I35" i="6"/>
  <c r="H35" i="6"/>
  <c r="N35" i="6" s="1"/>
  <c r="G35" i="6"/>
  <c r="C35" i="6"/>
  <c r="R34" i="6"/>
  <c r="Q34" i="6"/>
  <c r="P34" i="6"/>
  <c r="J34" i="6"/>
  <c r="I34" i="6"/>
  <c r="H34" i="6"/>
  <c r="G34" i="6"/>
  <c r="C34" i="6"/>
  <c r="R33" i="6"/>
  <c r="Q33" i="6"/>
  <c r="P33" i="6"/>
  <c r="J33" i="6"/>
  <c r="I33" i="6"/>
  <c r="H33" i="6"/>
  <c r="G33" i="6"/>
  <c r="C33" i="6"/>
  <c r="R32" i="6"/>
  <c r="Q32" i="6"/>
  <c r="P32" i="6"/>
  <c r="J32" i="6"/>
  <c r="I32" i="6"/>
  <c r="H32" i="6"/>
  <c r="G32" i="6"/>
  <c r="C32" i="6"/>
  <c r="R31" i="6"/>
  <c r="Q31" i="6"/>
  <c r="P31" i="6"/>
  <c r="J31" i="6"/>
  <c r="I31" i="6"/>
  <c r="H31" i="6"/>
  <c r="G31" i="6"/>
  <c r="C31" i="6"/>
  <c r="R30" i="6"/>
  <c r="Q30" i="6"/>
  <c r="P30" i="6"/>
  <c r="J30" i="6"/>
  <c r="I30" i="6"/>
  <c r="H30" i="6"/>
  <c r="G30" i="6"/>
  <c r="C30" i="6"/>
  <c r="R29" i="6"/>
  <c r="Q29" i="6"/>
  <c r="P29" i="6"/>
  <c r="J29" i="6"/>
  <c r="I29" i="6"/>
  <c r="H29" i="6"/>
  <c r="G29" i="6"/>
  <c r="C29" i="6"/>
  <c r="R28" i="6"/>
  <c r="Q28" i="6"/>
  <c r="P28" i="6"/>
  <c r="J28" i="6"/>
  <c r="I28" i="6"/>
  <c r="H28" i="6"/>
  <c r="G28" i="6"/>
  <c r="C28" i="6"/>
  <c r="R27" i="6"/>
  <c r="Q27" i="6"/>
  <c r="P27" i="6"/>
  <c r="J27" i="6"/>
  <c r="I27" i="6"/>
  <c r="H27" i="6"/>
  <c r="G27" i="6"/>
  <c r="C27" i="6"/>
  <c r="R26" i="6"/>
  <c r="Q26" i="6"/>
  <c r="P26" i="6"/>
  <c r="J26" i="6"/>
  <c r="I26" i="6"/>
  <c r="H26" i="6"/>
  <c r="G26" i="6"/>
  <c r="C26" i="6"/>
  <c r="R25" i="6"/>
  <c r="Q25" i="6"/>
  <c r="P25" i="6"/>
  <c r="J25" i="6"/>
  <c r="I25" i="6"/>
  <c r="H25" i="6"/>
  <c r="G25" i="6"/>
  <c r="C25" i="6"/>
  <c r="R24" i="6"/>
  <c r="Q24" i="6"/>
  <c r="P24" i="6"/>
  <c r="J24" i="6"/>
  <c r="I24" i="6"/>
  <c r="H24" i="6"/>
  <c r="G24" i="6"/>
  <c r="C24" i="6"/>
  <c r="R23" i="6"/>
  <c r="Q23" i="6"/>
  <c r="P23" i="6"/>
  <c r="J23" i="6"/>
  <c r="I23" i="6"/>
  <c r="H23" i="6"/>
  <c r="G23" i="6"/>
  <c r="C23" i="6"/>
  <c r="R21" i="6"/>
  <c r="Q21" i="6"/>
  <c r="P21" i="6"/>
  <c r="J21" i="6"/>
  <c r="I21" i="6"/>
  <c r="H21" i="6"/>
  <c r="G21" i="6"/>
  <c r="R20" i="6"/>
  <c r="Q20" i="6"/>
  <c r="P20" i="6"/>
  <c r="J20" i="6"/>
  <c r="I20" i="6"/>
  <c r="H20" i="6"/>
  <c r="O20" i="6" s="1"/>
  <c r="G20" i="6"/>
  <c r="R19" i="6"/>
  <c r="Q19" i="6"/>
  <c r="P19" i="6"/>
  <c r="J19" i="6"/>
  <c r="I19" i="6"/>
  <c r="H19" i="6"/>
  <c r="G19" i="6"/>
  <c r="R18" i="6"/>
  <c r="Q18" i="6"/>
  <c r="P18" i="6"/>
  <c r="J18" i="6"/>
  <c r="I18" i="6"/>
  <c r="H18" i="6"/>
  <c r="G18" i="6"/>
  <c r="R17" i="6"/>
  <c r="Q17" i="6"/>
  <c r="P17" i="6"/>
  <c r="J17" i="6"/>
  <c r="I17" i="6"/>
  <c r="H17" i="6"/>
  <c r="G17" i="6"/>
  <c r="C16" i="6"/>
  <c r="E16" i="6" s="1"/>
  <c r="Q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8" i="1"/>
  <c r="V17" i="6" l="1"/>
  <c r="N41" i="6"/>
  <c r="N42" i="6"/>
  <c r="V19" i="6"/>
  <c r="M31" i="6"/>
  <c r="K30" i="6"/>
  <c r="O18" i="6"/>
  <c r="V21" i="6"/>
  <c r="V23" i="6"/>
  <c r="V24" i="6"/>
  <c r="V26" i="6"/>
  <c r="V27" i="6"/>
  <c r="V28" i="6"/>
  <c r="D70" i="6" s="1"/>
  <c r="V29" i="6"/>
  <c r="P71" i="6" s="1"/>
  <c r="V30" i="6"/>
  <c r="V31" i="6"/>
  <c r="T33" i="6"/>
  <c r="O32" i="6"/>
  <c r="V25" i="6"/>
  <c r="N17" i="6"/>
  <c r="W18" i="6"/>
  <c r="N19" i="6"/>
  <c r="W20" i="6"/>
  <c r="N21" i="6"/>
  <c r="N23" i="6"/>
  <c r="N24" i="6"/>
  <c r="N25" i="6"/>
  <c r="N26" i="6"/>
  <c r="N27" i="6"/>
  <c r="N28" i="6"/>
  <c r="L70" i="6" s="1"/>
  <c r="N29" i="6"/>
  <c r="N30" i="6"/>
  <c r="U30" i="6"/>
  <c r="N31" i="6"/>
  <c r="W31" i="6"/>
  <c r="N32" i="6"/>
  <c r="U32" i="6"/>
  <c r="V35" i="6"/>
  <c r="V36" i="6"/>
  <c r="L78" i="6" s="1"/>
  <c r="V37" i="6"/>
  <c r="L79" i="6" s="1"/>
  <c r="V38" i="6"/>
  <c r="L80" i="6" s="1"/>
  <c r="V39" i="6"/>
  <c r="V40" i="6"/>
  <c r="L82" i="6" s="1"/>
  <c r="V41" i="6"/>
  <c r="V42" i="6"/>
  <c r="L84" i="6" s="1"/>
  <c r="Q16" i="6"/>
  <c r="I16" i="6"/>
  <c r="G43" i="6"/>
  <c r="G44" i="6"/>
  <c r="O33" i="6"/>
  <c r="M33" i="6"/>
  <c r="K33" i="6"/>
  <c r="O34" i="6"/>
  <c r="M34" i="6"/>
  <c r="H76" i="6" s="1"/>
  <c r="K34" i="6"/>
  <c r="D16" i="6"/>
  <c r="F16" i="6"/>
  <c r="K17" i="6"/>
  <c r="M17" i="6"/>
  <c r="O17" i="6"/>
  <c r="S17" i="6"/>
  <c r="U17" i="6"/>
  <c r="W17" i="6"/>
  <c r="L18" i="6"/>
  <c r="N18" i="6"/>
  <c r="T18" i="6"/>
  <c r="V18" i="6"/>
  <c r="K19" i="6"/>
  <c r="M19" i="6"/>
  <c r="O19" i="6"/>
  <c r="S19" i="6"/>
  <c r="U19" i="6"/>
  <c r="W19" i="6"/>
  <c r="L20" i="6"/>
  <c r="N20" i="6"/>
  <c r="T20" i="6"/>
  <c r="V20" i="6"/>
  <c r="K21" i="6"/>
  <c r="M21" i="6"/>
  <c r="O21" i="6"/>
  <c r="S21" i="6"/>
  <c r="U21" i="6"/>
  <c r="W21" i="6"/>
  <c r="K23" i="6"/>
  <c r="M23" i="6"/>
  <c r="O23" i="6"/>
  <c r="P65" i="6" s="1"/>
  <c r="S23" i="6"/>
  <c r="U23" i="6"/>
  <c r="W23" i="6"/>
  <c r="K24" i="6"/>
  <c r="M24" i="6"/>
  <c r="O24" i="6"/>
  <c r="S24" i="6"/>
  <c r="U24" i="6"/>
  <c r="W24" i="6"/>
  <c r="K25" i="6"/>
  <c r="M25" i="6"/>
  <c r="O25" i="6"/>
  <c r="S25" i="6"/>
  <c r="U25" i="6"/>
  <c r="W25" i="6"/>
  <c r="K26" i="6"/>
  <c r="M26" i="6"/>
  <c r="H68" i="6" s="1"/>
  <c r="O26" i="6"/>
  <c r="S26" i="6"/>
  <c r="U26" i="6"/>
  <c r="W26" i="6"/>
  <c r="K27" i="6"/>
  <c r="M27" i="6"/>
  <c r="O27" i="6"/>
  <c r="S27" i="6"/>
  <c r="U27" i="6"/>
  <c r="K69" i="6" s="1"/>
  <c r="W27" i="6"/>
  <c r="K28" i="6"/>
  <c r="M28" i="6"/>
  <c r="O28" i="6"/>
  <c r="S28" i="6"/>
  <c r="U28" i="6"/>
  <c r="G70" i="6" s="1"/>
  <c r="W28" i="6"/>
  <c r="K29" i="6"/>
  <c r="M29" i="6"/>
  <c r="H71" i="6" s="1"/>
  <c r="O29" i="6"/>
  <c r="S29" i="6"/>
  <c r="U29" i="6"/>
  <c r="W29" i="6"/>
  <c r="M30" i="6"/>
  <c r="H72" i="6" s="1"/>
  <c r="O30" i="6"/>
  <c r="P72" i="6" s="1"/>
  <c r="S30" i="6"/>
  <c r="W30" i="6"/>
  <c r="K31" i="6"/>
  <c r="O31" i="6"/>
  <c r="S31" i="6"/>
  <c r="U31" i="6"/>
  <c r="K32" i="6"/>
  <c r="M32" i="6"/>
  <c r="H74" i="6" s="1"/>
  <c r="S32" i="6"/>
  <c r="N33" i="6"/>
  <c r="N34" i="6"/>
  <c r="W33" i="6"/>
  <c r="U33" i="6"/>
  <c r="S33" i="6"/>
  <c r="V34" i="6"/>
  <c r="L76" i="6" s="1"/>
  <c r="T34" i="6"/>
  <c r="B76" i="6" s="1"/>
  <c r="W34" i="6"/>
  <c r="U34" i="6"/>
  <c r="S34" i="6"/>
  <c r="L17" i="6"/>
  <c r="T17" i="6"/>
  <c r="K18" i="6"/>
  <c r="M18" i="6"/>
  <c r="S18" i="6"/>
  <c r="U18" i="6"/>
  <c r="L19" i="6"/>
  <c r="T19" i="6"/>
  <c r="K20" i="6"/>
  <c r="M20" i="6"/>
  <c r="S20" i="6"/>
  <c r="U20" i="6"/>
  <c r="L21" i="6"/>
  <c r="T21" i="6"/>
  <c r="L23" i="6"/>
  <c r="T23" i="6"/>
  <c r="L24" i="6"/>
  <c r="T24" i="6"/>
  <c r="B66" i="6" s="1"/>
  <c r="L25" i="6"/>
  <c r="C67" i="6" s="1"/>
  <c r="T25" i="6"/>
  <c r="L26" i="6"/>
  <c r="C68" i="6" s="1"/>
  <c r="T26" i="6"/>
  <c r="L27" i="6"/>
  <c r="T27" i="6"/>
  <c r="L28" i="6"/>
  <c r="T28" i="6"/>
  <c r="L29" i="6"/>
  <c r="C71" i="6" s="1"/>
  <c r="T29" i="6"/>
  <c r="N71" i="6" s="1"/>
  <c r="L30" i="6"/>
  <c r="C72" i="6" s="1"/>
  <c r="T30" i="6"/>
  <c r="L31" i="6"/>
  <c r="T31" i="6"/>
  <c r="L32" i="6"/>
  <c r="W32" i="6"/>
  <c r="E74" i="6" s="1"/>
  <c r="T32" i="6"/>
  <c r="V32" i="6"/>
  <c r="L74" i="6" s="1"/>
  <c r="L33" i="6"/>
  <c r="C75" i="6" s="1"/>
  <c r="V33" i="6"/>
  <c r="P75" i="6" s="1"/>
  <c r="L34" i="6"/>
  <c r="C76" i="6" s="1"/>
  <c r="K35" i="6"/>
  <c r="M35" i="6"/>
  <c r="O35" i="6"/>
  <c r="P77" i="6" s="1"/>
  <c r="S35" i="6"/>
  <c r="U35" i="6"/>
  <c r="K77" i="6" s="1"/>
  <c r="W35" i="6"/>
  <c r="K36" i="6"/>
  <c r="M36" i="6"/>
  <c r="O36" i="6"/>
  <c r="S36" i="6"/>
  <c r="U36" i="6"/>
  <c r="W36" i="6"/>
  <c r="I78" i="6" s="1"/>
  <c r="K37" i="6"/>
  <c r="M37" i="6"/>
  <c r="H79" i="6" s="1"/>
  <c r="O37" i="6"/>
  <c r="S37" i="6"/>
  <c r="U37" i="6"/>
  <c r="W37" i="6"/>
  <c r="K38" i="6"/>
  <c r="M38" i="6"/>
  <c r="H80" i="6" s="1"/>
  <c r="O38" i="6"/>
  <c r="P80" i="6" s="1"/>
  <c r="S38" i="6"/>
  <c r="U38" i="6"/>
  <c r="W38" i="6"/>
  <c r="K39" i="6"/>
  <c r="M39" i="6"/>
  <c r="O39" i="6"/>
  <c r="S39" i="6"/>
  <c r="U39" i="6"/>
  <c r="W39" i="6"/>
  <c r="K40" i="6"/>
  <c r="M40" i="6"/>
  <c r="O40" i="6"/>
  <c r="S40" i="6"/>
  <c r="U40" i="6"/>
  <c r="W40" i="6"/>
  <c r="I82" i="6" s="1"/>
  <c r="K41" i="6"/>
  <c r="M41" i="6"/>
  <c r="H83" i="6" s="1"/>
  <c r="O41" i="6"/>
  <c r="S41" i="6"/>
  <c r="U41" i="6"/>
  <c r="W41" i="6"/>
  <c r="K42" i="6"/>
  <c r="M42" i="6"/>
  <c r="H84" i="6" s="1"/>
  <c r="O42" i="6"/>
  <c r="P84" i="6" s="1"/>
  <c r="S42" i="6"/>
  <c r="U42" i="6"/>
  <c r="W42" i="6"/>
  <c r="G63" i="6"/>
  <c r="G74" i="6" s="1"/>
  <c r="I63" i="6"/>
  <c r="K63" i="6"/>
  <c r="K74" i="6" s="1"/>
  <c r="M63" i="6"/>
  <c r="M74" i="6" s="1"/>
  <c r="O63" i="6"/>
  <c r="O84" i="6" s="1"/>
  <c r="Q63" i="6"/>
  <c r="Q73" i="6" s="1"/>
  <c r="K70" i="6"/>
  <c r="E71" i="6"/>
  <c r="G71" i="6"/>
  <c r="G73" i="6"/>
  <c r="K75" i="6"/>
  <c r="M75" i="6"/>
  <c r="K80" i="6"/>
  <c r="K81" i="6"/>
  <c r="L35" i="6"/>
  <c r="T35" i="6"/>
  <c r="L36" i="6"/>
  <c r="B78" i="6" s="1"/>
  <c r="T36" i="6"/>
  <c r="L37" i="6"/>
  <c r="E79" i="6" s="1"/>
  <c r="T37" i="6"/>
  <c r="L38" i="6"/>
  <c r="T38" i="6"/>
  <c r="L39" i="6"/>
  <c r="T39" i="6"/>
  <c r="L40" i="6"/>
  <c r="B82" i="6" s="1"/>
  <c r="T40" i="6"/>
  <c r="J82" i="6" s="1"/>
  <c r="L41" i="6"/>
  <c r="D83" i="6" s="1"/>
  <c r="T41" i="6"/>
  <c r="L42" i="6"/>
  <c r="T42" i="6"/>
  <c r="F63" i="6"/>
  <c r="J63" i="6"/>
  <c r="J74" i="6" s="1"/>
  <c r="N63" i="6"/>
  <c r="N75" i="6" s="1"/>
  <c r="D65" i="6"/>
  <c r="H65" i="6"/>
  <c r="L65" i="6"/>
  <c r="D66" i="6"/>
  <c r="L66" i="6"/>
  <c r="B67" i="6"/>
  <c r="D67" i="6"/>
  <c r="P67" i="6"/>
  <c r="B69" i="6"/>
  <c r="H69" i="6"/>
  <c r="L69" i="6"/>
  <c r="P69" i="6"/>
  <c r="B70" i="6"/>
  <c r="N70" i="6"/>
  <c r="P70" i="6"/>
  <c r="B71" i="6"/>
  <c r="D71" i="6"/>
  <c r="B73" i="6"/>
  <c r="H73" i="6"/>
  <c r="B74" i="6"/>
  <c r="H75" i="6"/>
  <c r="J75" i="6"/>
  <c r="L75" i="6"/>
  <c r="H77" i="6"/>
  <c r="J77" i="6"/>
  <c r="L77" i="6"/>
  <c r="B80" i="6"/>
  <c r="D80" i="6"/>
  <c r="H81" i="6"/>
  <c r="J81" i="6"/>
  <c r="L81" i="6"/>
  <c r="N81" i="6"/>
  <c r="P81" i="6"/>
  <c r="H82" i="6"/>
  <c r="P82" i="6"/>
  <c r="L83" i="6"/>
  <c r="P83" i="6"/>
  <c r="H78" i="6" l="1"/>
  <c r="N74" i="6"/>
  <c r="B72" i="6"/>
  <c r="J70" i="6"/>
  <c r="J68" i="6"/>
  <c r="F84" i="6"/>
  <c r="E81" i="6"/>
  <c r="E77" i="6"/>
  <c r="Q76" i="6"/>
  <c r="M69" i="6"/>
  <c r="C74" i="6"/>
  <c r="B75" i="6"/>
  <c r="P74" i="6"/>
  <c r="J66" i="6"/>
  <c r="H70" i="6"/>
  <c r="J80" i="6"/>
  <c r="M83" i="6"/>
  <c r="O76" i="6"/>
  <c r="O67" i="6"/>
  <c r="G84" i="6"/>
  <c r="K83" i="6"/>
  <c r="K79" i="6"/>
  <c r="H67" i="6"/>
  <c r="P76" i="6"/>
  <c r="M78" i="6"/>
  <c r="Q74" i="6"/>
  <c r="K84" i="6"/>
  <c r="N77" i="6"/>
  <c r="B68" i="6"/>
  <c r="M82" i="6"/>
  <c r="Q75" i="6"/>
  <c r="G66" i="6"/>
  <c r="C73" i="6"/>
  <c r="C69" i="6"/>
  <c r="P78" i="6"/>
  <c r="O75" i="6"/>
  <c r="M65" i="6"/>
  <c r="M85" i="6" s="1"/>
  <c r="J83" i="6"/>
  <c r="J79" i="6"/>
  <c r="O80" i="6"/>
  <c r="O78" i="6"/>
  <c r="G75" i="6"/>
  <c r="O71" i="6"/>
  <c r="G68" i="6"/>
  <c r="G85" i="6" s="1"/>
  <c r="O66" i="6"/>
  <c r="Q84" i="6"/>
  <c r="I83" i="6"/>
  <c r="I81" i="6"/>
  <c r="I79" i="6"/>
  <c r="I77" i="6"/>
  <c r="N76" i="6"/>
  <c r="O68" i="6"/>
  <c r="K65" i="6"/>
  <c r="J72" i="6"/>
  <c r="L73" i="6"/>
  <c r="N82" i="6"/>
  <c r="N80" i="6"/>
  <c r="N78" i="6"/>
  <c r="J69" i="6"/>
  <c r="J65" i="6"/>
  <c r="J86" i="6" s="1"/>
  <c r="I74" i="6"/>
  <c r="O73" i="6"/>
  <c r="N72" i="6"/>
  <c r="M70" i="6"/>
  <c r="I70" i="6"/>
  <c r="M68" i="6"/>
  <c r="I68" i="6"/>
  <c r="E66" i="6"/>
  <c r="I66" i="6"/>
  <c r="I75" i="6"/>
  <c r="E73" i="6"/>
  <c r="J71" i="6"/>
  <c r="J67" i="6"/>
  <c r="L68" i="6"/>
  <c r="B79" i="6"/>
  <c r="J78" i="6"/>
  <c r="G80" i="6"/>
  <c r="G76" i="6"/>
  <c r="O74" i="6"/>
  <c r="O72" i="6"/>
  <c r="G67" i="6"/>
  <c r="M80" i="6"/>
  <c r="I80" i="6"/>
  <c r="B65" i="6"/>
  <c r="J76" i="6"/>
  <c r="I72" i="6"/>
  <c r="I85" i="6" s="1"/>
  <c r="C70" i="6"/>
  <c r="K68" i="6"/>
  <c r="C66" i="6"/>
  <c r="I76" i="6"/>
  <c r="J73" i="6"/>
  <c r="K66" i="6"/>
  <c r="P66" i="6"/>
  <c r="B83" i="6"/>
  <c r="E82" i="6"/>
  <c r="E78" i="6"/>
  <c r="O82" i="6"/>
  <c r="Q80" i="6"/>
  <c r="M79" i="6"/>
  <c r="E76" i="6"/>
  <c r="G72" i="6"/>
  <c r="O70" i="6"/>
  <c r="E69" i="6"/>
  <c r="E67" i="6"/>
  <c r="E65" i="6"/>
  <c r="I71" i="6"/>
  <c r="I69" i="6"/>
  <c r="I67" i="6"/>
  <c r="I65" i="6"/>
  <c r="I86" i="6" s="1"/>
  <c r="I73" i="6"/>
  <c r="G69" i="6"/>
  <c r="G65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Q83" i="6"/>
  <c r="Q79" i="6"/>
  <c r="E75" i="6"/>
  <c r="E72" i="6"/>
  <c r="E70" i="6"/>
  <c r="E68" i="6"/>
  <c r="D82" i="6"/>
  <c r="D81" i="6"/>
  <c r="D79" i="6"/>
  <c r="D78" i="6"/>
  <c r="D77" i="6"/>
  <c r="D76" i="6"/>
  <c r="D75" i="6"/>
  <c r="D74" i="6"/>
  <c r="D73" i="6"/>
  <c r="D72" i="6"/>
  <c r="D69" i="6"/>
  <c r="D68" i="6"/>
  <c r="B84" i="6"/>
  <c r="E80" i="6"/>
  <c r="O83" i="6"/>
  <c r="K82" i="6"/>
  <c r="G81" i="6"/>
  <c r="O79" i="6"/>
  <c r="K78" i="6"/>
  <c r="G77" i="6"/>
  <c r="C65" i="6"/>
  <c r="N44" i="6"/>
  <c r="B81" i="6"/>
  <c r="Q71" i="6"/>
  <c r="Q69" i="6"/>
  <c r="Q67" i="6"/>
  <c r="Q65" i="6"/>
  <c r="N73" i="6"/>
  <c r="N69" i="6"/>
  <c r="N68" i="6"/>
  <c r="L67" i="6"/>
  <c r="H66" i="6"/>
  <c r="H86" i="6" s="1"/>
  <c r="Q81" i="6"/>
  <c r="Q77" i="6"/>
  <c r="M76" i="6"/>
  <c r="M73" i="6"/>
  <c r="M72" i="6"/>
  <c r="M71" i="6"/>
  <c r="M67" i="6"/>
  <c r="M66" i="6"/>
  <c r="M84" i="6"/>
  <c r="B77" i="6"/>
  <c r="Q72" i="6"/>
  <c r="Q70" i="6"/>
  <c r="Q68" i="6"/>
  <c r="Q66" i="6"/>
  <c r="P79" i="6"/>
  <c r="P73" i="6"/>
  <c r="C83" i="6"/>
  <c r="O69" i="6"/>
  <c r="O65" i="6"/>
  <c r="N83" i="6"/>
  <c r="N79" i="6"/>
  <c r="G83" i="6"/>
  <c r="O81" i="6"/>
  <c r="G79" i="6"/>
  <c r="O77" i="6"/>
  <c r="K76" i="6"/>
  <c r="K73" i="6"/>
  <c r="K72" i="6"/>
  <c r="K71" i="6"/>
  <c r="K67" i="6"/>
  <c r="P68" i="6"/>
  <c r="G82" i="6"/>
  <c r="G78" i="6"/>
  <c r="L72" i="6"/>
  <c r="L71" i="6"/>
  <c r="N84" i="6"/>
  <c r="J84" i="6"/>
  <c r="Q82" i="6"/>
  <c r="M81" i="6"/>
  <c r="Q78" i="6"/>
  <c r="M77" i="6"/>
  <c r="I84" i="6"/>
  <c r="N67" i="6"/>
  <c r="F67" i="6"/>
  <c r="N66" i="6"/>
  <c r="F66" i="6"/>
  <c r="N65" i="6"/>
  <c r="N86" i="6" s="1"/>
  <c r="F65" i="6"/>
  <c r="E83" i="6"/>
  <c r="V43" i="6"/>
  <c r="T44" i="6"/>
  <c r="T43" i="6"/>
  <c r="U43" i="6"/>
  <c r="U44" i="6"/>
  <c r="O44" i="6"/>
  <c r="O43" i="6"/>
  <c r="K44" i="6"/>
  <c r="K43" i="6"/>
  <c r="G16" i="6"/>
  <c r="P16" i="6"/>
  <c r="H16" i="6"/>
  <c r="C82" i="6"/>
  <c r="C81" i="6"/>
  <c r="C80" i="6"/>
  <c r="C79" i="6"/>
  <c r="C78" i="6"/>
  <c r="C77" i="6"/>
  <c r="C84" i="6"/>
  <c r="D84" i="6"/>
  <c r="N43" i="6"/>
  <c r="V44" i="6"/>
  <c r="L43" i="6"/>
  <c r="L44" i="6"/>
  <c r="W43" i="6"/>
  <c r="W44" i="6"/>
  <c r="S43" i="6"/>
  <c r="S44" i="6"/>
  <c r="M44" i="6"/>
  <c r="M43" i="6"/>
  <c r="R16" i="6"/>
  <c r="J16" i="6"/>
  <c r="E84" i="6"/>
  <c r="P86" i="6" l="1"/>
  <c r="F85" i="6"/>
  <c r="H85" i="6"/>
  <c r="G86" i="6"/>
  <c r="J85" i="6"/>
  <c r="O86" i="6"/>
  <c r="M86" i="6"/>
  <c r="L85" i="6"/>
  <c r="Q86" i="6"/>
  <c r="B86" i="6"/>
  <c r="K85" i="6"/>
  <c r="Q85" i="6"/>
  <c r="N85" i="6"/>
  <c r="L86" i="6"/>
  <c r="K86" i="6"/>
  <c r="F86" i="6"/>
  <c r="E86" i="6"/>
  <c r="P85" i="6"/>
  <c r="B85" i="6"/>
  <c r="O85" i="6"/>
  <c r="D86" i="6"/>
  <c r="C85" i="6"/>
  <c r="D85" i="6"/>
  <c r="C86" i="6"/>
  <c r="O16" i="6"/>
  <c r="M16" i="6"/>
  <c r="K16" i="6"/>
  <c r="N16" i="6"/>
  <c r="L16" i="6"/>
  <c r="E85" i="6"/>
  <c r="W16" i="6"/>
  <c r="U16" i="6"/>
  <c r="S16" i="6"/>
  <c r="V16" i="6"/>
  <c r="T16" i="6"/>
  <c r="G30" i="2" l="1"/>
  <c r="F37" i="2"/>
  <c r="G3" i="2" l="1"/>
  <c r="G28" i="2"/>
  <c r="G29" i="2"/>
  <c r="F38" i="2"/>
  <c r="F4" i="2"/>
  <c r="F23" i="2"/>
  <c r="G13" i="2"/>
  <c r="G36" i="2"/>
  <c r="F3" i="2"/>
  <c r="F29" i="2"/>
  <c r="G14" i="2"/>
  <c r="G37" i="2"/>
  <c r="F7" i="2"/>
  <c r="F30" i="2"/>
  <c r="G20" i="2"/>
  <c r="G38" i="2"/>
  <c r="F13" i="2"/>
  <c r="F31" i="2"/>
  <c r="G21" i="2"/>
  <c r="F14" i="2"/>
  <c r="G22" i="2"/>
  <c r="F34" i="2"/>
  <c r="F18" i="2"/>
  <c r="F17" i="2"/>
  <c r="F24" i="2"/>
  <c r="F33" i="2"/>
  <c r="F25" i="2"/>
  <c r="F32" i="2"/>
  <c r="F8" i="2"/>
  <c r="F36" i="2"/>
  <c r="F28" i="2"/>
  <c r="F20" i="2"/>
  <c r="F12" i="2"/>
  <c r="F5" i="2"/>
  <c r="F35" i="2"/>
  <c r="F27" i="2"/>
  <c r="F19" i="2"/>
  <c r="F11" i="2"/>
  <c r="F6" i="2"/>
  <c r="F26" i="2"/>
  <c r="F10" i="2"/>
  <c r="F9" i="2"/>
  <c r="F16" i="2"/>
  <c r="F21" i="2"/>
  <c r="G4" i="2"/>
  <c r="G33" i="2"/>
  <c r="G25" i="2"/>
  <c r="G17" i="2"/>
  <c r="G5" i="2"/>
  <c r="G32" i="2"/>
  <c r="G24" i="2"/>
  <c r="G16" i="2"/>
  <c r="G8" i="2"/>
  <c r="G6" i="2"/>
  <c r="G31" i="2"/>
  <c r="G23" i="2"/>
  <c r="G15" i="2"/>
  <c r="G7" i="2"/>
  <c r="G35" i="2"/>
  <c r="G27" i="2"/>
  <c r="G19" i="2"/>
  <c r="G11" i="2"/>
  <c r="G34" i="2"/>
  <c r="G26" i="2"/>
  <c r="G18" i="2"/>
  <c r="G10" i="2"/>
  <c r="G9" i="2"/>
  <c r="F22" i="2"/>
  <c r="F15" i="2"/>
  <c r="G12" i="2"/>
</calcChain>
</file>

<file path=xl/comments1.xml><?xml version="1.0" encoding="utf-8"?>
<comments xmlns="http://schemas.openxmlformats.org/spreadsheetml/2006/main">
  <authors>
    <author>vv6740</author>
  </authors>
  <commentList>
    <comment ref="K15" authorId="0" shapeId="0">
      <text>
        <r>
          <rPr>
            <b/>
            <sz val="8"/>
            <color indexed="81"/>
            <rFont val="Tahoma"/>
            <family val="2"/>
          </rPr>
          <t>vv6740:</t>
        </r>
        <r>
          <rPr>
            <sz val="8"/>
            <color indexed="81"/>
            <rFont val="Tahoma"/>
            <family val="2"/>
          </rPr>
          <t xml:space="preserve">
only informative - not used in calculations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vv6740:</t>
        </r>
        <r>
          <rPr>
            <sz val="8"/>
            <color indexed="81"/>
            <rFont val="Tahoma"/>
            <family val="2"/>
          </rPr>
          <t xml:space="preserve">
only informative - not used in calculations</t>
        </r>
      </text>
    </comment>
  </commentList>
</comments>
</file>

<file path=xl/comments2.xml><?xml version="1.0" encoding="utf-8"?>
<comments xmlns="http://schemas.openxmlformats.org/spreadsheetml/2006/main">
  <authors>
    <author>vv6740</author>
  </authors>
  <commentList>
    <comment ref="K15" authorId="0" shapeId="0">
      <text>
        <r>
          <rPr>
            <b/>
            <sz val="8"/>
            <color indexed="81"/>
            <rFont val="Tahoma"/>
            <family val="2"/>
          </rPr>
          <t>vv6740:</t>
        </r>
        <r>
          <rPr>
            <sz val="8"/>
            <color indexed="81"/>
            <rFont val="Tahoma"/>
            <family val="2"/>
          </rPr>
          <t xml:space="preserve">
only informative - not used in calculations</t>
        </r>
      </text>
    </comment>
    <comment ref="S15" authorId="0" shapeId="0">
      <text>
        <r>
          <rPr>
            <b/>
            <sz val="8"/>
            <color indexed="81"/>
            <rFont val="Tahoma"/>
            <family val="2"/>
          </rPr>
          <t>vv6740:</t>
        </r>
        <r>
          <rPr>
            <sz val="8"/>
            <color indexed="81"/>
            <rFont val="Tahoma"/>
            <family val="2"/>
          </rPr>
          <t xml:space="preserve">
only informative - not used in calculations</t>
        </r>
      </text>
    </comment>
  </commentList>
</comments>
</file>

<file path=xl/sharedStrings.xml><?xml version="1.0" encoding="utf-8"?>
<sst xmlns="http://schemas.openxmlformats.org/spreadsheetml/2006/main" count="365" uniqueCount="98">
  <si>
    <t xml:space="preserve">Simulation </t>
  </si>
  <si>
    <t>Initial Dice Throw</t>
  </si>
  <si>
    <t>Total Losses</t>
  </si>
  <si>
    <t>Total</t>
  </si>
  <si>
    <t>Average</t>
  </si>
  <si>
    <t>Example 1</t>
  </si>
  <si>
    <t>Example 2</t>
  </si>
  <si>
    <t>Example 3</t>
  </si>
  <si>
    <t>Example 4</t>
  </si>
  <si>
    <t>Example 5</t>
  </si>
  <si>
    <t>Example 6</t>
  </si>
  <si>
    <t>Team</t>
  </si>
  <si>
    <t>Loss 1</t>
  </si>
  <si>
    <t>Loss 2</t>
  </si>
  <si>
    <t>Loss 3</t>
  </si>
  <si>
    <t>Recovery each Loss</t>
  </si>
  <si>
    <t>Annual Recoveries</t>
  </si>
  <si>
    <t>1) Throw the dice.  4, 5 or 6 represents no losses, 1 is one loss, 2 two losses and 3 three losses</t>
  </si>
  <si>
    <t>2) For each loss you generate, throw the dice again.  The number thrown is the amount of loss in millions</t>
  </si>
  <si>
    <t>4) Propose reinsurance strategy to protect gross losses - see separate sheet</t>
  </si>
  <si>
    <t>Layer 2m xs 1m</t>
  </si>
  <si>
    <t>Layer 3m xs 3m</t>
  </si>
  <si>
    <t>2m x 1m (Gross)</t>
  </si>
  <si>
    <t>1 limit</t>
  </si>
  <si>
    <t>61% ROL</t>
  </si>
  <si>
    <t>2 limits</t>
  </si>
  <si>
    <t>94% ROL</t>
  </si>
  <si>
    <t>3 limits</t>
  </si>
  <si>
    <t>104% ROL</t>
  </si>
  <si>
    <t>3m x 3m (Gross)</t>
  </si>
  <si>
    <t>39% ROL</t>
  </si>
  <si>
    <t>48% ROL</t>
  </si>
  <si>
    <t>49% ROL</t>
  </si>
  <si>
    <t>(0, 1, 2 or 3)</t>
  </si>
  <si>
    <t>Team number</t>
  </si>
  <si>
    <t>Reinsurance strategy</t>
  </si>
  <si>
    <t>If 1 Limit (max 2)</t>
  </si>
  <si>
    <t>If 2 Limits (max 4)</t>
  </si>
  <si>
    <t>If 3 Limits (max 6)</t>
  </si>
  <si>
    <t>Total (unlim reinst)</t>
  </si>
  <si>
    <t>If 1 Limit (max 3)</t>
  </si>
  <si>
    <t>If 2 Limits (max 6)</t>
  </si>
  <si>
    <t>If 3 Limits (max 9)</t>
  </si>
  <si>
    <t>Implied Num of Losses</t>
  </si>
  <si>
    <t>How many limits to buy?</t>
  </si>
  <si>
    <t>The Company</t>
  </si>
  <si>
    <r>
      <t>•</t>
    </r>
    <r>
      <rPr>
        <sz val="18"/>
        <color indexed="8"/>
        <rFont val="Arial"/>
        <family val="2"/>
      </rPr>
      <t>Premium 10m a year</t>
    </r>
  </si>
  <si>
    <r>
      <t>•</t>
    </r>
    <r>
      <rPr>
        <sz val="18"/>
        <color indexed="8"/>
        <rFont val="Arial"/>
        <family val="2"/>
      </rPr>
      <t>Expenses 20%</t>
    </r>
  </si>
  <si>
    <t>Large Claim Numbers</t>
  </si>
  <si>
    <r>
      <t>•</t>
    </r>
    <r>
      <rPr>
        <sz val="18"/>
        <color indexed="8"/>
        <rFont val="Arial"/>
        <family val="2"/>
      </rPr>
      <t>50% chance no claims</t>
    </r>
  </si>
  <si>
    <r>
      <t>•</t>
    </r>
    <r>
      <rPr>
        <sz val="18"/>
        <color indexed="8"/>
        <rFont val="Arial"/>
        <family val="2"/>
      </rPr>
      <t>16.67% chance of 1</t>
    </r>
  </si>
  <si>
    <r>
      <t>•</t>
    </r>
    <r>
      <rPr>
        <sz val="18"/>
        <color indexed="8"/>
        <rFont val="Arial"/>
        <family val="2"/>
      </rPr>
      <t>16.67% chance of 2</t>
    </r>
  </si>
  <si>
    <r>
      <t>•</t>
    </r>
    <r>
      <rPr>
        <sz val="18"/>
        <color indexed="8"/>
        <rFont val="Arial"/>
        <family val="2"/>
      </rPr>
      <t>16.67% chance of 3</t>
    </r>
  </si>
  <si>
    <t>Large Claim Amounts</t>
  </si>
  <si>
    <r>
      <t>•</t>
    </r>
    <r>
      <rPr>
        <sz val="18"/>
        <color indexed="8"/>
        <rFont val="Arial"/>
        <family val="2"/>
      </rPr>
      <t xml:space="preserve">Equal chance of loss of 1, 2, 3, 4, 5 or 6 million  </t>
    </r>
  </si>
  <si>
    <t>Objectives:</t>
  </si>
  <si>
    <t>Whilst</t>
  </si>
  <si>
    <r>
      <t>•</t>
    </r>
    <r>
      <rPr>
        <sz val="18"/>
        <color indexed="8"/>
        <rFont val="Arial"/>
        <family val="2"/>
      </rPr>
      <t>Reward: Maximize average underwriting profit</t>
    </r>
  </si>
  <si>
    <r>
      <t>•</t>
    </r>
    <r>
      <rPr>
        <sz val="18"/>
        <color indexed="8"/>
        <rFont val="Arial"/>
        <family val="2"/>
      </rPr>
      <t>Risk: Minimize risk of losing more than 2m in the year</t>
    </r>
  </si>
  <si>
    <t>The Dice Game</t>
  </si>
  <si>
    <t>1B</t>
  </si>
  <si>
    <t>2B</t>
  </si>
  <si>
    <t>3B</t>
  </si>
  <si>
    <t>1A</t>
  </si>
  <si>
    <t>2A</t>
  </si>
  <si>
    <t>3A</t>
  </si>
  <si>
    <t>0B</t>
  </si>
  <si>
    <t>0A</t>
  </si>
  <si>
    <t>1st layer</t>
  </si>
  <si>
    <t>2nd layer</t>
  </si>
  <si>
    <t>If 0 Limit (max 0)</t>
  </si>
  <si>
    <t>Do not delete this row - used for the formulas and to separate the example from the calcuations</t>
  </si>
  <si>
    <t>*first figure represents number of limits and A stands for the 1st layer, B for the 2nd layer</t>
  </si>
  <si>
    <t>Propose one or several possible reinsurance covers that optimize the objectives of the insurer</t>
  </si>
  <si>
    <t>Limits on layers purchased</t>
  </si>
  <si>
    <t>Reinsurance Costs</t>
  </si>
  <si>
    <t>Premium [+]</t>
  </si>
  <si>
    <t>Expenses [-]</t>
  </si>
  <si>
    <t>Reinsurance Costs [-]</t>
  </si>
  <si>
    <r>
      <t xml:space="preserve">Help - you might find helpful following excel functions: </t>
    </r>
    <r>
      <rPr>
        <b/>
        <sz val="10"/>
        <rFont val="Arial"/>
        <family val="2"/>
      </rPr>
      <t>IF; MIN; MAX; VLOOKUP; HLOOKUP; COUNTIF</t>
    </r>
  </si>
  <si>
    <t>Net UW Result</t>
  </si>
  <si>
    <r>
      <t xml:space="preserve">Risk | </t>
    </r>
    <r>
      <rPr>
        <sz val="10"/>
        <rFont val="Arial"/>
        <family val="2"/>
      </rPr>
      <t>Probability of having Net UW Result &lt;=-2,000,000</t>
    </r>
  </si>
  <si>
    <r>
      <t>Reward |</t>
    </r>
    <r>
      <rPr>
        <sz val="10"/>
        <rFont val="Arial"/>
        <family val="2"/>
      </rPr>
      <t xml:space="preserve"> Average Net UW Result</t>
    </r>
  </si>
  <si>
    <t>Input</t>
  </si>
  <si>
    <t>Strategy 1</t>
  </si>
  <si>
    <t>Strategy 2</t>
  </si>
  <si>
    <t>Strategy 3</t>
  </si>
  <si>
    <t>Strategy 4</t>
  </si>
  <si>
    <t>Strategy Layer 1</t>
  </si>
  <si>
    <t>Strategy Layer 2</t>
  </si>
  <si>
    <t>RISK</t>
  </si>
  <si>
    <t>REWARD</t>
  </si>
  <si>
    <t>3) Repeat for 10 simulated years (or 20 if time) - calculate "Totals" and "Averages" in rows 43 and 44 where not greyed out</t>
  </si>
  <si>
    <t>throw</t>
  </si>
  <si>
    <t>no. losses</t>
  </si>
  <si>
    <t>limit</t>
  </si>
  <si>
    <t>retention</t>
  </si>
  <si>
    <t>Important: we don't know the risk appetite of the insurer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</si>
</sst>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-* #,##0.00_-;\-* #,##0.00_-;_-* &quot;-&quot;??_-;_-@_-"/>
    <numFmt numFmtId="165" formatCode="0.0"/>
    <numFmt numFmtId="166" formatCode="_-* #,##0_-;\-* #,##0_-;_-* &quot;-&quot;??_-;_-@_-"/>
    <numFmt numFmtId="167" formatCode="#,##0_ ;\-#,##0\ "/>
    <numFmt numFmtId="168" formatCode="_-* #,##0.0_-;\-* #,##0.0_-;_-* &quot;-&quot;??_-;_-@_-"/>
  </numFmts>
  <fonts count="2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b/>
      <i/>
      <sz val="18"/>
      <name val="Arial"/>
      <family val="2"/>
    </font>
    <font>
      <sz val="8"/>
      <name val="Arial"/>
      <family val="2"/>
    </font>
    <font>
      <sz val="16"/>
      <name val="Arial"/>
      <family val="2"/>
    </font>
    <font>
      <b/>
      <u/>
      <sz val="16"/>
      <name val="Arial"/>
      <family val="2"/>
    </font>
    <font>
      <sz val="18"/>
      <color indexed="8"/>
      <name val="Arial"/>
      <family val="2"/>
    </font>
    <font>
      <sz val="16"/>
      <color indexed="56"/>
      <name val="Arial"/>
      <family val="2"/>
    </font>
    <font>
      <sz val="10"/>
      <color indexed="56"/>
      <name val="Arial"/>
      <family val="2"/>
    </font>
    <font>
      <b/>
      <sz val="18"/>
      <color indexed="8"/>
      <name val="Arial"/>
      <family val="2"/>
    </font>
    <font>
      <sz val="18"/>
      <color indexed="30"/>
      <name val="Wingdings 3"/>
      <family val="1"/>
      <charset val="2"/>
    </font>
    <font>
      <sz val="18"/>
      <color indexed="8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8"/>
      <name val="Arial"/>
      <family val="2"/>
    </font>
    <font>
      <b/>
      <i/>
      <sz val="10"/>
      <name val="Arial"/>
      <family val="2"/>
    </font>
    <font>
      <b/>
      <sz val="16"/>
      <name val="Arial"/>
      <family val="2"/>
    </font>
    <font>
      <b/>
      <sz val="10"/>
      <color theme="3"/>
      <name val="Arial"/>
      <family val="2"/>
    </font>
    <font>
      <sz val="10"/>
      <color theme="0" tint="-0.1499984740745262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auto="1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uble">
        <color auto="1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0">
    <xf numFmtId="0" fontId="0" fillId="0" borderId="0" xfId="0"/>
    <xf numFmtId="0" fontId="0" fillId="0" borderId="0" xfId="0" applyBorder="1"/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4" fillId="0" borderId="0" xfId="0" applyFont="1" applyBorder="1"/>
    <xf numFmtId="0" fontId="3" fillId="0" borderId="0" xfId="0" applyFont="1" applyBorder="1"/>
    <xf numFmtId="0" fontId="7" fillId="0" borderId="0" xfId="0" applyFont="1" applyBorder="1"/>
    <xf numFmtId="0" fontId="10" fillId="0" borderId="0" xfId="0" applyFont="1" applyBorder="1"/>
    <xf numFmtId="0" fontId="11" fillId="0" borderId="0" xfId="0" applyFont="1" applyBorder="1"/>
    <xf numFmtId="0" fontId="12" fillId="0" borderId="0" xfId="0" applyFont="1" applyAlignment="1">
      <alignment horizontal="left" indent="2" readingOrder="1"/>
    </xf>
    <xf numFmtId="0" fontId="13" fillId="0" borderId="0" xfId="0" applyFont="1" applyAlignment="1">
      <alignment horizontal="left" indent="2" readingOrder="1"/>
    </xf>
    <xf numFmtId="0" fontId="14" fillId="0" borderId="0" xfId="0" applyFont="1" applyAlignment="1">
      <alignment horizontal="left" indent="2" readingOrder="1"/>
    </xf>
    <xf numFmtId="0" fontId="2" fillId="0" borderId="0" xfId="0" applyFont="1" applyBorder="1" applyAlignment="1">
      <alignment horizontal="center"/>
    </xf>
    <xf numFmtId="165" fontId="1" fillId="3" borderId="0" xfId="1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center" wrapText="1"/>
    </xf>
    <xf numFmtId="0" fontId="1" fillId="3" borderId="0" xfId="0" applyFont="1" applyFill="1" applyBorder="1" applyAlignment="1">
      <alignment horizontal="center"/>
    </xf>
    <xf numFmtId="2" fontId="1" fillId="3" borderId="0" xfId="0" applyNumberFormat="1" applyFont="1" applyFill="1" applyBorder="1" applyAlignment="1">
      <alignment horizontal="center"/>
    </xf>
    <xf numFmtId="1" fontId="1" fillId="0" borderId="0" xfId="0" applyNumberFormat="1" applyFont="1" applyAlignment="1">
      <alignment horizontal="center"/>
    </xf>
    <xf numFmtId="166" fontId="1" fillId="0" borderId="0" xfId="1" applyNumberFormat="1" applyFont="1" applyBorder="1" applyAlignment="1">
      <alignment horizontal="center"/>
    </xf>
    <xf numFmtId="0" fontId="19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167" fontId="1" fillId="0" borderId="7" xfId="1" applyNumberFormat="1" applyFont="1" applyBorder="1" applyAlignment="1">
      <alignment horizontal="center"/>
    </xf>
    <xf numFmtId="167" fontId="1" fillId="0" borderId="6" xfId="1" applyNumberFormat="1" applyFont="1" applyBorder="1" applyAlignment="1">
      <alignment horizontal="center"/>
    </xf>
    <xf numFmtId="166" fontId="1" fillId="0" borderId="0" xfId="0" applyNumberFormat="1" applyFont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17" xfId="0" applyFont="1" applyBorder="1" applyAlignment="1">
      <alignment horizontal="center"/>
    </xf>
    <xf numFmtId="3" fontId="1" fillId="0" borderId="11" xfId="0" applyNumberFormat="1" applyFon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166" fontId="1" fillId="0" borderId="11" xfId="1" applyNumberFormat="1" applyFont="1" applyBorder="1" applyAlignment="1">
      <alignment horizontal="right"/>
    </xf>
    <xf numFmtId="166" fontId="1" fillId="0" borderId="0" xfId="1" applyNumberFormat="1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0" borderId="11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0" fontId="1" fillId="0" borderId="20" xfId="0" applyFont="1" applyBorder="1" applyAlignment="1">
      <alignment horizontal="center"/>
    </xf>
    <xf numFmtId="0" fontId="2" fillId="0" borderId="21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2" fillId="0" borderId="14" xfId="0" applyFont="1" applyBorder="1" applyAlignment="1">
      <alignment horizontal="right"/>
    </xf>
    <xf numFmtId="0" fontId="2" fillId="0" borderId="15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2" fillId="0" borderId="16" xfId="0" applyFont="1" applyBorder="1" applyAlignment="1">
      <alignment horizontal="right"/>
    </xf>
    <xf numFmtId="0" fontId="2" fillId="0" borderId="12" xfId="0" applyFont="1" applyBorder="1" applyAlignment="1">
      <alignment horizontal="center"/>
    </xf>
    <xf numFmtId="3" fontId="1" fillId="0" borderId="16" xfId="0" applyNumberFormat="1" applyFont="1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3" fontId="1" fillId="0" borderId="22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0" xfId="0" applyNumberFormat="1" applyFont="1" applyFill="1" applyBorder="1" applyAlignment="1">
      <alignment horizontal="right"/>
    </xf>
    <xf numFmtId="0" fontId="2" fillId="0" borderId="23" xfId="0" applyFont="1" applyBorder="1" applyAlignment="1">
      <alignment horizontal="center"/>
    </xf>
    <xf numFmtId="167" fontId="2" fillId="0" borderId="24" xfId="1" applyNumberFormat="1" applyFont="1" applyBorder="1" applyAlignment="1">
      <alignment horizontal="right"/>
    </xf>
    <xf numFmtId="167" fontId="2" fillId="0" borderId="19" xfId="1" applyNumberFormat="1" applyFont="1" applyBorder="1" applyAlignment="1">
      <alignment horizontal="right"/>
    </xf>
    <xf numFmtId="167" fontId="2" fillId="0" borderId="18" xfId="1" applyNumberFormat="1" applyFont="1" applyBorder="1" applyAlignment="1">
      <alignment horizontal="right"/>
    </xf>
    <xf numFmtId="166" fontId="1" fillId="0" borderId="16" xfId="1" applyNumberFormat="1" applyFont="1" applyBorder="1" applyAlignment="1">
      <alignment horizontal="right"/>
    </xf>
    <xf numFmtId="0" fontId="2" fillId="0" borderId="9" xfId="0" applyFont="1" applyBorder="1" applyAlignment="1">
      <alignment horizontal="center"/>
    </xf>
    <xf numFmtId="166" fontId="1" fillId="0" borderId="22" xfId="1" applyNumberFormat="1" applyFont="1" applyBorder="1" applyAlignment="1">
      <alignment horizontal="right"/>
    </xf>
    <xf numFmtId="166" fontId="1" fillId="0" borderId="8" xfId="1" applyNumberFormat="1" applyFont="1" applyBorder="1" applyAlignment="1">
      <alignment horizontal="right"/>
    </xf>
    <xf numFmtId="166" fontId="1" fillId="0" borderId="10" xfId="1" applyNumberFormat="1" applyFont="1" applyBorder="1" applyAlignment="1">
      <alignment horizontal="right"/>
    </xf>
    <xf numFmtId="0" fontId="2" fillId="0" borderId="2" xfId="0" applyFont="1" applyBorder="1" applyAlignment="1">
      <alignment horizontal="center" wrapText="1"/>
    </xf>
    <xf numFmtId="164" fontId="2" fillId="0" borderId="24" xfId="0" applyNumberFormat="1" applyFont="1" applyBorder="1" applyAlignment="1">
      <alignment horizontal="right"/>
    </xf>
    <xf numFmtId="164" fontId="2" fillId="0" borderId="19" xfId="0" applyNumberFormat="1" applyFont="1" applyBorder="1" applyAlignment="1">
      <alignment horizontal="right"/>
    </xf>
    <xf numFmtId="164" fontId="2" fillId="0" borderId="18" xfId="0" applyNumberFormat="1" applyFont="1" applyBorder="1" applyAlignment="1">
      <alignment horizontal="right"/>
    </xf>
    <xf numFmtId="0" fontId="2" fillId="0" borderId="3" xfId="0" applyFont="1" applyBorder="1" applyAlignment="1">
      <alignment horizontal="center" wrapText="1"/>
    </xf>
    <xf numFmtId="166" fontId="2" fillId="0" borderId="26" xfId="0" applyNumberFormat="1" applyFont="1" applyBorder="1" applyAlignment="1">
      <alignment horizontal="right"/>
    </xf>
    <xf numFmtId="166" fontId="2" fillId="0" borderId="27" xfId="0" applyNumberFormat="1" applyFont="1" applyBorder="1" applyAlignment="1">
      <alignment horizontal="right"/>
    </xf>
    <xf numFmtId="0" fontId="1" fillId="0" borderId="13" xfId="0" applyFont="1" applyBorder="1" applyAlignment="1">
      <alignment horizontal="center" vertical="top"/>
    </xf>
    <xf numFmtId="166" fontId="20" fillId="0" borderId="25" xfId="0" applyNumberFormat="1" applyFont="1" applyBorder="1" applyAlignment="1">
      <alignment horizontal="right"/>
    </xf>
    <xf numFmtId="166" fontId="20" fillId="0" borderId="26" xfId="0" applyNumberFormat="1" applyFont="1" applyBorder="1" applyAlignment="1">
      <alignment horizontal="right"/>
    </xf>
    <xf numFmtId="0" fontId="1" fillId="0" borderId="0" xfId="0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1" fillId="2" borderId="33" xfId="0" applyFont="1" applyFill="1" applyBorder="1" applyAlignment="1">
      <alignment horizontal="center"/>
    </xf>
    <xf numFmtId="0" fontId="1" fillId="2" borderId="34" xfId="0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1" fillId="2" borderId="37" xfId="0" applyFont="1" applyFill="1" applyBorder="1" applyAlignment="1">
      <alignment horizontal="center"/>
    </xf>
    <xf numFmtId="0" fontId="1" fillId="2" borderId="38" xfId="0" applyFont="1" applyFill="1" applyBorder="1" applyAlignment="1">
      <alignment horizontal="center"/>
    </xf>
    <xf numFmtId="0" fontId="1" fillId="5" borderId="39" xfId="0" applyFont="1" applyFill="1" applyBorder="1" applyAlignment="1">
      <alignment horizontal="center"/>
    </xf>
    <xf numFmtId="0" fontId="1" fillId="5" borderId="40" xfId="0" applyFont="1" applyFill="1" applyBorder="1" applyAlignment="1">
      <alignment horizontal="center"/>
    </xf>
    <xf numFmtId="0" fontId="1" fillId="2" borderId="41" xfId="0" applyFont="1" applyFill="1" applyBorder="1" applyAlignment="1">
      <alignment horizontal="center"/>
    </xf>
    <xf numFmtId="0" fontId="1" fillId="2" borderId="42" xfId="0" applyFont="1" applyFill="1" applyBorder="1" applyAlignment="1">
      <alignment horizontal="center"/>
    </xf>
    <xf numFmtId="0" fontId="1" fillId="2" borderId="43" xfId="0" applyFont="1" applyFill="1" applyBorder="1" applyAlignment="1">
      <alignment horizontal="center"/>
    </xf>
    <xf numFmtId="0" fontId="1" fillId="5" borderId="44" xfId="0" applyFont="1" applyFill="1" applyBorder="1" applyAlignment="1">
      <alignment horizontal="center"/>
    </xf>
    <xf numFmtId="1" fontId="1" fillId="4" borderId="41" xfId="0" applyNumberFormat="1" applyFont="1" applyFill="1" applyBorder="1" applyAlignment="1">
      <alignment horizontal="center"/>
    </xf>
    <xf numFmtId="1" fontId="1" fillId="4" borderId="34" xfId="0" applyNumberFormat="1" applyFont="1" applyFill="1" applyBorder="1" applyAlignment="1">
      <alignment horizontal="center"/>
    </xf>
    <xf numFmtId="1" fontId="1" fillId="4" borderId="42" xfId="0" applyNumberFormat="1" applyFont="1" applyFill="1" applyBorder="1" applyAlignment="1">
      <alignment horizontal="center"/>
    </xf>
    <xf numFmtId="1" fontId="1" fillId="4" borderId="36" xfId="0" applyNumberFormat="1" applyFont="1" applyFill="1" applyBorder="1" applyAlignment="1">
      <alignment horizontal="center"/>
    </xf>
    <xf numFmtId="1" fontId="1" fillId="4" borderId="43" xfId="0" applyNumberFormat="1" applyFont="1" applyFill="1" applyBorder="1" applyAlignment="1">
      <alignment horizontal="center"/>
    </xf>
    <xf numFmtId="1" fontId="1" fillId="4" borderId="38" xfId="0" applyNumberFormat="1" applyFont="1" applyFill="1" applyBorder="1" applyAlignment="1">
      <alignment horizontal="center"/>
    </xf>
    <xf numFmtId="1" fontId="1" fillId="5" borderId="44" xfId="0" applyNumberFormat="1" applyFont="1" applyFill="1" applyBorder="1" applyAlignment="1">
      <alignment horizontal="center"/>
    </xf>
    <xf numFmtId="1" fontId="1" fillId="5" borderId="40" xfId="0" applyNumberFormat="1" applyFont="1" applyFill="1" applyBorder="1" applyAlignment="1">
      <alignment horizontal="center"/>
    </xf>
    <xf numFmtId="1" fontId="1" fillId="3" borderId="46" xfId="0" applyNumberFormat="1" applyFont="1" applyFill="1" applyBorder="1" applyAlignment="1">
      <alignment horizontal="center"/>
    </xf>
    <xf numFmtId="1" fontId="1" fillId="3" borderId="47" xfId="0" applyNumberFormat="1" applyFont="1" applyFill="1" applyBorder="1" applyAlignment="1">
      <alignment horizontal="center"/>
    </xf>
    <xf numFmtId="1" fontId="1" fillId="3" borderId="42" xfId="0" applyNumberFormat="1" applyFont="1" applyFill="1" applyBorder="1" applyAlignment="1">
      <alignment horizontal="center"/>
    </xf>
    <xf numFmtId="1" fontId="1" fillId="3" borderId="36" xfId="0" applyNumberFormat="1" applyFont="1" applyFill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165" fontId="1" fillId="3" borderId="48" xfId="1" applyNumberFormat="1" applyFont="1" applyFill="1" applyBorder="1" applyAlignment="1">
      <alignment horizontal="center"/>
    </xf>
    <xf numFmtId="165" fontId="1" fillId="3" borderId="49" xfId="1" applyNumberFormat="1" applyFont="1" applyFill="1" applyBorder="1" applyAlignment="1">
      <alignment horizontal="center"/>
    </xf>
    <xf numFmtId="165" fontId="1" fillId="3" borderId="50" xfId="1" applyNumberFormat="1" applyFont="1" applyFill="1" applyBorder="1" applyAlignment="1">
      <alignment horizontal="center"/>
    </xf>
    <xf numFmtId="0" fontId="1" fillId="4" borderId="33" xfId="0" applyFont="1" applyFill="1" applyBorder="1" applyAlignment="1">
      <alignment horizontal="center"/>
    </xf>
    <xf numFmtId="1" fontId="1" fillId="4" borderId="51" xfId="0" applyNumberFormat="1" applyFont="1" applyFill="1" applyBorder="1" applyAlignment="1">
      <alignment horizontal="center"/>
    </xf>
    <xf numFmtId="0" fontId="1" fillId="4" borderId="35" xfId="0" applyFont="1" applyFill="1" applyBorder="1" applyAlignment="1">
      <alignment horizontal="center"/>
    </xf>
    <xf numFmtId="1" fontId="1" fillId="4" borderId="52" xfId="0" applyNumberFormat="1" applyFont="1" applyFill="1" applyBorder="1" applyAlignment="1">
      <alignment horizontal="center"/>
    </xf>
    <xf numFmtId="0" fontId="1" fillId="4" borderId="37" xfId="0" applyFont="1" applyFill="1" applyBorder="1" applyAlignment="1">
      <alignment horizontal="center"/>
    </xf>
    <xf numFmtId="1" fontId="1" fillId="4" borderId="53" xfId="0" applyNumberFormat="1" applyFont="1" applyFill="1" applyBorder="1" applyAlignment="1">
      <alignment horizontal="center"/>
    </xf>
    <xf numFmtId="0" fontId="2" fillId="5" borderId="39" xfId="0" applyFont="1" applyFill="1" applyBorder="1" applyAlignment="1">
      <alignment horizontal="center"/>
    </xf>
    <xf numFmtId="1" fontId="1" fillId="5" borderId="54" xfId="0" applyNumberFormat="1" applyFont="1" applyFill="1" applyBorder="1" applyAlignment="1">
      <alignment horizontal="center"/>
    </xf>
    <xf numFmtId="0" fontId="1" fillId="3" borderId="45" xfId="0" applyFont="1" applyFill="1" applyBorder="1" applyAlignment="1">
      <alignment horizontal="center"/>
    </xf>
    <xf numFmtId="1" fontId="1" fillId="3" borderId="55" xfId="0" applyNumberFormat="1" applyFont="1" applyFill="1" applyBorder="1" applyAlignment="1">
      <alignment horizontal="center"/>
    </xf>
    <xf numFmtId="0" fontId="1" fillId="3" borderId="35" xfId="0" applyFont="1" applyFill="1" applyBorder="1" applyAlignment="1">
      <alignment horizontal="center"/>
    </xf>
    <xf numFmtId="1" fontId="1" fillId="3" borderId="52" xfId="0" applyNumberFormat="1" applyFont="1" applyFill="1" applyBorder="1" applyAlignment="1">
      <alignment horizontal="center"/>
    </xf>
    <xf numFmtId="165" fontId="1" fillId="3" borderId="56" xfId="1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0" fontId="2" fillId="2" borderId="57" xfId="0" applyFont="1" applyFill="1" applyBorder="1" applyAlignment="1">
      <alignment horizontal="center"/>
    </xf>
    <xf numFmtId="0" fontId="2" fillId="2" borderId="58" xfId="0" applyFont="1" applyFill="1" applyBorder="1" applyAlignment="1">
      <alignment horizontal="center"/>
    </xf>
    <xf numFmtId="0" fontId="2" fillId="2" borderId="5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left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 vertical="center" wrapText="1"/>
    </xf>
    <xf numFmtId="0" fontId="2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center" vertical="center" wrapText="1"/>
    </xf>
    <xf numFmtId="0" fontId="2" fillId="0" borderId="64" xfId="0" applyFont="1" applyBorder="1" applyAlignment="1">
      <alignment horizontal="center" vertical="center" wrapText="1"/>
    </xf>
    <xf numFmtId="0" fontId="2" fillId="0" borderId="65" xfId="0" applyFont="1" applyBorder="1" applyAlignment="1">
      <alignment horizontal="center" vertical="center" wrapText="1"/>
    </xf>
    <xf numFmtId="0" fontId="1" fillId="2" borderId="66" xfId="0" applyFont="1" applyFill="1" applyBorder="1" applyAlignment="1">
      <alignment horizontal="center"/>
    </xf>
    <xf numFmtId="0" fontId="2" fillId="2" borderId="51" xfId="0" applyFont="1" applyFill="1" applyBorder="1" applyAlignment="1">
      <alignment horizontal="center"/>
    </xf>
    <xf numFmtId="0" fontId="1" fillId="2" borderId="67" xfId="0" applyFont="1" applyFill="1" applyBorder="1" applyAlignment="1">
      <alignment horizontal="center"/>
    </xf>
    <xf numFmtId="0" fontId="2" fillId="2" borderId="52" xfId="0" applyFont="1" applyFill="1" applyBorder="1" applyAlignment="1">
      <alignment horizontal="center"/>
    </xf>
    <xf numFmtId="0" fontId="1" fillId="2" borderId="68" xfId="0" applyFont="1" applyFill="1" applyBorder="1" applyAlignment="1">
      <alignment horizontal="center"/>
    </xf>
    <xf numFmtId="0" fontId="2" fillId="2" borderId="53" xfId="0" applyFont="1" applyFill="1" applyBorder="1" applyAlignment="1">
      <alignment horizontal="center"/>
    </xf>
    <xf numFmtId="0" fontId="1" fillId="5" borderId="69" xfId="0" applyFont="1" applyFill="1" applyBorder="1" applyAlignment="1">
      <alignment horizontal="center"/>
    </xf>
    <xf numFmtId="0" fontId="2" fillId="5" borderId="54" xfId="0" applyFont="1" applyFill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2" fillId="0" borderId="52" xfId="0" applyFont="1" applyBorder="1" applyAlignment="1">
      <alignment horizontal="center"/>
    </xf>
    <xf numFmtId="0" fontId="1" fillId="3" borderId="70" xfId="0" applyFont="1" applyFill="1" applyBorder="1" applyAlignment="1">
      <alignment horizontal="center"/>
    </xf>
    <xf numFmtId="165" fontId="1" fillId="0" borderId="56" xfId="1" applyNumberFormat="1" applyFont="1" applyFill="1" applyBorder="1" applyAlignment="1">
      <alignment horizontal="center"/>
    </xf>
    <xf numFmtId="1" fontId="1" fillId="4" borderId="66" xfId="0" applyNumberFormat="1" applyFont="1" applyFill="1" applyBorder="1" applyAlignment="1">
      <alignment horizontal="center"/>
    </xf>
    <xf numFmtId="1" fontId="1" fillId="4" borderId="67" xfId="0" applyNumberFormat="1" applyFont="1" applyFill="1" applyBorder="1" applyAlignment="1">
      <alignment horizontal="center"/>
    </xf>
    <xf numFmtId="1" fontId="1" fillId="4" borderId="68" xfId="0" applyNumberFormat="1" applyFont="1" applyFill="1" applyBorder="1" applyAlignment="1">
      <alignment horizontal="center"/>
    </xf>
    <xf numFmtId="1" fontId="1" fillId="5" borderId="69" xfId="0" applyNumberFormat="1" applyFont="1" applyFill="1" applyBorder="1" applyAlignment="1">
      <alignment horizontal="center"/>
    </xf>
    <xf numFmtId="1" fontId="1" fillId="3" borderId="71" xfId="0" applyNumberFormat="1" applyFont="1" applyFill="1" applyBorder="1" applyAlignment="1">
      <alignment horizontal="center"/>
    </xf>
    <xf numFmtId="1" fontId="1" fillId="3" borderId="67" xfId="0" applyNumberFormat="1" applyFont="1" applyFill="1" applyBorder="1" applyAlignment="1">
      <alignment horizontal="center"/>
    </xf>
    <xf numFmtId="165" fontId="1" fillId="3" borderId="70" xfId="1" applyNumberFormat="1" applyFont="1" applyFill="1" applyBorder="1" applyAlignment="1">
      <alignment horizontal="center"/>
    </xf>
    <xf numFmtId="2" fontId="1" fillId="3" borderId="70" xfId="0" applyNumberFormat="1" applyFont="1" applyFill="1" applyBorder="1" applyAlignment="1">
      <alignment horizontal="center"/>
    </xf>
    <xf numFmtId="2" fontId="1" fillId="3" borderId="49" xfId="0" applyNumberFormat="1" applyFont="1" applyFill="1" applyBorder="1" applyAlignment="1">
      <alignment horizontal="center"/>
    </xf>
    <xf numFmtId="2" fontId="1" fillId="3" borderId="50" xfId="0" applyNumberFormat="1" applyFont="1" applyFill="1" applyBorder="1" applyAlignment="1">
      <alignment horizontal="center"/>
    </xf>
    <xf numFmtId="0" fontId="1" fillId="6" borderId="17" xfId="0" applyFont="1" applyFill="1" applyBorder="1" applyAlignment="1">
      <alignment horizontal="center"/>
    </xf>
    <xf numFmtId="166" fontId="1" fillId="7" borderId="17" xfId="1" applyNumberFormat="1" applyFont="1" applyFill="1" applyBorder="1" applyAlignment="1">
      <alignment horizontal="center"/>
    </xf>
    <xf numFmtId="166" fontId="1" fillId="7" borderId="9" xfId="1" applyNumberFormat="1" applyFont="1" applyFill="1" applyBorder="1" applyAlignment="1">
      <alignment horizontal="center"/>
    </xf>
    <xf numFmtId="0" fontId="1" fillId="8" borderId="66" xfId="0" applyFont="1" applyFill="1" applyBorder="1" applyAlignment="1">
      <alignment horizontal="center"/>
    </xf>
    <xf numFmtId="0" fontId="1" fillId="8" borderId="34" xfId="0" applyFont="1" applyFill="1" applyBorder="1" applyAlignment="1">
      <alignment horizontal="center"/>
    </xf>
    <xf numFmtId="0" fontId="1" fillId="8" borderId="33" xfId="0" applyFont="1" applyFill="1" applyBorder="1" applyAlignment="1">
      <alignment horizontal="center"/>
    </xf>
    <xf numFmtId="0" fontId="1" fillId="8" borderId="41" xfId="0" applyFont="1" applyFill="1" applyBorder="1" applyAlignment="1">
      <alignment horizontal="center"/>
    </xf>
    <xf numFmtId="0" fontId="1" fillId="8" borderId="67" xfId="0" applyFont="1" applyFill="1" applyBorder="1" applyAlignment="1">
      <alignment horizontal="center"/>
    </xf>
    <xf numFmtId="0" fontId="1" fillId="8" borderId="36" xfId="0" applyFont="1" applyFill="1" applyBorder="1" applyAlignment="1">
      <alignment horizontal="center"/>
    </xf>
    <xf numFmtId="0" fontId="1" fillId="8" borderId="35" xfId="0" applyFont="1" applyFill="1" applyBorder="1" applyAlignment="1">
      <alignment horizontal="center"/>
    </xf>
    <xf numFmtId="0" fontId="1" fillId="8" borderId="42" xfId="0" applyFont="1" applyFill="1" applyBorder="1" applyAlignment="1">
      <alignment horizontal="center"/>
    </xf>
    <xf numFmtId="0" fontId="2" fillId="0" borderId="73" xfId="0" applyFont="1" applyBorder="1" applyAlignment="1">
      <alignment horizontal="center"/>
    </xf>
    <xf numFmtId="0" fontId="1" fillId="3" borderId="71" xfId="0" applyFont="1" applyFill="1" applyBorder="1" applyAlignment="1">
      <alignment horizontal="center"/>
    </xf>
    <xf numFmtId="0" fontId="1" fillId="3" borderId="47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0" borderId="55" xfId="0" applyFont="1" applyFill="1" applyBorder="1" applyAlignment="1">
      <alignment horizontal="center"/>
    </xf>
    <xf numFmtId="2" fontId="1" fillId="3" borderId="71" xfId="0" applyNumberFormat="1" applyFont="1" applyFill="1" applyBorder="1" applyAlignment="1">
      <alignment horizontal="center"/>
    </xf>
    <xf numFmtId="2" fontId="1" fillId="3" borderId="46" xfId="0" applyNumberFormat="1" applyFont="1" applyFill="1" applyBorder="1" applyAlignment="1">
      <alignment horizontal="center"/>
    </xf>
    <xf numFmtId="2" fontId="1" fillId="3" borderId="47" xfId="0" applyNumberFormat="1" applyFont="1" applyFill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1" fillId="8" borderId="74" xfId="0" applyFont="1" applyFill="1" applyBorder="1" applyAlignment="1">
      <alignment horizontal="center"/>
    </xf>
    <xf numFmtId="0" fontId="1" fillId="8" borderId="75" xfId="0" applyFont="1" applyFill="1" applyBorder="1" applyAlignment="1">
      <alignment horizontal="center"/>
    </xf>
    <xf numFmtId="0" fontId="1" fillId="8" borderId="76" xfId="0" applyFont="1" applyFill="1" applyBorder="1" applyAlignment="1">
      <alignment horizontal="center"/>
    </xf>
    <xf numFmtId="0" fontId="1" fillId="8" borderId="77" xfId="0" applyFont="1" applyFill="1" applyBorder="1" applyAlignment="1">
      <alignment horizontal="center"/>
    </xf>
    <xf numFmtId="0" fontId="2" fillId="0" borderId="78" xfId="0" applyFont="1" applyBorder="1" applyAlignment="1">
      <alignment horizontal="center"/>
    </xf>
    <xf numFmtId="1" fontId="1" fillId="3" borderId="74" xfId="0" applyNumberFormat="1" applyFont="1" applyFill="1" applyBorder="1" applyAlignment="1">
      <alignment horizontal="center"/>
    </xf>
    <xf numFmtId="1" fontId="1" fillId="3" borderId="77" xfId="0" applyNumberFormat="1" applyFont="1" applyFill="1" applyBorder="1" applyAlignment="1">
      <alignment horizontal="center"/>
    </xf>
    <xf numFmtId="1" fontId="1" fillId="3" borderId="75" xfId="0" applyNumberFormat="1" applyFont="1" applyFill="1" applyBorder="1" applyAlignment="1">
      <alignment horizontal="center"/>
    </xf>
    <xf numFmtId="0" fontId="1" fillId="0" borderId="76" xfId="0" applyFont="1" applyBorder="1" applyAlignment="1">
      <alignment horizontal="center"/>
    </xf>
    <xf numFmtId="1" fontId="1" fillId="3" borderId="78" xfId="0" applyNumberFormat="1" applyFont="1" applyFill="1" applyBorder="1" applyAlignment="1">
      <alignment horizontal="center"/>
    </xf>
    <xf numFmtId="0" fontId="1" fillId="3" borderId="76" xfId="0" applyFont="1" applyFill="1" applyBorder="1" applyAlignment="1">
      <alignment horizontal="center"/>
    </xf>
    <xf numFmtId="0" fontId="1" fillId="8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1" fillId="0" borderId="0" xfId="0" applyFont="1" applyAlignment="1">
      <alignment horizontal="right"/>
    </xf>
    <xf numFmtId="0" fontId="1" fillId="0" borderId="79" xfId="0" applyFont="1" applyFill="1" applyBorder="1" applyAlignment="1">
      <alignment horizontal="center"/>
    </xf>
    <xf numFmtId="0" fontId="1" fillId="0" borderId="79" xfId="0" applyFont="1" applyBorder="1" applyAlignment="1">
      <alignment horizontal="center"/>
    </xf>
    <xf numFmtId="0" fontId="1" fillId="0" borderId="80" xfId="0" applyFont="1" applyFill="1" applyBorder="1" applyAlignment="1">
      <alignment horizontal="center"/>
    </xf>
    <xf numFmtId="0" fontId="1" fillId="0" borderId="80" xfId="0" applyFont="1" applyBorder="1" applyAlignment="1">
      <alignment horizontal="center"/>
    </xf>
    <xf numFmtId="0" fontId="1" fillId="0" borderId="81" xfId="0" applyFont="1" applyFill="1" applyBorder="1" applyAlignment="1">
      <alignment horizontal="center"/>
    </xf>
    <xf numFmtId="0" fontId="1" fillId="0" borderId="81" xfId="0" applyFont="1" applyBorder="1" applyAlignment="1">
      <alignment horizontal="center"/>
    </xf>
    <xf numFmtId="0" fontId="2" fillId="0" borderId="82" xfId="0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center" vertical="center"/>
    </xf>
    <xf numFmtId="0" fontId="2" fillId="0" borderId="83" xfId="0" applyFont="1" applyBorder="1" applyAlignment="1">
      <alignment horizontal="center" vertical="center"/>
    </xf>
    <xf numFmtId="0" fontId="2" fillId="0" borderId="84" xfId="0" applyFont="1" applyBorder="1" applyAlignment="1">
      <alignment horizontal="center" vertical="center"/>
    </xf>
    <xf numFmtId="0" fontId="1" fillId="8" borderId="81" xfId="0" applyFont="1" applyFill="1" applyBorder="1" applyAlignment="1">
      <alignment horizontal="center"/>
    </xf>
    <xf numFmtId="0" fontId="1" fillId="8" borderId="79" xfId="0" applyFont="1" applyFill="1" applyBorder="1" applyAlignment="1">
      <alignment horizontal="center"/>
    </xf>
    <xf numFmtId="0" fontId="1" fillId="8" borderId="80" xfId="0" applyFont="1" applyFill="1" applyBorder="1" applyAlignment="1">
      <alignment horizontal="center"/>
    </xf>
    <xf numFmtId="0" fontId="1" fillId="0" borderId="20" xfId="0" applyFont="1" applyFill="1" applyBorder="1" applyAlignment="1">
      <alignment horizontal="center"/>
    </xf>
    <xf numFmtId="0" fontId="1" fillId="0" borderId="85" xfId="0" applyFont="1" applyFill="1" applyBorder="1" applyAlignment="1">
      <alignment horizontal="center"/>
    </xf>
    <xf numFmtId="0" fontId="1" fillId="8" borderId="85" xfId="0" applyFont="1" applyFill="1" applyBorder="1" applyAlignment="1">
      <alignment horizontal="center"/>
    </xf>
    <xf numFmtId="0" fontId="1" fillId="0" borderId="85" xfId="0" applyFont="1" applyBorder="1" applyAlignment="1">
      <alignment horizontal="center"/>
    </xf>
    <xf numFmtId="3" fontId="1" fillId="0" borderId="86" xfId="0" applyNumberFormat="1" applyFont="1" applyBorder="1" applyAlignment="1">
      <alignment horizontal="center"/>
    </xf>
    <xf numFmtId="0" fontId="1" fillId="0" borderId="12" xfId="0" applyFont="1" applyFill="1" applyBorder="1" applyAlignment="1">
      <alignment horizontal="center"/>
    </xf>
    <xf numFmtId="3" fontId="1" fillId="0" borderId="87" xfId="0" applyNumberFormat="1" applyFont="1" applyBorder="1" applyAlignment="1">
      <alignment horizontal="center"/>
    </xf>
    <xf numFmtId="0" fontId="1" fillId="0" borderId="88" xfId="0" applyFont="1" applyFill="1" applyBorder="1" applyAlignment="1">
      <alignment horizontal="center"/>
    </xf>
    <xf numFmtId="3" fontId="1" fillId="0" borderId="89" xfId="0" applyNumberFormat="1" applyFont="1" applyBorder="1" applyAlignment="1">
      <alignment horizontal="center"/>
    </xf>
    <xf numFmtId="3" fontId="1" fillId="0" borderId="90" xfId="0" applyNumberFormat="1" applyFont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91" xfId="0" applyFont="1" applyFill="1" applyBorder="1" applyAlignment="1">
      <alignment horizontal="center"/>
    </xf>
    <xf numFmtId="0" fontId="1" fillId="8" borderId="91" xfId="0" applyFont="1" applyFill="1" applyBorder="1" applyAlignment="1">
      <alignment horizontal="center"/>
    </xf>
    <xf numFmtId="0" fontId="1" fillId="0" borderId="91" xfId="0" applyFont="1" applyBorder="1" applyAlignment="1">
      <alignment horizontal="center"/>
    </xf>
    <xf numFmtId="3" fontId="1" fillId="0" borderId="92" xfId="0" applyNumberFormat="1" applyFont="1" applyBorder="1" applyAlignment="1">
      <alignment horizontal="center"/>
    </xf>
    <xf numFmtId="168" fontId="1" fillId="8" borderId="34" xfId="1" applyNumberFormat="1" applyFont="1" applyFill="1" applyBorder="1" applyAlignment="1">
      <alignment horizontal="center"/>
    </xf>
    <xf numFmtId="168" fontId="1" fillId="8" borderId="33" xfId="1" applyNumberFormat="1" applyFont="1" applyFill="1" applyBorder="1" applyAlignment="1">
      <alignment horizontal="center"/>
    </xf>
    <xf numFmtId="168" fontId="1" fillId="8" borderId="41" xfId="1" applyNumberFormat="1" applyFont="1" applyFill="1" applyBorder="1" applyAlignment="1">
      <alignment horizontal="center"/>
    </xf>
    <xf numFmtId="168" fontId="2" fillId="0" borderId="51" xfId="1" applyNumberFormat="1" applyFont="1" applyBorder="1" applyAlignment="1">
      <alignment horizontal="center"/>
    </xf>
    <xf numFmtId="168" fontId="1" fillId="3" borderId="71" xfId="1" applyNumberFormat="1" applyFont="1" applyFill="1" applyBorder="1" applyAlignment="1">
      <alignment horizontal="center"/>
    </xf>
    <xf numFmtId="168" fontId="1" fillId="3" borderId="46" xfId="1" applyNumberFormat="1" applyFont="1" applyFill="1" applyBorder="1" applyAlignment="1">
      <alignment horizontal="center"/>
    </xf>
    <xf numFmtId="168" fontId="1" fillId="3" borderId="47" xfId="1" applyNumberFormat="1" applyFont="1" applyFill="1" applyBorder="1" applyAlignment="1">
      <alignment horizontal="center"/>
    </xf>
    <xf numFmtId="168" fontId="1" fillId="0" borderId="45" xfId="1" applyNumberFormat="1" applyFont="1" applyBorder="1" applyAlignment="1">
      <alignment horizontal="center"/>
    </xf>
    <xf numFmtId="168" fontId="1" fillId="3" borderId="55" xfId="1" applyNumberFormat="1" applyFont="1" applyFill="1" applyBorder="1" applyAlignment="1">
      <alignment horizontal="center"/>
    </xf>
    <xf numFmtId="168" fontId="1" fillId="8" borderId="36" xfId="1" applyNumberFormat="1" applyFont="1" applyFill="1" applyBorder="1" applyAlignment="1">
      <alignment horizontal="center"/>
    </xf>
    <xf numFmtId="168" fontId="1" fillId="8" borderId="35" xfId="1" applyNumberFormat="1" applyFont="1" applyFill="1" applyBorder="1" applyAlignment="1">
      <alignment horizontal="center"/>
    </xf>
    <xf numFmtId="168" fontId="1" fillId="8" borderId="42" xfId="1" applyNumberFormat="1" applyFont="1" applyFill="1" applyBorder="1" applyAlignment="1">
      <alignment horizontal="center"/>
    </xf>
    <xf numFmtId="168" fontId="2" fillId="0" borderId="52" xfId="1" applyNumberFormat="1" applyFont="1" applyBorder="1" applyAlignment="1">
      <alignment horizontal="center"/>
    </xf>
    <xf numFmtId="168" fontId="1" fillId="3" borderId="67" xfId="1" applyNumberFormat="1" applyFont="1" applyFill="1" applyBorder="1" applyAlignment="1">
      <alignment horizontal="center"/>
    </xf>
    <xf numFmtId="168" fontId="1" fillId="3" borderId="42" xfId="1" applyNumberFormat="1" applyFont="1" applyFill="1" applyBorder="1" applyAlignment="1">
      <alignment horizontal="center"/>
    </xf>
    <xf numFmtId="168" fontId="1" fillId="3" borderId="36" xfId="1" applyNumberFormat="1" applyFont="1" applyFill="1" applyBorder="1" applyAlignment="1">
      <alignment horizontal="center"/>
    </xf>
    <xf numFmtId="168" fontId="1" fillId="0" borderId="35" xfId="1" applyNumberFormat="1" applyFont="1" applyBorder="1" applyAlignment="1">
      <alignment horizontal="center"/>
    </xf>
    <xf numFmtId="168" fontId="1" fillId="3" borderId="52" xfId="1" applyNumberFormat="1" applyFont="1" applyFill="1" applyBorder="1" applyAlignment="1">
      <alignment horizontal="center"/>
    </xf>
    <xf numFmtId="168" fontId="1" fillId="8" borderId="75" xfId="1" applyNumberFormat="1" applyFont="1" applyFill="1" applyBorder="1" applyAlignment="1">
      <alignment horizontal="center"/>
    </xf>
    <xf numFmtId="168" fontId="1" fillId="8" borderId="76" xfId="1" applyNumberFormat="1" applyFont="1" applyFill="1" applyBorder="1" applyAlignment="1">
      <alignment horizontal="center"/>
    </xf>
    <xf numFmtId="168" fontId="1" fillId="8" borderId="77" xfId="1" applyNumberFormat="1" applyFont="1" applyFill="1" applyBorder="1" applyAlignment="1">
      <alignment horizontal="center"/>
    </xf>
    <xf numFmtId="168" fontId="2" fillId="0" borderId="78" xfId="1" applyNumberFormat="1" applyFont="1" applyBorder="1" applyAlignment="1">
      <alignment horizontal="center"/>
    </xf>
    <xf numFmtId="168" fontId="1" fillId="3" borderId="74" xfId="1" applyNumberFormat="1" applyFont="1" applyFill="1" applyBorder="1" applyAlignment="1">
      <alignment horizontal="center"/>
    </xf>
    <xf numFmtId="168" fontId="1" fillId="3" borderId="77" xfId="1" applyNumberFormat="1" applyFont="1" applyFill="1" applyBorder="1" applyAlignment="1">
      <alignment horizontal="center"/>
    </xf>
    <xf numFmtId="168" fontId="1" fillId="3" borderId="75" xfId="1" applyNumberFormat="1" applyFont="1" applyFill="1" applyBorder="1" applyAlignment="1">
      <alignment horizontal="center"/>
    </xf>
    <xf numFmtId="168" fontId="1" fillId="0" borderId="76" xfId="1" applyNumberFormat="1" applyFont="1" applyBorder="1" applyAlignment="1">
      <alignment horizontal="center"/>
    </xf>
    <xf numFmtId="168" fontId="1" fillId="3" borderId="78" xfId="1" applyNumberFormat="1" applyFont="1" applyFill="1" applyBorder="1" applyAlignment="1">
      <alignment horizontal="center"/>
    </xf>
    <xf numFmtId="4" fontId="1" fillId="0" borderId="0" xfId="0" applyNumberFormat="1" applyFont="1" applyAlignment="1">
      <alignment horizontal="center"/>
    </xf>
    <xf numFmtId="168" fontId="1" fillId="0" borderId="7" xfId="1" applyNumberFormat="1" applyFont="1" applyBorder="1" applyAlignment="1">
      <alignment horizontal="center"/>
    </xf>
    <xf numFmtId="168" fontId="1" fillId="0" borderId="6" xfId="1" applyNumberFormat="1" applyFont="1" applyBorder="1" applyAlignment="1">
      <alignment horizontal="center"/>
    </xf>
    <xf numFmtId="9" fontId="1" fillId="0" borderId="0" xfId="0" applyNumberFormat="1" applyFont="1" applyAlignment="1">
      <alignment horizontal="center"/>
    </xf>
    <xf numFmtId="164" fontId="1" fillId="0" borderId="22" xfId="1" applyFont="1" applyFill="1" applyBorder="1" applyAlignment="1">
      <alignment horizontal="right"/>
    </xf>
    <xf numFmtId="166" fontId="1" fillId="0" borderId="11" xfId="1" applyNumberFormat="1" applyFont="1" applyFill="1" applyBorder="1" applyAlignment="1">
      <alignment horizontal="right"/>
    </xf>
    <xf numFmtId="9" fontId="2" fillId="0" borderId="24" xfId="0" applyNumberFormat="1" applyFont="1" applyBorder="1" applyAlignment="1">
      <alignment horizontal="center" vertical="center"/>
    </xf>
    <xf numFmtId="9" fontId="2" fillId="0" borderId="19" xfId="0" applyNumberFormat="1" applyFont="1" applyBorder="1" applyAlignment="1">
      <alignment horizontal="center" vertical="center"/>
    </xf>
    <xf numFmtId="9" fontId="2" fillId="0" borderId="18" xfId="0" applyNumberFormat="1" applyFont="1" applyBorder="1" applyAlignment="1">
      <alignment horizontal="center" vertical="center"/>
    </xf>
    <xf numFmtId="0" fontId="17" fillId="0" borderId="0" xfId="0" applyFont="1" applyAlignment="1"/>
    <xf numFmtId="0" fontId="17" fillId="0" borderId="0" xfId="0" applyFont="1" applyAlignment="1">
      <alignment horizontal="left" wrapText="1"/>
    </xf>
    <xf numFmtId="0" fontId="2" fillId="6" borderId="23" xfId="0" applyFont="1" applyFill="1" applyBorder="1" applyAlignment="1">
      <alignment horizontal="center"/>
    </xf>
    <xf numFmtId="0" fontId="2" fillId="6" borderId="19" xfId="0" applyFont="1" applyFill="1" applyBorder="1" applyAlignment="1">
      <alignment horizontal="center"/>
    </xf>
    <xf numFmtId="0" fontId="2" fillId="6" borderId="18" xfId="0" applyFont="1" applyFill="1" applyBorder="1" applyAlignment="1">
      <alignment horizontal="center"/>
    </xf>
    <xf numFmtId="0" fontId="2" fillId="7" borderId="23" xfId="0" applyFont="1" applyFill="1" applyBorder="1" applyAlignment="1">
      <alignment horizontal="center"/>
    </xf>
    <xf numFmtId="0" fontId="2" fillId="7" borderId="19" xfId="0" applyFont="1" applyFill="1" applyBorder="1" applyAlignment="1">
      <alignment horizontal="center"/>
    </xf>
    <xf numFmtId="0" fontId="2" fillId="7" borderId="18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8" fillId="0" borderId="0" xfId="0" applyFont="1" applyBorder="1" applyAlignment="1">
      <alignment horizont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b="1">
                <a:latin typeface="Arial" pitchFamily="34" charset="0"/>
                <a:cs typeface="Arial" pitchFamily="34" charset="0"/>
              </a:rPr>
              <a:t>Risk - Reward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731157668712928"/>
          <c:y val="0.15024461942257228"/>
          <c:w val="0.75482227447187722"/>
          <c:h val="0.7163831176969786"/>
        </c:manualLayout>
      </c:layout>
      <c:scatterChart>
        <c:scatterStyle val="lineMarker"/>
        <c:varyColors val="0"/>
        <c:ser>
          <c:idx val="0"/>
          <c:order val="0"/>
          <c:tx>
            <c:v>Strategy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Pt>
            <c:idx val="0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BA6-4CF4-AE6D-9DD551D92E33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BBA6-4CF4-AE6D-9DD551D92E33}"/>
              </c:ext>
            </c:extLst>
          </c:dPt>
          <c:dPt>
            <c:idx val="6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BBA6-4CF4-AE6D-9DD551D92E33}"/>
              </c:ext>
            </c:extLst>
          </c:dPt>
          <c:dPt>
            <c:idx val="8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BBA6-4CF4-AE6D-9DD551D92E33}"/>
              </c:ext>
            </c:extLst>
          </c:dPt>
          <c:xVal>
            <c:numRef>
              <c:f>'DICE EXAMPLE'!$B$85:$Q$85</c:f>
              <c:numCache>
                <c:formatCode>0%</c:formatCode>
                <c:ptCount val="16"/>
              </c:numCache>
            </c:numRef>
          </c:xVal>
          <c:yVal>
            <c:numRef>
              <c:f>'DICE EXAMPLE'!$B$86:$Q$86</c:f>
              <c:numCache>
                <c:formatCode>_-* #\ ##0_-;\-* #\ ##0_-;_-* "-"??_-;_-@_-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BA6-4CF4-AE6D-9DD551D92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441664"/>
        <c:axId val="139443584"/>
      </c:scatterChart>
      <c:valAx>
        <c:axId val="139441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en-GB" sz="1000">
                    <a:latin typeface="Arial" pitchFamily="34" charset="0"/>
                    <a:cs typeface="Arial" pitchFamily="34" charset="0"/>
                  </a:rPr>
                  <a:t>Probability of Net</a:t>
                </a:r>
                <a:r>
                  <a:rPr lang="en-GB" sz="1000" baseline="0">
                    <a:latin typeface="Arial" pitchFamily="34" charset="0"/>
                    <a:cs typeface="Arial" pitchFamily="34" charset="0"/>
                  </a:rPr>
                  <a:t> UW Result &lt;=-2,000,000</a:t>
                </a:r>
                <a:endParaRPr lang="en-GB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50359777782335657"/>
              <c:y val="0.93127547068135164"/>
            </c:manualLayout>
          </c:layout>
          <c:overlay val="0"/>
        </c:title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39443584"/>
        <c:crosses val="autoZero"/>
        <c:crossBetween val="midCat"/>
      </c:valAx>
      <c:valAx>
        <c:axId val="139443584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50000"/>
                  <a:alpha val="22000"/>
                </a:srgb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en-GB" sz="1000">
                    <a:latin typeface="Arial" pitchFamily="34" charset="0"/>
                    <a:cs typeface="Arial" pitchFamily="34" charset="0"/>
                  </a:rPr>
                  <a:t>Mean Net UW Result</a:t>
                </a:r>
              </a:p>
            </c:rich>
          </c:tx>
          <c:layout>
            <c:manualLayout>
              <c:xMode val="edge"/>
              <c:yMode val="edge"/>
              <c:x val="1.163138670170737E-2"/>
              <c:y val="0.13122939632545941"/>
            </c:manualLayout>
          </c:layout>
          <c:overlay val="0"/>
        </c:title>
        <c:numFmt formatCode="_-* #\ ##0_-;\-* #\ ##0_-;_-* &quot;-&quot;??_-;_-@_-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ru-RU"/>
          </a:p>
        </c:txPr>
        <c:crossAx val="13944166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>
                <a:latin typeface="Arial" pitchFamily="34" charset="0"/>
                <a:cs typeface="Arial" pitchFamily="34" charset="0"/>
              </a:defRPr>
            </a:pPr>
            <a:r>
              <a:rPr lang="en-US" b="1">
                <a:latin typeface="Arial" pitchFamily="34" charset="0"/>
                <a:cs typeface="Arial" pitchFamily="34" charset="0"/>
              </a:rPr>
              <a:t>Risk - Reward Chart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8731157668712933"/>
          <c:y val="0.15024461942257233"/>
          <c:w val="0.75482227447187766"/>
          <c:h val="0.7163831176969786"/>
        </c:manualLayout>
      </c:layout>
      <c:scatterChart>
        <c:scatterStyle val="lineMarker"/>
        <c:varyColors val="0"/>
        <c:ser>
          <c:idx val="0"/>
          <c:order val="0"/>
          <c:tx>
            <c:v>Strategy</c:v>
          </c:tx>
          <c:spPr>
            <a:ln w="28575">
              <a:noFill/>
            </a:ln>
          </c:spPr>
          <c:marker>
            <c:symbol val="diamond"/>
            <c:size val="8"/>
            <c:spPr>
              <a:solidFill>
                <a:schemeClr val="accent4"/>
              </a:solidFill>
              <a:ln>
                <a:solidFill>
                  <a:schemeClr val="accent4"/>
                </a:solidFill>
              </a:ln>
            </c:spPr>
          </c:marker>
          <c:dPt>
            <c:idx val="0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A75F-47C6-9967-0B7CD5F380A9}"/>
              </c:ext>
            </c:extLst>
          </c:dPt>
          <c:dPt>
            <c:idx val="2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A75F-47C6-9967-0B7CD5F380A9}"/>
              </c:ext>
            </c:extLst>
          </c:dPt>
          <c:dPt>
            <c:idx val="6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A75F-47C6-9967-0B7CD5F380A9}"/>
              </c:ext>
            </c:extLst>
          </c:dPt>
          <c:dPt>
            <c:idx val="8"/>
            <c:marker>
              <c:spPr>
                <a:solidFill>
                  <a:schemeClr val="tx2"/>
                </a:solidFill>
                <a:ln>
                  <a:solidFill>
                    <a:schemeClr val="accent4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A75F-47C6-9967-0B7CD5F380A9}"/>
              </c:ext>
            </c:extLst>
          </c:dPt>
          <c:xVal>
            <c:numRef>
              <c:f>Sheet1!$B$85:$Q$85</c:f>
            </c:numRef>
          </c:xVal>
          <c:yVal>
            <c:numRef>
              <c:f>Sheet1!$B$86:$Q$86</c:f>
            </c:numRef>
          </c:yVal>
          <c:smooth val="0"/>
          <c:extLst>
            <c:ext xmlns:c16="http://schemas.microsoft.com/office/drawing/2014/chart" uri="{C3380CC4-5D6E-409C-BE32-E72D297353CC}">
              <c16:uniqueId val="{00000004-A75F-47C6-9967-0B7CD5F38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719232"/>
        <c:axId val="140721152"/>
      </c:scatterChart>
      <c:valAx>
        <c:axId val="14071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en-GB" sz="1000">
                    <a:latin typeface="Arial" pitchFamily="34" charset="0"/>
                    <a:cs typeface="Arial" pitchFamily="34" charset="0"/>
                  </a:rPr>
                  <a:t>Probability of Net</a:t>
                </a:r>
                <a:r>
                  <a:rPr lang="en-GB" sz="1000" baseline="0">
                    <a:latin typeface="Arial" pitchFamily="34" charset="0"/>
                    <a:cs typeface="Arial" pitchFamily="34" charset="0"/>
                  </a:rPr>
                  <a:t> UW Result &lt;=-2,000,000</a:t>
                </a:r>
                <a:endParaRPr lang="en-GB" sz="1000">
                  <a:latin typeface="Arial" pitchFamily="34" charset="0"/>
                  <a:cs typeface="Arial" pitchFamily="34" charset="0"/>
                </a:endParaRPr>
              </a:p>
            </c:rich>
          </c:tx>
          <c:layout>
            <c:manualLayout>
              <c:xMode val="edge"/>
              <c:yMode val="edge"/>
              <c:x val="0.50359777782335657"/>
              <c:y val="0.93127547068135164"/>
            </c:manualLayout>
          </c:layout>
          <c:overlay val="0"/>
        </c:title>
        <c:numFmt formatCode="_(* #,##0.00_);_(* \(#,##0.00\);_(* &quot;-&quot;??_);_(@_)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ru-RU"/>
          </a:p>
        </c:txPr>
        <c:crossAx val="140721152"/>
        <c:crosses val="autoZero"/>
        <c:crossBetween val="midCat"/>
      </c:valAx>
      <c:valAx>
        <c:axId val="140721152"/>
        <c:scaling>
          <c:orientation val="minMax"/>
        </c:scaling>
        <c:delete val="0"/>
        <c:axPos val="l"/>
        <c:majorGridlines>
          <c:spPr>
            <a:ln>
              <a:solidFill>
                <a:srgbClr val="FFFFFF">
                  <a:lumMod val="50000"/>
                  <a:alpha val="22000"/>
                </a:srgbClr>
              </a:solidFill>
              <a:prstDash val="sysDash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000">
                    <a:latin typeface="Arial" pitchFamily="34" charset="0"/>
                    <a:cs typeface="Arial" pitchFamily="34" charset="0"/>
                  </a:defRPr>
                </a:pPr>
                <a:r>
                  <a:rPr lang="en-GB" sz="1000">
                    <a:latin typeface="Arial" pitchFamily="34" charset="0"/>
                    <a:cs typeface="Arial" pitchFamily="34" charset="0"/>
                  </a:rPr>
                  <a:t>Mean Net UW Result</a:t>
                </a:r>
              </a:p>
            </c:rich>
          </c:tx>
          <c:layout>
            <c:manualLayout>
              <c:xMode val="edge"/>
              <c:yMode val="edge"/>
              <c:x val="1.1631386701707375E-2"/>
              <c:y val="0.13122939632545941"/>
            </c:manualLayout>
          </c:layout>
          <c:overlay val="0"/>
        </c:title>
        <c:numFmt formatCode="_-* #,##0_-;\-* #,##0_-;_-* &quot;-&quot;??_-;_-@_-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 pitchFamily="34" charset="0"/>
                <a:ea typeface="Calibri"/>
                <a:cs typeface="Arial" pitchFamily="34" charset="0"/>
              </a:defRPr>
            </a:pPr>
            <a:endParaRPr lang="ru-RU"/>
          </a:p>
        </c:txPr>
        <c:crossAx val="14071923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ru-RU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63</xdr:row>
      <xdr:rowOff>67236</xdr:rowOff>
    </xdr:from>
    <xdr:to>
      <xdr:col>24</xdr:col>
      <xdr:colOff>168088</xdr:colOff>
      <xdr:row>85</xdr:row>
      <xdr:rowOff>47626</xdr:rowOff>
    </xdr:to>
    <xdr:graphicFrame macro="">
      <xdr:nvGraphicFramePr>
        <xdr:cNvPr id="1044" name="Chart 2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104774</xdr:colOff>
      <xdr:row>63</xdr:row>
      <xdr:rowOff>67236</xdr:rowOff>
    </xdr:from>
    <xdr:to>
      <xdr:col>24</xdr:col>
      <xdr:colOff>168088</xdr:colOff>
      <xdr:row>85</xdr:row>
      <xdr:rowOff>47626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0.19908</cdr:x>
      <cdr:y>0.27842</cdr:y>
    </cdr:from>
    <cdr:to>
      <cdr:x>0.30032</cdr:x>
      <cdr:y>0.28966</cdr:y>
    </cdr:to>
    <cdr:sp macro="" textlink="">
      <cdr:nvSpPr>
        <cdr:cNvPr id="3" name="Straight Connector 2"/>
        <cdr:cNvSpPr/>
      </cdr:nvSpPr>
      <cdr:spPr>
        <a:xfrm xmlns:a="http://schemas.openxmlformats.org/drawingml/2006/main" flipV="1">
          <a:off x="1096831" y="1008528"/>
          <a:ext cx="557720" cy="407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0.32269</cdr:x>
      <cdr:y>0.22274</cdr:y>
    </cdr:from>
    <cdr:to>
      <cdr:x>0.42642</cdr:x>
      <cdr:y>0.27842</cdr:y>
    </cdr:to>
    <cdr:sp macro="" textlink="">
      <cdr:nvSpPr>
        <cdr:cNvPr id="5" name="Straight Connector 4"/>
        <cdr:cNvSpPr/>
      </cdr:nvSpPr>
      <cdr:spPr>
        <a:xfrm xmlns:a="http://schemas.openxmlformats.org/drawingml/2006/main" flipV="1">
          <a:off x="1777813" y="806821"/>
          <a:ext cx="571501" cy="20170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0.44853</cdr:x>
      <cdr:y>0.1918</cdr:y>
    </cdr:from>
    <cdr:to>
      <cdr:x>0.80271</cdr:x>
      <cdr:y>0.21343</cdr:y>
    </cdr:to>
    <cdr:sp macro="" textlink="">
      <cdr:nvSpPr>
        <cdr:cNvPr id="7" name="Straight Connector 6"/>
        <cdr:cNvSpPr/>
      </cdr:nvSpPr>
      <cdr:spPr>
        <a:xfrm xmlns:a="http://schemas.openxmlformats.org/drawingml/2006/main" flipV="1">
          <a:off x="2471119" y="694764"/>
          <a:ext cx="1951284" cy="78357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2"/>
        </a:lnRef>
        <a:fillRef xmlns:a="http://schemas.openxmlformats.org/drawingml/2006/main" idx="0">
          <a:schemeClr val="accent2"/>
        </a:fillRef>
        <a:effectRef xmlns:a="http://schemas.openxmlformats.org/drawingml/2006/main" idx="0">
          <a:schemeClr val="accent2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New Excel and Word test">
      <a:dk1>
        <a:srgbClr val="000000"/>
      </a:dk1>
      <a:lt1>
        <a:srgbClr val="FFFFFF"/>
      </a:lt1>
      <a:dk2>
        <a:srgbClr val="E11B22"/>
      </a:dk2>
      <a:lt2>
        <a:srgbClr val="00338D"/>
      </a:lt2>
      <a:accent1>
        <a:srgbClr val="5EB6E4"/>
      </a:accent1>
      <a:accent2>
        <a:srgbClr val="929499"/>
      </a:accent2>
      <a:accent3>
        <a:srgbClr val="F0AB00"/>
      </a:accent3>
      <a:accent4>
        <a:srgbClr val="4D4F53"/>
      </a:accent4>
      <a:accent5>
        <a:srgbClr val="C9CAC8"/>
      </a:accent5>
      <a:accent6>
        <a:srgbClr val="7AB800"/>
      </a:accent6>
      <a:hlink>
        <a:srgbClr val="5EB6E4"/>
      </a:hlink>
      <a:folHlink>
        <a:srgbClr val="00338D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3"/>
  <sheetViews>
    <sheetView tabSelected="1" zoomScale="40" zoomScaleNormal="40" zoomScaleSheetLayoutView="100" workbookViewId="0"/>
  </sheetViews>
  <sheetFormatPr defaultRowHeight="12.5" x14ac:dyDescent="0.25"/>
  <sheetData>
    <row r="1" spans="1:1" s="1" customFormat="1" ht="23" x14ac:dyDescent="0.5">
      <c r="A1" s="2" t="s">
        <v>59</v>
      </c>
    </row>
    <row r="2" spans="1:1" s="1" customFormat="1" ht="22.5" x14ac:dyDescent="0.45">
      <c r="A2" s="3"/>
    </row>
    <row r="3" spans="1:1" s="1" customFormat="1" ht="22.5" x14ac:dyDescent="0.45">
      <c r="A3" s="3"/>
    </row>
    <row r="4" spans="1:1" ht="23" x14ac:dyDescent="0.5">
      <c r="A4" s="9" t="s">
        <v>45</v>
      </c>
    </row>
    <row r="5" spans="1:1" ht="22.5" x14ac:dyDescent="0.45">
      <c r="A5" s="10" t="s">
        <v>46</v>
      </c>
    </row>
    <row r="6" spans="1:1" ht="22.5" x14ac:dyDescent="0.45">
      <c r="A6" s="10" t="s">
        <v>47</v>
      </c>
    </row>
    <row r="7" spans="1:1" ht="23" x14ac:dyDescent="0.5">
      <c r="A7" s="9" t="s">
        <v>48</v>
      </c>
    </row>
    <row r="8" spans="1:1" ht="22.5" x14ac:dyDescent="0.45">
      <c r="A8" s="10" t="s">
        <v>49</v>
      </c>
    </row>
    <row r="9" spans="1:1" ht="22.5" x14ac:dyDescent="0.45">
      <c r="A9" s="10" t="s">
        <v>50</v>
      </c>
    </row>
    <row r="10" spans="1:1" ht="22.5" x14ac:dyDescent="0.45">
      <c r="A10" s="10" t="s">
        <v>51</v>
      </c>
    </row>
    <row r="11" spans="1:1" ht="22.5" x14ac:dyDescent="0.45">
      <c r="A11" s="10" t="s">
        <v>52</v>
      </c>
    </row>
    <row r="12" spans="1:1" ht="23" x14ac:dyDescent="0.5">
      <c r="A12" s="9" t="s">
        <v>53</v>
      </c>
    </row>
    <row r="13" spans="1:1" ht="22.5" x14ac:dyDescent="0.45">
      <c r="A13" s="10" t="s">
        <v>54</v>
      </c>
    </row>
    <row r="16" spans="1:1" ht="23" x14ac:dyDescent="0.5">
      <c r="A16" s="9" t="s">
        <v>55</v>
      </c>
    </row>
    <row r="17" spans="1:12" ht="22.5" x14ac:dyDescent="0.45">
      <c r="A17" s="10" t="s">
        <v>57</v>
      </c>
    </row>
    <row r="18" spans="1:12" ht="22.5" x14ac:dyDescent="0.45">
      <c r="A18" s="11" t="s">
        <v>56</v>
      </c>
    </row>
    <row r="19" spans="1:12" ht="22.5" x14ac:dyDescent="0.45">
      <c r="A19" s="10" t="s">
        <v>58</v>
      </c>
    </row>
    <row r="21" spans="1:12" ht="50.25" customHeight="1" x14ac:dyDescent="0.45">
      <c r="A21" s="247" t="s">
        <v>73</v>
      </c>
      <c r="B21" s="247"/>
      <c r="C21" s="247"/>
      <c r="D21" s="247"/>
      <c r="E21" s="247"/>
      <c r="F21" s="247"/>
      <c r="G21" s="247"/>
      <c r="H21" s="247"/>
      <c r="I21" s="247"/>
      <c r="J21" s="247"/>
      <c r="K21" s="247"/>
      <c r="L21" s="247"/>
    </row>
    <row r="23" spans="1:12" ht="22.5" x14ac:dyDescent="0.45">
      <c r="A23" s="246" t="s">
        <v>97</v>
      </c>
      <c r="B23" s="246"/>
      <c r="C23" s="246"/>
      <c r="D23" s="246"/>
      <c r="E23" s="246"/>
      <c r="F23" s="246"/>
    </row>
  </sheetData>
  <mergeCells count="1">
    <mergeCell ref="A21:L21"/>
  </mergeCells>
  <phoneticPr fontId="6" type="noConversion"/>
  <pageMargins left="0.70866141732283472" right="0.70866141732283472" top="0.74803149606299213" bottom="0.74803149606299213" header="0.31496062992125984" footer="0.31496062992125984"/>
  <pageSetup paperSize="9" scale="81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W137"/>
  <sheetViews>
    <sheetView showGridLines="0" showZeros="0" zoomScale="110" zoomScaleNormal="110" zoomScaleSheetLayoutView="100" workbookViewId="0">
      <selection activeCell="B27" sqref="B27"/>
    </sheetView>
  </sheetViews>
  <sheetFormatPr defaultColWidth="9.1796875" defaultRowHeight="12.5" outlineLevelRow="1" x14ac:dyDescent="0.25"/>
  <cols>
    <col min="1" max="1" width="26.26953125" style="14" customWidth="1"/>
    <col min="2" max="23" width="12.1796875" style="14" customWidth="1"/>
    <col min="24" max="16384" width="9.1796875" style="14"/>
  </cols>
  <sheetData>
    <row r="1" spans="1:23" ht="20" x14ac:dyDescent="0.4">
      <c r="A1" s="23" t="s">
        <v>59</v>
      </c>
    </row>
    <row r="2" spans="1:23" ht="13" x14ac:dyDescent="0.3">
      <c r="A2" s="15"/>
      <c r="M2" s="14" t="s">
        <v>93</v>
      </c>
      <c r="N2" s="14" t="s">
        <v>94</v>
      </c>
      <c r="P2" s="16"/>
      <c r="Q2" s="16"/>
      <c r="R2" s="16"/>
      <c r="S2" s="16"/>
      <c r="T2" s="16"/>
      <c r="U2" s="16"/>
      <c r="V2" s="16"/>
      <c r="W2" s="16"/>
    </row>
    <row r="3" spans="1:23" x14ac:dyDescent="0.25">
      <c r="M3" s="14">
        <v>1</v>
      </c>
      <c r="N3" s="14">
        <v>1</v>
      </c>
      <c r="P3" s="16"/>
      <c r="Q3" s="16"/>
      <c r="R3" s="16"/>
      <c r="S3" s="16"/>
      <c r="T3" s="16"/>
      <c r="U3" s="16"/>
      <c r="V3" s="16"/>
      <c r="W3" s="16"/>
    </row>
    <row r="4" spans="1:23" x14ac:dyDescent="0.25">
      <c r="A4" s="17" t="s">
        <v>17</v>
      </c>
      <c r="M4" s="14">
        <v>2</v>
      </c>
      <c r="N4" s="14">
        <v>2</v>
      </c>
      <c r="P4" s="16"/>
      <c r="Q4" s="16"/>
      <c r="R4" s="16"/>
      <c r="S4" s="16"/>
      <c r="T4" s="16"/>
      <c r="U4" s="16"/>
      <c r="V4" s="16"/>
      <c r="W4" s="16"/>
    </row>
    <row r="5" spans="1:23" x14ac:dyDescent="0.25">
      <c r="A5" s="17" t="s">
        <v>18</v>
      </c>
      <c r="M5" s="14">
        <v>3</v>
      </c>
      <c r="N5" s="14">
        <v>3</v>
      </c>
      <c r="P5" s="16"/>
      <c r="Q5" s="16"/>
      <c r="R5" s="16"/>
      <c r="S5" s="16"/>
      <c r="T5" s="16"/>
      <c r="U5" s="16"/>
      <c r="V5" s="16"/>
      <c r="W5" s="16"/>
    </row>
    <row r="6" spans="1:23" x14ac:dyDescent="0.25">
      <c r="A6" s="17" t="s">
        <v>92</v>
      </c>
      <c r="M6" s="14">
        <v>4</v>
      </c>
      <c r="N6" s="14">
        <v>0</v>
      </c>
      <c r="P6" s="16"/>
      <c r="Q6" s="16"/>
      <c r="R6" s="16"/>
      <c r="S6" s="16"/>
      <c r="T6" s="16"/>
      <c r="U6" s="16"/>
      <c r="V6" s="16"/>
      <c r="W6" s="16"/>
    </row>
    <row r="7" spans="1:23" x14ac:dyDescent="0.25">
      <c r="A7" s="17" t="s">
        <v>19</v>
      </c>
      <c r="M7" s="14">
        <v>5</v>
      </c>
      <c r="N7" s="14">
        <v>0</v>
      </c>
      <c r="P7" s="16"/>
      <c r="Q7" s="16"/>
      <c r="R7" s="16"/>
      <c r="S7" s="16"/>
      <c r="T7" s="16"/>
    </row>
    <row r="8" spans="1:23" x14ac:dyDescent="0.25">
      <c r="M8" s="14">
        <v>6</v>
      </c>
      <c r="N8" s="14">
        <v>0</v>
      </c>
    </row>
    <row r="9" spans="1:23" ht="13" x14ac:dyDescent="0.3">
      <c r="A9" s="17" t="s">
        <v>79</v>
      </c>
    </row>
    <row r="11" spans="1:23" x14ac:dyDescent="0.25">
      <c r="A11" s="179" t="s">
        <v>83</v>
      </c>
      <c r="I11" s="14" t="s">
        <v>95</v>
      </c>
      <c r="J11" s="14">
        <v>2</v>
      </c>
      <c r="Q11" s="14" t="s">
        <v>95</v>
      </c>
      <c r="R11" s="14">
        <v>3</v>
      </c>
    </row>
    <row r="12" spans="1:23" ht="13" thickBot="1" x14ac:dyDescent="0.3">
      <c r="H12" s="69"/>
      <c r="I12" s="69" t="s">
        <v>96</v>
      </c>
      <c r="J12" s="69">
        <v>1</v>
      </c>
      <c r="K12" s="69"/>
      <c r="L12" s="69"/>
      <c r="M12" s="69">
        <v>2</v>
      </c>
      <c r="N12" s="69">
        <v>4</v>
      </c>
      <c r="O12" s="69">
        <v>6</v>
      </c>
      <c r="P12" s="69"/>
      <c r="Q12" s="69" t="s">
        <v>96</v>
      </c>
      <c r="R12" s="69">
        <v>3</v>
      </c>
      <c r="S12" s="69"/>
      <c r="T12" s="69"/>
      <c r="U12" s="69">
        <v>3</v>
      </c>
      <c r="V12" s="69">
        <v>6</v>
      </c>
      <c r="W12" s="69">
        <v>9</v>
      </c>
    </row>
    <row r="13" spans="1:23" ht="13" x14ac:dyDescent="0.3">
      <c r="H13" s="248" t="s">
        <v>20</v>
      </c>
      <c r="I13" s="249"/>
      <c r="J13" s="249"/>
      <c r="K13" s="249"/>
      <c r="L13" s="249"/>
      <c r="M13" s="249"/>
      <c r="N13" s="249"/>
      <c r="O13" s="250"/>
      <c r="P13" s="251" t="s">
        <v>21</v>
      </c>
      <c r="Q13" s="252"/>
      <c r="R13" s="252"/>
      <c r="S13" s="252"/>
      <c r="T13" s="252"/>
      <c r="U13" s="252"/>
      <c r="V13" s="252"/>
      <c r="W13" s="253"/>
    </row>
    <row r="14" spans="1:23" ht="13.5" thickBot="1" x14ac:dyDescent="0.35">
      <c r="D14" s="14">
        <v>1</v>
      </c>
      <c r="E14" s="14">
        <v>2</v>
      </c>
      <c r="F14" s="14">
        <v>3</v>
      </c>
      <c r="H14" s="254" t="s">
        <v>15</v>
      </c>
      <c r="I14" s="255"/>
      <c r="J14" s="256"/>
      <c r="K14" s="257" t="s">
        <v>16</v>
      </c>
      <c r="L14" s="255"/>
      <c r="M14" s="255"/>
      <c r="N14" s="255"/>
      <c r="O14" s="258"/>
      <c r="P14" s="254" t="s">
        <v>15</v>
      </c>
      <c r="Q14" s="255"/>
      <c r="R14" s="256"/>
      <c r="S14" s="257" t="s">
        <v>16</v>
      </c>
      <c r="T14" s="255"/>
      <c r="U14" s="255"/>
      <c r="V14" s="255"/>
      <c r="W14" s="258"/>
    </row>
    <row r="15" spans="1:23" s="18" customFormat="1" ht="26" x14ac:dyDescent="0.25">
      <c r="A15" s="113" t="s">
        <v>0</v>
      </c>
      <c r="B15" s="121" t="s">
        <v>1</v>
      </c>
      <c r="C15" s="122" t="s">
        <v>43</v>
      </c>
      <c r="D15" s="123" t="s">
        <v>12</v>
      </c>
      <c r="E15" s="124" t="s">
        <v>13</v>
      </c>
      <c r="F15" s="124" t="s">
        <v>14</v>
      </c>
      <c r="G15" s="125" t="s">
        <v>2</v>
      </c>
      <c r="H15" s="121" t="s">
        <v>12</v>
      </c>
      <c r="I15" s="124" t="s">
        <v>13</v>
      </c>
      <c r="J15" s="122" t="s">
        <v>14</v>
      </c>
      <c r="K15" s="123" t="s">
        <v>39</v>
      </c>
      <c r="L15" s="124" t="s">
        <v>70</v>
      </c>
      <c r="M15" s="124" t="s">
        <v>36</v>
      </c>
      <c r="N15" s="124" t="s">
        <v>37</v>
      </c>
      <c r="O15" s="125" t="s">
        <v>38</v>
      </c>
      <c r="P15" s="121" t="s">
        <v>12</v>
      </c>
      <c r="Q15" s="124" t="s">
        <v>13</v>
      </c>
      <c r="R15" s="122" t="s">
        <v>14</v>
      </c>
      <c r="S15" s="123" t="s">
        <v>39</v>
      </c>
      <c r="T15" s="124" t="s">
        <v>70</v>
      </c>
      <c r="U15" s="124" t="s">
        <v>40</v>
      </c>
      <c r="V15" s="124" t="s">
        <v>41</v>
      </c>
      <c r="W15" s="125" t="s">
        <v>42</v>
      </c>
    </row>
    <row r="16" spans="1:23" ht="13" x14ac:dyDescent="0.3">
      <c r="A16" s="114" t="s">
        <v>5</v>
      </c>
      <c r="B16" s="126">
        <v>5</v>
      </c>
      <c r="C16" s="72">
        <v>0</v>
      </c>
      <c r="D16" s="71">
        <v>0</v>
      </c>
      <c r="E16" s="79">
        <v>0</v>
      </c>
      <c r="F16" s="79">
        <v>0</v>
      </c>
      <c r="G16" s="127">
        <v>0</v>
      </c>
      <c r="H16" s="138">
        <v>0</v>
      </c>
      <c r="I16" s="83">
        <v>0</v>
      </c>
      <c r="J16" s="84">
        <v>0</v>
      </c>
      <c r="K16" s="71">
        <v>0</v>
      </c>
      <c r="L16" s="83">
        <v>0</v>
      </c>
      <c r="M16" s="83">
        <v>0</v>
      </c>
      <c r="N16" s="83">
        <v>0</v>
      </c>
      <c r="O16" s="101">
        <v>0</v>
      </c>
      <c r="P16" s="138">
        <v>0</v>
      </c>
      <c r="Q16" s="83">
        <v>0</v>
      </c>
      <c r="R16" s="84">
        <v>0</v>
      </c>
      <c r="S16" s="100">
        <v>0</v>
      </c>
      <c r="T16" s="83">
        <v>0</v>
      </c>
      <c r="U16" s="83">
        <v>0</v>
      </c>
      <c r="V16" s="83">
        <v>0</v>
      </c>
      <c r="W16" s="101">
        <v>0</v>
      </c>
    </row>
    <row r="17" spans="1:23" ht="13" x14ac:dyDescent="0.3">
      <c r="A17" s="115" t="s">
        <v>6</v>
      </c>
      <c r="B17" s="128">
        <v>3</v>
      </c>
      <c r="C17" s="74">
        <v>3</v>
      </c>
      <c r="D17" s="73">
        <v>5</v>
      </c>
      <c r="E17" s="80">
        <v>6</v>
      </c>
      <c r="F17" s="80">
        <v>3</v>
      </c>
      <c r="G17" s="129">
        <v>14</v>
      </c>
      <c r="H17" s="139">
        <v>2</v>
      </c>
      <c r="I17" s="85">
        <v>2</v>
      </c>
      <c r="J17" s="86">
        <v>2</v>
      </c>
      <c r="K17" s="73">
        <v>6</v>
      </c>
      <c r="L17" s="85">
        <v>0</v>
      </c>
      <c r="M17" s="85">
        <v>2</v>
      </c>
      <c r="N17" s="85">
        <v>4</v>
      </c>
      <c r="O17" s="103">
        <v>6</v>
      </c>
      <c r="P17" s="139">
        <v>2</v>
      </c>
      <c r="Q17" s="85">
        <v>3</v>
      </c>
      <c r="R17" s="86">
        <v>0</v>
      </c>
      <c r="S17" s="102">
        <v>5</v>
      </c>
      <c r="T17" s="85">
        <v>0</v>
      </c>
      <c r="U17" s="85">
        <v>3</v>
      </c>
      <c r="V17" s="85">
        <v>5</v>
      </c>
      <c r="W17" s="103">
        <v>5</v>
      </c>
    </row>
    <row r="18" spans="1:23" ht="13" x14ac:dyDescent="0.3">
      <c r="A18" s="115" t="s">
        <v>7</v>
      </c>
      <c r="B18" s="128"/>
      <c r="C18" s="74"/>
      <c r="D18" s="73"/>
      <c r="E18" s="80"/>
      <c r="F18" s="80"/>
      <c r="G18" s="129">
        <v>0</v>
      </c>
      <c r="H18" s="139">
        <v>0</v>
      </c>
      <c r="I18" s="85">
        <v>0</v>
      </c>
      <c r="J18" s="86">
        <v>0</v>
      </c>
      <c r="K18" s="73">
        <v>0</v>
      </c>
      <c r="L18" s="85">
        <v>0</v>
      </c>
      <c r="M18" s="85">
        <v>0</v>
      </c>
      <c r="N18" s="85">
        <v>0</v>
      </c>
      <c r="O18" s="103">
        <v>0</v>
      </c>
      <c r="P18" s="139">
        <v>0</v>
      </c>
      <c r="Q18" s="85">
        <v>0</v>
      </c>
      <c r="R18" s="86">
        <v>0</v>
      </c>
      <c r="S18" s="102">
        <v>0</v>
      </c>
      <c r="T18" s="85">
        <v>0</v>
      </c>
      <c r="U18" s="85">
        <v>0</v>
      </c>
      <c r="V18" s="85">
        <v>0</v>
      </c>
      <c r="W18" s="103">
        <v>0</v>
      </c>
    </row>
    <row r="19" spans="1:23" ht="13" x14ac:dyDescent="0.3">
      <c r="A19" s="115" t="s">
        <v>8</v>
      </c>
      <c r="B19" s="128">
        <v>1</v>
      </c>
      <c r="C19" s="74">
        <v>1</v>
      </c>
      <c r="D19" s="73">
        <v>2</v>
      </c>
      <c r="E19" s="80"/>
      <c r="F19" s="80"/>
      <c r="G19" s="129">
        <v>2</v>
      </c>
      <c r="H19" s="139">
        <v>1</v>
      </c>
      <c r="I19" s="85">
        <v>0</v>
      </c>
      <c r="J19" s="86">
        <v>0</v>
      </c>
      <c r="K19" s="73">
        <v>1</v>
      </c>
      <c r="L19" s="85">
        <v>0</v>
      </c>
      <c r="M19" s="85">
        <v>1</v>
      </c>
      <c r="N19" s="85">
        <v>1</v>
      </c>
      <c r="O19" s="103">
        <v>1</v>
      </c>
      <c r="P19" s="139">
        <v>0</v>
      </c>
      <c r="Q19" s="85">
        <v>0</v>
      </c>
      <c r="R19" s="86">
        <v>0</v>
      </c>
      <c r="S19" s="102">
        <v>0</v>
      </c>
      <c r="T19" s="85">
        <v>0</v>
      </c>
      <c r="U19" s="85">
        <v>0</v>
      </c>
      <c r="V19" s="85">
        <v>0</v>
      </c>
      <c r="W19" s="103">
        <v>0</v>
      </c>
    </row>
    <row r="20" spans="1:23" ht="13" x14ac:dyDescent="0.3">
      <c r="A20" s="115" t="s">
        <v>9</v>
      </c>
      <c r="B20" s="128"/>
      <c r="C20" s="74"/>
      <c r="D20" s="73"/>
      <c r="E20" s="80"/>
      <c r="F20" s="80"/>
      <c r="G20" s="129">
        <v>0</v>
      </c>
      <c r="H20" s="139">
        <v>0</v>
      </c>
      <c r="I20" s="85">
        <v>0</v>
      </c>
      <c r="J20" s="86">
        <v>0</v>
      </c>
      <c r="K20" s="73">
        <v>0</v>
      </c>
      <c r="L20" s="85">
        <v>0</v>
      </c>
      <c r="M20" s="85">
        <v>0</v>
      </c>
      <c r="N20" s="85">
        <v>0</v>
      </c>
      <c r="O20" s="103">
        <v>0</v>
      </c>
      <c r="P20" s="139">
        <v>0</v>
      </c>
      <c r="Q20" s="85">
        <v>0</v>
      </c>
      <c r="R20" s="86">
        <v>0</v>
      </c>
      <c r="S20" s="102">
        <v>0</v>
      </c>
      <c r="T20" s="85">
        <v>0</v>
      </c>
      <c r="U20" s="85">
        <v>0</v>
      </c>
      <c r="V20" s="85">
        <v>0</v>
      </c>
      <c r="W20" s="103">
        <v>0</v>
      </c>
    </row>
    <row r="21" spans="1:23" ht="13" x14ac:dyDescent="0.3">
      <c r="A21" s="116" t="s">
        <v>10</v>
      </c>
      <c r="B21" s="130">
        <v>3</v>
      </c>
      <c r="C21" s="76">
        <v>3</v>
      </c>
      <c r="D21" s="75">
        <v>1</v>
      </c>
      <c r="E21" s="81">
        <v>4</v>
      </c>
      <c r="F21" s="81">
        <v>3</v>
      </c>
      <c r="G21" s="131">
        <v>8</v>
      </c>
      <c r="H21" s="140">
        <v>0</v>
      </c>
      <c r="I21" s="87">
        <v>2</v>
      </c>
      <c r="J21" s="88">
        <v>2</v>
      </c>
      <c r="K21" s="75">
        <v>4</v>
      </c>
      <c r="L21" s="87">
        <v>0</v>
      </c>
      <c r="M21" s="87">
        <v>2</v>
      </c>
      <c r="N21" s="87">
        <v>4</v>
      </c>
      <c r="O21" s="105">
        <v>4</v>
      </c>
      <c r="P21" s="140">
        <v>0</v>
      </c>
      <c r="Q21" s="87">
        <v>1</v>
      </c>
      <c r="R21" s="88">
        <v>0</v>
      </c>
      <c r="S21" s="104">
        <v>1</v>
      </c>
      <c r="T21" s="87">
        <v>0</v>
      </c>
      <c r="U21" s="87">
        <v>1</v>
      </c>
      <c r="V21" s="87">
        <v>1</v>
      </c>
      <c r="W21" s="105">
        <v>1</v>
      </c>
    </row>
    <row r="22" spans="1:23" s="70" customFormat="1" ht="13" outlineLevel="1" x14ac:dyDescent="0.3">
      <c r="A22" s="117" t="s">
        <v>71</v>
      </c>
      <c r="B22" s="132"/>
      <c r="C22" s="78"/>
      <c r="D22" s="77"/>
      <c r="E22" s="82"/>
      <c r="F22" s="82"/>
      <c r="G22" s="133"/>
      <c r="H22" s="141"/>
      <c r="I22" s="89"/>
      <c r="J22" s="90"/>
      <c r="K22" s="77"/>
      <c r="L22" s="89" t="s">
        <v>67</v>
      </c>
      <c r="M22" s="89" t="s">
        <v>63</v>
      </c>
      <c r="N22" s="89" t="s">
        <v>64</v>
      </c>
      <c r="O22" s="107" t="s">
        <v>65</v>
      </c>
      <c r="P22" s="141"/>
      <c r="Q22" s="89"/>
      <c r="R22" s="90"/>
      <c r="S22" s="106"/>
      <c r="T22" s="89" t="s">
        <v>66</v>
      </c>
      <c r="U22" s="89" t="s">
        <v>60</v>
      </c>
      <c r="V22" s="89" t="s">
        <v>61</v>
      </c>
      <c r="W22" s="107" t="s">
        <v>62</v>
      </c>
    </row>
    <row r="23" spans="1:23" ht="13" x14ac:dyDescent="0.3">
      <c r="A23" s="118">
        <v>1</v>
      </c>
      <c r="B23" s="151">
        <f ca="1">ROUNDUP(RAND()*6,0)</f>
        <v>3</v>
      </c>
      <c r="C23" s="210"/>
      <c r="D23" s="211"/>
      <c r="E23" s="212"/>
      <c r="F23" s="212"/>
      <c r="G23" s="213"/>
      <c r="H23" s="214"/>
      <c r="I23" s="215"/>
      <c r="J23" s="216"/>
      <c r="K23" s="217"/>
      <c r="L23" s="215"/>
      <c r="M23" s="215"/>
      <c r="N23" s="215"/>
      <c r="O23" s="218"/>
      <c r="P23" s="214"/>
      <c r="Q23" s="215"/>
      <c r="R23" s="216"/>
      <c r="S23" s="217"/>
      <c r="T23" s="215"/>
      <c r="U23" s="215"/>
      <c r="V23" s="215"/>
      <c r="W23" s="218"/>
    </row>
    <row r="24" spans="1:23" ht="13" x14ac:dyDescent="0.3">
      <c r="A24" s="119">
        <v>2</v>
      </c>
      <c r="B24" s="155">
        <f t="shared" ref="B24:B30" ca="1" si="0">ROUNDUP(RAND()*6,0)</f>
        <v>1</v>
      </c>
      <c r="C24" s="219"/>
      <c r="D24" s="220"/>
      <c r="E24" s="221"/>
      <c r="F24" s="221"/>
      <c r="G24" s="222"/>
      <c r="H24" s="223"/>
      <c r="I24" s="224"/>
      <c r="J24" s="225"/>
      <c r="K24" s="226"/>
      <c r="L24" s="224"/>
      <c r="M24" s="224"/>
      <c r="N24" s="224"/>
      <c r="O24" s="227"/>
      <c r="P24" s="223"/>
      <c r="Q24" s="224"/>
      <c r="R24" s="225"/>
      <c r="S24" s="226"/>
      <c r="T24" s="224"/>
      <c r="U24" s="224"/>
      <c r="V24" s="224"/>
      <c r="W24" s="227"/>
    </row>
    <row r="25" spans="1:23" ht="13" x14ac:dyDescent="0.3">
      <c r="A25" s="119">
        <v>3</v>
      </c>
      <c r="B25" s="155">
        <f t="shared" ca="1" si="0"/>
        <v>2</v>
      </c>
      <c r="C25" s="219"/>
      <c r="D25" s="220"/>
      <c r="E25" s="221"/>
      <c r="F25" s="221"/>
      <c r="G25" s="222"/>
      <c r="H25" s="223"/>
      <c r="I25" s="224"/>
      <c r="J25" s="225"/>
      <c r="K25" s="226"/>
      <c r="L25" s="224"/>
      <c r="M25" s="224"/>
      <c r="N25" s="224"/>
      <c r="O25" s="227"/>
      <c r="P25" s="223"/>
      <c r="Q25" s="224"/>
      <c r="R25" s="225"/>
      <c r="S25" s="226"/>
      <c r="T25" s="224"/>
      <c r="U25" s="224"/>
      <c r="V25" s="224"/>
      <c r="W25" s="227"/>
    </row>
    <row r="26" spans="1:23" ht="13" x14ac:dyDescent="0.3">
      <c r="A26" s="119">
        <v>4</v>
      </c>
      <c r="B26" s="151">
        <f ca="1">ROUNDUP(RAND()*6,0)</f>
        <v>2</v>
      </c>
      <c r="C26" s="219"/>
      <c r="D26" s="220"/>
      <c r="E26" s="221"/>
      <c r="F26" s="221"/>
      <c r="G26" s="222"/>
      <c r="H26" s="223"/>
      <c r="I26" s="224"/>
      <c r="J26" s="225"/>
      <c r="K26" s="226"/>
      <c r="L26" s="224"/>
      <c r="M26" s="224"/>
      <c r="N26" s="224"/>
      <c r="O26" s="227"/>
      <c r="P26" s="223"/>
      <c r="Q26" s="224"/>
      <c r="R26" s="225"/>
      <c r="S26" s="226"/>
      <c r="T26" s="224"/>
      <c r="U26" s="224"/>
      <c r="V26" s="224"/>
      <c r="W26" s="227"/>
    </row>
    <row r="27" spans="1:23" ht="13" x14ac:dyDescent="0.3">
      <c r="A27" s="119">
        <v>5</v>
      </c>
      <c r="B27" s="155">
        <f ca="1">ROUNDUP(RAND()*6,0)</f>
        <v>3</v>
      </c>
      <c r="C27" s="219"/>
      <c r="D27" s="220"/>
      <c r="E27" s="221"/>
      <c r="F27" s="221"/>
      <c r="G27" s="222"/>
      <c r="H27" s="223"/>
      <c r="I27" s="224"/>
      <c r="J27" s="225"/>
      <c r="K27" s="226"/>
      <c r="L27" s="224"/>
      <c r="M27" s="224"/>
      <c r="N27" s="224"/>
      <c r="O27" s="227"/>
      <c r="P27" s="223"/>
      <c r="Q27" s="224"/>
      <c r="R27" s="225"/>
      <c r="S27" s="226"/>
      <c r="T27" s="224"/>
      <c r="U27" s="224"/>
      <c r="V27" s="224"/>
      <c r="W27" s="227"/>
    </row>
    <row r="28" spans="1:23" ht="13" x14ac:dyDescent="0.3">
      <c r="A28" s="119">
        <v>6</v>
      </c>
      <c r="B28" s="155">
        <f t="shared" ca="1" si="0"/>
        <v>5</v>
      </c>
      <c r="C28" s="219"/>
      <c r="D28" s="220"/>
      <c r="E28" s="221"/>
      <c r="F28" s="221"/>
      <c r="G28" s="222"/>
      <c r="H28" s="223"/>
      <c r="I28" s="224"/>
      <c r="J28" s="225"/>
      <c r="K28" s="226"/>
      <c r="L28" s="224"/>
      <c r="M28" s="224"/>
      <c r="N28" s="224"/>
      <c r="O28" s="227"/>
      <c r="P28" s="223"/>
      <c r="Q28" s="224"/>
      <c r="R28" s="225"/>
      <c r="S28" s="226"/>
      <c r="T28" s="224"/>
      <c r="U28" s="224"/>
      <c r="V28" s="224"/>
      <c r="W28" s="227"/>
    </row>
    <row r="29" spans="1:23" ht="13" x14ac:dyDescent="0.3">
      <c r="A29" s="119">
        <v>7</v>
      </c>
      <c r="B29" s="155">
        <f t="shared" ca="1" si="0"/>
        <v>4</v>
      </c>
      <c r="C29" s="219"/>
      <c r="D29" s="220"/>
      <c r="E29" s="221"/>
      <c r="F29" s="221"/>
      <c r="G29" s="222"/>
      <c r="H29" s="223"/>
      <c r="I29" s="224"/>
      <c r="J29" s="225"/>
      <c r="K29" s="226"/>
      <c r="L29" s="224"/>
      <c r="M29" s="224"/>
      <c r="N29" s="224"/>
      <c r="O29" s="227"/>
      <c r="P29" s="223"/>
      <c r="Q29" s="224"/>
      <c r="R29" s="225"/>
      <c r="S29" s="226"/>
      <c r="T29" s="224"/>
      <c r="U29" s="224"/>
      <c r="V29" s="224"/>
      <c r="W29" s="227"/>
    </row>
    <row r="30" spans="1:23" ht="13" x14ac:dyDescent="0.3">
      <c r="A30" s="119">
        <v>8</v>
      </c>
      <c r="B30" s="155">
        <f t="shared" ca="1" si="0"/>
        <v>2</v>
      </c>
      <c r="C30" s="219"/>
      <c r="D30" s="220"/>
      <c r="E30" s="221"/>
      <c r="F30" s="221"/>
      <c r="G30" s="222"/>
      <c r="H30" s="223"/>
      <c r="I30" s="224"/>
      <c r="J30" s="225"/>
      <c r="K30" s="226"/>
      <c r="L30" s="224"/>
      <c r="M30" s="224"/>
      <c r="N30" s="224"/>
      <c r="O30" s="227"/>
      <c r="P30" s="223"/>
      <c r="Q30" s="224"/>
      <c r="R30" s="225"/>
      <c r="S30" s="226"/>
      <c r="T30" s="224"/>
      <c r="U30" s="224"/>
      <c r="V30" s="224"/>
      <c r="W30" s="227"/>
    </row>
    <row r="31" spans="1:23" ht="13" x14ac:dyDescent="0.3">
      <c r="A31" s="119">
        <v>9</v>
      </c>
      <c r="B31" s="155"/>
      <c r="C31" s="219"/>
      <c r="D31" s="220"/>
      <c r="E31" s="221"/>
      <c r="F31" s="221"/>
      <c r="G31" s="222"/>
      <c r="H31" s="223"/>
      <c r="I31" s="224"/>
      <c r="J31" s="225"/>
      <c r="K31" s="226"/>
      <c r="L31" s="224"/>
      <c r="M31" s="224"/>
      <c r="N31" s="224"/>
      <c r="O31" s="227"/>
      <c r="P31" s="223"/>
      <c r="Q31" s="224"/>
      <c r="R31" s="225"/>
      <c r="S31" s="226"/>
      <c r="T31" s="224"/>
      <c r="U31" s="224"/>
      <c r="V31" s="224"/>
      <c r="W31" s="227"/>
    </row>
    <row r="32" spans="1:23" ht="13" x14ac:dyDescent="0.3">
      <c r="A32" s="119">
        <v>10</v>
      </c>
      <c r="B32" s="155"/>
      <c r="C32" s="219"/>
      <c r="D32" s="220"/>
      <c r="E32" s="221"/>
      <c r="F32" s="221"/>
      <c r="G32" s="222"/>
      <c r="H32" s="223"/>
      <c r="I32" s="224"/>
      <c r="J32" s="225"/>
      <c r="K32" s="226"/>
      <c r="L32" s="224"/>
      <c r="M32" s="224"/>
      <c r="N32" s="224"/>
      <c r="O32" s="227"/>
      <c r="P32" s="223"/>
      <c r="Q32" s="224"/>
      <c r="R32" s="225"/>
      <c r="S32" s="226"/>
      <c r="T32" s="224"/>
      <c r="U32" s="224"/>
      <c r="V32" s="224"/>
      <c r="W32" s="227"/>
    </row>
    <row r="33" spans="1:23" ht="13" x14ac:dyDescent="0.3">
      <c r="A33" s="119">
        <v>11</v>
      </c>
      <c r="B33" s="155"/>
      <c r="C33" s="219"/>
      <c r="D33" s="220"/>
      <c r="E33" s="221"/>
      <c r="F33" s="221"/>
      <c r="G33" s="222"/>
      <c r="H33" s="223"/>
      <c r="I33" s="224"/>
      <c r="J33" s="225"/>
      <c r="K33" s="226"/>
      <c r="L33" s="224"/>
      <c r="M33" s="224"/>
      <c r="N33" s="224"/>
      <c r="O33" s="227"/>
      <c r="P33" s="223"/>
      <c r="Q33" s="224"/>
      <c r="R33" s="225"/>
      <c r="S33" s="226"/>
      <c r="T33" s="224"/>
      <c r="U33" s="224"/>
      <c r="V33" s="224"/>
      <c r="W33" s="227"/>
    </row>
    <row r="34" spans="1:23" ht="13" x14ac:dyDescent="0.3">
      <c r="A34" s="119">
        <v>12</v>
      </c>
      <c r="B34" s="155"/>
      <c r="C34" s="219"/>
      <c r="D34" s="220"/>
      <c r="E34" s="221"/>
      <c r="F34" s="221"/>
      <c r="G34" s="222"/>
      <c r="H34" s="223"/>
      <c r="I34" s="224"/>
      <c r="J34" s="225"/>
      <c r="K34" s="226"/>
      <c r="L34" s="224"/>
      <c r="M34" s="224"/>
      <c r="N34" s="224"/>
      <c r="O34" s="227"/>
      <c r="P34" s="223"/>
      <c r="Q34" s="224"/>
      <c r="R34" s="225"/>
      <c r="S34" s="226"/>
      <c r="T34" s="224"/>
      <c r="U34" s="224"/>
      <c r="V34" s="224"/>
      <c r="W34" s="227"/>
    </row>
    <row r="35" spans="1:23" ht="13" x14ac:dyDescent="0.3">
      <c r="A35" s="119">
        <v>13</v>
      </c>
      <c r="B35" s="155"/>
      <c r="C35" s="219"/>
      <c r="D35" s="220"/>
      <c r="E35" s="221"/>
      <c r="F35" s="221"/>
      <c r="G35" s="222"/>
      <c r="H35" s="223"/>
      <c r="I35" s="224"/>
      <c r="J35" s="225"/>
      <c r="K35" s="226"/>
      <c r="L35" s="224"/>
      <c r="M35" s="224"/>
      <c r="N35" s="224"/>
      <c r="O35" s="227"/>
      <c r="P35" s="223"/>
      <c r="Q35" s="224"/>
      <c r="R35" s="225"/>
      <c r="S35" s="226"/>
      <c r="T35" s="224"/>
      <c r="U35" s="224"/>
      <c r="V35" s="224"/>
      <c r="W35" s="227"/>
    </row>
    <row r="36" spans="1:23" ht="13" x14ac:dyDescent="0.3">
      <c r="A36" s="119">
        <v>14</v>
      </c>
      <c r="B36" s="155"/>
      <c r="C36" s="219"/>
      <c r="D36" s="220"/>
      <c r="E36" s="221"/>
      <c r="F36" s="221"/>
      <c r="G36" s="222"/>
      <c r="H36" s="223"/>
      <c r="I36" s="224"/>
      <c r="J36" s="225"/>
      <c r="K36" s="226"/>
      <c r="L36" s="224"/>
      <c r="M36" s="224"/>
      <c r="N36" s="224"/>
      <c r="O36" s="227"/>
      <c r="P36" s="223"/>
      <c r="Q36" s="224"/>
      <c r="R36" s="225"/>
      <c r="S36" s="226"/>
      <c r="T36" s="224"/>
      <c r="U36" s="224"/>
      <c r="V36" s="224"/>
      <c r="W36" s="227"/>
    </row>
    <row r="37" spans="1:23" ht="13" x14ac:dyDescent="0.3">
      <c r="A37" s="119">
        <v>15</v>
      </c>
      <c r="B37" s="155"/>
      <c r="C37" s="219"/>
      <c r="D37" s="220"/>
      <c r="E37" s="221"/>
      <c r="F37" s="221"/>
      <c r="G37" s="222"/>
      <c r="H37" s="223"/>
      <c r="I37" s="224"/>
      <c r="J37" s="225"/>
      <c r="K37" s="226"/>
      <c r="L37" s="224"/>
      <c r="M37" s="224"/>
      <c r="N37" s="224"/>
      <c r="O37" s="227"/>
      <c r="P37" s="223"/>
      <c r="Q37" s="224"/>
      <c r="R37" s="225"/>
      <c r="S37" s="226"/>
      <c r="T37" s="224"/>
      <c r="U37" s="224"/>
      <c r="V37" s="224"/>
      <c r="W37" s="227"/>
    </row>
    <row r="38" spans="1:23" ht="13" x14ac:dyDescent="0.3">
      <c r="A38" s="119">
        <v>16</v>
      </c>
      <c r="B38" s="155"/>
      <c r="C38" s="219"/>
      <c r="D38" s="220"/>
      <c r="E38" s="221"/>
      <c r="F38" s="221"/>
      <c r="G38" s="222"/>
      <c r="H38" s="223"/>
      <c r="I38" s="224"/>
      <c r="J38" s="225"/>
      <c r="K38" s="226"/>
      <c r="L38" s="224"/>
      <c r="M38" s="224"/>
      <c r="N38" s="224"/>
      <c r="O38" s="227"/>
      <c r="P38" s="223"/>
      <c r="Q38" s="224"/>
      <c r="R38" s="225"/>
      <c r="S38" s="226"/>
      <c r="T38" s="224"/>
      <c r="U38" s="224"/>
      <c r="V38" s="224"/>
      <c r="W38" s="227"/>
    </row>
    <row r="39" spans="1:23" ht="13" x14ac:dyDescent="0.3">
      <c r="A39" s="119">
        <v>17</v>
      </c>
      <c r="B39" s="155"/>
      <c r="C39" s="219"/>
      <c r="D39" s="220"/>
      <c r="E39" s="221"/>
      <c r="F39" s="221"/>
      <c r="G39" s="222"/>
      <c r="H39" s="223"/>
      <c r="I39" s="224"/>
      <c r="J39" s="225"/>
      <c r="K39" s="226"/>
      <c r="L39" s="224"/>
      <c r="M39" s="224"/>
      <c r="N39" s="224"/>
      <c r="O39" s="227"/>
      <c r="P39" s="223"/>
      <c r="Q39" s="224"/>
      <c r="R39" s="225"/>
      <c r="S39" s="226"/>
      <c r="T39" s="224"/>
      <c r="U39" s="224"/>
      <c r="V39" s="224"/>
      <c r="W39" s="227"/>
    </row>
    <row r="40" spans="1:23" ht="13" x14ac:dyDescent="0.3">
      <c r="A40" s="119">
        <v>18</v>
      </c>
      <c r="B40" s="155"/>
      <c r="C40" s="219"/>
      <c r="D40" s="220"/>
      <c r="E40" s="221"/>
      <c r="F40" s="221"/>
      <c r="G40" s="222"/>
      <c r="H40" s="223"/>
      <c r="I40" s="224"/>
      <c r="J40" s="225"/>
      <c r="K40" s="226"/>
      <c r="L40" s="224"/>
      <c r="M40" s="224"/>
      <c r="N40" s="224"/>
      <c r="O40" s="227"/>
      <c r="P40" s="223"/>
      <c r="Q40" s="224"/>
      <c r="R40" s="225"/>
      <c r="S40" s="226"/>
      <c r="T40" s="224"/>
      <c r="U40" s="224"/>
      <c r="V40" s="224"/>
      <c r="W40" s="227"/>
    </row>
    <row r="41" spans="1:23" ht="13" x14ac:dyDescent="0.3">
      <c r="A41" s="119">
        <v>19</v>
      </c>
      <c r="B41" s="155"/>
      <c r="C41" s="219"/>
      <c r="D41" s="220"/>
      <c r="E41" s="221"/>
      <c r="F41" s="221"/>
      <c r="G41" s="222"/>
      <c r="H41" s="223"/>
      <c r="I41" s="224"/>
      <c r="J41" s="225"/>
      <c r="K41" s="226"/>
      <c r="L41" s="224"/>
      <c r="M41" s="224"/>
      <c r="N41" s="224"/>
      <c r="O41" s="227"/>
      <c r="P41" s="223"/>
      <c r="Q41" s="224"/>
      <c r="R41" s="225"/>
      <c r="S41" s="226"/>
      <c r="T41" s="224"/>
      <c r="U41" s="224"/>
      <c r="V41" s="224"/>
      <c r="W41" s="227"/>
    </row>
    <row r="42" spans="1:23" ht="13.5" thickBot="1" x14ac:dyDescent="0.35">
      <c r="A42" s="167">
        <v>20</v>
      </c>
      <c r="B42" s="168"/>
      <c r="C42" s="228"/>
      <c r="D42" s="229"/>
      <c r="E42" s="230"/>
      <c r="F42" s="230"/>
      <c r="G42" s="231"/>
      <c r="H42" s="232"/>
      <c r="I42" s="233"/>
      <c r="J42" s="234"/>
      <c r="K42" s="235"/>
      <c r="L42" s="233"/>
      <c r="M42" s="233"/>
      <c r="N42" s="233"/>
      <c r="O42" s="236"/>
      <c r="P42" s="232"/>
      <c r="Q42" s="233"/>
      <c r="R42" s="234"/>
      <c r="S42" s="235"/>
      <c r="T42" s="233"/>
      <c r="U42" s="233"/>
      <c r="V42" s="233"/>
      <c r="W42" s="236"/>
    </row>
    <row r="43" spans="1:23" ht="13.5" thickTop="1" x14ac:dyDescent="0.3">
      <c r="A43" s="159" t="s">
        <v>3</v>
      </c>
      <c r="B43" s="160"/>
      <c r="C43" s="161"/>
      <c r="D43" s="108"/>
      <c r="E43" s="162"/>
      <c r="F43" s="162"/>
      <c r="G43" s="163"/>
      <c r="H43" s="160"/>
      <c r="I43" s="162"/>
      <c r="J43" s="161"/>
      <c r="K43" s="108"/>
      <c r="L43" s="91"/>
      <c r="M43" s="91"/>
      <c r="N43" s="91"/>
      <c r="O43" s="109"/>
      <c r="P43" s="160"/>
      <c r="Q43" s="162"/>
      <c r="R43" s="161"/>
      <c r="S43" s="108"/>
      <c r="T43" s="91"/>
      <c r="U43" s="91"/>
      <c r="V43" s="91"/>
      <c r="W43" s="109"/>
    </row>
    <row r="44" spans="1:23" ht="13.5" thickBot="1" x14ac:dyDescent="0.35">
      <c r="A44" s="120" t="s">
        <v>4</v>
      </c>
      <c r="B44" s="136"/>
      <c r="C44" s="99"/>
      <c r="D44" s="97"/>
      <c r="E44" s="98"/>
      <c r="F44" s="98"/>
      <c r="G44" s="137"/>
      <c r="H44" s="144"/>
      <c r="I44" s="98"/>
      <c r="J44" s="99"/>
      <c r="K44" s="97"/>
      <c r="L44" s="98"/>
      <c r="M44" s="98"/>
      <c r="N44" s="98"/>
      <c r="O44" s="112"/>
      <c r="P44" s="144"/>
      <c r="Q44" s="98"/>
      <c r="R44" s="99"/>
      <c r="S44" s="97"/>
      <c r="T44" s="98"/>
      <c r="U44" s="98"/>
      <c r="V44" s="98"/>
      <c r="W44" s="112"/>
    </row>
    <row r="45" spans="1:23" ht="13" x14ac:dyDescent="0.3">
      <c r="A45" s="12"/>
      <c r="B45" s="19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</row>
    <row r="46" spans="1:23" x14ac:dyDescent="0.25">
      <c r="M46" s="237"/>
      <c r="N46" s="21"/>
      <c r="O46" s="21"/>
      <c r="U46" s="21"/>
      <c r="V46" s="21"/>
      <c r="W46" s="21"/>
    </row>
    <row r="47" spans="1:23" ht="13" thickBot="1" x14ac:dyDescent="0.3">
      <c r="M47" s="237"/>
      <c r="N47" s="237"/>
      <c r="O47" s="237"/>
      <c r="U47" s="237"/>
      <c r="V47" s="237"/>
      <c r="W47" s="237"/>
    </row>
    <row r="48" spans="1:23" ht="27" customHeight="1" thickBot="1" x14ac:dyDescent="0.3">
      <c r="A48" s="66" t="s">
        <v>74</v>
      </c>
      <c r="B48" s="24" t="s">
        <v>75</v>
      </c>
    </row>
    <row r="49" spans="1:17" x14ac:dyDescent="0.25">
      <c r="A49" s="148" t="s">
        <v>67</v>
      </c>
      <c r="B49" s="238"/>
      <c r="E49" s="240"/>
    </row>
    <row r="50" spans="1:17" x14ac:dyDescent="0.25">
      <c r="A50" s="148" t="s">
        <v>63</v>
      </c>
      <c r="B50" s="238"/>
      <c r="E50" s="240"/>
    </row>
    <row r="51" spans="1:17" x14ac:dyDescent="0.25">
      <c r="A51" s="148" t="s">
        <v>64</v>
      </c>
      <c r="B51" s="238"/>
    </row>
    <row r="52" spans="1:17" x14ac:dyDescent="0.25">
      <c r="A52" s="148" t="s">
        <v>65</v>
      </c>
      <c r="B52" s="238"/>
    </row>
    <row r="53" spans="1:17" x14ac:dyDescent="0.25">
      <c r="A53" s="149" t="s">
        <v>66</v>
      </c>
      <c r="B53" s="238"/>
      <c r="C53" s="22"/>
      <c r="D53" s="22"/>
    </row>
    <row r="54" spans="1:17" x14ac:dyDescent="0.25">
      <c r="A54" s="149" t="s">
        <v>60</v>
      </c>
      <c r="B54" s="238"/>
      <c r="C54" s="22"/>
      <c r="D54" s="22"/>
    </row>
    <row r="55" spans="1:17" x14ac:dyDescent="0.25">
      <c r="A55" s="149" t="s">
        <v>61</v>
      </c>
      <c r="B55" s="238"/>
      <c r="C55" s="22"/>
      <c r="D55" s="22"/>
    </row>
    <row r="56" spans="1:17" ht="13" thickBot="1" x14ac:dyDescent="0.3">
      <c r="A56" s="150" t="s">
        <v>62</v>
      </c>
      <c r="B56" s="239"/>
      <c r="C56" s="22"/>
      <c r="D56" s="22"/>
    </row>
    <row r="57" spans="1:17" x14ac:dyDescent="0.25">
      <c r="A57" s="17" t="s">
        <v>72</v>
      </c>
      <c r="B57" s="22"/>
      <c r="C57" s="22"/>
      <c r="D57" s="22"/>
    </row>
    <row r="58" spans="1:17" ht="13" thickBot="1" x14ac:dyDescent="0.3">
      <c r="B58" s="181" t="str">
        <f>B59&amp;B60</f>
        <v>0A0B</v>
      </c>
      <c r="C58" s="181" t="str">
        <f t="shared" ref="C58:P58" si="1">C59&amp;C60</f>
        <v>0A1B</v>
      </c>
      <c r="D58" s="181" t="str">
        <f t="shared" si="1"/>
        <v>0A2B</v>
      </c>
      <c r="E58" s="181" t="str">
        <f t="shared" si="1"/>
        <v>0A3B</v>
      </c>
      <c r="F58" s="181" t="str">
        <f t="shared" si="1"/>
        <v>1A0B</v>
      </c>
      <c r="G58" s="181" t="str">
        <f t="shared" si="1"/>
        <v>1A1B</v>
      </c>
      <c r="H58" s="181" t="str">
        <f t="shared" si="1"/>
        <v>1A2B</v>
      </c>
      <c r="I58" s="181" t="str">
        <f t="shared" si="1"/>
        <v>1A3B</v>
      </c>
      <c r="J58" s="181" t="str">
        <f t="shared" si="1"/>
        <v>2A0B</v>
      </c>
      <c r="K58" s="181" t="str">
        <f t="shared" si="1"/>
        <v>2A1B</v>
      </c>
      <c r="L58" s="181" t="str">
        <f t="shared" si="1"/>
        <v>2A2B</v>
      </c>
      <c r="M58" s="181" t="str">
        <f t="shared" si="1"/>
        <v>2A3B</v>
      </c>
      <c r="N58" s="181" t="str">
        <f t="shared" si="1"/>
        <v>3A0B</v>
      </c>
      <c r="O58" s="181" t="str">
        <f t="shared" si="1"/>
        <v>3A1B</v>
      </c>
      <c r="P58" s="181" t="str">
        <f t="shared" si="1"/>
        <v>3A2B</v>
      </c>
      <c r="Q58" s="181" t="str">
        <f>Q59&amp;Q60</f>
        <v>3A3B</v>
      </c>
    </row>
    <row r="59" spans="1:17" ht="13" x14ac:dyDescent="0.3">
      <c r="A59" s="37" t="s">
        <v>68</v>
      </c>
      <c r="B59" s="38" t="s">
        <v>67</v>
      </c>
      <c r="C59" s="39" t="s">
        <v>67</v>
      </c>
      <c r="D59" s="39" t="s">
        <v>67</v>
      </c>
      <c r="E59" s="39" t="s">
        <v>67</v>
      </c>
      <c r="F59" s="39" t="s">
        <v>63</v>
      </c>
      <c r="G59" s="39" t="s">
        <v>63</v>
      </c>
      <c r="H59" s="39" t="s">
        <v>63</v>
      </c>
      <c r="I59" s="39" t="s">
        <v>63</v>
      </c>
      <c r="J59" s="39" t="s">
        <v>64</v>
      </c>
      <c r="K59" s="40" t="s">
        <v>64</v>
      </c>
      <c r="L59" s="40" t="s">
        <v>64</v>
      </c>
      <c r="M59" s="40" t="s">
        <v>64</v>
      </c>
      <c r="N59" s="40" t="s">
        <v>65</v>
      </c>
      <c r="O59" s="40" t="s">
        <v>65</v>
      </c>
      <c r="P59" s="40" t="s">
        <v>65</v>
      </c>
      <c r="Q59" s="41" t="s">
        <v>65</v>
      </c>
    </row>
    <row r="60" spans="1:17" ht="13" x14ac:dyDescent="0.3">
      <c r="A60" s="42" t="s">
        <v>69</v>
      </c>
      <c r="B60" s="35" t="s">
        <v>66</v>
      </c>
      <c r="C60" s="36" t="s">
        <v>60</v>
      </c>
      <c r="D60" s="36" t="s">
        <v>61</v>
      </c>
      <c r="E60" s="36" t="s">
        <v>62</v>
      </c>
      <c r="F60" s="36" t="s">
        <v>66</v>
      </c>
      <c r="G60" s="36" t="s">
        <v>60</v>
      </c>
      <c r="H60" s="36" t="s">
        <v>61</v>
      </c>
      <c r="I60" s="36" t="s">
        <v>62</v>
      </c>
      <c r="J60" s="36" t="s">
        <v>66</v>
      </c>
      <c r="K60" s="34" t="s">
        <v>60</v>
      </c>
      <c r="L60" s="34" t="s">
        <v>61</v>
      </c>
      <c r="M60" s="34" t="s">
        <v>62</v>
      </c>
      <c r="N60" s="34" t="s">
        <v>66</v>
      </c>
      <c r="O60" s="34" t="s">
        <v>60</v>
      </c>
      <c r="P60" s="34" t="s">
        <v>61</v>
      </c>
      <c r="Q60" s="43" t="s">
        <v>62</v>
      </c>
    </row>
    <row r="61" spans="1:17" ht="13" x14ac:dyDescent="0.3">
      <c r="A61" s="44" t="s">
        <v>76</v>
      </c>
      <c r="B61" s="242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45"/>
    </row>
    <row r="62" spans="1:17" ht="13" x14ac:dyDescent="0.3">
      <c r="A62" s="44" t="s">
        <v>77</v>
      </c>
      <c r="B62" s="242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45"/>
    </row>
    <row r="63" spans="1:17" ht="13.5" thickBot="1" x14ac:dyDescent="0.35">
      <c r="A63" s="46" t="s">
        <v>78</v>
      </c>
      <c r="B63" s="241"/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9"/>
    </row>
    <row r="64" spans="1:17" ht="13" x14ac:dyDescent="0.3">
      <c r="A64" s="50" t="s">
        <v>80</v>
      </c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3"/>
    </row>
    <row r="65" spans="1:17" ht="13" x14ac:dyDescent="0.3">
      <c r="A65" s="28">
        <v>1</v>
      </c>
      <c r="B65" s="32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54"/>
    </row>
    <row r="66" spans="1:17" ht="13" x14ac:dyDescent="0.3">
      <c r="A66" s="29">
        <v>2</v>
      </c>
      <c r="B66" s="32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54"/>
    </row>
    <row r="67" spans="1:17" ht="13" x14ac:dyDescent="0.3">
      <c r="A67" s="28">
        <v>3</v>
      </c>
      <c r="B67" s="32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54"/>
    </row>
    <row r="68" spans="1:17" ht="13" x14ac:dyDescent="0.3">
      <c r="A68" s="29">
        <v>4</v>
      </c>
      <c r="B68" s="32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54"/>
    </row>
    <row r="69" spans="1:17" ht="13" x14ac:dyDescent="0.3">
      <c r="A69" s="28">
        <v>5</v>
      </c>
      <c r="B69" s="32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54"/>
    </row>
    <row r="70" spans="1:17" ht="13" x14ac:dyDescent="0.3">
      <c r="A70" s="29">
        <v>6</v>
      </c>
      <c r="B70" s="32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54"/>
    </row>
    <row r="71" spans="1:17" ht="13" x14ac:dyDescent="0.3">
      <c r="A71" s="28">
        <v>7</v>
      </c>
      <c r="B71" s="32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54"/>
    </row>
    <row r="72" spans="1:17" ht="13" x14ac:dyDescent="0.3">
      <c r="A72" s="29">
        <v>8</v>
      </c>
      <c r="B72" s="32"/>
      <c r="C72" s="33"/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54"/>
    </row>
    <row r="73" spans="1:17" ht="13" x14ac:dyDescent="0.3">
      <c r="A73" s="28">
        <v>9</v>
      </c>
      <c r="B73" s="32"/>
      <c r="C73" s="33"/>
      <c r="D73" s="33"/>
      <c r="E73" s="33"/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54"/>
    </row>
    <row r="74" spans="1:17" ht="13" x14ac:dyDescent="0.3">
      <c r="A74" s="29">
        <v>10</v>
      </c>
      <c r="B74" s="32"/>
      <c r="C74" s="33"/>
      <c r="D74" s="33"/>
      <c r="E74" s="33"/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54"/>
    </row>
    <row r="75" spans="1:17" ht="13" x14ac:dyDescent="0.3">
      <c r="A75" s="28">
        <v>11</v>
      </c>
      <c r="B75" s="32"/>
      <c r="C75" s="33"/>
      <c r="D75" s="33"/>
      <c r="E75" s="33"/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54"/>
    </row>
    <row r="76" spans="1:17" ht="13" x14ac:dyDescent="0.3">
      <c r="A76" s="29">
        <v>12</v>
      </c>
      <c r="B76" s="32"/>
      <c r="C76" s="33"/>
      <c r="D76" s="33"/>
      <c r="E76" s="33"/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54"/>
    </row>
    <row r="77" spans="1:17" ht="13" x14ac:dyDescent="0.3">
      <c r="A77" s="28">
        <v>13</v>
      </c>
      <c r="B77" s="32"/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54"/>
    </row>
    <row r="78" spans="1:17" ht="13" x14ac:dyDescent="0.3">
      <c r="A78" s="29">
        <v>14</v>
      </c>
      <c r="B78" s="32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54"/>
    </row>
    <row r="79" spans="1:17" ht="13" x14ac:dyDescent="0.3">
      <c r="A79" s="28">
        <v>15</v>
      </c>
      <c r="B79" s="32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54"/>
    </row>
    <row r="80" spans="1:17" ht="13" x14ac:dyDescent="0.3">
      <c r="A80" s="29">
        <v>16</v>
      </c>
      <c r="B80" s="32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54"/>
    </row>
    <row r="81" spans="1:17" ht="13" x14ac:dyDescent="0.3">
      <c r="A81" s="28">
        <v>17</v>
      </c>
      <c r="B81" s="32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54"/>
    </row>
    <row r="82" spans="1:17" ht="13" x14ac:dyDescent="0.3">
      <c r="A82" s="29">
        <v>18</v>
      </c>
      <c r="B82" s="32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54"/>
    </row>
    <row r="83" spans="1:17" ht="13" x14ac:dyDescent="0.3">
      <c r="A83" s="28">
        <v>19</v>
      </c>
      <c r="B83" s="32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54"/>
    </row>
    <row r="84" spans="1:17" ht="13.5" thickBot="1" x14ac:dyDescent="0.35">
      <c r="A84" s="55">
        <v>20</v>
      </c>
      <c r="B84" s="56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8"/>
    </row>
    <row r="85" spans="1:17" ht="26.25" customHeight="1" x14ac:dyDescent="0.25">
      <c r="A85" s="59" t="s">
        <v>81</v>
      </c>
      <c r="B85" s="243"/>
      <c r="C85" s="244"/>
      <c r="D85" s="244"/>
      <c r="E85" s="244"/>
      <c r="F85" s="244"/>
      <c r="G85" s="244"/>
      <c r="H85" s="244"/>
      <c r="I85" s="244"/>
      <c r="J85" s="244"/>
      <c r="K85" s="244"/>
      <c r="L85" s="244"/>
      <c r="M85" s="244"/>
      <c r="N85" s="244"/>
      <c r="O85" s="244"/>
      <c r="P85" s="244"/>
      <c r="Q85" s="245"/>
    </row>
    <row r="86" spans="1:17" ht="26.25" customHeight="1" thickBot="1" x14ac:dyDescent="0.35">
      <c r="A86" s="63" t="s">
        <v>82</v>
      </c>
      <c r="B86" s="67"/>
      <c r="C86" s="64"/>
      <c r="D86" s="68"/>
      <c r="E86" s="64"/>
      <c r="F86" s="64"/>
      <c r="G86" s="64"/>
      <c r="H86" s="68"/>
      <c r="I86" s="64"/>
      <c r="J86" s="68"/>
      <c r="K86" s="64"/>
      <c r="L86" s="64"/>
      <c r="M86" s="64"/>
      <c r="N86" s="64"/>
      <c r="O86" s="64"/>
      <c r="P86" s="64"/>
      <c r="Q86" s="65"/>
    </row>
    <row r="113" spans="2:17" x14ac:dyDescent="0.25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x14ac:dyDescent="0.25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x14ac:dyDescent="0.25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x14ac:dyDescent="0.25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x14ac:dyDescent="0.25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x14ac:dyDescent="0.25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x14ac:dyDescent="0.25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x14ac:dyDescent="0.25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x14ac:dyDescent="0.25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x14ac:dyDescent="0.25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x14ac:dyDescent="0.25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x14ac:dyDescent="0.25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x14ac:dyDescent="0.25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x14ac:dyDescent="0.25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x14ac:dyDescent="0.25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x14ac:dyDescent="0.25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x14ac:dyDescent="0.25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x14ac:dyDescent="0.25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x14ac:dyDescent="0.25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x14ac:dyDescent="0.25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x14ac:dyDescent="0.25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x14ac:dyDescent="0.25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x14ac:dyDescent="0.25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x14ac:dyDescent="0.25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</sheetData>
  <mergeCells count="6">
    <mergeCell ref="H13:O13"/>
    <mergeCell ref="P13:W13"/>
    <mergeCell ref="P14:R14"/>
    <mergeCell ref="K14:O14"/>
    <mergeCell ref="H14:J14"/>
    <mergeCell ref="S14:W14"/>
  </mergeCells>
  <phoneticPr fontId="0" type="noConversion"/>
  <printOptions horizontalCentered="1" verticalCentered="1"/>
  <pageMargins left="0.19685039370078741" right="0.19685039370078741" top="0.19685039370078741" bottom="0.19685039370078741" header="0" footer="0"/>
  <pageSetup paperSize="9" scale="49" orientation="landscape" r:id="rId1"/>
  <headerFooter alignWithMargins="0"/>
  <rowBreaks count="1" manualBreakCount="1">
    <brk id="45" max="22" man="1"/>
  </rowBreaks>
  <colBreaks count="1" manualBreakCount="1">
    <brk id="11" max="78" man="1"/>
  </colBreak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autoPageBreaks="0" fitToPage="1"/>
  </sheetPr>
  <dimension ref="A1:W137"/>
  <sheetViews>
    <sheetView showGridLines="0" showZeros="0" topLeftCell="A88" zoomScale="85" zoomScaleNormal="85" zoomScaleSheetLayoutView="100" workbookViewId="0">
      <selection activeCell="C112" sqref="C112"/>
    </sheetView>
  </sheetViews>
  <sheetFormatPr defaultColWidth="9.1796875" defaultRowHeight="12.5" x14ac:dyDescent="0.25"/>
  <cols>
    <col min="1" max="1" width="26.26953125" style="14" customWidth="1"/>
    <col min="2" max="23" width="12.1796875" style="14" customWidth="1"/>
    <col min="24" max="16384" width="9.1796875" style="14"/>
  </cols>
  <sheetData>
    <row r="1" spans="1:23" ht="20" hidden="1" x14ac:dyDescent="0.4">
      <c r="A1" s="23" t="s">
        <v>59</v>
      </c>
    </row>
    <row r="2" spans="1:23" ht="13" hidden="1" x14ac:dyDescent="0.3">
      <c r="A2" s="15"/>
      <c r="P2" s="16"/>
      <c r="Q2" s="16"/>
      <c r="R2" s="16"/>
      <c r="S2" s="16"/>
      <c r="T2" s="16"/>
      <c r="U2" s="16"/>
      <c r="V2" s="16"/>
      <c r="W2" s="16"/>
    </row>
    <row r="3" spans="1:23" hidden="1" x14ac:dyDescent="0.25">
      <c r="P3" s="16"/>
      <c r="Q3" s="16"/>
      <c r="R3" s="16"/>
      <c r="S3" s="16"/>
      <c r="T3" s="16"/>
      <c r="U3" s="16"/>
      <c r="V3" s="16"/>
      <c r="W3" s="16"/>
    </row>
    <row r="4" spans="1:23" hidden="1" x14ac:dyDescent="0.25">
      <c r="A4" s="17" t="s">
        <v>17</v>
      </c>
      <c r="P4" s="16"/>
      <c r="Q4" s="16"/>
      <c r="R4" s="16"/>
      <c r="S4" s="16"/>
      <c r="T4" s="16"/>
      <c r="U4" s="16"/>
      <c r="V4" s="16"/>
      <c r="W4" s="16"/>
    </row>
    <row r="5" spans="1:23" hidden="1" x14ac:dyDescent="0.25">
      <c r="A5" s="17" t="s">
        <v>18</v>
      </c>
      <c r="P5" s="16"/>
      <c r="Q5" s="16"/>
      <c r="R5" s="16"/>
      <c r="S5" s="16"/>
      <c r="T5" s="16"/>
      <c r="U5" s="16"/>
      <c r="V5" s="16"/>
      <c r="W5" s="16"/>
    </row>
    <row r="6" spans="1:23" hidden="1" x14ac:dyDescent="0.25">
      <c r="A6" s="17" t="s">
        <v>92</v>
      </c>
      <c r="P6" s="16"/>
      <c r="Q6" s="16"/>
      <c r="R6" s="16"/>
      <c r="S6" s="16"/>
      <c r="T6" s="16"/>
      <c r="U6" s="16"/>
      <c r="V6" s="16"/>
      <c r="W6" s="16"/>
    </row>
    <row r="7" spans="1:23" hidden="1" x14ac:dyDescent="0.25">
      <c r="A7" s="17" t="s">
        <v>19</v>
      </c>
      <c r="P7" s="16"/>
      <c r="Q7" s="16"/>
      <c r="R7" s="16"/>
      <c r="S7" s="16"/>
      <c r="T7" s="16"/>
    </row>
    <row r="8" spans="1:23" hidden="1" x14ac:dyDescent="0.25"/>
    <row r="9" spans="1:23" ht="13" hidden="1" x14ac:dyDescent="0.3">
      <c r="A9" s="17" t="s">
        <v>79</v>
      </c>
    </row>
    <row r="10" spans="1:23" hidden="1" x14ac:dyDescent="0.25"/>
    <row r="11" spans="1:23" hidden="1" x14ac:dyDescent="0.25">
      <c r="A11" s="179" t="s">
        <v>83</v>
      </c>
    </row>
    <row r="12" spans="1:23" ht="13" hidden="1" thickBot="1" x14ac:dyDescent="0.3">
      <c r="H12" s="69"/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</row>
    <row r="13" spans="1:23" ht="13" hidden="1" x14ac:dyDescent="0.3">
      <c r="H13" s="248" t="s">
        <v>20</v>
      </c>
      <c r="I13" s="249"/>
      <c r="J13" s="249"/>
      <c r="K13" s="249"/>
      <c r="L13" s="249"/>
      <c r="M13" s="249"/>
      <c r="N13" s="249"/>
      <c r="O13" s="250"/>
      <c r="P13" s="251" t="s">
        <v>21</v>
      </c>
      <c r="Q13" s="252"/>
      <c r="R13" s="252"/>
      <c r="S13" s="252"/>
      <c r="T13" s="252"/>
      <c r="U13" s="252"/>
      <c r="V13" s="252"/>
      <c r="W13" s="253"/>
    </row>
    <row r="14" spans="1:23" ht="13.5" hidden="1" thickBot="1" x14ac:dyDescent="0.35">
      <c r="H14" s="254" t="s">
        <v>15</v>
      </c>
      <c r="I14" s="255"/>
      <c r="J14" s="256"/>
      <c r="K14" s="257" t="s">
        <v>16</v>
      </c>
      <c r="L14" s="255"/>
      <c r="M14" s="255"/>
      <c r="N14" s="255"/>
      <c r="O14" s="258"/>
      <c r="P14" s="254" t="s">
        <v>15</v>
      </c>
      <c r="Q14" s="255"/>
      <c r="R14" s="256"/>
      <c r="S14" s="257" t="s">
        <v>16</v>
      </c>
      <c r="T14" s="255"/>
      <c r="U14" s="255"/>
      <c r="V14" s="255"/>
      <c r="W14" s="258"/>
    </row>
    <row r="15" spans="1:23" s="18" customFormat="1" ht="26" hidden="1" x14ac:dyDescent="0.25">
      <c r="A15" s="113" t="s">
        <v>0</v>
      </c>
      <c r="B15" s="121" t="s">
        <v>1</v>
      </c>
      <c r="C15" s="122" t="s">
        <v>43</v>
      </c>
      <c r="D15" s="123" t="s">
        <v>12</v>
      </c>
      <c r="E15" s="124" t="s">
        <v>13</v>
      </c>
      <c r="F15" s="124" t="s">
        <v>14</v>
      </c>
      <c r="G15" s="125" t="s">
        <v>2</v>
      </c>
      <c r="H15" s="121" t="s">
        <v>12</v>
      </c>
      <c r="I15" s="124" t="s">
        <v>13</v>
      </c>
      <c r="J15" s="122" t="s">
        <v>14</v>
      </c>
      <c r="K15" s="123" t="s">
        <v>39</v>
      </c>
      <c r="L15" s="124" t="s">
        <v>70</v>
      </c>
      <c r="M15" s="124" t="s">
        <v>36</v>
      </c>
      <c r="N15" s="124" t="s">
        <v>37</v>
      </c>
      <c r="O15" s="125" t="s">
        <v>38</v>
      </c>
      <c r="P15" s="121" t="s">
        <v>12</v>
      </c>
      <c r="Q15" s="124" t="s">
        <v>13</v>
      </c>
      <c r="R15" s="122" t="s">
        <v>14</v>
      </c>
      <c r="S15" s="123" t="s">
        <v>39</v>
      </c>
      <c r="T15" s="124" t="s">
        <v>70</v>
      </c>
      <c r="U15" s="124" t="s">
        <v>40</v>
      </c>
      <c r="V15" s="124" t="s">
        <v>41</v>
      </c>
      <c r="W15" s="125" t="s">
        <v>42</v>
      </c>
    </row>
    <row r="16" spans="1:23" ht="13" hidden="1" x14ac:dyDescent="0.3">
      <c r="A16" s="114" t="s">
        <v>5</v>
      </c>
      <c r="B16" s="126">
        <v>5</v>
      </c>
      <c r="C16" s="72">
        <f>IF(B16&gt;3,0,B16)</f>
        <v>0</v>
      </c>
      <c r="D16" s="71">
        <f ca="1">IF($C16&gt;0,INT(RAND()*6+1),0)</f>
        <v>0</v>
      </c>
      <c r="E16" s="79">
        <f ca="1">IF($C16&gt;1,INT(RAND()*6+1),0)</f>
        <v>0</v>
      </c>
      <c r="F16" s="79">
        <f ca="1">IF($C16&gt;2,INT(RAND()*6+1),0)</f>
        <v>0</v>
      </c>
      <c r="G16" s="127">
        <f t="shared" ref="G16:G40" ca="1" si="0">SUM(D16:F16)</f>
        <v>0</v>
      </c>
      <c r="H16" s="138">
        <f t="shared" ref="H16:J21" ca="1" si="1">MAX(0,MIN(D16-1,2))</f>
        <v>0</v>
      </c>
      <c r="I16" s="83">
        <f t="shared" ca="1" si="1"/>
        <v>0</v>
      </c>
      <c r="J16" s="84">
        <f t="shared" ca="1" si="1"/>
        <v>0</v>
      </c>
      <c r="K16" s="71">
        <f ca="1">SUM(H16:J16)</f>
        <v>0</v>
      </c>
      <c r="L16" s="83">
        <f t="shared" ref="L16:L21" ca="1" si="2">MIN(SUM($H16:$J16),0)</f>
        <v>0</v>
      </c>
      <c r="M16" s="83">
        <f t="shared" ref="M16:M21" ca="1" si="3">MIN(SUM($H16:$J16),2)</f>
        <v>0</v>
      </c>
      <c r="N16" s="83">
        <f t="shared" ref="N16:N21" ca="1" si="4">MIN(SUM($H16:$J16),4)</f>
        <v>0</v>
      </c>
      <c r="O16" s="101">
        <f t="shared" ref="O16:O21" ca="1" si="5">MIN(SUM($H16:$J16),6)</f>
        <v>0</v>
      </c>
      <c r="P16" s="138">
        <f t="shared" ref="P16:R21" ca="1" si="6">MAX(0,MIN(D16-3,3))</f>
        <v>0</v>
      </c>
      <c r="Q16" s="83">
        <f t="shared" ca="1" si="6"/>
        <v>0</v>
      </c>
      <c r="R16" s="84">
        <f t="shared" ca="1" si="6"/>
        <v>0</v>
      </c>
      <c r="S16" s="100">
        <f t="shared" ref="S16:S21" ca="1" si="7">SUM(P16:R16)</f>
        <v>0</v>
      </c>
      <c r="T16" s="83">
        <f t="shared" ref="T16:T21" ca="1" si="8">MIN(SUM($P16:$R16),0)</f>
        <v>0</v>
      </c>
      <c r="U16" s="83">
        <f t="shared" ref="U16:U21" ca="1" si="9">MIN(SUM($P16:$R16),3)</f>
        <v>0</v>
      </c>
      <c r="V16" s="83">
        <f t="shared" ref="V16:V21" ca="1" si="10">MIN(SUM($P16:$R16),6)</f>
        <v>0</v>
      </c>
      <c r="W16" s="101">
        <f t="shared" ref="W16:W21" ca="1" si="11">MIN(SUM($P16:$R16),9)</f>
        <v>0</v>
      </c>
    </row>
    <row r="17" spans="1:23" ht="13" hidden="1" x14ac:dyDescent="0.3">
      <c r="A17" s="115" t="s">
        <v>6</v>
      </c>
      <c r="B17" s="128">
        <v>3</v>
      </c>
      <c r="C17" s="74">
        <v>3</v>
      </c>
      <c r="D17" s="73">
        <v>5</v>
      </c>
      <c r="E17" s="80">
        <v>6</v>
      </c>
      <c r="F17" s="80">
        <v>3</v>
      </c>
      <c r="G17" s="129">
        <f t="shared" si="0"/>
        <v>14</v>
      </c>
      <c r="H17" s="139">
        <f t="shared" si="1"/>
        <v>2</v>
      </c>
      <c r="I17" s="85">
        <f t="shared" si="1"/>
        <v>2</v>
      </c>
      <c r="J17" s="86">
        <f t="shared" si="1"/>
        <v>2</v>
      </c>
      <c r="K17" s="73">
        <f t="shared" ref="K17:K42" si="12">SUM(H17:J17)</f>
        <v>6</v>
      </c>
      <c r="L17" s="85">
        <f t="shared" si="2"/>
        <v>0</v>
      </c>
      <c r="M17" s="85">
        <f t="shared" si="3"/>
        <v>2</v>
      </c>
      <c r="N17" s="85">
        <f t="shared" si="4"/>
        <v>4</v>
      </c>
      <c r="O17" s="103">
        <f t="shared" si="5"/>
        <v>6</v>
      </c>
      <c r="P17" s="139">
        <f t="shared" si="6"/>
        <v>2</v>
      </c>
      <c r="Q17" s="85">
        <f t="shared" si="6"/>
        <v>3</v>
      </c>
      <c r="R17" s="86">
        <f t="shared" si="6"/>
        <v>0</v>
      </c>
      <c r="S17" s="102">
        <f t="shared" si="7"/>
        <v>5</v>
      </c>
      <c r="T17" s="85">
        <f t="shared" si="8"/>
        <v>0</v>
      </c>
      <c r="U17" s="85">
        <f t="shared" si="9"/>
        <v>3</v>
      </c>
      <c r="V17" s="85">
        <f t="shared" si="10"/>
        <v>5</v>
      </c>
      <c r="W17" s="103">
        <f t="shared" si="11"/>
        <v>5</v>
      </c>
    </row>
    <row r="18" spans="1:23" ht="13" hidden="1" x14ac:dyDescent="0.3">
      <c r="A18" s="115" t="s">
        <v>7</v>
      </c>
      <c r="B18" s="128"/>
      <c r="C18" s="74"/>
      <c r="D18" s="73"/>
      <c r="E18" s="80"/>
      <c r="F18" s="80"/>
      <c r="G18" s="129">
        <f t="shared" si="0"/>
        <v>0</v>
      </c>
      <c r="H18" s="139">
        <f t="shared" si="1"/>
        <v>0</v>
      </c>
      <c r="I18" s="85">
        <f t="shared" si="1"/>
        <v>0</v>
      </c>
      <c r="J18" s="86">
        <f t="shared" si="1"/>
        <v>0</v>
      </c>
      <c r="K18" s="73">
        <f t="shared" si="12"/>
        <v>0</v>
      </c>
      <c r="L18" s="85">
        <f t="shared" si="2"/>
        <v>0</v>
      </c>
      <c r="M18" s="85">
        <f t="shared" si="3"/>
        <v>0</v>
      </c>
      <c r="N18" s="85">
        <f t="shared" si="4"/>
        <v>0</v>
      </c>
      <c r="O18" s="103">
        <f t="shared" si="5"/>
        <v>0</v>
      </c>
      <c r="P18" s="139">
        <f t="shared" si="6"/>
        <v>0</v>
      </c>
      <c r="Q18" s="85">
        <f t="shared" si="6"/>
        <v>0</v>
      </c>
      <c r="R18" s="86">
        <f t="shared" si="6"/>
        <v>0</v>
      </c>
      <c r="S18" s="102">
        <f t="shared" si="7"/>
        <v>0</v>
      </c>
      <c r="T18" s="85">
        <f t="shared" si="8"/>
        <v>0</v>
      </c>
      <c r="U18" s="85">
        <f t="shared" si="9"/>
        <v>0</v>
      </c>
      <c r="V18" s="85">
        <f t="shared" si="10"/>
        <v>0</v>
      </c>
      <c r="W18" s="103">
        <f t="shared" si="11"/>
        <v>0</v>
      </c>
    </row>
    <row r="19" spans="1:23" ht="13" hidden="1" x14ac:dyDescent="0.3">
      <c r="A19" s="115" t="s">
        <v>8</v>
      </c>
      <c r="B19" s="128">
        <v>1</v>
      </c>
      <c r="C19" s="74">
        <v>1</v>
      </c>
      <c r="D19" s="73">
        <v>2</v>
      </c>
      <c r="E19" s="80"/>
      <c r="F19" s="80"/>
      <c r="G19" s="129">
        <f t="shared" si="0"/>
        <v>2</v>
      </c>
      <c r="H19" s="139">
        <f t="shared" si="1"/>
        <v>1</v>
      </c>
      <c r="I19" s="85">
        <f t="shared" si="1"/>
        <v>0</v>
      </c>
      <c r="J19" s="86">
        <f t="shared" si="1"/>
        <v>0</v>
      </c>
      <c r="K19" s="73">
        <f t="shared" si="12"/>
        <v>1</v>
      </c>
      <c r="L19" s="85">
        <f t="shared" si="2"/>
        <v>0</v>
      </c>
      <c r="M19" s="85">
        <f t="shared" si="3"/>
        <v>1</v>
      </c>
      <c r="N19" s="85">
        <f t="shared" si="4"/>
        <v>1</v>
      </c>
      <c r="O19" s="103">
        <f t="shared" si="5"/>
        <v>1</v>
      </c>
      <c r="P19" s="139">
        <f t="shared" si="6"/>
        <v>0</v>
      </c>
      <c r="Q19" s="85">
        <f t="shared" si="6"/>
        <v>0</v>
      </c>
      <c r="R19" s="86">
        <f t="shared" si="6"/>
        <v>0</v>
      </c>
      <c r="S19" s="102">
        <f t="shared" si="7"/>
        <v>0</v>
      </c>
      <c r="T19" s="85">
        <f t="shared" si="8"/>
        <v>0</v>
      </c>
      <c r="U19" s="85">
        <f t="shared" si="9"/>
        <v>0</v>
      </c>
      <c r="V19" s="85">
        <f t="shared" si="10"/>
        <v>0</v>
      </c>
      <c r="W19" s="103">
        <f t="shared" si="11"/>
        <v>0</v>
      </c>
    </row>
    <row r="20" spans="1:23" ht="13" hidden="1" x14ac:dyDescent="0.3">
      <c r="A20" s="115" t="s">
        <v>9</v>
      </c>
      <c r="B20" s="128"/>
      <c r="C20" s="74"/>
      <c r="D20" s="73"/>
      <c r="E20" s="80"/>
      <c r="F20" s="80"/>
      <c r="G20" s="129">
        <f t="shared" si="0"/>
        <v>0</v>
      </c>
      <c r="H20" s="139">
        <f t="shared" si="1"/>
        <v>0</v>
      </c>
      <c r="I20" s="85">
        <f t="shared" si="1"/>
        <v>0</v>
      </c>
      <c r="J20" s="86">
        <f t="shared" si="1"/>
        <v>0</v>
      </c>
      <c r="K20" s="73">
        <f t="shared" si="12"/>
        <v>0</v>
      </c>
      <c r="L20" s="85">
        <f t="shared" si="2"/>
        <v>0</v>
      </c>
      <c r="M20" s="85">
        <f t="shared" si="3"/>
        <v>0</v>
      </c>
      <c r="N20" s="85">
        <f t="shared" si="4"/>
        <v>0</v>
      </c>
      <c r="O20" s="103">
        <f t="shared" si="5"/>
        <v>0</v>
      </c>
      <c r="P20" s="139">
        <f t="shared" si="6"/>
        <v>0</v>
      </c>
      <c r="Q20" s="85">
        <f t="shared" si="6"/>
        <v>0</v>
      </c>
      <c r="R20" s="86">
        <f t="shared" si="6"/>
        <v>0</v>
      </c>
      <c r="S20" s="102">
        <f t="shared" si="7"/>
        <v>0</v>
      </c>
      <c r="T20" s="85">
        <f t="shared" si="8"/>
        <v>0</v>
      </c>
      <c r="U20" s="85">
        <f t="shared" si="9"/>
        <v>0</v>
      </c>
      <c r="V20" s="85">
        <f t="shared" si="10"/>
        <v>0</v>
      </c>
      <c r="W20" s="103">
        <f t="shared" si="11"/>
        <v>0</v>
      </c>
    </row>
    <row r="21" spans="1:23" ht="13" hidden="1" x14ac:dyDescent="0.3">
      <c r="A21" s="116" t="s">
        <v>10</v>
      </c>
      <c r="B21" s="130">
        <v>3</v>
      </c>
      <c r="C21" s="76">
        <v>3</v>
      </c>
      <c r="D21" s="75">
        <v>1</v>
      </c>
      <c r="E21" s="81">
        <v>4</v>
      </c>
      <c r="F21" s="81">
        <v>3</v>
      </c>
      <c r="G21" s="131">
        <f t="shared" si="0"/>
        <v>8</v>
      </c>
      <c r="H21" s="140">
        <f t="shared" si="1"/>
        <v>0</v>
      </c>
      <c r="I21" s="87">
        <f t="shared" si="1"/>
        <v>2</v>
      </c>
      <c r="J21" s="88">
        <f t="shared" si="1"/>
        <v>2</v>
      </c>
      <c r="K21" s="75">
        <f t="shared" si="12"/>
        <v>4</v>
      </c>
      <c r="L21" s="87">
        <f t="shared" si="2"/>
        <v>0</v>
      </c>
      <c r="M21" s="87">
        <f t="shared" si="3"/>
        <v>2</v>
      </c>
      <c r="N21" s="87">
        <f t="shared" si="4"/>
        <v>4</v>
      </c>
      <c r="O21" s="105">
        <f t="shared" si="5"/>
        <v>4</v>
      </c>
      <c r="P21" s="140">
        <f t="shared" si="6"/>
        <v>0</v>
      </c>
      <c r="Q21" s="87">
        <f t="shared" si="6"/>
        <v>1</v>
      </c>
      <c r="R21" s="88">
        <f t="shared" si="6"/>
        <v>0</v>
      </c>
      <c r="S21" s="104">
        <f t="shared" si="7"/>
        <v>1</v>
      </c>
      <c r="T21" s="87">
        <f t="shared" si="8"/>
        <v>0</v>
      </c>
      <c r="U21" s="87">
        <f t="shared" si="9"/>
        <v>1</v>
      </c>
      <c r="V21" s="87">
        <f t="shared" si="10"/>
        <v>1</v>
      </c>
      <c r="W21" s="105">
        <f t="shared" si="11"/>
        <v>1</v>
      </c>
    </row>
    <row r="22" spans="1:23" s="70" customFormat="1" ht="13" hidden="1" x14ac:dyDescent="0.3">
      <c r="A22" s="117" t="s">
        <v>71</v>
      </c>
      <c r="B22" s="132"/>
      <c r="C22" s="78"/>
      <c r="D22" s="77"/>
      <c r="E22" s="82"/>
      <c r="F22" s="82"/>
      <c r="G22" s="133"/>
      <c r="H22" s="141"/>
      <c r="I22" s="89"/>
      <c r="J22" s="90"/>
      <c r="K22" s="77"/>
      <c r="L22" s="89" t="s">
        <v>67</v>
      </c>
      <c r="M22" s="89" t="s">
        <v>63</v>
      </c>
      <c r="N22" s="89" t="s">
        <v>64</v>
      </c>
      <c r="O22" s="107" t="s">
        <v>65</v>
      </c>
      <c r="P22" s="141"/>
      <c r="Q22" s="89"/>
      <c r="R22" s="90"/>
      <c r="S22" s="106"/>
      <c r="T22" s="89" t="s">
        <v>66</v>
      </c>
      <c r="U22" s="89" t="s">
        <v>60</v>
      </c>
      <c r="V22" s="89" t="s">
        <v>61</v>
      </c>
      <c r="W22" s="107" t="s">
        <v>62</v>
      </c>
    </row>
    <row r="23" spans="1:23" ht="13" hidden="1" x14ac:dyDescent="0.3">
      <c r="A23" s="118">
        <v>1</v>
      </c>
      <c r="B23" s="151">
        <v>1</v>
      </c>
      <c r="C23" s="152">
        <f>IF(B23&gt;3,0,B23)</f>
        <v>1</v>
      </c>
      <c r="D23" s="153">
        <v>1</v>
      </c>
      <c r="E23" s="154"/>
      <c r="F23" s="154"/>
      <c r="G23" s="134">
        <f t="shared" si="0"/>
        <v>1</v>
      </c>
      <c r="H23" s="142">
        <f>MAX(0,MIN(D23-1,2))</f>
        <v>0</v>
      </c>
      <c r="I23" s="91">
        <f>MAX(0,MIN(E23-1,2))</f>
        <v>0</v>
      </c>
      <c r="J23" s="92">
        <f>MAX(0,MIN(F23-1,2))</f>
        <v>0</v>
      </c>
      <c r="K23" s="95">
        <f t="shared" si="12"/>
        <v>0</v>
      </c>
      <c r="L23" s="91">
        <f>MIN(SUM($H23:$J23),0)</f>
        <v>0</v>
      </c>
      <c r="M23" s="91">
        <f>MIN(SUM($H23:$J23),2)</f>
        <v>0</v>
      </c>
      <c r="N23" s="91">
        <f>MIN(SUM($H23:$J23),4)</f>
        <v>0</v>
      </c>
      <c r="O23" s="109">
        <f>MIN(SUM($H23:$J23),6)</f>
        <v>0</v>
      </c>
      <c r="P23" s="142">
        <f>MAX(0,MIN(D23-3,3))</f>
        <v>0</v>
      </c>
      <c r="Q23" s="91">
        <f>MAX(0,MIN(E23-3,3))</f>
        <v>0</v>
      </c>
      <c r="R23" s="92">
        <f>MAX(0,MIN(F23-3,3))</f>
        <v>0</v>
      </c>
      <c r="S23" s="108">
        <f t="shared" ref="S23:S42" si="13">SUM(P23:R23)</f>
        <v>0</v>
      </c>
      <c r="T23" s="91">
        <f>MIN(SUM($P23:$R23),0)</f>
        <v>0</v>
      </c>
      <c r="U23" s="91">
        <f>MIN(SUM($P23:$R23),3)</f>
        <v>0</v>
      </c>
      <c r="V23" s="91">
        <f>MIN(SUM($P23:$R23),6)</f>
        <v>0</v>
      </c>
      <c r="W23" s="109">
        <f>MIN(SUM($P23:$R23),9)</f>
        <v>0</v>
      </c>
    </row>
    <row r="24" spans="1:23" ht="13" hidden="1" x14ac:dyDescent="0.3">
      <c r="A24" s="119">
        <v>2</v>
      </c>
      <c r="B24" s="155">
        <v>6</v>
      </c>
      <c r="C24" s="156">
        <f t="shared" ref="C24:C42" si="14">IF(B24&gt;3,0,B24)</f>
        <v>0</v>
      </c>
      <c r="D24" s="157"/>
      <c r="E24" s="158"/>
      <c r="F24" s="158"/>
      <c r="G24" s="135">
        <f t="shared" si="0"/>
        <v>0</v>
      </c>
      <c r="H24" s="143">
        <f t="shared" ref="H24:J42" si="15">MAX(0,MIN(D24-1,2))</f>
        <v>0</v>
      </c>
      <c r="I24" s="93">
        <f t="shared" si="15"/>
        <v>0</v>
      </c>
      <c r="J24" s="94">
        <f t="shared" si="15"/>
        <v>0</v>
      </c>
      <c r="K24" s="96">
        <f t="shared" si="12"/>
        <v>0</v>
      </c>
      <c r="L24" s="93">
        <f t="shared" ref="L24:L42" si="16">MIN(SUM($H24:$J24),0)</f>
        <v>0</v>
      </c>
      <c r="M24" s="93">
        <f t="shared" ref="M24:M42" si="17">MIN(SUM($H24:$J24),2)</f>
        <v>0</v>
      </c>
      <c r="N24" s="93">
        <f t="shared" ref="N24:N42" si="18">MIN(SUM($H24:$J24),4)</f>
        <v>0</v>
      </c>
      <c r="O24" s="111">
        <f t="shared" ref="O24:O42" si="19">MIN(SUM($H24:$J24),6)</f>
        <v>0</v>
      </c>
      <c r="P24" s="143">
        <f t="shared" ref="P24:R42" si="20">MAX(0,MIN(D24-3,3))</f>
        <v>0</v>
      </c>
      <c r="Q24" s="93">
        <f t="shared" si="20"/>
        <v>0</v>
      </c>
      <c r="R24" s="94">
        <f t="shared" si="20"/>
        <v>0</v>
      </c>
      <c r="S24" s="110">
        <f t="shared" si="13"/>
        <v>0</v>
      </c>
      <c r="T24" s="93">
        <f t="shared" ref="T24:T42" si="21">MIN(SUM($P24:$R24),0)</f>
        <v>0</v>
      </c>
      <c r="U24" s="93">
        <f t="shared" ref="U24:U42" si="22">MIN(SUM($P24:$R24),3)</f>
        <v>0</v>
      </c>
      <c r="V24" s="93">
        <f t="shared" ref="V24:V42" si="23">MIN(SUM($P24:$R24),6)</f>
        <v>0</v>
      </c>
      <c r="W24" s="111">
        <f t="shared" ref="W24:W42" si="24">MIN(SUM($P24:$R24),9)</f>
        <v>0</v>
      </c>
    </row>
    <row r="25" spans="1:23" ht="13" hidden="1" x14ac:dyDescent="0.3">
      <c r="A25" s="119">
        <v>3</v>
      </c>
      <c r="B25" s="155">
        <v>6</v>
      </c>
      <c r="C25" s="156">
        <f t="shared" si="14"/>
        <v>0</v>
      </c>
      <c r="D25" s="157"/>
      <c r="E25" s="158"/>
      <c r="F25" s="158"/>
      <c r="G25" s="135">
        <f t="shared" si="0"/>
        <v>0</v>
      </c>
      <c r="H25" s="143">
        <f t="shared" si="15"/>
        <v>0</v>
      </c>
      <c r="I25" s="93">
        <f t="shared" si="15"/>
        <v>0</v>
      </c>
      <c r="J25" s="94">
        <f t="shared" si="15"/>
        <v>0</v>
      </c>
      <c r="K25" s="96">
        <f t="shared" si="12"/>
        <v>0</v>
      </c>
      <c r="L25" s="93">
        <f t="shared" si="16"/>
        <v>0</v>
      </c>
      <c r="M25" s="93">
        <f t="shared" si="17"/>
        <v>0</v>
      </c>
      <c r="N25" s="93">
        <f t="shared" si="18"/>
        <v>0</v>
      </c>
      <c r="O25" s="111">
        <f t="shared" si="19"/>
        <v>0</v>
      </c>
      <c r="P25" s="143">
        <f t="shared" si="20"/>
        <v>0</v>
      </c>
      <c r="Q25" s="93">
        <f t="shared" si="20"/>
        <v>0</v>
      </c>
      <c r="R25" s="94">
        <f t="shared" si="20"/>
        <v>0</v>
      </c>
      <c r="S25" s="110">
        <f t="shared" si="13"/>
        <v>0</v>
      </c>
      <c r="T25" s="93">
        <f t="shared" si="21"/>
        <v>0</v>
      </c>
      <c r="U25" s="93">
        <f t="shared" si="22"/>
        <v>0</v>
      </c>
      <c r="V25" s="93">
        <f t="shared" si="23"/>
        <v>0</v>
      </c>
      <c r="W25" s="111">
        <f t="shared" si="24"/>
        <v>0</v>
      </c>
    </row>
    <row r="26" spans="1:23" ht="13" hidden="1" x14ac:dyDescent="0.3">
      <c r="A26" s="119">
        <v>4</v>
      </c>
      <c r="B26" s="155">
        <v>3</v>
      </c>
      <c r="C26" s="156">
        <f t="shared" si="14"/>
        <v>3</v>
      </c>
      <c r="D26" s="157">
        <v>3</v>
      </c>
      <c r="E26" s="158">
        <v>4</v>
      </c>
      <c r="F26" s="158">
        <v>3</v>
      </c>
      <c r="G26" s="135">
        <f t="shared" si="0"/>
        <v>10</v>
      </c>
      <c r="H26" s="143">
        <f t="shared" si="15"/>
        <v>2</v>
      </c>
      <c r="I26" s="93">
        <f t="shared" si="15"/>
        <v>2</v>
      </c>
      <c r="J26" s="94">
        <f t="shared" si="15"/>
        <v>2</v>
      </c>
      <c r="K26" s="96">
        <f t="shared" si="12"/>
        <v>6</v>
      </c>
      <c r="L26" s="93">
        <f t="shared" si="16"/>
        <v>0</v>
      </c>
      <c r="M26" s="93">
        <f t="shared" si="17"/>
        <v>2</v>
      </c>
      <c r="N26" s="93">
        <f t="shared" si="18"/>
        <v>4</v>
      </c>
      <c r="O26" s="111">
        <f t="shared" si="19"/>
        <v>6</v>
      </c>
      <c r="P26" s="143">
        <f t="shared" si="20"/>
        <v>0</v>
      </c>
      <c r="Q26" s="93">
        <f t="shared" si="20"/>
        <v>1</v>
      </c>
      <c r="R26" s="94">
        <f t="shared" si="20"/>
        <v>0</v>
      </c>
      <c r="S26" s="110">
        <f t="shared" si="13"/>
        <v>1</v>
      </c>
      <c r="T26" s="93">
        <f t="shared" si="21"/>
        <v>0</v>
      </c>
      <c r="U26" s="93">
        <f t="shared" si="22"/>
        <v>1</v>
      </c>
      <c r="V26" s="93">
        <f t="shared" si="23"/>
        <v>1</v>
      </c>
      <c r="W26" s="111">
        <f t="shared" si="24"/>
        <v>1</v>
      </c>
    </row>
    <row r="27" spans="1:23" ht="13" hidden="1" x14ac:dyDescent="0.3">
      <c r="A27" s="119">
        <v>5</v>
      </c>
      <c r="B27" s="155">
        <v>6</v>
      </c>
      <c r="C27" s="156">
        <f t="shared" si="14"/>
        <v>0</v>
      </c>
      <c r="D27" s="157"/>
      <c r="E27" s="158"/>
      <c r="F27" s="158"/>
      <c r="G27" s="135">
        <f t="shared" si="0"/>
        <v>0</v>
      </c>
      <c r="H27" s="143">
        <f t="shared" si="15"/>
        <v>0</v>
      </c>
      <c r="I27" s="93">
        <f t="shared" si="15"/>
        <v>0</v>
      </c>
      <c r="J27" s="94">
        <f t="shared" si="15"/>
        <v>0</v>
      </c>
      <c r="K27" s="96">
        <f t="shared" si="12"/>
        <v>0</v>
      </c>
      <c r="L27" s="93">
        <f t="shared" si="16"/>
        <v>0</v>
      </c>
      <c r="M27" s="93">
        <f t="shared" si="17"/>
        <v>0</v>
      </c>
      <c r="N27" s="93">
        <f t="shared" si="18"/>
        <v>0</v>
      </c>
      <c r="O27" s="111">
        <f t="shared" si="19"/>
        <v>0</v>
      </c>
      <c r="P27" s="143">
        <f t="shared" si="20"/>
        <v>0</v>
      </c>
      <c r="Q27" s="93">
        <f t="shared" si="20"/>
        <v>0</v>
      </c>
      <c r="R27" s="94">
        <f t="shared" si="20"/>
        <v>0</v>
      </c>
      <c r="S27" s="110">
        <f t="shared" si="13"/>
        <v>0</v>
      </c>
      <c r="T27" s="93">
        <f t="shared" si="21"/>
        <v>0</v>
      </c>
      <c r="U27" s="93">
        <f t="shared" si="22"/>
        <v>0</v>
      </c>
      <c r="V27" s="93">
        <f t="shared" si="23"/>
        <v>0</v>
      </c>
      <c r="W27" s="111">
        <f t="shared" si="24"/>
        <v>0</v>
      </c>
    </row>
    <row r="28" spans="1:23" ht="13" hidden="1" x14ac:dyDescent="0.3">
      <c r="A28" s="119">
        <v>6</v>
      </c>
      <c r="B28" s="155">
        <v>6</v>
      </c>
      <c r="C28" s="156">
        <f t="shared" si="14"/>
        <v>0</v>
      </c>
      <c r="D28" s="157"/>
      <c r="E28" s="158"/>
      <c r="F28" s="158"/>
      <c r="G28" s="135">
        <f t="shared" si="0"/>
        <v>0</v>
      </c>
      <c r="H28" s="143">
        <f t="shared" si="15"/>
        <v>0</v>
      </c>
      <c r="I28" s="93">
        <f t="shared" si="15"/>
        <v>0</v>
      </c>
      <c r="J28" s="94">
        <f t="shared" si="15"/>
        <v>0</v>
      </c>
      <c r="K28" s="96">
        <f t="shared" si="12"/>
        <v>0</v>
      </c>
      <c r="L28" s="93">
        <f t="shared" si="16"/>
        <v>0</v>
      </c>
      <c r="M28" s="93">
        <f t="shared" si="17"/>
        <v>0</v>
      </c>
      <c r="N28" s="93">
        <f t="shared" si="18"/>
        <v>0</v>
      </c>
      <c r="O28" s="111">
        <f t="shared" si="19"/>
        <v>0</v>
      </c>
      <c r="P28" s="143">
        <f t="shared" si="20"/>
        <v>0</v>
      </c>
      <c r="Q28" s="93">
        <f t="shared" si="20"/>
        <v>0</v>
      </c>
      <c r="R28" s="94">
        <f t="shared" si="20"/>
        <v>0</v>
      </c>
      <c r="S28" s="110">
        <f t="shared" si="13"/>
        <v>0</v>
      </c>
      <c r="T28" s="93">
        <f t="shared" si="21"/>
        <v>0</v>
      </c>
      <c r="U28" s="93">
        <f t="shared" si="22"/>
        <v>0</v>
      </c>
      <c r="V28" s="93">
        <f t="shared" si="23"/>
        <v>0</v>
      </c>
      <c r="W28" s="111">
        <f t="shared" si="24"/>
        <v>0</v>
      </c>
    </row>
    <row r="29" spans="1:23" ht="13" hidden="1" x14ac:dyDescent="0.3">
      <c r="A29" s="119">
        <v>7</v>
      </c>
      <c r="B29" s="155">
        <v>4</v>
      </c>
      <c r="C29" s="156">
        <f t="shared" si="14"/>
        <v>0</v>
      </c>
      <c r="D29" s="157"/>
      <c r="E29" s="158"/>
      <c r="F29" s="158"/>
      <c r="G29" s="135">
        <f t="shared" si="0"/>
        <v>0</v>
      </c>
      <c r="H29" s="143">
        <f t="shared" si="15"/>
        <v>0</v>
      </c>
      <c r="I29" s="93">
        <f t="shared" si="15"/>
        <v>0</v>
      </c>
      <c r="J29" s="94">
        <f t="shared" si="15"/>
        <v>0</v>
      </c>
      <c r="K29" s="96">
        <f t="shared" si="12"/>
        <v>0</v>
      </c>
      <c r="L29" s="93">
        <f t="shared" si="16"/>
        <v>0</v>
      </c>
      <c r="M29" s="93">
        <f t="shared" si="17"/>
        <v>0</v>
      </c>
      <c r="N29" s="93">
        <f t="shared" si="18"/>
        <v>0</v>
      </c>
      <c r="O29" s="111">
        <f t="shared" si="19"/>
        <v>0</v>
      </c>
      <c r="P29" s="143">
        <f t="shared" si="20"/>
        <v>0</v>
      </c>
      <c r="Q29" s="93">
        <f t="shared" si="20"/>
        <v>0</v>
      </c>
      <c r="R29" s="94">
        <f t="shared" si="20"/>
        <v>0</v>
      </c>
      <c r="S29" s="110">
        <f t="shared" si="13"/>
        <v>0</v>
      </c>
      <c r="T29" s="93">
        <f t="shared" si="21"/>
        <v>0</v>
      </c>
      <c r="U29" s="93">
        <f t="shared" si="22"/>
        <v>0</v>
      </c>
      <c r="V29" s="93">
        <f t="shared" si="23"/>
        <v>0</v>
      </c>
      <c r="W29" s="111">
        <f t="shared" si="24"/>
        <v>0</v>
      </c>
    </row>
    <row r="30" spans="1:23" ht="13" hidden="1" x14ac:dyDescent="0.3">
      <c r="A30" s="119">
        <v>8</v>
      </c>
      <c r="B30" s="155">
        <v>2</v>
      </c>
      <c r="C30" s="156">
        <f t="shared" si="14"/>
        <v>2</v>
      </c>
      <c r="D30" s="157">
        <v>6</v>
      </c>
      <c r="E30" s="158">
        <v>6</v>
      </c>
      <c r="F30" s="158"/>
      <c r="G30" s="135">
        <f t="shared" si="0"/>
        <v>12</v>
      </c>
      <c r="H30" s="143">
        <f t="shared" si="15"/>
        <v>2</v>
      </c>
      <c r="I30" s="93">
        <f t="shared" si="15"/>
        <v>2</v>
      </c>
      <c r="J30" s="94">
        <f t="shared" si="15"/>
        <v>0</v>
      </c>
      <c r="K30" s="96">
        <f t="shared" si="12"/>
        <v>4</v>
      </c>
      <c r="L30" s="93">
        <f t="shared" si="16"/>
        <v>0</v>
      </c>
      <c r="M30" s="93">
        <f t="shared" si="17"/>
        <v>2</v>
      </c>
      <c r="N30" s="93">
        <f t="shared" si="18"/>
        <v>4</v>
      </c>
      <c r="O30" s="111">
        <f t="shared" si="19"/>
        <v>4</v>
      </c>
      <c r="P30" s="143">
        <f t="shared" si="20"/>
        <v>3</v>
      </c>
      <c r="Q30" s="93">
        <f t="shared" si="20"/>
        <v>3</v>
      </c>
      <c r="R30" s="94">
        <f t="shared" si="20"/>
        <v>0</v>
      </c>
      <c r="S30" s="110">
        <f t="shared" si="13"/>
        <v>6</v>
      </c>
      <c r="T30" s="93">
        <f t="shared" si="21"/>
        <v>0</v>
      </c>
      <c r="U30" s="93">
        <f t="shared" si="22"/>
        <v>3</v>
      </c>
      <c r="V30" s="93">
        <f t="shared" si="23"/>
        <v>6</v>
      </c>
      <c r="W30" s="111">
        <f t="shared" si="24"/>
        <v>6</v>
      </c>
    </row>
    <row r="31" spans="1:23" ht="13" hidden="1" x14ac:dyDescent="0.3">
      <c r="A31" s="119">
        <v>9</v>
      </c>
      <c r="B31" s="155">
        <v>3</v>
      </c>
      <c r="C31" s="156">
        <f t="shared" si="14"/>
        <v>3</v>
      </c>
      <c r="D31" s="157">
        <v>5</v>
      </c>
      <c r="E31" s="158">
        <v>3</v>
      </c>
      <c r="F31" s="158">
        <v>6</v>
      </c>
      <c r="G31" s="135">
        <f t="shared" si="0"/>
        <v>14</v>
      </c>
      <c r="H31" s="143">
        <f t="shared" si="15"/>
        <v>2</v>
      </c>
      <c r="I31" s="93">
        <f t="shared" si="15"/>
        <v>2</v>
      </c>
      <c r="J31" s="94">
        <f t="shared" si="15"/>
        <v>2</v>
      </c>
      <c r="K31" s="96">
        <f t="shared" si="12"/>
        <v>6</v>
      </c>
      <c r="L31" s="93">
        <f t="shared" si="16"/>
        <v>0</v>
      </c>
      <c r="M31" s="93">
        <f t="shared" si="17"/>
        <v>2</v>
      </c>
      <c r="N31" s="93">
        <f t="shared" si="18"/>
        <v>4</v>
      </c>
      <c r="O31" s="111">
        <f t="shared" si="19"/>
        <v>6</v>
      </c>
      <c r="P31" s="143">
        <f t="shared" si="20"/>
        <v>2</v>
      </c>
      <c r="Q31" s="93">
        <f t="shared" si="20"/>
        <v>0</v>
      </c>
      <c r="R31" s="94">
        <f t="shared" si="20"/>
        <v>3</v>
      </c>
      <c r="S31" s="110">
        <f t="shared" si="13"/>
        <v>5</v>
      </c>
      <c r="T31" s="93">
        <f t="shared" si="21"/>
        <v>0</v>
      </c>
      <c r="U31" s="93">
        <f t="shared" si="22"/>
        <v>3</v>
      </c>
      <c r="V31" s="93">
        <f t="shared" si="23"/>
        <v>5</v>
      </c>
      <c r="W31" s="111">
        <f t="shared" si="24"/>
        <v>5</v>
      </c>
    </row>
    <row r="32" spans="1:23" ht="13" hidden="1" x14ac:dyDescent="0.3">
      <c r="A32" s="119">
        <v>10</v>
      </c>
      <c r="B32" s="155">
        <v>1</v>
      </c>
      <c r="C32" s="156">
        <f t="shared" si="14"/>
        <v>1</v>
      </c>
      <c r="D32" s="157">
        <v>4</v>
      </c>
      <c r="E32" s="158"/>
      <c r="F32" s="158"/>
      <c r="G32" s="135">
        <f t="shared" si="0"/>
        <v>4</v>
      </c>
      <c r="H32" s="143">
        <f t="shared" si="15"/>
        <v>2</v>
      </c>
      <c r="I32" s="93">
        <f t="shared" si="15"/>
        <v>0</v>
      </c>
      <c r="J32" s="94">
        <f t="shared" si="15"/>
        <v>0</v>
      </c>
      <c r="K32" s="96">
        <f t="shared" si="12"/>
        <v>2</v>
      </c>
      <c r="L32" s="93">
        <f t="shared" si="16"/>
        <v>0</v>
      </c>
      <c r="M32" s="93">
        <f t="shared" si="17"/>
        <v>2</v>
      </c>
      <c r="N32" s="93">
        <f t="shared" si="18"/>
        <v>2</v>
      </c>
      <c r="O32" s="111">
        <f t="shared" si="19"/>
        <v>2</v>
      </c>
      <c r="P32" s="143">
        <f t="shared" si="20"/>
        <v>1</v>
      </c>
      <c r="Q32" s="93">
        <f t="shared" si="20"/>
        <v>0</v>
      </c>
      <c r="R32" s="94">
        <f t="shared" si="20"/>
        <v>0</v>
      </c>
      <c r="S32" s="110">
        <f t="shared" si="13"/>
        <v>1</v>
      </c>
      <c r="T32" s="93">
        <f t="shared" si="21"/>
        <v>0</v>
      </c>
      <c r="U32" s="93">
        <f t="shared" si="22"/>
        <v>1</v>
      </c>
      <c r="V32" s="93">
        <f t="shared" si="23"/>
        <v>1</v>
      </c>
      <c r="W32" s="111">
        <f t="shared" si="24"/>
        <v>1</v>
      </c>
    </row>
    <row r="33" spans="1:23" ht="13" hidden="1" x14ac:dyDescent="0.3">
      <c r="A33" s="119">
        <v>11</v>
      </c>
      <c r="B33" s="155">
        <v>5</v>
      </c>
      <c r="C33" s="156">
        <f t="shared" si="14"/>
        <v>0</v>
      </c>
      <c r="D33" s="157"/>
      <c r="E33" s="158"/>
      <c r="F33" s="158"/>
      <c r="G33" s="135">
        <f t="shared" si="0"/>
        <v>0</v>
      </c>
      <c r="H33" s="143">
        <f t="shared" si="15"/>
        <v>0</v>
      </c>
      <c r="I33" s="93">
        <f t="shared" si="15"/>
        <v>0</v>
      </c>
      <c r="J33" s="94">
        <f t="shared" si="15"/>
        <v>0</v>
      </c>
      <c r="K33" s="96">
        <f t="shared" si="12"/>
        <v>0</v>
      </c>
      <c r="L33" s="93">
        <f t="shared" si="16"/>
        <v>0</v>
      </c>
      <c r="M33" s="93">
        <f t="shared" si="17"/>
        <v>0</v>
      </c>
      <c r="N33" s="93">
        <f t="shared" si="18"/>
        <v>0</v>
      </c>
      <c r="O33" s="111">
        <f t="shared" si="19"/>
        <v>0</v>
      </c>
      <c r="P33" s="143">
        <f t="shared" si="20"/>
        <v>0</v>
      </c>
      <c r="Q33" s="93">
        <f t="shared" si="20"/>
        <v>0</v>
      </c>
      <c r="R33" s="94">
        <f t="shared" si="20"/>
        <v>0</v>
      </c>
      <c r="S33" s="110">
        <f t="shared" si="13"/>
        <v>0</v>
      </c>
      <c r="T33" s="93">
        <f t="shared" si="21"/>
        <v>0</v>
      </c>
      <c r="U33" s="93">
        <f t="shared" si="22"/>
        <v>0</v>
      </c>
      <c r="V33" s="93">
        <f t="shared" si="23"/>
        <v>0</v>
      </c>
      <c r="W33" s="111">
        <f t="shared" si="24"/>
        <v>0</v>
      </c>
    </row>
    <row r="34" spans="1:23" ht="13" hidden="1" x14ac:dyDescent="0.3">
      <c r="A34" s="119">
        <v>12</v>
      </c>
      <c r="B34" s="155">
        <v>3</v>
      </c>
      <c r="C34" s="156">
        <f t="shared" si="14"/>
        <v>3</v>
      </c>
      <c r="D34" s="157">
        <v>6</v>
      </c>
      <c r="E34" s="158">
        <v>3</v>
      </c>
      <c r="F34" s="158">
        <v>2</v>
      </c>
      <c r="G34" s="135">
        <f t="shared" si="0"/>
        <v>11</v>
      </c>
      <c r="H34" s="143">
        <f t="shared" si="15"/>
        <v>2</v>
      </c>
      <c r="I34" s="93">
        <f t="shared" si="15"/>
        <v>2</v>
      </c>
      <c r="J34" s="94">
        <f t="shared" si="15"/>
        <v>1</v>
      </c>
      <c r="K34" s="96">
        <f t="shared" si="12"/>
        <v>5</v>
      </c>
      <c r="L34" s="93">
        <f t="shared" si="16"/>
        <v>0</v>
      </c>
      <c r="M34" s="93">
        <f t="shared" si="17"/>
        <v>2</v>
      </c>
      <c r="N34" s="93">
        <f t="shared" si="18"/>
        <v>4</v>
      </c>
      <c r="O34" s="111">
        <f t="shared" si="19"/>
        <v>5</v>
      </c>
      <c r="P34" s="143">
        <f t="shared" si="20"/>
        <v>3</v>
      </c>
      <c r="Q34" s="93">
        <f t="shared" si="20"/>
        <v>0</v>
      </c>
      <c r="R34" s="94">
        <f t="shared" si="20"/>
        <v>0</v>
      </c>
      <c r="S34" s="110">
        <f t="shared" si="13"/>
        <v>3</v>
      </c>
      <c r="T34" s="93">
        <f t="shared" si="21"/>
        <v>0</v>
      </c>
      <c r="U34" s="93">
        <f t="shared" si="22"/>
        <v>3</v>
      </c>
      <c r="V34" s="93">
        <f t="shared" si="23"/>
        <v>3</v>
      </c>
      <c r="W34" s="111">
        <f t="shared" si="24"/>
        <v>3</v>
      </c>
    </row>
    <row r="35" spans="1:23" ht="13" hidden="1" x14ac:dyDescent="0.3">
      <c r="A35" s="119">
        <v>13</v>
      </c>
      <c r="B35" s="155">
        <v>4</v>
      </c>
      <c r="C35" s="156">
        <f t="shared" si="14"/>
        <v>0</v>
      </c>
      <c r="D35" s="157"/>
      <c r="E35" s="158"/>
      <c r="F35" s="158"/>
      <c r="G35" s="135">
        <f t="shared" si="0"/>
        <v>0</v>
      </c>
      <c r="H35" s="143">
        <f t="shared" si="15"/>
        <v>0</v>
      </c>
      <c r="I35" s="93">
        <f t="shared" si="15"/>
        <v>0</v>
      </c>
      <c r="J35" s="94">
        <f t="shared" si="15"/>
        <v>0</v>
      </c>
      <c r="K35" s="96">
        <f t="shared" si="12"/>
        <v>0</v>
      </c>
      <c r="L35" s="93">
        <f t="shared" si="16"/>
        <v>0</v>
      </c>
      <c r="M35" s="93">
        <f t="shared" si="17"/>
        <v>0</v>
      </c>
      <c r="N35" s="93">
        <f t="shared" si="18"/>
        <v>0</v>
      </c>
      <c r="O35" s="111">
        <f t="shared" si="19"/>
        <v>0</v>
      </c>
      <c r="P35" s="143">
        <f t="shared" si="20"/>
        <v>0</v>
      </c>
      <c r="Q35" s="93">
        <f t="shared" si="20"/>
        <v>0</v>
      </c>
      <c r="R35" s="94">
        <f t="shared" si="20"/>
        <v>0</v>
      </c>
      <c r="S35" s="110">
        <f t="shared" si="13"/>
        <v>0</v>
      </c>
      <c r="T35" s="93">
        <f t="shared" si="21"/>
        <v>0</v>
      </c>
      <c r="U35" s="93">
        <f t="shared" si="22"/>
        <v>0</v>
      </c>
      <c r="V35" s="93">
        <f t="shared" si="23"/>
        <v>0</v>
      </c>
      <c r="W35" s="111">
        <f t="shared" si="24"/>
        <v>0</v>
      </c>
    </row>
    <row r="36" spans="1:23" ht="13" hidden="1" x14ac:dyDescent="0.3">
      <c r="A36" s="119">
        <v>14</v>
      </c>
      <c r="B36" s="155">
        <v>2</v>
      </c>
      <c r="C36" s="156">
        <f t="shared" si="14"/>
        <v>2</v>
      </c>
      <c r="D36" s="157">
        <v>6</v>
      </c>
      <c r="E36" s="158">
        <v>6</v>
      </c>
      <c r="F36" s="158"/>
      <c r="G36" s="135">
        <f t="shared" si="0"/>
        <v>12</v>
      </c>
      <c r="H36" s="143">
        <f t="shared" si="15"/>
        <v>2</v>
      </c>
      <c r="I36" s="93">
        <f t="shared" si="15"/>
        <v>2</v>
      </c>
      <c r="J36" s="94">
        <f t="shared" si="15"/>
        <v>0</v>
      </c>
      <c r="K36" s="96">
        <f t="shared" si="12"/>
        <v>4</v>
      </c>
      <c r="L36" s="93">
        <f t="shared" si="16"/>
        <v>0</v>
      </c>
      <c r="M36" s="93">
        <f t="shared" si="17"/>
        <v>2</v>
      </c>
      <c r="N36" s="93">
        <f t="shared" si="18"/>
        <v>4</v>
      </c>
      <c r="O36" s="111">
        <f t="shared" si="19"/>
        <v>4</v>
      </c>
      <c r="P36" s="143">
        <f t="shared" si="20"/>
        <v>3</v>
      </c>
      <c r="Q36" s="93">
        <f t="shared" si="20"/>
        <v>3</v>
      </c>
      <c r="R36" s="94">
        <f t="shared" si="20"/>
        <v>0</v>
      </c>
      <c r="S36" s="110">
        <f t="shared" si="13"/>
        <v>6</v>
      </c>
      <c r="T36" s="93">
        <f t="shared" si="21"/>
        <v>0</v>
      </c>
      <c r="U36" s="93">
        <f t="shared" si="22"/>
        <v>3</v>
      </c>
      <c r="V36" s="93">
        <f t="shared" si="23"/>
        <v>6</v>
      </c>
      <c r="W36" s="111">
        <f t="shared" si="24"/>
        <v>6</v>
      </c>
    </row>
    <row r="37" spans="1:23" ht="13" hidden="1" x14ac:dyDescent="0.3">
      <c r="A37" s="119">
        <v>15</v>
      </c>
      <c r="B37" s="155">
        <v>4</v>
      </c>
      <c r="C37" s="156">
        <f t="shared" si="14"/>
        <v>0</v>
      </c>
      <c r="D37" s="157"/>
      <c r="E37" s="158"/>
      <c r="F37" s="158"/>
      <c r="G37" s="135">
        <f t="shared" si="0"/>
        <v>0</v>
      </c>
      <c r="H37" s="143">
        <f t="shared" si="15"/>
        <v>0</v>
      </c>
      <c r="I37" s="93">
        <f t="shared" si="15"/>
        <v>0</v>
      </c>
      <c r="J37" s="94">
        <f t="shared" si="15"/>
        <v>0</v>
      </c>
      <c r="K37" s="96">
        <f t="shared" si="12"/>
        <v>0</v>
      </c>
      <c r="L37" s="93">
        <f t="shared" si="16"/>
        <v>0</v>
      </c>
      <c r="M37" s="93">
        <f t="shared" si="17"/>
        <v>0</v>
      </c>
      <c r="N37" s="93">
        <f t="shared" si="18"/>
        <v>0</v>
      </c>
      <c r="O37" s="111">
        <f t="shared" si="19"/>
        <v>0</v>
      </c>
      <c r="P37" s="143">
        <f t="shared" si="20"/>
        <v>0</v>
      </c>
      <c r="Q37" s="93">
        <f t="shared" si="20"/>
        <v>0</v>
      </c>
      <c r="R37" s="94">
        <f t="shared" si="20"/>
        <v>0</v>
      </c>
      <c r="S37" s="110">
        <f t="shared" si="13"/>
        <v>0</v>
      </c>
      <c r="T37" s="93">
        <f t="shared" si="21"/>
        <v>0</v>
      </c>
      <c r="U37" s="93">
        <f t="shared" si="22"/>
        <v>0</v>
      </c>
      <c r="V37" s="93">
        <f t="shared" si="23"/>
        <v>0</v>
      </c>
      <c r="W37" s="111">
        <f t="shared" si="24"/>
        <v>0</v>
      </c>
    </row>
    <row r="38" spans="1:23" ht="13" hidden="1" x14ac:dyDescent="0.3">
      <c r="A38" s="119">
        <v>16</v>
      </c>
      <c r="B38" s="155">
        <v>5</v>
      </c>
      <c r="C38" s="156">
        <f t="shared" si="14"/>
        <v>0</v>
      </c>
      <c r="D38" s="157"/>
      <c r="E38" s="158"/>
      <c r="F38" s="158"/>
      <c r="G38" s="135">
        <f t="shared" si="0"/>
        <v>0</v>
      </c>
      <c r="H38" s="143">
        <f t="shared" si="15"/>
        <v>0</v>
      </c>
      <c r="I38" s="93">
        <f t="shared" si="15"/>
        <v>0</v>
      </c>
      <c r="J38" s="94">
        <f t="shared" si="15"/>
        <v>0</v>
      </c>
      <c r="K38" s="96">
        <f t="shared" si="12"/>
        <v>0</v>
      </c>
      <c r="L38" s="93">
        <f t="shared" si="16"/>
        <v>0</v>
      </c>
      <c r="M38" s="93">
        <f t="shared" si="17"/>
        <v>0</v>
      </c>
      <c r="N38" s="93">
        <f t="shared" si="18"/>
        <v>0</v>
      </c>
      <c r="O38" s="111">
        <f t="shared" si="19"/>
        <v>0</v>
      </c>
      <c r="P38" s="143">
        <f t="shared" si="20"/>
        <v>0</v>
      </c>
      <c r="Q38" s="93">
        <f t="shared" si="20"/>
        <v>0</v>
      </c>
      <c r="R38" s="94">
        <f t="shared" si="20"/>
        <v>0</v>
      </c>
      <c r="S38" s="110">
        <f t="shared" si="13"/>
        <v>0</v>
      </c>
      <c r="T38" s="93">
        <f t="shared" si="21"/>
        <v>0</v>
      </c>
      <c r="U38" s="93">
        <f t="shared" si="22"/>
        <v>0</v>
      </c>
      <c r="V38" s="93">
        <f t="shared" si="23"/>
        <v>0</v>
      </c>
      <c r="W38" s="111">
        <f t="shared" si="24"/>
        <v>0</v>
      </c>
    </row>
    <row r="39" spans="1:23" ht="13" hidden="1" x14ac:dyDescent="0.3">
      <c r="A39" s="119">
        <v>17</v>
      </c>
      <c r="B39" s="155">
        <v>1</v>
      </c>
      <c r="C39" s="156">
        <f t="shared" si="14"/>
        <v>1</v>
      </c>
      <c r="D39" s="157">
        <v>2</v>
      </c>
      <c r="E39" s="158"/>
      <c r="F39" s="158"/>
      <c r="G39" s="135">
        <f t="shared" si="0"/>
        <v>2</v>
      </c>
      <c r="H39" s="143">
        <f t="shared" si="15"/>
        <v>1</v>
      </c>
      <c r="I39" s="93">
        <f t="shared" si="15"/>
        <v>0</v>
      </c>
      <c r="J39" s="94">
        <f t="shared" si="15"/>
        <v>0</v>
      </c>
      <c r="K39" s="96">
        <f t="shared" si="12"/>
        <v>1</v>
      </c>
      <c r="L39" s="93">
        <f t="shared" si="16"/>
        <v>0</v>
      </c>
      <c r="M39" s="93">
        <f t="shared" si="17"/>
        <v>1</v>
      </c>
      <c r="N39" s="93">
        <f t="shared" si="18"/>
        <v>1</v>
      </c>
      <c r="O39" s="111">
        <f t="shared" si="19"/>
        <v>1</v>
      </c>
      <c r="P39" s="143">
        <f t="shared" si="20"/>
        <v>0</v>
      </c>
      <c r="Q39" s="93">
        <f t="shared" si="20"/>
        <v>0</v>
      </c>
      <c r="R39" s="94">
        <f t="shared" si="20"/>
        <v>0</v>
      </c>
      <c r="S39" s="110">
        <f t="shared" si="13"/>
        <v>0</v>
      </c>
      <c r="T39" s="93">
        <f t="shared" si="21"/>
        <v>0</v>
      </c>
      <c r="U39" s="93">
        <f t="shared" si="22"/>
        <v>0</v>
      </c>
      <c r="V39" s="93">
        <f t="shared" si="23"/>
        <v>0</v>
      </c>
      <c r="W39" s="111">
        <f t="shared" si="24"/>
        <v>0</v>
      </c>
    </row>
    <row r="40" spans="1:23" ht="13" hidden="1" x14ac:dyDescent="0.3">
      <c r="A40" s="119">
        <v>18</v>
      </c>
      <c r="B40" s="155">
        <v>4</v>
      </c>
      <c r="C40" s="156">
        <f t="shared" si="14"/>
        <v>0</v>
      </c>
      <c r="D40" s="157"/>
      <c r="E40" s="158"/>
      <c r="F40" s="158"/>
      <c r="G40" s="135">
        <f t="shared" si="0"/>
        <v>0</v>
      </c>
      <c r="H40" s="143">
        <f t="shared" si="15"/>
        <v>0</v>
      </c>
      <c r="I40" s="93">
        <f t="shared" si="15"/>
        <v>0</v>
      </c>
      <c r="J40" s="94">
        <f t="shared" si="15"/>
        <v>0</v>
      </c>
      <c r="K40" s="96">
        <f t="shared" si="12"/>
        <v>0</v>
      </c>
      <c r="L40" s="93">
        <f t="shared" si="16"/>
        <v>0</v>
      </c>
      <c r="M40" s="93">
        <f t="shared" si="17"/>
        <v>0</v>
      </c>
      <c r="N40" s="93">
        <f t="shared" si="18"/>
        <v>0</v>
      </c>
      <c r="O40" s="111">
        <f t="shared" si="19"/>
        <v>0</v>
      </c>
      <c r="P40" s="143">
        <f t="shared" si="20"/>
        <v>0</v>
      </c>
      <c r="Q40" s="93">
        <f t="shared" si="20"/>
        <v>0</v>
      </c>
      <c r="R40" s="94">
        <f t="shared" si="20"/>
        <v>0</v>
      </c>
      <c r="S40" s="110">
        <f t="shared" si="13"/>
        <v>0</v>
      </c>
      <c r="T40" s="93">
        <f t="shared" si="21"/>
        <v>0</v>
      </c>
      <c r="U40" s="93">
        <f t="shared" si="22"/>
        <v>0</v>
      </c>
      <c r="V40" s="93">
        <f t="shared" si="23"/>
        <v>0</v>
      </c>
      <c r="W40" s="111">
        <f t="shared" si="24"/>
        <v>0</v>
      </c>
    </row>
    <row r="41" spans="1:23" ht="13" hidden="1" x14ac:dyDescent="0.3">
      <c r="A41" s="119">
        <v>19</v>
      </c>
      <c r="B41" s="155">
        <v>3</v>
      </c>
      <c r="C41" s="156">
        <f t="shared" si="14"/>
        <v>3</v>
      </c>
      <c r="D41" s="157">
        <v>2</v>
      </c>
      <c r="E41" s="158">
        <v>6</v>
      </c>
      <c r="F41" s="158">
        <v>1</v>
      </c>
      <c r="G41" s="135">
        <f>SUM(D41:F41)</f>
        <v>9</v>
      </c>
      <c r="H41" s="143">
        <f t="shared" si="15"/>
        <v>1</v>
      </c>
      <c r="I41" s="93">
        <f t="shared" si="15"/>
        <v>2</v>
      </c>
      <c r="J41" s="94">
        <f t="shared" si="15"/>
        <v>0</v>
      </c>
      <c r="K41" s="96">
        <f t="shared" si="12"/>
        <v>3</v>
      </c>
      <c r="L41" s="93">
        <f t="shared" si="16"/>
        <v>0</v>
      </c>
      <c r="M41" s="93">
        <f t="shared" si="17"/>
        <v>2</v>
      </c>
      <c r="N41" s="93">
        <f t="shared" si="18"/>
        <v>3</v>
      </c>
      <c r="O41" s="111">
        <f t="shared" si="19"/>
        <v>3</v>
      </c>
      <c r="P41" s="143">
        <f t="shared" si="20"/>
        <v>0</v>
      </c>
      <c r="Q41" s="93">
        <f t="shared" si="20"/>
        <v>3</v>
      </c>
      <c r="R41" s="94">
        <f t="shared" si="20"/>
        <v>0</v>
      </c>
      <c r="S41" s="110">
        <f t="shared" si="13"/>
        <v>3</v>
      </c>
      <c r="T41" s="93">
        <f t="shared" si="21"/>
        <v>0</v>
      </c>
      <c r="U41" s="93">
        <f t="shared" si="22"/>
        <v>3</v>
      </c>
      <c r="V41" s="93">
        <f t="shared" si="23"/>
        <v>3</v>
      </c>
      <c r="W41" s="111">
        <f t="shared" si="24"/>
        <v>3</v>
      </c>
    </row>
    <row r="42" spans="1:23" ht="13.5" hidden="1" thickBot="1" x14ac:dyDescent="0.35">
      <c r="A42" s="167">
        <v>20</v>
      </c>
      <c r="B42" s="168">
        <v>5</v>
      </c>
      <c r="C42" s="169">
        <f t="shared" si="14"/>
        <v>0</v>
      </c>
      <c r="D42" s="170"/>
      <c r="E42" s="171"/>
      <c r="F42" s="171"/>
      <c r="G42" s="172">
        <f>SUM(D42:F42)</f>
        <v>0</v>
      </c>
      <c r="H42" s="173">
        <f t="shared" si="15"/>
        <v>0</v>
      </c>
      <c r="I42" s="174">
        <f t="shared" si="15"/>
        <v>0</v>
      </c>
      <c r="J42" s="175">
        <f t="shared" si="15"/>
        <v>0</v>
      </c>
      <c r="K42" s="176">
        <f t="shared" si="12"/>
        <v>0</v>
      </c>
      <c r="L42" s="174">
        <f t="shared" si="16"/>
        <v>0</v>
      </c>
      <c r="M42" s="174">
        <f t="shared" si="17"/>
        <v>0</v>
      </c>
      <c r="N42" s="174">
        <f t="shared" si="18"/>
        <v>0</v>
      </c>
      <c r="O42" s="177">
        <f t="shared" si="19"/>
        <v>0</v>
      </c>
      <c r="P42" s="173">
        <f t="shared" si="20"/>
        <v>0</v>
      </c>
      <c r="Q42" s="174">
        <f t="shared" si="20"/>
        <v>0</v>
      </c>
      <c r="R42" s="175">
        <f t="shared" si="20"/>
        <v>0</v>
      </c>
      <c r="S42" s="178">
        <f t="shared" si="13"/>
        <v>0</v>
      </c>
      <c r="T42" s="174">
        <f t="shared" si="21"/>
        <v>0</v>
      </c>
      <c r="U42" s="174">
        <f t="shared" si="22"/>
        <v>0</v>
      </c>
      <c r="V42" s="174">
        <f t="shared" si="23"/>
        <v>0</v>
      </c>
      <c r="W42" s="177">
        <f t="shared" si="24"/>
        <v>0</v>
      </c>
    </row>
    <row r="43" spans="1:23" ht="13.5" hidden="1" thickTop="1" x14ac:dyDescent="0.3">
      <c r="A43" s="159" t="s">
        <v>3</v>
      </c>
      <c r="B43" s="160"/>
      <c r="C43" s="161"/>
      <c r="D43" s="108"/>
      <c r="E43" s="162"/>
      <c r="F43" s="162"/>
      <c r="G43" s="163">
        <f>SUM(G23:G42)</f>
        <v>75</v>
      </c>
      <c r="H43" s="160"/>
      <c r="I43" s="162"/>
      <c r="J43" s="161"/>
      <c r="K43" s="108">
        <f>SUM(K23:K42)</f>
        <v>31</v>
      </c>
      <c r="L43" s="91">
        <f>SUM(L23:L42)</f>
        <v>0</v>
      </c>
      <c r="M43" s="91">
        <f>SUM(M23:M42)</f>
        <v>15</v>
      </c>
      <c r="N43" s="91">
        <f>SUM(N23:N42)</f>
        <v>26</v>
      </c>
      <c r="O43" s="109">
        <f>SUM(O23:O42)</f>
        <v>31</v>
      </c>
      <c r="P43" s="164"/>
      <c r="Q43" s="165"/>
      <c r="R43" s="166"/>
      <c r="S43" s="108">
        <f>SUM(S23:S42)</f>
        <v>25</v>
      </c>
      <c r="T43" s="91">
        <f>SUM(T23:T42)</f>
        <v>0</v>
      </c>
      <c r="U43" s="91">
        <f>SUM(U23:U42)</f>
        <v>17</v>
      </c>
      <c r="V43" s="91">
        <f>SUM(V23:V42)</f>
        <v>25</v>
      </c>
      <c r="W43" s="109">
        <f>SUM(W23:W42)</f>
        <v>25</v>
      </c>
    </row>
    <row r="44" spans="1:23" ht="13.5" hidden="1" thickBot="1" x14ac:dyDescent="0.35">
      <c r="A44" s="120" t="s">
        <v>4</v>
      </c>
      <c r="B44" s="136"/>
      <c r="C44" s="99"/>
      <c r="D44" s="97"/>
      <c r="E44" s="98"/>
      <c r="F44" s="98"/>
      <c r="G44" s="137">
        <f>AVERAGE(G23:G42)</f>
        <v>3.75</v>
      </c>
      <c r="H44" s="144"/>
      <c r="I44" s="98"/>
      <c r="J44" s="99"/>
      <c r="K44" s="97">
        <f>AVERAGE(K23:K42)</f>
        <v>1.55</v>
      </c>
      <c r="L44" s="98">
        <f>AVERAGE(L23:L42)</f>
        <v>0</v>
      </c>
      <c r="M44" s="98">
        <f>AVERAGE(M23:M42)</f>
        <v>0.75</v>
      </c>
      <c r="N44" s="98">
        <f>AVERAGE(N23:N42)</f>
        <v>1.3</v>
      </c>
      <c r="O44" s="112">
        <f>AVERAGE(O23:O42)</f>
        <v>1.55</v>
      </c>
      <c r="P44" s="145"/>
      <c r="Q44" s="146"/>
      <c r="R44" s="147"/>
      <c r="S44" s="97">
        <f>AVERAGE(S23:S42)</f>
        <v>1.25</v>
      </c>
      <c r="T44" s="98">
        <f>AVERAGE(T23:T42)</f>
        <v>0</v>
      </c>
      <c r="U44" s="98">
        <f>AVERAGE(U23:U42)</f>
        <v>0.85</v>
      </c>
      <c r="V44" s="98">
        <f>AVERAGE(V23:V42)</f>
        <v>1.25</v>
      </c>
      <c r="W44" s="112">
        <f>AVERAGE(W23:W42)</f>
        <v>1.25</v>
      </c>
    </row>
    <row r="45" spans="1:23" ht="13" hidden="1" x14ac:dyDescent="0.3">
      <c r="A45" s="12"/>
      <c r="B45" s="19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20"/>
      <c r="Q45" s="20"/>
      <c r="R45" s="20"/>
      <c r="S45" s="13"/>
      <c r="T45" s="13"/>
      <c r="U45" s="13"/>
      <c r="V45" s="13"/>
      <c r="W45" s="13"/>
    </row>
    <row r="46" spans="1:23" hidden="1" x14ac:dyDescent="0.25">
      <c r="M46" s="21"/>
      <c r="N46" s="21"/>
      <c r="O46" s="21"/>
      <c r="U46" s="21"/>
      <c r="V46" s="21"/>
      <c r="W46" s="21"/>
    </row>
    <row r="47" spans="1:23" ht="13" hidden="1" thickBot="1" x14ac:dyDescent="0.3">
      <c r="M47" s="21"/>
      <c r="N47" s="21"/>
      <c r="O47" s="21"/>
      <c r="U47" s="21"/>
      <c r="V47" s="21"/>
      <c r="W47" s="21"/>
    </row>
    <row r="48" spans="1:23" ht="27" hidden="1" customHeight="1" thickBot="1" x14ac:dyDescent="0.3">
      <c r="A48" s="66" t="s">
        <v>74</v>
      </c>
      <c r="B48" s="24" t="s">
        <v>75</v>
      </c>
    </row>
    <row r="49" spans="1:17" hidden="1" x14ac:dyDescent="0.25">
      <c r="A49" s="148" t="s">
        <v>67</v>
      </c>
      <c r="B49" s="25">
        <v>0</v>
      </c>
    </row>
    <row r="50" spans="1:17" hidden="1" x14ac:dyDescent="0.25">
      <c r="A50" s="148" t="s">
        <v>63</v>
      </c>
      <c r="B50" s="25">
        <f>0.61*2000000</f>
        <v>1220000</v>
      </c>
    </row>
    <row r="51" spans="1:17" hidden="1" x14ac:dyDescent="0.25">
      <c r="A51" s="148" t="s">
        <v>64</v>
      </c>
      <c r="B51" s="25">
        <f>0.94*2000000</f>
        <v>1880000</v>
      </c>
    </row>
    <row r="52" spans="1:17" hidden="1" x14ac:dyDescent="0.25">
      <c r="A52" s="148" t="s">
        <v>65</v>
      </c>
      <c r="B52" s="25">
        <f>1.04*2000000</f>
        <v>2080000</v>
      </c>
    </row>
    <row r="53" spans="1:17" hidden="1" x14ac:dyDescent="0.25">
      <c r="A53" s="149" t="s">
        <v>66</v>
      </c>
      <c r="B53" s="25">
        <v>0</v>
      </c>
      <c r="C53" s="22"/>
      <c r="D53" s="22"/>
    </row>
    <row r="54" spans="1:17" hidden="1" x14ac:dyDescent="0.25">
      <c r="A54" s="149" t="s">
        <v>60</v>
      </c>
      <c r="B54" s="25">
        <f>0.39*3000000</f>
        <v>1170000</v>
      </c>
      <c r="C54" s="22"/>
      <c r="D54" s="22"/>
    </row>
    <row r="55" spans="1:17" hidden="1" x14ac:dyDescent="0.25">
      <c r="A55" s="149" t="s">
        <v>61</v>
      </c>
      <c r="B55" s="25">
        <f>0.48*3000000</f>
        <v>1440000</v>
      </c>
      <c r="C55" s="22"/>
      <c r="D55" s="22"/>
    </row>
    <row r="56" spans="1:17" ht="13" hidden="1" thickBot="1" x14ac:dyDescent="0.3">
      <c r="A56" s="150" t="s">
        <v>62</v>
      </c>
      <c r="B56" s="26">
        <f>0.49*3000000</f>
        <v>1470000</v>
      </c>
      <c r="C56" s="22"/>
      <c r="D56" s="22"/>
    </row>
    <row r="57" spans="1:17" hidden="1" x14ac:dyDescent="0.25">
      <c r="A57" s="17" t="s">
        <v>72</v>
      </c>
      <c r="B57" s="22"/>
      <c r="C57" s="22"/>
      <c r="D57" s="22"/>
    </row>
    <row r="58" spans="1:17" ht="13" hidden="1" thickBot="1" x14ac:dyDescent="0.3">
      <c r="B58" s="181" t="str">
        <f>B59&amp;B60</f>
        <v>0A0B</v>
      </c>
      <c r="C58" s="181" t="str">
        <f t="shared" ref="C58:P58" si="25">C59&amp;C60</f>
        <v>0A1B</v>
      </c>
      <c r="D58" s="181" t="str">
        <f t="shared" si="25"/>
        <v>0A2B</v>
      </c>
      <c r="E58" s="181" t="str">
        <f t="shared" si="25"/>
        <v>0A3B</v>
      </c>
      <c r="F58" s="181" t="str">
        <f t="shared" si="25"/>
        <v>1A0B</v>
      </c>
      <c r="G58" s="181" t="str">
        <f t="shared" si="25"/>
        <v>1A1B</v>
      </c>
      <c r="H58" s="181" t="str">
        <f t="shared" si="25"/>
        <v>1A2B</v>
      </c>
      <c r="I58" s="181" t="str">
        <f t="shared" si="25"/>
        <v>1A3B</v>
      </c>
      <c r="J58" s="181" t="str">
        <f t="shared" si="25"/>
        <v>2A0B</v>
      </c>
      <c r="K58" s="181" t="str">
        <f t="shared" si="25"/>
        <v>2A1B</v>
      </c>
      <c r="L58" s="181" t="str">
        <f t="shared" si="25"/>
        <v>2A2B</v>
      </c>
      <c r="M58" s="181" t="str">
        <f t="shared" si="25"/>
        <v>2A3B</v>
      </c>
      <c r="N58" s="181" t="str">
        <f t="shared" si="25"/>
        <v>3A0B</v>
      </c>
      <c r="O58" s="181" t="str">
        <f t="shared" si="25"/>
        <v>3A1B</v>
      </c>
      <c r="P58" s="181" t="str">
        <f t="shared" si="25"/>
        <v>3A2B</v>
      </c>
      <c r="Q58" s="181" t="str">
        <f>Q59&amp;Q60</f>
        <v>3A3B</v>
      </c>
    </row>
    <row r="59" spans="1:17" ht="13" hidden="1" x14ac:dyDescent="0.3">
      <c r="A59" s="37" t="s">
        <v>68</v>
      </c>
      <c r="B59" s="38" t="s">
        <v>67</v>
      </c>
      <c r="C59" s="39" t="s">
        <v>67</v>
      </c>
      <c r="D59" s="39" t="s">
        <v>67</v>
      </c>
      <c r="E59" s="39" t="s">
        <v>67</v>
      </c>
      <c r="F59" s="39" t="s">
        <v>63</v>
      </c>
      <c r="G59" s="39" t="s">
        <v>63</v>
      </c>
      <c r="H59" s="39" t="s">
        <v>63</v>
      </c>
      <c r="I59" s="39" t="s">
        <v>63</v>
      </c>
      <c r="J59" s="39" t="s">
        <v>64</v>
      </c>
      <c r="K59" s="40" t="s">
        <v>64</v>
      </c>
      <c r="L59" s="40" t="s">
        <v>64</v>
      </c>
      <c r="M59" s="40" t="s">
        <v>64</v>
      </c>
      <c r="N59" s="40" t="s">
        <v>65</v>
      </c>
      <c r="O59" s="40" t="s">
        <v>65</v>
      </c>
      <c r="P59" s="40" t="s">
        <v>65</v>
      </c>
      <c r="Q59" s="41" t="s">
        <v>65</v>
      </c>
    </row>
    <row r="60" spans="1:17" ht="13" hidden="1" x14ac:dyDescent="0.3">
      <c r="A60" s="42" t="s">
        <v>69</v>
      </c>
      <c r="B60" s="35" t="s">
        <v>66</v>
      </c>
      <c r="C60" s="36" t="s">
        <v>60</v>
      </c>
      <c r="D60" s="36" t="s">
        <v>61</v>
      </c>
      <c r="E60" s="36" t="s">
        <v>62</v>
      </c>
      <c r="F60" s="36" t="s">
        <v>66</v>
      </c>
      <c r="G60" s="36" t="s">
        <v>60</v>
      </c>
      <c r="H60" s="36" t="s">
        <v>61</v>
      </c>
      <c r="I60" s="36" t="s">
        <v>62</v>
      </c>
      <c r="J60" s="36" t="s">
        <v>66</v>
      </c>
      <c r="K60" s="34" t="s">
        <v>60</v>
      </c>
      <c r="L60" s="34" t="s">
        <v>61</v>
      </c>
      <c r="M60" s="34" t="s">
        <v>62</v>
      </c>
      <c r="N60" s="34" t="s">
        <v>66</v>
      </c>
      <c r="O60" s="34" t="s">
        <v>60</v>
      </c>
      <c r="P60" s="34" t="s">
        <v>61</v>
      </c>
      <c r="Q60" s="43" t="s">
        <v>62</v>
      </c>
    </row>
    <row r="61" spans="1:17" ht="13" hidden="1" x14ac:dyDescent="0.3">
      <c r="A61" s="44" t="s">
        <v>76</v>
      </c>
      <c r="B61" s="30">
        <v>10000000</v>
      </c>
      <c r="C61" s="31">
        <v>10000000</v>
      </c>
      <c r="D61" s="31">
        <v>10000000</v>
      </c>
      <c r="E61" s="31">
        <v>10000000</v>
      </c>
      <c r="F61" s="31">
        <v>10000000</v>
      </c>
      <c r="G61" s="31">
        <v>10000000</v>
      </c>
      <c r="H61" s="31">
        <v>10000000</v>
      </c>
      <c r="I61" s="31">
        <v>10000000</v>
      </c>
      <c r="J61" s="31">
        <v>10000000</v>
      </c>
      <c r="K61" s="31">
        <v>10000000</v>
      </c>
      <c r="L61" s="31">
        <v>10000000</v>
      </c>
      <c r="M61" s="31">
        <v>10000000</v>
      </c>
      <c r="N61" s="31">
        <v>10000000</v>
      </c>
      <c r="O61" s="31">
        <v>10000000</v>
      </c>
      <c r="P61" s="31">
        <v>10000000</v>
      </c>
      <c r="Q61" s="45">
        <v>10000000</v>
      </c>
    </row>
    <row r="62" spans="1:17" ht="13" hidden="1" x14ac:dyDescent="0.3">
      <c r="A62" s="44" t="s">
        <v>77</v>
      </c>
      <c r="B62" s="30">
        <f>-20%*B61</f>
        <v>-2000000</v>
      </c>
      <c r="C62" s="31">
        <f t="shared" ref="C62:Q62" si="26">-20%*C61</f>
        <v>-2000000</v>
      </c>
      <c r="D62" s="31">
        <f t="shared" si="26"/>
        <v>-2000000</v>
      </c>
      <c r="E62" s="31">
        <f t="shared" si="26"/>
        <v>-2000000</v>
      </c>
      <c r="F62" s="31">
        <f t="shared" si="26"/>
        <v>-2000000</v>
      </c>
      <c r="G62" s="31">
        <f t="shared" si="26"/>
        <v>-2000000</v>
      </c>
      <c r="H62" s="31">
        <f t="shared" si="26"/>
        <v>-2000000</v>
      </c>
      <c r="I62" s="31">
        <f t="shared" si="26"/>
        <v>-2000000</v>
      </c>
      <c r="J62" s="31">
        <f t="shared" si="26"/>
        <v>-2000000</v>
      </c>
      <c r="K62" s="31">
        <f t="shared" si="26"/>
        <v>-2000000</v>
      </c>
      <c r="L62" s="31">
        <f t="shared" si="26"/>
        <v>-2000000</v>
      </c>
      <c r="M62" s="31">
        <f t="shared" si="26"/>
        <v>-2000000</v>
      </c>
      <c r="N62" s="31">
        <f t="shared" si="26"/>
        <v>-2000000</v>
      </c>
      <c r="O62" s="31">
        <f t="shared" si="26"/>
        <v>-2000000</v>
      </c>
      <c r="P62" s="31">
        <f t="shared" si="26"/>
        <v>-2000000</v>
      </c>
      <c r="Q62" s="45">
        <f t="shared" si="26"/>
        <v>-2000000</v>
      </c>
    </row>
    <row r="63" spans="1:17" ht="13.5" hidden="1" thickBot="1" x14ac:dyDescent="0.35">
      <c r="A63" s="46" t="s">
        <v>78</v>
      </c>
      <c r="B63" s="47">
        <f t="shared" ref="B63:Q63" si="27">-(VLOOKUP(B$59,$A$49:$B$52,2,0)+VLOOKUP(B$60,$A$53:$B$56,2,0))</f>
        <v>0</v>
      </c>
      <c r="C63" s="48">
        <f t="shared" si="27"/>
        <v>-1170000</v>
      </c>
      <c r="D63" s="48">
        <f t="shared" si="27"/>
        <v>-1440000</v>
      </c>
      <c r="E63" s="48">
        <f t="shared" si="27"/>
        <v>-1470000</v>
      </c>
      <c r="F63" s="48">
        <f t="shared" si="27"/>
        <v>-1220000</v>
      </c>
      <c r="G63" s="48">
        <f t="shared" si="27"/>
        <v>-2390000</v>
      </c>
      <c r="H63" s="48">
        <f t="shared" si="27"/>
        <v>-2660000</v>
      </c>
      <c r="I63" s="48">
        <f t="shared" si="27"/>
        <v>-2690000</v>
      </c>
      <c r="J63" s="48">
        <f t="shared" si="27"/>
        <v>-1880000</v>
      </c>
      <c r="K63" s="48">
        <f t="shared" si="27"/>
        <v>-3050000</v>
      </c>
      <c r="L63" s="48">
        <f t="shared" si="27"/>
        <v>-3320000</v>
      </c>
      <c r="M63" s="48">
        <f t="shared" si="27"/>
        <v>-3350000</v>
      </c>
      <c r="N63" s="48">
        <f t="shared" si="27"/>
        <v>-2080000</v>
      </c>
      <c r="O63" s="48">
        <f t="shared" si="27"/>
        <v>-3250000</v>
      </c>
      <c r="P63" s="48">
        <f t="shared" si="27"/>
        <v>-3520000</v>
      </c>
      <c r="Q63" s="49">
        <f t="shared" si="27"/>
        <v>-3550000</v>
      </c>
    </row>
    <row r="64" spans="1:17" ht="13" hidden="1" x14ac:dyDescent="0.3">
      <c r="A64" s="50" t="s">
        <v>80</v>
      </c>
      <c r="B64" s="51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3"/>
    </row>
    <row r="65" spans="1:17" ht="13" hidden="1" x14ac:dyDescent="0.3">
      <c r="A65" s="28">
        <v>1</v>
      </c>
      <c r="B65" s="32">
        <f t="shared" ref="B65:Q80" si="28">B$61+B$62+B$63+(-1)*$G23*1000000+(HLOOKUP(B$59,$L$22:$O$42,$A65+1,FALSE)+HLOOKUP(B$60,$T$22:$W$42,$A65+1,FALSE))*1000000</f>
        <v>7000000</v>
      </c>
      <c r="C65" s="33">
        <f t="shared" si="28"/>
        <v>5830000</v>
      </c>
      <c r="D65" s="33">
        <f t="shared" si="28"/>
        <v>5560000</v>
      </c>
      <c r="E65" s="33">
        <f t="shared" si="28"/>
        <v>5530000</v>
      </c>
      <c r="F65" s="33">
        <f t="shared" si="28"/>
        <v>5780000</v>
      </c>
      <c r="G65" s="33">
        <f t="shared" si="28"/>
        <v>4610000</v>
      </c>
      <c r="H65" s="33">
        <f t="shared" si="28"/>
        <v>4340000</v>
      </c>
      <c r="I65" s="33">
        <f t="shared" si="28"/>
        <v>4310000</v>
      </c>
      <c r="J65" s="33">
        <f t="shared" si="28"/>
        <v>5120000</v>
      </c>
      <c r="K65" s="33">
        <f t="shared" si="28"/>
        <v>3950000</v>
      </c>
      <c r="L65" s="33">
        <f t="shared" si="28"/>
        <v>3680000</v>
      </c>
      <c r="M65" s="33">
        <f t="shared" si="28"/>
        <v>3650000</v>
      </c>
      <c r="N65" s="33">
        <f t="shared" si="28"/>
        <v>4920000</v>
      </c>
      <c r="O65" s="33">
        <f t="shared" si="28"/>
        <v>3750000</v>
      </c>
      <c r="P65" s="33">
        <f t="shared" si="28"/>
        <v>3480000</v>
      </c>
      <c r="Q65" s="54">
        <f t="shared" si="28"/>
        <v>3450000</v>
      </c>
    </row>
    <row r="66" spans="1:17" ht="13" hidden="1" x14ac:dyDescent="0.3">
      <c r="A66" s="29">
        <v>2</v>
      </c>
      <c r="B66" s="32">
        <f t="shared" si="28"/>
        <v>8000000</v>
      </c>
      <c r="C66" s="33">
        <f t="shared" si="28"/>
        <v>6830000</v>
      </c>
      <c r="D66" s="33">
        <f t="shared" si="28"/>
        <v>6560000</v>
      </c>
      <c r="E66" s="33">
        <f t="shared" si="28"/>
        <v>6530000</v>
      </c>
      <c r="F66" s="33">
        <f t="shared" si="28"/>
        <v>6780000</v>
      </c>
      <c r="G66" s="33">
        <f t="shared" si="28"/>
        <v>5610000</v>
      </c>
      <c r="H66" s="33">
        <f t="shared" si="28"/>
        <v>5340000</v>
      </c>
      <c r="I66" s="33">
        <f t="shared" si="28"/>
        <v>5310000</v>
      </c>
      <c r="J66" s="33">
        <f t="shared" si="28"/>
        <v>6120000</v>
      </c>
      <c r="K66" s="33">
        <f t="shared" si="28"/>
        <v>4950000</v>
      </c>
      <c r="L66" s="33">
        <f t="shared" si="28"/>
        <v>4680000</v>
      </c>
      <c r="M66" s="33">
        <f t="shared" si="28"/>
        <v>4650000</v>
      </c>
      <c r="N66" s="33">
        <f t="shared" si="28"/>
        <v>5920000</v>
      </c>
      <c r="O66" s="33">
        <f t="shared" si="28"/>
        <v>4750000</v>
      </c>
      <c r="P66" s="33">
        <f t="shared" si="28"/>
        <v>4480000</v>
      </c>
      <c r="Q66" s="54">
        <f t="shared" si="28"/>
        <v>4450000</v>
      </c>
    </row>
    <row r="67" spans="1:17" ht="13" hidden="1" x14ac:dyDescent="0.3">
      <c r="A67" s="28">
        <v>3</v>
      </c>
      <c r="B67" s="32">
        <f t="shared" si="28"/>
        <v>8000000</v>
      </c>
      <c r="C67" s="33">
        <f t="shared" si="28"/>
        <v>6830000</v>
      </c>
      <c r="D67" s="33">
        <f t="shared" si="28"/>
        <v>6560000</v>
      </c>
      <c r="E67" s="33">
        <f t="shared" si="28"/>
        <v>6530000</v>
      </c>
      <c r="F67" s="33">
        <f t="shared" si="28"/>
        <v>6780000</v>
      </c>
      <c r="G67" s="33">
        <f t="shared" si="28"/>
        <v>5610000</v>
      </c>
      <c r="H67" s="33">
        <f t="shared" si="28"/>
        <v>5340000</v>
      </c>
      <c r="I67" s="33">
        <f t="shared" si="28"/>
        <v>5310000</v>
      </c>
      <c r="J67" s="33">
        <f t="shared" si="28"/>
        <v>6120000</v>
      </c>
      <c r="K67" s="33">
        <f t="shared" si="28"/>
        <v>4950000</v>
      </c>
      <c r="L67" s="33">
        <f t="shared" si="28"/>
        <v>4680000</v>
      </c>
      <c r="M67" s="33">
        <f t="shared" si="28"/>
        <v>4650000</v>
      </c>
      <c r="N67" s="33">
        <f t="shared" si="28"/>
        <v>5920000</v>
      </c>
      <c r="O67" s="33">
        <f t="shared" si="28"/>
        <v>4750000</v>
      </c>
      <c r="P67" s="33">
        <f t="shared" si="28"/>
        <v>4480000</v>
      </c>
      <c r="Q67" s="54">
        <f t="shared" si="28"/>
        <v>4450000</v>
      </c>
    </row>
    <row r="68" spans="1:17" ht="13" hidden="1" x14ac:dyDescent="0.3">
      <c r="A68" s="29">
        <v>4</v>
      </c>
      <c r="B68" s="32">
        <f t="shared" si="28"/>
        <v>-2000000</v>
      </c>
      <c r="C68" s="33">
        <f t="shared" si="28"/>
        <v>-2170000</v>
      </c>
      <c r="D68" s="33">
        <f t="shared" si="28"/>
        <v>-2440000</v>
      </c>
      <c r="E68" s="33">
        <f t="shared" si="28"/>
        <v>-2470000</v>
      </c>
      <c r="F68" s="33">
        <f t="shared" si="28"/>
        <v>-1220000</v>
      </c>
      <c r="G68" s="33">
        <f t="shared" si="28"/>
        <v>-1390000</v>
      </c>
      <c r="H68" s="33">
        <f t="shared" si="28"/>
        <v>-1660000</v>
      </c>
      <c r="I68" s="33">
        <f t="shared" si="28"/>
        <v>-1690000</v>
      </c>
      <c r="J68" s="33">
        <f t="shared" si="28"/>
        <v>120000</v>
      </c>
      <c r="K68" s="33">
        <f t="shared" si="28"/>
        <v>-50000</v>
      </c>
      <c r="L68" s="33">
        <f t="shared" si="28"/>
        <v>-320000</v>
      </c>
      <c r="M68" s="33">
        <f t="shared" si="28"/>
        <v>-350000</v>
      </c>
      <c r="N68" s="33">
        <f t="shared" si="28"/>
        <v>1920000</v>
      </c>
      <c r="O68" s="33">
        <f t="shared" si="28"/>
        <v>1750000</v>
      </c>
      <c r="P68" s="33">
        <f t="shared" si="28"/>
        <v>1480000</v>
      </c>
      <c r="Q68" s="54">
        <f t="shared" si="28"/>
        <v>1450000</v>
      </c>
    </row>
    <row r="69" spans="1:17" ht="13" hidden="1" x14ac:dyDescent="0.3">
      <c r="A69" s="28">
        <v>5</v>
      </c>
      <c r="B69" s="32">
        <f t="shared" si="28"/>
        <v>8000000</v>
      </c>
      <c r="C69" s="33">
        <f t="shared" si="28"/>
        <v>6830000</v>
      </c>
      <c r="D69" s="33">
        <f t="shared" si="28"/>
        <v>6560000</v>
      </c>
      <c r="E69" s="33">
        <f t="shared" si="28"/>
        <v>6530000</v>
      </c>
      <c r="F69" s="33">
        <f t="shared" si="28"/>
        <v>6780000</v>
      </c>
      <c r="G69" s="33">
        <f t="shared" si="28"/>
        <v>5610000</v>
      </c>
      <c r="H69" s="33">
        <f t="shared" si="28"/>
        <v>5340000</v>
      </c>
      <c r="I69" s="33">
        <f t="shared" si="28"/>
        <v>5310000</v>
      </c>
      <c r="J69" s="33">
        <f t="shared" si="28"/>
        <v>6120000</v>
      </c>
      <c r="K69" s="33">
        <f t="shared" si="28"/>
        <v>4950000</v>
      </c>
      <c r="L69" s="33">
        <f t="shared" si="28"/>
        <v>4680000</v>
      </c>
      <c r="M69" s="33">
        <f t="shared" si="28"/>
        <v>4650000</v>
      </c>
      <c r="N69" s="33">
        <f t="shared" si="28"/>
        <v>5920000</v>
      </c>
      <c r="O69" s="33">
        <f t="shared" si="28"/>
        <v>4750000</v>
      </c>
      <c r="P69" s="33">
        <f t="shared" si="28"/>
        <v>4480000</v>
      </c>
      <c r="Q69" s="54">
        <f t="shared" si="28"/>
        <v>4450000</v>
      </c>
    </row>
    <row r="70" spans="1:17" ht="13" hidden="1" x14ac:dyDescent="0.3">
      <c r="A70" s="29">
        <v>6</v>
      </c>
      <c r="B70" s="32">
        <f t="shared" si="28"/>
        <v>8000000</v>
      </c>
      <c r="C70" s="33">
        <f t="shared" si="28"/>
        <v>6830000</v>
      </c>
      <c r="D70" s="33">
        <f t="shared" si="28"/>
        <v>6560000</v>
      </c>
      <c r="E70" s="33">
        <f t="shared" si="28"/>
        <v>6530000</v>
      </c>
      <c r="F70" s="33">
        <f t="shared" si="28"/>
        <v>6780000</v>
      </c>
      <c r="G70" s="33">
        <f t="shared" si="28"/>
        <v>5610000</v>
      </c>
      <c r="H70" s="33">
        <f t="shared" si="28"/>
        <v>5340000</v>
      </c>
      <c r="I70" s="33">
        <f t="shared" si="28"/>
        <v>5310000</v>
      </c>
      <c r="J70" s="33">
        <f t="shared" si="28"/>
        <v>6120000</v>
      </c>
      <c r="K70" s="33">
        <f t="shared" si="28"/>
        <v>4950000</v>
      </c>
      <c r="L70" s="33">
        <f t="shared" si="28"/>
        <v>4680000</v>
      </c>
      <c r="M70" s="33">
        <f t="shared" si="28"/>
        <v>4650000</v>
      </c>
      <c r="N70" s="33">
        <f t="shared" si="28"/>
        <v>5920000</v>
      </c>
      <c r="O70" s="33">
        <f t="shared" si="28"/>
        <v>4750000</v>
      </c>
      <c r="P70" s="33">
        <f t="shared" si="28"/>
        <v>4480000</v>
      </c>
      <c r="Q70" s="54">
        <f t="shared" si="28"/>
        <v>4450000</v>
      </c>
    </row>
    <row r="71" spans="1:17" ht="13" hidden="1" x14ac:dyDescent="0.3">
      <c r="A71" s="28">
        <v>7</v>
      </c>
      <c r="B71" s="32">
        <f t="shared" si="28"/>
        <v>8000000</v>
      </c>
      <c r="C71" s="33">
        <f t="shared" si="28"/>
        <v>6830000</v>
      </c>
      <c r="D71" s="33">
        <f t="shared" si="28"/>
        <v>6560000</v>
      </c>
      <c r="E71" s="33">
        <f t="shared" si="28"/>
        <v>6530000</v>
      </c>
      <c r="F71" s="33">
        <f t="shared" si="28"/>
        <v>6780000</v>
      </c>
      <c r="G71" s="33">
        <f t="shared" si="28"/>
        <v>5610000</v>
      </c>
      <c r="H71" s="33">
        <f t="shared" si="28"/>
        <v>5340000</v>
      </c>
      <c r="I71" s="33">
        <f t="shared" si="28"/>
        <v>5310000</v>
      </c>
      <c r="J71" s="33">
        <f t="shared" si="28"/>
        <v>6120000</v>
      </c>
      <c r="K71" s="33">
        <f t="shared" si="28"/>
        <v>4950000</v>
      </c>
      <c r="L71" s="33">
        <f t="shared" si="28"/>
        <v>4680000</v>
      </c>
      <c r="M71" s="33">
        <f t="shared" si="28"/>
        <v>4650000</v>
      </c>
      <c r="N71" s="33">
        <f t="shared" si="28"/>
        <v>5920000</v>
      </c>
      <c r="O71" s="33">
        <f t="shared" si="28"/>
        <v>4750000</v>
      </c>
      <c r="P71" s="33">
        <f t="shared" si="28"/>
        <v>4480000</v>
      </c>
      <c r="Q71" s="54">
        <f t="shared" si="28"/>
        <v>4450000</v>
      </c>
    </row>
    <row r="72" spans="1:17" ht="13" hidden="1" x14ac:dyDescent="0.3">
      <c r="A72" s="29">
        <v>8</v>
      </c>
      <c r="B72" s="32">
        <f t="shared" si="28"/>
        <v>-4000000</v>
      </c>
      <c r="C72" s="33">
        <f t="shared" si="28"/>
        <v>-2170000</v>
      </c>
      <c r="D72" s="33">
        <f t="shared" si="28"/>
        <v>560000</v>
      </c>
      <c r="E72" s="33">
        <f t="shared" si="28"/>
        <v>530000</v>
      </c>
      <c r="F72" s="33">
        <f t="shared" si="28"/>
        <v>-3220000</v>
      </c>
      <c r="G72" s="33">
        <f t="shared" si="28"/>
        <v>-1390000</v>
      </c>
      <c r="H72" s="33">
        <f t="shared" si="28"/>
        <v>1340000</v>
      </c>
      <c r="I72" s="33">
        <f t="shared" si="28"/>
        <v>1310000</v>
      </c>
      <c r="J72" s="33">
        <f t="shared" si="28"/>
        <v>-1880000</v>
      </c>
      <c r="K72" s="33">
        <f t="shared" si="28"/>
        <v>-50000</v>
      </c>
      <c r="L72" s="33">
        <f t="shared" si="28"/>
        <v>2680000</v>
      </c>
      <c r="M72" s="33">
        <f t="shared" si="28"/>
        <v>2650000</v>
      </c>
      <c r="N72" s="33">
        <f t="shared" si="28"/>
        <v>-2080000</v>
      </c>
      <c r="O72" s="33">
        <f t="shared" si="28"/>
        <v>-250000</v>
      </c>
      <c r="P72" s="33">
        <f t="shared" si="28"/>
        <v>2480000</v>
      </c>
      <c r="Q72" s="54">
        <f t="shared" si="28"/>
        <v>2450000</v>
      </c>
    </row>
    <row r="73" spans="1:17" ht="13" hidden="1" x14ac:dyDescent="0.3">
      <c r="A73" s="28">
        <v>9</v>
      </c>
      <c r="B73" s="32">
        <f t="shared" si="28"/>
        <v>-6000000</v>
      </c>
      <c r="C73" s="33">
        <f t="shared" si="28"/>
        <v>-4170000</v>
      </c>
      <c r="D73" s="33">
        <f t="shared" si="28"/>
        <v>-2440000</v>
      </c>
      <c r="E73" s="33">
        <f t="shared" si="28"/>
        <v>-2470000</v>
      </c>
      <c r="F73" s="33">
        <f t="shared" si="28"/>
        <v>-5220000</v>
      </c>
      <c r="G73" s="33">
        <f t="shared" si="28"/>
        <v>-3390000</v>
      </c>
      <c r="H73" s="33">
        <f t="shared" si="28"/>
        <v>-1660000</v>
      </c>
      <c r="I73" s="33">
        <f t="shared" si="28"/>
        <v>-1690000</v>
      </c>
      <c r="J73" s="33">
        <f t="shared" si="28"/>
        <v>-3880000</v>
      </c>
      <c r="K73" s="33">
        <f t="shared" si="28"/>
        <v>-2050000</v>
      </c>
      <c r="L73" s="33">
        <f t="shared" si="28"/>
        <v>-320000</v>
      </c>
      <c r="M73" s="33">
        <f t="shared" si="28"/>
        <v>-350000</v>
      </c>
      <c r="N73" s="33">
        <f t="shared" si="28"/>
        <v>-2080000</v>
      </c>
      <c r="O73" s="33">
        <f t="shared" si="28"/>
        <v>-250000</v>
      </c>
      <c r="P73" s="33">
        <f t="shared" si="28"/>
        <v>1480000</v>
      </c>
      <c r="Q73" s="54">
        <f t="shared" si="28"/>
        <v>1450000</v>
      </c>
    </row>
    <row r="74" spans="1:17" ht="13" hidden="1" x14ac:dyDescent="0.3">
      <c r="A74" s="29">
        <v>10</v>
      </c>
      <c r="B74" s="32">
        <f t="shared" si="28"/>
        <v>4000000</v>
      </c>
      <c r="C74" s="33">
        <f t="shared" si="28"/>
        <v>3830000</v>
      </c>
      <c r="D74" s="33">
        <f t="shared" si="28"/>
        <v>3560000</v>
      </c>
      <c r="E74" s="33">
        <f t="shared" si="28"/>
        <v>3530000</v>
      </c>
      <c r="F74" s="33">
        <f t="shared" si="28"/>
        <v>4780000</v>
      </c>
      <c r="G74" s="33">
        <f t="shared" si="28"/>
        <v>4610000</v>
      </c>
      <c r="H74" s="33">
        <f t="shared" si="28"/>
        <v>4340000</v>
      </c>
      <c r="I74" s="33">
        <f t="shared" si="28"/>
        <v>4310000</v>
      </c>
      <c r="J74" s="33">
        <f t="shared" si="28"/>
        <v>4120000</v>
      </c>
      <c r="K74" s="33">
        <f t="shared" si="28"/>
        <v>3950000</v>
      </c>
      <c r="L74" s="33">
        <f t="shared" si="28"/>
        <v>3680000</v>
      </c>
      <c r="M74" s="33">
        <f t="shared" si="28"/>
        <v>3650000</v>
      </c>
      <c r="N74" s="33">
        <f t="shared" si="28"/>
        <v>3920000</v>
      </c>
      <c r="O74" s="33">
        <f t="shared" si="28"/>
        <v>3750000</v>
      </c>
      <c r="P74" s="33">
        <f t="shared" si="28"/>
        <v>3480000</v>
      </c>
      <c r="Q74" s="54">
        <f t="shared" si="28"/>
        <v>3450000</v>
      </c>
    </row>
    <row r="75" spans="1:17" ht="13" hidden="1" x14ac:dyDescent="0.3">
      <c r="A75" s="28">
        <v>11</v>
      </c>
      <c r="B75" s="32">
        <f t="shared" si="28"/>
        <v>8000000</v>
      </c>
      <c r="C75" s="33">
        <f t="shared" si="28"/>
        <v>6830000</v>
      </c>
      <c r="D75" s="33">
        <f t="shared" si="28"/>
        <v>6560000</v>
      </c>
      <c r="E75" s="33">
        <f t="shared" si="28"/>
        <v>6530000</v>
      </c>
      <c r="F75" s="33">
        <f t="shared" si="28"/>
        <v>6780000</v>
      </c>
      <c r="G75" s="33">
        <f t="shared" si="28"/>
        <v>5610000</v>
      </c>
      <c r="H75" s="33">
        <f t="shared" si="28"/>
        <v>5340000</v>
      </c>
      <c r="I75" s="33">
        <f t="shared" si="28"/>
        <v>5310000</v>
      </c>
      <c r="J75" s="33">
        <f t="shared" si="28"/>
        <v>6120000</v>
      </c>
      <c r="K75" s="33">
        <f t="shared" si="28"/>
        <v>4950000</v>
      </c>
      <c r="L75" s="33">
        <f t="shared" si="28"/>
        <v>4680000</v>
      </c>
      <c r="M75" s="33">
        <f t="shared" si="28"/>
        <v>4650000</v>
      </c>
      <c r="N75" s="33">
        <f t="shared" si="28"/>
        <v>5920000</v>
      </c>
      <c r="O75" s="33">
        <f t="shared" si="28"/>
        <v>4750000</v>
      </c>
      <c r="P75" s="33">
        <f t="shared" si="28"/>
        <v>4480000</v>
      </c>
      <c r="Q75" s="54">
        <f t="shared" si="28"/>
        <v>4450000</v>
      </c>
    </row>
    <row r="76" spans="1:17" ht="13" hidden="1" x14ac:dyDescent="0.3">
      <c r="A76" s="29">
        <v>12</v>
      </c>
      <c r="B76" s="32">
        <f t="shared" si="28"/>
        <v>-3000000</v>
      </c>
      <c r="C76" s="33">
        <f t="shared" si="28"/>
        <v>-1170000</v>
      </c>
      <c r="D76" s="33">
        <f t="shared" si="28"/>
        <v>-1440000</v>
      </c>
      <c r="E76" s="33">
        <f t="shared" si="28"/>
        <v>-1470000</v>
      </c>
      <c r="F76" s="33">
        <f t="shared" si="28"/>
        <v>-2220000</v>
      </c>
      <c r="G76" s="33">
        <f t="shared" si="28"/>
        <v>-390000</v>
      </c>
      <c r="H76" s="33">
        <f t="shared" si="28"/>
        <v>-660000</v>
      </c>
      <c r="I76" s="33">
        <f t="shared" si="28"/>
        <v>-690000</v>
      </c>
      <c r="J76" s="33">
        <f t="shared" si="28"/>
        <v>-880000</v>
      </c>
      <c r="K76" s="33">
        <f t="shared" si="28"/>
        <v>950000</v>
      </c>
      <c r="L76" s="33">
        <f t="shared" si="28"/>
        <v>680000</v>
      </c>
      <c r="M76" s="33">
        <f t="shared" si="28"/>
        <v>650000</v>
      </c>
      <c r="N76" s="33">
        <f t="shared" si="28"/>
        <v>-80000</v>
      </c>
      <c r="O76" s="33">
        <f t="shared" si="28"/>
        <v>1750000</v>
      </c>
      <c r="P76" s="33">
        <f t="shared" si="28"/>
        <v>1480000</v>
      </c>
      <c r="Q76" s="54">
        <f t="shared" si="28"/>
        <v>1450000</v>
      </c>
    </row>
    <row r="77" spans="1:17" ht="13" hidden="1" x14ac:dyDescent="0.3">
      <c r="A77" s="28">
        <v>13</v>
      </c>
      <c r="B77" s="32">
        <f t="shared" si="28"/>
        <v>8000000</v>
      </c>
      <c r="C77" s="33">
        <f t="shared" si="28"/>
        <v>6830000</v>
      </c>
      <c r="D77" s="33">
        <f t="shared" si="28"/>
        <v>6560000</v>
      </c>
      <c r="E77" s="33">
        <f t="shared" si="28"/>
        <v>6530000</v>
      </c>
      <c r="F77" s="33">
        <f t="shared" si="28"/>
        <v>6780000</v>
      </c>
      <c r="G77" s="33">
        <f t="shared" si="28"/>
        <v>5610000</v>
      </c>
      <c r="H77" s="33">
        <f t="shared" si="28"/>
        <v>5340000</v>
      </c>
      <c r="I77" s="33">
        <f t="shared" si="28"/>
        <v>5310000</v>
      </c>
      <c r="J77" s="33">
        <f t="shared" si="28"/>
        <v>6120000</v>
      </c>
      <c r="K77" s="33">
        <f t="shared" si="28"/>
        <v>4950000</v>
      </c>
      <c r="L77" s="33">
        <f t="shared" si="28"/>
        <v>4680000</v>
      </c>
      <c r="M77" s="33">
        <f t="shared" si="28"/>
        <v>4650000</v>
      </c>
      <c r="N77" s="33">
        <f t="shared" si="28"/>
        <v>5920000</v>
      </c>
      <c r="O77" s="33">
        <f t="shared" si="28"/>
        <v>4750000</v>
      </c>
      <c r="P77" s="33">
        <f t="shared" si="28"/>
        <v>4480000</v>
      </c>
      <c r="Q77" s="54">
        <f t="shared" si="28"/>
        <v>4450000</v>
      </c>
    </row>
    <row r="78" spans="1:17" ht="13" hidden="1" x14ac:dyDescent="0.3">
      <c r="A78" s="29">
        <v>14</v>
      </c>
      <c r="B78" s="32">
        <f t="shared" si="28"/>
        <v>-4000000</v>
      </c>
      <c r="C78" s="33">
        <f t="shared" si="28"/>
        <v>-2170000</v>
      </c>
      <c r="D78" s="33">
        <f t="shared" si="28"/>
        <v>560000</v>
      </c>
      <c r="E78" s="33">
        <f t="shared" si="28"/>
        <v>530000</v>
      </c>
      <c r="F78" s="33">
        <f t="shared" si="28"/>
        <v>-3220000</v>
      </c>
      <c r="G78" s="33">
        <f t="shared" si="28"/>
        <v>-1390000</v>
      </c>
      <c r="H78" s="33">
        <f t="shared" si="28"/>
        <v>1340000</v>
      </c>
      <c r="I78" s="33">
        <f t="shared" si="28"/>
        <v>1310000</v>
      </c>
      <c r="J78" s="33">
        <f t="shared" si="28"/>
        <v>-1880000</v>
      </c>
      <c r="K78" s="33">
        <f t="shared" si="28"/>
        <v>-50000</v>
      </c>
      <c r="L78" s="33">
        <f t="shared" si="28"/>
        <v>2680000</v>
      </c>
      <c r="M78" s="33">
        <f t="shared" si="28"/>
        <v>2650000</v>
      </c>
      <c r="N78" s="33">
        <f t="shared" si="28"/>
        <v>-2080000</v>
      </c>
      <c r="O78" s="33">
        <f t="shared" si="28"/>
        <v>-250000</v>
      </c>
      <c r="P78" s="33">
        <f t="shared" si="28"/>
        <v>2480000</v>
      </c>
      <c r="Q78" s="54">
        <f t="shared" si="28"/>
        <v>2450000</v>
      </c>
    </row>
    <row r="79" spans="1:17" ht="13" hidden="1" x14ac:dyDescent="0.3">
      <c r="A79" s="28">
        <v>15</v>
      </c>
      <c r="B79" s="32">
        <f t="shared" si="28"/>
        <v>8000000</v>
      </c>
      <c r="C79" s="33">
        <f t="shared" si="28"/>
        <v>6830000</v>
      </c>
      <c r="D79" s="33">
        <f t="shared" si="28"/>
        <v>6560000</v>
      </c>
      <c r="E79" s="33">
        <f t="shared" si="28"/>
        <v>6530000</v>
      </c>
      <c r="F79" s="33">
        <f t="shared" si="28"/>
        <v>6780000</v>
      </c>
      <c r="G79" s="33">
        <f t="shared" si="28"/>
        <v>5610000</v>
      </c>
      <c r="H79" s="33">
        <f t="shared" si="28"/>
        <v>5340000</v>
      </c>
      <c r="I79" s="33">
        <f t="shared" si="28"/>
        <v>5310000</v>
      </c>
      <c r="J79" s="33">
        <f t="shared" si="28"/>
        <v>6120000</v>
      </c>
      <c r="K79" s="33">
        <f t="shared" si="28"/>
        <v>4950000</v>
      </c>
      <c r="L79" s="33">
        <f t="shared" si="28"/>
        <v>4680000</v>
      </c>
      <c r="M79" s="33">
        <f t="shared" si="28"/>
        <v>4650000</v>
      </c>
      <c r="N79" s="33">
        <f t="shared" si="28"/>
        <v>5920000</v>
      </c>
      <c r="O79" s="33">
        <f t="shared" si="28"/>
        <v>4750000</v>
      </c>
      <c r="P79" s="33">
        <f t="shared" si="28"/>
        <v>4480000</v>
      </c>
      <c r="Q79" s="54">
        <f t="shared" si="28"/>
        <v>4450000</v>
      </c>
    </row>
    <row r="80" spans="1:17" ht="13" hidden="1" x14ac:dyDescent="0.3">
      <c r="A80" s="29">
        <v>16</v>
      </c>
      <c r="B80" s="32">
        <f t="shared" si="28"/>
        <v>8000000</v>
      </c>
      <c r="C80" s="33">
        <f t="shared" si="28"/>
        <v>6830000</v>
      </c>
      <c r="D80" s="33">
        <f t="shared" si="28"/>
        <v>6560000</v>
      </c>
      <c r="E80" s="33">
        <f t="shared" si="28"/>
        <v>6530000</v>
      </c>
      <c r="F80" s="33">
        <f t="shared" si="28"/>
        <v>6780000</v>
      </c>
      <c r="G80" s="33">
        <f t="shared" si="28"/>
        <v>5610000</v>
      </c>
      <c r="H80" s="33">
        <f t="shared" si="28"/>
        <v>5340000</v>
      </c>
      <c r="I80" s="33">
        <f t="shared" si="28"/>
        <v>5310000</v>
      </c>
      <c r="J80" s="33">
        <f t="shared" si="28"/>
        <v>6120000</v>
      </c>
      <c r="K80" s="33">
        <f t="shared" si="28"/>
        <v>4950000</v>
      </c>
      <c r="L80" s="33">
        <f t="shared" si="28"/>
        <v>4680000</v>
      </c>
      <c r="M80" s="33">
        <f t="shared" si="28"/>
        <v>4650000</v>
      </c>
      <c r="N80" s="33">
        <f t="shared" si="28"/>
        <v>5920000</v>
      </c>
      <c r="O80" s="33">
        <f t="shared" si="28"/>
        <v>4750000</v>
      </c>
      <c r="P80" s="33">
        <f t="shared" si="28"/>
        <v>4480000</v>
      </c>
      <c r="Q80" s="54">
        <f t="shared" ref="Q80" si="29">Q$61+Q$62+Q$63+(-1)*$G38*1000000+(HLOOKUP(Q$59,$L$22:$O$42,$A80+1,FALSE)+HLOOKUP(Q$60,$T$22:$W$42,$A80+1,FALSE))*1000000</f>
        <v>4450000</v>
      </c>
    </row>
    <row r="81" spans="1:17" ht="13" hidden="1" x14ac:dyDescent="0.3">
      <c r="A81" s="28">
        <v>17</v>
      </c>
      <c r="B81" s="32">
        <f t="shared" ref="B81:Q84" si="30">B$61+B$62+B$63+(-1)*$G39*1000000+(HLOOKUP(B$59,$L$22:$O$42,$A81+1,FALSE)+HLOOKUP(B$60,$T$22:$W$42,$A81+1,FALSE))*1000000</f>
        <v>6000000</v>
      </c>
      <c r="C81" s="33">
        <f t="shared" si="30"/>
        <v>4830000</v>
      </c>
      <c r="D81" s="33">
        <f t="shared" si="30"/>
        <v>4560000</v>
      </c>
      <c r="E81" s="33">
        <f t="shared" si="30"/>
        <v>4530000</v>
      </c>
      <c r="F81" s="33">
        <f t="shared" si="30"/>
        <v>5780000</v>
      </c>
      <c r="G81" s="33">
        <f t="shared" si="30"/>
        <v>4610000</v>
      </c>
      <c r="H81" s="33">
        <f t="shared" si="30"/>
        <v>4340000</v>
      </c>
      <c r="I81" s="33">
        <f t="shared" si="30"/>
        <v>4310000</v>
      </c>
      <c r="J81" s="33">
        <f t="shared" si="30"/>
        <v>5120000</v>
      </c>
      <c r="K81" s="33">
        <f t="shared" si="30"/>
        <v>3950000</v>
      </c>
      <c r="L81" s="33">
        <f t="shared" si="30"/>
        <v>3680000</v>
      </c>
      <c r="M81" s="33">
        <f t="shared" si="30"/>
        <v>3650000</v>
      </c>
      <c r="N81" s="33">
        <f t="shared" si="30"/>
        <v>4920000</v>
      </c>
      <c r="O81" s="33">
        <f t="shared" si="30"/>
        <v>3750000</v>
      </c>
      <c r="P81" s="33">
        <f t="shared" si="30"/>
        <v>3480000</v>
      </c>
      <c r="Q81" s="54">
        <f t="shared" si="30"/>
        <v>3450000</v>
      </c>
    </row>
    <row r="82" spans="1:17" ht="13" hidden="1" x14ac:dyDescent="0.3">
      <c r="A82" s="29">
        <v>18</v>
      </c>
      <c r="B82" s="32">
        <f t="shared" si="30"/>
        <v>8000000</v>
      </c>
      <c r="C82" s="33">
        <f t="shared" si="30"/>
        <v>6830000</v>
      </c>
      <c r="D82" s="33">
        <f t="shared" si="30"/>
        <v>6560000</v>
      </c>
      <c r="E82" s="33">
        <f t="shared" si="30"/>
        <v>6530000</v>
      </c>
      <c r="F82" s="33">
        <f t="shared" si="30"/>
        <v>6780000</v>
      </c>
      <c r="G82" s="33">
        <f t="shared" si="30"/>
        <v>5610000</v>
      </c>
      <c r="H82" s="33">
        <f t="shared" si="30"/>
        <v>5340000</v>
      </c>
      <c r="I82" s="33">
        <f t="shared" si="30"/>
        <v>5310000</v>
      </c>
      <c r="J82" s="33">
        <f t="shared" si="30"/>
        <v>6120000</v>
      </c>
      <c r="K82" s="33">
        <f t="shared" si="30"/>
        <v>4950000</v>
      </c>
      <c r="L82" s="33">
        <f t="shared" si="30"/>
        <v>4680000</v>
      </c>
      <c r="M82" s="33">
        <f t="shared" si="30"/>
        <v>4650000</v>
      </c>
      <c r="N82" s="33">
        <f t="shared" si="30"/>
        <v>5920000</v>
      </c>
      <c r="O82" s="33">
        <f t="shared" si="30"/>
        <v>4750000</v>
      </c>
      <c r="P82" s="33">
        <f t="shared" si="30"/>
        <v>4480000</v>
      </c>
      <c r="Q82" s="54">
        <f t="shared" si="30"/>
        <v>4450000</v>
      </c>
    </row>
    <row r="83" spans="1:17" ht="13" hidden="1" x14ac:dyDescent="0.3">
      <c r="A83" s="28">
        <v>19</v>
      </c>
      <c r="B83" s="32">
        <f t="shared" si="30"/>
        <v>-1000000</v>
      </c>
      <c r="C83" s="33">
        <f t="shared" si="30"/>
        <v>830000</v>
      </c>
      <c r="D83" s="33">
        <f t="shared" si="30"/>
        <v>560000</v>
      </c>
      <c r="E83" s="33">
        <f t="shared" si="30"/>
        <v>530000</v>
      </c>
      <c r="F83" s="33">
        <f t="shared" si="30"/>
        <v>-220000</v>
      </c>
      <c r="G83" s="33">
        <f t="shared" si="30"/>
        <v>1610000</v>
      </c>
      <c r="H83" s="33">
        <f t="shared" si="30"/>
        <v>1340000</v>
      </c>
      <c r="I83" s="33">
        <f t="shared" si="30"/>
        <v>1310000</v>
      </c>
      <c r="J83" s="33">
        <f t="shared" si="30"/>
        <v>120000</v>
      </c>
      <c r="K83" s="33">
        <f t="shared" si="30"/>
        <v>1950000</v>
      </c>
      <c r="L83" s="33">
        <f t="shared" si="30"/>
        <v>1680000</v>
      </c>
      <c r="M83" s="33">
        <f t="shared" si="30"/>
        <v>1650000</v>
      </c>
      <c r="N83" s="33">
        <f t="shared" si="30"/>
        <v>-80000</v>
      </c>
      <c r="O83" s="33">
        <f t="shared" si="30"/>
        <v>1750000</v>
      </c>
      <c r="P83" s="33">
        <f t="shared" si="30"/>
        <v>1480000</v>
      </c>
      <c r="Q83" s="54">
        <f t="shared" si="30"/>
        <v>1450000</v>
      </c>
    </row>
    <row r="84" spans="1:17" ht="13.5" hidden="1" thickBot="1" x14ac:dyDescent="0.35">
      <c r="A84" s="55">
        <v>20</v>
      </c>
      <c r="B84" s="56">
        <f t="shared" si="30"/>
        <v>8000000</v>
      </c>
      <c r="C84" s="57">
        <f t="shared" si="30"/>
        <v>6830000</v>
      </c>
      <c r="D84" s="57">
        <f t="shared" si="30"/>
        <v>6560000</v>
      </c>
      <c r="E84" s="57">
        <f t="shared" si="30"/>
        <v>6530000</v>
      </c>
      <c r="F84" s="57">
        <f t="shared" si="30"/>
        <v>6780000</v>
      </c>
      <c r="G84" s="57">
        <f t="shared" si="30"/>
        <v>5610000</v>
      </c>
      <c r="H84" s="57">
        <f t="shared" si="30"/>
        <v>5340000</v>
      </c>
      <c r="I84" s="57">
        <f t="shared" si="30"/>
        <v>5310000</v>
      </c>
      <c r="J84" s="57">
        <f t="shared" si="30"/>
        <v>6120000</v>
      </c>
      <c r="K84" s="57">
        <f t="shared" si="30"/>
        <v>4950000</v>
      </c>
      <c r="L84" s="57">
        <f t="shared" si="30"/>
        <v>4680000</v>
      </c>
      <c r="M84" s="57">
        <f t="shared" si="30"/>
        <v>4650000</v>
      </c>
      <c r="N84" s="57">
        <f t="shared" si="30"/>
        <v>5920000</v>
      </c>
      <c r="O84" s="57">
        <f t="shared" si="30"/>
        <v>4750000</v>
      </c>
      <c r="P84" s="57">
        <f t="shared" si="30"/>
        <v>4480000</v>
      </c>
      <c r="Q84" s="58">
        <f t="shared" si="30"/>
        <v>4450000</v>
      </c>
    </row>
    <row r="85" spans="1:17" ht="26.25" hidden="1" customHeight="1" x14ac:dyDescent="0.3">
      <c r="A85" s="59" t="s">
        <v>81</v>
      </c>
      <c r="B85" s="60">
        <f>COUNTIF(B$65:B$84,"&lt;=-2e6")/COUNT(B65:B84)</f>
        <v>0.25</v>
      </c>
      <c r="C85" s="61">
        <f t="shared" ref="C85:Q85" si="31">COUNTIF(C$65:C$84,"&lt;=-2e6")/COUNT(C65:C84)</f>
        <v>0.2</v>
      </c>
      <c r="D85" s="61">
        <f t="shared" si="31"/>
        <v>0.1</v>
      </c>
      <c r="E85" s="61">
        <f t="shared" si="31"/>
        <v>0.1</v>
      </c>
      <c r="F85" s="61">
        <f t="shared" si="31"/>
        <v>0.2</v>
      </c>
      <c r="G85" s="61">
        <f t="shared" si="31"/>
        <v>0.05</v>
      </c>
      <c r="H85" s="61">
        <f t="shared" si="31"/>
        <v>0</v>
      </c>
      <c r="I85" s="61">
        <f t="shared" si="31"/>
        <v>0</v>
      </c>
      <c r="J85" s="61">
        <f t="shared" si="31"/>
        <v>0.05</v>
      </c>
      <c r="K85" s="61">
        <f t="shared" si="31"/>
        <v>0.05</v>
      </c>
      <c r="L85" s="61">
        <f t="shared" si="31"/>
        <v>0</v>
      </c>
      <c r="M85" s="61">
        <f t="shared" si="31"/>
        <v>0</v>
      </c>
      <c r="N85" s="61">
        <f t="shared" si="31"/>
        <v>0.15</v>
      </c>
      <c r="O85" s="61">
        <f t="shared" si="31"/>
        <v>0</v>
      </c>
      <c r="P85" s="61">
        <f t="shared" si="31"/>
        <v>0</v>
      </c>
      <c r="Q85" s="62">
        <f t="shared" si="31"/>
        <v>0</v>
      </c>
    </row>
    <row r="86" spans="1:17" ht="26.25" hidden="1" customHeight="1" thickBot="1" x14ac:dyDescent="0.35">
      <c r="A86" s="63" t="s">
        <v>82</v>
      </c>
      <c r="B86" s="67">
        <f>AVERAGE(B65:B84)</f>
        <v>4250000</v>
      </c>
      <c r="C86" s="64">
        <f t="shared" ref="C86:Q86" si="32">AVERAGE(C65:C84)</f>
        <v>3930000</v>
      </c>
      <c r="D86" s="68">
        <f t="shared" si="32"/>
        <v>4060000</v>
      </c>
      <c r="E86" s="64">
        <f t="shared" si="32"/>
        <v>4030000</v>
      </c>
      <c r="F86" s="64">
        <f t="shared" si="32"/>
        <v>3780000</v>
      </c>
      <c r="G86" s="64">
        <f t="shared" si="32"/>
        <v>3460000</v>
      </c>
      <c r="H86" s="68">
        <f t="shared" si="32"/>
        <v>3590000</v>
      </c>
      <c r="I86" s="64">
        <f t="shared" si="32"/>
        <v>3560000</v>
      </c>
      <c r="J86" s="68">
        <f t="shared" si="32"/>
        <v>3670000</v>
      </c>
      <c r="K86" s="64">
        <f t="shared" si="32"/>
        <v>3350000</v>
      </c>
      <c r="L86" s="64">
        <f t="shared" si="32"/>
        <v>3480000</v>
      </c>
      <c r="M86" s="64">
        <f t="shared" si="32"/>
        <v>3450000</v>
      </c>
      <c r="N86" s="64">
        <f t="shared" si="32"/>
        <v>3720000</v>
      </c>
      <c r="O86" s="64">
        <f t="shared" si="32"/>
        <v>3400000</v>
      </c>
      <c r="P86" s="64">
        <f t="shared" si="32"/>
        <v>3530000</v>
      </c>
      <c r="Q86" s="65">
        <f t="shared" si="32"/>
        <v>3500000</v>
      </c>
    </row>
    <row r="87" spans="1:17" hidden="1" x14ac:dyDescent="0.25"/>
    <row r="113" spans="2:17" x14ac:dyDescent="0.25">
      <c r="B113" s="27"/>
      <c r="C113" s="27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27"/>
    </row>
    <row r="114" spans="2:17" x14ac:dyDescent="0.25">
      <c r="B114" s="27"/>
      <c r="C114" s="27"/>
      <c r="D114" s="27"/>
      <c r="E114" s="27"/>
      <c r="F114" s="27"/>
      <c r="G114" s="27"/>
      <c r="H114" s="27"/>
      <c r="I114" s="27"/>
      <c r="J114" s="27"/>
      <c r="K114" s="27"/>
      <c r="L114" s="27"/>
      <c r="M114" s="27"/>
      <c r="N114" s="27"/>
      <c r="O114" s="27"/>
      <c r="P114" s="27"/>
      <c r="Q114" s="27"/>
    </row>
    <row r="115" spans="2:17" x14ac:dyDescent="0.25">
      <c r="B115" s="27"/>
      <c r="C115" s="27"/>
      <c r="D115" s="27"/>
      <c r="E115" s="27"/>
      <c r="F115" s="27"/>
      <c r="G115" s="27"/>
      <c r="H115" s="27"/>
      <c r="I115" s="27"/>
      <c r="J115" s="27"/>
      <c r="K115" s="27"/>
      <c r="L115" s="27"/>
      <c r="M115" s="27"/>
      <c r="N115" s="27"/>
      <c r="O115" s="27"/>
      <c r="P115" s="27"/>
      <c r="Q115" s="27"/>
    </row>
    <row r="116" spans="2:17" x14ac:dyDescent="0.25">
      <c r="B116" s="27"/>
      <c r="C116" s="27"/>
      <c r="D116" s="27"/>
      <c r="E116" s="27"/>
      <c r="F116" s="27"/>
      <c r="G116" s="27"/>
      <c r="H116" s="27"/>
      <c r="I116" s="27"/>
      <c r="J116" s="27"/>
      <c r="K116" s="27"/>
      <c r="L116" s="27"/>
      <c r="M116" s="27"/>
      <c r="N116" s="27"/>
      <c r="O116" s="27"/>
      <c r="P116" s="27"/>
      <c r="Q116" s="27"/>
    </row>
    <row r="117" spans="2:17" x14ac:dyDescent="0.25">
      <c r="B117" s="27"/>
      <c r="C117" s="27"/>
      <c r="D117" s="27"/>
      <c r="E117" s="27"/>
      <c r="F117" s="27"/>
      <c r="G117" s="27"/>
      <c r="H117" s="27"/>
      <c r="I117" s="27"/>
      <c r="J117" s="27"/>
      <c r="K117" s="27"/>
      <c r="L117" s="27"/>
      <c r="M117" s="27"/>
      <c r="N117" s="27"/>
      <c r="O117" s="27"/>
      <c r="P117" s="27"/>
      <c r="Q117" s="27"/>
    </row>
    <row r="118" spans="2:17" x14ac:dyDescent="0.25">
      <c r="B118" s="27"/>
      <c r="C118" s="27"/>
      <c r="D118" s="27"/>
      <c r="E118" s="27"/>
      <c r="F118" s="27"/>
      <c r="G118" s="27"/>
      <c r="H118" s="27"/>
      <c r="I118" s="27"/>
      <c r="J118" s="27"/>
      <c r="K118" s="27"/>
      <c r="L118" s="27"/>
      <c r="M118" s="27"/>
      <c r="N118" s="27"/>
      <c r="O118" s="27"/>
      <c r="P118" s="27"/>
      <c r="Q118" s="27"/>
    </row>
    <row r="119" spans="2:17" x14ac:dyDescent="0.25">
      <c r="B119" s="27"/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</row>
    <row r="120" spans="2:17" x14ac:dyDescent="0.25">
      <c r="B120" s="27"/>
      <c r="C120" s="27"/>
      <c r="D120" s="27"/>
      <c r="E120" s="27"/>
      <c r="F120" s="27"/>
      <c r="G120" s="27"/>
      <c r="H120" s="27"/>
      <c r="I120" s="27"/>
      <c r="J120" s="27"/>
      <c r="K120" s="27"/>
      <c r="L120" s="27"/>
      <c r="M120" s="27"/>
      <c r="N120" s="27"/>
      <c r="O120" s="27"/>
      <c r="P120" s="27"/>
      <c r="Q120" s="27"/>
    </row>
    <row r="121" spans="2:17" x14ac:dyDescent="0.25">
      <c r="B121" s="27"/>
      <c r="C121" s="27"/>
      <c r="D121" s="27"/>
      <c r="E121" s="27"/>
      <c r="F121" s="27"/>
      <c r="G121" s="27"/>
      <c r="H121" s="27"/>
      <c r="I121" s="27"/>
      <c r="J121" s="27"/>
      <c r="K121" s="27"/>
      <c r="L121" s="27"/>
      <c r="M121" s="27"/>
      <c r="N121" s="27"/>
      <c r="O121" s="27"/>
      <c r="P121" s="27"/>
      <c r="Q121" s="27"/>
    </row>
    <row r="122" spans="2:17" x14ac:dyDescent="0.25">
      <c r="B122" s="27"/>
      <c r="C122" s="27"/>
      <c r="D122" s="27"/>
      <c r="E122" s="27"/>
      <c r="F122" s="27"/>
      <c r="G122" s="27"/>
      <c r="H122" s="27"/>
      <c r="I122" s="27"/>
      <c r="J122" s="27"/>
      <c r="K122" s="27"/>
      <c r="L122" s="27"/>
      <c r="M122" s="27"/>
      <c r="N122" s="27"/>
      <c r="O122" s="27"/>
      <c r="P122" s="27"/>
      <c r="Q122" s="27"/>
    </row>
    <row r="123" spans="2:17" x14ac:dyDescent="0.25">
      <c r="B123" s="27"/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</row>
    <row r="124" spans="2:17" x14ac:dyDescent="0.25">
      <c r="B124" s="27"/>
      <c r="C124" s="27"/>
      <c r="D124" s="27"/>
      <c r="E124" s="27"/>
      <c r="F124" s="27"/>
      <c r="G124" s="27"/>
      <c r="H124" s="27"/>
      <c r="I124" s="27"/>
      <c r="J124" s="27"/>
      <c r="K124" s="27"/>
      <c r="L124" s="27"/>
      <c r="M124" s="27"/>
      <c r="N124" s="27"/>
      <c r="O124" s="27"/>
      <c r="P124" s="27"/>
      <c r="Q124" s="27"/>
    </row>
    <row r="125" spans="2:17" x14ac:dyDescent="0.25">
      <c r="B125" s="27"/>
      <c r="C125" s="27"/>
      <c r="D125" s="27"/>
      <c r="E125" s="27"/>
      <c r="F125" s="27"/>
      <c r="G125" s="27"/>
      <c r="H125" s="27"/>
      <c r="I125" s="27"/>
      <c r="J125" s="27"/>
      <c r="K125" s="27"/>
      <c r="L125" s="27"/>
      <c r="M125" s="27"/>
      <c r="N125" s="27"/>
      <c r="O125" s="27"/>
      <c r="P125" s="27"/>
      <c r="Q125" s="27"/>
    </row>
    <row r="126" spans="2:17" x14ac:dyDescent="0.25">
      <c r="B126" s="27"/>
      <c r="C126" s="27"/>
      <c r="D126" s="27"/>
      <c r="E126" s="27"/>
      <c r="F126" s="27"/>
      <c r="G126" s="27"/>
      <c r="H126" s="27"/>
      <c r="I126" s="27"/>
      <c r="J126" s="27"/>
      <c r="K126" s="27"/>
      <c r="L126" s="27"/>
      <c r="M126" s="27"/>
      <c r="N126" s="27"/>
      <c r="O126" s="27"/>
      <c r="P126" s="27"/>
      <c r="Q126" s="27"/>
    </row>
    <row r="127" spans="2:17" x14ac:dyDescent="0.25">
      <c r="B127" s="27"/>
      <c r="C127" s="27"/>
      <c r="D127" s="27"/>
      <c r="E127" s="27"/>
      <c r="F127" s="27"/>
      <c r="G127" s="27"/>
      <c r="H127" s="27"/>
      <c r="I127" s="27"/>
      <c r="J127" s="27"/>
      <c r="K127" s="27"/>
      <c r="L127" s="27"/>
      <c r="M127" s="27"/>
      <c r="N127" s="27"/>
      <c r="O127" s="27"/>
      <c r="P127" s="27"/>
      <c r="Q127" s="27"/>
    </row>
    <row r="128" spans="2:17" x14ac:dyDescent="0.25">
      <c r="B128" s="27"/>
      <c r="C128" s="27"/>
      <c r="D128" s="27"/>
      <c r="E128" s="27"/>
      <c r="F128" s="27"/>
      <c r="G128" s="27"/>
      <c r="H128" s="27"/>
      <c r="I128" s="27"/>
      <c r="J128" s="27"/>
      <c r="K128" s="27"/>
      <c r="L128" s="27"/>
      <c r="M128" s="27"/>
      <c r="N128" s="27"/>
      <c r="O128" s="27"/>
      <c r="P128" s="27"/>
      <c r="Q128" s="27"/>
    </row>
    <row r="129" spans="2:17" x14ac:dyDescent="0.25">
      <c r="B129" s="27"/>
      <c r="C129" s="27"/>
      <c r="D129" s="27"/>
      <c r="E129" s="27"/>
      <c r="F129" s="27"/>
      <c r="G129" s="27"/>
      <c r="H129" s="27"/>
      <c r="I129" s="27"/>
      <c r="J129" s="27"/>
      <c r="K129" s="27"/>
      <c r="L129" s="27"/>
      <c r="M129" s="27"/>
      <c r="N129" s="27"/>
      <c r="O129" s="27"/>
      <c r="P129" s="27"/>
      <c r="Q129" s="27"/>
    </row>
    <row r="130" spans="2:17" x14ac:dyDescent="0.25">
      <c r="B130" s="27"/>
      <c r="C130" s="27"/>
      <c r="D130" s="27"/>
      <c r="E130" s="27"/>
      <c r="F130" s="27"/>
      <c r="G130" s="27"/>
      <c r="H130" s="27"/>
      <c r="I130" s="27"/>
      <c r="J130" s="27"/>
      <c r="K130" s="27"/>
      <c r="L130" s="27"/>
      <c r="M130" s="27"/>
      <c r="N130" s="27"/>
      <c r="O130" s="27"/>
      <c r="P130" s="27"/>
      <c r="Q130" s="27"/>
    </row>
    <row r="131" spans="2:17" x14ac:dyDescent="0.25">
      <c r="B131" s="27"/>
      <c r="C131" s="27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</row>
    <row r="132" spans="2:17" x14ac:dyDescent="0.25">
      <c r="B132" s="27"/>
      <c r="C132" s="27"/>
      <c r="D132" s="27"/>
      <c r="E132" s="27"/>
      <c r="F132" s="27"/>
      <c r="G132" s="27"/>
      <c r="H132" s="27"/>
      <c r="I132" s="27"/>
      <c r="J132" s="27"/>
      <c r="K132" s="27"/>
      <c r="L132" s="27"/>
      <c r="M132" s="27"/>
      <c r="N132" s="27"/>
      <c r="O132" s="27"/>
      <c r="P132" s="27"/>
      <c r="Q132" s="27"/>
    </row>
    <row r="133" spans="2:17" x14ac:dyDescent="0.25">
      <c r="B133" s="27"/>
      <c r="C133" s="27"/>
      <c r="D133" s="27"/>
      <c r="E133" s="27"/>
      <c r="F133" s="27"/>
      <c r="G133" s="27"/>
      <c r="H133" s="27"/>
      <c r="I133" s="27"/>
      <c r="J133" s="27"/>
      <c r="K133" s="27"/>
      <c r="L133" s="27"/>
      <c r="M133" s="27"/>
      <c r="N133" s="27"/>
      <c r="O133" s="27"/>
      <c r="P133" s="27"/>
      <c r="Q133" s="27"/>
    </row>
    <row r="134" spans="2:17" x14ac:dyDescent="0.25">
      <c r="B134" s="27"/>
      <c r="C134" s="27"/>
      <c r="D134" s="27"/>
      <c r="E134" s="27"/>
      <c r="F134" s="27"/>
      <c r="G134" s="27"/>
      <c r="H134" s="27"/>
      <c r="I134" s="27"/>
      <c r="J134" s="27"/>
      <c r="K134" s="27"/>
      <c r="L134" s="27"/>
      <c r="M134" s="27"/>
      <c r="N134" s="27"/>
      <c r="O134" s="27"/>
      <c r="P134" s="27"/>
      <c r="Q134" s="27"/>
    </row>
    <row r="135" spans="2:17" x14ac:dyDescent="0.25">
      <c r="B135" s="27"/>
      <c r="C135" s="27"/>
      <c r="D135" s="27"/>
      <c r="E135" s="27"/>
      <c r="F135" s="27"/>
      <c r="G135" s="27"/>
      <c r="H135" s="27"/>
      <c r="I135" s="27"/>
      <c r="J135" s="27"/>
      <c r="K135" s="27"/>
      <c r="L135" s="27"/>
      <c r="M135" s="27"/>
      <c r="N135" s="27"/>
      <c r="O135" s="27"/>
      <c r="P135" s="27"/>
      <c r="Q135" s="27"/>
    </row>
    <row r="136" spans="2:17" x14ac:dyDescent="0.25">
      <c r="B136" s="27"/>
      <c r="C136" s="27"/>
      <c r="D136" s="27"/>
      <c r="E136" s="27"/>
      <c r="F136" s="27"/>
      <c r="G136" s="27"/>
      <c r="H136" s="27"/>
      <c r="I136" s="27"/>
      <c r="J136" s="27"/>
      <c r="K136" s="27"/>
      <c r="L136" s="27"/>
      <c r="M136" s="27"/>
      <c r="N136" s="27"/>
      <c r="O136" s="27"/>
      <c r="P136" s="27"/>
      <c r="Q136" s="27"/>
    </row>
    <row r="137" spans="2:17" x14ac:dyDescent="0.25">
      <c r="B137" s="27"/>
      <c r="C137" s="27"/>
      <c r="D137" s="27"/>
      <c r="E137" s="27"/>
      <c r="F137" s="27"/>
      <c r="G137" s="27"/>
      <c r="H137" s="27"/>
      <c r="I137" s="27"/>
      <c r="J137" s="27"/>
      <c r="K137" s="27"/>
      <c r="L137" s="27"/>
      <c r="M137" s="27"/>
      <c r="N137" s="27"/>
      <c r="O137" s="27"/>
      <c r="P137" s="27"/>
      <c r="Q137" s="27"/>
    </row>
  </sheetData>
  <mergeCells count="6">
    <mergeCell ref="H13:O13"/>
    <mergeCell ref="P13:W13"/>
    <mergeCell ref="H14:J14"/>
    <mergeCell ref="K14:O14"/>
    <mergeCell ref="P14:R14"/>
    <mergeCell ref="S14:W14"/>
  </mergeCells>
  <printOptions horizontalCentered="1" verticalCentered="1"/>
  <pageMargins left="0.19685039370078741" right="0.19685039370078741" top="0.19685039370078741" bottom="0.19685039370078741" header="0" footer="0"/>
  <pageSetup paperSize="9" scale="49" orientation="landscape" r:id="rId1"/>
  <headerFooter alignWithMargins="0"/>
  <rowBreaks count="1" manualBreakCount="1">
    <brk id="45" max="22" man="1"/>
  </rowBreaks>
  <colBreaks count="1" manualBreakCount="1">
    <brk id="11" max="78" man="1"/>
  </col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showGridLines="0" view="pageBreakPreview" zoomScaleNormal="115" zoomScaleSheetLayoutView="100" workbookViewId="0"/>
  </sheetViews>
  <sheetFormatPr defaultColWidth="9.1796875" defaultRowHeight="12.5" x14ac:dyDescent="0.25"/>
  <cols>
    <col min="1" max="1" width="4.1796875" style="1" customWidth="1"/>
    <col min="2" max="2" width="11.26953125" style="1" customWidth="1"/>
    <col min="3" max="4" width="9.1796875" style="1"/>
    <col min="5" max="5" width="13" style="1" customWidth="1"/>
    <col min="6" max="6" width="13.1796875" style="1" customWidth="1"/>
    <col min="7" max="16384" width="9.1796875" style="1"/>
  </cols>
  <sheetData>
    <row r="1" spans="1:6" ht="23" x14ac:dyDescent="0.5">
      <c r="A1" s="2" t="s">
        <v>59</v>
      </c>
    </row>
    <row r="2" spans="1:6" ht="22.5" x14ac:dyDescent="0.45">
      <c r="A2" s="3"/>
    </row>
    <row r="6" spans="1:6" ht="23" x14ac:dyDescent="0.5">
      <c r="A6" s="4" t="s">
        <v>34</v>
      </c>
    </row>
    <row r="10" spans="1:6" ht="20" x14ac:dyDescent="0.4">
      <c r="A10" s="259" t="s">
        <v>35</v>
      </c>
      <c r="B10" s="259"/>
      <c r="C10" s="259"/>
      <c r="D10" s="259"/>
      <c r="E10" s="259"/>
      <c r="F10" s="259"/>
    </row>
    <row r="14" spans="1:6" x14ac:dyDescent="0.25">
      <c r="E14" s="8"/>
      <c r="F14" s="8"/>
    </row>
    <row r="15" spans="1:6" ht="20" x14ac:dyDescent="0.4">
      <c r="A15" s="6" t="s">
        <v>22</v>
      </c>
      <c r="E15" s="7" t="s">
        <v>44</v>
      </c>
      <c r="F15" s="8"/>
    </row>
    <row r="16" spans="1:6" ht="17.5" x14ac:dyDescent="0.35">
      <c r="B16" s="5" t="s">
        <v>23</v>
      </c>
      <c r="C16" s="5" t="s">
        <v>24</v>
      </c>
      <c r="E16" s="8" t="s">
        <v>33</v>
      </c>
      <c r="F16" s="8"/>
    </row>
    <row r="17" spans="1:6" ht="17.5" x14ac:dyDescent="0.35">
      <c r="B17" s="5" t="s">
        <v>25</v>
      </c>
      <c r="C17" s="5" t="s">
        <v>26</v>
      </c>
      <c r="E17" s="8"/>
      <c r="F17" s="8"/>
    </row>
    <row r="18" spans="1:6" ht="17.5" x14ac:dyDescent="0.35">
      <c r="B18" s="5" t="s">
        <v>27</v>
      </c>
      <c r="C18" s="5" t="s">
        <v>28</v>
      </c>
      <c r="E18" s="8"/>
      <c r="F18" s="8"/>
    </row>
    <row r="19" spans="1:6" x14ac:dyDescent="0.25">
      <c r="E19" s="8"/>
      <c r="F19" s="8"/>
    </row>
    <row r="20" spans="1:6" x14ac:dyDescent="0.25">
      <c r="E20" s="8"/>
      <c r="F20" s="8"/>
    </row>
    <row r="21" spans="1:6" ht="20" x14ac:dyDescent="0.4">
      <c r="A21" s="6" t="s">
        <v>29</v>
      </c>
      <c r="E21" s="7" t="s">
        <v>44</v>
      </c>
      <c r="F21" s="8"/>
    </row>
    <row r="22" spans="1:6" ht="17.5" x14ac:dyDescent="0.35">
      <c r="B22" s="5" t="s">
        <v>23</v>
      </c>
      <c r="C22" s="5" t="s">
        <v>30</v>
      </c>
      <c r="E22" s="8" t="s">
        <v>33</v>
      </c>
      <c r="F22" s="8"/>
    </row>
    <row r="23" spans="1:6" ht="17.5" x14ac:dyDescent="0.35">
      <c r="B23" s="5" t="s">
        <v>25</v>
      </c>
      <c r="C23" s="5" t="s">
        <v>31</v>
      </c>
    </row>
    <row r="24" spans="1:6" ht="17.5" x14ac:dyDescent="0.35">
      <c r="B24" s="5" t="s">
        <v>27</v>
      </c>
      <c r="C24" s="5" t="s">
        <v>32</v>
      </c>
    </row>
  </sheetData>
  <mergeCells count="1">
    <mergeCell ref="A10:F10"/>
  </mergeCells>
  <phoneticPr fontId="6" type="noConversion"/>
  <pageMargins left="0.75" right="0.75" top="1" bottom="1" header="0.5" footer="0.5"/>
  <pageSetup paperSize="9" scale="127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B1:G38"/>
  <sheetViews>
    <sheetView showGridLines="0" view="pageBreakPreview" zoomScale="85" zoomScaleNormal="100" zoomScaleSheetLayoutView="85" workbookViewId="0">
      <selection activeCell="D15" sqref="D15"/>
    </sheetView>
  </sheetViews>
  <sheetFormatPr defaultColWidth="9.1796875" defaultRowHeight="13" x14ac:dyDescent="0.3"/>
  <cols>
    <col min="1" max="1" width="9.1796875" style="17"/>
    <col min="2" max="2" width="10.453125" style="180" customWidth="1"/>
    <col min="3" max="3" width="19.1796875" style="180" customWidth="1"/>
    <col min="4" max="5" width="16" style="17" customWidth="1"/>
    <col min="6" max="7" width="10" style="17" hidden="1" customWidth="1"/>
    <col min="8" max="16384" width="9.1796875" style="17"/>
  </cols>
  <sheetData>
    <row r="1" spans="2:7" ht="13.5" thickBot="1" x14ac:dyDescent="0.35"/>
    <row r="2" spans="2:7" ht="21" customHeight="1" thickBot="1" x14ac:dyDescent="0.3">
      <c r="B2" s="188" t="s">
        <v>11</v>
      </c>
      <c r="C2" s="189"/>
      <c r="D2" s="190" t="s">
        <v>88</v>
      </c>
      <c r="E2" s="190" t="s">
        <v>89</v>
      </c>
      <c r="F2" s="190" t="s">
        <v>90</v>
      </c>
      <c r="G2" s="191" t="s">
        <v>91</v>
      </c>
    </row>
    <row r="3" spans="2:7" ht="12.5" x14ac:dyDescent="0.25">
      <c r="B3" s="195">
        <v>1</v>
      </c>
      <c r="C3" s="196" t="s">
        <v>84</v>
      </c>
      <c r="D3" s="197" t="s">
        <v>67</v>
      </c>
      <c r="E3" s="197" t="s">
        <v>66</v>
      </c>
      <c r="F3" s="198">
        <f>HLOOKUP($D3&amp;$E3,'DICE EXAMPLE'!$B$58:$Q$86,28,FALSE)</f>
        <v>0</v>
      </c>
      <c r="G3" s="199">
        <f>HLOOKUP($D3&amp;$E3,'DICE EXAMPLE'!$B$58:$Q$86,29,FALSE)</f>
        <v>0</v>
      </c>
    </row>
    <row r="4" spans="2:7" ht="12.5" x14ac:dyDescent="0.25">
      <c r="B4" s="200"/>
      <c r="C4" s="182" t="s">
        <v>85</v>
      </c>
      <c r="D4" s="193" t="s">
        <v>67</v>
      </c>
      <c r="E4" s="193" t="s">
        <v>66</v>
      </c>
      <c r="F4" s="183">
        <f>HLOOKUP($D4&amp;$E4,'DICE EXAMPLE'!$B$58:$Q$86,28,FALSE)</f>
        <v>0</v>
      </c>
      <c r="G4" s="201">
        <f>HLOOKUP($D4&amp;$E4,'DICE EXAMPLE'!$B$58:$Q$86,29,FALSE)</f>
        <v>0</v>
      </c>
    </row>
    <row r="5" spans="2:7" ht="12.5" x14ac:dyDescent="0.25">
      <c r="B5" s="200"/>
      <c r="C5" s="182" t="s">
        <v>86</v>
      </c>
      <c r="D5" s="193" t="s">
        <v>67</v>
      </c>
      <c r="E5" s="193" t="s">
        <v>66</v>
      </c>
      <c r="F5" s="183">
        <f>HLOOKUP($D5&amp;$E5,'DICE EXAMPLE'!$B$58:$Q$86,28,FALSE)</f>
        <v>0</v>
      </c>
      <c r="G5" s="201">
        <f>HLOOKUP($D5&amp;$E5,'DICE EXAMPLE'!$B$58:$Q$86,29,FALSE)</f>
        <v>0</v>
      </c>
    </row>
    <row r="6" spans="2:7" thickBot="1" x14ac:dyDescent="0.3">
      <c r="B6" s="202"/>
      <c r="C6" s="184" t="s">
        <v>87</v>
      </c>
      <c r="D6" s="194" t="s">
        <v>67</v>
      </c>
      <c r="E6" s="194" t="s">
        <v>66</v>
      </c>
      <c r="F6" s="185">
        <f>HLOOKUP($D6&amp;$E6,'DICE EXAMPLE'!$B$58:$Q$86,28,FALSE)</f>
        <v>0</v>
      </c>
      <c r="G6" s="203">
        <f>HLOOKUP($D6&amp;$E6,'DICE EXAMPLE'!$B$58:$Q$86,29,FALSE)</f>
        <v>0</v>
      </c>
    </row>
    <row r="7" spans="2:7" thickTop="1" x14ac:dyDescent="0.25">
      <c r="B7" s="200">
        <v>2</v>
      </c>
      <c r="C7" s="186" t="s">
        <v>84</v>
      </c>
      <c r="D7" s="192" t="s">
        <v>67</v>
      </c>
      <c r="E7" s="192" t="s">
        <v>66</v>
      </c>
      <c r="F7" s="187">
        <f>HLOOKUP($D7&amp;$E7,'DICE EXAMPLE'!$B$58:$Q$86,28,FALSE)</f>
        <v>0</v>
      </c>
      <c r="G7" s="204">
        <f>HLOOKUP($D7&amp;$E7,'DICE EXAMPLE'!$B$58:$Q$86,29,FALSE)</f>
        <v>0</v>
      </c>
    </row>
    <row r="8" spans="2:7" ht="12.5" x14ac:dyDescent="0.25">
      <c r="B8" s="200"/>
      <c r="C8" s="182" t="s">
        <v>85</v>
      </c>
      <c r="D8" s="193" t="s">
        <v>67</v>
      </c>
      <c r="E8" s="193" t="s">
        <v>66</v>
      </c>
      <c r="F8" s="183">
        <f>HLOOKUP($D8&amp;$E8,'DICE EXAMPLE'!$B$58:$Q$86,28,FALSE)</f>
        <v>0</v>
      </c>
      <c r="G8" s="201">
        <f>HLOOKUP($D8&amp;$E8,'DICE EXAMPLE'!$B$58:$Q$86,29,FALSE)</f>
        <v>0</v>
      </c>
    </row>
    <row r="9" spans="2:7" ht="12.5" x14ac:dyDescent="0.25">
      <c r="B9" s="200"/>
      <c r="C9" s="182" t="s">
        <v>86</v>
      </c>
      <c r="D9" s="193" t="s">
        <v>67</v>
      </c>
      <c r="E9" s="193" t="s">
        <v>66</v>
      </c>
      <c r="F9" s="183">
        <f>HLOOKUP($D9&amp;$E9,'DICE EXAMPLE'!$B$58:$Q$86,28,FALSE)</f>
        <v>0</v>
      </c>
      <c r="G9" s="201">
        <f>HLOOKUP($D9&amp;$E9,'DICE EXAMPLE'!$B$58:$Q$86,29,FALSE)</f>
        <v>0</v>
      </c>
    </row>
    <row r="10" spans="2:7" thickBot="1" x14ac:dyDescent="0.3">
      <c r="B10" s="202"/>
      <c r="C10" s="184" t="s">
        <v>87</v>
      </c>
      <c r="D10" s="194" t="s">
        <v>67</v>
      </c>
      <c r="E10" s="194" t="s">
        <v>66</v>
      </c>
      <c r="F10" s="185">
        <f>HLOOKUP($D10&amp;$E10,'DICE EXAMPLE'!$B$58:$Q$86,28,FALSE)</f>
        <v>0</v>
      </c>
      <c r="G10" s="203">
        <f>HLOOKUP($D10&amp;$E10,'DICE EXAMPLE'!$B$58:$Q$86,29,FALSE)</f>
        <v>0</v>
      </c>
    </row>
    <row r="11" spans="2:7" thickTop="1" x14ac:dyDescent="0.25">
      <c r="B11" s="200">
        <v>3</v>
      </c>
      <c r="C11" s="186" t="s">
        <v>84</v>
      </c>
      <c r="D11" s="192" t="s">
        <v>67</v>
      </c>
      <c r="E11" s="192" t="s">
        <v>66</v>
      </c>
      <c r="F11" s="187">
        <f>HLOOKUP($D11&amp;$E11,'DICE EXAMPLE'!$B$58:$Q$86,28,FALSE)</f>
        <v>0</v>
      </c>
      <c r="G11" s="204">
        <f>HLOOKUP($D11&amp;$E11,'DICE EXAMPLE'!$B$58:$Q$86,29,FALSE)</f>
        <v>0</v>
      </c>
    </row>
    <row r="12" spans="2:7" ht="12.5" x14ac:dyDescent="0.25">
      <c r="B12" s="200"/>
      <c r="C12" s="182" t="s">
        <v>85</v>
      </c>
      <c r="D12" s="193" t="s">
        <v>67</v>
      </c>
      <c r="E12" s="193" t="s">
        <v>66</v>
      </c>
      <c r="F12" s="183">
        <f>HLOOKUP($D12&amp;$E12,'DICE EXAMPLE'!$B$58:$Q$86,28,FALSE)</f>
        <v>0</v>
      </c>
      <c r="G12" s="201">
        <f>HLOOKUP($D12&amp;$E12,'DICE EXAMPLE'!$B$58:$Q$86,29,FALSE)</f>
        <v>0</v>
      </c>
    </row>
    <row r="13" spans="2:7" ht="12.5" x14ac:dyDescent="0.25">
      <c r="B13" s="200"/>
      <c r="C13" s="182" t="s">
        <v>86</v>
      </c>
      <c r="D13" s="193" t="s">
        <v>67</v>
      </c>
      <c r="E13" s="193" t="s">
        <v>66</v>
      </c>
      <c r="F13" s="183">
        <f>HLOOKUP($D13&amp;$E13,'DICE EXAMPLE'!$B$58:$Q$86,28,FALSE)</f>
        <v>0</v>
      </c>
      <c r="G13" s="201">
        <f>HLOOKUP($D13&amp;$E13,'DICE EXAMPLE'!$B$58:$Q$86,29,FALSE)</f>
        <v>0</v>
      </c>
    </row>
    <row r="14" spans="2:7" thickBot="1" x14ac:dyDescent="0.3">
      <c r="B14" s="202"/>
      <c r="C14" s="184" t="s">
        <v>87</v>
      </c>
      <c r="D14" s="194" t="s">
        <v>67</v>
      </c>
      <c r="E14" s="194" t="s">
        <v>66</v>
      </c>
      <c r="F14" s="185">
        <f>HLOOKUP($D14&amp;$E14,'DICE EXAMPLE'!$B$58:$Q$86,28,FALSE)</f>
        <v>0</v>
      </c>
      <c r="G14" s="203">
        <f>HLOOKUP($D14&amp;$E14,'DICE EXAMPLE'!$B$58:$Q$86,29,FALSE)</f>
        <v>0</v>
      </c>
    </row>
    <row r="15" spans="2:7" thickTop="1" x14ac:dyDescent="0.25">
      <c r="B15" s="200">
        <v>4</v>
      </c>
      <c r="C15" s="186" t="s">
        <v>84</v>
      </c>
      <c r="D15" s="192" t="s">
        <v>67</v>
      </c>
      <c r="E15" s="192" t="s">
        <v>66</v>
      </c>
      <c r="F15" s="187">
        <f>HLOOKUP($D15&amp;$E15,'DICE EXAMPLE'!$B$58:$Q$86,28,FALSE)</f>
        <v>0</v>
      </c>
      <c r="G15" s="204">
        <f>HLOOKUP($D15&amp;$E15,'DICE EXAMPLE'!$B$58:$Q$86,29,FALSE)</f>
        <v>0</v>
      </c>
    </row>
    <row r="16" spans="2:7" ht="12.5" x14ac:dyDescent="0.25">
      <c r="B16" s="200"/>
      <c r="C16" s="182" t="s">
        <v>85</v>
      </c>
      <c r="D16" s="193" t="s">
        <v>67</v>
      </c>
      <c r="E16" s="193" t="s">
        <v>66</v>
      </c>
      <c r="F16" s="183">
        <f>HLOOKUP($D16&amp;$E16,'DICE EXAMPLE'!$B$58:$Q$86,28,FALSE)</f>
        <v>0</v>
      </c>
      <c r="G16" s="201">
        <f>HLOOKUP($D16&amp;$E16,'DICE EXAMPLE'!$B$58:$Q$86,29,FALSE)</f>
        <v>0</v>
      </c>
    </row>
    <row r="17" spans="2:7" ht="12.5" x14ac:dyDescent="0.25">
      <c r="B17" s="200"/>
      <c r="C17" s="182" t="s">
        <v>86</v>
      </c>
      <c r="D17" s="193" t="s">
        <v>67</v>
      </c>
      <c r="E17" s="193" t="s">
        <v>66</v>
      </c>
      <c r="F17" s="183">
        <f>HLOOKUP($D17&amp;$E17,'DICE EXAMPLE'!$B$58:$Q$86,28,FALSE)</f>
        <v>0</v>
      </c>
      <c r="G17" s="201">
        <f>HLOOKUP($D17&amp;$E17,'DICE EXAMPLE'!$B$58:$Q$86,29,FALSE)</f>
        <v>0</v>
      </c>
    </row>
    <row r="18" spans="2:7" thickBot="1" x14ac:dyDescent="0.3">
      <c r="B18" s="202"/>
      <c r="C18" s="184" t="s">
        <v>87</v>
      </c>
      <c r="D18" s="194" t="s">
        <v>67</v>
      </c>
      <c r="E18" s="194" t="s">
        <v>66</v>
      </c>
      <c r="F18" s="185">
        <f>HLOOKUP($D18&amp;$E18,'DICE EXAMPLE'!$B$58:$Q$86,28,FALSE)</f>
        <v>0</v>
      </c>
      <c r="G18" s="203">
        <f>HLOOKUP($D18&amp;$E18,'DICE EXAMPLE'!$B$58:$Q$86,29,FALSE)</f>
        <v>0</v>
      </c>
    </row>
    <row r="19" spans="2:7" thickTop="1" x14ac:dyDescent="0.25">
      <c r="B19" s="200">
        <v>5</v>
      </c>
      <c r="C19" s="186" t="s">
        <v>84</v>
      </c>
      <c r="D19" s="192" t="s">
        <v>67</v>
      </c>
      <c r="E19" s="192" t="s">
        <v>66</v>
      </c>
      <c r="F19" s="187">
        <f>HLOOKUP($D19&amp;$E19,'DICE EXAMPLE'!$B$58:$Q$86,28,FALSE)</f>
        <v>0</v>
      </c>
      <c r="G19" s="204">
        <f>HLOOKUP($D19&amp;$E19,'DICE EXAMPLE'!$B$58:$Q$86,29,FALSE)</f>
        <v>0</v>
      </c>
    </row>
    <row r="20" spans="2:7" ht="12.5" x14ac:dyDescent="0.25">
      <c r="B20" s="200"/>
      <c r="C20" s="182" t="s">
        <v>85</v>
      </c>
      <c r="D20" s="193" t="s">
        <v>67</v>
      </c>
      <c r="E20" s="193" t="s">
        <v>66</v>
      </c>
      <c r="F20" s="183">
        <f>HLOOKUP($D20&amp;$E20,'DICE EXAMPLE'!$B$58:$Q$86,28,FALSE)</f>
        <v>0</v>
      </c>
      <c r="G20" s="201">
        <f>HLOOKUP($D20&amp;$E20,'DICE EXAMPLE'!$B$58:$Q$86,29,FALSE)</f>
        <v>0</v>
      </c>
    </row>
    <row r="21" spans="2:7" ht="12.5" x14ac:dyDescent="0.25">
      <c r="B21" s="200"/>
      <c r="C21" s="182" t="s">
        <v>86</v>
      </c>
      <c r="D21" s="193" t="s">
        <v>67</v>
      </c>
      <c r="E21" s="193" t="s">
        <v>66</v>
      </c>
      <c r="F21" s="183">
        <f>HLOOKUP($D21&amp;$E21,'DICE EXAMPLE'!$B$58:$Q$86,28,FALSE)</f>
        <v>0</v>
      </c>
      <c r="G21" s="201">
        <f>HLOOKUP($D21&amp;$E21,'DICE EXAMPLE'!$B$58:$Q$86,29,FALSE)</f>
        <v>0</v>
      </c>
    </row>
    <row r="22" spans="2:7" thickBot="1" x14ac:dyDescent="0.3">
      <c r="B22" s="202"/>
      <c r="C22" s="184" t="s">
        <v>87</v>
      </c>
      <c r="D22" s="194" t="s">
        <v>67</v>
      </c>
      <c r="E22" s="194" t="s">
        <v>66</v>
      </c>
      <c r="F22" s="185">
        <f>HLOOKUP($D22&amp;$E22,'DICE EXAMPLE'!$B$58:$Q$86,28,FALSE)</f>
        <v>0</v>
      </c>
      <c r="G22" s="203">
        <f>HLOOKUP($D22&amp;$E22,'DICE EXAMPLE'!$B$58:$Q$86,29,FALSE)</f>
        <v>0</v>
      </c>
    </row>
    <row r="23" spans="2:7" thickTop="1" x14ac:dyDescent="0.25">
      <c r="B23" s="200">
        <v>6</v>
      </c>
      <c r="C23" s="186" t="s">
        <v>84</v>
      </c>
      <c r="D23" s="192" t="s">
        <v>67</v>
      </c>
      <c r="E23" s="192" t="s">
        <v>66</v>
      </c>
      <c r="F23" s="187">
        <f>HLOOKUP($D23&amp;$E23,'DICE EXAMPLE'!$B$58:$Q$86,28,FALSE)</f>
        <v>0</v>
      </c>
      <c r="G23" s="204">
        <f>HLOOKUP($D23&amp;$E23,'DICE EXAMPLE'!$B$58:$Q$86,29,FALSE)</f>
        <v>0</v>
      </c>
    </row>
    <row r="24" spans="2:7" ht="12.5" x14ac:dyDescent="0.25">
      <c r="B24" s="200"/>
      <c r="C24" s="182" t="s">
        <v>85</v>
      </c>
      <c r="D24" s="193" t="s">
        <v>67</v>
      </c>
      <c r="E24" s="193" t="s">
        <v>66</v>
      </c>
      <c r="F24" s="183">
        <f>HLOOKUP($D24&amp;$E24,'DICE EXAMPLE'!$B$58:$Q$86,28,FALSE)</f>
        <v>0</v>
      </c>
      <c r="G24" s="201">
        <f>HLOOKUP($D24&amp;$E24,'DICE EXAMPLE'!$B$58:$Q$86,29,FALSE)</f>
        <v>0</v>
      </c>
    </row>
    <row r="25" spans="2:7" ht="12.5" x14ac:dyDescent="0.25">
      <c r="B25" s="200"/>
      <c r="C25" s="182" t="s">
        <v>86</v>
      </c>
      <c r="D25" s="193" t="s">
        <v>67</v>
      </c>
      <c r="E25" s="193" t="s">
        <v>66</v>
      </c>
      <c r="F25" s="183">
        <f>HLOOKUP($D25&amp;$E25,'DICE EXAMPLE'!$B$58:$Q$86,28,FALSE)</f>
        <v>0</v>
      </c>
      <c r="G25" s="201">
        <f>HLOOKUP($D25&amp;$E25,'DICE EXAMPLE'!$B$58:$Q$86,29,FALSE)</f>
        <v>0</v>
      </c>
    </row>
    <row r="26" spans="2:7" thickBot="1" x14ac:dyDescent="0.3">
      <c r="B26" s="202"/>
      <c r="C26" s="184" t="s">
        <v>87</v>
      </c>
      <c r="D26" s="194" t="s">
        <v>67</v>
      </c>
      <c r="E26" s="194" t="s">
        <v>66</v>
      </c>
      <c r="F26" s="185">
        <f>HLOOKUP($D26&amp;$E26,'DICE EXAMPLE'!$B$58:$Q$86,28,FALSE)</f>
        <v>0</v>
      </c>
      <c r="G26" s="203">
        <f>HLOOKUP($D26&amp;$E26,'DICE EXAMPLE'!$B$58:$Q$86,29,FALSE)</f>
        <v>0</v>
      </c>
    </row>
    <row r="27" spans="2:7" thickTop="1" x14ac:dyDescent="0.25">
      <c r="B27" s="200">
        <v>7</v>
      </c>
      <c r="C27" s="186" t="s">
        <v>84</v>
      </c>
      <c r="D27" s="192" t="s">
        <v>67</v>
      </c>
      <c r="E27" s="192" t="s">
        <v>66</v>
      </c>
      <c r="F27" s="187">
        <f>HLOOKUP($D27&amp;$E27,'DICE EXAMPLE'!$B$58:$Q$86,28,FALSE)</f>
        <v>0</v>
      </c>
      <c r="G27" s="204">
        <f>HLOOKUP($D27&amp;$E27,'DICE EXAMPLE'!$B$58:$Q$86,29,FALSE)</f>
        <v>0</v>
      </c>
    </row>
    <row r="28" spans="2:7" ht="12.5" x14ac:dyDescent="0.25">
      <c r="B28" s="200"/>
      <c r="C28" s="182" t="s">
        <v>85</v>
      </c>
      <c r="D28" s="193" t="s">
        <v>67</v>
      </c>
      <c r="E28" s="193" t="s">
        <v>66</v>
      </c>
      <c r="F28" s="183">
        <f>HLOOKUP($D28&amp;$E28,'DICE EXAMPLE'!$B$58:$Q$86,28,FALSE)</f>
        <v>0</v>
      </c>
      <c r="G28" s="201">
        <f>HLOOKUP($D28&amp;$E28,'DICE EXAMPLE'!$B$58:$Q$86,29,FALSE)</f>
        <v>0</v>
      </c>
    </row>
    <row r="29" spans="2:7" ht="12.5" x14ac:dyDescent="0.25">
      <c r="B29" s="200"/>
      <c r="C29" s="182" t="s">
        <v>86</v>
      </c>
      <c r="D29" s="193" t="s">
        <v>67</v>
      </c>
      <c r="E29" s="193" t="s">
        <v>66</v>
      </c>
      <c r="F29" s="183">
        <f>HLOOKUP($D29&amp;$E29,'DICE EXAMPLE'!$B$58:$Q$86,28,FALSE)</f>
        <v>0</v>
      </c>
      <c r="G29" s="201">
        <f>HLOOKUP($D29&amp;$E29,'DICE EXAMPLE'!$B$58:$Q$86,29,FALSE)</f>
        <v>0</v>
      </c>
    </row>
    <row r="30" spans="2:7" thickBot="1" x14ac:dyDescent="0.3">
      <c r="B30" s="202"/>
      <c r="C30" s="184" t="s">
        <v>87</v>
      </c>
      <c r="D30" s="194" t="s">
        <v>67</v>
      </c>
      <c r="E30" s="194" t="s">
        <v>66</v>
      </c>
      <c r="F30" s="185">
        <f>HLOOKUP($D30&amp;$E30,'DICE EXAMPLE'!$B$58:$Q$86,28,FALSE)</f>
        <v>0</v>
      </c>
      <c r="G30" s="203">
        <f>HLOOKUP($D30&amp;$E30,'DICE EXAMPLE'!$B$58:$Q$86,29,FALSE)</f>
        <v>0</v>
      </c>
    </row>
    <row r="31" spans="2:7" thickTop="1" x14ac:dyDescent="0.25">
      <c r="B31" s="200">
        <v>8</v>
      </c>
      <c r="C31" s="186" t="s">
        <v>84</v>
      </c>
      <c r="D31" s="192" t="s">
        <v>67</v>
      </c>
      <c r="E31" s="192" t="s">
        <v>66</v>
      </c>
      <c r="F31" s="187">
        <f>HLOOKUP($D31&amp;$E31,'DICE EXAMPLE'!$B$58:$Q$86,28,FALSE)</f>
        <v>0</v>
      </c>
      <c r="G31" s="204">
        <f>HLOOKUP($D31&amp;$E31,'DICE EXAMPLE'!$B$58:$Q$86,29,FALSE)</f>
        <v>0</v>
      </c>
    </row>
    <row r="32" spans="2:7" ht="12.5" x14ac:dyDescent="0.25">
      <c r="B32" s="200"/>
      <c r="C32" s="182" t="s">
        <v>85</v>
      </c>
      <c r="D32" s="193" t="s">
        <v>67</v>
      </c>
      <c r="E32" s="193" t="s">
        <v>66</v>
      </c>
      <c r="F32" s="183">
        <f>HLOOKUP($D32&amp;$E32,'DICE EXAMPLE'!$B$58:$Q$86,28,FALSE)</f>
        <v>0</v>
      </c>
      <c r="G32" s="201">
        <f>HLOOKUP($D32&amp;$E32,'DICE EXAMPLE'!$B$58:$Q$86,29,FALSE)</f>
        <v>0</v>
      </c>
    </row>
    <row r="33" spans="2:7" ht="12.5" x14ac:dyDescent="0.25">
      <c r="B33" s="200"/>
      <c r="C33" s="182" t="s">
        <v>86</v>
      </c>
      <c r="D33" s="193" t="s">
        <v>67</v>
      </c>
      <c r="E33" s="193" t="s">
        <v>66</v>
      </c>
      <c r="F33" s="183">
        <f>HLOOKUP($D33&amp;$E33,'DICE EXAMPLE'!$B$58:$Q$86,28,FALSE)</f>
        <v>0</v>
      </c>
      <c r="G33" s="201">
        <f>HLOOKUP($D33&amp;$E33,'DICE EXAMPLE'!$B$58:$Q$86,29,FALSE)</f>
        <v>0</v>
      </c>
    </row>
    <row r="34" spans="2:7" thickBot="1" x14ac:dyDescent="0.3">
      <c r="B34" s="202"/>
      <c r="C34" s="184" t="s">
        <v>87</v>
      </c>
      <c r="D34" s="194" t="s">
        <v>67</v>
      </c>
      <c r="E34" s="194" t="s">
        <v>66</v>
      </c>
      <c r="F34" s="185">
        <f>HLOOKUP($D34&amp;$E34,'DICE EXAMPLE'!$B$58:$Q$86,28,FALSE)</f>
        <v>0</v>
      </c>
      <c r="G34" s="203">
        <f>HLOOKUP($D34&amp;$E34,'DICE EXAMPLE'!$B$58:$Q$86,29,FALSE)</f>
        <v>0</v>
      </c>
    </row>
    <row r="35" spans="2:7" thickTop="1" x14ac:dyDescent="0.25">
      <c r="B35" s="200">
        <v>9</v>
      </c>
      <c r="C35" s="186" t="s">
        <v>84</v>
      </c>
      <c r="D35" s="192" t="s">
        <v>67</v>
      </c>
      <c r="E35" s="192" t="s">
        <v>66</v>
      </c>
      <c r="F35" s="187">
        <f>HLOOKUP($D35&amp;$E35,'DICE EXAMPLE'!$B$58:$Q$86,28,FALSE)</f>
        <v>0</v>
      </c>
      <c r="G35" s="204">
        <f>HLOOKUP($D35&amp;$E35,'DICE EXAMPLE'!$B$58:$Q$86,29,FALSE)</f>
        <v>0</v>
      </c>
    </row>
    <row r="36" spans="2:7" ht="12.5" x14ac:dyDescent="0.25">
      <c r="B36" s="200"/>
      <c r="C36" s="182" t="s">
        <v>85</v>
      </c>
      <c r="D36" s="193" t="s">
        <v>67</v>
      </c>
      <c r="E36" s="193" t="s">
        <v>66</v>
      </c>
      <c r="F36" s="183">
        <f>HLOOKUP($D36&amp;$E36,'DICE EXAMPLE'!$B$58:$Q$86,28,FALSE)</f>
        <v>0</v>
      </c>
      <c r="G36" s="201">
        <f>HLOOKUP($D36&amp;$E36,'DICE EXAMPLE'!$B$58:$Q$86,29,FALSE)</f>
        <v>0</v>
      </c>
    </row>
    <row r="37" spans="2:7" ht="12.5" x14ac:dyDescent="0.25">
      <c r="B37" s="200"/>
      <c r="C37" s="182" t="s">
        <v>86</v>
      </c>
      <c r="D37" s="193" t="s">
        <v>67</v>
      </c>
      <c r="E37" s="193" t="s">
        <v>66</v>
      </c>
      <c r="F37" s="183">
        <f>HLOOKUP($D37&amp;$E37,'DICE EXAMPLE'!$B$58:$Q$86,28,FALSE)</f>
        <v>0</v>
      </c>
      <c r="G37" s="201">
        <f>HLOOKUP($D37&amp;$E37,'DICE EXAMPLE'!$B$58:$Q$86,29,FALSE)</f>
        <v>0</v>
      </c>
    </row>
    <row r="38" spans="2:7" thickBot="1" x14ac:dyDescent="0.3">
      <c r="B38" s="205"/>
      <c r="C38" s="206" t="s">
        <v>87</v>
      </c>
      <c r="D38" s="207" t="s">
        <v>67</v>
      </c>
      <c r="E38" s="207" t="s">
        <v>66</v>
      </c>
      <c r="F38" s="208">
        <f>HLOOKUP($D38&amp;$E38,'DICE EXAMPLE'!$B$58:$Q$86,28,FALSE)</f>
        <v>0</v>
      </c>
      <c r="G38" s="209">
        <f>HLOOKUP($D38&amp;$E38,'DICE EXAMPLE'!$B$58:$Q$86,29,FALSE)</f>
        <v>0</v>
      </c>
    </row>
  </sheetData>
  <phoneticPr fontId="0" type="noConversion"/>
  <dataValidations count="2">
    <dataValidation type="list" allowBlank="1" showInputMessage="1" showErrorMessage="1" sqref="D3:D38">
      <formula1>"0A,1A,2A,3A"</formula1>
    </dataValidation>
    <dataValidation type="list" allowBlank="1" showInputMessage="1" showErrorMessage="1" sqref="E3:E38">
      <formula1>"0B,1B,2B,3B"</formula1>
    </dataValidation>
  </dataValidations>
  <printOptions horizontalCentered="1" verticalCentered="1"/>
  <pageMargins left="0.74803149606299213" right="0.74803149606299213" top="0.98425196850393704" bottom="0.98425196850393704" header="0.51181102362204722" footer="0.51181102362204722"/>
  <pageSetup paperSize="8" orientation="portrait" horizontalDpi="4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26</vt:i4>
      </vt:variant>
    </vt:vector>
  </HeadingPairs>
  <TitlesOfParts>
    <vt:vector size="31" baseType="lpstr">
      <vt:lpstr>Objectives</vt:lpstr>
      <vt:lpstr>DICE EXAMPLE</vt:lpstr>
      <vt:lpstr>Sheet1</vt:lpstr>
      <vt:lpstr>Strategy</vt:lpstr>
      <vt:lpstr>Result sheet</vt:lpstr>
      <vt:lpstr>Sheet1!A</vt:lpstr>
      <vt:lpstr>A</vt:lpstr>
      <vt:lpstr>Sheet1!B</vt:lpstr>
      <vt:lpstr>B</vt:lpstr>
      <vt:lpstr>Sheet1!C_</vt:lpstr>
      <vt:lpstr>C_</vt:lpstr>
      <vt:lpstr>Sheet1!D</vt:lpstr>
      <vt:lpstr>D</vt:lpstr>
      <vt:lpstr>Sheet1!GL</vt:lpstr>
      <vt:lpstr>GL</vt:lpstr>
      <vt:lpstr>Sheet1!NUMBER</vt:lpstr>
      <vt:lpstr>NUMBER</vt:lpstr>
      <vt:lpstr>Sheet1!PC</vt:lpstr>
      <vt:lpstr>PC</vt:lpstr>
      <vt:lpstr>Sheet1!PC_GL</vt:lpstr>
      <vt:lpstr>PC_GL</vt:lpstr>
      <vt:lpstr>Sheet1!PM</vt:lpstr>
      <vt:lpstr>PM</vt:lpstr>
      <vt:lpstr>Sheet1!PM_GL</vt:lpstr>
      <vt:lpstr>PM_GL</vt:lpstr>
      <vt:lpstr>Sheet1!PM_PC</vt:lpstr>
      <vt:lpstr>PM_PC</vt:lpstr>
      <vt:lpstr>'DICE EXAMPLE'!Область_печати</vt:lpstr>
      <vt:lpstr>Objectives!Область_печати</vt:lpstr>
      <vt:lpstr>'Result sheet'!Область_печати</vt:lpstr>
      <vt:lpstr>Sheet1!Область_печати</vt:lpstr>
    </vt:vector>
  </TitlesOfParts>
  <Company>Benfield Greig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Simmons</dc:creator>
  <cp:lastModifiedBy>Nataliya Myedvyedyeva</cp:lastModifiedBy>
  <cp:lastPrinted>2013-04-16T08:50:30Z</cp:lastPrinted>
  <dcterms:created xsi:type="dcterms:W3CDTF">2001-09-24T04:17:00Z</dcterms:created>
  <dcterms:modified xsi:type="dcterms:W3CDTF">2019-03-25T11:27:41Z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