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ngels\OneDrive - TomTom\01 Sourcing\Metrics\Templates\"/>
    </mc:Choice>
  </mc:AlternateContent>
  <bookViews>
    <workbookView xWindow="15" yWindow="165" windowWidth="15345" windowHeight="7590" tabRatio="660"/>
  </bookViews>
  <sheets>
    <sheet name="Actual" sheetId="16" r:id="rId1"/>
    <sheet name="Year-to-Date" sheetId="17" r:id="rId2"/>
    <sheet name="Context" sheetId="15" r:id="rId3"/>
    <sheet name="Analysis" sheetId="18" r:id="rId4"/>
    <sheet name="Actions" sheetId="8" r:id="rId5"/>
    <sheet name="Definition" sheetId="5" r:id="rId6"/>
    <sheet name="Data - calculations" sheetId="14" r:id="rId7"/>
    <sheet name="Data - raw" sheetId="19" r:id="rId8"/>
  </sheets>
  <externalReferences>
    <externalReference r:id="rId9"/>
    <externalReference r:id="rId10"/>
  </externalReferences>
  <definedNames>
    <definedName name="_xlnm._FilterDatabase" localSheetId="7" hidden="1">'Data - raw'!$A$14:$D$22</definedName>
    <definedName name="Contribution" localSheetId="0">[1]Analysis!$J$12:$K$19</definedName>
    <definedName name="Contribution" localSheetId="3">#REF!</definedName>
    <definedName name="Contribution" localSheetId="7">#REF!</definedName>
    <definedName name="Contribution" localSheetId="1">[1]Analysis!$J$12:$K$19</definedName>
    <definedName name="Contribution">#REF!</definedName>
    <definedName name="_xlnm.Print_Area" localSheetId="4">Actions!$A$1:$W$35</definedName>
    <definedName name="_xlnm.Print_Area" localSheetId="0">Actual!$A$1:$W$44</definedName>
    <definedName name="_xlnm.Print_Area" localSheetId="3">Analysis!$A$1:$V$22</definedName>
    <definedName name="_xlnm.Print_Area" localSheetId="2">Context!$A$1:$W$47</definedName>
    <definedName name="_xlnm.Print_Area" localSheetId="5">Definition!$A$1:$W$21</definedName>
    <definedName name="_xlnm.Print_Area" localSheetId="1">'Year-to-Date'!$A$1:$W$44</definedName>
    <definedName name="_xlnm.Print_Titles" localSheetId="4">Actions!$1:$6</definedName>
    <definedName name="_xlnm.Print_Titles" localSheetId="0">Actual!$1:$6</definedName>
    <definedName name="_xlnm.Print_Titles" localSheetId="3">Analysis!$1:$6</definedName>
    <definedName name="_xlnm.Print_Titles" localSheetId="2">Context!$1:$9</definedName>
    <definedName name="_xlnm.Print_Titles" localSheetId="5">Definition!$1:$6</definedName>
    <definedName name="_xlnm.Print_Titles" localSheetId="1">'Year-to-Date'!$1:$6</definedName>
  </definedNames>
  <calcPr calcId="152511"/>
</workbook>
</file>

<file path=xl/calcChain.xml><?xml version="1.0" encoding="utf-8"?>
<calcChain xmlns="http://schemas.openxmlformats.org/spreadsheetml/2006/main">
  <c r="G43" i="14" l="1"/>
  <c r="G42" i="14"/>
  <c r="F43" i="14"/>
  <c r="F42" i="14"/>
  <c r="E43" i="14"/>
  <c r="E42" i="14"/>
  <c r="D42" i="14"/>
  <c r="D43" i="14"/>
  <c r="C43" i="14"/>
  <c r="C42" i="14"/>
  <c r="B43" i="14"/>
  <c r="B42" i="14"/>
  <c r="G5" i="14"/>
  <c r="G4" i="14"/>
  <c r="F5" i="14"/>
  <c r="F4" i="14"/>
  <c r="E5" i="14"/>
  <c r="E4" i="14"/>
  <c r="D5" i="14"/>
  <c r="J5" i="14" s="1"/>
  <c r="D4" i="14"/>
  <c r="J4" i="14" s="1"/>
  <c r="C5" i="14"/>
  <c r="C4" i="14"/>
  <c r="B5" i="14"/>
  <c r="B4" i="14"/>
  <c r="L43" i="14" l="1"/>
  <c r="K43" i="14"/>
  <c r="L42" i="14"/>
  <c r="K42" i="14"/>
  <c r="J43" i="14"/>
  <c r="J42" i="14"/>
  <c r="I42" i="14"/>
  <c r="H43" i="14"/>
  <c r="H42" i="14"/>
  <c r="I43" i="14"/>
  <c r="I4" i="14"/>
  <c r="K4" i="14"/>
  <c r="L4" i="14"/>
  <c r="K5" i="14"/>
  <c r="L5" i="14"/>
  <c r="I5" i="14"/>
  <c r="H5" i="14"/>
  <c r="H4" i="18" l="1"/>
  <c r="T20" i="18"/>
  <c r="U21" i="18" s="1"/>
  <c r="M20" i="18"/>
  <c r="N21" i="18" s="1"/>
  <c r="F20" i="18"/>
  <c r="G21" i="18" s="1"/>
  <c r="V19" i="18"/>
  <c r="O19" i="18"/>
  <c r="H19" i="18"/>
  <c r="V18" i="18"/>
  <c r="O18" i="18"/>
  <c r="H18" i="18"/>
  <c r="V17" i="18"/>
  <c r="O17" i="18"/>
  <c r="H17" i="18"/>
  <c r="V16" i="18"/>
  <c r="O16" i="18"/>
  <c r="H16" i="18"/>
  <c r="V15" i="18"/>
  <c r="O15" i="18"/>
  <c r="H15" i="18"/>
  <c r="V14" i="18"/>
  <c r="O14" i="18"/>
  <c r="H14" i="18"/>
  <c r="V13" i="18"/>
  <c r="O13" i="18"/>
  <c r="H13" i="18"/>
  <c r="D5" i="15" l="1"/>
  <c r="D4" i="15"/>
  <c r="G4" i="15"/>
  <c r="G4" i="8" l="1"/>
  <c r="G4" i="5"/>
  <c r="D5" i="17"/>
  <c r="D4" i="17"/>
  <c r="G4" i="17"/>
  <c r="AH29" i="17"/>
  <c r="AG29" i="17"/>
  <c r="AF29" i="17"/>
  <c r="AH28" i="17"/>
  <c r="AG28" i="17"/>
  <c r="AF28" i="17"/>
  <c r="AH27" i="17"/>
  <c r="AF27" i="17"/>
  <c r="AG27" i="17"/>
  <c r="AG26" i="17"/>
  <c r="AF26" i="17"/>
  <c r="AF25" i="17"/>
  <c r="AH24" i="17"/>
  <c r="AF24" i="17"/>
  <c r="AG24" i="17"/>
  <c r="AG23" i="17"/>
  <c r="AF23" i="17"/>
  <c r="AH23" i="17"/>
  <c r="AG22" i="17"/>
  <c r="AF22" i="17"/>
  <c r="AH22" i="17"/>
  <c r="AG21" i="17"/>
  <c r="AF21" i="17"/>
  <c r="AH21" i="17"/>
  <c r="AG20" i="17"/>
  <c r="AF20" i="17"/>
  <c r="AH20" i="17"/>
  <c r="AH19" i="17"/>
  <c r="AG19" i="17"/>
  <c r="AF19" i="17"/>
  <c r="AH18" i="17"/>
  <c r="AG18" i="17"/>
  <c r="AF18" i="17"/>
  <c r="AH17" i="17"/>
  <c r="AG17" i="17"/>
  <c r="AF17" i="17"/>
  <c r="AH16" i="17"/>
  <c r="AG16" i="17"/>
  <c r="AF16" i="17"/>
  <c r="AH15" i="17"/>
  <c r="AG15" i="17"/>
  <c r="AF15" i="17"/>
  <c r="AH14" i="17"/>
  <c r="AG14" i="17"/>
  <c r="AF14" i="17"/>
  <c r="AH13" i="17"/>
  <c r="AG13" i="17"/>
  <c r="AF13" i="17"/>
  <c r="AG12" i="17"/>
  <c r="AF12" i="17"/>
  <c r="AH29" i="16"/>
  <c r="AH28" i="16"/>
  <c r="AH27" i="16"/>
  <c r="AH26" i="16"/>
  <c r="AH25" i="16"/>
  <c r="AH24" i="16"/>
  <c r="AH23" i="16"/>
  <c r="AH22" i="16"/>
  <c r="AH21" i="16"/>
  <c r="AH20" i="16"/>
  <c r="AH19" i="16"/>
  <c r="AH18" i="16"/>
  <c r="AH17" i="16"/>
  <c r="AH16" i="16"/>
  <c r="AH15" i="16"/>
  <c r="AH14" i="16"/>
  <c r="AH13" i="16"/>
  <c r="AG29" i="16"/>
  <c r="AG28" i="16"/>
  <c r="AG27" i="16"/>
  <c r="AG26" i="16"/>
  <c r="AG25" i="16"/>
  <c r="AG24" i="16"/>
  <c r="AG23" i="16"/>
  <c r="AG22" i="16"/>
  <c r="AG21" i="16"/>
  <c r="AG20" i="16"/>
  <c r="AG19" i="16"/>
  <c r="AG18" i="16"/>
  <c r="AG17" i="16"/>
  <c r="AG16" i="16"/>
  <c r="AG15" i="16"/>
  <c r="AG14" i="16"/>
  <c r="AG13" i="16"/>
  <c r="AG12" i="16"/>
  <c r="AF29" i="16"/>
  <c r="AF28" i="16"/>
  <c r="AF27" i="16"/>
  <c r="AF26" i="16"/>
  <c r="AF25" i="16"/>
  <c r="AF24" i="16"/>
  <c r="AF23" i="16"/>
  <c r="AF22" i="16"/>
  <c r="AF21" i="16"/>
  <c r="AF20" i="16"/>
  <c r="AF19" i="16"/>
  <c r="AF18" i="16"/>
  <c r="AF17" i="16"/>
  <c r="AF16" i="16"/>
  <c r="AF15" i="16"/>
  <c r="AF14" i="16"/>
  <c r="AF13" i="16"/>
  <c r="AF12" i="16"/>
  <c r="AH25" i="17" l="1"/>
  <c r="AG25" i="17"/>
  <c r="AH26" i="17"/>
  <c r="Z32" i="15"/>
  <c r="Z31" i="15"/>
  <c r="Z30" i="15"/>
  <c r="Z29" i="15"/>
  <c r="Z28" i="15"/>
  <c r="Z27" i="15"/>
  <c r="Z26" i="15"/>
  <c r="Z25" i="15"/>
  <c r="Z24" i="15"/>
  <c r="Z23" i="15"/>
  <c r="Z22" i="15"/>
  <c r="Z21" i="15"/>
  <c r="Z20" i="15"/>
  <c r="Z19" i="15"/>
  <c r="Z18" i="15"/>
  <c r="Z17" i="15"/>
  <c r="Z16" i="15"/>
  <c r="Z15" i="15"/>
  <c r="AA32" i="15"/>
  <c r="Y32" i="15"/>
  <c r="AA31" i="15"/>
  <c r="Y31" i="15"/>
  <c r="AA30" i="15"/>
  <c r="Y30" i="15"/>
  <c r="AA29" i="15"/>
  <c r="Y29" i="15"/>
  <c r="AA28" i="15"/>
  <c r="Y28" i="15"/>
  <c r="AA27" i="15"/>
  <c r="Y27" i="15"/>
  <c r="AA26" i="15"/>
  <c r="Y26" i="15"/>
  <c r="AA25" i="15"/>
  <c r="Y25" i="15"/>
  <c r="AA24" i="15"/>
  <c r="Y24" i="15"/>
  <c r="AA23" i="15"/>
  <c r="Y23" i="15"/>
  <c r="AA22" i="15"/>
  <c r="Y22" i="15"/>
  <c r="AA21" i="15"/>
  <c r="Y21" i="15"/>
  <c r="AA20" i="15"/>
  <c r="Y20" i="15"/>
  <c r="AA19" i="15"/>
  <c r="Y19" i="15"/>
  <c r="AA18" i="15"/>
  <c r="Y18" i="15"/>
  <c r="AA17" i="15"/>
  <c r="Y17" i="15"/>
  <c r="AA16" i="15"/>
  <c r="Y16" i="15"/>
  <c r="Y15" i="15"/>
  <c r="H4" i="14"/>
</calcChain>
</file>

<file path=xl/sharedStrings.xml><?xml version="1.0" encoding="utf-8"?>
<sst xmlns="http://schemas.openxmlformats.org/spreadsheetml/2006/main" count="291" uniqueCount="132">
  <si>
    <t>Status</t>
  </si>
  <si>
    <t>+</t>
  </si>
  <si>
    <t>Status on:</t>
  </si>
  <si>
    <t>Scope:</t>
  </si>
  <si>
    <t>Metric Definition</t>
  </si>
  <si>
    <t>Purpose</t>
  </si>
  <si>
    <t xml:space="preserve">Goal </t>
  </si>
  <si>
    <t xml:space="preserve">Question </t>
  </si>
  <si>
    <t xml:space="preserve">Metric(s) </t>
  </si>
  <si>
    <t>Observations</t>
  </si>
  <si>
    <t>Representation:</t>
  </si>
  <si>
    <t>Remarks:</t>
  </si>
  <si>
    <t>Calculations</t>
  </si>
  <si>
    <t>(unit)</t>
  </si>
  <si>
    <t>(none)</t>
  </si>
  <si>
    <t>Ongoing Actions</t>
  </si>
  <si>
    <t>Analysis</t>
  </si>
  <si>
    <t>Analyst:</t>
  </si>
  <si>
    <t>Reporter:</t>
  </si>
  <si>
    <t>Actions</t>
  </si>
  <si>
    <t>Owner</t>
  </si>
  <si>
    <t>Action/Step</t>
  </si>
  <si>
    <t>Deadline</t>
  </si>
  <si>
    <t>Remark</t>
  </si>
  <si>
    <t>Context</t>
  </si>
  <si>
    <t>Associated Metric: (Associated Metric Name)</t>
  </si>
  <si>
    <t>Year-to-Date</t>
  </si>
  <si>
    <t>Target</t>
  </si>
  <si>
    <t>Failure</t>
  </si>
  <si>
    <t>Threshold</t>
  </si>
  <si>
    <t>Optimal</t>
  </si>
  <si>
    <t>=</t>
  </si>
  <si>
    <t>Target met: between Optimal and Target</t>
  </si>
  <si>
    <t>-</t>
  </si>
  <si>
    <t>Failed: beyond Failure</t>
  </si>
  <si>
    <t>Status colors:</t>
  </si>
  <si>
    <t>Trend indicators:</t>
  </si>
  <si>
    <t>Improving (trending towards Optimal)</t>
  </si>
  <si>
    <t>Deteriorating (trending away from Optimal)</t>
  </si>
  <si>
    <t>Optimal:</t>
  </si>
  <si>
    <t>Target:</t>
  </si>
  <si>
    <t>Threshold:</t>
  </si>
  <si>
    <t>Failure:</t>
  </si>
  <si>
    <t>Trend</t>
  </si>
  <si>
    <t>Threshold met: between Target and Threshold</t>
  </si>
  <si>
    <t>Threshold missed: between Threshold and Failure</t>
  </si>
  <si>
    <t>Status quo (no change)</t>
  </si>
  <si>
    <t>Metric Name</t>
  </si>
  <si>
    <t>name</t>
  </si>
  <si>
    <t>describe scope</t>
  </si>
  <si>
    <t>date</t>
  </si>
  <si>
    <t>References</t>
  </si>
  <si>
    <t>Measurement Definition</t>
  </si>
  <si>
    <t>Primary Metric</t>
  </si>
  <si>
    <t>Secundary Metric</t>
  </si>
  <si>
    <t>Type</t>
  </si>
  <si>
    <t>X</t>
  </si>
  <si>
    <t>Population</t>
  </si>
  <si>
    <t>For information only (will not be printed)</t>
  </si>
  <si>
    <t>Supporting Metric</t>
  </si>
  <si>
    <r>
      <t xml:space="preserve">Observations/actions in reverse order (most recent one first): </t>
    </r>
    <r>
      <rPr>
        <b/>
        <sz val="8"/>
        <rFont val="Verdana"/>
        <family val="2"/>
      </rPr>
      <t>unhide</t>
    </r>
    <r>
      <rPr>
        <sz val="8"/>
        <rFont val="Verdana"/>
        <family val="2"/>
      </rPr>
      <t xml:space="preserve"> rows when needed</t>
    </r>
  </si>
  <si>
    <t>Hide this sheet if not needed</t>
  </si>
  <si>
    <t>Input</t>
  </si>
  <si>
    <t>Version History:</t>
  </si>
  <si>
    <t>Current version:</t>
  </si>
  <si>
    <t>Valid as from:</t>
  </si>
  <si>
    <t>PI</t>
  </si>
  <si>
    <t>(%)</t>
  </si>
  <si>
    <t>YTD Metric</t>
  </si>
  <si>
    <t>Context Metric</t>
  </si>
  <si>
    <t>Min</t>
  </si>
  <si>
    <t>P25</t>
  </si>
  <si>
    <t>P50</t>
  </si>
  <si>
    <t>P75</t>
  </si>
  <si>
    <t>Max</t>
  </si>
  <si>
    <t>Last performed on:</t>
  </si>
  <si>
    <t>Indicator Status:</t>
  </si>
  <si>
    <t>Impact:</t>
  </si>
  <si>
    <t>WHAT?</t>
  </si>
  <si>
    <t>WHY?</t>
  </si>
  <si>
    <t>HOW?</t>
  </si>
  <si>
    <r>
      <t xml:space="preserve">Symptoms
</t>
    </r>
    <r>
      <rPr>
        <sz val="7"/>
        <rFont val="Verdana"/>
        <family val="2"/>
      </rPr>
      <t>(what went wrong?)</t>
    </r>
  </si>
  <si>
    <r>
      <t xml:space="preserve">Contribution
</t>
    </r>
    <r>
      <rPr>
        <sz val="7"/>
        <rFont val="Verdana"/>
        <family val="2"/>
      </rPr>
      <t>(optional)</t>
    </r>
  </si>
  <si>
    <r>
      <t xml:space="preserve">Keep?
</t>
    </r>
    <r>
      <rPr>
        <sz val="7"/>
        <rFont val="Verdana"/>
        <family val="2"/>
      </rPr>
      <t>(Y/N)</t>
    </r>
  </si>
  <si>
    <r>
      <t xml:space="preserve">Causes
</t>
    </r>
    <r>
      <rPr>
        <sz val="7"/>
        <rFont val="Verdana"/>
        <family val="2"/>
      </rPr>
      <t>(what caused selected symptoms?)</t>
    </r>
  </si>
  <si>
    <r>
      <t xml:space="preserve">Actions
</t>
    </r>
    <r>
      <rPr>
        <sz val="7"/>
        <rFont val="Verdana"/>
        <family val="2"/>
      </rPr>
      <t>(how will selected causes be addressed?)</t>
    </r>
  </si>
  <si>
    <t>Sum of Contributions:</t>
  </si>
  <si>
    <t>Percentage selected:</t>
  </si>
  <si>
    <t>Cycle Time</t>
  </si>
  <si>
    <t>Jan</t>
  </si>
  <si>
    <t>Feb</t>
  </si>
  <si>
    <t>Mar</t>
  </si>
  <si>
    <t>P25 value</t>
  </si>
  <si>
    <t>P50 value</t>
  </si>
  <si>
    <t>P75 value</t>
  </si>
  <si>
    <t>Min value</t>
  </si>
  <si>
    <t>Max value</t>
  </si>
  <si>
    <t>Median</t>
  </si>
  <si>
    <t>STS</t>
  </si>
  <si>
    <t>SSO</t>
  </si>
  <si>
    <t>P90 value</t>
  </si>
  <si>
    <t>January</t>
  </si>
  <si>
    <t>Work Item</t>
  </si>
  <si>
    <t>Team</t>
  </si>
  <si>
    <t>a</t>
  </si>
  <si>
    <t>b</t>
  </si>
  <si>
    <t>c</t>
  </si>
  <si>
    <t>d</t>
  </si>
  <si>
    <t>e</t>
  </si>
  <si>
    <t>f</t>
  </si>
  <si>
    <t>g</t>
  </si>
  <si>
    <t>Due Date</t>
  </si>
  <si>
    <t>February</t>
  </si>
  <si>
    <t>h</t>
  </si>
  <si>
    <t>i</t>
  </si>
  <si>
    <t>j</t>
  </si>
  <si>
    <t>k</t>
  </si>
  <si>
    <t>l</t>
  </si>
  <si>
    <t>m</t>
  </si>
  <si>
    <t>n</t>
  </si>
  <si>
    <t>o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</si>
  <si>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</si>
  <si>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</si>
  <si>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</si>
  <si>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</si>
  <si>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</si>
  <si>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</si>
  <si>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</si>
  <si>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</si>
  <si>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</si>
  <si>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ALL</t>
  </si>
  <si>
    <t>Actual 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</si>
</sst>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;@"/>
    <numFmt numFmtId="165" formatCode="[$-409]mmm\ yyyy;@"/>
    <numFmt numFmtId="166" formatCode="0.0%"/>
    <numFmt numFmtId="167" formatCode="0.000%"/>
    <numFmt numFmtId="168" formatCode="0.000"/>
  </numFmts>
  <fonts count="39" x14ac:knownFonts="1">
    <font>
      <sz val="9"/>
      <name val="Verdana"/>
    </font>
    <font>
      <sz val="9"/>
      <color theme="1"/>
      <name val="Verdana"/>
      <family val="2"/>
    </font>
    <font>
      <sz val="8"/>
      <name val="Verdana"/>
      <family val="2"/>
    </font>
    <font>
      <sz val="6"/>
      <name val="Verdana"/>
      <family val="2"/>
    </font>
    <font>
      <b/>
      <sz val="14"/>
      <name val="Verdana"/>
      <family val="2"/>
    </font>
    <font>
      <b/>
      <sz val="16"/>
      <color indexed="9"/>
      <name val="Verdana"/>
      <family val="2"/>
    </font>
    <font>
      <sz val="8"/>
      <color indexed="9"/>
      <name val="Verdana"/>
      <family val="2"/>
    </font>
    <font>
      <sz val="8"/>
      <name val="Verdana"/>
      <family val="2"/>
    </font>
    <font>
      <sz val="6"/>
      <name val="Verdana"/>
      <family val="2"/>
    </font>
    <font>
      <b/>
      <sz val="16"/>
      <color indexed="23"/>
      <name val="Verdana"/>
      <family val="2"/>
    </font>
    <font>
      <sz val="16"/>
      <color indexed="23"/>
      <name val="Verdana"/>
      <family val="2"/>
    </font>
    <font>
      <sz val="7"/>
      <name val="Verdana"/>
      <family val="2"/>
    </font>
    <font>
      <sz val="7.5"/>
      <name val="Verdana"/>
      <family val="2"/>
    </font>
    <font>
      <sz val="7"/>
      <color indexed="58"/>
      <name val="Verdana"/>
      <family val="2"/>
    </font>
    <font>
      <sz val="7"/>
      <color indexed="48"/>
      <name val="Verdana"/>
      <family val="2"/>
    </font>
    <font>
      <sz val="7"/>
      <color indexed="23"/>
      <name val="Verdana"/>
      <family val="2"/>
    </font>
    <font>
      <b/>
      <sz val="10"/>
      <name val="Verdana"/>
      <family val="2"/>
    </font>
    <font>
      <sz val="6"/>
      <color indexed="9"/>
      <name val="Verdana"/>
      <family val="2"/>
    </font>
    <font>
      <b/>
      <sz val="12"/>
      <name val="Verdana"/>
      <family val="2"/>
    </font>
    <font>
      <sz val="7"/>
      <color theme="0"/>
      <name val="Verdana"/>
      <family val="2"/>
    </font>
    <font>
      <sz val="7"/>
      <color rgb="FF808080"/>
      <name val="Verdana"/>
      <family val="2"/>
    </font>
    <font>
      <b/>
      <sz val="8"/>
      <name val="Verdana"/>
      <family val="2"/>
    </font>
    <font>
      <sz val="6"/>
      <color rgb="FF808080"/>
      <name val="Verdana"/>
      <family val="2"/>
    </font>
    <font>
      <b/>
      <sz val="14"/>
      <color indexed="9"/>
      <name val="Verdana"/>
      <family val="2"/>
    </font>
    <font>
      <sz val="18"/>
      <color theme="0"/>
      <name val="Verdana"/>
      <family val="2"/>
    </font>
    <font>
      <sz val="7"/>
      <color rgb="FF3366FF"/>
      <name val="Verdana"/>
      <family val="2"/>
    </font>
    <font>
      <sz val="14"/>
      <name val="Verdana"/>
      <family val="2"/>
    </font>
    <font>
      <sz val="9"/>
      <name val="Verdana"/>
    </font>
    <font>
      <sz val="6"/>
      <color indexed="48"/>
      <name val="Verdana"/>
      <family val="2"/>
    </font>
    <font>
      <sz val="9"/>
      <color indexed="23"/>
      <name val="Verdana"/>
      <family val="2"/>
    </font>
    <font>
      <sz val="7"/>
      <color rgb="FFC0C0C0"/>
      <name val="Verdana"/>
      <family val="2"/>
    </font>
    <font>
      <sz val="10"/>
      <name val="Arial"/>
      <family val="2"/>
    </font>
    <font>
      <sz val="16"/>
      <name val="Verdana"/>
      <family val="2"/>
    </font>
    <font>
      <sz val="16"/>
      <color theme="0"/>
      <name val="Verdana"/>
      <family val="2"/>
    </font>
    <font>
      <sz val="7"/>
      <color theme="0" tint="-0.249977111117893"/>
      <name val="Verdana"/>
      <family val="2"/>
    </font>
    <font>
      <sz val="8"/>
      <color theme="0" tint="-0.499984740745262"/>
      <name val="Verdana"/>
      <family val="2"/>
    </font>
    <font>
      <sz val="9"/>
      <color theme="0" tint="-0.249977111117893"/>
      <name val="Verdana"/>
      <family val="2"/>
    </font>
    <font>
      <sz val="9"/>
      <name val="Verdana"/>
      <family val="2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0" tint="-0.24994659260841701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9" fontId="27" fillId="0" borderId="0" applyFont="0" applyFill="0" applyBorder="0" applyAlignment="0" applyProtection="0"/>
    <xf numFmtId="9" fontId="31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right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11" fillId="0" borderId="3" xfId="0" applyFont="1" applyFill="1" applyBorder="1" applyAlignment="1">
      <alignment horizontal="right"/>
    </xf>
    <xf numFmtId="165" fontId="11" fillId="0" borderId="4" xfId="0" applyNumberFormat="1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7" fillId="3" borderId="0" xfId="0" applyFont="1" applyFill="1" applyAlignment="1">
      <alignment horizontal="left" vertical="center" textRotation="90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/>
    </xf>
    <xf numFmtId="165" fontId="20" fillId="0" borderId="4" xfId="0" applyNumberFormat="1" applyFont="1" applyFill="1" applyBorder="1" applyAlignment="1">
      <alignment horizontal="left" vertical="center"/>
    </xf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0" fontId="21" fillId="9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11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165" fontId="11" fillId="10" borderId="4" xfId="0" applyNumberFormat="1" applyFont="1" applyFill="1" applyBorder="1" applyAlignment="1">
      <alignment horizontal="left" vertical="center"/>
    </xf>
    <xf numFmtId="0" fontId="11" fillId="10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0" fillId="0" borderId="4" xfId="0" applyNumberFormat="1" applyFont="1" applyFill="1" applyBorder="1" applyAlignment="1">
      <alignment horizontal="center" vertical="center"/>
    </xf>
    <xf numFmtId="0" fontId="5" fillId="11" borderId="0" xfId="0" applyFont="1" applyFill="1" applyAlignment="1">
      <alignment horizontal="right" vertical="center"/>
    </xf>
    <xf numFmtId="0" fontId="23" fillId="11" borderId="1" xfId="0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5" fillId="11" borderId="0" xfId="0" applyFont="1" applyFill="1" applyAlignment="1">
      <alignment horizontal="right" vertical="center"/>
    </xf>
    <xf numFmtId="0" fontId="2" fillId="0" borderId="0" xfId="0" applyFont="1" applyAlignment="1">
      <alignment horizontal="left"/>
    </xf>
    <xf numFmtId="0" fontId="25" fillId="0" borderId="4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left"/>
    </xf>
    <xf numFmtId="0" fontId="5" fillId="11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20" fillId="0" borderId="4" xfId="0" applyFont="1" applyFill="1" applyBorder="1" applyAlignment="1">
      <alignment horizontal="center" vertical="center"/>
    </xf>
    <xf numFmtId="166" fontId="20" fillId="8" borderId="4" xfId="2" applyNumberFormat="1" applyFont="1" applyFill="1" applyBorder="1" applyAlignment="1">
      <alignment horizontal="center" vertical="center"/>
    </xf>
    <xf numFmtId="166" fontId="20" fillId="0" borderId="4" xfId="2" applyNumberFormat="1" applyFont="1" applyFill="1" applyBorder="1" applyAlignment="1">
      <alignment horizontal="center" vertical="center"/>
    </xf>
    <xf numFmtId="166" fontId="11" fillId="8" borderId="4" xfId="2" applyNumberFormat="1" applyFont="1" applyFill="1" applyBorder="1" applyAlignment="1">
      <alignment horizontal="center" vertical="center"/>
    </xf>
    <xf numFmtId="166" fontId="11" fillId="0" borderId="4" xfId="2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10" fontId="15" fillId="0" borderId="4" xfId="0" applyNumberFormat="1" applyFont="1" applyFill="1" applyBorder="1" applyAlignment="1">
      <alignment horizontal="center" vertical="center"/>
    </xf>
    <xf numFmtId="167" fontId="11" fillId="2" borderId="4" xfId="0" applyNumberFormat="1" applyFont="1" applyFill="1" applyBorder="1" applyAlignment="1">
      <alignment horizontal="center" vertical="center"/>
    </xf>
    <xf numFmtId="10" fontId="11" fillId="0" borderId="4" xfId="0" applyNumberFormat="1" applyFont="1" applyFill="1" applyBorder="1" applyAlignment="1">
      <alignment horizontal="center" vertical="center"/>
    </xf>
    <xf numFmtId="168" fontId="20" fillId="0" borderId="4" xfId="0" applyNumberFormat="1" applyFont="1" applyFill="1" applyBorder="1" applyAlignment="1">
      <alignment horizontal="center" vertical="center"/>
    </xf>
    <xf numFmtId="167" fontId="30" fillId="2" borderId="4" xfId="0" applyNumberFormat="1" applyFont="1" applyFill="1" applyBorder="1" applyAlignment="1">
      <alignment horizontal="center" vertical="center"/>
    </xf>
    <xf numFmtId="167" fontId="11" fillId="8" borderId="4" xfId="0" applyNumberFormat="1" applyFont="1" applyFill="1" applyBorder="1" applyAlignment="1">
      <alignment horizontal="center" vertical="center"/>
    </xf>
    <xf numFmtId="0" fontId="5" fillId="11" borderId="0" xfId="0" applyFont="1" applyFill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10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35" fillId="10" borderId="5" xfId="0" applyFont="1" applyFill="1" applyBorder="1" applyAlignment="1">
      <alignment horizontal="center" vertical="center" wrapText="1"/>
    </xf>
    <xf numFmtId="0" fontId="35" fillId="10" borderId="5" xfId="0" applyFont="1" applyFill="1" applyBorder="1" applyAlignment="1">
      <alignment horizontal="center" vertical="top" wrapText="1"/>
    </xf>
    <xf numFmtId="0" fontId="35" fillId="0" borderId="0" xfId="0" applyFont="1" applyBorder="1" applyAlignment="1">
      <alignment horizontal="center" vertical="top" wrapText="1"/>
    </xf>
    <xf numFmtId="0" fontId="35" fillId="0" borderId="0" xfId="0" applyFont="1" applyBorder="1" applyAlignment="1">
      <alignment horizontal="left"/>
    </xf>
    <xf numFmtId="0" fontId="35" fillId="10" borderId="0" xfId="0" applyFont="1" applyFill="1" applyBorder="1" applyAlignment="1">
      <alignment horizontal="center" vertical="top" wrapText="1"/>
    </xf>
    <xf numFmtId="9" fontId="35" fillId="10" borderId="0" xfId="0" applyNumberFormat="1" applyFont="1" applyFill="1" applyBorder="1" applyAlignment="1">
      <alignment horizontal="center" vertical="top" wrapText="1"/>
    </xf>
    <xf numFmtId="0" fontId="35" fillId="0" borderId="0" xfId="0" applyFont="1" applyBorder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11" fillId="0" borderId="4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24" fillId="8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10" borderId="0" xfId="0" applyFont="1" applyFill="1" applyAlignment="1">
      <alignment horizontal="left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5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6" fillId="11" borderId="0" xfId="0" applyFont="1" applyFill="1" applyAlignment="1">
      <alignment horizontal="left" vertical="center" wrapText="1"/>
    </xf>
    <xf numFmtId="0" fontId="7" fillId="11" borderId="0" xfId="0" applyFont="1" applyFill="1" applyAlignment="1">
      <alignment vertical="center"/>
    </xf>
    <xf numFmtId="0" fontId="6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right" vertical="center"/>
    </xf>
    <xf numFmtId="164" fontId="6" fillId="11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top" wrapText="1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8" fillId="2" borderId="0" xfId="0" applyFont="1" applyFill="1" applyAlignment="1">
      <alignment horizontal="left" vertical="center"/>
    </xf>
    <xf numFmtId="0" fontId="26" fillId="10" borderId="0" xfId="0" applyFont="1" applyFill="1" applyAlignment="1">
      <alignment horizontal="left" vertical="center"/>
    </xf>
    <xf numFmtId="0" fontId="11" fillId="8" borderId="5" xfId="0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32" fillId="9" borderId="4" xfId="0" applyFont="1" applyFill="1" applyBorder="1" applyAlignment="1">
      <alignment horizontal="center" vertical="center" wrapText="1"/>
    </xf>
    <xf numFmtId="0" fontId="32" fillId="12" borderId="5" xfId="0" applyFont="1" applyFill="1" applyBorder="1" applyAlignment="1">
      <alignment horizontal="center" vertical="top" wrapText="1"/>
    </xf>
    <xf numFmtId="0" fontId="33" fillId="13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35" fillId="10" borderId="5" xfId="0" applyFont="1" applyFill="1" applyBorder="1" applyAlignment="1">
      <alignment horizontal="right" vertical="center" wrapText="1"/>
    </xf>
    <xf numFmtId="0" fontId="35" fillId="10" borderId="0" xfId="0" applyFont="1" applyFill="1" applyBorder="1" applyAlignment="1">
      <alignment horizontal="right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/>
    </xf>
    <xf numFmtId="0" fontId="2" fillId="0" borderId="6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2" xfId="0" applyFont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 textRotation="90"/>
    </xf>
    <xf numFmtId="0" fontId="8" fillId="2" borderId="0" xfId="0" applyFont="1" applyFill="1" applyAlignment="1">
      <alignment horizontal="center" vertical="center" textRotation="90"/>
    </xf>
    <xf numFmtId="0" fontId="17" fillId="3" borderId="0" xfId="0" applyFont="1" applyFill="1" applyAlignment="1">
      <alignment horizontal="center" vertical="center" textRotation="90"/>
    </xf>
    <xf numFmtId="0" fontId="11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38" fillId="0" borderId="0" xfId="0" applyFont="1"/>
    <xf numFmtId="0" fontId="38" fillId="0" borderId="0" xfId="0" applyFont="1" applyAlignment="1">
      <alignment horizontal="left"/>
    </xf>
    <xf numFmtId="14" fontId="38" fillId="0" borderId="0" xfId="0" applyNumberFormat="1" applyFont="1"/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Percent" xfId="2" builtinId="5"/>
    <cellStyle name="Percent 2" xfId="3"/>
  </cellStyles>
  <dxfs count="35">
    <dxf>
      <font>
        <color auto="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808080"/>
      <color rgb="FFB2B2B2"/>
      <color rgb="FF3366FF"/>
      <color rgb="FFC0C0C0"/>
      <color rgb="FFE46C0A"/>
      <color rgb="FF00FF00"/>
      <color rgb="FFFF6600"/>
      <color rgb="FF000080"/>
      <color rgb="FF97B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9942937500318"/>
          <c:y val="4.8192771084337352E-2"/>
          <c:w val="0.76595825908608617"/>
          <c:h val="0.66967871485943775"/>
        </c:manualLayout>
      </c:layout>
      <c:stockChart>
        <c:ser>
          <c:idx val="0"/>
          <c:order val="0"/>
          <c:tx>
            <c:strRef>
              <c:f>Actual!$Z$9</c:f>
              <c:strCache>
                <c:ptCount val="1"/>
                <c:pt idx="0">
                  <c:v>P25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Actual!$Z$18:$Z$29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3"/>
          <c:order val="1"/>
          <c:tx>
            <c:strRef>
              <c:f>Actual!$AC$9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Actual!$AC$18:$AC$29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1"/>
          <c:order val="2"/>
          <c:tx>
            <c:strRef>
              <c:f>Actual!$Y$9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Actual!$B$18:$B$25</c:f>
              <c:numCache>
                <c:formatCode>[$-409]mmm\ yyyy;@</c:formatCode>
                <c:ptCount val="8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</c:numCache>
            </c:numRef>
          </c:cat>
          <c:val>
            <c:numRef>
              <c:f>Actual!$Y$18:$Y$29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2"/>
          <c:order val="3"/>
          <c:tx>
            <c:strRef>
              <c:f>Actual!$AB$9</c:f>
              <c:strCache>
                <c:ptCount val="1"/>
                <c:pt idx="0">
                  <c:v>P75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Actual!$AB$18:$AB$29</c:f>
              <c:numCache>
                <c:formatCode>0.00%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bg1"/>
              </a:solidFill>
            </c:spPr>
          </c:upBars>
          <c:downBars/>
        </c:upDownBars>
        <c:axId val="367003632"/>
        <c:axId val="366999368"/>
      </c:stockChart>
      <c:dateAx>
        <c:axId val="367003632"/>
        <c:scaling>
          <c:orientation val="minMax"/>
        </c:scaling>
        <c:delete val="0"/>
        <c:axPos val="b"/>
        <c:numFmt formatCode="[$-409]mmm\ yy;@" sourceLinked="0"/>
        <c:majorTickMark val="out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nl-BE"/>
          </a:p>
        </c:txPr>
        <c:crossAx val="366999368"/>
        <c:crosses val="autoZero"/>
        <c:auto val="1"/>
        <c:lblOffset val="100"/>
        <c:baseTimeUnit val="months"/>
        <c:majorTimeUnit val="months"/>
        <c:minorTimeUnit val="months"/>
      </c:dateAx>
      <c:valAx>
        <c:axId val="366999368"/>
        <c:scaling>
          <c:orientation val="minMax"/>
          <c:max val="5.000000000000001E-3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.00%" sourceLinked="0"/>
        <c:majorTickMark val="out"/>
        <c:minorTickMark val="none"/>
        <c:tickLblPos val="none"/>
        <c:txPr>
          <a:bodyPr rot="0" vert="horz"/>
          <a:lstStyle/>
          <a:p>
            <a:pPr>
              <a:defRPr/>
            </a:pPr>
            <a:endParaRPr lang="nl-BE"/>
          </a:p>
        </c:txPr>
        <c:crossAx val="367003632"/>
        <c:crosses val="autoZero"/>
        <c:crossBetween val="between"/>
        <c:majorUnit val="5.0000000000000012E-4"/>
      </c:valAx>
      <c:spPr>
        <a:noFill/>
      </c:spPr>
    </c:plotArea>
    <c:plotVisOnly val="1"/>
    <c:dispBlanksAs val="gap"/>
    <c:showDLblsOverMax val="0"/>
  </c:chart>
  <c:spPr>
    <a:noFill/>
  </c:sp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9942937500318"/>
          <c:y val="4.8192771084337352E-2"/>
          <c:w val="0.76595825908608617"/>
          <c:h val="0.66967871485943775"/>
        </c:manualLayout>
      </c:layout>
      <c:lineChart>
        <c:grouping val="standard"/>
        <c:varyColors val="0"/>
        <c:ser>
          <c:idx val="1"/>
          <c:order val="0"/>
          <c:tx>
            <c:strRef>
              <c:f>Actual!$C$9</c:f>
              <c:strCache>
                <c:ptCount val="1"/>
                <c:pt idx="0">
                  <c:v>Primary Metric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7"/>
            <c:marker>
              <c:symbol val="none"/>
            </c:marker>
            <c:bubble3D val="0"/>
          </c:dPt>
          <c:cat>
            <c:numRef>
              <c:f>Actual!$B$18:$B$29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Actual!$C$18:$C$29</c:f>
              <c:numCache>
                <c:formatCode>0.000%</c:formatCode>
                <c:ptCount val="12"/>
              </c:numCache>
            </c:numRef>
          </c:val>
          <c:smooth val="0"/>
        </c:ser>
        <c:ser>
          <c:idx val="0"/>
          <c:order val="1"/>
          <c:tx>
            <c:strRef>
              <c:f>Actual!$D$9</c:f>
              <c:strCache>
                <c:ptCount val="1"/>
                <c:pt idx="0">
                  <c:v>Target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numRef>
              <c:f>Actual!$B$18:$B$29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Actual!$D$18:$D$29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2"/>
          <c:order val="2"/>
          <c:tx>
            <c:strRef>
              <c:f>Actual!$F$9</c:f>
              <c:strCache>
                <c:ptCount val="1"/>
                <c:pt idx="0">
                  <c:v>Failure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numRef>
              <c:f>Actual!$B$18:$B$29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Actual!$F$18:$F$29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3"/>
          <c:order val="3"/>
          <c:tx>
            <c:strRef>
              <c:f>Actual!$E$9</c:f>
              <c:strCache>
                <c:ptCount val="1"/>
                <c:pt idx="0">
                  <c:v>Threshold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numRef>
              <c:f>Actual!$B$18:$B$29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Actual!$E$18:$E$29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4"/>
          <c:order val="4"/>
          <c:tx>
            <c:strRef>
              <c:f>Actual!$G$9</c:f>
              <c:strCache>
                <c:ptCount val="1"/>
                <c:pt idx="0">
                  <c:v>Optimal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8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cat>
            <c:numRef>
              <c:f>Actual!$B$18:$B$29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Actual!$G$18:$G$29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5"/>
          <c:order val="5"/>
          <c:tx>
            <c:strRef>
              <c:f>Actual!$H$9:$H$10</c:f>
              <c:strCache>
                <c:ptCount val="2"/>
                <c:pt idx="0">
                  <c:v>Secundary Metric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Actual!$H$18:$H$29</c:f>
              <c:numCache>
                <c:formatCode>0.00%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87456"/>
        <c:axId val="366880888"/>
      </c:lineChart>
      <c:dateAx>
        <c:axId val="366987456"/>
        <c:scaling>
          <c:orientation val="minMax"/>
        </c:scaling>
        <c:delete val="0"/>
        <c:axPos val="b"/>
        <c:numFmt formatCode="[$-409]mmm\ yy;@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nl-BE"/>
          </a:p>
        </c:txPr>
        <c:crossAx val="366880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668808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Metric name</a:t>
                </a:r>
                <a:r>
                  <a:rPr lang="en-US" baseline="0"/>
                  <a:t> (unit)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829142488716958E-2"/>
              <c:y val="0.2165661069474749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nl-BE"/>
          </a:p>
        </c:txPr>
        <c:crossAx val="366987456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3.2882011605415859E-2"/>
          <c:y val="0.87650602409638556"/>
          <c:w val="0.90847560882742651"/>
          <c:h val="0.11139107611548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nl-BE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nl-BE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9942937500318"/>
          <c:y val="4.8192771084337352E-2"/>
          <c:w val="0.76595825908608617"/>
          <c:h val="0.66967871485943775"/>
        </c:manualLayout>
      </c:layout>
      <c:stockChart>
        <c:ser>
          <c:idx val="0"/>
          <c:order val="0"/>
          <c:tx>
            <c:strRef>
              <c:f>'Year-to-Date'!$Z$9</c:f>
              <c:strCache>
                <c:ptCount val="1"/>
                <c:pt idx="0">
                  <c:v>P25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'Year-to-Date'!$Z$18:$Z$29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3"/>
          <c:order val="1"/>
          <c:tx>
            <c:strRef>
              <c:f>'Year-to-Date'!$AC$9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'Year-to-Date'!$AC$18:$AC$29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1"/>
          <c:order val="2"/>
          <c:tx>
            <c:strRef>
              <c:f>'Year-to-Date'!$Y$9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'Year-to-Date'!$B$18:$B$25</c:f>
              <c:numCache>
                <c:formatCode>[$-409]mmm\ yyyy;@</c:formatCode>
                <c:ptCount val="8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</c:numCache>
            </c:numRef>
          </c:cat>
          <c:val>
            <c:numRef>
              <c:f>'Year-to-Date'!$Y$18:$Y$29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2"/>
          <c:order val="3"/>
          <c:tx>
            <c:strRef>
              <c:f>'Year-to-Date'!$AB$9</c:f>
              <c:strCache>
                <c:ptCount val="1"/>
                <c:pt idx="0">
                  <c:v>P75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'Year-to-Date'!$AB$18:$AB$29</c:f>
              <c:numCache>
                <c:formatCode>0.00%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bg1"/>
              </a:solidFill>
            </c:spPr>
          </c:upBars>
          <c:downBars/>
        </c:upDownBars>
        <c:axId val="367472440"/>
        <c:axId val="339333304"/>
      </c:stockChart>
      <c:dateAx>
        <c:axId val="367472440"/>
        <c:scaling>
          <c:orientation val="minMax"/>
        </c:scaling>
        <c:delete val="0"/>
        <c:axPos val="b"/>
        <c:numFmt formatCode="[$-409]mmm\ yy;@" sourceLinked="0"/>
        <c:majorTickMark val="out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nl-BE"/>
          </a:p>
        </c:txPr>
        <c:crossAx val="339333304"/>
        <c:crosses val="autoZero"/>
        <c:auto val="1"/>
        <c:lblOffset val="100"/>
        <c:baseTimeUnit val="months"/>
        <c:majorTimeUnit val="months"/>
        <c:minorTimeUnit val="months"/>
      </c:dateAx>
      <c:valAx>
        <c:axId val="339333304"/>
        <c:scaling>
          <c:orientation val="minMax"/>
          <c:max val="5.000000000000001E-3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0.00%" sourceLinked="0"/>
        <c:majorTickMark val="out"/>
        <c:minorTickMark val="none"/>
        <c:tickLblPos val="none"/>
        <c:txPr>
          <a:bodyPr rot="0" vert="horz"/>
          <a:lstStyle/>
          <a:p>
            <a:pPr>
              <a:defRPr/>
            </a:pPr>
            <a:endParaRPr lang="nl-BE"/>
          </a:p>
        </c:txPr>
        <c:crossAx val="367472440"/>
        <c:crosses val="autoZero"/>
        <c:crossBetween val="between"/>
        <c:majorUnit val="5.0000000000000012E-4"/>
      </c:valAx>
      <c:spPr>
        <a:noFill/>
      </c:spPr>
    </c:plotArea>
    <c:plotVisOnly val="1"/>
    <c:dispBlanksAs val="gap"/>
    <c:showDLblsOverMax val="0"/>
  </c:chart>
  <c:spPr>
    <a:noFill/>
  </c:sp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9942937500318"/>
          <c:y val="4.8192771084337352E-2"/>
          <c:w val="0.76595825908608617"/>
          <c:h val="0.66967871485943775"/>
        </c:manualLayout>
      </c:layout>
      <c:lineChart>
        <c:grouping val="standard"/>
        <c:varyColors val="0"/>
        <c:ser>
          <c:idx val="1"/>
          <c:order val="0"/>
          <c:tx>
            <c:strRef>
              <c:f>'Year-to-Date'!$C$9</c:f>
              <c:strCache>
                <c:ptCount val="1"/>
                <c:pt idx="0">
                  <c:v>YTD Metric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7"/>
            <c:marker>
              <c:symbol val="none"/>
            </c:marker>
            <c:bubble3D val="0"/>
          </c:dPt>
          <c:cat>
            <c:numRef>
              <c:f>'Year-to-Date'!$B$18:$B$29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'Year-to-Date'!$C$18:$C$29</c:f>
              <c:numCache>
                <c:formatCode>0.000%</c:formatCode>
                <c:ptCount val="12"/>
              </c:numCache>
            </c:numRef>
          </c:val>
          <c:smooth val="0"/>
        </c:ser>
        <c:ser>
          <c:idx val="0"/>
          <c:order val="1"/>
          <c:tx>
            <c:strRef>
              <c:f>'Year-to-Date'!$D$9</c:f>
              <c:strCache>
                <c:ptCount val="1"/>
                <c:pt idx="0">
                  <c:v>Target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8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cat>
            <c:numRef>
              <c:f>'Year-to-Date'!$B$18:$B$29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'Year-to-Date'!$D$18:$D$29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2"/>
          <c:order val="2"/>
          <c:tx>
            <c:strRef>
              <c:f>'Year-to-Date'!$F$9</c:f>
              <c:strCache>
                <c:ptCount val="1"/>
                <c:pt idx="0">
                  <c:v>Failure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8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cat>
            <c:numRef>
              <c:f>'Year-to-Date'!$B$18:$B$29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'Year-to-Date'!$F$18:$F$29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3"/>
          <c:order val="3"/>
          <c:tx>
            <c:strRef>
              <c:f>'Year-to-Date'!$E$9</c:f>
              <c:strCache>
                <c:ptCount val="1"/>
                <c:pt idx="0">
                  <c:v>Threshold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8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cat>
            <c:numRef>
              <c:f>'Year-to-Date'!$B$18:$B$29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'Year-to-Date'!$E$18:$E$29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4"/>
          <c:order val="4"/>
          <c:tx>
            <c:strRef>
              <c:f>'Year-to-Date'!$G$9</c:f>
              <c:strCache>
                <c:ptCount val="1"/>
                <c:pt idx="0">
                  <c:v>Optimal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8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cat>
            <c:numRef>
              <c:f>'Year-to-Date'!$B$18:$B$29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'Year-to-Date'!$G$18:$G$29</c:f>
              <c:numCache>
                <c:formatCode>0.00%</c:formatCode>
                <c:ptCount val="12"/>
              </c:numCache>
            </c:numRef>
          </c:val>
          <c:smooth val="0"/>
        </c:ser>
        <c:ser>
          <c:idx val="5"/>
          <c:order val="5"/>
          <c:tx>
            <c:strRef>
              <c:f>'Year-to-Date'!$H$9:$H$10</c:f>
              <c:strCache>
                <c:ptCount val="2"/>
                <c:pt idx="0">
                  <c:v>Secundary Metric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'Year-to-Date'!$H$18:$H$29</c:f>
              <c:numCache>
                <c:formatCode>0.00%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71192"/>
        <c:axId val="367688792"/>
      </c:lineChart>
      <c:dateAx>
        <c:axId val="367471192"/>
        <c:scaling>
          <c:orientation val="minMax"/>
        </c:scaling>
        <c:delete val="0"/>
        <c:axPos val="b"/>
        <c:numFmt formatCode="[$-409]mmm\ yy;@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nl-BE"/>
          </a:p>
        </c:txPr>
        <c:crossAx val="367688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67688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Metric name</a:t>
                </a:r>
                <a:r>
                  <a:rPr lang="en-US" baseline="0"/>
                  <a:t> (unit)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829142488716958E-2"/>
              <c:y val="0.2165661069474749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nl-BE"/>
          </a:p>
        </c:txPr>
        <c:crossAx val="367471192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3.2882011605415859E-2"/>
          <c:y val="0.87650602409638556"/>
          <c:w val="0.90847560882742651"/>
          <c:h val="0.11139107611548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nl-BE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nl-BE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3063504876203"/>
          <c:y val="3.2128514056224897E-2"/>
          <c:w val="0.79432705341232734"/>
          <c:h val="0.70582329317269077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Context!$K$12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rgbClr val="CCFFFF"/>
            </a:solidFill>
            <a:ln w="25400">
              <a:noFill/>
            </a:ln>
          </c:spPr>
          <c:invertIfNegative val="0"/>
          <c:cat>
            <c:numRef>
              <c:f>Context!$B$21:$B$32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Context!$K$21:$K$32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686832"/>
        <c:axId val="367687224"/>
      </c:barChart>
      <c:lineChart>
        <c:grouping val="standard"/>
        <c:varyColors val="0"/>
        <c:ser>
          <c:idx val="1"/>
          <c:order val="0"/>
          <c:tx>
            <c:strRef>
              <c:f>Context!$C$12</c:f>
              <c:strCache>
                <c:ptCount val="1"/>
                <c:pt idx="0">
                  <c:v>Context Metric</c:v>
                </c:pt>
              </c:strCache>
            </c:strRef>
          </c:tx>
          <c:spPr>
            <a:ln w="38100">
              <a:solidFill>
                <a:srgbClr val="E46C0A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46C0A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Context!$B$21:$B$32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Context!$C$21:$C$32</c:f>
              <c:numCache>
                <c:formatCode>0.0%</c:formatCode>
                <c:ptCount val="12"/>
              </c:numCache>
            </c:numRef>
          </c:val>
          <c:smooth val="0"/>
        </c:ser>
        <c:ser>
          <c:idx val="4"/>
          <c:order val="1"/>
          <c:tx>
            <c:strRef>
              <c:f>Context!$G$12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numRef>
              <c:f>Context!$B$21:$B$32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Context!$G$21:$G$32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Context!$D$12</c:f>
              <c:strCache>
                <c:ptCount val="1"/>
                <c:pt idx="0">
                  <c:v>Target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numRef>
              <c:f>Context!$B$21:$B$32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Context!$D$21:$D$32</c:f>
              <c:numCache>
                <c:formatCode>0.0%</c:formatCode>
                <c:ptCount val="12"/>
              </c:numCache>
            </c:numRef>
          </c:val>
          <c:smooth val="0"/>
        </c:ser>
        <c:ser>
          <c:idx val="3"/>
          <c:order val="3"/>
          <c:tx>
            <c:strRef>
              <c:f>Context!$E$12</c:f>
              <c:strCache>
                <c:ptCount val="1"/>
                <c:pt idx="0">
                  <c:v>Threshold</c:v>
                </c:pt>
              </c:strCache>
            </c:strRef>
          </c:tx>
          <c:spPr>
            <a:ln w="12700">
              <a:solidFill>
                <a:srgbClr val="808080"/>
              </a:solidFill>
              <a:prstDash val="lgDash"/>
            </a:ln>
          </c:spPr>
          <c:marker>
            <c:symbol val="none"/>
          </c:marker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numRef>
              <c:f>Context!$B$21:$B$32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Context!$E$21:$E$32</c:f>
              <c:numCache>
                <c:formatCode>0.0%</c:formatCode>
                <c:ptCount val="12"/>
              </c:numCache>
            </c:numRef>
          </c:val>
          <c:smooth val="0"/>
        </c:ser>
        <c:ser>
          <c:idx val="2"/>
          <c:order val="4"/>
          <c:tx>
            <c:strRef>
              <c:f>Context!$F$12</c:f>
              <c:strCache>
                <c:ptCount val="1"/>
                <c:pt idx="0">
                  <c:v>Failure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cat>
            <c:numRef>
              <c:f>Context!$B$21:$B$32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Context!$F$21:$F$32</c:f>
              <c:numCache>
                <c:formatCode>0.0%</c:formatCode>
                <c:ptCount val="12"/>
              </c:numCache>
            </c:numRef>
          </c:val>
          <c:smooth val="0"/>
        </c:ser>
        <c:ser>
          <c:idx val="6"/>
          <c:order val="6"/>
          <c:tx>
            <c:strRef>
              <c:f>Context!$H$12</c:f>
              <c:strCache>
                <c:ptCount val="1"/>
                <c:pt idx="0">
                  <c:v>Secundary Metric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Context!$B$21:$B$32</c:f>
              <c:numCache>
                <c:formatCode>[$-409]mmm\ yyyy;@</c:formatCode>
                <c:ptCount val="12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</c:numCache>
            </c:numRef>
          </c:cat>
          <c:val>
            <c:numRef>
              <c:f>Context!$H$21:$H$32</c:f>
              <c:numCache>
                <c:formatCode>0.0%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89184"/>
        <c:axId val="367685656"/>
      </c:lineChart>
      <c:dateAx>
        <c:axId val="367689184"/>
        <c:scaling>
          <c:orientation val="minMax"/>
        </c:scaling>
        <c:delete val="0"/>
        <c:axPos val="b"/>
        <c:numFmt formatCode="[$-409]mmm\ 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nl-BE"/>
          </a:p>
        </c:txPr>
        <c:crossAx val="367685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67685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Metric name</a:t>
                </a:r>
                <a:r>
                  <a:rPr lang="en-US" baseline="0"/>
                  <a:t> (unit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9.6711798839458421E-3"/>
              <c:y val="0.2078313253012048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nl-BE"/>
          </a:p>
        </c:txPr>
        <c:crossAx val="367689184"/>
        <c:crosses val="autoZero"/>
        <c:crossBetween val="between"/>
      </c:valAx>
      <c:dateAx>
        <c:axId val="367686832"/>
        <c:scaling>
          <c:orientation val="minMax"/>
        </c:scaling>
        <c:delete val="1"/>
        <c:axPos val="b"/>
        <c:numFmt formatCode="[$-409]mmm\ yyyy;@" sourceLinked="1"/>
        <c:majorTickMark val="out"/>
        <c:minorTickMark val="none"/>
        <c:tickLblPos val="nextTo"/>
        <c:crossAx val="367687224"/>
        <c:crosses val="autoZero"/>
        <c:auto val="1"/>
        <c:lblOffset val="100"/>
        <c:baseTimeUnit val="months"/>
      </c:dateAx>
      <c:valAx>
        <c:axId val="36768722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3366FF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Population name</a:t>
                </a:r>
              </a:p>
            </c:rich>
          </c:tx>
          <c:layout>
            <c:manualLayout>
              <c:xMode val="edge"/>
              <c:yMode val="edge"/>
              <c:x val="0.95164491285784636"/>
              <c:y val="0.2831325301204819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3366FF"/>
                </a:solidFill>
                <a:latin typeface="Verdana"/>
                <a:ea typeface="Verdana"/>
                <a:cs typeface="Verdana"/>
              </a:defRPr>
            </a:pPr>
            <a:endParaRPr lang="nl-BE"/>
          </a:p>
        </c:txPr>
        <c:crossAx val="367686832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550" b="0" i="0" u="none" strike="noStrike" baseline="0">
                <a:solidFill>
                  <a:srgbClr val="3366FF"/>
                </a:solidFill>
                <a:latin typeface="Verdana"/>
                <a:ea typeface="Verdana"/>
                <a:cs typeface="Verdana"/>
              </a:defRPr>
            </a:pPr>
            <a:endParaRPr lang="nl-BE"/>
          </a:p>
        </c:txPr>
      </c:legendEntry>
      <c:layout>
        <c:manualLayout>
          <c:xMode val="edge"/>
          <c:yMode val="edge"/>
          <c:x val="3.8039974210186976E-2"/>
          <c:y val="0.87650602409638556"/>
          <c:w val="0.93127380354051492"/>
          <c:h val="0.111445783132530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nl-BE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- calculations'!$H$3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'Data - calculations'!$A$4:$A$6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'Data - calculations'!$H$4:$H$6</c:f>
              <c:numCache>
                <c:formatCode>General</c:formatCode>
                <c:ptCount val="3"/>
                <c:pt idx="0">
                  <c:v>3</c:v>
                </c:pt>
                <c:pt idx="1">
                  <c:v>1.75</c:v>
                </c:pt>
              </c:numCache>
            </c:numRef>
          </c:val>
        </c:ser>
        <c:ser>
          <c:idx val="1"/>
          <c:order val="1"/>
          <c:tx>
            <c:strRef>
              <c:f>'Data - calculations'!$I$3</c:f>
              <c:strCache>
                <c:ptCount val="1"/>
                <c:pt idx="0">
                  <c:v>P25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- calculations'!$A$4:$A$6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'Data - calculations'!$I$4:$I$6</c:f>
              <c:numCache>
                <c:formatCode>General</c:formatCode>
                <c:ptCount val="3"/>
                <c:pt idx="0">
                  <c:v>2</c:v>
                </c:pt>
                <c:pt idx="1">
                  <c:v>4.75</c:v>
                </c:pt>
              </c:numCache>
            </c:numRef>
          </c:val>
        </c:ser>
        <c:ser>
          <c:idx val="2"/>
          <c:order val="2"/>
          <c:tx>
            <c:strRef>
              <c:f>'Data - calculations'!$J$3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'Data - calculations'!$A$4:$A$6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'Data - calculations'!$J$4:$J$6</c:f>
              <c:numCache>
                <c:formatCode>General</c:formatCode>
                <c:ptCount val="3"/>
                <c:pt idx="0">
                  <c:v>6</c:v>
                </c:pt>
                <c:pt idx="1">
                  <c:v>7.5</c:v>
                </c:pt>
              </c:numCache>
            </c:numRef>
          </c:val>
        </c:ser>
        <c:ser>
          <c:idx val="3"/>
          <c:order val="3"/>
          <c:tx>
            <c:strRef>
              <c:f>'Data - calculations'!$K$3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'Data - calculations'!$A$4:$A$6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'Data - calculations'!$K$4:$K$6</c:f>
              <c:numCache>
                <c:formatCode>General</c:formatCode>
                <c:ptCount val="3"/>
                <c:pt idx="0">
                  <c:v>10.5</c:v>
                </c:pt>
                <c:pt idx="1">
                  <c:v>5.25</c:v>
                </c:pt>
              </c:numCache>
            </c:numRef>
          </c:val>
        </c:ser>
        <c:ser>
          <c:idx val="4"/>
          <c:order val="4"/>
          <c:tx>
            <c:strRef>
              <c:f>'Data - calculations'!$L$3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- calculations'!$A$4:$A$6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'Data - calculations'!$L$4:$L$6</c:f>
              <c:numCache>
                <c:formatCode>General</c:formatCode>
                <c:ptCount val="3"/>
                <c:pt idx="0">
                  <c:v>13.5</c:v>
                </c:pt>
                <c:pt idx="1">
                  <c:v>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686048"/>
        <c:axId val="367688008"/>
      </c:barChart>
      <c:lineChart>
        <c:grouping val="standard"/>
        <c:varyColors val="0"/>
        <c:ser>
          <c:idx val="5"/>
          <c:order val="5"/>
          <c:tx>
            <c:strRef>
              <c:f>'Data - calculations'!$G$3</c:f>
              <c:strCache>
                <c:ptCount val="1"/>
                <c:pt idx="0">
                  <c:v>P90 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- calculations'!$G$4:$G$5</c:f>
              <c:numCache>
                <c:formatCode>General</c:formatCode>
                <c:ptCount val="2"/>
                <c:pt idx="0">
                  <c:v>27</c:v>
                </c:pt>
                <c:pt idx="1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32272"/>
        <c:axId val="510633448"/>
      </c:lineChart>
      <c:catAx>
        <c:axId val="3676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7688008"/>
        <c:crosses val="autoZero"/>
        <c:auto val="1"/>
        <c:lblAlgn val="ctr"/>
        <c:lblOffset val="100"/>
        <c:noMultiLvlLbl val="0"/>
      </c:catAx>
      <c:valAx>
        <c:axId val="3676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7686048"/>
        <c:crosses val="autoZero"/>
        <c:crossBetween val="between"/>
      </c:valAx>
      <c:valAx>
        <c:axId val="510633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10632272"/>
        <c:crosses val="max"/>
        <c:crossBetween val="between"/>
      </c:valAx>
      <c:catAx>
        <c:axId val="51063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510633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- calculations'!$H$3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'Data - calculations'!$A$42:$A$44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'Data - calculations'!$H$4:$H$6</c:f>
              <c:numCache>
                <c:formatCode>General</c:formatCode>
                <c:ptCount val="3"/>
                <c:pt idx="0">
                  <c:v>3</c:v>
                </c:pt>
                <c:pt idx="1">
                  <c:v>1.75</c:v>
                </c:pt>
              </c:numCache>
            </c:numRef>
          </c:val>
        </c:ser>
        <c:ser>
          <c:idx val="1"/>
          <c:order val="1"/>
          <c:tx>
            <c:strRef>
              <c:f>'Data - calculations'!$I$3</c:f>
              <c:strCache>
                <c:ptCount val="1"/>
                <c:pt idx="0">
                  <c:v>P25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- calculations'!$A$42:$A$44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'Data - calculations'!$I$4:$I$6</c:f>
              <c:numCache>
                <c:formatCode>General</c:formatCode>
                <c:ptCount val="3"/>
                <c:pt idx="0">
                  <c:v>2</c:v>
                </c:pt>
                <c:pt idx="1">
                  <c:v>4.75</c:v>
                </c:pt>
              </c:numCache>
            </c:numRef>
          </c:val>
        </c:ser>
        <c:ser>
          <c:idx val="2"/>
          <c:order val="2"/>
          <c:tx>
            <c:strRef>
              <c:f>'Data - calculations'!$J$41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'Data - calculations'!$A$42:$A$44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'Data - calculations'!$J$42:$J$44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</c:numCache>
            </c:numRef>
          </c:val>
        </c:ser>
        <c:ser>
          <c:idx val="3"/>
          <c:order val="3"/>
          <c:tx>
            <c:strRef>
              <c:f>'Data - calculations'!$K$41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'Data - calculations'!$A$42:$A$44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'Data - calculations'!$K$42:$K$44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</c:numCache>
            </c:numRef>
          </c:val>
        </c:ser>
        <c:ser>
          <c:idx val="4"/>
          <c:order val="4"/>
          <c:tx>
            <c:strRef>
              <c:f>'Data - calculations'!$L$3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- calculations'!$A$42:$A$44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'Data - calculations'!$L$4:$L$6</c:f>
              <c:numCache>
                <c:formatCode>General</c:formatCode>
                <c:ptCount val="3"/>
                <c:pt idx="0">
                  <c:v>13.5</c:v>
                </c:pt>
                <c:pt idx="1">
                  <c:v>7.25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822632"/>
        <c:axId val="335826944"/>
      </c:barChart>
      <c:lineChart>
        <c:grouping val="standard"/>
        <c:varyColors val="0"/>
        <c:ser>
          <c:idx val="5"/>
          <c:order val="5"/>
          <c:tx>
            <c:strRef>
              <c:f>'Data - calculations'!$G$41</c:f>
              <c:strCache>
                <c:ptCount val="1"/>
                <c:pt idx="0">
                  <c:v>P90 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- calculations'!$G$42:$G$43</c:f>
              <c:numCache>
                <c:formatCode>General</c:formatCode>
                <c:ptCount val="2"/>
                <c:pt idx="0">
                  <c:v>20.999999999999996</c:v>
                </c:pt>
                <c:pt idx="1">
                  <c:v>18.399999999999999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826160"/>
        <c:axId val="335825376"/>
      </c:lineChart>
      <c:catAx>
        <c:axId val="33582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5826944"/>
        <c:crosses val="autoZero"/>
        <c:auto val="1"/>
        <c:lblAlgn val="ctr"/>
        <c:lblOffset val="100"/>
        <c:noMultiLvlLbl val="0"/>
      </c:catAx>
      <c:valAx>
        <c:axId val="3358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5822632"/>
        <c:crosses val="autoZero"/>
        <c:crossBetween val="between"/>
      </c:valAx>
      <c:valAx>
        <c:axId val="33582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35826160"/>
        <c:crosses val="max"/>
        <c:crossBetween val="between"/>
      </c:valAx>
      <c:catAx>
        <c:axId val="33582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3582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7</xdr:row>
      <xdr:rowOff>111125</xdr:rowOff>
    </xdr:from>
    <xdr:to>
      <xdr:col>22</xdr:col>
      <xdr:colOff>9525</xdr:colOff>
      <xdr:row>29</xdr:row>
      <xdr:rowOff>15875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8</xdr:row>
      <xdr:rowOff>0</xdr:rowOff>
    </xdr:from>
    <xdr:to>
      <xdr:col>22</xdr:col>
      <xdr:colOff>19050</xdr:colOff>
      <xdr:row>29</xdr:row>
      <xdr:rowOff>19050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</xdr:row>
      <xdr:rowOff>0</xdr:rowOff>
    </xdr:from>
    <xdr:to>
      <xdr:col>4</xdr:col>
      <xdr:colOff>38100</xdr:colOff>
      <xdr:row>1</xdr:row>
      <xdr:rowOff>276225</xdr:rowOff>
    </xdr:to>
    <xdr:pic>
      <xdr:nvPicPr>
        <xdr:cNvPr id="4" name="Picture 12" descr="TomTom Logo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1609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7</xdr:row>
      <xdr:rowOff>111125</xdr:rowOff>
    </xdr:from>
    <xdr:to>
      <xdr:col>22</xdr:col>
      <xdr:colOff>9525</xdr:colOff>
      <xdr:row>29</xdr:row>
      <xdr:rowOff>15875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8</xdr:row>
      <xdr:rowOff>0</xdr:rowOff>
    </xdr:from>
    <xdr:to>
      <xdr:col>22</xdr:col>
      <xdr:colOff>19050</xdr:colOff>
      <xdr:row>29</xdr:row>
      <xdr:rowOff>19050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1</xdr:row>
      <xdr:rowOff>0</xdr:rowOff>
    </xdr:from>
    <xdr:to>
      <xdr:col>4</xdr:col>
      <xdr:colOff>38100</xdr:colOff>
      <xdr:row>1</xdr:row>
      <xdr:rowOff>276225</xdr:rowOff>
    </xdr:to>
    <xdr:pic>
      <xdr:nvPicPr>
        <xdr:cNvPr id="4" name="Picture 12" descr="TomTom Logo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1609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4</xdr:col>
      <xdr:colOff>38100</xdr:colOff>
      <xdr:row>1</xdr:row>
      <xdr:rowOff>276225</xdr:rowOff>
    </xdr:to>
    <xdr:pic>
      <xdr:nvPicPr>
        <xdr:cNvPr id="2" name="Picture 12" descr="TomTom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1609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47625</xdr:colOff>
      <xdr:row>11</xdr:row>
      <xdr:rowOff>0</xdr:rowOff>
    </xdr:from>
    <xdr:to>
      <xdr:col>22</xdr:col>
      <xdr:colOff>19050</xdr:colOff>
      <xdr:row>32</xdr:row>
      <xdr:rowOff>19050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4</xdr:col>
      <xdr:colOff>38100</xdr:colOff>
      <xdr:row>1</xdr:row>
      <xdr:rowOff>276225</xdr:rowOff>
    </xdr:to>
    <xdr:pic>
      <xdr:nvPicPr>
        <xdr:cNvPr id="2" name="Picture 12" descr="TomTom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1609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4</xdr:col>
      <xdr:colOff>38100</xdr:colOff>
      <xdr:row>1</xdr:row>
      <xdr:rowOff>276225</xdr:rowOff>
    </xdr:to>
    <xdr:pic>
      <xdr:nvPicPr>
        <xdr:cNvPr id="7180" name="Picture 12" descr="TomTom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1609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4</xdr:col>
      <xdr:colOff>38100</xdr:colOff>
      <xdr:row>1</xdr:row>
      <xdr:rowOff>276225</xdr:rowOff>
    </xdr:to>
    <xdr:pic>
      <xdr:nvPicPr>
        <xdr:cNvPr id="4151" name="Picture 12" descr="TomTom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1609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95250</xdr:colOff>
      <xdr:row>6</xdr:row>
      <xdr:rowOff>38100</xdr:rowOff>
    </xdr:from>
    <xdr:to>
      <xdr:col>7</xdr:col>
      <xdr:colOff>371475</xdr:colOff>
      <xdr:row>6</xdr:row>
      <xdr:rowOff>352425</xdr:rowOff>
    </xdr:to>
    <xdr:sp macro="" textlink="">
      <xdr:nvSpPr>
        <xdr:cNvPr id="4152" name="AutoShape 6"/>
        <xdr:cNvSpPr>
          <a:spLocks noChangeArrowheads="1"/>
        </xdr:cNvSpPr>
      </xdr:nvSpPr>
      <xdr:spPr bwMode="auto">
        <a:xfrm rot="5400000">
          <a:off x="3200400" y="904875"/>
          <a:ext cx="314325" cy="2762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</xdr:sp>
    <xdr:clientData/>
  </xdr:twoCellAnchor>
  <xdr:twoCellAnchor>
    <xdr:from>
      <xdr:col>15</xdr:col>
      <xdr:colOff>104775</xdr:colOff>
      <xdr:row>6</xdr:row>
      <xdr:rowOff>38100</xdr:rowOff>
    </xdr:from>
    <xdr:to>
      <xdr:col>15</xdr:col>
      <xdr:colOff>381000</xdr:colOff>
      <xdr:row>6</xdr:row>
      <xdr:rowOff>352425</xdr:rowOff>
    </xdr:to>
    <xdr:sp macro="" textlink="">
      <xdr:nvSpPr>
        <xdr:cNvPr id="4153" name="AutoShape 7"/>
        <xdr:cNvSpPr>
          <a:spLocks noChangeArrowheads="1"/>
        </xdr:cNvSpPr>
      </xdr:nvSpPr>
      <xdr:spPr bwMode="auto">
        <a:xfrm rot="5400000">
          <a:off x="6829425" y="904875"/>
          <a:ext cx="314325" cy="2762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17</xdr:row>
      <xdr:rowOff>14287</xdr:rowOff>
    </xdr:from>
    <xdr:to>
      <xdr:col>9</xdr:col>
      <xdr:colOff>366712</xdr:colOff>
      <xdr:row>36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53</xdr:row>
      <xdr:rowOff>133350</xdr:rowOff>
    </xdr:from>
    <xdr:to>
      <xdr:col>9</xdr:col>
      <xdr:colOff>342900</xdr:colOff>
      <xdr:row>73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AEG/Quality/QualityCompass/Outputs%202013%20Ys/Y16%20-%20Inaccurate%20Map%20Geomet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gels/OneDrive%20-%20TomTom/01%20Sourcing/Metrics/Metrics/PI%20Work%20Item%20Rejection%20Rate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"/>
      <sheetName val="Year-to-Date"/>
      <sheetName val="Context - Deviations"/>
      <sheetName val="Segment A"/>
      <sheetName val="Analysis"/>
      <sheetName val="Actions"/>
      <sheetName val="Definition"/>
      <sheetName val="Data Q3 2011"/>
      <sheetName val="Data Q4 2011"/>
      <sheetName val="Data Q1 2012"/>
      <sheetName val="Data Q2 2012"/>
      <sheetName val="Data Q3 2012"/>
      <sheetName val="Data Q1 2013"/>
      <sheetName val="Data Q2 2013"/>
      <sheetName val="Sheet1"/>
    </sheetNames>
    <sheetDataSet>
      <sheetData sheetId="0">
        <row r="9">
          <cell r="E9" t="str">
            <v>Deviation
&gt; 20 m</v>
          </cell>
        </row>
      </sheetData>
      <sheetData sheetId="1"/>
      <sheetData sheetId="2"/>
      <sheetData sheetId="3"/>
      <sheetData sheetId="4">
        <row r="12">
          <cell r="J12">
            <v>10</v>
          </cell>
        </row>
        <row r="13">
          <cell r="J13">
            <v>8</v>
          </cell>
        </row>
        <row r="14">
          <cell r="J14">
            <v>7</v>
          </cell>
        </row>
        <row r="15">
          <cell r="J15">
            <v>6</v>
          </cell>
        </row>
        <row r="16">
          <cell r="J16">
            <v>4</v>
          </cell>
        </row>
        <row r="17">
          <cell r="J17">
            <v>2</v>
          </cell>
        </row>
        <row r="18">
          <cell r="J18">
            <v>1</v>
          </cell>
        </row>
        <row r="19">
          <cell r="J19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STS"/>
      <sheetName val="SSO"/>
      <sheetName val="Analysis"/>
      <sheetName val="Actions"/>
      <sheetName val="Definition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R44"/>
  <sheetViews>
    <sheetView showGridLines="0" tabSelected="1" zoomScaleNormal="100" workbookViewId="0">
      <selection activeCell="AB12" sqref="AB12"/>
    </sheetView>
  </sheetViews>
  <sheetFormatPr defaultColWidth="6.5" defaultRowHeight="12" customHeight="1" x14ac:dyDescent="0.15"/>
  <cols>
    <col min="1" max="1" width="2" style="52" customWidth="1"/>
    <col min="2" max="11" width="6.5" style="52" customWidth="1"/>
    <col min="12" max="12" width="2" style="52" customWidth="1"/>
    <col min="13" max="22" width="6.5" style="52" customWidth="1"/>
    <col min="23" max="23" width="2" style="52" customWidth="1"/>
    <col min="24" max="32" width="6.5" style="52"/>
    <col min="33" max="33" width="4" style="52" customWidth="1"/>
    <col min="34" max="35" width="3.75" style="52" customWidth="1"/>
    <col min="36" max="36" width="6.5" style="52"/>
    <col min="37" max="38" width="2" style="52" customWidth="1"/>
    <col min="39" max="39" width="6" style="52" customWidth="1"/>
    <col min="40" max="16384" width="6.5" style="52"/>
  </cols>
  <sheetData>
    <row r="1" spans="1:44" ht="8.25" customHeight="1" x14ac:dyDescent="0.15">
      <c r="U1" s="3" t="s">
        <v>55</v>
      </c>
      <c r="V1" s="3" t="s">
        <v>0</v>
      </c>
    </row>
    <row r="2" spans="1:44" ht="24" customHeight="1" x14ac:dyDescent="0.15">
      <c r="U2" s="36" t="s">
        <v>66</v>
      </c>
      <c r="V2" s="38" t="s">
        <v>33</v>
      </c>
      <c r="Y2" s="94" t="s">
        <v>58</v>
      </c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</row>
    <row r="3" spans="1:44" ht="4.5" customHeight="1" x14ac:dyDescent="0.15">
      <c r="N3" s="2"/>
    </row>
    <row r="4" spans="1:44" ht="12" customHeight="1" x14ac:dyDescent="0.15">
      <c r="A4" s="48"/>
      <c r="B4" s="108" t="s">
        <v>18</v>
      </c>
      <c r="C4" s="109"/>
      <c r="D4" s="110" t="s">
        <v>56</v>
      </c>
      <c r="E4" s="110"/>
      <c r="F4" s="110"/>
      <c r="G4" s="111" t="s">
        <v>47</v>
      </c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48"/>
    </row>
    <row r="5" spans="1:44" ht="12" customHeight="1" x14ac:dyDescent="0.15">
      <c r="A5" s="48"/>
      <c r="B5" s="108" t="s">
        <v>2</v>
      </c>
      <c r="C5" s="109"/>
      <c r="D5" s="112">
        <v>41640</v>
      </c>
      <c r="E5" s="112"/>
      <c r="F5" s="112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48"/>
    </row>
    <row r="6" spans="1:44" ht="6" customHeight="1" x14ac:dyDescent="0.1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44" s="51" customFormat="1" ht="10.5" x14ac:dyDescent="0.15">
      <c r="B7" s="16" t="s">
        <v>3</v>
      </c>
      <c r="C7" s="113" t="s">
        <v>49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6"/>
      <c r="AJ7" s="52"/>
      <c r="AK7" s="52"/>
      <c r="AL7" s="52"/>
      <c r="AM7" s="52"/>
      <c r="AN7" s="52"/>
      <c r="AO7" s="52"/>
      <c r="AP7" s="52"/>
      <c r="AQ7" s="52"/>
      <c r="AR7" s="52"/>
    </row>
    <row r="8" spans="1:44" ht="9" customHeight="1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44" ht="12" customHeight="1" x14ac:dyDescent="0.15">
      <c r="B9" s="105"/>
      <c r="C9" s="92" t="s">
        <v>53</v>
      </c>
      <c r="D9" s="88" t="s">
        <v>27</v>
      </c>
      <c r="E9" s="88" t="s">
        <v>29</v>
      </c>
      <c r="F9" s="88" t="s">
        <v>28</v>
      </c>
      <c r="G9" s="88" t="s">
        <v>30</v>
      </c>
      <c r="H9" s="100" t="s">
        <v>54</v>
      </c>
      <c r="I9" s="98" t="s">
        <v>59</v>
      </c>
      <c r="J9" s="103"/>
      <c r="K9" s="103" t="s">
        <v>57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Y9" s="88" t="s">
        <v>70</v>
      </c>
      <c r="Z9" s="88" t="s">
        <v>71</v>
      </c>
      <c r="AA9" s="90" t="s">
        <v>72</v>
      </c>
      <c r="AB9" s="88" t="s">
        <v>73</v>
      </c>
      <c r="AC9" s="98" t="s">
        <v>74</v>
      </c>
      <c r="AF9" s="47"/>
      <c r="AG9" s="47"/>
      <c r="AH9" s="47"/>
      <c r="AJ9" s="47"/>
      <c r="AK9" s="47"/>
      <c r="AL9" s="47"/>
      <c r="AM9" s="47"/>
      <c r="AN9" s="47"/>
      <c r="AO9" s="47"/>
      <c r="AP9" s="47"/>
      <c r="AQ9" s="47"/>
      <c r="AR9" s="47"/>
    </row>
    <row r="10" spans="1:44" ht="12" customHeight="1" x14ac:dyDescent="0.15">
      <c r="B10" s="106"/>
      <c r="C10" s="93"/>
      <c r="D10" s="89"/>
      <c r="E10" s="89"/>
      <c r="F10" s="89"/>
      <c r="G10" s="102"/>
      <c r="H10" s="101"/>
      <c r="I10" s="107"/>
      <c r="J10" s="104"/>
      <c r="K10" s="10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Y10" s="89"/>
      <c r="Z10" s="89"/>
      <c r="AA10" s="91"/>
      <c r="AB10" s="89"/>
      <c r="AC10" s="99"/>
      <c r="AF10" s="26"/>
      <c r="AG10" s="29" t="s">
        <v>0</v>
      </c>
      <c r="AH10" s="29" t="s">
        <v>43</v>
      </c>
      <c r="AJ10" s="26"/>
      <c r="AK10" s="27" t="s">
        <v>35</v>
      </c>
      <c r="AL10" s="26"/>
      <c r="AM10" s="26"/>
      <c r="AN10" s="26"/>
      <c r="AO10" s="26"/>
      <c r="AP10" s="26"/>
      <c r="AQ10" s="26"/>
      <c r="AR10" s="26"/>
    </row>
    <row r="11" spans="1:44" ht="7.5" customHeight="1" x14ac:dyDescent="0.15">
      <c r="B11" s="6" t="s">
        <v>13</v>
      </c>
      <c r="C11" s="5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10" t="s">
        <v>67</v>
      </c>
      <c r="J11" s="59"/>
      <c r="K11" s="59" t="s">
        <v>14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8" t="s">
        <v>67</v>
      </c>
      <c r="Z11" s="8" t="s">
        <v>67</v>
      </c>
      <c r="AA11" s="59" t="s">
        <v>67</v>
      </c>
      <c r="AB11" s="8" t="s">
        <v>67</v>
      </c>
      <c r="AC11" s="8" t="s">
        <v>67</v>
      </c>
      <c r="AF11" s="47"/>
      <c r="AG11" s="30"/>
      <c r="AH11" s="30"/>
      <c r="AJ11" s="47"/>
      <c r="AK11" s="47"/>
      <c r="AL11" s="47"/>
      <c r="AM11" s="47"/>
      <c r="AN11" s="47"/>
      <c r="AO11" s="47"/>
      <c r="AP11" s="47"/>
      <c r="AQ11" s="47"/>
      <c r="AR11" s="47"/>
    </row>
    <row r="12" spans="1:44" ht="12" customHeight="1" x14ac:dyDescent="0.15">
      <c r="A12" s="14"/>
      <c r="B12" s="22">
        <v>41486</v>
      </c>
      <c r="C12" s="61"/>
      <c r="D12" s="62"/>
      <c r="E12" s="62"/>
      <c r="F12" s="62"/>
      <c r="G12" s="62"/>
      <c r="H12" s="60"/>
      <c r="I12" s="60"/>
      <c r="J12" s="63"/>
      <c r="K12" s="6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62"/>
      <c r="Z12" s="62"/>
      <c r="AA12" s="62"/>
      <c r="AB12" s="62"/>
      <c r="AC12" s="62"/>
      <c r="AD12" s="22">
        <v>41486</v>
      </c>
      <c r="AF12" s="31">
        <f>B12</f>
        <v>41486</v>
      </c>
      <c r="AG12" s="32" t="str">
        <f>IF(C12="","",IF(C12&lt;=D12,"GRN",IF(C12&lt;=E12,"YEL",IF(C12&lt;=F12,"RED","BLK"))))</f>
        <v/>
      </c>
      <c r="AH12" s="32"/>
      <c r="AJ12" s="47"/>
      <c r="AK12" s="47"/>
      <c r="AL12" s="47"/>
      <c r="AM12" s="47"/>
      <c r="AN12" s="47"/>
      <c r="AO12" s="47"/>
      <c r="AP12" s="47"/>
      <c r="AQ12" s="47"/>
      <c r="AR12" s="47"/>
    </row>
    <row r="13" spans="1:44" ht="12" customHeight="1" x14ac:dyDescent="0.15">
      <c r="A13" s="14"/>
      <c r="B13" s="22">
        <v>41517</v>
      </c>
      <c r="C13" s="61"/>
      <c r="D13" s="62"/>
      <c r="E13" s="62"/>
      <c r="F13" s="62"/>
      <c r="G13" s="62"/>
      <c r="H13" s="60"/>
      <c r="I13" s="60"/>
      <c r="J13" s="63"/>
      <c r="K13" s="6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Y13" s="62"/>
      <c r="Z13" s="62"/>
      <c r="AA13" s="62"/>
      <c r="AB13" s="62"/>
      <c r="AC13" s="62"/>
      <c r="AD13" s="22">
        <v>41517</v>
      </c>
      <c r="AF13" s="31">
        <f t="shared" ref="AF13:AF29" si="0">B13</f>
        <v>41517</v>
      </c>
      <c r="AG13" s="32" t="str">
        <f t="shared" ref="AG13:AG28" si="1">IF(C13="","",IF(C13&lt;=D13,"GRN",IF(C13&lt;=E13,"YEL",IF(C13&lt;=F13,"RED","BLK"))))</f>
        <v/>
      </c>
      <c r="AH13" s="32" t="str">
        <f>IF(C13="","",IF(C13&lt;C12,"PLUS",IF(C13=C12,"EQU","MIN")))</f>
        <v/>
      </c>
      <c r="AJ13" s="47"/>
      <c r="AK13" s="17"/>
      <c r="AL13" s="47"/>
      <c r="AM13" s="24" t="s">
        <v>32</v>
      </c>
      <c r="AN13" s="47"/>
      <c r="AO13" s="47"/>
      <c r="AP13" s="47"/>
      <c r="AQ13" s="47"/>
      <c r="AR13" s="47"/>
    </row>
    <row r="14" spans="1:44" ht="12" customHeight="1" x14ac:dyDescent="0.15">
      <c r="A14" s="14"/>
      <c r="B14" s="22">
        <v>41547</v>
      </c>
      <c r="C14" s="61"/>
      <c r="D14" s="62"/>
      <c r="E14" s="62"/>
      <c r="F14" s="62"/>
      <c r="G14" s="62"/>
      <c r="H14" s="60"/>
      <c r="I14" s="60"/>
      <c r="J14" s="63"/>
      <c r="K14" s="6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Y14" s="62"/>
      <c r="Z14" s="62"/>
      <c r="AA14" s="62"/>
      <c r="AB14" s="62"/>
      <c r="AC14" s="62"/>
      <c r="AD14" s="22">
        <v>41547</v>
      </c>
      <c r="AF14" s="31">
        <f t="shared" si="0"/>
        <v>41547</v>
      </c>
      <c r="AG14" s="32" t="str">
        <f t="shared" si="1"/>
        <v/>
      </c>
      <c r="AH14" s="32" t="str">
        <f t="shared" ref="AH14:AH29" si="2">IF(C14="","",IF(C14&lt;C13,"PLUS",IF(C14=C13,"EQU","MIN")))</f>
        <v/>
      </c>
      <c r="AJ14" s="47"/>
      <c r="AK14" s="47"/>
      <c r="AL14" s="47"/>
      <c r="AM14" s="24"/>
      <c r="AN14" s="47"/>
      <c r="AO14" s="47"/>
      <c r="AP14" s="47"/>
      <c r="AQ14" s="47"/>
      <c r="AR14" s="47"/>
    </row>
    <row r="15" spans="1:44" ht="12" customHeight="1" x14ac:dyDescent="0.15">
      <c r="A15" s="14"/>
      <c r="B15" s="22">
        <v>41578</v>
      </c>
      <c r="C15" s="61"/>
      <c r="D15" s="62"/>
      <c r="E15" s="62"/>
      <c r="F15" s="62"/>
      <c r="G15" s="62"/>
      <c r="H15" s="60"/>
      <c r="I15" s="60"/>
      <c r="J15" s="63"/>
      <c r="K15" s="6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Y15" s="62"/>
      <c r="Z15" s="62"/>
      <c r="AA15" s="62"/>
      <c r="AB15" s="62"/>
      <c r="AC15" s="62"/>
      <c r="AD15" s="22">
        <v>41578</v>
      </c>
      <c r="AF15" s="31">
        <f t="shared" si="0"/>
        <v>41578</v>
      </c>
      <c r="AG15" s="32" t="str">
        <f t="shared" si="1"/>
        <v/>
      </c>
      <c r="AH15" s="32" t="str">
        <f t="shared" si="2"/>
        <v/>
      </c>
      <c r="AJ15" s="47"/>
      <c r="AK15" s="18"/>
      <c r="AL15" s="47"/>
      <c r="AM15" s="24" t="s">
        <v>44</v>
      </c>
      <c r="AN15" s="47"/>
      <c r="AO15" s="47"/>
      <c r="AP15" s="47"/>
      <c r="AQ15" s="47"/>
      <c r="AR15" s="47"/>
    </row>
    <row r="16" spans="1:44" ht="12" customHeight="1" x14ac:dyDescent="0.15">
      <c r="A16" s="14"/>
      <c r="B16" s="22">
        <v>41608</v>
      </c>
      <c r="C16" s="61"/>
      <c r="D16" s="62"/>
      <c r="E16" s="62"/>
      <c r="F16" s="62"/>
      <c r="G16" s="62"/>
      <c r="H16" s="60"/>
      <c r="I16" s="60"/>
      <c r="J16" s="63"/>
      <c r="K16" s="6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Y16" s="62"/>
      <c r="Z16" s="62"/>
      <c r="AA16" s="62"/>
      <c r="AB16" s="62"/>
      <c r="AC16" s="62"/>
      <c r="AD16" s="22">
        <v>41608</v>
      </c>
      <c r="AF16" s="31">
        <f t="shared" si="0"/>
        <v>41608</v>
      </c>
      <c r="AG16" s="32" t="str">
        <f t="shared" si="1"/>
        <v/>
      </c>
      <c r="AH16" s="32" t="str">
        <f t="shared" si="2"/>
        <v/>
      </c>
      <c r="AJ16" s="47"/>
      <c r="AK16" s="47"/>
      <c r="AL16" s="47"/>
      <c r="AM16" s="24"/>
      <c r="AN16" s="47"/>
      <c r="AO16" s="47"/>
      <c r="AP16" s="47"/>
      <c r="AQ16" s="47"/>
      <c r="AR16" s="47"/>
    </row>
    <row r="17" spans="1:44" ht="12" customHeight="1" x14ac:dyDescent="0.15">
      <c r="A17" s="14"/>
      <c r="B17" s="22">
        <v>41639</v>
      </c>
      <c r="C17" s="61"/>
      <c r="D17" s="62"/>
      <c r="E17" s="62"/>
      <c r="F17" s="62"/>
      <c r="G17" s="62"/>
      <c r="H17" s="60"/>
      <c r="I17" s="60"/>
      <c r="J17" s="63"/>
      <c r="K17" s="6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Y17" s="62"/>
      <c r="Z17" s="62"/>
      <c r="AA17" s="62"/>
      <c r="AB17" s="62"/>
      <c r="AC17" s="62"/>
      <c r="AD17" s="22">
        <v>41639</v>
      </c>
      <c r="AF17" s="31">
        <f t="shared" si="0"/>
        <v>41639</v>
      </c>
      <c r="AG17" s="32" t="str">
        <f t="shared" si="1"/>
        <v/>
      </c>
      <c r="AH17" s="32" t="str">
        <f t="shared" si="2"/>
        <v/>
      </c>
      <c r="AJ17" s="47"/>
      <c r="AK17" s="19"/>
      <c r="AL17" s="47"/>
      <c r="AM17" s="24" t="s">
        <v>45</v>
      </c>
      <c r="AN17" s="47"/>
      <c r="AO17" s="47"/>
      <c r="AP17" s="47"/>
      <c r="AQ17" s="47"/>
      <c r="AR17" s="47"/>
    </row>
    <row r="18" spans="1:44" ht="12" customHeight="1" x14ac:dyDescent="0.15">
      <c r="A18" s="14"/>
      <c r="B18" s="7">
        <v>41670</v>
      </c>
      <c r="C18" s="61"/>
      <c r="D18" s="62"/>
      <c r="E18" s="62"/>
      <c r="F18" s="62"/>
      <c r="G18" s="62"/>
      <c r="H18" s="62"/>
      <c r="I18" s="60"/>
      <c r="J18" s="63"/>
      <c r="K18" s="6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Y18" s="62"/>
      <c r="Z18" s="62"/>
      <c r="AA18" s="62"/>
      <c r="AB18" s="62"/>
      <c r="AC18" s="62"/>
      <c r="AD18" s="7">
        <v>41670</v>
      </c>
      <c r="AF18" s="31">
        <f t="shared" si="0"/>
        <v>41670</v>
      </c>
      <c r="AG18" s="32" t="str">
        <f t="shared" si="1"/>
        <v/>
      </c>
      <c r="AH18" s="32" t="str">
        <f t="shared" si="2"/>
        <v/>
      </c>
      <c r="AJ18" s="47"/>
      <c r="AK18" s="47"/>
      <c r="AL18" s="47"/>
      <c r="AM18" s="24"/>
      <c r="AN18" s="47"/>
      <c r="AO18" s="47"/>
      <c r="AP18" s="47"/>
      <c r="AQ18" s="47"/>
      <c r="AR18" s="47"/>
    </row>
    <row r="19" spans="1:44" ht="12" customHeight="1" x14ac:dyDescent="0.15">
      <c r="A19" s="14"/>
      <c r="B19" s="7">
        <v>41698</v>
      </c>
      <c r="C19" s="61"/>
      <c r="D19" s="62"/>
      <c r="E19" s="62"/>
      <c r="F19" s="62"/>
      <c r="G19" s="62"/>
      <c r="H19" s="62"/>
      <c r="I19" s="60"/>
      <c r="J19" s="63"/>
      <c r="K19" s="6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Y19" s="62"/>
      <c r="Z19" s="62"/>
      <c r="AA19" s="62"/>
      <c r="AB19" s="62"/>
      <c r="AC19" s="62"/>
      <c r="AD19" s="7">
        <v>41698</v>
      </c>
      <c r="AF19" s="31">
        <f t="shared" si="0"/>
        <v>41698</v>
      </c>
      <c r="AG19" s="32" t="str">
        <f t="shared" si="1"/>
        <v/>
      </c>
      <c r="AH19" s="32" t="str">
        <f t="shared" si="2"/>
        <v/>
      </c>
      <c r="AJ19" s="47"/>
      <c r="AK19" s="20"/>
      <c r="AL19" s="47"/>
      <c r="AM19" s="24" t="s">
        <v>34</v>
      </c>
      <c r="AN19" s="47"/>
      <c r="AO19" s="47"/>
      <c r="AP19" s="47"/>
      <c r="AQ19" s="47"/>
      <c r="AR19" s="47"/>
    </row>
    <row r="20" spans="1:44" ht="12" customHeight="1" x14ac:dyDescent="0.15">
      <c r="A20" s="14"/>
      <c r="B20" s="7">
        <v>41729</v>
      </c>
      <c r="C20" s="61"/>
      <c r="D20" s="62"/>
      <c r="E20" s="62"/>
      <c r="F20" s="62"/>
      <c r="G20" s="62"/>
      <c r="H20" s="62"/>
      <c r="I20" s="60"/>
      <c r="J20" s="63"/>
      <c r="K20" s="6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Y20" s="62"/>
      <c r="Z20" s="62"/>
      <c r="AA20" s="62"/>
      <c r="AB20" s="62"/>
      <c r="AC20" s="62"/>
      <c r="AD20" s="7">
        <v>41729</v>
      </c>
      <c r="AF20" s="31">
        <f t="shared" si="0"/>
        <v>41729</v>
      </c>
      <c r="AG20" s="32" t="str">
        <f t="shared" si="1"/>
        <v/>
      </c>
      <c r="AH20" s="32" t="str">
        <f t="shared" si="2"/>
        <v/>
      </c>
      <c r="AJ20" s="47"/>
      <c r="AK20" s="47"/>
      <c r="AL20" s="47"/>
      <c r="AM20" s="47"/>
      <c r="AN20" s="47"/>
      <c r="AO20" s="47"/>
      <c r="AP20" s="47"/>
      <c r="AQ20" s="47"/>
      <c r="AR20" s="47"/>
    </row>
    <row r="21" spans="1:44" ht="12" customHeight="1" x14ac:dyDescent="0.15">
      <c r="A21" s="14"/>
      <c r="B21" s="7">
        <v>41759</v>
      </c>
      <c r="C21" s="61"/>
      <c r="D21" s="62"/>
      <c r="E21" s="62"/>
      <c r="F21" s="62"/>
      <c r="G21" s="62"/>
      <c r="H21" s="62"/>
      <c r="I21" s="60"/>
      <c r="J21" s="63"/>
      <c r="K21" s="6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Y21" s="62"/>
      <c r="Z21" s="62"/>
      <c r="AA21" s="62"/>
      <c r="AB21" s="62"/>
      <c r="AC21" s="62"/>
      <c r="AD21" s="7">
        <v>41759</v>
      </c>
      <c r="AF21" s="31">
        <f t="shared" si="0"/>
        <v>41759</v>
      </c>
      <c r="AG21" s="32" t="str">
        <f t="shared" si="1"/>
        <v/>
      </c>
      <c r="AH21" s="32" t="str">
        <f t="shared" si="2"/>
        <v/>
      </c>
      <c r="AJ21" s="47"/>
      <c r="AK21" s="47"/>
      <c r="AL21" s="47"/>
      <c r="AM21" s="47"/>
      <c r="AN21" s="47"/>
      <c r="AO21" s="47"/>
      <c r="AP21" s="47"/>
      <c r="AQ21" s="47"/>
      <c r="AR21" s="47"/>
    </row>
    <row r="22" spans="1:44" ht="12" customHeight="1" x14ac:dyDescent="0.15">
      <c r="A22" s="14"/>
      <c r="B22" s="7">
        <v>41790</v>
      </c>
      <c r="C22" s="61"/>
      <c r="D22" s="62"/>
      <c r="E22" s="62"/>
      <c r="F22" s="62"/>
      <c r="G22" s="62"/>
      <c r="H22" s="62"/>
      <c r="I22" s="60"/>
      <c r="J22" s="63"/>
      <c r="K22" s="6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Y22" s="62"/>
      <c r="Z22" s="62"/>
      <c r="AA22" s="62"/>
      <c r="AB22" s="62"/>
      <c r="AC22" s="62"/>
      <c r="AD22" s="7">
        <v>41790</v>
      </c>
      <c r="AF22" s="31">
        <f t="shared" si="0"/>
        <v>41790</v>
      </c>
      <c r="AG22" s="32" t="str">
        <f t="shared" si="1"/>
        <v/>
      </c>
      <c r="AH22" s="32" t="str">
        <f t="shared" si="2"/>
        <v/>
      </c>
      <c r="AJ22" s="26"/>
      <c r="AK22" s="27" t="s">
        <v>36</v>
      </c>
      <c r="AL22" s="26"/>
      <c r="AM22" s="26"/>
      <c r="AN22" s="26"/>
      <c r="AO22" s="26"/>
      <c r="AP22" s="26"/>
      <c r="AQ22" s="26"/>
      <c r="AR22" s="26"/>
    </row>
    <row r="23" spans="1:44" ht="12" customHeight="1" x14ac:dyDescent="0.15">
      <c r="A23" s="14"/>
      <c r="B23" s="7">
        <v>41820</v>
      </c>
      <c r="C23" s="61"/>
      <c r="D23" s="62"/>
      <c r="E23" s="62"/>
      <c r="F23" s="62"/>
      <c r="G23" s="62"/>
      <c r="H23" s="62"/>
      <c r="I23" s="60"/>
      <c r="J23" s="63"/>
      <c r="K23" s="6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Y23" s="62"/>
      <c r="Z23" s="62"/>
      <c r="AA23" s="62"/>
      <c r="AB23" s="62"/>
      <c r="AC23" s="62"/>
      <c r="AD23" s="7">
        <v>41820</v>
      </c>
      <c r="AF23" s="31">
        <f t="shared" si="0"/>
        <v>41820</v>
      </c>
      <c r="AG23" s="32" t="str">
        <f t="shared" si="1"/>
        <v/>
      </c>
      <c r="AH23" s="32" t="str">
        <f t="shared" si="2"/>
        <v/>
      </c>
      <c r="AJ23" s="47"/>
      <c r="AK23" s="47"/>
      <c r="AL23" s="47"/>
      <c r="AM23" s="47"/>
      <c r="AN23" s="47"/>
      <c r="AO23" s="47"/>
      <c r="AP23" s="47"/>
      <c r="AQ23" s="47"/>
      <c r="AR23" s="47"/>
    </row>
    <row r="24" spans="1:44" ht="12" customHeight="1" x14ac:dyDescent="0.15">
      <c r="A24" s="15"/>
      <c r="B24" s="7">
        <v>41851</v>
      </c>
      <c r="C24" s="61"/>
      <c r="D24" s="62"/>
      <c r="E24" s="62"/>
      <c r="F24" s="62"/>
      <c r="G24" s="62"/>
      <c r="H24" s="62"/>
      <c r="I24" s="60"/>
      <c r="J24" s="63"/>
      <c r="K24" s="6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Y24" s="62"/>
      <c r="Z24" s="62"/>
      <c r="AA24" s="62"/>
      <c r="AB24" s="62"/>
      <c r="AC24" s="62"/>
      <c r="AD24" s="7">
        <v>41851</v>
      </c>
      <c r="AF24" s="31">
        <f t="shared" si="0"/>
        <v>41851</v>
      </c>
      <c r="AG24" s="32" t="str">
        <f t="shared" si="1"/>
        <v/>
      </c>
      <c r="AH24" s="32" t="str">
        <f t="shared" si="2"/>
        <v/>
      </c>
      <c r="AJ24" s="47"/>
      <c r="AK24" s="25" t="s">
        <v>1</v>
      </c>
      <c r="AL24" s="47"/>
      <c r="AM24" s="47" t="s">
        <v>37</v>
      </c>
      <c r="AN24" s="47"/>
      <c r="AO24" s="47"/>
      <c r="AP24" s="47"/>
      <c r="AQ24" s="47"/>
      <c r="AR24" s="47"/>
    </row>
    <row r="25" spans="1:44" ht="12" customHeight="1" x14ac:dyDescent="0.15">
      <c r="A25" s="15"/>
      <c r="B25" s="7">
        <v>41882</v>
      </c>
      <c r="C25" s="61"/>
      <c r="D25" s="62"/>
      <c r="E25" s="62"/>
      <c r="F25" s="62"/>
      <c r="G25" s="62"/>
      <c r="H25" s="62"/>
      <c r="I25" s="60"/>
      <c r="J25" s="63"/>
      <c r="K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Y25" s="62"/>
      <c r="Z25" s="62"/>
      <c r="AA25" s="62"/>
      <c r="AB25" s="62"/>
      <c r="AC25" s="62"/>
      <c r="AD25" s="7">
        <v>41882</v>
      </c>
      <c r="AF25" s="31">
        <f t="shared" si="0"/>
        <v>41882</v>
      </c>
      <c r="AG25" s="32" t="str">
        <f t="shared" si="1"/>
        <v/>
      </c>
      <c r="AH25" s="32" t="str">
        <f t="shared" si="2"/>
        <v/>
      </c>
      <c r="AJ25" s="47"/>
      <c r="AK25" s="47"/>
      <c r="AL25" s="47"/>
      <c r="AM25" s="47"/>
      <c r="AN25" s="47"/>
      <c r="AO25" s="47"/>
      <c r="AP25" s="47"/>
      <c r="AQ25" s="47"/>
      <c r="AR25" s="47"/>
    </row>
    <row r="26" spans="1:44" ht="12" customHeight="1" x14ac:dyDescent="0.15">
      <c r="A26" s="15"/>
      <c r="B26" s="7">
        <v>41912</v>
      </c>
      <c r="C26" s="61"/>
      <c r="D26" s="62"/>
      <c r="E26" s="62"/>
      <c r="F26" s="62"/>
      <c r="G26" s="62"/>
      <c r="H26" s="62"/>
      <c r="I26" s="60"/>
      <c r="J26" s="63"/>
      <c r="K26" s="6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Y26" s="62"/>
      <c r="Z26" s="62"/>
      <c r="AA26" s="62"/>
      <c r="AB26" s="62"/>
      <c r="AC26" s="62"/>
      <c r="AD26" s="7">
        <v>41912</v>
      </c>
      <c r="AF26" s="31">
        <f t="shared" si="0"/>
        <v>41912</v>
      </c>
      <c r="AG26" s="32" t="str">
        <f t="shared" si="1"/>
        <v/>
      </c>
      <c r="AH26" s="32" t="str">
        <f t="shared" si="2"/>
        <v/>
      </c>
      <c r="AJ26" s="47"/>
      <c r="AK26" s="25" t="s">
        <v>33</v>
      </c>
      <c r="AL26" s="47"/>
      <c r="AM26" s="47" t="s">
        <v>38</v>
      </c>
      <c r="AN26" s="47"/>
      <c r="AO26" s="47"/>
      <c r="AP26" s="47"/>
      <c r="AQ26" s="47"/>
      <c r="AR26" s="47"/>
    </row>
    <row r="27" spans="1:44" ht="12" customHeight="1" x14ac:dyDescent="0.15">
      <c r="A27" s="15"/>
      <c r="B27" s="7">
        <v>41943</v>
      </c>
      <c r="C27" s="61"/>
      <c r="D27" s="62"/>
      <c r="E27" s="62"/>
      <c r="F27" s="62"/>
      <c r="G27" s="62"/>
      <c r="H27" s="62"/>
      <c r="I27" s="60"/>
      <c r="J27" s="63"/>
      <c r="K27" s="6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62"/>
      <c r="Z27" s="62"/>
      <c r="AA27" s="62"/>
      <c r="AB27" s="62"/>
      <c r="AC27" s="62"/>
      <c r="AD27" s="7">
        <v>41943</v>
      </c>
      <c r="AF27" s="31">
        <f t="shared" si="0"/>
        <v>41943</v>
      </c>
      <c r="AG27" s="32" t="str">
        <f t="shared" si="1"/>
        <v/>
      </c>
      <c r="AH27" s="32" t="str">
        <f t="shared" si="2"/>
        <v/>
      </c>
      <c r="AJ27" s="47"/>
      <c r="AK27" s="47"/>
      <c r="AL27" s="47"/>
      <c r="AM27" s="47"/>
      <c r="AN27" s="47"/>
      <c r="AO27" s="47"/>
      <c r="AP27" s="47"/>
      <c r="AQ27" s="47"/>
      <c r="AR27" s="47"/>
    </row>
    <row r="28" spans="1:44" ht="12" customHeight="1" x14ac:dyDescent="0.15">
      <c r="A28" s="15"/>
      <c r="B28" s="7">
        <v>41973</v>
      </c>
      <c r="C28" s="61"/>
      <c r="D28" s="62"/>
      <c r="E28" s="62"/>
      <c r="F28" s="62"/>
      <c r="G28" s="62"/>
      <c r="H28" s="62"/>
      <c r="I28" s="60"/>
      <c r="J28" s="63"/>
      <c r="K28" s="6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Y28" s="62"/>
      <c r="Z28" s="62"/>
      <c r="AA28" s="62"/>
      <c r="AB28" s="62"/>
      <c r="AC28" s="62"/>
      <c r="AD28" s="7">
        <v>41973</v>
      </c>
      <c r="AF28" s="31">
        <f t="shared" si="0"/>
        <v>41973</v>
      </c>
      <c r="AG28" s="32" t="str">
        <f t="shared" si="1"/>
        <v/>
      </c>
      <c r="AH28" s="32" t="str">
        <f t="shared" si="2"/>
        <v/>
      </c>
      <c r="AJ28" s="47"/>
      <c r="AK28" s="25" t="s">
        <v>31</v>
      </c>
      <c r="AL28" s="47"/>
      <c r="AM28" s="47" t="s">
        <v>46</v>
      </c>
      <c r="AN28" s="47"/>
      <c r="AO28" s="47"/>
      <c r="AP28" s="47"/>
      <c r="AQ28" s="47"/>
      <c r="AR28" s="47"/>
    </row>
    <row r="29" spans="1:44" ht="12" customHeight="1" x14ac:dyDescent="0.15">
      <c r="A29" s="15"/>
      <c r="B29" s="7">
        <v>42004</v>
      </c>
      <c r="C29" s="61"/>
      <c r="D29" s="62"/>
      <c r="E29" s="62"/>
      <c r="F29" s="62"/>
      <c r="G29" s="62"/>
      <c r="H29" s="62"/>
      <c r="I29" s="60"/>
      <c r="J29" s="63"/>
      <c r="K29" s="6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Y29" s="62"/>
      <c r="Z29" s="62"/>
      <c r="AA29" s="62"/>
      <c r="AB29" s="62"/>
      <c r="AC29" s="62"/>
      <c r="AD29" s="7">
        <v>42004</v>
      </c>
      <c r="AF29" s="31">
        <f t="shared" si="0"/>
        <v>42004</v>
      </c>
      <c r="AG29" s="32" t="str">
        <f>IF(C29="","",IF(C29&lt;=D29,"GRN",IF(C29&lt;=E29,"YEL",IF(C29&lt;=F29,"RED","BLK"))))</f>
        <v/>
      </c>
      <c r="AH29" s="32" t="str">
        <f t="shared" si="2"/>
        <v/>
      </c>
      <c r="AJ29" s="47"/>
      <c r="AK29" s="47"/>
      <c r="AL29" s="47"/>
      <c r="AM29" s="47"/>
      <c r="AN29" s="47"/>
      <c r="AO29" s="47"/>
      <c r="AP29" s="47"/>
      <c r="AQ29" s="47"/>
      <c r="AR29" s="47"/>
    </row>
    <row r="30" spans="1:44" ht="12" customHeight="1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44" ht="12" customHeight="1" x14ac:dyDescent="0.2">
      <c r="B31" s="95" t="s">
        <v>9</v>
      </c>
      <c r="C31" s="96"/>
      <c r="D31" s="96"/>
      <c r="E31" s="96"/>
      <c r="F31" s="96"/>
      <c r="G31" s="96"/>
      <c r="H31" s="96"/>
      <c r="I31" s="96"/>
      <c r="J31" s="96"/>
      <c r="K31" s="96"/>
      <c r="L31" s="2"/>
      <c r="M31" s="49" t="s">
        <v>15</v>
      </c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44" ht="6" customHeight="1" x14ac:dyDescent="0.2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2"/>
      <c r="M32" s="49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37" ht="10.5" hidden="1" x14ac:dyDescent="0.15">
      <c r="B33" s="11">
        <v>42004</v>
      </c>
      <c r="C33" s="87"/>
      <c r="D33" s="87"/>
      <c r="E33" s="87"/>
      <c r="F33" s="87"/>
      <c r="G33" s="87"/>
      <c r="H33" s="87"/>
      <c r="I33" s="87"/>
      <c r="J33" s="87"/>
      <c r="K33" s="87"/>
      <c r="L33" s="12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2"/>
    </row>
    <row r="34" spans="2:37" ht="10.5" hidden="1" x14ac:dyDescent="0.15">
      <c r="B34" s="11">
        <v>41973</v>
      </c>
      <c r="C34" s="87"/>
      <c r="D34" s="87"/>
      <c r="E34" s="87"/>
      <c r="F34" s="87"/>
      <c r="G34" s="87"/>
      <c r="H34" s="87"/>
      <c r="I34" s="87"/>
      <c r="J34" s="87"/>
      <c r="K34" s="87"/>
      <c r="L34" s="12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2"/>
    </row>
    <row r="35" spans="2:37" ht="10.5" hidden="1" x14ac:dyDescent="0.15">
      <c r="B35" s="11">
        <v>41943</v>
      </c>
      <c r="C35" s="87"/>
      <c r="D35" s="87"/>
      <c r="E35" s="87"/>
      <c r="F35" s="87"/>
      <c r="G35" s="87"/>
      <c r="H35" s="87"/>
      <c r="I35" s="87"/>
      <c r="J35" s="87"/>
      <c r="K35" s="87"/>
      <c r="L35" s="12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2"/>
    </row>
    <row r="36" spans="2:37" ht="10.5" hidden="1" x14ac:dyDescent="0.15">
      <c r="B36" s="11">
        <v>41912</v>
      </c>
      <c r="C36" s="87"/>
      <c r="D36" s="87"/>
      <c r="E36" s="87"/>
      <c r="F36" s="87"/>
      <c r="G36" s="87"/>
      <c r="H36" s="87"/>
      <c r="I36" s="87"/>
      <c r="J36" s="87"/>
      <c r="K36" s="87"/>
      <c r="L36" s="12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2"/>
    </row>
    <row r="37" spans="2:37" ht="10.5" hidden="1" x14ac:dyDescent="0.15">
      <c r="B37" s="11">
        <v>41882</v>
      </c>
      <c r="C37" s="87"/>
      <c r="D37" s="87"/>
      <c r="E37" s="87"/>
      <c r="F37" s="87"/>
      <c r="G37" s="87"/>
      <c r="H37" s="87"/>
      <c r="I37" s="87"/>
      <c r="J37" s="87"/>
      <c r="K37" s="87"/>
      <c r="L37" s="12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2"/>
    </row>
    <row r="38" spans="2:37" ht="10.5" hidden="1" x14ac:dyDescent="0.15">
      <c r="B38" s="11">
        <v>41851</v>
      </c>
      <c r="C38" s="87"/>
      <c r="D38" s="87"/>
      <c r="E38" s="87"/>
      <c r="F38" s="87"/>
      <c r="G38" s="87"/>
      <c r="H38" s="87"/>
      <c r="I38" s="87"/>
      <c r="J38" s="87"/>
      <c r="K38" s="87"/>
      <c r="L38" s="12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2"/>
    </row>
    <row r="39" spans="2:37" ht="10.5" hidden="1" x14ac:dyDescent="0.15">
      <c r="B39" s="11">
        <v>41820</v>
      </c>
      <c r="C39" s="87"/>
      <c r="D39" s="87"/>
      <c r="E39" s="87"/>
      <c r="F39" s="87"/>
      <c r="G39" s="87"/>
      <c r="H39" s="87"/>
      <c r="I39" s="87"/>
      <c r="J39" s="87"/>
      <c r="K39" s="87"/>
      <c r="L39" s="12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2"/>
    </row>
    <row r="40" spans="2:37" ht="10.5" hidden="1" x14ac:dyDescent="0.15">
      <c r="B40" s="11">
        <v>41790</v>
      </c>
      <c r="C40" s="87"/>
      <c r="D40" s="87"/>
      <c r="E40" s="87"/>
      <c r="F40" s="87"/>
      <c r="G40" s="87"/>
      <c r="H40" s="87"/>
      <c r="I40" s="87"/>
      <c r="J40" s="87"/>
      <c r="K40" s="87"/>
      <c r="L40" s="12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2"/>
    </row>
    <row r="41" spans="2:37" ht="10.5" hidden="1" x14ac:dyDescent="0.15">
      <c r="B41" s="11">
        <v>41759</v>
      </c>
      <c r="C41" s="87"/>
      <c r="D41" s="87"/>
      <c r="E41" s="87"/>
      <c r="F41" s="87"/>
      <c r="G41" s="87"/>
      <c r="H41" s="87"/>
      <c r="I41" s="87"/>
      <c r="J41" s="87"/>
      <c r="K41" s="87"/>
      <c r="L41" s="12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2"/>
    </row>
    <row r="42" spans="2:37" ht="10.5" hidden="1" x14ac:dyDescent="0.15">
      <c r="B42" s="11">
        <v>41729</v>
      </c>
      <c r="C42" s="87"/>
      <c r="D42" s="87"/>
      <c r="E42" s="87"/>
      <c r="F42" s="87"/>
      <c r="G42" s="87"/>
      <c r="H42" s="87"/>
      <c r="I42" s="87"/>
      <c r="J42" s="87"/>
      <c r="K42" s="87"/>
      <c r="L42" s="12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2"/>
    </row>
    <row r="43" spans="2:37" ht="10.5" hidden="1" x14ac:dyDescent="0.15">
      <c r="B43" s="11">
        <v>41698</v>
      </c>
      <c r="C43" s="87"/>
      <c r="D43" s="87"/>
      <c r="E43" s="87"/>
      <c r="F43" s="87"/>
      <c r="G43" s="87"/>
      <c r="H43" s="87"/>
      <c r="I43" s="87"/>
      <c r="J43" s="87"/>
      <c r="K43" s="87"/>
      <c r="L43" s="12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2"/>
    </row>
    <row r="44" spans="2:37" ht="10.5" x14ac:dyDescent="0.15">
      <c r="B44" s="11">
        <v>41670</v>
      </c>
      <c r="C44" s="87"/>
      <c r="D44" s="87"/>
      <c r="E44" s="87"/>
      <c r="F44" s="87"/>
      <c r="G44" s="87"/>
      <c r="H44" s="87"/>
      <c r="I44" s="87"/>
      <c r="J44" s="87"/>
      <c r="K44" s="87"/>
      <c r="L44" s="12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2"/>
      <c r="Y44" s="97" t="s">
        <v>60</v>
      </c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</row>
  </sheetData>
  <mergeCells count="48">
    <mergeCell ref="B9:B10"/>
    <mergeCell ref="I9:I10"/>
    <mergeCell ref="E9:E10"/>
    <mergeCell ref="F9:F10"/>
    <mergeCell ref="B4:C4"/>
    <mergeCell ref="D4:F4"/>
    <mergeCell ref="G4:V5"/>
    <mergeCell ref="B5:C5"/>
    <mergeCell ref="D5:F5"/>
    <mergeCell ref="C7:V7"/>
    <mergeCell ref="AB9:AB10"/>
    <mergeCell ref="AC9:AC10"/>
    <mergeCell ref="H9:H10"/>
    <mergeCell ref="G9:G10"/>
    <mergeCell ref="J9:J10"/>
    <mergeCell ref="K9:K10"/>
    <mergeCell ref="Y2:AR2"/>
    <mergeCell ref="B31:K31"/>
    <mergeCell ref="Y44:AK44"/>
    <mergeCell ref="C33:K33"/>
    <mergeCell ref="M33:V33"/>
    <mergeCell ref="C37:K37"/>
    <mergeCell ref="M37:V37"/>
    <mergeCell ref="C38:K38"/>
    <mergeCell ref="M38:V38"/>
    <mergeCell ref="C39:K39"/>
    <mergeCell ref="M39:V39"/>
    <mergeCell ref="C34:K34"/>
    <mergeCell ref="M34:V34"/>
    <mergeCell ref="C35:K35"/>
    <mergeCell ref="M35:V35"/>
    <mergeCell ref="C36:K36"/>
    <mergeCell ref="C44:K44"/>
    <mergeCell ref="M44:V44"/>
    <mergeCell ref="Y9:Y10"/>
    <mergeCell ref="Z9:Z10"/>
    <mergeCell ref="AA9:AA10"/>
    <mergeCell ref="C41:K41"/>
    <mergeCell ref="M41:V41"/>
    <mergeCell ref="C42:K42"/>
    <mergeCell ref="M42:V42"/>
    <mergeCell ref="C43:K43"/>
    <mergeCell ref="M43:V43"/>
    <mergeCell ref="C40:K40"/>
    <mergeCell ref="M40:V40"/>
    <mergeCell ref="C9:C10"/>
    <mergeCell ref="D9:D10"/>
    <mergeCell ref="M36:V36"/>
  </mergeCells>
  <conditionalFormatting sqref="AG12">
    <cfRule type="cellIs" dxfId="34" priority="13" operator="equal">
      <formula>"BLK"</formula>
    </cfRule>
    <cfRule type="cellIs" dxfId="33" priority="14" operator="equal">
      <formula>"RED"</formula>
    </cfRule>
    <cfRule type="cellIs" dxfId="32" priority="15" operator="equal">
      <formula>"YEL"</formula>
    </cfRule>
    <cfRule type="cellIs" dxfId="31" priority="16" operator="equal">
      <formula>"GRN"</formula>
    </cfRule>
  </conditionalFormatting>
  <conditionalFormatting sqref="AG13:AG28">
    <cfRule type="cellIs" dxfId="30" priority="5" operator="equal">
      <formula>"BLK"</formula>
    </cfRule>
    <cfRule type="cellIs" dxfId="29" priority="6" operator="equal">
      <formula>"RED"</formula>
    </cfRule>
    <cfRule type="cellIs" dxfId="28" priority="7" operator="equal">
      <formula>"YEL"</formula>
    </cfRule>
    <cfRule type="cellIs" dxfId="27" priority="8" operator="equal">
      <formula>"GRN"</formula>
    </cfRule>
  </conditionalFormatting>
  <conditionalFormatting sqref="AG29">
    <cfRule type="cellIs" dxfId="26" priority="1" operator="equal">
      <formula>"BLK"</formula>
    </cfRule>
    <cfRule type="cellIs" dxfId="25" priority="2" operator="equal">
      <formula>"RED"</formula>
    </cfRule>
    <cfRule type="cellIs" dxfId="24" priority="3" operator="equal">
      <formula>"YEL"</formula>
    </cfRule>
    <cfRule type="cellIs" dxfId="23" priority="4" operator="equal">
      <formula>"GRN"</formula>
    </cfRule>
  </conditionalFormatting>
  <pageMargins left="0.39370078740157483" right="0.39370078740157483" top="0.39370078740157483" bottom="0.6692913385826772" header="0.39370078740157483" footer="0.35433070866141736"/>
  <pageSetup paperSize="9" orientation="landscape" verticalDpi="0" r:id="rId1"/>
  <headerFooter alignWithMargins="0">
    <oddFooter>&amp;L&amp;6TomTom Confidential&amp;R&amp;6Printed on &amp;D
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R44"/>
  <sheetViews>
    <sheetView showGridLines="0" zoomScaleNormal="100" workbookViewId="0"/>
  </sheetViews>
  <sheetFormatPr defaultColWidth="6.5" defaultRowHeight="12" customHeight="1" x14ac:dyDescent="0.15"/>
  <cols>
    <col min="1" max="1" width="2" style="52" customWidth="1"/>
    <col min="2" max="11" width="6.5" style="52" customWidth="1"/>
    <col min="12" max="12" width="2" style="52" customWidth="1"/>
    <col min="13" max="22" width="6.5" style="52" customWidth="1"/>
    <col min="23" max="23" width="2" style="52" customWidth="1"/>
    <col min="24" max="32" width="6.5" style="52"/>
    <col min="33" max="33" width="4" style="52" customWidth="1"/>
    <col min="34" max="35" width="3.75" style="52" customWidth="1"/>
    <col min="36" max="36" width="6.5" style="52"/>
    <col min="37" max="38" width="2" style="52" customWidth="1"/>
    <col min="39" max="39" width="6" style="52" customWidth="1"/>
    <col min="40" max="16384" width="6.5" style="52"/>
  </cols>
  <sheetData>
    <row r="1" spans="1:44" ht="8.25" customHeight="1" x14ac:dyDescent="0.15">
      <c r="U1" s="3" t="s">
        <v>55</v>
      </c>
      <c r="V1" s="3" t="s">
        <v>0</v>
      </c>
    </row>
    <row r="2" spans="1:44" ht="24" customHeight="1" x14ac:dyDescent="0.15">
      <c r="F2" s="114" t="s">
        <v>26</v>
      </c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Y2" s="94" t="s">
        <v>58</v>
      </c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</row>
    <row r="3" spans="1:44" ht="4.5" customHeight="1" x14ac:dyDescent="0.15">
      <c r="N3" s="2"/>
    </row>
    <row r="4" spans="1:44" ht="12" customHeight="1" x14ac:dyDescent="0.15">
      <c r="A4" s="48"/>
      <c r="B4" s="108" t="s">
        <v>18</v>
      </c>
      <c r="C4" s="109"/>
      <c r="D4" s="110" t="str">
        <f>Actual!D4</f>
        <v>X</v>
      </c>
      <c r="E4" s="110"/>
      <c r="F4" s="110"/>
      <c r="G4" s="111" t="str">
        <f>Actual!G4</f>
        <v>Metric Name</v>
      </c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48"/>
    </row>
    <row r="5" spans="1:44" ht="12" customHeight="1" x14ac:dyDescent="0.15">
      <c r="A5" s="48"/>
      <c r="B5" s="108" t="s">
        <v>2</v>
      </c>
      <c r="C5" s="109"/>
      <c r="D5" s="112">
        <f>Actual!D5</f>
        <v>41640</v>
      </c>
      <c r="E5" s="112"/>
      <c r="F5" s="112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48"/>
    </row>
    <row r="6" spans="1:44" ht="6" customHeight="1" x14ac:dyDescent="0.1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44" s="51" customFormat="1" ht="10.5" x14ac:dyDescent="0.15">
      <c r="B7" s="16" t="s">
        <v>3</v>
      </c>
      <c r="C7" s="113" t="s">
        <v>49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6"/>
      <c r="AJ7" s="52"/>
      <c r="AK7" s="52"/>
      <c r="AL7" s="52"/>
      <c r="AM7" s="52"/>
      <c r="AN7" s="52"/>
      <c r="AO7" s="52"/>
      <c r="AP7" s="52"/>
      <c r="AQ7" s="52"/>
      <c r="AR7" s="52"/>
    </row>
    <row r="8" spans="1:44" ht="9" customHeight="1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44" ht="12" customHeight="1" x14ac:dyDescent="0.15">
      <c r="B9" s="105"/>
      <c r="C9" s="92" t="s">
        <v>68</v>
      </c>
      <c r="D9" s="88" t="s">
        <v>27</v>
      </c>
      <c r="E9" s="88" t="s">
        <v>29</v>
      </c>
      <c r="F9" s="88" t="s">
        <v>28</v>
      </c>
      <c r="G9" s="88" t="s">
        <v>30</v>
      </c>
      <c r="H9" s="100" t="s">
        <v>54</v>
      </c>
      <c r="I9" s="98" t="s">
        <v>59</v>
      </c>
      <c r="J9" s="103"/>
      <c r="K9" s="103" t="s">
        <v>57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Y9" s="88" t="s">
        <v>70</v>
      </c>
      <c r="Z9" s="88" t="s">
        <v>71</v>
      </c>
      <c r="AA9" s="90" t="s">
        <v>72</v>
      </c>
      <c r="AB9" s="88" t="s">
        <v>73</v>
      </c>
      <c r="AC9" s="98" t="s">
        <v>74</v>
      </c>
      <c r="AF9" s="47"/>
      <c r="AG9" s="47"/>
      <c r="AH9" s="47"/>
      <c r="AJ9" s="47"/>
      <c r="AK9" s="47"/>
      <c r="AL9" s="47"/>
      <c r="AM9" s="47"/>
      <c r="AN9" s="47"/>
      <c r="AO9" s="47"/>
      <c r="AP9" s="47"/>
      <c r="AQ9" s="47"/>
      <c r="AR9" s="47"/>
    </row>
    <row r="10" spans="1:44" ht="12" customHeight="1" x14ac:dyDescent="0.15">
      <c r="B10" s="106"/>
      <c r="C10" s="93"/>
      <c r="D10" s="89"/>
      <c r="E10" s="89"/>
      <c r="F10" s="89"/>
      <c r="G10" s="102"/>
      <c r="H10" s="101"/>
      <c r="I10" s="107"/>
      <c r="J10" s="104"/>
      <c r="K10" s="10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Y10" s="89"/>
      <c r="Z10" s="89"/>
      <c r="AA10" s="91"/>
      <c r="AB10" s="89"/>
      <c r="AC10" s="99"/>
      <c r="AF10" s="26"/>
      <c r="AG10" s="29" t="s">
        <v>0</v>
      </c>
      <c r="AH10" s="29" t="s">
        <v>43</v>
      </c>
      <c r="AJ10" s="26"/>
      <c r="AK10" s="27" t="s">
        <v>35</v>
      </c>
      <c r="AL10" s="26"/>
      <c r="AM10" s="26"/>
      <c r="AN10" s="26"/>
      <c r="AO10" s="26"/>
      <c r="AP10" s="26"/>
      <c r="AQ10" s="26"/>
      <c r="AR10" s="26"/>
    </row>
    <row r="11" spans="1:44" ht="7.5" customHeight="1" x14ac:dyDescent="0.15">
      <c r="B11" s="6" t="s">
        <v>13</v>
      </c>
      <c r="C11" s="58" t="s">
        <v>67</v>
      </c>
      <c r="D11" s="8" t="s">
        <v>67</v>
      </c>
      <c r="E11" s="8" t="s">
        <v>67</v>
      </c>
      <c r="F11" s="8" t="s">
        <v>67</v>
      </c>
      <c r="G11" s="8" t="s">
        <v>67</v>
      </c>
      <c r="H11" s="8" t="s">
        <v>67</v>
      </c>
      <c r="I11" s="10" t="s">
        <v>67</v>
      </c>
      <c r="J11" s="59"/>
      <c r="K11" s="59" t="s">
        <v>14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8" t="s">
        <v>67</v>
      </c>
      <c r="Z11" s="8" t="s">
        <v>67</v>
      </c>
      <c r="AA11" s="59" t="s">
        <v>67</v>
      </c>
      <c r="AB11" s="8" t="s">
        <v>67</v>
      </c>
      <c r="AC11" s="8" t="s">
        <v>67</v>
      </c>
      <c r="AF11" s="47"/>
      <c r="AG11" s="30"/>
      <c r="AH11" s="30"/>
      <c r="AJ11" s="47"/>
      <c r="AK11" s="47"/>
      <c r="AL11" s="47"/>
      <c r="AM11" s="47"/>
      <c r="AN11" s="47"/>
      <c r="AO11" s="47"/>
      <c r="AP11" s="47"/>
      <c r="AQ11" s="47"/>
      <c r="AR11" s="47"/>
    </row>
    <row r="12" spans="1:44" ht="12" customHeight="1" x14ac:dyDescent="0.15">
      <c r="A12" s="14"/>
      <c r="B12" s="22">
        <v>41486</v>
      </c>
      <c r="C12" s="61"/>
      <c r="D12" s="62"/>
      <c r="E12" s="62"/>
      <c r="F12" s="62"/>
      <c r="G12" s="62"/>
      <c r="H12" s="60"/>
      <c r="I12" s="60"/>
      <c r="J12" s="63"/>
      <c r="K12" s="6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62"/>
      <c r="Z12" s="62"/>
      <c r="AA12" s="62"/>
      <c r="AB12" s="62"/>
      <c r="AC12" s="62"/>
      <c r="AD12" s="22">
        <v>41486</v>
      </c>
      <c r="AF12" s="31">
        <f>B12</f>
        <v>41486</v>
      </c>
      <c r="AG12" s="32" t="str">
        <f>IF(C12="","",IF(C12&lt;=D12,"GRN",IF(C12&lt;=E12,"YEL",IF(C12&lt;=F12,"RED","BLK"))))</f>
        <v/>
      </c>
      <c r="AH12" s="32"/>
      <c r="AJ12" s="47"/>
      <c r="AK12" s="47"/>
      <c r="AL12" s="47"/>
      <c r="AM12" s="47"/>
      <c r="AN12" s="47"/>
      <c r="AO12" s="47"/>
      <c r="AP12" s="47"/>
      <c r="AQ12" s="47"/>
      <c r="AR12" s="47"/>
    </row>
    <row r="13" spans="1:44" ht="12" customHeight="1" x14ac:dyDescent="0.15">
      <c r="A13" s="14"/>
      <c r="B13" s="22">
        <v>41517</v>
      </c>
      <c r="C13" s="61"/>
      <c r="D13" s="62"/>
      <c r="E13" s="62"/>
      <c r="F13" s="62"/>
      <c r="G13" s="62"/>
      <c r="H13" s="60"/>
      <c r="I13" s="60"/>
      <c r="J13" s="63"/>
      <c r="K13" s="6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Y13" s="62"/>
      <c r="Z13" s="62"/>
      <c r="AA13" s="62"/>
      <c r="AB13" s="62"/>
      <c r="AC13" s="62"/>
      <c r="AD13" s="22">
        <v>41517</v>
      </c>
      <c r="AF13" s="31">
        <f t="shared" ref="AF13:AF29" si="0">B13</f>
        <v>41517</v>
      </c>
      <c r="AG13" s="32" t="str">
        <f t="shared" ref="AG13:AG28" si="1">IF(C13="","",IF(C13&lt;=D13,"GRN",IF(C13&lt;=E13,"YEL",IF(C13&lt;=F13,"RED","BLK"))))</f>
        <v/>
      </c>
      <c r="AH13" s="32" t="str">
        <f>IF(C13="","",IF(C13&lt;C12,"PLUS",IF(C13=C12,"EQU","MIN")))</f>
        <v/>
      </c>
      <c r="AJ13" s="47"/>
      <c r="AK13" s="17"/>
      <c r="AL13" s="47"/>
      <c r="AM13" s="24" t="s">
        <v>32</v>
      </c>
      <c r="AN13" s="47"/>
      <c r="AO13" s="47"/>
      <c r="AP13" s="47"/>
      <c r="AQ13" s="47"/>
      <c r="AR13" s="47"/>
    </row>
    <row r="14" spans="1:44" ht="12" customHeight="1" x14ac:dyDescent="0.15">
      <c r="A14" s="14"/>
      <c r="B14" s="22">
        <v>41547</v>
      </c>
      <c r="C14" s="61"/>
      <c r="D14" s="62"/>
      <c r="E14" s="62"/>
      <c r="F14" s="62"/>
      <c r="G14" s="62"/>
      <c r="H14" s="60"/>
      <c r="I14" s="60"/>
      <c r="J14" s="63"/>
      <c r="K14" s="6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Y14" s="62"/>
      <c r="Z14" s="62"/>
      <c r="AA14" s="62"/>
      <c r="AB14" s="62"/>
      <c r="AC14" s="62"/>
      <c r="AD14" s="22">
        <v>41547</v>
      </c>
      <c r="AF14" s="31">
        <f t="shared" si="0"/>
        <v>41547</v>
      </c>
      <c r="AG14" s="32" t="str">
        <f t="shared" si="1"/>
        <v/>
      </c>
      <c r="AH14" s="32" t="str">
        <f t="shared" ref="AH14:AH29" si="2">IF(C14="","",IF(C14&lt;C13,"PLUS",IF(C14=C13,"EQU","MIN")))</f>
        <v/>
      </c>
      <c r="AJ14" s="47"/>
      <c r="AK14" s="47"/>
      <c r="AL14" s="47"/>
      <c r="AM14" s="24"/>
      <c r="AN14" s="47"/>
      <c r="AO14" s="47"/>
      <c r="AP14" s="47"/>
      <c r="AQ14" s="47"/>
      <c r="AR14" s="47"/>
    </row>
    <row r="15" spans="1:44" ht="12" customHeight="1" x14ac:dyDescent="0.15">
      <c r="A15" s="14"/>
      <c r="B15" s="22">
        <v>41578</v>
      </c>
      <c r="C15" s="61"/>
      <c r="D15" s="62"/>
      <c r="E15" s="62"/>
      <c r="F15" s="62"/>
      <c r="G15" s="62"/>
      <c r="H15" s="60"/>
      <c r="I15" s="60"/>
      <c r="J15" s="63"/>
      <c r="K15" s="6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Y15" s="62"/>
      <c r="Z15" s="62"/>
      <c r="AA15" s="62"/>
      <c r="AB15" s="62"/>
      <c r="AC15" s="62"/>
      <c r="AD15" s="22">
        <v>41578</v>
      </c>
      <c r="AF15" s="31">
        <f t="shared" si="0"/>
        <v>41578</v>
      </c>
      <c r="AG15" s="32" t="str">
        <f t="shared" si="1"/>
        <v/>
      </c>
      <c r="AH15" s="32" t="str">
        <f t="shared" si="2"/>
        <v/>
      </c>
      <c r="AJ15" s="47"/>
      <c r="AK15" s="18"/>
      <c r="AL15" s="47"/>
      <c r="AM15" s="24" t="s">
        <v>44</v>
      </c>
      <c r="AN15" s="47"/>
      <c r="AO15" s="47"/>
      <c r="AP15" s="47"/>
      <c r="AQ15" s="47"/>
      <c r="AR15" s="47"/>
    </row>
    <row r="16" spans="1:44" ht="12" customHeight="1" x14ac:dyDescent="0.15">
      <c r="A16" s="14"/>
      <c r="B16" s="22">
        <v>41608</v>
      </c>
      <c r="C16" s="61"/>
      <c r="D16" s="62"/>
      <c r="E16" s="62"/>
      <c r="F16" s="62"/>
      <c r="G16" s="62"/>
      <c r="H16" s="60"/>
      <c r="I16" s="60"/>
      <c r="J16" s="63"/>
      <c r="K16" s="6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Y16" s="62"/>
      <c r="Z16" s="62"/>
      <c r="AA16" s="62"/>
      <c r="AB16" s="62"/>
      <c r="AC16" s="62"/>
      <c r="AD16" s="22">
        <v>41608</v>
      </c>
      <c r="AF16" s="31">
        <f t="shared" si="0"/>
        <v>41608</v>
      </c>
      <c r="AG16" s="32" t="str">
        <f t="shared" si="1"/>
        <v/>
      </c>
      <c r="AH16" s="32" t="str">
        <f t="shared" si="2"/>
        <v/>
      </c>
      <c r="AJ16" s="47"/>
      <c r="AK16" s="47"/>
      <c r="AL16" s="47"/>
      <c r="AM16" s="24"/>
      <c r="AN16" s="47"/>
      <c r="AO16" s="47"/>
      <c r="AP16" s="47"/>
      <c r="AQ16" s="47"/>
      <c r="AR16" s="47"/>
    </row>
    <row r="17" spans="1:44" ht="12" customHeight="1" x14ac:dyDescent="0.15">
      <c r="A17" s="14"/>
      <c r="B17" s="22">
        <v>41639</v>
      </c>
      <c r="C17" s="61"/>
      <c r="D17" s="62"/>
      <c r="E17" s="62"/>
      <c r="F17" s="62"/>
      <c r="G17" s="62"/>
      <c r="H17" s="60"/>
      <c r="I17" s="60"/>
      <c r="J17" s="63"/>
      <c r="K17" s="6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Y17" s="62"/>
      <c r="Z17" s="62"/>
      <c r="AA17" s="62"/>
      <c r="AB17" s="62"/>
      <c r="AC17" s="62"/>
      <c r="AD17" s="22">
        <v>41639</v>
      </c>
      <c r="AF17" s="31">
        <f t="shared" si="0"/>
        <v>41639</v>
      </c>
      <c r="AG17" s="32" t="str">
        <f t="shared" si="1"/>
        <v/>
      </c>
      <c r="AH17" s="32" t="str">
        <f t="shared" si="2"/>
        <v/>
      </c>
      <c r="AJ17" s="47"/>
      <c r="AK17" s="19"/>
      <c r="AL17" s="47"/>
      <c r="AM17" s="24" t="s">
        <v>45</v>
      </c>
      <c r="AN17" s="47"/>
      <c r="AO17" s="47"/>
      <c r="AP17" s="47"/>
      <c r="AQ17" s="47"/>
      <c r="AR17" s="47"/>
    </row>
    <row r="18" spans="1:44" ht="12" customHeight="1" x14ac:dyDescent="0.15">
      <c r="A18" s="14"/>
      <c r="B18" s="7">
        <v>41670</v>
      </c>
      <c r="C18" s="61"/>
      <c r="D18" s="62"/>
      <c r="E18" s="62"/>
      <c r="F18" s="62"/>
      <c r="G18" s="62"/>
      <c r="H18" s="62"/>
      <c r="I18" s="60"/>
      <c r="J18" s="63"/>
      <c r="K18" s="6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Y18" s="62"/>
      <c r="Z18" s="62"/>
      <c r="AA18" s="62"/>
      <c r="AB18" s="62"/>
      <c r="AC18" s="62"/>
      <c r="AD18" s="7">
        <v>41670</v>
      </c>
      <c r="AF18" s="31">
        <f t="shared" si="0"/>
        <v>41670</v>
      </c>
      <c r="AG18" s="32" t="str">
        <f t="shared" si="1"/>
        <v/>
      </c>
      <c r="AH18" s="32" t="str">
        <f t="shared" si="2"/>
        <v/>
      </c>
      <c r="AJ18" s="47"/>
      <c r="AK18" s="47"/>
      <c r="AL18" s="47"/>
      <c r="AM18" s="24"/>
      <c r="AN18" s="47"/>
      <c r="AO18" s="47"/>
      <c r="AP18" s="47"/>
      <c r="AQ18" s="47"/>
      <c r="AR18" s="47"/>
    </row>
    <row r="19" spans="1:44" ht="12" customHeight="1" x14ac:dyDescent="0.15">
      <c r="A19" s="14"/>
      <c r="B19" s="7">
        <v>41698</v>
      </c>
      <c r="C19" s="61"/>
      <c r="D19" s="62"/>
      <c r="E19" s="62"/>
      <c r="F19" s="62"/>
      <c r="G19" s="62"/>
      <c r="H19" s="62"/>
      <c r="I19" s="60"/>
      <c r="J19" s="63"/>
      <c r="K19" s="6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Y19" s="62"/>
      <c r="Z19" s="62"/>
      <c r="AA19" s="62"/>
      <c r="AB19" s="62"/>
      <c r="AC19" s="62"/>
      <c r="AD19" s="7">
        <v>41698</v>
      </c>
      <c r="AF19" s="31">
        <f t="shared" si="0"/>
        <v>41698</v>
      </c>
      <c r="AG19" s="32" t="str">
        <f t="shared" si="1"/>
        <v/>
      </c>
      <c r="AH19" s="32" t="str">
        <f t="shared" si="2"/>
        <v/>
      </c>
      <c r="AJ19" s="47"/>
      <c r="AK19" s="20"/>
      <c r="AL19" s="47"/>
      <c r="AM19" s="24" t="s">
        <v>34</v>
      </c>
      <c r="AN19" s="47"/>
      <c r="AO19" s="47"/>
      <c r="AP19" s="47"/>
      <c r="AQ19" s="47"/>
      <c r="AR19" s="47"/>
    </row>
    <row r="20" spans="1:44" ht="12" customHeight="1" x14ac:dyDescent="0.15">
      <c r="A20" s="14"/>
      <c r="B20" s="7">
        <v>41729</v>
      </c>
      <c r="C20" s="61"/>
      <c r="D20" s="62"/>
      <c r="E20" s="62"/>
      <c r="F20" s="62"/>
      <c r="G20" s="62"/>
      <c r="H20" s="62"/>
      <c r="I20" s="60"/>
      <c r="J20" s="63"/>
      <c r="K20" s="6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Y20" s="62"/>
      <c r="Z20" s="62"/>
      <c r="AA20" s="62"/>
      <c r="AB20" s="62"/>
      <c r="AC20" s="62"/>
      <c r="AD20" s="7">
        <v>41729</v>
      </c>
      <c r="AF20" s="31">
        <f t="shared" si="0"/>
        <v>41729</v>
      </c>
      <c r="AG20" s="32" t="str">
        <f t="shared" si="1"/>
        <v/>
      </c>
      <c r="AH20" s="32" t="str">
        <f t="shared" si="2"/>
        <v/>
      </c>
      <c r="AJ20" s="47"/>
      <c r="AK20" s="47"/>
      <c r="AL20" s="47"/>
      <c r="AM20" s="47"/>
      <c r="AN20" s="47"/>
      <c r="AO20" s="47"/>
      <c r="AP20" s="47"/>
      <c r="AQ20" s="47"/>
      <c r="AR20" s="47"/>
    </row>
    <row r="21" spans="1:44" ht="12" customHeight="1" x14ac:dyDescent="0.15">
      <c r="A21" s="14"/>
      <c r="B21" s="7">
        <v>41759</v>
      </c>
      <c r="C21" s="61"/>
      <c r="D21" s="62"/>
      <c r="E21" s="62"/>
      <c r="F21" s="62"/>
      <c r="G21" s="62"/>
      <c r="H21" s="62"/>
      <c r="I21" s="60"/>
      <c r="J21" s="63"/>
      <c r="K21" s="6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Y21" s="62"/>
      <c r="Z21" s="62"/>
      <c r="AA21" s="62"/>
      <c r="AB21" s="62"/>
      <c r="AC21" s="62"/>
      <c r="AD21" s="7">
        <v>41759</v>
      </c>
      <c r="AF21" s="31">
        <f t="shared" si="0"/>
        <v>41759</v>
      </c>
      <c r="AG21" s="32" t="str">
        <f t="shared" si="1"/>
        <v/>
      </c>
      <c r="AH21" s="32" t="str">
        <f t="shared" si="2"/>
        <v/>
      </c>
      <c r="AJ21" s="47"/>
      <c r="AK21" s="47"/>
      <c r="AL21" s="47"/>
      <c r="AM21" s="47"/>
      <c r="AN21" s="47"/>
      <c r="AO21" s="47"/>
      <c r="AP21" s="47"/>
      <c r="AQ21" s="47"/>
      <c r="AR21" s="47"/>
    </row>
    <row r="22" spans="1:44" ht="12" customHeight="1" x14ac:dyDescent="0.15">
      <c r="A22" s="14"/>
      <c r="B22" s="7">
        <v>41790</v>
      </c>
      <c r="C22" s="61"/>
      <c r="D22" s="62"/>
      <c r="E22" s="62"/>
      <c r="F22" s="62"/>
      <c r="G22" s="62"/>
      <c r="H22" s="62"/>
      <c r="I22" s="60"/>
      <c r="J22" s="63"/>
      <c r="K22" s="6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Y22" s="62"/>
      <c r="Z22" s="62"/>
      <c r="AA22" s="62"/>
      <c r="AB22" s="62"/>
      <c r="AC22" s="62"/>
      <c r="AD22" s="7">
        <v>41790</v>
      </c>
      <c r="AF22" s="31">
        <f t="shared" si="0"/>
        <v>41790</v>
      </c>
      <c r="AG22" s="32" t="str">
        <f t="shared" si="1"/>
        <v/>
      </c>
      <c r="AH22" s="32" t="str">
        <f t="shared" si="2"/>
        <v/>
      </c>
      <c r="AJ22" s="26"/>
      <c r="AK22" s="27" t="s">
        <v>36</v>
      </c>
      <c r="AL22" s="26"/>
      <c r="AM22" s="26"/>
      <c r="AN22" s="26"/>
      <c r="AO22" s="26"/>
      <c r="AP22" s="26"/>
      <c r="AQ22" s="26"/>
      <c r="AR22" s="26"/>
    </row>
    <row r="23" spans="1:44" ht="12" customHeight="1" x14ac:dyDescent="0.15">
      <c r="A23" s="14"/>
      <c r="B23" s="7">
        <v>41820</v>
      </c>
      <c r="C23" s="61"/>
      <c r="D23" s="62"/>
      <c r="E23" s="62"/>
      <c r="F23" s="62"/>
      <c r="G23" s="62"/>
      <c r="H23" s="62"/>
      <c r="I23" s="60"/>
      <c r="J23" s="63"/>
      <c r="K23" s="6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Y23" s="62"/>
      <c r="Z23" s="62"/>
      <c r="AA23" s="62"/>
      <c r="AB23" s="62"/>
      <c r="AC23" s="62"/>
      <c r="AD23" s="7">
        <v>41820</v>
      </c>
      <c r="AF23" s="31">
        <f t="shared" si="0"/>
        <v>41820</v>
      </c>
      <c r="AG23" s="32" t="str">
        <f t="shared" si="1"/>
        <v/>
      </c>
      <c r="AH23" s="32" t="str">
        <f t="shared" si="2"/>
        <v/>
      </c>
      <c r="AJ23" s="47"/>
      <c r="AK23" s="47"/>
      <c r="AL23" s="47"/>
      <c r="AM23" s="47"/>
      <c r="AN23" s="47"/>
      <c r="AO23" s="47"/>
      <c r="AP23" s="47"/>
      <c r="AQ23" s="47"/>
      <c r="AR23" s="47"/>
    </row>
    <row r="24" spans="1:44" ht="12" customHeight="1" x14ac:dyDescent="0.15">
      <c r="A24" s="15"/>
      <c r="B24" s="7">
        <v>41851</v>
      </c>
      <c r="C24" s="61"/>
      <c r="D24" s="62"/>
      <c r="E24" s="62"/>
      <c r="F24" s="62"/>
      <c r="G24" s="62"/>
      <c r="H24" s="62"/>
      <c r="I24" s="60"/>
      <c r="J24" s="63"/>
      <c r="K24" s="6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Y24" s="62"/>
      <c r="Z24" s="62"/>
      <c r="AA24" s="62"/>
      <c r="AB24" s="62"/>
      <c r="AC24" s="62"/>
      <c r="AD24" s="7">
        <v>41851</v>
      </c>
      <c r="AF24" s="31">
        <f t="shared" si="0"/>
        <v>41851</v>
      </c>
      <c r="AG24" s="32" t="str">
        <f t="shared" si="1"/>
        <v/>
      </c>
      <c r="AH24" s="32" t="str">
        <f t="shared" si="2"/>
        <v/>
      </c>
      <c r="AJ24" s="47"/>
      <c r="AK24" s="25" t="s">
        <v>1</v>
      </c>
      <c r="AL24" s="47"/>
      <c r="AM24" s="47" t="s">
        <v>37</v>
      </c>
      <c r="AN24" s="47"/>
      <c r="AO24" s="47"/>
      <c r="AP24" s="47"/>
      <c r="AQ24" s="47"/>
      <c r="AR24" s="47"/>
    </row>
    <row r="25" spans="1:44" ht="12" customHeight="1" x14ac:dyDescent="0.15">
      <c r="A25" s="15"/>
      <c r="B25" s="7">
        <v>41882</v>
      </c>
      <c r="C25" s="64"/>
      <c r="D25" s="62"/>
      <c r="E25" s="62"/>
      <c r="F25" s="62"/>
      <c r="G25" s="62"/>
      <c r="H25" s="62"/>
      <c r="I25" s="60"/>
      <c r="J25" s="63"/>
      <c r="K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Y25" s="62"/>
      <c r="Z25" s="62"/>
      <c r="AA25" s="62"/>
      <c r="AB25" s="62"/>
      <c r="AC25" s="62"/>
      <c r="AD25" s="7">
        <v>41882</v>
      </c>
      <c r="AF25" s="31">
        <f t="shared" si="0"/>
        <v>41882</v>
      </c>
      <c r="AG25" s="32" t="str">
        <f t="shared" si="1"/>
        <v/>
      </c>
      <c r="AH25" s="32" t="str">
        <f t="shared" si="2"/>
        <v/>
      </c>
      <c r="AJ25" s="47"/>
      <c r="AK25" s="47"/>
      <c r="AL25" s="47"/>
      <c r="AM25" s="47"/>
      <c r="AN25" s="47"/>
      <c r="AO25" s="47"/>
      <c r="AP25" s="47"/>
      <c r="AQ25" s="47"/>
      <c r="AR25" s="47"/>
    </row>
    <row r="26" spans="1:44" ht="12" customHeight="1" x14ac:dyDescent="0.15">
      <c r="A26" s="15"/>
      <c r="B26" s="7">
        <v>41912</v>
      </c>
      <c r="C26" s="61"/>
      <c r="D26" s="62"/>
      <c r="E26" s="62"/>
      <c r="F26" s="62"/>
      <c r="G26" s="62"/>
      <c r="H26" s="62"/>
      <c r="I26" s="60"/>
      <c r="J26" s="63"/>
      <c r="K26" s="6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Y26" s="62"/>
      <c r="Z26" s="62"/>
      <c r="AA26" s="62"/>
      <c r="AB26" s="62"/>
      <c r="AC26" s="62"/>
      <c r="AD26" s="7">
        <v>41912</v>
      </c>
      <c r="AF26" s="31">
        <f t="shared" si="0"/>
        <v>41912</v>
      </c>
      <c r="AG26" s="32" t="str">
        <f t="shared" si="1"/>
        <v/>
      </c>
      <c r="AH26" s="32" t="str">
        <f t="shared" si="2"/>
        <v/>
      </c>
      <c r="AJ26" s="47"/>
      <c r="AK26" s="25" t="s">
        <v>33</v>
      </c>
      <c r="AL26" s="47"/>
      <c r="AM26" s="47" t="s">
        <v>38</v>
      </c>
      <c r="AN26" s="47"/>
      <c r="AO26" s="47"/>
      <c r="AP26" s="47"/>
      <c r="AQ26" s="47"/>
      <c r="AR26" s="47"/>
    </row>
    <row r="27" spans="1:44" ht="12" customHeight="1" x14ac:dyDescent="0.15">
      <c r="A27" s="15"/>
      <c r="B27" s="7">
        <v>41943</v>
      </c>
      <c r="C27" s="61"/>
      <c r="D27" s="62"/>
      <c r="E27" s="62"/>
      <c r="F27" s="62"/>
      <c r="G27" s="62"/>
      <c r="H27" s="62"/>
      <c r="I27" s="60"/>
      <c r="J27" s="63"/>
      <c r="K27" s="6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62"/>
      <c r="Z27" s="62"/>
      <c r="AA27" s="62"/>
      <c r="AB27" s="62"/>
      <c r="AC27" s="62"/>
      <c r="AD27" s="7">
        <v>41943</v>
      </c>
      <c r="AF27" s="31">
        <f t="shared" si="0"/>
        <v>41943</v>
      </c>
      <c r="AG27" s="32" t="str">
        <f t="shared" si="1"/>
        <v/>
      </c>
      <c r="AH27" s="32" t="str">
        <f t="shared" si="2"/>
        <v/>
      </c>
      <c r="AJ27" s="47"/>
      <c r="AK27" s="47"/>
      <c r="AL27" s="47"/>
      <c r="AM27" s="47"/>
      <c r="AN27" s="47"/>
      <c r="AO27" s="47"/>
      <c r="AP27" s="47"/>
      <c r="AQ27" s="47"/>
      <c r="AR27" s="47"/>
    </row>
    <row r="28" spans="1:44" ht="12" customHeight="1" x14ac:dyDescent="0.15">
      <c r="A28" s="15"/>
      <c r="B28" s="7">
        <v>41973</v>
      </c>
      <c r="C28" s="65"/>
      <c r="D28" s="62"/>
      <c r="E28" s="62"/>
      <c r="F28" s="62"/>
      <c r="G28" s="62"/>
      <c r="H28" s="62"/>
      <c r="I28" s="60"/>
      <c r="J28" s="63"/>
      <c r="K28" s="6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Y28" s="62"/>
      <c r="Z28" s="62"/>
      <c r="AA28" s="62"/>
      <c r="AB28" s="62"/>
      <c r="AC28" s="62"/>
      <c r="AD28" s="7">
        <v>41973</v>
      </c>
      <c r="AF28" s="31">
        <f t="shared" si="0"/>
        <v>41973</v>
      </c>
      <c r="AG28" s="32" t="str">
        <f t="shared" si="1"/>
        <v/>
      </c>
      <c r="AH28" s="32" t="str">
        <f t="shared" si="2"/>
        <v/>
      </c>
      <c r="AJ28" s="47"/>
      <c r="AK28" s="25" t="s">
        <v>31</v>
      </c>
      <c r="AL28" s="47"/>
      <c r="AM28" s="47" t="s">
        <v>46</v>
      </c>
      <c r="AN28" s="47"/>
      <c r="AO28" s="47"/>
      <c r="AP28" s="47"/>
      <c r="AQ28" s="47"/>
      <c r="AR28" s="47"/>
    </row>
    <row r="29" spans="1:44" ht="12" customHeight="1" x14ac:dyDescent="0.15">
      <c r="A29" s="15"/>
      <c r="B29" s="7">
        <v>42004</v>
      </c>
      <c r="C29" s="61"/>
      <c r="D29" s="62"/>
      <c r="E29" s="62"/>
      <c r="F29" s="62"/>
      <c r="G29" s="62"/>
      <c r="H29" s="62"/>
      <c r="I29" s="60"/>
      <c r="J29" s="63"/>
      <c r="K29" s="6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Y29" s="62"/>
      <c r="Z29" s="62"/>
      <c r="AA29" s="62"/>
      <c r="AB29" s="62"/>
      <c r="AC29" s="62"/>
      <c r="AD29" s="7">
        <v>42004</v>
      </c>
      <c r="AF29" s="31">
        <f t="shared" si="0"/>
        <v>42004</v>
      </c>
      <c r="AG29" s="32" t="str">
        <f>IF(C29="","",IF(C29&lt;=D29,"GRN",IF(C29&lt;=E29,"YEL",IF(C29&lt;=F29,"RED","BLK"))))</f>
        <v/>
      </c>
      <c r="AH29" s="32" t="str">
        <f t="shared" si="2"/>
        <v/>
      </c>
      <c r="AJ29" s="47"/>
      <c r="AK29" s="47"/>
      <c r="AL29" s="47"/>
      <c r="AM29" s="47"/>
      <c r="AN29" s="47"/>
      <c r="AO29" s="47"/>
      <c r="AP29" s="47"/>
      <c r="AQ29" s="47"/>
      <c r="AR29" s="47"/>
    </row>
    <row r="30" spans="1:44" ht="12" customHeight="1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44" ht="12" customHeight="1" x14ac:dyDescent="0.2">
      <c r="B31" s="95" t="s">
        <v>9</v>
      </c>
      <c r="C31" s="96"/>
      <c r="D31" s="96"/>
      <c r="E31" s="96"/>
      <c r="F31" s="96"/>
      <c r="G31" s="96"/>
      <c r="H31" s="96"/>
      <c r="I31" s="96"/>
      <c r="J31" s="96"/>
      <c r="K31" s="96"/>
      <c r="L31" s="2"/>
      <c r="M31" s="49" t="s">
        <v>15</v>
      </c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44" ht="6" customHeight="1" x14ac:dyDescent="0.2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2"/>
      <c r="M32" s="49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37" ht="10.5" hidden="1" x14ac:dyDescent="0.15">
      <c r="B33" s="11">
        <v>42004</v>
      </c>
      <c r="C33" s="87"/>
      <c r="D33" s="87"/>
      <c r="E33" s="87"/>
      <c r="F33" s="87"/>
      <c r="G33" s="87"/>
      <c r="H33" s="87"/>
      <c r="I33" s="87"/>
      <c r="J33" s="87"/>
      <c r="K33" s="87"/>
      <c r="L33" s="12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2"/>
    </row>
    <row r="34" spans="2:37" ht="10.5" hidden="1" x14ac:dyDescent="0.15">
      <c r="B34" s="11">
        <v>41973</v>
      </c>
      <c r="C34" s="87"/>
      <c r="D34" s="87"/>
      <c r="E34" s="87"/>
      <c r="F34" s="87"/>
      <c r="G34" s="87"/>
      <c r="H34" s="87"/>
      <c r="I34" s="87"/>
      <c r="J34" s="87"/>
      <c r="K34" s="87"/>
      <c r="L34" s="12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2"/>
    </row>
    <row r="35" spans="2:37" ht="10.5" hidden="1" x14ac:dyDescent="0.15">
      <c r="B35" s="11">
        <v>41943</v>
      </c>
      <c r="C35" s="87"/>
      <c r="D35" s="87"/>
      <c r="E35" s="87"/>
      <c r="F35" s="87"/>
      <c r="G35" s="87"/>
      <c r="H35" s="87"/>
      <c r="I35" s="87"/>
      <c r="J35" s="87"/>
      <c r="K35" s="87"/>
      <c r="L35" s="12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2"/>
    </row>
    <row r="36" spans="2:37" ht="10.5" hidden="1" x14ac:dyDescent="0.15">
      <c r="B36" s="11">
        <v>41912</v>
      </c>
      <c r="C36" s="87"/>
      <c r="D36" s="87"/>
      <c r="E36" s="87"/>
      <c r="F36" s="87"/>
      <c r="G36" s="87"/>
      <c r="H36" s="87"/>
      <c r="I36" s="87"/>
      <c r="J36" s="87"/>
      <c r="K36" s="87"/>
      <c r="L36" s="12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2"/>
    </row>
    <row r="37" spans="2:37" ht="10.5" hidden="1" x14ac:dyDescent="0.15">
      <c r="B37" s="11">
        <v>41882</v>
      </c>
      <c r="C37" s="87"/>
      <c r="D37" s="87"/>
      <c r="E37" s="87"/>
      <c r="F37" s="87"/>
      <c r="G37" s="87"/>
      <c r="H37" s="87"/>
      <c r="I37" s="87"/>
      <c r="J37" s="87"/>
      <c r="K37" s="87"/>
      <c r="L37" s="12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2"/>
    </row>
    <row r="38" spans="2:37" ht="10.5" hidden="1" x14ac:dyDescent="0.15">
      <c r="B38" s="11">
        <v>41851</v>
      </c>
      <c r="C38" s="87"/>
      <c r="D38" s="87"/>
      <c r="E38" s="87"/>
      <c r="F38" s="87"/>
      <c r="G38" s="87"/>
      <c r="H38" s="87"/>
      <c r="I38" s="87"/>
      <c r="J38" s="87"/>
      <c r="K38" s="87"/>
      <c r="L38" s="12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2"/>
    </row>
    <row r="39" spans="2:37" ht="10.5" hidden="1" x14ac:dyDescent="0.15">
      <c r="B39" s="11">
        <v>41820</v>
      </c>
      <c r="C39" s="87"/>
      <c r="D39" s="87"/>
      <c r="E39" s="87"/>
      <c r="F39" s="87"/>
      <c r="G39" s="87"/>
      <c r="H39" s="87"/>
      <c r="I39" s="87"/>
      <c r="J39" s="87"/>
      <c r="K39" s="87"/>
      <c r="L39" s="12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2"/>
    </row>
    <row r="40" spans="2:37" ht="10.5" hidden="1" x14ac:dyDescent="0.15">
      <c r="B40" s="11">
        <v>41790</v>
      </c>
      <c r="C40" s="87"/>
      <c r="D40" s="87"/>
      <c r="E40" s="87"/>
      <c r="F40" s="87"/>
      <c r="G40" s="87"/>
      <c r="H40" s="87"/>
      <c r="I40" s="87"/>
      <c r="J40" s="87"/>
      <c r="K40" s="87"/>
      <c r="L40" s="12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2"/>
    </row>
    <row r="41" spans="2:37" ht="10.5" hidden="1" x14ac:dyDescent="0.15">
      <c r="B41" s="11">
        <v>41759</v>
      </c>
      <c r="C41" s="87"/>
      <c r="D41" s="87"/>
      <c r="E41" s="87"/>
      <c r="F41" s="87"/>
      <c r="G41" s="87"/>
      <c r="H41" s="87"/>
      <c r="I41" s="87"/>
      <c r="J41" s="87"/>
      <c r="K41" s="87"/>
      <c r="L41" s="12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2"/>
    </row>
    <row r="42" spans="2:37" ht="10.5" hidden="1" x14ac:dyDescent="0.15">
      <c r="B42" s="11">
        <v>41729</v>
      </c>
      <c r="C42" s="87"/>
      <c r="D42" s="87"/>
      <c r="E42" s="87"/>
      <c r="F42" s="87"/>
      <c r="G42" s="87"/>
      <c r="H42" s="87"/>
      <c r="I42" s="87"/>
      <c r="J42" s="87"/>
      <c r="K42" s="87"/>
      <c r="L42" s="12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2"/>
    </row>
    <row r="43" spans="2:37" ht="10.5" hidden="1" x14ac:dyDescent="0.15">
      <c r="B43" s="11">
        <v>41698</v>
      </c>
      <c r="C43" s="87"/>
      <c r="D43" s="87"/>
      <c r="E43" s="87"/>
      <c r="F43" s="87"/>
      <c r="G43" s="87"/>
      <c r="H43" s="87"/>
      <c r="I43" s="87"/>
      <c r="J43" s="87"/>
      <c r="K43" s="87"/>
      <c r="L43" s="12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2"/>
    </row>
    <row r="44" spans="2:37" ht="10.5" x14ac:dyDescent="0.15">
      <c r="B44" s="11">
        <v>41670</v>
      </c>
      <c r="C44" s="87"/>
      <c r="D44" s="87"/>
      <c r="E44" s="87"/>
      <c r="F44" s="87"/>
      <c r="G44" s="87"/>
      <c r="H44" s="87"/>
      <c r="I44" s="87"/>
      <c r="J44" s="87"/>
      <c r="K44" s="87"/>
      <c r="L44" s="12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2"/>
      <c r="Y44" s="97" t="s">
        <v>60</v>
      </c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</row>
  </sheetData>
  <mergeCells count="49">
    <mergeCell ref="Y2:AR2"/>
    <mergeCell ref="B4:C4"/>
    <mergeCell ref="D4:F4"/>
    <mergeCell ref="G4:V5"/>
    <mergeCell ref="B5:C5"/>
    <mergeCell ref="D5:F5"/>
    <mergeCell ref="AC9:AC10"/>
    <mergeCell ref="C7:V7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Y9:Y10"/>
    <mergeCell ref="Z9:Z10"/>
    <mergeCell ref="AA9:AA10"/>
    <mergeCell ref="AB9:AB10"/>
    <mergeCell ref="C37:K37"/>
    <mergeCell ref="M37:V37"/>
    <mergeCell ref="C38:K38"/>
    <mergeCell ref="M38:V38"/>
    <mergeCell ref="B31:K31"/>
    <mergeCell ref="C33:K33"/>
    <mergeCell ref="M33:V33"/>
    <mergeCell ref="C34:K34"/>
    <mergeCell ref="M34:V34"/>
    <mergeCell ref="C35:K35"/>
    <mergeCell ref="M35:V35"/>
    <mergeCell ref="Y44:AK44"/>
    <mergeCell ref="F2:V2"/>
    <mergeCell ref="C42:K42"/>
    <mergeCell ref="M42:V42"/>
    <mergeCell ref="C43:K43"/>
    <mergeCell ref="M43:V43"/>
    <mergeCell ref="C44:K44"/>
    <mergeCell ref="M44:V44"/>
    <mergeCell ref="C39:K39"/>
    <mergeCell ref="M39:V39"/>
    <mergeCell ref="C40:K40"/>
    <mergeCell ref="M40:V40"/>
    <mergeCell ref="C41:K41"/>
    <mergeCell ref="M41:V41"/>
    <mergeCell ref="C36:K36"/>
    <mergeCell ref="M36:V36"/>
  </mergeCells>
  <conditionalFormatting sqref="AG12">
    <cfRule type="cellIs" dxfId="22" priority="9" operator="equal">
      <formula>"BLK"</formula>
    </cfRule>
    <cfRule type="cellIs" dxfId="21" priority="10" operator="equal">
      <formula>"RED"</formula>
    </cfRule>
    <cfRule type="cellIs" dxfId="20" priority="11" operator="equal">
      <formula>"YEL"</formula>
    </cfRule>
    <cfRule type="cellIs" dxfId="19" priority="12" operator="equal">
      <formula>"GRN"</formula>
    </cfRule>
  </conditionalFormatting>
  <conditionalFormatting sqref="AG13:AG28">
    <cfRule type="cellIs" dxfId="18" priority="5" operator="equal">
      <formula>"BLK"</formula>
    </cfRule>
    <cfRule type="cellIs" dxfId="17" priority="6" operator="equal">
      <formula>"RED"</formula>
    </cfRule>
    <cfRule type="cellIs" dxfId="16" priority="7" operator="equal">
      <formula>"YEL"</formula>
    </cfRule>
    <cfRule type="cellIs" dxfId="15" priority="8" operator="equal">
      <formula>"GRN"</formula>
    </cfRule>
  </conditionalFormatting>
  <conditionalFormatting sqref="AG29">
    <cfRule type="cellIs" dxfId="14" priority="1" operator="equal">
      <formula>"BLK"</formula>
    </cfRule>
    <cfRule type="cellIs" dxfId="13" priority="2" operator="equal">
      <formula>"RED"</formula>
    </cfRule>
    <cfRule type="cellIs" dxfId="12" priority="3" operator="equal">
      <formula>"YEL"</formula>
    </cfRule>
    <cfRule type="cellIs" dxfId="11" priority="4" operator="equal">
      <formula>"GRN"</formula>
    </cfRule>
  </conditionalFormatting>
  <pageMargins left="0.39370078740157483" right="0.39370078740157483" top="0.39370078740157483" bottom="0.6692913385826772" header="0.39370078740157483" footer="0.35433070866141736"/>
  <pageSetup paperSize="9" orientation="landscape" verticalDpi="0" r:id="rId1"/>
  <headerFooter alignWithMargins="0">
    <oddFooter>&amp;L&amp;6TomTom Confidential&amp;R&amp;6Printed on &amp;D
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7"/>
  <sheetViews>
    <sheetView showGridLines="0" zoomScaleNormal="100" workbookViewId="0"/>
  </sheetViews>
  <sheetFormatPr defaultColWidth="6.5" defaultRowHeight="12" customHeight="1" x14ac:dyDescent="0.15"/>
  <cols>
    <col min="1" max="1" width="2" style="43" customWidth="1"/>
    <col min="2" max="11" width="6.5" style="43" customWidth="1"/>
    <col min="12" max="12" width="2" style="43" customWidth="1"/>
    <col min="13" max="22" width="6.5" style="43" customWidth="1"/>
    <col min="23" max="23" width="2" style="43" customWidth="1"/>
    <col min="24" max="25" width="6.5" style="43"/>
    <col min="26" max="26" width="4" style="43" customWidth="1"/>
    <col min="27" max="27" width="3.75" style="43" customWidth="1"/>
    <col min="28" max="29" width="6.5" style="43"/>
    <col min="30" max="30" width="2" style="43" customWidth="1"/>
    <col min="31" max="31" width="1.125" style="43" customWidth="1"/>
    <col min="32" max="16384" width="6.5" style="43"/>
  </cols>
  <sheetData>
    <row r="1" spans="1:37" ht="8.25" customHeight="1" x14ac:dyDescent="0.15"/>
    <row r="2" spans="1:37" ht="24" customHeight="1" x14ac:dyDescent="0.15">
      <c r="F2" s="114" t="s">
        <v>24</v>
      </c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Y2" s="94" t="s">
        <v>58</v>
      </c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spans="1:37" ht="4.5" customHeight="1" x14ac:dyDescent="0.15">
      <c r="N3" s="2"/>
    </row>
    <row r="4" spans="1:37" ht="12" customHeight="1" x14ac:dyDescent="0.15">
      <c r="A4" s="39"/>
      <c r="B4" s="108" t="s">
        <v>18</v>
      </c>
      <c r="C4" s="109"/>
      <c r="D4" s="110" t="str">
        <f>Actual!D4</f>
        <v>X</v>
      </c>
      <c r="E4" s="110"/>
      <c r="F4" s="110"/>
      <c r="G4" s="111" t="str">
        <f>Actual!G4</f>
        <v>Metric Name</v>
      </c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39"/>
      <c r="Y4" s="117" t="s">
        <v>61</v>
      </c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</row>
    <row r="5" spans="1:37" ht="12" customHeight="1" x14ac:dyDescent="0.15">
      <c r="A5" s="39"/>
      <c r="B5" s="108" t="s">
        <v>2</v>
      </c>
      <c r="C5" s="109"/>
      <c r="D5" s="112">
        <f>Actual!D5</f>
        <v>41640</v>
      </c>
      <c r="E5" s="112"/>
      <c r="F5" s="112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39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</row>
    <row r="6" spans="1:37" ht="9" customHeight="1" x14ac:dyDescent="0.1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37" ht="18.75" customHeight="1" x14ac:dyDescent="0.15">
      <c r="A7" s="2"/>
      <c r="B7" s="116" t="s">
        <v>25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37" ht="9" customHeight="1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37" ht="6" customHeight="1" x14ac:dyDescent="0.1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37" s="42" customFormat="1" ht="10.5" customHeight="1" x14ac:dyDescent="0.15">
      <c r="B10" s="16" t="s">
        <v>3</v>
      </c>
      <c r="C10" s="113" t="s">
        <v>49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6"/>
      <c r="AC10" s="43"/>
      <c r="AD10" s="43"/>
      <c r="AE10" s="43"/>
      <c r="AF10" s="43"/>
      <c r="AG10" s="43"/>
      <c r="AH10" s="43"/>
      <c r="AI10" s="43"/>
      <c r="AJ10" s="43"/>
      <c r="AK10" s="43"/>
    </row>
    <row r="11" spans="1:37" ht="9" customHeight="1" x14ac:dyDescent="0.1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37" ht="12" customHeight="1" x14ac:dyDescent="0.15">
      <c r="B12" s="105"/>
      <c r="C12" s="118" t="s">
        <v>69</v>
      </c>
      <c r="D12" s="88" t="s">
        <v>27</v>
      </c>
      <c r="E12" s="88" t="s">
        <v>29</v>
      </c>
      <c r="F12" s="88" t="s">
        <v>28</v>
      </c>
      <c r="G12" s="88" t="s">
        <v>30</v>
      </c>
      <c r="H12" s="120" t="s">
        <v>54</v>
      </c>
      <c r="I12" s="103" t="s">
        <v>59</v>
      </c>
      <c r="J12" s="103"/>
      <c r="K12" s="122" t="s">
        <v>57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3"/>
      <c r="Z12" s="23"/>
      <c r="AA12" s="23"/>
      <c r="AC12" s="23"/>
      <c r="AD12" s="23"/>
      <c r="AE12" s="23"/>
      <c r="AF12" s="23"/>
      <c r="AG12" s="23"/>
      <c r="AH12" s="23"/>
      <c r="AI12" s="23"/>
      <c r="AJ12" s="23"/>
      <c r="AK12" s="23"/>
    </row>
    <row r="13" spans="1:37" ht="12" customHeight="1" x14ac:dyDescent="0.15">
      <c r="B13" s="106"/>
      <c r="C13" s="119"/>
      <c r="D13" s="102"/>
      <c r="E13" s="102"/>
      <c r="F13" s="102"/>
      <c r="G13" s="102"/>
      <c r="H13" s="121"/>
      <c r="I13" s="104"/>
      <c r="J13" s="104"/>
      <c r="K13" s="12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Y13" s="26"/>
      <c r="Z13" s="29" t="s">
        <v>0</v>
      </c>
      <c r="AA13" s="29" t="s">
        <v>43</v>
      </c>
      <c r="AC13" s="26"/>
      <c r="AD13" s="27" t="s">
        <v>35</v>
      </c>
      <c r="AE13" s="26"/>
      <c r="AF13" s="26"/>
      <c r="AG13" s="26"/>
      <c r="AH13" s="26"/>
      <c r="AI13" s="26"/>
      <c r="AJ13" s="26"/>
      <c r="AK13" s="26"/>
    </row>
    <row r="14" spans="1:37" ht="7.5" customHeight="1" x14ac:dyDescent="0.15">
      <c r="B14" s="6" t="s">
        <v>13</v>
      </c>
      <c r="C14" s="21" t="s">
        <v>67</v>
      </c>
      <c r="D14" s="8" t="s">
        <v>67</v>
      </c>
      <c r="E14" s="8" t="s">
        <v>67</v>
      </c>
      <c r="F14" s="8" t="s">
        <v>67</v>
      </c>
      <c r="G14" s="8" t="s">
        <v>67</v>
      </c>
      <c r="H14" s="8" t="s">
        <v>67</v>
      </c>
      <c r="I14" s="10" t="s">
        <v>67</v>
      </c>
      <c r="J14" s="10"/>
      <c r="K14" s="9" t="s">
        <v>14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Y14" s="23"/>
      <c r="Z14" s="30"/>
      <c r="AA14" s="30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37" ht="12" customHeight="1" x14ac:dyDescent="0.15">
      <c r="B15" s="22">
        <v>41486</v>
      </c>
      <c r="C15" s="54"/>
      <c r="D15" s="55"/>
      <c r="E15" s="55"/>
      <c r="F15" s="55"/>
      <c r="G15" s="55">
        <v>0</v>
      </c>
      <c r="H15" s="55"/>
      <c r="I15" s="55"/>
      <c r="J15" s="34"/>
      <c r="K15" s="5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Y15" s="31">
        <f>B15</f>
        <v>41486</v>
      </c>
      <c r="Z15" s="32" t="str">
        <f>IF(C15="","",IF(C15&gt;F15,"BLK",IF(C15&gt;E15,"RED",IF(C15&gt;D15,"YEL","GRN"))))</f>
        <v/>
      </c>
      <c r="AA15" s="32"/>
      <c r="AC15" s="23"/>
      <c r="AD15" s="23"/>
      <c r="AE15" s="23"/>
      <c r="AF15" s="23"/>
      <c r="AG15" s="23"/>
      <c r="AH15" s="23"/>
      <c r="AI15" s="23"/>
      <c r="AJ15" s="23"/>
      <c r="AK15" s="23"/>
    </row>
    <row r="16" spans="1:37" ht="12" customHeight="1" x14ac:dyDescent="0.15">
      <c r="B16" s="22">
        <v>41517</v>
      </c>
      <c r="C16" s="54"/>
      <c r="D16" s="55"/>
      <c r="E16" s="55"/>
      <c r="F16" s="55"/>
      <c r="G16" s="55">
        <v>0</v>
      </c>
      <c r="H16" s="55"/>
      <c r="I16" s="55"/>
      <c r="J16" s="34"/>
      <c r="K16" s="5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Y16" s="31">
        <f t="shared" ref="Y16:Y32" si="0">B16</f>
        <v>41517</v>
      </c>
      <c r="Z16" s="32" t="str">
        <f t="shared" ref="Z16:Z32" si="1">IF(C16="","",IF(C16&gt;F16,"BLK",IF(C16&gt;E16,"RED",IF(C16&gt;D16,"YEL","GRN"))))</f>
        <v/>
      </c>
      <c r="AA16" s="32" t="str">
        <f t="shared" ref="AA16:AA32" si="2">IF(C16="","",IF(C16&gt;C15,"MIN",IF(C16=C15,"EQU","PLUS")))</f>
        <v/>
      </c>
      <c r="AC16" s="23"/>
      <c r="AD16" s="17"/>
      <c r="AE16" s="23"/>
      <c r="AF16" s="24" t="s">
        <v>32</v>
      </c>
      <c r="AG16" s="23"/>
      <c r="AH16" s="23"/>
      <c r="AI16" s="23"/>
      <c r="AJ16" s="23"/>
      <c r="AK16" s="23"/>
    </row>
    <row r="17" spans="1:37" ht="12" customHeight="1" x14ac:dyDescent="0.15">
      <c r="A17" s="14"/>
      <c r="B17" s="22">
        <v>41547</v>
      </c>
      <c r="C17" s="54"/>
      <c r="D17" s="55"/>
      <c r="E17" s="55"/>
      <c r="F17" s="55"/>
      <c r="G17" s="55">
        <v>0</v>
      </c>
      <c r="H17" s="55"/>
      <c r="I17" s="55"/>
      <c r="J17" s="34"/>
      <c r="K17" s="5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Y17" s="31">
        <f t="shared" si="0"/>
        <v>41547</v>
      </c>
      <c r="Z17" s="32" t="str">
        <f t="shared" si="1"/>
        <v/>
      </c>
      <c r="AA17" s="32" t="str">
        <f t="shared" si="2"/>
        <v/>
      </c>
      <c r="AC17" s="23"/>
      <c r="AD17" s="23"/>
      <c r="AE17" s="23"/>
      <c r="AF17" s="24"/>
      <c r="AG17" s="23"/>
      <c r="AH17" s="23"/>
      <c r="AI17" s="23"/>
      <c r="AJ17" s="23"/>
      <c r="AK17" s="23"/>
    </row>
    <row r="18" spans="1:37" ht="12" customHeight="1" x14ac:dyDescent="0.15">
      <c r="A18" s="14"/>
      <c r="B18" s="22">
        <v>41578</v>
      </c>
      <c r="C18" s="54"/>
      <c r="D18" s="55"/>
      <c r="E18" s="55"/>
      <c r="F18" s="55"/>
      <c r="G18" s="55">
        <v>0</v>
      </c>
      <c r="H18" s="55"/>
      <c r="I18" s="55"/>
      <c r="J18" s="34"/>
      <c r="K18" s="5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Y18" s="31">
        <f t="shared" si="0"/>
        <v>41578</v>
      </c>
      <c r="Z18" s="32" t="str">
        <f t="shared" si="1"/>
        <v/>
      </c>
      <c r="AA18" s="32" t="str">
        <f t="shared" si="2"/>
        <v/>
      </c>
      <c r="AC18" s="23"/>
      <c r="AD18" s="18"/>
      <c r="AE18" s="23"/>
      <c r="AF18" s="24" t="s">
        <v>44</v>
      </c>
      <c r="AG18" s="23"/>
      <c r="AH18" s="23"/>
      <c r="AI18" s="23"/>
      <c r="AJ18" s="23"/>
      <c r="AK18" s="23"/>
    </row>
    <row r="19" spans="1:37" ht="12" customHeight="1" x14ac:dyDescent="0.15">
      <c r="A19" s="14"/>
      <c r="B19" s="22">
        <v>41608</v>
      </c>
      <c r="C19" s="54"/>
      <c r="D19" s="55"/>
      <c r="E19" s="55"/>
      <c r="F19" s="55"/>
      <c r="G19" s="55">
        <v>0</v>
      </c>
      <c r="H19" s="55"/>
      <c r="I19" s="55"/>
      <c r="J19" s="34"/>
      <c r="K19" s="5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Y19" s="31">
        <f t="shared" si="0"/>
        <v>41608</v>
      </c>
      <c r="Z19" s="32" t="str">
        <f t="shared" si="1"/>
        <v/>
      </c>
      <c r="AA19" s="32" t="str">
        <f t="shared" si="2"/>
        <v/>
      </c>
      <c r="AC19" s="23"/>
      <c r="AD19" s="23"/>
      <c r="AE19" s="23"/>
      <c r="AF19" s="24"/>
      <c r="AG19" s="23"/>
      <c r="AH19" s="23"/>
      <c r="AI19" s="23"/>
      <c r="AJ19" s="23"/>
      <c r="AK19" s="23"/>
    </row>
    <row r="20" spans="1:37" ht="12" customHeight="1" x14ac:dyDescent="0.15">
      <c r="A20" s="14"/>
      <c r="B20" s="22">
        <v>41639</v>
      </c>
      <c r="C20" s="54"/>
      <c r="D20" s="55"/>
      <c r="E20" s="55"/>
      <c r="F20" s="55"/>
      <c r="G20" s="55">
        <v>0</v>
      </c>
      <c r="H20" s="55"/>
      <c r="I20" s="55"/>
      <c r="J20" s="34"/>
      <c r="K20" s="5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Y20" s="31">
        <f t="shared" si="0"/>
        <v>41639</v>
      </c>
      <c r="Z20" s="32" t="str">
        <f t="shared" si="1"/>
        <v/>
      </c>
      <c r="AA20" s="32" t="str">
        <f t="shared" si="2"/>
        <v/>
      </c>
      <c r="AC20" s="23"/>
      <c r="AD20" s="19"/>
      <c r="AE20" s="23"/>
      <c r="AF20" s="24" t="s">
        <v>45</v>
      </c>
      <c r="AG20" s="23"/>
      <c r="AH20" s="23"/>
      <c r="AI20" s="23"/>
      <c r="AJ20" s="23"/>
      <c r="AK20" s="23"/>
    </row>
    <row r="21" spans="1:37" ht="12" customHeight="1" x14ac:dyDescent="0.15">
      <c r="A21" s="14"/>
      <c r="B21" s="7">
        <v>41670</v>
      </c>
      <c r="C21" s="56"/>
      <c r="D21" s="57"/>
      <c r="E21" s="57"/>
      <c r="F21" s="57"/>
      <c r="G21" s="57">
        <v>0</v>
      </c>
      <c r="H21" s="57"/>
      <c r="I21" s="57"/>
      <c r="J21" s="37"/>
      <c r="K21" s="4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Y21" s="31">
        <f t="shared" si="0"/>
        <v>41670</v>
      </c>
      <c r="Z21" s="32" t="str">
        <f t="shared" si="1"/>
        <v/>
      </c>
      <c r="AA21" s="32" t="str">
        <f t="shared" si="2"/>
        <v/>
      </c>
      <c r="AC21" s="23"/>
      <c r="AD21" s="23"/>
      <c r="AE21" s="23"/>
      <c r="AF21" s="24"/>
      <c r="AG21" s="23"/>
      <c r="AH21" s="23"/>
      <c r="AI21" s="23"/>
      <c r="AJ21" s="23"/>
      <c r="AK21" s="23"/>
    </row>
    <row r="22" spans="1:37" ht="12" customHeight="1" x14ac:dyDescent="0.15">
      <c r="A22" s="14"/>
      <c r="B22" s="7">
        <v>41698</v>
      </c>
      <c r="C22" s="56"/>
      <c r="D22" s="57"/>
      <c r="E22" s="57"/>
      <c r="F22" s="57"/>
      <c r="G22" s="57">
        <v>0</v>
      </c>
      <c r="H22" s="57"/>
      <c r="I22" s="57"/>
      <c r="J22" s="37"/>
      <c r="K22" s="4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Y22" s="31">
        <f t="shared" si="0"/>
        <v>41698</v>
      </c>
      <c r="Z22" s="32" t="str">
        <f t="shared" si="1"/>
        <v/>
      </c>
      <c r="AA22" s="32" t="str">
        <f t="shared" si="2"/>
        <v/>
      </c>
      <c r="AC22" s="23"/>
      <c r="AD22" s="20"/>
      <c r="AE22" s="23"/>
      <c r="AF22" s="24" t="s">
        <v>34</v>
      </c>
      <c r="AG22" s="23"/>
      <c r="AH22" s="23"/>
      <c r="AI22" s="23"/>
      <c r="AJ22" s="23"/>
      <c r="AK22" s="23"/>
    </row>
    <row r="23" spans="1:37" ht="12" customHeight="1" x14ac:dyDescent="0.15">
      <c r="A23" s="14"/>
      <c r="B23" s="7">
        <v>41729</v>
      </c>
      <c r="C23" s="56"/>
      <c r="D23" s="57"/>
      <c r="E23" s="57"/>
      <c r="F23" s="57"/>
      <c r="G23" s="57">
        <v>0</v>
      </c>
      <c r="H23" s="57"/>
      <c r="I23" s="57"/>
      <c r="J23" s="37"/>
      <c r="K23" s="4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Y23" s="31">
        <f t="shared" si="0"/>
        <v>41729</v>
      </c>
      <c r="Z23" s="32" t="str">
        <f t="shared" si="1"/>
        <v/>
      </c>
      <c r="AA23" s="32" t="str">
        <f t="shared" si="2"/>
        <v/>
      </c>
      <c r="AC23" s="23"/>
      <c r="AD23" s="23"/>
      <c r="AE23" s="23"/>
      <c r="AF23" s="23"/>
      <c r="AG23" s="23"/>
      <c r="AH23" s="23"/>
      <c r="AI23" s="23"/>
      <c r="AJ23" s="23"/>
      <c r="AK23" s="23"/>
    </row>
    <row r="24" spans="1:37" ht="12" customHeight="1" x14ac:dyDescent="0.15">
      <c r="A24" s="14"/>
      <c r="B24" s="7">
        <v>41759</v>
      </c>
      <c r="C24" s="56"/>
      <c r="D24" s="57"/>
      <c r="E24" s="57"/>
      <c r="F24" s="57"/>
      <c r="G24" s="57">
        <v>0</v>
      </c>
      <c r="H24" s="57"/>
      <c r="I24" s="57"/>
      <c r="J24" s="37"/>
      <c r="K24" s="4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Y24" s="31">
        <f t="shared" si="0"/>
        <v>41759</v>
      </c>
      <c r="Z24" s="32" t="str">
        <f t="shared" si="1"/>
        <v/>
      </c>
      <c r="AA24" s="32" t="str">
        <f t="shared" si="2"/>
        <v/>
      </c>
      <c r="AC24" s="23"/>
      <c r="AD24" s="23"/>
      <c r="AE24" s="23"/>
      <c r="AF24" s="23"/>
      <c r="AG24" s="23"/>
      <c r="AH24" s="23"/>
      <c r="AI24" s="23"/>
      <c r="AJ24" s="23"/>
      <c r="AK24" s="23"/>
    </row>
    <row r="25" spans="1:37" ht="12" customHeight="1" x14ac:dyDescent="0.15">
      <c r="A25" s="14"/>
      <c r="B25" s="7">
        <v>41790</v>
      </c>
      <c r="C25" s="56"/>
      <c r="D25" s="57"/>
      <c r="E25" s="57"/>
      <c r="F25" s="57"/>
      <c r="G25" s="57">
        <v>0</v>
      </c>
      <c r="H25" s="57"/>
      <c r="I25" s="57"/>
      <c r="J25" s="37"/>
      <c r="K25" s="4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Y25" s="31">
        <f t="shared" si="0"/>
        <v>41790</v>
      </c>
      <c r="Z25" s="32" t="str">
        <f t="shared" si="1"/>
        <v/>
      </c>
      <c r="AA25" s="32" t="str">
        <f t="shared" si="2"/>
        <v/>
      </c>
      <c r="AC25" s="26"/>
      <c r="AD25" s="27" t="s">
        <v>36</v>
      </c>
      <c r="AE25" s="26"/>
      <c r="AF25" s="26"/>
      <c r="AG25" s="26"/>
      <c r="AH25" s="26"/>
      <c r="AI25" s="26"/>
      <c r="AJ25" s="26"/>
      <c r="AK25" s="26"/>
    </row>
    <row r="26" spans="1:37" ht="12" customHeight="1" x14ac:dyDescent="0.15">
      <c r="A26" s="14"/>
      <c r="B26" s="7">
        <v>41820</v>
      </c>
      <c r="C26" s="56"/>
      <c r="D26" s="57"/>
      <c r="E26" s="57"/>
      <c r="F26" s="57"/>
      <c r="G26" s="57">
        <v>0</v>
      </c>
      <c r="H26" s="57"/>
      <c r="I26" s="57"/>
      <c r="J26" s="37"/>
      <c r="K26" s="4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Y26" s="31">
        <f t="shared" si="0"/>
        <v>41820</v>
      </c>
      <c r="Z26" s="32" t="str">
        <f t="shared" si="1"/>
        <v/>
      </c>
      <c r="AA26" s="32" t="str">
        <f t="shared" si="2"/>
        <v/>
      </c>
      <c r="AC26" s="23"/>
      <c r="AD26" s="23"/>
      <c r="AE26" s="23"/>
      <c r="AF26" s="23"/>
      <c r="AG26" s="23"/>
      <c r="AH26" s="23"/>
      <c r="AI26" s="23"/>
      <c r="AJ26" s="23"/>
      <c r="AK26" s="23"/>
    </row>
    <row r="27" spans="1:37" ht="12" customHeight="1" x14ac:dyDescent="0.15">
      <c r="A27" s="15"/>
      <c r="B27" s="7">
        <v>41851</v>
      </c>
      <c r="C27" s="56"/>
      <c r="D27" s="57"/>
      <c r="E27" s="57"/>
      <c r="F27" s="57"/>
      <c r="G27" s="57">
        <v>0</v>
      </c>
      <c r="H27" s="57"/>
      <c r="I27" s="57"/>
      <c r="J27" s="37"/>
      <c r="K27" s="4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Y27" s="31">
        <f t="shared" si="0"/>
        <v>41851</v>
      </c>
      <c r="Z27" s="32" t="str">
        <f t="shared" si="1"/>
        <v/>
      </c>
      <c r="AA27" s="32" t="str">
        <f t="shared" si="2"/>
        <v/>
      </c>
      <c r="AC27" s="23"/>
      <c r="AD27" s="25" t="s">
        <v>1</v>
      </c>
      <c r="AE27" s="23"/>
      <c r="AF27" s="23" t="s">
        <v>37</v>
      </c>
      <c r="AG27" s="23"/>
      <c r="AH27" s="23"/>
      <c r="AI27" s="23"/>
      <c r="AJ27" s="23"/>
      <c r="AK27" s="23"/>
    </row>
    <row r="28" spans="1:37" ht="12" customHeight="1" x14ac:dyDescent="0.15">
      <c r="A28" s="15"/>
      <c r="B28" s="7">
        <v>41882</v>
      </c>
      <c r="C28" s="56"/>
      <c r="D28" s="57"/>
      <c r="E28" s="57"/>
      <c r="F28" s="57"/>
      <c r="G28" s="57">
        <v>0</v>
      </c>
      <c r="H28" s="57"/>
      <c r="I28" s="57"/>
      <c r="J28" s="37"/>
      <c r="K28" s="4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Y28" s="31">
        <f t="shared" si="0"/>
        <v>41882</v>
      </c>
      <c r="Z28" s="32" t="str">
        <f t="shared" si="1"/>
        <v/>
      </c>
      <c r="AA28" s="32" t="str">
        <f t="shared" si="2"/>
        <v/>
      </c>
      <c r="AC28" s="23"/>
      <c r="AD28" s="23"/>
      <c r="AE28" s="23"/>
      <c r="AF28" s="23"/>
      <c r="AG28" s="23"/>
      <c r="AH28" s="23"/>
      <c r="AI28" s="23"/>
      <c r="AJ28" s="23"/>
      <c r="AK28" s="23"/>
    </row>
    <row r="29" spans="1:37" ht="12" customHeight="1" x14ac:dyDescent="0.15">
      <c r="A29" s="15"/>
      <c r="B29" s="7">
        <v>41912</v>
      </c>
      <c r="C29" s="56"/>
      <c r="D29" s="57"/>
      <c r="E29" s="57"/>
      <c r="F29" s="57"/>
      <c r="G29" s="57">
        <v>0</v>
      </c>
      <c r="H29" s="57"/>
      <c r="I29" s="57"/>
      <c r="J29" s="37"/>
      <c r="K29" s="4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Y29" s="31">
        <f t="shared" si="0"/>
        <v>41912</v>
      </c>
      <c r="Z29" s="32" t="str">
        <f t="shared" si="1"/>
        <v/>
      </c>
      <c r="AA29" s="32" t="str">
        <f t="shared" si="2"/>
        <v/>
      </c>
      <c r="AC29" s="23"/>
      <c r="AD29" s="25" t="s">
        <v>33</v>
      </c>
      <c r="AE29" s="23"/>
      <c r="AF29" s="23" t="s">
        <v>38</v>
      </c>
      <c r="AG29" s="23"/>
      <c r="AH29" s="23"/>
      <c r="AI29" s="23"/>
      <c r="AJ29" s="23"/>
      <c r="AK29" s="23"/>
    </row>
    <row r="30" spans="1:37" ht="12" customHeight="1" x14ac:dyDescent="0.15">
      <c r="A30" s="15"/>
      <c r="B30" s="7">
        <v>41943</v>
      </c>
      <c r="C30" s="56"/>
      <c r="D30" s="57"/>
      <c r="E30" s="57"/>
      <c r="F30" s="57"/>
      <c r="G30" s="57">
        <v>0</v>
      </c>
      <c r="H30" s="57"/>
      <c r="I30" s="57"/>
      <c r="J30" s="37"/>
      <c r="K30" s="4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Y30" s="31">
        <f t="shared" si="0"/>
        <v>41943</v>
      </c>
      <c r="Z30" s="32" t="str">
        <f t="shared" si="1"/>
        <v/>
      </c>
      <c r="AA30" s="32" t="str">
        <f t="shared" si="2"/>
        <v/>
      </c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37" ht="12" customHeight="1" x14ac:dyDescent="0.15">
      <c r="A31" s="15"/>
      <c r="B31" s="7">
        <v>41973</v>
      </c>
      <c r="C31" s="56"/>
      <c r="D31" s="57"/>
      <c r="E31" s="57"/>
      <c r="F31" s="57"/>
      <c r="G31" s="57">
        <v>0</v>
      </c>
      <c r="H31" s="57"/>
      <c r="I31" s="57"/>
      <c r="J31" s="37"/>
      <c r="K31" s="4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Y31" s="31">
        <f t="shared" si="0"/>
        <v>41973</v>
      </c>
      <c r="Z31" s="32" t="str">
        <f t="shared" si="1"/>
        <v/>
      </c>
      <c r="AA31" s="32" t="str">
        <f t="shared" si="2"/>
        <v/>
      </c>
      <c r="AC31" s="23"/>
      <c r="AD31" s="25" t="s">
        <v>31</v>
      </c>
      <c r="AE31" s="23"/>
      <c r="AF31" s="23" t="s">
        <v>46</v>
      </c>
      <c r="AG31" s="23"/>
      <c r="AH31" s="23"/>
      <c r="AI31" s="23"/>
      <c r="AJ31" s="23"/>
      <c r="AK31" s="23"/>
    </row>
    <row r="32" spans="1:37" ht="12" customHeight="1" x14ac:dyDescent="0.15">
      <c r="A32" s="15"/>
      <c r="B32" s="7">
        <v>42004</v>
      </c>
      <c r="C32" s="56"/>
      <c r="D32" s="57"/>
      <c r="E32" s="57"/>
      <c r="F32" s="57"/>
      <c r="G32" s="57">
        <v>0</v>
      </c>
      <c r="H32" s="57"/>
      <c r="I32" s="57"/>
      <c r="J32" s="37"/>
      <c r="K32" s="4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Y32" s="31">
        <f t="shared" si="0"/>
        <v>42004</v>
      </c>
      <c r="Z32" s="32" t="str">
        <f t="shared" si="1"/>
        <v/>
      </c>
      <c r="AA32" s="32" t="str">
        <f t="shared" si="2"/>
        <v/>
      </c>
      <c r="AC32" s="23"/>
      <c r="AD32" s="23"/>
      <c r="AE32" s="23"/>
      <c r="AF32" s="23"/>
      <c r="AG32" s="23"/>
      <c r="AH32" s="23"/>
      <c r="AI32" s="23"/>
      <c r="AJ32" s="23"/>
      <c r="AK32" s="23"/>
    </row>
    <row r="33" spans="2:37" ht="12" customHeight="1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37" ht="12" customHeight="1" x14ac:dyDescent="0.2">
      <c r="B34" s="95" t="s">
        <v>9</v>
      </c>
      <c r="C34" s="96"/>
      <c r="D34" s="96"/>
      <c r="E34" s="96"/>
      <c r="F34" s="96"/>
      <c r="G34" s="96"/>
      <c r="H34" s="96"/>
      <c r="I34" s="96"/>
      <c r="J34" s="96"/>
      <c r="K34" s="96"/>
      <c r="L34" s="2"/>
      <c r="M34" s="40" t="s">
        <v>15</v>
      </c>
      <c r="N34" s="2"/>
      <c r="O34" s="2"/>
      <c r="P34" s="2"/>
      <c r="Q34" s="2"/>
      <c r="R34" s="2"/>
      <c r="S34" s="2"/>
      <c r="T34" s="2"/>
      <c r="U34" s="2"/>
      <c r="V34" s="2"/>
      <c r="W34" s="2"/>
      <c r="Y34" s="97" t="s">
        <v>60</v>
      </c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</row>
    <row r="35" spans="2:37" ht="6" customHeight="1" x14ac:dyDescent="0.2">
      <c r="B35" s="40"/>
      <c r="C35" s="41"/>
      <c r="D35" s="41"/>
      <c r="E35" s="41"/>
      <c r="F35" s="41"/>
      <c r="G35" s="41"/>
      <c r="H35" s="41"/>
      <c r="I35" s="41"/>
      <c r="J35" s="41"/>
      <c r="K35" s="41"/>
      <c r="L35" s="2"/>
      <c r="M35" s="40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2:37" ht="10.5" hidden="1" x14ac:dyDescent="0.15">
      <c r="B36" s="11">
        <v>42004</v>
      </c>
      <c r="C36" s="87"/>
      <c r="D36" s="87"/>
      <c r="E36" s="87"/>
      <c r="F36" s="87"/>
      <c r="G36" s="87"/>
      <c r="H36" s="87"/>
      <c r="I36" s="87"/>
      <c r="J36" s="87"/>
      <c r="K36" s="87"/>
      <c r="L36" s="12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2"/>
    </row>
    <row r="37" spans="2:37" ht="10.5" hidden="1" x14ac:dyDescent="0.15">
      <c r="B37" s="11">
        <v>41973</v>
      </c>
      <c r="C37" s="87"/>
      <c r="D37" s="87"/>
      <c r="E37" s="87"/>
      <c r="F37" s="87"/>
      <c r="G37" s="87"/>
      <c r="H37" s="87"/>
      <c r="I37" s="87"/>
      <c r="J37" s="87"/>
      <c r="K37" s="87"/>
      <c r="L37" s="12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2"/>
    </row>
    <row r="38" spans="2:37" ht="10.5" hidden="1" x14ac:dyDescent="0.15">
      <c r="B38" s="11">
        <v>41943</v>
      </c>
      <c r="C38" s="87"/>
      <c r="D38" s="87"/>
      <c r="E38" s="87"/>
      <c r="F38" s="87"/>
      <c r="G38" s="87"/>
      <c r="H38" s="87"/>
      <c r="I38" s="87"/>
      <c r="J38" s="87"/>
      <c r="K38" s="87"/>
      <c r="L38" s="12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2"/>
    </row>
    <row r="39" spans="2:37" ht="10.5" hidden="1" x14ac:dyDescent="0.15">
      <c r="B39" s="11">
        <v>41912</v>
      </c>
      <c r="C39" s="87"/>
      <c r="D39" s="87"/>
      <c r="E39" s="87"/>
      <c r="F39" s="87"/>
      <c r="G39" s="87"/>
      <c r="H39" s="87"/>
      <c r="I39" s="87"/>
      <c r="J39" s="87"/>
      <c r="K39" s="87"/>
      <c r="L39" s="12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2"/>
    </row>
    <row r="40" spans="2:37" ht="10.5" hidden="1" x14ac:dyDescent="0.15">
      <c r="B40" s="11">
        <v>41882</v>
      </c>
      <c r="C40" s="87"/>
      <c r="D40" s="87"/>
      <c r="E40" s="87"/>
      <c r="F40" s="87"/>
      <c r="G40" s="87"/>
      <c r="H40" s="87"/>
      <c r="I40" s="87"/>
      <c r="J40" s="87"/>
      <c r="K40" s="87"/>
      <c r="L40" s="12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2"/>
    </row>
    <row r="41" spans="2:37" ht="10.5" hidden="1" x14ac:dyDescent="0.15">
      <c r="B41" s="11">
        <v>41851</v>
      </c>
      <c r="C41" s="87"/>
      <c r="D41" s="87"/>
      <c r="E41" s="87"/>
      <c r="F41" s="87"/>
      <c r="G41" s="87"/>
      <c r="H41" s="87"/>
      <c r="I41" s="87"/>
      <c r="J41" s="87"/>
      <c r="K41" s="87"/>
      <c r="L41" s="12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2"/>
    </row>
    <row r="42" spans="2:37" ht="10.5" hidden="1" x14ac:dyDescent="0.15">
      <c r="B42" s="11">
        <v>41820</v>
      </c>
      <c r="C42" s="87"/>
      <c r="D42" s="87"/>
      <c r="E42" s="87"/>
      <c r="F42" s="87"/>
      <c r="G42" s="87"/>
      <c r="H42" s="87"/>
      <c r="I42" s="87"/>
      <c r="J42" s="87"/>
      <c r="K42" s="87"/>
      <c r="L42" s="12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2"/>
    </row>
    <row r="43" spans="2:37" ht="10.5" hidden="1" x14ac:dyDescent="0.15">
      <c r="B43" s="11">
        <v>41790</v>
      </c>
      <c r="C43" s="87"/>
      <c r="D43" s="87"/>
      <c r="E43" s="87"/>
      <c r="F43" s="87"/>
      <c r="G43" s="87"/>
      <c r="H43" s="87"/>
      <c r="I43" s="87"/>
      <c r="J43" s="87"/>
      <c r="K43" s="87"/>
      <c r="L43" s="12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2"/>
    </row>
    <row r="44" spans="2:37" ht="10.5" hidden="1" x14ac:dyDescent="0.15">
      <c r="B44" s="11">
        <v>41759</v>
      </c>
      <c r="C44" s="87"/>
      <c r="D44" s="87"/>
      <c r="E44" s="87"/>
      <c r="F44" s="87"/>
      <c r="G44" s="87"/>
      <c r="H44" s="87"/>
      <c r="I44" s="87"/>
      <c r="J44" s="87"/>
      <c r="K44" s="87"/>
      <c r="L44" s="12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2"/>
    </row>
    <row r="45" spans="2:37" ht="10.5" hidden="1" x14ac:dyDescent="0.15">
      <c r="B45" s="11">
        <v>41729</v>
      </c>
      <c r="C45" s="87"/>
      <c r="D45" s="87"/>
      <c r="E45" s="87"/>
      <c r="F45" s="87"/>
      <c r="G45" s="87"/>
      <c r="H45" s="87"/>
      <c r="I45" s="87"/>
      <c r="J45" s="87"/>
      <c r="K45" s="87"/>
      <c r="L45" s="12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2"/>
    </row>
    <row r="46" spans="2:37" ht="10.5" hidden="1" x14ac:dyDescent="0.15">
      <c r="B46" s="11">
        <v>41698</v>
      </c>
      <c r="C46" s="87"/>
      <c r="D46" s="87"/>
      <c r="E46" s="87"/>
      <c r="F46" s="87"/>
      <c r="G46" s="87"/>
      <c r="H46" s="87"/>
      <c r="I46" s="87"/>
      <c r="J46" s="87"/>
      <c r="K46" s="87"/>
      <c r="L46" s="12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2"/>
    </row>
    <row r="47" spans="2:37" ht="10.5" x14ac:dyDescent="0.15">
      <c r="B47" s="11">
        <v>41670</v>
      </c>
      <c r="C47" s="87"/>
      <c r="D47" s="87"/>
      <c r="E47" s="87"/>
      <c r="F47" s="87"/>
      <c r="G47" s="87"/>
      <c r="H47" s="87"/>
      <c r="I47" s="87"/>
      <c r="J47" s="87"/>
      <c r="K47" s="87"/>
      <c r="L47" s="12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2"/>
    </row>
  </sheetData>
  <mergeCells count="46">
    <mergeCell ref="Y2:AK2"/>
    <mergeCell ref="B4:C4"/>
    <mergeCell ref="D4:F4"/>
    <mergeCell ref="G4:V5"/>
    <mergeCell ref="B5:C5"/>
    <mergeCell ref="D5:F5"/>
    <mergeCell ref="C10:V10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Y34:AK34"/>
    <mergeCell ref="C36:K36"/>
    <mergeCell ref="M36:V36"/>
    <mergeCell ref="M43:V43"/>
    <mergeCell ref="C38:K38"/>
    <mergeCell ref="M38:V38"/>
    <mergeCell ref="C39:K39"/>
    <mergeCell ref="M39:V39"/>
    <mergeCell ref="C40:K40"/>
    <mergeCell ref="M40:V40"/>
    <mergeCell ref="C37:K37"/>
    <mergeCell ref="M37:V37"/>
    <mergeCell ref="B34:K34"/>
    <mergeCell ref="C47:K47"/>
    <mergeCell ref="M47:V47"/>
    <mergeCell ref="F2:V2"/>
    <mergeCell ref="B7:W7"/>
    <mergeCell ref="Y4:AK5"/>
    <mergeCell ref="C44:K44"/>
    <mergeCell ref="M44:V44"/>
    <mergeCell ref="C45:K45"/>
    <mergeCell ref="M45:V45"/>
    <mergeCell ref="C46:K46"/>
    <mergeCell ref="M46:V46"/>
    <mergeCell ref="C41:K41"/>
    <mergeCell ref="M41:V41"/>
    <mergeCell ref="C42:K42"/>
    <mergeCell ref="M42:V42"/>
    <mergeCell ref="C43:K43"/>
  </mergeCells>
  <conditionalFormatting sqref="Z12:Z15">
    <cfRule type="cellIs" dxfId="10" priority="9" operator="equal">
      <formula>"BLK"</formula>
    </cfRule>
    <cfRule type="cellIs" dxfId="9" priority="10" operator="equal">
      <formula>"RED"</formula>
    </cfRule>
    <cfRule type="cellIs" dxfId="8" priority="11" operator="equal">
      <formula>"YEL"</formula>
    </cfRule>
    <cfRule type="cellIs" dxfId="7" priority="12" operator="equal">
      <formula>"GRN"</formula>
    </cfRule>
  </conditionalFormatting>
  <conditionalFormatting sqref="Z16:Z32">
    <cfRule type="cellIs" dxfId="6" priority="1" operator="equal">
      <formula>"BLK"</formula>
    </cfRule>
    <cfRule type="cellIs" dxfId="5" priority="2" operator="equal">
      <formula>"RED"</formula>
    </cfRule>
    <cfRule type="cellIs" dxfId="4" priority="3" operator="equal">
      <formula>"YEL"</formula>
    </cfRule>
    <cfRule type="cellIs" dxfId="3" priority="4" operator="equal">
      <formula>"GRN"</formula>
    </cfRule>
  </conditionalFormatting>
  <pageMargins left="0.39370078740157483" right="0.39370078740157483" top="0.39370078740157483" bottom="0.6692913385826772" header="0.39370078740157483" footer="0.35433070866141736"/>
  <pageSetup paperSize="9" orientation="landscape" r:id="rId1"/>
  <headerFooter alignWithMargins="0">
    <oddFooter>&amp;L&amp;6TomTom Confidential&amp;R&amp;6Printed on &amp;D
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GridLines="0" zoomScaleNormal="100" workbookViewId="0">
      <selection activeCell="H6" sqref="H6"/>
    </sheetView>
  </sheetViews>
  <sheetFormatPr defaultColWidth="6.5" defaultRowHeight="12" customHeight="1" x14ac:dyDescent="0.15"/>
  <cols>
    <col min="1" max="1" width="2" style="67" customWidth="1"/>
    <col min="2" max="5" width="6.5" style="67" customWidth="1"/>
    <col min="6" max="6" width="9.625" style="67" customWidth="1"/>
    <col min="7" max="7" width="5.625" style="67" customWidth="1"/>
    <col min="8" max="8" width="3.25" style="68" customWidth="1"/>
    <col min="9" max="12" width="6.5" style="67" customWidth="1"/>
    <col min="13" max="13" width="9.625" style="67" customWidth="1"/>
    <col min="14" max="14" width="5.625" style="67" customWidth="1"/>
    <col min="15" max="15" width="3.25" style="68" customWidth="1"/>
    <col min="16" max="19" width="6.5" style="67" customWidth="1"/>
    <col min="20" max="20" width="9.625" style="67" customWidth="1"/>
    <col min="21" max="21" width="5.625" style="67" customWidth="1"/>
    <col min="22" max="22" width="2" style="67" customWidth="1"/>
    <col min="23" max="16384" width="6.5" style="67"/>
  </cols>
  <sheetData>
    <row r="1" spans="1:22" ht="8.25" customHeight="1" x14ac:dyDescent="0.15"/>
    <row r="2" spans="1:22" ht="24" customHeight="1" x14ac:dyDescent="0.15">
      <c r="F2" s="114" t="s">
        <v>16</v>
      </c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</row>
    <row r="3" spans="1:22" ht="4.5" customHeight="1" x14ac:dyDescent="0.15">
      <c r="M3" s="2"/>
    </row>
    <row r="4" spans="1:22" ht="12" customHeight="1" x14ac:dyDescent="0.15">
      <c r="A4" s="66"/>
      <c r="B4" s="108" t="s">
        <v>17</v>
      </c>
      <c r="C4" s="108"/>
      <c r="D4" s="108"/>
      <c r="E4" s="110" t="s">
        <v>48</v>
      </c>
      <c r="F4" s="110"/>
      <c r="G4" s="110"/>
      <c r="H4" s="111" t="str">
        <f>Actual!G4</f>
        <v>Metric Name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66"/>
    </row>
    <row r="5" spans="1:22" ht="12" customHeight="1" x14ac:dyDescent="0.15">
      <c r="A5" s="66"/>
      <c r="B5" s="108" t="s">
        <v>75</v>
      </c>
      <c r="C5" s="108"/>
      <c r="D5" s="108"/>
      <c r="E5" s="112" t="s">
        <v>50</v>
      </c>
      <c r="F5" s="112"/>
      <c r="G5" s="112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66"/>
    </row>
    <row r="6" spans="1:22" ht="6" customHeight="1" x14ac:dyDescent="0.15">
      <c r="B6" s="2"/>
      <c r="C6" s="2"/>
      <c r="D6" s="2"/>
      <c r="E6" s="2"/>
      <c r="F6" s="2"/>
      <c r="G6" s="2"/>
      <c r="H6" s="69"/>
      <c r="I6" s="2"/>
      <c r="J6" s="2"/>
      <c r="K6" s="2"/>
      <c r="L6" s="2"/>
      <c r="M6" s="2"/>
      <c r="N6" s="2"/>
      <c r="O6" s="69"/>
      <c r="P6" s="2"/>
      <c r="Q6" s="2"/>
      <c r="R6" s="2"/>
      <c r="S6" s="2"/>
      <c r="T6" s="2"/>
      <c r="U6" s="2"/>
    </row>
    <row r="7" spans="1:22" ht="12" customHeight="1" x14ac:dyDescent="0.15">
      <c r="B7" s="124" t="s">
        <v>76</v>
      </c>
      <c r="C7" s="124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</row>
    <row r="8" spans="1:22" ht="6" customHeight="1" x14ac:dyDescent="0.15">
      <c r="B8" s="2"/>
      <c r="C8" s="2"/>
      <c r="D8" s="2"/>
      <c r="E8" s="2"/>
      <c r="F8" s="2"/>
      <c r="G8" s="2"/>
      <c r="H8" s="69"/>
      <c r="I8" s="2"/>
      <c r="J8" s="2"/>
      <c r="K8" s="2"/>
      <c r="L8" s="2"/>
      <c r="M8" s="2"/>
      <c r="N8" s="2"/>
      <c r="O8" s="69"/>
      <c r="P8" s="2"/>
      <c r="Q8" s="2"/>
      <c r="R8" s="2"/>
      <c r="S8" s="2"/>
      <c r="T8" s="2"/>
      <c r="U8" s="2"/>
    </row>
    <row r="9" spans="1:22" ht="12" customHeight="1" x14ac:dyDescent="0.15">
      <c r="B9" s="124" t="s">
        <v>77</v>
      </c>
      <c r="C9" s="124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</row>
    <row r="10" spans="1:22" ht="12" customHeight="1" x14ac:dyDescent="0.15">
      <c r="B10" s="70"/>
      <c r="C10" s="70"/>
      <c r="D10" s="70"/>
      <c r="E10" s="70"/>
      <c r="F10" s="70"/>
      <c r="G10" s="70"/>
      <c r="H10" s="71"/>
      <c r="I10" s="70"/>
      <c r="J10" s="70"/>
      <c r="K10" s="70"/>
      <c r="L10" s="70"/>
      <c r="M10" s="72"/>
      <c r="N10" s="72"/>
      <c r="O10" s="71"/>
      <c r="P10" s="72"/>
      <c r="Q10" s="70"/>
      <c r="R10" s="70"/>
      <c r="S10" s="70"/>
      <c r="T10" s="70"/>
      <c r="U10" s="70"/>
    </row>
    <row r="11" spans="1:22" ht="21" customHeight="1" x14ac:dyDescent="0.15">
      <c r="B11" s="126" t="s">
        <v>78</v>
      </c>
      <c r="C11" s="126"/>
      <c r="D11" s="126"/>
      <c r="E11" s="126"/>
      <c r="F11" s="126"/>
      <c r="G11" s="126"/>
      <c r="H11" s="73"/>
      <c r="I11" s="127" t="s">
        <v>79</v>
      </c>
      <c r="J11" s="127"/>
      <c r="K11" s="127"/>
      <c r="L11" s="127"/>
      <c r="M11" s="127"/>
      <c r="N11" s="127"/>
      <c r="O11" s="73"/>
      <c r="P11" s="128" t="s">
        <v>80</v>
      </c>
      <c r="Q11" s="128"/>
      <c r="R11" s="128"/>
      <c r="S11" s="128"/>
      <c r="T11" s="128"/>
      <c r="U11" s="128"/>
    </row>
    <row r="12" spans="1:22" ht="21.75" customHeight="1" x14ac:dyDescent="0.15">
      <c r="B12" s="129" t="s">
        <v>81</v>
      </c>
      <c r="C12" s="129"/>
      <c r="D12" s="129"/>
      <c r="E12" s="129"/>
      <c r="F12" s="74" t="s">
        <v>82</v>
      </c>
      <c r="G12" s="74" t="s">
        <v>83</v>
      </c>
      <c r="H12" s="73"/>
      <c r="I12" s="129" t="s">
        <v>84</v>
      </c>
      <c r="J12" s="129"/>
      <c r="K12" s="129"/>
      <c r="L12" s="129"/>
      <c r="M12" s="74" t="s">
        <v>82</v>
      </c>
      <c r="N12" s="74" t="s">
        <v>83</v>
      </c>
      <c r="O12" s="73"/>
      <c r="P12" s="129" t="s">
        <v>85</v>
      </c>
      <c r="Q12" s="129"/>
      <c r="R12" s="129"/>
      <c r="S12" s="129"/>
      <c r="T12" s="74" t="s">
        <v>82</v>
      </c>
      <c r="U12" s="74" t="s">
        <v>83</v>
      </c>
    </row>
    <row r="13" spans="1:22" ht="37.5" customHeight="1" x14ac:dyDescent="0.15">
      <c r="B13" s="130"/>
      <c r="C13" s="130"/>
      <c r="D13" s="130"/>
      <c r="E13" s="130"/>
      <c r="F13" s="75"/>
      <c r="G13" s="75"/>
      <c r="H13" s="76" t="str">
        <f>IF(G13="Yes",1,"")</f>
        <v/>
      </c>
      <c r="I13" s="131"/>
      <c r="J13" s="130"/>
      <c r="K13" s="130"/>
      <c r="L13" s="130"/>
      <c r="M13" s="75"/>
      <c r="N13" s="75"/>
      <c r="O13" s="76" t="str">
        <f t="shared" ref="O13:O19" si="0">IF(N13="Yes",1,"")</f>
        <v/>
      </c>
      <c r="P13" s="132"/>
      <c r="Q13" s="130"/>
      <c r="R13" s="130"/>
      <c r="S13" s="130"/>
      <c r="T13" s="75"/>
      <c r="U13" s="75"/>
      <c r="V13" s="77" t="str">
        <f>IF(U13="Yes",1,"")</f>
        <v/>
      </c>
    </row>
    <row r="14" spans="1:22" ht="37.5" customHeight="1" x14ac:dyDescent="0.15">
      <c r="B14" s="130"/>
      <c r="C14" s="130"/>
      <c r="D14" s="130"/>
      <c r="E14" s="130"/>
      <c r="F14" s="75"/>
      <c r="G14" s="75"/>
      <c r="H14" s="76" t="str">
        <f t="shared" ref="H14:H19" si="1">IF(G14="Yes",1,"")</f>
        <v/>
      </c>
      <c r="I14" s="131"/>
      <c r="J14" s="130"/>
      <c r="K14" s="130"/>
      <c r="L14" s="130"/>
      <c r="M14" s="75"/>
      <c r="N14" s="75"/>
      <c r="O14" s="76" t="str">
        <f t="shared" si="0"/>
        <v/>
      </c>
      <c r="P14" s="132"/>
      <c r="Q14" s="130"/>
      <c r="R14" s="130"/>
      <c r="S14" s="130"/>
      <c r="T14" s="75"/>
      <c r="U14" s="75"/>
      <c r="V14" s="77" t="str">
        <f t="shared" ref="V14:V19" si="2">IF(U14="Yes",1,"")</f>
        <v/>
      </c>
    </row>
    <row r="15" spans="1:22" ht="37.5" customHeight="1" x14ac:dyDescent="0.15">
      <c r="B15" s="130"/>
      <c r="C15" s="130"/>
      <c r="D15" s="130"/>
      <c r="E15" s="130"/>
      <c r="F15" s="75"/>
      <c r="G15" s="75"/>
      <c r="H15" s="76" t="str">
        <f t="shared" si="1"/>
        <v/>
      </c>
      <c r="I15" s="131"/>
      <c r="J15" s="130"/>
      <c r="K15" s="130"/>
      <c r="L15" s="130"/>
      <c r="M15" s="75"/>
      <c r="N15" s="75"/>
      <c r="O15" s="76" t="str">
        <f t="shared" si="0"/>
        <v/>
      </c>
      <c r="P15" s="132"/>
      <c r="Q15" s="130"/>
      <c r="R15" s="130"/>
      <c r="S15" s="130"/>
      <c r="T15" s="75"/>
      <c r="U15" s="75"/>
      <c r="V15" s="77" t="str">
        <f t="shared" si="2"/>
        <v/>
      </c>
    </row>
    <row r="16" spans="1:22" ht="37.5" customHeight="1" x14ac:dyDescent="0.15">
      <c r="B16" s="130"/>
      <c r="C16" s="130"/>
      <c r="D16" s="130"/>
      <c r="E16" s="130"/>
      <c r="F16" s="75"/>
      <c r="G16" s="75"/>
      <c r="H16" s="76" t="str">
        <f t="shared" si="1"/>
        <v/>
      </c>
      <c r="I16" s="131"/>
      <c r="J16" s="130"/>
      <c r="K16" s="130"/>
      <c r="L16" s="130"/>
      <c r="M16" s="75"/>
      <c r="N16" s="75"/>
      <c r="O16" s="76" t="str">
        <f t="shared" si="0"/>
        <v/>
      </c>
      <c r="P16" s="132"/>
      <c r="Q16" s="130"/>
      <c r="R16" s="130"/>
      <c r="S16" s="130"/>
      <c r="T16" s="75"/>
      <c r="U16" s="75"/>
      <c r="V16" s="77" t="str">
        <f t="shared" si="2"/>
        <v/>
      </c>
    </row>
    <row r="17" spans="2:22" ht="37.5" customHeight="1" x14ac:dyDescent="0.15">
      <c r="B17" s="130"/>
      <c r="C17" s="130"/>
      <c r="D17" s="130"/>
      <c r="E17" s="130"/>
      <c r="F17" s="75"/>
      <c r="G17" s="75"/>
      <c r="H17" s="76" t="str">
        <f t="shared" si="1"/>
        <v/>
      </c>
      <c r="I17" s="131"/>
      <c r="J17" s="130"/>
      <c r="K17" s="130"/>
      <c r="L17" s="130"/>
      <c r="M17" s="75"/>
      <c r="N17" s="75"/>
      <c r="O17" s="76" t="str">
        <f t="shared" si="0"/>
        <v/>
      </c>
      <c r="P17" s="132"/>
      <c r="Q17" s="130"/>
      <c r="R17" s="130"/>
      <c r="S17" s="130"/>
      <c r="T17" s="75"/>
      <c r="U17" s="75"/>
      <c r="V17" s="77" t="str">
        <f t="shared" si="2"/>
        <v/>
      </c>
    </row>
    <row r="18" spans="2:22" ht="37.5" customHeight="1" x14ac:dyDescent="0.15">
      <c r="B18" s="130"/>
      <c r="C18" s="130"/>
      <c r="D18" s="130"/>
      <c r="E18" s="130"/>
      <c r="F18" s="75"/>
      <c r="G18" s="75"/>
      <c r="H18" s="76" t="str">
        <f t="shared" si="1"/>
        <v/>
      </c>
      <c r="I18" s="131"/>
      <c r="J18" s="130"/>
      <c r="K18" s="130"/>
      <c r="L18" s="130"/>
      <c r="M18" s="75"/>
      <c r="N18" s="75"/>
      <c r="O18" s="76" t="str">
        <f t="shared" si="0"/>
        <v/>
      </c>
      <c r="P18" s="132"/>
      <c r="Q18" s="130"/>
      <c r="R18" s="130"/>
      <c r="S18" s="130"/>
      <c r="T18" s="75"/>
      <c r="U18" s="75"/>
      <c r="V18" s="77" t="str">
        <f t="shared" si="2"/>
        <v/>
      </c>
    </row>
    <row r="19" spans="2:22" ht="37.5" customHeight="1" x14ac:dyDescent="0.15">
      <c r="B19" s="130"/>
      <c r="C19" s="130"/>
      <c r="D19" s="130"/>
      <c r="E19" s="130"/>
      <c r="F19" s="75"/>
      <c r="G19" s="75"/>
      <c r="H19" s="76" t="str">
        <f t="shared" si="1"/>
        <v/>
      </c>
      <c r="I19" s="131"/>
      <c r="J19" s="130"/>
      <c r="K19" s="130"/>
      <c r="L19" s="130"/>
      <c r="M19" s="75"/>
      <c r="N19" s="75"/>
      <c r="O19" s="76" t="str">
        <f t="shared" si="0"/>
        <v/>
      </c>
      <c r="P19" s="132"/>
      <c r="Q19" s="130"/>
      <c r="R19" s="130"/>
      <c r="S19" s="130"/>
      <c r="T19" s="75"/>
      <c r="U19" s="75"/>
      <c r="V19" s="77" t="str">
        <f t="shared" si="2"/>
        <v/>
      </c>
    </row>
    <row r="20" spans="2:22" s="81" customFormat="1" ht="19.5" customHeight="1" x14ac:dyDescent="0.15">
      <c r="B20" s="133" t="s">
        <v>86</v>
      </c>
      <c r="C20" s="133"/>
      <c r="D20" s="133"/>
      <c r="E20" s="133"/>
      <c r="F20" s="78" t="str">
        <f>IF(SUM(F13:F19)=0,"",SUM(F13:F19))</f>
        <v/>
      </c>
      <c r="G20" s="79"/>
      <c r="H20" s="80"/>
      <c r="I20" s="133" t="s">
        <v>86</v>
      </c>
      <c r="J20" s="133"/>
      <c r="K20" s="133"/>
      <c r="L20" s="133"/>
      <c r="M20" s="78" t="str">
        <f>IF(SUM(M13:M19)=0,"",SUM(M13:M19))</f>
        <v/>
      </c>
      <c r="N20" s="79"/>
      <c r="O20" s="80"/>
      <c r="P20" s="133" t="s">
        <v>86</v>
      </c>
      <c r="Q20" s="133"/>
      <c r="R20" s="133"/>
      <c r="S20" s="133"/>
      <c r="T20" s="78" t="str">
        <f>IF(SUM(T13:T19)=0,"",SUM(T13:T19))</f>
        <v/>
      </c>
      <c r="U20" s="79"/>
    </row>
    <row r="21" spans="2:22" s="84" customFormat="1" ht="12.75" customHeight="1" x14ac:dyDescent="0.15">
      <c r="B21" s="134" t="s">
        <v>87</v>
      </c>
      <c r="C21" s="134"/>
      <c r="D21" s="134"/>
      <c r="E21" s="134"/>
      <c r="F21" s="82"/>
      <c r="G21" s="83" t="str">
        <f>IF(F20="","N/A",SUMPRODUCT(F13:F19,H13:H19)/F20)</f>
        <v>N/A</v>
      </c>
      <c r="H21" s="80"/>
      <c r="I21" s="134" t="s">
        <v>87</v>
      </c>
      <c r="J21" s="134"/>
      <c r="K21" s="134"/>
      <c r="L21" s="134"/>
      <c r="M21" s="82"/>
      <c r="N21" s="83" t="str">
        <f>IF(M20="","N/A",SUMPRODUCT(M13:M19,O13:O19)/M20)</f>
        <v>N/A</v>
      </c>
      <c r="O21" s="80"/>
      <c r="P21" s="134" t="s">
        <v>87</v>
      </c>
      <c r="Q21" s="134"/>
      <c r="R21" s="134"/>
      <c r="S21" s="134"/>
      <c r="T21" s="82"/>
      <c r="U21" s="83" t="str">
        <f>IF(T20="","N/A",SUMPRODUCT(T13:T19,V13:V19)/T20)</f>
        <v>N/A</v>
      </c>
    </row>
    <row r="22" spans="2:22" ht="6" customHeight="1" x14ac:dyDescent="0.15"/>
  </sheetData>
  <mergeCells count="43">
    <mergeCell ref="B20:E20"/>
    <mergeCell ref="I20:L20"/>
    <mergeCell ref="P20:S20"/>
    <mergeCell ref="B21:E21"/>
    <mergeCell ref="I21:L21"/>
    <mergeCell ref="P21:S21"/>
    <mergeCell ref="B18:E18"/>
    <mergeCell ref="I18:L18"/>
    <mergeCell ref="P18:S18"/>
    <mergeCell ref="B19:E19"/>
    <mergeCell ref="I19:L19"/>
    <mergeCell ref="P19:S19"/>
    <mergeCell ref="B16:E16"/>
    <mergeCell ref="I16:L16"/>
    <mergeCell ref="P16:S16"/>
    <mergeCell ref="B17:E17"/>
    <mergeCell ref="I17:L17"/>
    <mergeCell ref="P17:S17"/>
    <mergeCell ref="B14:E14"/>
    <mergeCell ref="I14:L14"/>
    <mergeCell ref="P14:S14"/>
    <mergeCell ref="B15:E15"/>
    <mergeCell ref="I15:L15"/>
    <mergeCell ref="P15:S15"/>
    <mergeCell ref="B12:E12"/>
    <mergeCell ref="I12:L12"/>
    <mergeCell ref="P12:S12"/>
    <mergeCell ref="B13:E13"/>
    <mergeCell ref="I13:L13"/>
    <mergeCell ref="P13:S13"/>
    <mergeCell ref="B7:D7"/>
    <mergeCell ref="E7:V7"/>
    <mergeCell ref="B9:D9"/>
    <mergeCell ref="E9:V9"/>
    <mergeCell ref="B11:G11"/>
    <mergeCell ref="I11:N11"/>
    <mergeCell ref="P11:U11"/>
    <mergeCell ref="F2:U2"/>
    <mergeCell ref="B4:D4"/>
    <mergeCell ref="E4:G4"/>
    <mergeCell ref="H4:U5"/>
    <mergeCell ref="B5:D5"/>
    <mergeCell ref="E5:G5"/>
  </mergeCells>
  <conditionalFormatting sqref="H13:H19">
    <cfRule type="cellIs" dxfId="2" priority="2" stopIfTrue="1" operator="equal">
      <formula>1</formula>
    </cfRule>
    <cfRule type="cellIs" dxfId="1" priority="3" operator="equal">
      <formula>1</formula>
    </cfRule>
  </conditionalFormatting>
  <conditionalFormatting sqref="O13:O19">
    <cfRule type="cellIs" dxfId="0" priority="1" operator="equal">
      <formula>1</formula>
    </cfRule>
  </conditionalFormatting>
  <dataValidations count="1">
    <dataValidation type="list" allowBlank="1" showInputMessage="1" showErrorMessage="1" sqref="U13:U19 G13:G19 N13:N19">
      <formula1>"No,Yes"</formula1>
    </dataValidation>
  </dataValidations>
  <pageMargins left="0.39370078740157483" right="0.39370078740157483" top="0.39370078740157483" bottom="0.6692913385826772" header="0.39370078740157483" footer="0.35433070866141736"/>
  <pageSetup paperSize="9" orientation="landscape" verticalDpi="0" r:id="rId1"/>
  <headerFooter alignWithMargins="0">
    <oddFooter>&amp;L&amp;6TomTom Confidential&amp;R&amp;6Printed on &amp;D
Page &amp;P of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showGridLines="0" zoomScaleNormal="100" workbookViewId="0"/>
  </sheetViews>
  <sheetFormatPr defaultColWidth="6.5" defaultRowHeight="12" customHeight="1" x14ac:dyDescent="0.15"/>
  <cols>
    <col min="1" max="1" width="2" style="1" customWidth="1"/>
    <col min="2" max="11" width="6.5" style="1" customWidth="1"/>
    <col min="12" max="12" width="2" style="1" customWidth="1"/>
    <col min="13" max="22" width="6.5" style="1" customWidth="1"/>
    <col min="23" max="23" width="2" style="1" customWidth="1"/>
    <col min="24" max="16384" width="6.5" style="1"/>
  </cols>
  <sheetData>
    <row r="1" spans="1:23" ht="8.25" customHeight="1" x14ac:dyDescent="0.15"/>
    <row r="2" spans="1:23" ht="24" customHeight="1" x14ac:dyDescent="0.15">
      <c r="F2" s="114" t="s">
        <v>19</v>
      </c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</row>
    <row r="3" spans="1:23" ht="4.5" customHeight="1" x14ac:dyDescent="0.15">
      <c r="N3" s="2"/>
    </row>
    <row r="4" spans="1:23" ht="12" customHeight="1" x14ac:dyDescent="0.15">
      <c r="A4" s="35"/>
      <c r="B4" s="108" t="s">
        <v>17</v>
      </c>
      <c r="C4" s="109"/>
      <c r="D4" s="110" t="s">
        <v>48</v>
      </c>
      <c r="E4" s="110"/>
      <c r="F4" s="110"/>
      <c r="G4" s="111" t="str">
        <f>Actual!G4</f>
        <v>Metric Name</v>
      </c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35"/>
    </row>
    <row r="5" spans="1:23" ht="12" customHeight="1" x14ac:dyDescent="0.15">
      <c r="A5" s="35"/>
      <c r="B5" s="108" t="s">
        <v>2</v>
      </c>
      <c r="C5" s="109"/>
      <c r="D5" s="112" t="s">
        <v>50</v>
      </c>
      <c r="E5" s="112"/>
      <c r="F5" s="112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35"/>
    </row>
    <row r="6" spans="1:23" ht="6" customHeight="1" x14ac:dyDescent="0.1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8" spans="1:23" ht="12" customHeight="1" x14ac:dyDescent="0.15">
      <c r="B8" s="137" t="s">
        <v>21</v>
      </c>
      <c r="C8" s="137"/>
      <c r="D8" s="137"/>
      <c r="E8" s="137"/>
      <c r="F8" s="137"/>
      <c r="G8" s="137"/>
      <c r="H8" s="137"/>
      <c r="I8" s="137"/>
      <c r="J8" s="137" t="s">
        <v>20</v>
      </c>
      <c r="K8" s="137"/>
      <c r="L8" s="137"/>
      <c r="M8" s="137"/>
      <c r="N8" s="138" t="s">
        <v>22</v>
      </c>
      <c r="O8" s="138"/>
      <c r="P8" s="138" t="s">
        <v>0</v>
      </c>
      <c r="Q8" s="138"/>
      <c r="R8" s="137" t="s">
        <v>23</v>
      </c>
      <c r="S8" s="137"/>
      <c r="T8" s="137"/>
      <c r="U8" s="137"/>
      <c r="V8" s="137"/>
    </row>
    <row r="9" spans="1:23" s="33" customFormat="1" ht="15" customHeight="1" x14ac:dyDescent="0.15"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5"/>
      <c r="O9" s="135"/>
      <c r="P9" s="135"/>
      <c r="Q9" s="135"/>
      <c r="R9" s="136"/>
      <c r="S9" s="136"/>
      <c r="T9" s="136"/>
      <c r="U9" s="136"/>
      <c r="V9" s="136"/>
    </row>
    <row r="10" spans="1:23" s="45" customFormat="1" ht="15" customHeight="1" x14ac:dyDescent="0.15"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5"/>
      <c r="O10" s="135"/>
      <c r="P10" s="135"/>
      <c r="Q10" s="135"/>
      <c r="R10" s="136"/>
      <c r="S10" s="136"/>
      <c r="T10" s="136"/>
      <c r="U10" s="136"/>
      <c r="V10" s="136"/>
    </row>
    <row r="11" spans="1:23" s="45" customFormat="1" ht="15" customHeight="1" x14ac:dyDescent="0.15"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5"/>
      <c r="O11" s="135"/>
      <c r="P11" s="135"/>
      <c r="Q11" s="135"/>
      <c r="R11" s="136"/>
      <c r="S11" s="136"/>
      <c r="T11" s="136"/>
      <c r="U11" s="136"/>
      <c r="V11" s="136"/>
    </row>
    <row r="12" spans="1:23" s="45" customFormat="1" ht="15" customHeight="1" x14ac:dyDescent="0.15"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5"/>
      <c r="O12" s="135"/>
      <c r="P12" s="135"/>
      <c r="Q12" s="135"/>
      <c r="R12" s="136"/>
      <c r="S12" s="136"/>
      <c r="T12" s="136"/>
      <c r="U12" s="136"/>
      <c r="V12" s="136"/>
    </row>
    <row r="13" spans="1:23" s="45" customFormat="1" ht="15" customHeight="1" x14ac:dyDescent="0.15"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5"/>
      <c r="O13" s="135"/>
      <c r="P13" s="135"/>
      <c r="Q13" s="135"/>
      <c r="R13" s="136"/>
      <c r="S13" s="136"/>
      <c r="T13" s="136"/>
      <c r="U13" s="136"/>
      <c r="V13" s="136"/>
    </row>
    <row r="14" spans="1:23" s="45" customFormat="1" ht="15" customHeight="1" x14ac:dyDescent="0.15"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5"/>
      <c r="O14" s="135"/>
      <c r="P14" s="135"/>
      <c r="Q14" s="135"/>
      <c r="R14" s="136"/>
      <c r="S14" s="136"/>
      <c r="T14" s="136"/>
      <c r="U14" s="136"/>
      <c r="V14" s="136"/>
    </row>
    <row r="15" spans="1:23" s="45" customFormat="1" ht="15" customHeight="1" x14ac:dyDescent="0.15"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5"/>
      <c r="O15" s="135"/>
      <c r="P15" s="135"/>
      <c r="Q15" s="135"/>
      <c r="R15" s="136"/>
      <c r="S15" s="136"/>
      <c r="T15" s="136"/>
      <c r="U15" s="136"/>
      <c r="V15" s="136"/>
    </row>
    <row r="16" spans="1:23" s="45" customFormat="1" ht="15" customHeight="1" x14ac:dyDescent="0.15"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5"/>
      <c r="O16" s="135"/>
      <c r="P16" s="135"/>
      <c r="Q16" s="135"/>
      <c r="R16" s="136"/>
      <c r="S16" s="136"/>
      <c r="T16" s="136"/>
      <c r="U16" s="136"/>
      <c r="V16" s="136"/>
    </row>
    <row r="17" spans="2:22" s="45" customFormat="1" ht="15" customHeight="1" x14ac:dyDescent="0.15"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5"/>
      <c r="O17" s="135"/>
      <c r="P17" s="135"/>
      <c r="Q17" s="135"/>
      <c r="R17" s="136"/>
      <c r="S17" s="136"/>
      <c r="T17" s="136"/>
      <c r="U17" s="136"/>
      <c r="V17" s="136"/>
    </row>
    <row r="18" spans="2:22" s="45" customFormat="1" ht="15" customHeight="1" x14ac:dyDescent="0.15"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5"/>
      <c r="O18" s="135"/>
      <c r="P18" s="135"/>
      <c r="Q18" s="135"/>
      <c r="R18" s="136"/>
      <c r="S18" s="136"/>
      <c r="T18" s="136"/>
      <c r="U18" s="136"/>
      <c r="V18" s="136"/>
    </row>
    <row r="19" spans="2:22" s="45" customFormat="1" ht="15" customHeight="1" x14ac:dyDescent="0.15"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5"/>
      <c r="O19" s="135"/>
      <c r="P19" s="135"/>
      <c r="Q19" s="135"/>
      <c r="R19" s="136"/>
      <c r="S19" s="136"/>
      <c r="T19" s="136"/>
      <c r="U19" s="136"/>
      <c r="V19" s="136"/>
    </row>
    <row r="20" spans="2:22" s="45" customFormat="1" ht="15" customHeight="1" x14ac:dyDescent="0.15"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5"/>
      <c r="O20" s="135"/>
      <c r="P20" s="135"/>
      <c r="Q20" s="135"/>
      <c r="R20" s="136"/>
      <c r="S20" s="136"/>
      <c r="T20" s="136"/>
      <c r="U20" s="136"/>
      <c r="V20" s="136"/>
    </row>
    <row r="21" spans="2:22" s="45" customFormat="1" ht="15" customHeight="1" x14ac:dyDescent="0.15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5"/>
      <c r="O21" s="135"/>
      <c r="P21" s="135"/>
      <c r="Q21" s="135"/>
      <c r="R21" s="136"/>
      <c r="S21" s="136"/>
      <c r="T21" s="136"/>
      <c r="U21" s="136"/>
      <c r="V21" s="136"/>
    </row>
    <row r="22" spans="2:22" s="45" customFormat="1" ht="15" customHeight="1" x14ac:dyDescent="0.15"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5"/>
      <c r="O22" s="135"/>
      <c r="P22" s="135"/>
      <c r="Q22" s="135"/>
      <c r="R22" s="136"/>
      <c r="S22" s="136"/>
      <c r="T22" s="136"/>
      <c r="U22" s="136"/>
      <c r="V22" s="136"/>
    </row>
    <row r="23" spans="2:22" s="45" customFormat="1" ht="15" customHeight="1" x14ac:dyDescent="0.15"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5"/>
      <c r="O23" s="135"/>
      <c r="P23" s="135"/>
      <c r="Q23" s="135"/>
      <c r="R23" s="136"/>
      <c r="S23" s="136"/>
      <c r="T23" s="136"/>
      <c r="U23" s="136"/>
      <c r="V23" s="136"/>
    </row>
    <row r="24" spans="2:22" s="45" customFormat="1" ht="15" customHeight="1" x14ac:dyDescent="0.15"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5"/>
      <c r="O24" s="135"/>
      <c r="P24" s="135"/>
      <c r="Q24" s="135"/>
      <c r="R24" s="136"/>
      <c r="S24" s="136"/>
      <c r="T24" s="136"/>
      <c r="U24" s="136"/>
      <c r="V24" s="136"/>
    </row>
    <row r="25" spans="2:22" s="45" customFormat="1" ht="15" customHeight="1" x14ac:dyDescent="0.15"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5"/>
      <c r="O25" s="135"/>
      <c r="P25" s="135"/>
      <c r="Q25" s="135"/>
      <c r="R25" s="136"/>
      <c r="S25" s="136"/>
      <c r="T25" s="136"/>
      <c r="U25" s="136"/>
      <c r="V25" s="136"/>
    </row>
    <row r="26" spans="2:22" s="45" customFormat="1" ht="15" customHeight="1" x14ac:dyDescent="0.15"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5"/>
      <c r="O26" s="135"/>
      <c r="P26" s="135"/>
      <c r="Q26" s="135"/>
      <c r="R26" s="136"/>
      <c r="S26" s="136"/>
      <c r="T26" s="136"/>
      <c r="U26" s="136"/>
      <c r="V26" s="136"/>
    </row>
    <row r="27" spans="2:22" s="45" customFormat="1" ht="15" customHeight="1" x14ac:dyDescent="0.15"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5"/>
      <c r="O27" s="135"/>
      <c r="P27" s="135"/>
      <c r="Q27" s="135"/>
      <c r="R27" s="136"/>
      <c r="S27" s="136"/>
      <c r="T27" s="136"/>
      <c r="U27" s="136"/>
      <c r="V27" s="136"/>
    </row>
    <row r="28" spans="2:22" s="45" customFormat="1" ht="15" customHeight="1" x14ac:dyDescent="0.15"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5"/>
      <c r="O28" s="135"/>
      <c r="P28" s="135"/>
      <c r="Q28" s="135"/>
      <c r="R28" s="136"/>
      <c r="S28" s="136"/>
      <c r="T28" s="136"/>
      <c r="U28" s="136"/>
      <c r="V28" s="136"/>
    </row>
    <row r="29" spans="2:22" s="45" customFormat="1" ht="15" customHeight="1" x14ac:dyDescent="0.15"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5"/>
      <c r="O29" s="135"/>
      <c r="P29" s="135"/>
      <c r="Q29" s="135"/>
      <c r="R29" s="136"/>
      <c r="S29" s="136"/>
      <c r="T29" s="136"/>
      <c r="U29" s="136"/>
      <c r="V29" s="136"/>
    </row>
    <row r="30" spans="2:22" s="45" customFormat="1" ht="15" customHeight="1" x14ac:dyDescent="0.15"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5"/>
      <c r="O30" s="135"/>
      <c r="P30" s="135"/>
      <c r="Q30" s="135"/>
      <c r="R30" s="136"/>
      <c r="S30" s="136"/>
      <c r="T30" s="136"/>
      <c r="U30" s="136"/>
      <c r="V30" s="136"/>
    </row>
    <row r="31" spans="2:22" s="45" customFormat="1" ht="15" customHeight="1" x14ac:dyDescent="0.15"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5"/>
      <c r="O31" s="135"/>
      <c r="P31" s="135"/>
      <c r="Q31" s="135"/>
      <c r="R31" s="136"/>
      <c r="S31" s="136"/>
      <c r="T31" s="136"/>
      <c r="U31" s="136"/>
      <c r="V31" s="136"/>
    </row>
    <row r="32" spans="2:22" s="45" customFormat="1" ht="15" customHeight="1" x14ac:dyDescent="0.15"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5"/>
      <c r="O32" s="135"/>
      <c r="P32" s="135"/>
      <c r="Q32" s="135"/>
      <c r="R32" s="136"/>
      <c r="S32" s="136"/>
      <c r="T32" s="136"/>
      <c r="U32" s="136"/>
      <c r="V32" s="136"/>
    </row>
    <row r="33" spans="2:22" s="45" customFormat="1" ht="15" customHeight="1" x14ac:dyDescent="0.15"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5"/>
      <c r="O33" s="135"/>
      <c r="P33" s="135"/>
      <c r="Q33" s="135"/>
      <c r="R33" s="136"/>
      <c r="S33" s="136"/>
      <c r="T33" s="136"/>
      <c r="U33" s="136"/>
      <c r="V33" s="136"/>
    </row>
    <row r="34" spans="2:22" s="45" customFormat="1" ht="15" customHeight="1" x14ac:dyDescent="0.15"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5"/>
      <c r="O34" s="135"/>
      <c r="P34" s="135"/>
      <c r="Q34" s="135"/>
      <c r="R34" s="136"/>
      <c r="S34" s="136"/>
      <c r="T34" s="136"/>
      <c r="U34" s="136"/>
      <c r="V34" s="136"/>
    </row>
    <row r="35" spans="2:22" ht="6" customHeight="1" x14ac:dyDescent="0.15"/>
  </sheetData>
  <mergeCells count="141">
    <mergeCell ref="R15:V15"/>
    <mergeCell ref="B14:I14"/>
    <mergeCell ref="J14:M14"/>
    <mergeCell ref="B21:I21"/>
    <mergeCell ref="J21:M21"/>
    <mergeCell ref="B22:I22"/>
    <mergeCell ref="J22:M22"/>
    <mergeCell ref="N22:O22"/>
    <mergeCell ref="R34:V34"/>
    <mergeCell ref="B34:I34"/>
    <mergeCell ref="J34:M34"/>
    <mergeCell ref="N34:O34"/>
    <mergeCell ref="P34:Q34"/>
    <mergeCell ref="N14:O14"/>
    <mergeCell ref="P14:Q14"/>
    <mergeCell ref="R14:V14"/>
    <mergeCell ref="B15:I15"/>
    <mergeCell ref="J15:M15"/>
    <mergeCell ref="B29:I29"/>
    <mergeCell ref="J29:M29"/>
    <mergeCell ref="N29:O29"/>
    <mergeCell ref="P29:Q29"/>
    <mergeCell ref="B33:I33"/>
    <mergeCell ref="J33:M33"/>
    <mergeCell ref="N33:O33"/>
    <mergeCell ref="P33:Q33"/>
    <mergeCell ref="R33:V33"/>
    <mergeCell ref="B27:I27"/>
    <mergeCell ref="J27:M27"/>
    <mergeCell ref="N27:O27"/>
    <mergeCell ref="P27:Q27"/>
    <mergeCell ref="R27:V27"/>
    <mergeCell ref="R22:V22"/>
    <mergeCell ref="B32:I32"/>
    <mergeCell ref="J32:M32"/>
    <mergeCell ref="N32:O32"/>
    <mergeCell ref="P32:Q32"/>
    <mergeCell ref="R32:V32"/>
    <mergeCell ref="B31:I31"/>
    <mergeCell ref="J31:M31"/>
    <mergeCell ref="N31:O31"/>
    <mergeCell ref="P31:Q31"/>
    <mergeCell ref="R31:V31"/>
    <mergeCell ref="B28:I28"/>
    <mergeCell ref="J28:M28"/>
    <mergeCell ref="N28:O28"/>
    <mergeCell ref="P28:Q28"/>
    <mergeCell ref="R28:V28"/>
    <mergeCell ref="B19:I19"/>
    <mergeCell ref="J19:M19"/>
    <mergeCell ref="N19:O19"/>
    <mergeCell ref="P19:Q19"/>
    <mergeCell ref="R19:V19"/>
    <mergeCell ref="B20:I20"/>
    <mergeCell ref="R10:V10"/>
    <mergeCell ref="J20:M20"/>
    <mergeCell ref="N20:O20"/>
    <mergeCell ref="P20:Q20"/>
    <mergeCell ref="R20:V20"/>
    <mergeCell ref="B12:I12"/>
    <mergeCell ref="J12:M12"/>
    <mergeCell ref="N12:O12"/>
    <mergeCell ref="P12:Q12"/>
    <mergeCell ref="R12:V12"/>
    <mergeCell ref="B18:I18"/>
    <mergeCell ref="J18:M18"/>
    <mergeCell ref="N18:O18"/>
    <mergeCell ref="P18:Q18"/>
    <mergeCell ref="R18:V18"/>
    <mergeCell ref="N15:O15"/>
    <mergeCell ref="P15:Q15"/>
    <mergeCell ref="P13:Q13"/>
    <mergeCell ref="F2:V2"/>
    <mergeCell ref="G4:V5"/>
    <mergeCell ref="B4:C4"/>
    <mergeCell ref="B5:C5"/>
    <mergeCell ref="D4:F4"/>
    <mergeCell ref="D5:F5"/>
    <mergeCell ref="B11:I11"/>
    <mergeCell ref="J11:M11"/>
    <mergeCell ref="N11:O11"/>
    <mergeCell ref="P11:Q11"/>
    <mergeCell ref="R11:V11"/>
    <mergeCell ref="R8:V8"/>
    <mergeCell ref="R13:V13"/>
    <mergeCell ref="B13:I13"/>
    <mergeCell ref="J8:M8"/>
    <mergeCell ref="J13:M13"/>
    <mergeCell ref="N8:O8"/>
    <mergeCell ref="N13:O13"/>
    <mergeCell ref="P8:Q8"/>
    <mergeCell ref="B8:I8"/>
    <mergeCell ref="B9:I9"/>
    <mergeCell ref="J9:M9"/>
    <mergeCell ref="N9:O9"/>
    <mergeCell ref="P9:Q9"/>
    <mergeCell ref="R9:V9"/>
    <mergeCell ref="B10:I10"/>
    <mergeCell ref="J10:M10"/>
    <mergeCell ref="N10:O10"/>
    <mergeCell ref="P10:Q10"/>
    <mergeCell ref="J30:M30"/>
    <mergeCell ref="N30:O30"/>
    <mergeCell ref="P30:Q30"/>
    <mergeCell ref="R30:V30"/>
    <mergeCell ref="B30:I30"/>
    <mergeCell ref="B16:I16"/>
    <mergeCell ref="J16:M16"/>
    <mergeCell ref="N16:O16"/>
    <mergeCell ref="P16:Q16"/>
    <mergeCell ref="R16:V16"/>
    <mergeCell ref="B17:I17"/>
    <mergeCell ref="J17:M17"/>
    <mergeCell ref="N17:O17"/>
    <mergeCell ref="P17:Q17"/>
    <mergeCell ref="R17:V17"/>
    <mergeCell ref="B26:I26"/>
    <mergeCell ref="J26:M26"/>
    <mergeCell ref="N26:O26"/>
    <mergeCell ref="P26:Q26"/>
    <mergeCell ref="R26:V26"/>
    <mergeCell ref="N21:O21"/>
    <mergeCell ref="P21:Q21"/>
    <mergeCell ref="R21:V21"/>
    <mergeCell ref="N25:O25"/>
    <mergeCell ref="P25:Q25"/>
    <mergeCell ref="R25:V25"/>
    <mergeCell ref="R29:V29"/>
    <mergeCell ref="P22:Q22"/>
    <mergeCell ref="B23:I23"/>
    <mergeCell ref="J23:M23"/>
    <mergeCell ref="N23:O23"/>
    <mergeCell ref="P23:Q23"/>
    <mergeCell ref="R23:V23"/>
    <mergeCell ref="B25:I25"/>
    <mergeCell ref="J25:M25"/>
    <mergeCell ref="B24:I24"/>
    <mergeCell ref="J24:M24"/>
    <mergeCell ref="N24:O24"/>
    <mergeCell ref="P24:Q24"/>
    <mergeCell ref="R24:V24"/>
  </mergeCells>
  <phoneticPr fontId="2" type="noConversion"/>
  <dataValidations count="1">
    <dataValidation type="list" allowBlank="1" showInputMessage="1" showErrorMessage="1" sqref="P9:Q34">
      <formula1>"Pending,Ongoing,Done,Canceled"</formula1>
    </dataValidation>
  </dataValidations>
  <pageMargins left="0.39370078740157483" right="0.39370078740157483" top="0.39370078740157483" bottom="0.6692913385826772" header="0.39370078740157483" footer="0.35433070866141736"/>
  <pageSetup paperSize="9" orientation="landscape" verticalDpi="0" r:id="rId1"/>
  <headerFooter alignWithMargins="0">
    <oddFooter>&amp;L&amp;6TomTom Confidential&amp;R&amp;6Printed on &amp;D
Page &amp;P of &amp;N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21"/>
  <sheetViews>
    <sheetView showGridLines="0" zoomScaleNormal="100" workbookViewId="0"/>
  </sheetViews>
  <sheetFormatPr defaultColWidth="6.5" defaultRowHeight="12" customHeight="1" x14ac:dyDescent="0.15"/>
  <cols>
    <col min="1" max="1" width="2" style="1" customWidth="1"/>
    <col min="2" max="11" width="6.5" style="1" customWidth="1"/>
    <col min="12" max="12" width="2" style="1" customWidth="1"/>
    <col min="13" max="22" width="6.5" style="1" customWidth="1"/>
    <col min="23" max="23" width="2" style="1" customWidth="1"/>
    <col min="24" max="16384" width="6.5" style="1"/>
  </cols>
  <sheetData>
    <row r="1" spans="1:23" ht="8.25" customHeight="1" x14ac:dyDescent="0.15"/>
    <row r="2" spans="1:23" ht="24" customHeight="1" x14ac:dyDescent="0.15">
      <c r="F2" s="114" t="s">
        <v>4</v>
      </c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1:23" ht="4.5" customHeight="1" x14ac:dyDescent="0.15">
      <c r="N3" s="2"/>
    </row>
    <row r="4" spans="1:23" s="45" customFormat="1" ht="12" customHeight="1" x14ac:dyDescent="0.15">
      <c r="A4" s="44"/>
      <c r="B4" s="108" t="s">
        <v>64</v>
      </c>
      <c r="C4" s="109"/>
      <c r="D4" s="110">
        <v>1</v>
      </c>
      <c r="E4" s="110"/>
      <c r="F4" s="110"/>
      <c r="G4" s="111" t="str">
        <f>Actual!G4</f>
        <v>Metric Name</v>
      </c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44"/>
    </row>
    <row r="5" spans="1:23" s="45" customFormat="1" ht="12" customHeight="1" x14ac:dyDescent="0.15">
      <c r="A5" s="44"/>
      <c r="B5" s="108" t="s">
        <v>65</v>
      </c>
      <c r="C5" s="109"/>
      <c r="D5" s="112" t="s">
        <v>50</v>
      </c>
      <c r="E5" s="112"/>
      <c r="F5" s="112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44"/>
    </row>
    <row r="6" spans="1:23" ht="6" customHeight="1" x14ac:dyDescent="0.1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3" ht="32.25" customHeight="1" x14ac:dyDescent="0.15">
      <c r="A7" s="13" t="s">
        <v>5</v>
      </c>
      <c r="B7" s="4" t="s">
        <v>6</v>
      </c>
      <c r="C7" s="139"/>
      <c r="D7" s="140"/>
      <c r="E7" s="140"/>
      <c r="F7" s="140"/>
      <c r="G7" s="141"/>
      <c r="I7" s="4" t="s">
        <v>7</v>
      </c>
      <c r="J7" s="139"/>
      <c r="K7" s="140"/>
      <c r="L7" s="140"/>
      <c r="M7" s="140"/>
      <c r="N7" s="140"/>
      <c r="O7" s="141"/>
      <c r="Q7" s="4" t="s">
        <v>8</v>
      </c>
      <c r="R7" s="139"/>
      <c r="S7" s="140"/>
      <c r="T7" s="140"/>
      <c r="U7" s="140"/>
      <c r="V7" s="141"/>
    </row>
    <row r="8" spans="1:23" ht="9" customHeight="1" x14ac:dyDescent="0.15"/>
    <row r="9" spans="1:23" ht="69.75" customHeight="1" x14ac:dyDescent="0.15">
      <c r="A9" s="147" t="s">
        <v>52</v>
      </c>
      <c r="B9" s="142" t="s">
        <v>62</v>
      </c>
      <c r="C9" s="143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3" ht="78" customHeight="1" x14ac:dyDescent="0.15">
      <c r="A10" s="148"/>
      <c r="B10" s="142" t="s">
        <v>12</v>
      </c>
      <c r="C10" s="143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</row>
    <row r="11" spans="1:23" ht="9" customHeight="1" x14ac:dyDescent="0.15">
      <c r="D11" s="28"/>
    </row>
    <row r="12" spans="1:23" ht="12" customHeight="1" x14ac:dyDescent="0.15">
      <c r="A12" s="149" t="s">
        <v>51</v>
      </c>
      <c r="B12" s="152" t="s">
        <v>39</v>
      </c>
      <c r="C12" s="152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</row>
    <row r="13" spans="1:23" ht="12" customHeight="1" x14ac:dyDescent="0.15">
      <c r="A13" s="149"/>
      <c r="B13" s="152" t="s">
        <v>40</v>
      </c>
      <c r="C13" s="152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</row>
    <row r="14" spans="1:23" ht="12" customHeight="1" x14ac:dyDescent="0.15">
      <c r="A14" s="149"/>
      <c r="B14" s="152" t="s">
        <v>41</v>
      </c>
      <c r="C14" s="152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</row>
    <row r="15" spans="1:23" ht="12" customHeight="1" x14ac:dyDescent="0.15">
      <c r="A15" s="149"/>
      <c r="B15" s="152" t="s">
        <v>42</v>
      </c>
      <c r="C15" s="152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</row>
    <row r="16" spans="1:23" ht="9" customHeight="1" x14ac:dyDescent="0.15"/>
    <row r="17" spans="2:22" ht="23.25" customHeight="1" x14ac:dyDescent="0.15">
      <c r="B17" s="151" t="s">
        <v>10</v>
      </c>
      <c r="C17" s="151"/>
      <c r="D17" s="144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</row>
    <row r="18" spans="2:22" ht="9" customHeight="1" x14ac:dyDescent="0.15"/>
    <row r="19" spans="2:22" ht="23.25" customHeight="1" x14ac:dyDescent="0.15">
      <c r="B19" s="151" t="s">
        <v>11</v>
      </c>
      <c r="C19" s="151"/>
      <c r="D19" s="144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2:22" ht="9" customHeight="1" x14ac:dyDescent="0.15"/>
    <row r="21" spans="2:22" ht="12" customHeight="1" x14ac:dyDescent="0.15">
      <c r="B21" s="151" t="s">
        <v>63</v>
      </c>
      <c r="C21" s="151"/>
      <c r="D21" s="5">
        <v>1</v>
      </c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</row>
  </sheetData>
  <mergeCells count="29">
    <mergeCell ref="E21:V21"/>
    <mergeCell ref="B19:C19"/>
    <mergeCell ref="B21:C21"/>
    <mergeCell ref="B12:C12"/>
    <mergeCell ref="B14:C14"/>
    <mergeCell ref="B13:C13"/>
    <mergeCell ref="D17:V17"/>
    <mergeCell ref="B15:C15"/>
    <mergeCell ref="B17:C17"/>
    <mergeCell ref="D14:V14"/>
    <mergeCell ref="D15:V15"/>
    <mergeCell ref="B10:C10"/>
    <mergeCell ref="D19:V19"/>
    <mergeCell ref="B9:C9"/>
    <mergeCell ref="D9:V9"/>
    <mergeCell ref="A9:A10"/>
    <mergeCell ref="A12:A15"/>
    <mergeCell ref="D10:V10"/>
    <mergeCell ref="D12:V12"/>
    <mergeCell ref="D13:V13"/>
    <mergeCell ref="F2:V2"/>
    <mergeCell ref="C7:G7"/>
    <mergeCell ref="J7:O7"/>
    <mergeCell ref="R7:V7"/>
    <mergeCell ref="G4:V5"/>
    <mergeCell ref="B4:C4"/>
    <mergeCell ref="B5:C5"/>
    <mergeCell ref="D4:F4"/>
    <mergeCell ref="D5:F5"/>
  </mergeCells>
  <phoneticPr fontId="2" type="noConversion"/>
  <pageMargins left="0.39370078740157483" right="0.39370078740157483" top="0.39370078740157483" bottom="0.6692913385826772" header="0.39370078740157483" footer="0.35433070866141736"/>
  <pageSetup paperSize="9" orientation="landscape" r:id="rId1"/>
  <headerFooter alignWithMargins="0">
    <oddFooter>&amp;L&amp;6TomTom Confidential&amp;R&amp;6Printed on &amp;D
Page &amp;P of &amp;N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="60" zoomScaleNormal="60" workbookViewId="0">
      <selection activeCell="N47" sqref="N47"/>
    </sheetView>
  </sheetViews>
  <sheetFormatPr defaultRowHeight="11.25" x14ac:dyDescent="0.15"/>
  <sheetData>
    <row r="1" spans="1:12" x14ac:dyDescent="0.15">
      <c r="A1" s="157" t="s">
        <v>130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</row>
    <row r="2" spans="1:12" x14ac:dyDescent="0.1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</row>
    <row r="3" spans="1:12" x14ac:dyDescent="0.15">
      <c r="B3" s="86" t="s">
        <v>95</v>
      </c>
      <c r="C3" s="86" t="s">
        <v>92</v>
      </c>
      <c r="D3" s="86" t="s">
        <v>93</v>
      </c>
      <c r="E3" s="86" t="s">
        <v>94</v>
      </c>
      <c r="F3" s="86" t="s">
        <v>96</v>
      </c>
      <c r="G3" s="86" t="s">
        <v>100</v>
      </c>
      <c r="H3" s="85" t="s">
        <v>70</v>
      </c>
      <c r="I3" s="85" t="s">
        <v>71</v>
      </c>
      <c r="J3" s="85" t="s">
        <v>97</v>
      </c>
      <c r="K3" s="85" t="s">
        <v>73</v>
      </c>
      <c r="L3" s="85" t="s">
        <v>74</v>
      </c>
    </row>
    <row r="4" spans="1:12" x14ac:dyDescent="0.15">
      <c r="A4" t="s">
        <v>89</v>
      </c>
      <c r="B4">
        <f>MIN('Data - raw'!C4:C10)</f>
        <v>1</v>
      </c>
      <c r="C4">
        <f>PERCENTILE('Data - raw'!C4:C10,0.25)</f>
        <v>4</v>
      </c>
      <c r="D4">
        <f>PERCENTILE('Data - raw'!C4:C10,0.5)</f>
        <v>6</v>
      </c>
      <c r="E4">
        <f>PERCENTILE('Data - raw'!C4:C10,0.75)</f>
        <v>16.5</v>
      </c>
      <c r="F4">
        <f>MAX('Data - raw'!C4:C10)</f>
        <v>30</v>
      </c>
      <c r="G4">
        <f>PERCENTILE('Data - raw'!C4:C10,0.9)</f>
        <v>27</v>
      </c>
      <c r="H4" s="85">
        <f>C4-B4</f>
        <v>3</v>
      </c>
      <c r="I4" s="85">
        <f>D4-C4</f>
        <v>2</v>
      </c>
      <c r="J4" s="85">
        <f>D4</f>
        <v>6</v>
      </c>
      <c r="K4" s="85">
        <f t="shared" ref="K4:L5" si="0">E4-D4</f>
        <v>10.5</v>
      </c>
      <c r="L4" s="85">
        <f t="shared" si="0"/>
        <v>13.5</v>
      </c>
    </row>
    <row r="5" spans="1:12" x14ac:dyDescent="0.15">
      <c r="A5" t="s">
        <v>90</v>
      </c>
      <c r="B5">
        <f>MIN('Data - raw'!C15:C22)</f>
        <v>1</v>
      </c>
      <c r="C5">
        <f>PERCENTILE('Data - raw'!C15:C22,0.25)</f>
        <v>2.75</v>
      </c>
      <c r="D5">
        <f>PERCENTILE('Data - raw'!C15:C22,0.5)</f>
        <v>7.5</v>
      </c>
      <c r="E5">
        <f>PERCENTILE('Data - raw'!C15:C22,0.75)</f>
        <v>12.75</v>
      </c>
      <c r="F5">
        <f>MAX('Data - raw'!C15:C22)</f>
        <v>20</v>
      </c>
      <c r="G5">
        <f>PERCENTILE('Data - raw'!C15:C22,0.9)</f>
        <v>16.5</v>
      </c>
      <c r="H5" s="85">
        <f t="shared" ref="H5" si="1">C5-B5</f>
        <v>1.75</v>
      </c>
      <c r="I5" s="85">
        <f t="shared" ref="I5" si="2">D5-C5</f>
        <v>4.75</v>
      </c>
      <c r="J5" s="85">
        <f>D5</f>
        <v>7.5</v>
      </c>
      <c r="K5" s="85">
        <f t="shared" si="0"/>
        <v>5.25</v>
      </c>
      <c r="L5" s="85">
        <f t="shared" si="0"/>
        <v>7.25</v>
      </c>
    </row>
    <row r="6" spans="1:12" x14ac:dyDescent="0.15">
      <c r="A6" t="s">
        <v>91</v>
      </c>
      <c r="H6" s="85"/>
      <c r="I6" s="85"/>
      <c r="J6" s="85"/>
      <c r="K6" s="85"/>
      <c r="L6" s="85"/>
    </row>
    <row r="7" spans="1:12" x14ac:dyDescent="0.15">
      <c r="A7" t="s">
        <v>121</v>
      </c>
      <c r="J7" s="85"/>
    </row>
    <row r="8" spans="1:12" x14ac:dyDescent="0.15">
      <c r="A8" t="s">
        <v>122</v>
      </c>
      <c r="J8" s="85"/>
    </row>
    <row r="9" spans="1:12" x14ac:dyDescent="0.15">
      <c r="A9" t="s">
        <v>123</v>
      </c>
      <c r="J9" s="85"/>
    </row>
    <row r="10" spans="1:12" x14ac:dyDescent="0.15">
      <c r="A10" t="s">
        <v>124</v>
      </c>
      <c r="J10" s="85"/>
    </row>
    <row r="11" spans="1:12" x14ac:dyDescent="0.15">
      <c r="A11" t="s">
        <v>125</v>
      </c>
      <c r="J11" s="85"/>
    </row>
    <row r="12" spans="1:12" x14ac:dyDescent="0.15">
      <c r="A12" t="s">
        <v>126</v>
      </c>
      <c r="J12" s="85"/>
    </row>
    <row r="13" spans="1:12" x14ac:dyDescent="0.15">
      <c r="A13" t="s">
        <v>127</v>
      </c>
      <c r="J13" s="85"/>
    </row>
    <row r="14" spans="1:12" x14ac:dyDescent="0.15">
      <c r="A14" t="s">
        <v>128</v>
      </c>
      <c r="J14" s="85"/>
    </row>
    <row r="15" spans="1:12" x14ac:dyDescent="0.15">
      <c r="A15" t="s">
        <v>129</v>
      </c>
      <c r="J15" s="85"/>
    </row>
    <row r="39" spans="1:12" x14ac:dyDescent="0.15">
      <c r="A39" s="157" t="s">
        <v>131</v>
      </c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</row>
    <row r="40" spans="1:12" x14ac:dyDescent="0.15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</row>
    <row r="41" spans="1:12" x14ac:dyDescent="0.15">
      <c r="B41" s="86" t="s">
        <v>95</v>
      </c>
      <c r="C41" s="86" t="s">
        <v>92</v>
      </c>
      <c r="D41" s="86" t="s">
        <v>93</v>
      </c>
      <c r="E41" s="86" t="s">
        <v>94</v>
      </c>
      <c r="F41" s="86" t="s">
        <v>96</v>
      </c>
      <c r="G41" s="86" t="s">
        <v>100</v>
      </c>
      <c r="H41" s="85" t="s">
        <v>70</v>
      </c>
      <c r="I41" s="85" t="s">
        <v>71</v>
      </c>
      <c r="J41" s="85" t="s">
        <v>97</v>
      </c>
      <c r="K41" s="85" t="s">
        <v>73</v>
      </c>
      <c r="L41" s="85" t="s">
        <v>74</v>
      </c>
    </row>
    <row r="42" spans="1:12" x14ac:dyDescent="0.15">
      <c r="A42" t="s">
        <v>89</v>
      </c>
      <c r="B42">
        <f>MIN('Data - raw'!C8:C10)</f>
        <v>3</v>
      </c>
      <c r="C42">
        <f>PERCENTILE('Data - raw'!C8:C10,0.25)</f>
        <v>4</v>
      </c>
      <c r="D42">
        <f>PERCENTILE('Data - raw'!C8:C10,0.5)</f>
        <v>5</v>
      </c>
      <c r="E42">
        <f>PERCENTILE('Data - raw'!C8:C10,0.75)</f>
        <v>15</v>
      </c>
      <c r="F42">
        <f>MAX('Data - raw'!C8:C10)</f>
        <v>25</v>
      </c>
      <c r="G42">
        <f>PERCENTILE('Data - raw'!C8:C10,0.9)</f>
        <v>20.999999999999996</v>
      </c>
      <c r="H42" s="85">
        <f>C42-B42</f>
        <v>1</v>
      </c>
      <c r="I42" s="85">
        <f>D42-C42</f>
        <v>1</v>
      </c>
      <c r="J42" s="85">
        <f>D42</f>
        <v>5</v>
      </c>
      <c r="K42" s="85">
        <f t="shared" ref="K42:K43" si="3">E42-D42</f>
        <v>10</v>
      </c>
      <c r="L42" s="85">
        <f t="shared" ref="L42:L43" si="4">F42-E42</f>
        <v>10</v>
      </c>
    </row>
    <row r="43" spans="1:12" x14ac:dyDescent="0.15">
      <c r="A43" t="s">
        <v>90</v>
      </c>
      <c r="B43">
        <f>MIN('Data - raw'!C20:C22)</f>
        <v>7</v>
      </c>
      <c r="C43">
        <f>PERCENTILE('Data - raw'!C20:C22,0.25)</f>
        <v>9.5</v>
      </c>
      <c r="D43">
        <f>PERCENTILE('Data - raw'!C20:C22,0.5)</f>
        <v>12</v>
      </c>
      <c r="E43">
        <f>PERCENTILE('Data - raw'!C20:C22,0.75)</f>
        <v>16</v>
      </c>
      <c r="F43">
        <f>MAX('Data - raw'!C20:C22)</f>
        <v>20</v>
      </c>
      <c r="G43">
        <f>PERCENTILE('Data - raw'!C20:C22,0.9)</f>
        <v>18.399999999999999</v>
      </c>
      <c r="H43" s="85">
        <f t="shared" ref="H43" si="5">C43-B43</f>
        <v>2.5</v>
      </c>
      <c r="I43" s="85">
        <f t="shared" ref="I43" si="6">D43-C43</f>
        <v>2.5</v>
      </c>
      <c r="J43" s="85">
        <f>D43</f>
        <v>12</v>
      </c>
      <c r="K43" s="85">
        <f t="shared" si="3"/>
        <v>4</v>
      </c>
      <c r="L43" s="85">
        <f t="shared" si="4"/>
        <v>4</v>
      </c>
    </row>
    <row r="44" spans="1:12" x14ac:dyDescent="0.15">
      <c r="A44" t="s">
        <v>91</v>
      </c>
      <c r="H44" s="85"/>
      <c r="I44" s="85"/>
      <c r="J44" s="85"/>
      <c r="K44" s="85"/>
      <c r="L44" s="85"/>
    </row>
    <row r="45" spans="1:12" x14ac:dyDescent="0.15">
      <c r="A45" t="s">
        <v>121</v>
      </c>
      <c r="J45" s="85"/>
    </row>
    <row r="46" spans="1:12" x14ac:dyDescent="0.15">
      <c r="A46" t="s">
        <v>122</v>
      </c>
      <c r="J46" s="85"/>
    </row>
    <row r="47" spans="1:12" x14ac:dyDescent="0.15">
      <c r="A47" t="s">
        <v>123</v>
      </c>
      <c r="J47" s="85"/>
    </row>
    <row r="48" spans="1:12" x14ac:dyDescent="0.15">
      <c r="A48" t="s">
        <v>124</v>
      </c>
      <c r="J48" s="85"/>
    </row>
    <row r="49" spans="1:10" x14ac:dyDescent="0.15">
      <c r="A49" t="s">
        <v>125</v>
      </c>
      <c r="J49" s="85"/>
    </row>
    <row r="50" spans="1:10" x14ac:dyDescent="0.15">
      <c r="A50" t="s">
        <v>126</v>
      </c>
      <c r="J50" s="85"/>
    </row>
    <row r="51" spans="1:10" x14ac:dyDescent="0.15">
      <c r="A51" t="s">
        <v>127</v>
      </c>
      <c r="J51" s="85"/>
    </row>
    <row r="52" spans="1:10" x14ac:dyDescent="0.15">
      <c r="A52" t="s">
        <v>128</v>
      </c>
      <c r="J52" s="85"/>
    </row>
    <row r="53" spans="1:10" x14ac:dyDescent="0.15">
      <c r="A53" t="s">
        <v>129</v>
      </c>
      <c r="J53" s="85"/>
    </row>
  </sheetData>
  <mergeCells count="2">
    <mergeCell ref="A1:L2"/>
    <mergeCell ref="A39:L4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C21" sqref="C20:C22"/>
    </sheetView>
  </sheetViews>
  <sheetFormatPr defaultRowHeight="12" x14ac:dyDescent="0.2"/>
  <cols>
    <col min="1" max="1" width="9" style="154"/>
    <col min="2" max="4" width="10.625" style="154" customWidth="1"/>
    <col min="5" max="5" width="12.125" style="154" bestFit="1" customWidth="1"/>
    <col min="6" max="10" width="10.625" style="154" customWidth="1"/>
    <col min="11" max="16384" width="9" style="154"/>
  </cols>
  <sheetData>
    <row r="2" spans="1:4" x14ac:dyDescent="0.2">
      <c r="A2" s="155" t="s">
        <v>101</v>
      </c>
      <c r="B2" s="155"/>
      <c r="C2" s="155"/>
      <c r="D2" s="155"/>
    </row>
    <row r="3" spans="1:4" x14ac:dyDescent="0.2">
      <c r="A3" s="154" t="s">
        <v>102</v>
      </c>
      <c r="B3" s="154" t="s">
        <v>103</v>
      </c>
      <c r="C3" s="154" t="s">
        <v>88</v>
      </c>
      <c r="D3" s="154" t="s">
        <v>111</v>
      </c>
    </row>
    <row r="4" spans="1:4" x14ac:dyDescent="0.2">
      <c r="A4" s="154" t="s">
        <v>104</v>
      </c>
      <c r="B4" s="154" t="s">
        <v>99</v>
      </c>
      <c r="C4" s="154">
        <v>30</v>
      </c>
    </row>
    <row r="5" spans="1:4" x14ac:dyDescent="0.2">
      <c r="A5" s="154" t="s">
        <v>106</v>
      </c>
      <c r="B5" s="154" t="s">
        <v>99</v>
      </c>
      <c r="C5" s="154">
        <v>8</v>
      </c>
      <c r="D5" s="156">
        <v>43120</v>
      </c>
    </row>
    <row r="6" spans="1:4" x14ac:dyDescent="0.2">
      <c r="A6" s="154" t="s">
        <v>107</v>
      </c>
      <c r="B6" s="154" t="s">
        <v>99</v>
      </c>
      <c r="C6" s="154">
        <v>1</v>
      </c>
      <c r="D6" s="156">
        <v>43138</v>
      </c>
    </row>
    <row r="7" spans="1:4" x14ac:dyDescent="0.2">
      <c r="A7" s="154" t="s">
        <v>108</v>
      </c>
      <c r="B7" s="154" t="s">
        <v>99</v>
      </c>
      <c r="C7" s="154">
        <v>6</v>
      </c>
      <c r="D7" s="156">
        <v>43140</v>
      </c>
    </row>
    <row r="8" spans="1:4" x14ac:dyDescent="0.2">
      <c r="A8" s="154" t="s">
        <v>105</v>
      </c>
      <c r="B8" s="154" t="s">
        <v>98</v>
      </c>
      <c r="C8" s="154">
        <v>5</v>
      </c>
      <c r="D8" s="156">
        <v>43115</v>
      </c>
    </row>
    <row r="9" spans="1:4" x14ac:dyDescent="0.2">
      <c r="A9" s="154" t="s">
        <v>109</v>
      </c>
      <c r="B9" s="154" t="s">
        <v>98</v>
      </c>
      <c r="C9" s="154">
        <v>25</v>
      </c>
    </row>
    <row r="10" spans="1:4" x14ac:dyDescent="0.2">
      <c r="A10" s="154" t="s">
        <v>110</v>
      </c>
      <c r="B10" s="154" t="s">
        <v>98</v>
      </c>
      <c r="C10" s="154">
        <v>3</v>
      </c>
      <c r="D10" s="156">
        <v>43106</v>
      </c>
    </row>
    <row r="13" spans="1:4" x14ac:dyDescent="0.2">
      <c r="A13" s="155" t="s">
        <v>112</v>
      </c>
      <c r="B13" s="155"/>
      <c r="C13" s="155"/>
      <c r="D13" s="155"/>
    </row>
    <row r="14" spans="1:4" x14ac:dyDescent="0.2">
      <c r="A14" s="154" t="s">
        <v>102</v>
      </c>
      <c r="B14" s="154" t="s">
        <v>103</v>
      </c>
      <c r="C14" s="154" t="s">
        <v>88</v>
      </c>
      <c r="D14" s="154" t="s">
        <v>111</v>
      </c>
    </row>
    <row r="15" spans="1:4" x14ac:dyDescent="0.2">
      <c r="A15" s="154" t="s">
        <v>113</v>
      </c>
      <c r="B15" s="154" t="s">
        <v>99</v>
      </c>
      <c r="C15" s="154">
        <v>8</v>
      </c>
      <c r="D15" s="156">
        <v>43115</v>
      </c>
    </row>
    <row r="16" spans="1:4" x14ac:dyDescent="0.2">
      <c r="A16" s="154" t="s">
        <v>114</v>
      </c>
      <c r="B16" s="154" t="s">
        <v>99</v>
      </c>
      <c r="C16" s="154">
        <v>2</v>
      </c>
      <c r="D16" s="156">
        <v>43120</v>
      </c>
    </row>
    <row r="17" spans="1:4" x14ac:dyDescent="0.2">
      <c r="A17" s="154" t="s">
        <v>116</v>
      </c>
      <c r="B17" s="154" t="s">
        <v>99</v>
      </c>
      <c r="C17" s="154">
        <v>15</v>
      </c>
      <c r="D17" s="156"/>
    </row>
    <row r="18" spans="1:4" x14ac:dyDescent="0.2">
      <c r="A18" s="154" t="s">
        <v>118</v>
      </c>
      <c r="B18" s="154" t="s">
        <v>99</v>
      </c>
      <c r="C18" s="154">
        <v>3</v>
      </c>
      <c r="D18" s="156">
        <v>43106</v>
      </c>
    </row>
    <row r="19" spans="1:4" x14ac:dyDescent="0.2">
      <c r="A19" s="154" t="s">
        <v>120</v>
      </c>
      <c r="B19" s="154" t="s">
        <v>99</v>
      </c>
      <c r="C19" s="154">
        <v>1</v>
      </c>
    </row>
    <row r="20" spans="1:4" x14ac:dyDescent="0.2">
      <c r="A20" s="154" t="s">
        <v>115</v>
      </c>
      <c r="B20" s="154" t="s">
        <v>98</v>
      </c>
      <c r="C20" s="154">
        <v>7</v>
      </c>
      <c r="D20" s="156">
        <v>43138</v>
      </c>
    </row>
    <row r="21" spans="1:4" x14ac:dyDescent="0.2">
      <c r="A21" s="154" t="s">
        <v>117</v>
      </c>
      <c r="B21" s="154" t="s">
        <v>98</v>
      </c>
      <c r="C21" s="154">
        <v>20</v>
      </c>
      <c r="D21" s="156"/>
    </row>
    <row r="22" spans="1:4" x14ac:dyDescent="0.2">
      <c r="A22" s="154" t="s">
        <v>119</v>
      </c>
      <c r="B22" s="154" t="s">
        <v>98</v>
      </c>
      <c r="C22" s="154">
        <v>12</v>
      </c>
    </row>
  </sheetData>
  <autoFilter ref="A14:D22">
    <sortState ref="A15:D22">
      <sortCondition ref="B15:B22"/>
    </sortState>
  </autoFilter>
  <sortState ref="A4:D10">
    <sortCondition ref="B4:B10"/>
  </sortState>
  <mergeCells count="2">
    <mergeCell ref="A2:D2"/>
    <mergeCell ref="A13:D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7028034-21e0-4e82-8b8f-d4eb856527e8">P4VVD6PDUQW2-887401010-12</_dlc_DocId>
    <_dlc_DocIdUrl xmlns="e7028034-21e0-4e82-8b8f-d4eb856527e8">
      <Url>https://tomtominternational.sharepoint.com/teams/MapsMajor/Quality/QualityCompass/_layouts/15/DocIdRedir.aspx?ID=P4VVD6PDUQW2-887401010-12</Url>
      <Description>P4VVD6PDUQW2-887401010-12</Description>
    </_dlc_DocIdUrl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13D1866A237A4997898890811EC469" ma:contentTypeVersion="5" ma:contentTypeDescription="Create a new document." ma:contentTypeScope="" ma:versionID="25b9cb1a84ac47c497c76899d2fb3dc3">
  <xsd:schema xmlns:xsd="http://www.w3.org/2001/XMLSchema" xmlns:xs="http://www.w3.org/2001/XMLSchema" xmlns:p="http://schemas.microsoft.com/office/2006/metadata/properties" xmlns:ns2="e7028034-21e0-4e82-8b8f-d4eb856527e8" xmlns:ns3="d1ba7282-7b89-4c34-9fd6-55c426a455dc" targetNamespace="http://schemas.microsoft.com/office/2006/metadata/properties" ma:root="true" ma:fieldsID="defc8a4156fd505a4f3dc1f018a6c090" ns2:_="" ns3:_="">
    <xsd:import namespace="e7028034-21e0-4e82-8b8f-d4eb856527e8"/>
    <xsd:import namespace="d1ba7282-7b89-4c34-9fd6-55c426a455d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28034-21e0-4e82-8b8f-d4eb856527e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a7282-7b89-4c34-9fd6-55c426a455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E45747-3D10-48BF-998D-8B4FA27A23AE}">
  <ds:schemaRefs>
    <ds:schemaRef ds:uri="http://schemas.microsoft.com/office/2006/metadata/properties"/>
    <ds:schemaRef ds:uri="http://schemas.microsoft.com/office/infopath/2007/PartnerControls"/>
    <ds:schemaRef ds:uri="e7028034-21e0-4e82-8b8f-d4eb856527e8"/>
  </ds:schemaRefs>
</ds:datastoreItem>
</file>

<file path=customXml/itemProps2.xml><?xml version="1.0" encoding="utf-8"?>
<ds:datastoreItem xmlns:ds="http://schemas.openxmlformats.org/officeDocument/2006/customXml" ds:itemID="{CCD519A3-C6F0-4A59-96DD-B0FF796F7025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1B7FDA8E-EB52-4861-AEC9-11D0F4CA6E2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89CED09-20B5-4B72-9575-F6FB4B40F20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76E10D5B-AEAC-4455-B4B9-AD0BF2526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28034-21e0-4e82-8b8f-d4eb856527e8"/>
    <ds:schemaRef ds:uri="d1ba7282-7b89-4c34-9fd6-55c426a455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Actual</vt:lpstr>
      <vt:lpstr>Year-to-Date</vt:lpstr>
      <vt:lpstr>Context</vt:lpstr>
      <vt:lpstr>Analysis</vt:lpstr>
      <vt:lpstr>Actions</vt:lpstr>
      <vt:lpstr>Definition</vt:lpstr>
      <vt:lpstr>Data - calculations</vt:lpstr>
      <vt:lpstr>Data - raw</vt:lpstr>
      <vt:lpstr>Actions!Print_Area</vt:lpstr>
      <vt:lpstr>Actual!Print_Area</vt:lpstr>
      <vt:lpstr>Analysis!Print_Area</vt:lpstr>
      <vt:lpstr>Context!Print_Area</vt:lpstr>
      <vt:lpstr>Definition!Print_Area</vt:lpstr>
      <vt:lpstr>'Year-to-Date'!Print_Area</vt:lpstr>
      <vt:lpstr>Actions!Print_Titles</vt:lpstr>
      <vt:lpstr>Actual!Print_Titles</vt:lpstr>
      <vt:lpstr>Analysis!Print_Titles</vt:lpstr>
      <vt:lpstr>Context!Print_Titles</vt:lpstr>
      <vt:lpstr>Definition!Print_Titles</vt:lpstr>
      <vt:lpstr>'Year-to-Date'!Print_Titles</vt:lpstr>
    </vt:vector>
  </TitlesOfParts>
  <Company>TomTom CPU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Metric Template</dc:title>
  <dc:creator>Paul Venken</dc:creator>
  <cp:keywords>CTQ, Quality Compass, Solve Problems</cp:keywords>
  <cp:lastModifiedBy>Mireille Pringels</cp:lastModifiedBy>
  <cp:lastPrinted>2014-03-17T10:21:37Z</cp:lastPrinted>
  <dcterms:created xsi:type="dcterms:W3CDTF">2011-03-01T15:05:15Z</dcterms:created>
  <dcterms:modified xsi:type="dcterms:W3CDTF">2018-02-27T16:50:23Z</dcterms:modified>
  <cp:category>Monitor Performance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0x010100BE13D1866A237A4997898890811EC469</vt:lpwstr>
  </property>
  <property fmtid="{D5CDD505-2E9C-101B-9397-08002B2CF9AE}" pid="4" name="_dlc_DocIdItemGuid">
    <vt:lpwstr>3ab77a31-eb67-424c-ac41-fdfe0161def7</vt:lpwstr>
  </property>
</Properties>
</file>