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gels\OneDrive - TomTom\01 Sourcing\Metrics\Metrics\"/>
    </mc:Choice>
  </mc:AlternateContent>
  <bookViews>
    <workbookView xWindow="15" yWindow="225" windowWidth="20205" windowHeight="7290" tabRatio="660"/>
  </bookViews>
  <sheets>
    <sheet name="Summary" sheetId="20" r:id="rId1"/>
    <sheet name="ALL" sheetId="1" r:id="rId2"/>
    <sheet name="STS" sheetId="18" r:id="rId3"/>
    <sheet name="SSO" sheetId="21" r:id="rId4"/>
    <sheet name="Analysis" sheetId="16" r:id="rId5"/>
    <sheet name="Actions" sheetId="8" r:id="rId6"/>
    <sheet name="Definition" sheetId="5" r:id="rId7"/>
    <sheet name="Data" sheetId="14" r:id="rId8"/>
  </sheets>
  <definedNames>
    <definedName name="Contribution" localSheetId="4">#REF!</definedName>
    <definedName name="Contribution" localSheetId="3">#REF!</definedName>
    <definedName name="Contribution" localSheetId="2">#REF!</definedName>
    <definedName name="Contribution" localSheetId="0">#REF!</definedName>
    <definedName name="Contribution">#REF!</definedName>
    <definedName name="_xlnm.Print_Area" localSheetId="5">Actions!$A$1:$W$35</definedName>
    <definedName name="_xlnm.Print_Area" localSheetId="1">ALL!$A$1:$X$32</definedName>
    <definedName name="_xlnm.Print_Area" localSheetId="4">Analysis!$A$1:$V$22</definedName>
    <definedName name="_xlnm.Print_Area" localSheetId="6">Definition!$A$1:$W$24</definedName>
    <definedName name="_xlnm.Print_Area" localSheetId="3">SSO!$A$1:$X$59</definedName>
    <definedName name="_xlnm.Print_Area" localSheetId="2">STS!$A$1:$X$59</definedName>
    <definedName name="_xlnm.Print_Area" localSheetId="0">Summary!$A$1:$X$39</definedName>
    <definedName name="_xlnm.Print_Titles" localSheetId="5">Actions!$1:$6</definedName>
    <definedName name="_xlnm.Print_Titles" localSheetId="1">ALL!$1:$6</definedName>
    <definedName name="_xlnm.Print_Titles" localSheetId="4">Analysis!$1:$6</definedName>
    <definedName name="_xlnm.Print_Titles" localSheetId="6">Definition!$1:$6</definedName>
    <definedName name="_xlnm.Print_Titles" localSheetId="3">SSO!$1:$6</definedName>
    <definedName name="_xlnm.Print_Titles" localSheetId="2">STS!$1:$6</definedName>
    <definedName name="_xlnm.Print_Titles" localSheetId="0">Summary!$1:$6</definedName>
  </definedNames>
  <calcPr calcId="152511"/>
</workbook>
</file>

<file path=xl/calcChain.xml><?xml version="1.0" encoding="utf-8"?>
<calcChain xmlns="http://schemas.openxmlformats.org/spreadsheetml/2006/main">
  <c r="G23" i="14" l="1"/>
  <c r="G24" i="14"/>
  <c r="G25" i="14"/>
  <c r="G26" i="14"/>
  <c r="E26" i="14" s="1"/>
  <c r="G27" i="14"/>
  <c r="G28" i="14"/>
  <c r="G29" i="14"/>
  <c r="G30" i="14"/>
  <c r="E30" i="14" s="1"/>
  <c r="G31" i="14"/>
  <c r="G32" i="14"/>
  <c r="G22" i="14"/>
  <c r="F23" i="14"/>
  <c r="I23" i="14" s="1"/>
  <c r="D43" i="18" s="1"/>
  <c r="A43" i="18" s="1"/>
  <c r="F24" i="14"/>
  <c r="F25" i="14"/>
  <c r="F26" i="14"/>
  <c r="F27" i="14"/>
  <c r="F28" i="14"/>
  <c r="F29" i="14"/>
  <c r="F30" i="14"/>
  <c r="F31" i="14"/>
  <c r="F32" i="14"/>
  <c r="F22" i="14"/>
  <c r="E22" i="14" s="1"/>
  <c r="A17" i="18"/>
  <c r="A18" i="18"/>
  <c r="A19" i="18"/>
  <c r="A20" i="18"/>
  <c r="A21" i="18"/>
  <c r="A22" i="18"/>
  <c r="A23" i="18"/>
  <c r="A24" i="18"/>
  <c r="A25" i="18"/>
  <c r="E5" i="14"/>
  <c r="E6" i="14"/>
  <c r="E7" i="14"/>
  <c r="E8" i="14"/>
  <c r="E9" i="14"/>
  <c r="E10" i="14"/>
  <c r="E11" i="14"/>
  <c r="E12" i="14"/>
  <c r="E13" i="14"/>
  <c r="E14" i="14"/>
  <c r="E15" i="14"/>
  <c r="E4" i="14"/>
  <c r="B4" i="14"/>
  <c r="B24" i="14"/>
  <c r="L44" i="1" s="1"/>
  <c r="B25" i="14"/>
  <c r="B26" i="14"/>
  <c r="L46" i="1" s="1"/>
  <c r="B27" i="14"/>
  <c r="B28" i="14"/>
  <c r="B29" i="14"/>
  <c r="B30" i="14"/>
  <c r="L50" i="1" s="1"/>
  <c r="B31" i="14"/>
  <c r="B32" i="14"/>
  <c r="B21" i="14"/>
  <c r="L41" i="1" s="1"/>
  <c r="B5" i="14"/>
  <c r="B22" i="14" s="1"/>
  <c r="L42" i="1" s="1"/>
  <c r="B6" i="14"/>
  <c r="B23" i="14" s="1"/>
  <c r="L43" i="1" s="1"/>
  <c r="B7" i="14"/>
  <c r="B8" i="14"/>
  <c r="B9" i="14"/>
  <c r="B10" i="14"/>
  <c r="B11" i="14"/>
  <c r="B12" i="14"/>
  <c r="H29" i="14" s="1"/>
  <c r="D49" i="1" s="1"/>
  <c r="B49" i="1" s="1"/>
  <c r="B13" i="14"/>
  <c r="B14" i="14"/>
  <c r="B15" i="14"/>
  <c r="D32" i="14"/>
  <c r="D23" i="14"/>
  <c r="D24" i="14"/>
  <c r="D25" i="14"/>
  <c r="D26" i="14"/>
  <c r="D27" i="14"/>
  <c r="D28" i="14"/>
  <c r="D29" i="14"/>
  <c r="D30" i="14"/>
  <c r="D31" i="14"/>
  <c r="D22" i="14"/>
  <c r="D21" i="14"/>
  <c r="C23" i="14"/>
  <c r="L43" i="18" s="1"/>
  <c r="C24" i="14"/>
  <c r="L44" i="18" s="1"/>
  <c r="C25" i="14"/>
  <c r="C26" i="14"/>
  <c r="L46" i="18" s="1"/>
  <c r="C27" i="14"/>
  <c r="L47" i="18" s="1"/>
  <c r="C28" i="14"/>
  <c r="L48" i="18" s="1"/>
  <c r="C29" i="14"/>
  <c r="C30" i="14"/>
  <c r="L50" i="18" s="1"/>
  <c r="C31" i="14"/>
  <c r="C32" i="14"/>
  <c r="L52" i="18" s="1"/>
  <c r="C22" i="14"/>
  <c r="L42" i="18" s="1"/>
  <c r="L45" i="18"/>
  <c r="L49" i="18"/>
  <c r="L51" i="18"/>
  <c r="L15" i="18"/>
  <c r="L16" i="18"/>
  <c r="L17" i="18"/>
  <c r="L18" i="18"/>
  <c r="L19" i="18"/>
  <c r="L20" i="18"/>
  <c r="L21" i="18"/>
  <c r="L22" i="18"/>
  <c r="L23" i="18"/>
  <c r="L24" i="18"/>
  <c r="L25" i="18"/>
  <c r="L14" i="18"/>
  <c r="L16" i="1"/>
  <c r="L17" i="1"/>
  <c r="L19" i="1"/>
  <c r="L20" i="1"/>
  <c r="L21" i="1"/>
  <c r="L23" i="1"/>
  <c r="L24" i="1"/>
  <c r="L25" i="1"/>
  <c r="L14" i="1"/>
  <c r="D17" i="21"/>
  <c r="D18" i="21"/>
  <c r="D19" i="21"/>
  <c r="D20" i="21"/>
  <c r="D21" i="21"/>
  <c r="D22" i="21"/>
  <c r="D23" i="21"/>
  <c r="D24" i="21"/>
  <c r="D25" i="21"/>
  <c r="D17" i="18"/>
  <c r="D18" i="18"/>
  <c r="D19" i="18"/>
  <c r="D20" i="18"/>
  <c r="D21" i="18"/>
  <c r="D22" i="18"/>
  <c r="D23" i="18"/>
  <c r="D24" i="18"/>
  <c r="D25" i="18"/>
  <c r="J22" i="14"/>
  <c r="D42" i="21" s="1"/>
  <c r="J23" i="14"/>
  <c r="D43" i="21" s="1"/>
  <c r="J24" i="14"/>
  <c r="D44" i="21" s="1"/>
  <c r="J25" i="14"/>
  <c r="D45" i="21" s="1"/>
  <c r="J26" i="14"/>
  <c r="D46" i="21" s="1"/>
  <c r="J27" i="14"/>
  <c r="D47" i="21" s="1"/>
  <c r="J28" i="14"/>
  <c r="D48" i="21" s="1"/>
  <c r="J29" i="14"/>
  <c r="D49" i="21" s="1"/>
  <c r="J30" i="14"/>
  <c r="D50" i="21" s="1"/>
  <c r="J31" i="14"/>
  <c r="D51" i="21" s="1"/>
  <c r="J32" i="14"/>
  <c r="D52" i="21" s="1"/>
  <c r="I22" i="14"/>
  <c r="D42" i="18" s="1"/>
  <c r="I24" i="14"/>
  <c r="D44" i="18" s="1"/>
  <c r="A44" i="18" s="1"/>
  <c r="I25" i="14"/>
  <c r="D45" i="18" s="1"/>
  <c r="A45" i="18" s="1"/>
  <c r="I26" i="14"/>
  <c r="D46" i="18" s="1"/>
  <c r="A46" i="18" s="1"/>
  <c r="I27" i="14"/>
  <c r="D47" i="18" s="1"/>
  <c r="A47" i="18" s="1"/>
  <c r="I28" i="14"/>
  <c r="D48" i="18" s="1"/>
  <c r="A48" i="18" s="1"/>
  <c r="I29" i="14"/>
  <c r="D49" i="18" s="1"/>
  <c r="A49" i="18" s="1"/>
  <c r="I30" i="14"/>
  <c r="D50" i="18" s="1"/>
  <c r="A50" i="18" s="1"/>
  <c r="I31" i="14"/>
  <c r="D51" i="18" s="1"/>
  <c r="A51" i="18" s="1"/>
  <c r="I32" i="14"/>
  <c r="D52" i="18" s="1"/>
  <c r="A52" i="18" s="1"/>
  <c r="H24" i="14"/>
  <c r="D44" i="1" s="1"/>
  <c r="B44" i="1" s="1"/>
  <c r="H26" i="14"/>
  <c r="D46" i="1" s="1"/>
  <c r="B46" i="1" s="1"/>
  <c r="H27" i="14"/>
  <c r="D47" i="1" s="1"/>
  <c r="A47" i="1" s="1"/>
  <c r="H28" i="14"/>
  <c r="D48" i="1" s="1"/>
  <c r="B48" i="1" s="1"/>
  <c r="H30" i="14"/>
  <c r="D50" i="1" s="1"/>
  <c r="H31" i="14"/>
  <c r="D51" i="1" s="1"/>
  <c r="B51" i="1" s="1"/>
  <c r="H32" i="14"/>
  <c r="D52" i="1" s="1"/>
  <c r="A52" i="1" s="1"/>
  <c r="B58" i="1"/>
  <c r="A58" i="1"/>
  <c r="B57" i="1"/>
  <c r="A57" i="1"/>
  <c r="B56" i="1"/>
  <c r="A56" i="1"/>
  <c r="Z55" i="1"/>
  <c r="B55" i="1"/>
  <c r="A55" i="1"/>
  <c r="B54" i="1"/>
  <c r="A54" i="1"/>
  <c r="B53" i="1"/>
  <c r="A53" i="1"/>
  <c r="N37" i="1"/>
  <c r="B34" i="1"/>
  <c r="E32" i="14" l="1"/>
  <c r="E28" i="14"/>
  <c r="E24" i="14"/>
  <c r="E23" i="14"/>
  <c r="H23" i="14" s="1"/>
  <c r="D43" i="1" s="1"/>
  <c r="B43" i="1" s="1"/>
  <c r="L15" i="1"/>
  <c r="E29" i="14"/>
  <c r="E25" i="14"/>
  <c r="E31" i="14"/>
  <c r="E27" i="14"/>
  <c r="L47" i="1"/>
  <c r="B52" i="1"/>
  <c r="L22" i="1"/>
  <c r="L18" i="1"/>
  <c r="L49" i="1"/>
  <c r="L45" i="1"/>
  <c r="A44" i="1"/>
  <c r="H25" i="14"/>
  <c r="D45" i="1" s="1"/>
  <c r="A45" i="1" s="1"/>
  <c r="L52" i="1"/>
  <c r="L48" i="1"/>
  <c r="L51" i="1"/>
  <c r="A48" i="1"/>
  <c r="B47" i="1"/>
  <c r="A51" i="1"/>
  <c r="B50" i="1"/>
  <c r="A50" i="1"/>
  <c r="A46" i="1"/>
  <c r="A49" i="1"/>
  <c r="D19" i="1"/>
  <c r="A19" i="1" s="1"/>
  <c r="D25" i="1"/>
  <c r="A25" i="1" s="1"/>
  <c r="I4" i="14"/>
  <c r="D14" i="18" s="1"/>
  <c r="J4" i="14"/>
  <c r="D14" i="21" s="1"/>
  <c r="I5" i="14"/>
  <c r="D15" i="18" s="1"/>
  <c r="J5" i="14"/>
  <c r="D15" i="21" s="1"/>
  <c r="I6" i="14"/>
  <c r="D16" i="18" s="1"/>
  <c r="A16" i="18" s="1"/>
  <c r="J6" i="14"/>
  <c r="D16" i="21" s="1"/>
  <c r="I7" i="14"/>
  <c r="J7" i="14"/>
  <c r="I8" i="14"/>
  <c r="J8" i="14"/>
  <c r="I9" i="14"/>
  <c r="J9" i="14"/>
  <c r="I10" i="14"/>
  <c r="J10" i="14"/>
  <c r="I11" i="14"/>
  <c r="J11" i="14"/>
  <c r="I12" i="14"/>
  <c r="J12" i="14"/>
  <c r="I13" i="14"/>
  <c r="J13" i="14"/>
  <c r="I14" i="14"/>
  <c r="J14" i="14"/>
  <c r="I15" i="14"/>
  <c r="J15" i="14"/>
  <c r="H5" i="14"/>
  <c r="D15" i="1" s="1"/>
  <c r="H6" i="14"/>
  <c r="D16" i="1" s="1"/>
  <c r="A16" i="1" s="1"/>
  <c r="H7" i="14"/>
  <c r="D17" i="1" s="1"/>
  <c r="A17" i="1" s="1"/>
  <c r="H8" i="14"/>
  <c r="D18" i="1" s="1"/>
  <c r="A18" i="1" s="1"/>
  <c r="H9" i="14"/>
  <c r="H10" i="14"/>
  <c r="D20" i="1" s="1"/>
  <c r="A20" i="1" s="1"/>
  <c r="H11" i="14"/>
  <c r="D21" i="1" s="1"/>
  <c r="A21" i="1" s="1"/>
  <c r="H12" i="14"/>
  <c r="D22" i="1" s="1"/>
  <c r="A22" i="1" s="1"/>
  <c r="H13" i="14"/>
  <c r="D23" i="1" s="1"/>
  <c r="A23" i="1" s="1"/>
  <c r="H14" i="14"/>
  <c r="D24" i="1" s="1"/>
  <c r="A24" i="1" s="1"/>
  <c r="H15" i="14"/>
  <c r="H4" i="14"/>
  <c r="D14" i="1" s="1"/>
  <c r="F21" i="14"/>
  <c r="G21" i="14"/>
  <c r="J21" i="14" s="1"/>
  <c r="D41" i="21" s="1"/>
  <c r="C21" i="14"/>
  <c r="E21" i="14" l="1"/>
  <c r="H21" i="14" s="1"/>
  <c r="D41" i="1" s="1"/>
  <c r="B41" i="1" s="1"/>
  <c r="A43" i="1"/>
  <c r="L41" i="18"/>
  <c r="I21" i="14"/>
  <c r="D41" i="18" s="1"/>
  <c r="B45" i="1"/>
  <c r="H22" i="14"/>
  <c r="D42" i="1" s="1"/>
  <c r="B58" i="21"/>
  <c r="A58" i="21"/>
  <c r="B57" i="21"/>
  <c r="A57" i="21"/>
  <c r="B56" i="21"/>
  <c r="A56" i="21"/>
  <c r="Z55" i="21"/>
  <c r="B55" i="21"/>
  <c r="A55" i="21"/>
  <c r="B54" i="21"/>
  <c r="A54" i="21"/>
  <c r="AE53" i="21" a="1"/>
  <c r="AE53" i="21" s="1"/>
  <c r="B53" i="21"/>
  <c r="A53" i="21"/>
  <c r="B52" i="21"/>
  <c r="A52" i="21"/>
  <c r="B51" i="21"/>
  <c r="A51" i="21"/>
  <c r="B50" i="21"/>
  <c r="A50" i="21"/>
  <c r="B49" i="21"/>
  <c r="A49" i="21"/>
  <c r="B48" i="21"/>
  <c r="A48" i="21"/>
  <c r="B47" i="21"/>
  <c r="B46" i="21"/>
  <c r="A46" i="21"/>
  <c r="B45" i="21"/>
  <c r="A45" i="21"/>
  <c r="B44" i="21"/>
  <c r="A44" i="21"/>
  <c r="B43" i="21"/>
  <c r="A43" i="21"/>
  <c r="B42" i="21"/>
  <c r="A42" i="21"/>
  <c r="B41" i="21"/>
  <c r="N37" i="21"/>
  <c r="B34" i="21"/>
  <c r="B31" i="21"/>
  <c r="A31" i="21"/>
  <c r="B30" i="21"/>
  <c r="A30" i="21"/>
  <c r="B29" i="21"/>
  <c r="A29" i="21"/>
  <c r="Z28" i="21"/>
  <c r="B28" i="21"/>
  <c r="A28" i="21"/>
  <c r="B27" i="21"/>
  <c r="A27" i="21"/>
  <c r="AE26" i="21" a="1"/>
  <c r="AE26" i="21" s="1"/>
  <c r="B26" i="21"/>
  <c r="A26" i="21"/>
  <c r="B25" i="21"/>
  <c r="A25" i="21"/>
  <c r="B24" i="21"/>
  <c r="A24" i="21"/>
  <c r="B23" i="21"/>
  <c r="A23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W10" i="21"/>
  <c r="N10" i="21"/>
  <c r="E5" i="21"/>
  <c r="H4" i="21"/>
  <c r="E4" i="21"/>
  <c r="B42" i="1" l="1"/>
  <c r="A42" i="1"/>
  <c r="AE53" i="1" a="1"/>
  <c r="AE53" i="1" s="1"/>
  <c r="AF31" i="21"/>
  <c r="Z31" i="21"/>
  <c r="N26" i="20" s="1"/>
  <c r="AG26" i="21"/>
  <c r="K26" i="20" s="1"/>
  <c r="AG31" i="21"/>
  <c r="S26" i="20" s="1"/>
  <c r="AA31" i="21"/>
  <c r="O26" i="20" s="1"/>
  <c r="AC31" i="21"/>
  <c r="Q26" i="20" s="1"/>
  <c r="AH31" i="21"/>
  <c r="T26" i="20" s="1"/>
  <c r="AB31" i="21"/>
  <c r="P26" i="20" s="1"/>
  <c r="AH58" i="21"/>
  <c r="T27" i="20" s="1"/>
  <c r="AB58" i="21"/>
  <c r="P27" i="20" s="1"/>
  <c r="AG58" i="21"/>
  <c r="S27" i="20" s="1"/>
  <c r="AA58" i="21"/>
  <c r="O27" i="20" s="1"/>
  <c r="AF58" i="21"/>
  <c r="Z58" i="21"/>
  <c r="N27" i="20" s="1"/>
  <c r="AG53" i="21"/>
  <c r="K27" i="20" s="1"/>
  <c r="AC58" i="21"/>
  <c r="Q27" i="20" s="1"/>
  <c r="B42" i="18"/>
  <c r="B43" i="18"/>
  <c r="B44" i="18"/>
  <c r="B45" i="18"/>
  <c r="B46" i="18"/>
  <c r="B47" i="18"/>
  <c r="B48" i="18"/>
  <c r="B49" i="18"/>
  <c r="B50" i="18"/>
  <c r="B51" i="18"/>
  <c r="B52" i="18"/>
  <c r="B41" i="18"/>
  <c r="B15" i="18"/>
  <c r="B16" i="18"/>
  <c r="B17" i="18"/>
  <c r="B18" i="18"/>
  <c r="B19" i="18"/>
  <c r="B20" i="18"/>
  <c r="B21" i="18"/>
  <c r="B22" i="18"/>
  <c r="B23" i="18"/>
  <c r="B24" i="18"/>
  <c r="B25" i="18"/>
  <c r="B14" i="18"/>
  <c r="B15" i="1"/>
  <c r="B16" i="1"/>
  <c r="B17" i="1"/>
  <c r="B18" i="1"/>
  <c r="B19" i="1"/>
  <c r="B20" i="1"/>
  <c r="B21" i="1"/>
  <c r="B22" i="1"/>
  <c r="B23" i="1"/>
  <c r="B24" i="1"/>
  <c r="B25" i="1"/>
  <c r="B14" i="1"/>
  <c r="AG53" i="1" l="1"/>
  <c r="K23" i="20" s="1"/>
  <c r="Z58" i="1"/>
  <c r="N23" i="20" s="1"/>
  <c r="AH58" i="1"/>
  <c r="T23" i="20" s="1"/>
  <c r="AA58" i="1"/>
  <c r="O23" i="20" s="1"/>
  <c r="AB58" i="1"/>
  <c r="P23" i="20" s="1"/>
  <c r="AF58" i="1"/>
  <c r="AC58" i="1"/>
  <c r="Q23" i="20" s="1"/>
  <c r="AG58" i="1"/>
  <c r="S23" i="20" s="1"/>
  <c r="B34" i="18"/>
  <c r="B58" i="18" l="1"/>
  <c r="B57" i="18"/>
  <c r="B56" i="18"/>
  <c r="B55" i="18"/>
  <c r="B54" i="18"/>
  <c r="B53" i="18"/>
  <c r="B31" i="18"/>
  <c r="B30" i="18"/>
  <c r="B29" i="18"/>
  <c r="B28" i="18"/>
  <c r="B27" i="18"/>
  <c r="B26" i="18"/>
  <c r="B31" i="1"/>
  <c r="B30" i="1"/>
  <c r="B29" i="1"/>
  <c r="B28" i="1"/>
  <c r="B27" i="1"/>
  <c r="B26" i="1"/>
  <c r="N37" i="18" l="1"/>
  <c r="W10" i="18"/>
  <c r="N10" i="18"/>
  <c r="W10" i="1"/>
  <c r="N10" i="1"/>
  <c r="AE26" i="1" a="1"/>
  <c r="AE26" i="1" s="1"/>
  <c r="G4" i="5"/>
  <c r="G4" i="8"/>
  <c r="H4" i="16"/>
  <c r="H4" i="18"/>
  <c r="H4" i="1"/>
  <c r="E33" i="20" l="1"/>
  <c r="E32" i="20"/>
  <c r="E16" i="20"/>
  <c r="E15" i="20"/>
  <c r="E5" i="18"/>
  <c r="E4" i="18"/>
  <c r="E5" i="1"/>
  <c r="E4" i="1"/>
  <c r="A58" i="18"/>
  <c r="A57" i="18"/>
  <c r="A56" i="18"/>
  <c r="Z55" i="18"/>
  <c r="A55" i="18"/>
  <c r="A54" i="18"/>
  <c r="AE53" i="18" a="1"/>
  <c r="AE53" i="18" s="1"/>
  <c r="A53" i="18"/>
  <c r="A42" i="18"/>
  <c r="AE26" i="18" a="1"/>
  <c r="AE26" i="18" s="1"/>
  <c r="A31" i="18"/>
  <c r="A30" i="18"/>
  <c r="A29" i="18"/>
  <c r="Z28" i="18"/>
  <c r="A28" i="18"/>
  <c r="A27" i="18"/>
  <c r="A26" i="18"/>
  <c r="A15" i="18"/>
  <c r="Z28" i="1"/>
  <c r="AH58" i="18" l="1"/>
  <c r="T25" i="20" s="1"/>
  <c r="Z58" i="18"/>
  <c r="N25" i="20" s="1"/>
  <c r="AA58" i="18"/>
  <c r="O25" i="20" s="1"/>
  <c r="AG58" i="18"/>
  <c r="S25" i="20" s="1"/>
  <c r="AC58" i="18"/>
  <c r="Q25" i="20" s="1"/>
  <c r="AG53" i="18"/>
  <c r="K25" i="20" s="1"/>
  <c r="AF58" i="18"/>
  <c r="AB58" i="18"/>
  <c r="P25" i="20" s="1"/>
  <c r="AH31" i="18"/>
  <c r="T24" i="20" s="1"/>
  <c r="Z31" i="18"/>
  <c r="N24" i="20" s="1"/>
  <c r="AG31" i="18"/>
  <c r="S24" i="20" s="1"/>
  <c r="AC31" i="18"/>
  <c r="Q24" i="20" s="1"/>
  <c r="AG26" i="18"/>
  <c r="K24" i="20" s="1"/>
  <c r="AF31" i="18"/>
  <c r="AB31" i="18"/>
  <c r="P24" i="20" s="1"/>
  <c r="AA31" i="18"/>
  <c r="O24" i="20" s="1"/>
  <c r="A31" i="1"/>
  <c r="A30" i="1"/>
  <c r="A29" i="1"/>
  <c r="A28" i="1"/>
  <c r="A27" i="1"/>
  <c r="A26" i="1"/>
  <c r="A15" i="1"/>
  <c r="AG26" i="1"/>
  <c r="K22" i="20" s="1"/>
  <c r="AG31" i="1" l="1"/>
  <c r="AH31" i="1"/>
  <c r="Z31" i="1"/>
  <c r="N22" i="20" s="1"/>
  <c r="AC31" i="1"/>
  <c r="Q22" i="20" s="1"/>
  <c r="AA31" i="1"/>
  <c r="O22" i="20" s="1"/>
  <c r="AB31" i="1"/>
  <c r="P22" i="20" s="1"/>
  <c r="AF31" i="1"/>
  <c r="T20" i="16"/>
  <c r="U21" i="16" s="1"/>
  <c r="M20" i="16"/>
  <c r="N21" i="16" s="1"/>
  <c r="F20" i="16"/>
  <c r="G21" i="16" s="1"/>
  <c r="V19" i="16"/>
  <c r="O19" i="16"/>
  <c r="H19" i="16"/>
  <c r="V18" i="16"/>
  <c r="O18" i="16"/>
  <c r="H18" i="16"/>
  <c r="V17" i="16"/>
  <c r="O17" i="16"/>
  <c r="H17" i="16"/>
  <c r="V16" i="16"/>
  <c r="O16" i="16"/>
  <c r="H16" i="16"/>
  <c r="V15" i="16"/>
  <c r="O15" i="16"/>
  <c r="H15" i="16"/>
  <c r="V14" i="16"/>
  <c r="O14" i="16"/>
  <c r="H14" i="16"/>
  <c r="V13" i="16"/>
  <c r="O13" i="16"/>
  <c r="H13" i="16"/>
  <c r="W2" i="1" l="1"/>
  <c r="T22" i="20"/>
  <c r="V2" i="1"/>
  <c r="S22" i="20"/>
</calcChain>
</file>

<file path=xl/sharedStrings.xml><?xml version="1.0" encoding="utf-8"?>
<sst xmlns="http://schemas.openxmlformats.org/spreadsheetml/2006/main" count="387" uniqueCount="125">
  <si>
    <t>Status</t>
  </si>
  <si>
    <t>Status on:</t>
  </si>
  <si>
    <t>Scope:</t>
  </si>
  <si>
    <t>Metric Definition</t>
  </si>
  <si>
    <t>Purpose</t>
  </si>
  <si>
    <t xml:space="preserve">Goal </t>
  </si>
  <si>
    <t xml:space="preserve">Question </t>
  </si>
  <si>
    <t xml:space="preserve">Metric(s) </t>
  </si>
  <si>
    <t>Remarks:</t>
  </si>
  <si>
    <t>Calculations</t>
  </si>
  <si>
    <t>Analysis</t>
  </si>
  <si>
    <t>Analyst:</t>
  </si>
  <si>
    <t>Reporter:</t>
  </si>
  <si>
    <t>Actions</t>
  </si>
  <si>
    <t>Owner</t>
  </si>
  <si>
    <t>Action/Step</t>
  </si>
  <si>
    <t>Deadline</t>
  </si>
  <si>
    <t>Remark</t>
  </si>
  <si>
    <t>Year-to-Date</t>
  </si>
  <si>
    <t>Actual</t>
  </si>
  <si>
    <t>Target</t>
  </si>
  <si>
    <t>Threshold</t>
  </si>
  <si>
    <t>Optimal</t>
  </si>
  <si>
    <t>Target met: between Optimal and Target</t>
  </si>
  <si>
    <t>Status colors:</t>
  </si>
  <si>
    <t>Trend indicators:</t>
  </si>
  <si>
    <t>Optimal:</t>
  </si>
  <si>
    <t>Target:</t>
  </si>
  <si>
    <t>Threshold:</t>
  </si>
  <si>
    <t>Trend</t>
  </si>
  <si>
    <t>Threshold met: between Target and Threshold</t>
  </si>
  <si>
    <t>Threshold missed: between Threshold and Failure</t>
  </si>
  <si>
    <t>Status quo (no change)</t>
  </si>
  <si>
    <t>name</t>
  </si>
  <si>
    <t>References</t>
  </si>
  <si>
    <t>Measurement Definition</t>
  </si>
  <si>
    <t>Secundary Metric</t>
  </si>
  <si>
    <t>Type</t>
  </si>
  <si>
    <t>Population</t>
  </si>
  <si>
    <t>For information only (will not be printed)</t>
  </si>
  <si>
    <t>Supporting Metric</t>
  </si>
  <si>
    <t>Hide this sheet if not needed</t>
  </si>
  <si>
    <t>Version History:</t>
  </si>
  <si>
    <t>Current version:</t>
  </si>
  <si>
    <t>Valid as from:</t>
  </si>
  <si>
    <t>Last performed on:</t>
  </si>
  <si>
    <t>Indicator Status:</t>
  </si>
  <si>
    <t>Impact:</t>
  </si>
  <si>
    <t>WHAT?</t>
  </si>
  <si>
    <t>WHY?</t>
  </si>
  <si>
    <t>HOW?</t>
  </si>
  <si>
    <t>Sum of Contributions:</t>
  </si>
  <si>
    <t>Percentage selected:</t>
  </si>
  <si>
    <t>N/A</t>
  </si>
  <si>
    <t>(2) Of those symptoms selected, list causes and select those ("Yes" in Keep? column) until majority (typically &gt;80%) of symptoms are covered</t>
  </si>
  <si>
    <t>(3) For those causes selected, list actions and select those ("Yes" in Keep? column) until majority (typically &gt;80%) of causes are covered</t>
  </si>
  <si>
    <r>
      <t xml:space="preserve">Symptoms
</t>
    </r>
    <r>
      <rPr>
        <sz val="7"/>
        <rFont val="Arial"/>
        <family val="2"/>
      </rPr>
      <t>(what went wrong?)</t>
    </r>
  </si>
  <si>
    <r>
      <t xml:space="preserve">Contribution
</t>
    </r>
    <r>
      <rPr>
        <sz val="7"/>
        <rFont val="Arial"/>
        <family val="2"/>
      </rPr>
      <t>(optional)</t>
    </r>
  </si>
  <si>
    <r>
      <t xml:space="preserve">Keep?
</t>
    </r>
    <r>
      <rPr>
        <sz val="7"/>
        <rFont val="Arial"/>
        <family val="2"/>
      </rPr>
      <t>(Y/N)</t>
    </r>
  </si>
  <si>
    <r>
      <t xml:space="preserve">Causes
</t>
    </r>
    <r>
      <rPr>
        <sz val="7"/>
        <rFont val="Arial"/>
        <family val="2"/>
      </rPr>
      <t>(what caused selected symptoms?)</t>
    </r>
  </si>
  <si>
    <r>
      <t xml:space="preserve">Actions
</t>
    </r>
    <r>
      <rPr>
        <sz val="7"/>
        <rFont val="Arial"/>
        <family val="2"/>
      </rPr>
      <t>(how will selected causes be addressed?)</t>
    </r>
  </si>
  <si>
    <t>ì</t>
  </si>
  <si>
    <t>î</t>
  </si>
  <si>
    <t>è</t>
  </si>
  <si>
    <t>Decreasing (Improving when Optimal = 0%)</t>
  </si>
  <si>
    <t>Increasing (Deteriorating when Optimal = 0%)</t>
  </si>
  <si>
    <t>(Row:</t>
  </si>
  <si>
    <t>)</t>
  </si>
  <si>
    <t>(YTD counts: increasing slower than Target)</t>
  </si>
  <si>
    <t>(YTD counts: increasing faster than Target)</t>
  </si>
  <si>
    <t>(YTD counts: increasing as Target)</t>
  </si>
  <si>
    <t>Segment A</t>
  </si>
  <si>
    <t>YTD Population</t>
  </si>
  <si>
    <t>Segmented Population</t>
  </si>
  <si>
    <t>Observations
(Input data)</t>
  </si>
  <si>
    <t>Latest update:</t>
  </si>
  <si>
    <t>Accountabilities</t>
  </si>
  <si>
    <t>Owner:</t>
  </si>
  <si>
    <t>Review Board:</t>
  </si>
  <si>
    <t>Version</t>
  </si>
  <si>
    <t>Most recent results:</t>
  </si>
  <si>
    <t>Result</t>
  </si>
  <si>
    <t>Latest results</t>
  </si>
  <si>
    <t>Metric</t>
  </si>
  <si>
    <t>Latest available</t>
  </si>
  <si>
    <t>Link</t>
  </si>
  <si>
    <t>Defintion</t>
  </si>
  <si>
    <t>Follow-up</t>
  </si>
  <si>
    <t>Last analysis:</t>
  </si>
  <si>
    <t>Last action update:</t>
  </si>
  <si>
    <t>(1) List Symptoms in first (i.e. left) table. Select symptoms ("Yes" in Keep? column) until majority (typically &gt;80%) of issues are covered</t>
  </si>
  <si>
    <t>How to use the Pareto Table:</t>
  </si>
  <si>
    <t>PI</t>
  </si>
  <si>
    <r>
      <rPr>
        <b/>
        <sz val="8"/>
        <color indexed="58"/>
        <rFont val="Arial"/>
        <family val="2"/>
      </rPr>
      <t>Actual metric</t>
    </r>
    <r>
      <rPr>
        <sz val="8"/>
        <color indexed="58"/>
        <rFont val="Arial"/>
        <family val="2"/>
      </rPr>
      <t xml:space="preserve">:
</t>
    </r>
  </si>
  <si>
    <t>[unit]</t>
  </si>
  <si>
    <t>[%]</t>
  </si>
  <si>
    <t>[none]</t>
  </si>
  <si>
    <r>
      <rPr>
        <b/>
        <sz val="8"/>
        <color indexed="58"/>
        <rFont val="Arial"/>
        <family val="2"/>
      </rPr>
      <t>Year-to-date metric</t>
    </r>
    <r>
      <rPr>
        <sz val="8"/>
        <color indexed="58"/>
        <rFont val="Arial"/>
        <family val="2"/>
      </rPr>
      <t xml:space="preserve">:
</t>
    </r>
  </si>
  <si>
    <t>Actual - ALL</t>
  </si>
  <si>
    <t>YTD - ALL</t>
  </si>
  <si>
    <t>STS</t>
  </si>
  <si>
    <t>STS - YTD</t>
  </si>
  <si>
    <t>SSO</t>
  </si>
  <si>
    <t>SSO - YTD</t>
  </si>
  <si>
    <t>Rodrigo Campi Sperb</t>
  </si>
  <si>
    <t>Mireille Pringels</t>
  </si>
  <si>
    <t>SO LT</t>
  </si>
  <si>
    <t>WI set to Done</t>
  </si>
  <si>
    <t>All</t>
  </si>
  <si>
    <t>WI Missed Deadline</t>
  </si>
  <si>
    <t>YTD</t>
  </si>
  <si>
    <t>Work Item Rejection Rate</t>
  </si>
  <si>
    <t xml:space="preserve">Work Item Rejection Rate - STS </t>
  </si>
  <si>
    <t>Work Item Rejection Rate - ALL</t>
  </si>
  <si>
    <t>Work Item Rejection Rate - SSO</t>
  </si>
  <si>
    <t>Work Items rejected by requesting party - YTD</t>
  </si>
  <si>
    <t>Work Items rejected by requesting party - monthly actual</t>
  </si>
  <si>
    <t>Work Items rejected by requesting party - SSO only - YTD</t>
  </si>
  <si>
    <t>Work Items rejected by requesting party - SSO only - monthly actual</t>
  </si>
  <si>
    <t>Work Items requested by rejected party - STS only - monthly actual</t>
  </si>
  <si>
    <t>Work Items rejected by requested party - STS only - YTD</t>
  </si>
  <si>
    <t>WI Rejected</t>
  </si>
  <si>
    <t>Rejection Rate</t>
  </si>
  <si>
    <t>WI Rejection Rate</t>
  </si>
  <si>
    <t>YTD  WI Rej.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</si>
</sst>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[$-409]mmm\ yyyy;@"/>
    <numFmt numFmtId="166" formatCode="0.0%"/>
    <numFmt numFmtId="167" formatCode="[$-409]mmm\-yy;@"/>
  </numFmts>
  <fonts count="40" x14ac:knownFonts="1">
    <font>
      <sz val="9"/>
      <name val="Verdana"/>
    </font>
    <font>
      <sz val="9"/>
      <color theme="1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6"/>
      <name val="Arial"/>
      <family val="2"/>
    </font>
    <font>
      <sz val="18"/>
      <color theme="0"/>
      <name val="Arial"/>
      <family val="2"/>
    </font>
    <font>
      <b/>
      <sz val="16"/>
      <color indexed="9"/>
      <name val="Arial"/>
      <family val="2"/>
    </font>
    <font>
      <sz val="8"/>
      <color indexed="9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7"/>
      <color indexed="23"/>
      <name val="Arial"/>
      <family val="2"/>
    </font>
    <font>
      <sz val="7"/>
      <color rgb="FF3366FF"/>
      <name val="Arial"/>
      <family val="2"/>
    </font>
    <font>
      <sz val="7"/>
      <color theme="0"/>
      <name val="Arial"/>
      <family val="2"/>
    </font>
    <font>
      <sz val="7"/>
      <color rgb="FF808080"/>
      <name val="Arial"/>
      <family val="2"/>
    </font>
    <font>
      <b/>
      <sz val="10"/>
      <name val="Arial"/>
      <family val="2"/>
    </font>
    <font>
      <b/>
      <sz val="16"/>
      <color indexed="23"/>
      <name val="Arial"/>
      <family val="2"/>
    </font>
    <font>
      <sz val="16"/>
      <color indexed="23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6"/>
      <color theme="0"/>
      <name val="Arial"/>
      <family val="2"/>
    </font>
    <font>
      <sz val="7"/>
      <color theme="0" tint="-0.249977111117893"/>
      <name val="Arial"/>
      <family val="2"/>
    </font>
    <font>
      <sz val="8"/>
      <color theme="0" tint="-0.499984740745262"/>
      <name val="Arial"/>
      <family val="2"/>
    </font>
    <font>
      <sz val="8"/>
      <name val="Wingdings"/>
      <charset val="2"/>
    </font>
    <font>
      <sz val="7"/>
      <name val="Wingdings"/>
      <charset val="2"/>
    </font>
    <font>
      <sz val="1"/>
      <name val="Arial"/>
      <family val="2"/>
    </font>
    <font>
      <sz val="1"/>
      <color theme="0"/>
      <name val="Arial"/>
      <family val="2"/>
    </font>
    <font>
      <b/>
      <sz val="20"/>
      <name val="Wingdings"/>
      <charset val="2"/>
    </font>
    <font>
      <b/>
      <sz val="8"/>
      <color indexed="9"/>
      <name val="Arial"/>
      <family val="2"/>
    </font>
    <font>
      <sz val="8"/>
      <color indexed="58"/>
      <name val="Arial"/>
      <family val="2"/>
    </font>
    <font>
      <sz val="7"/>
      <color indexed="9"/>
      <name val="Arial"/>
      <family val="2"/>
    </font>
    <font>
      <u/>
      <sz val="9"/>
      <color theme="10"/>
      <name val="Verdana"/>
      <family val="2"/>
    </font>
    <font>
      <sz val="8"/>
      <color theme="0"/>
      <name val="Arial"/>
      <family val="2"/>
    </font>
    <font>
      <b/>
      <sz val="14"/>
      <color indexed="9"/>
      <name val="Arial"/>
      <family val="2"/>
    </font>
    <font>
      <b/>
      <sz val="8"/>
      <color indexed="58"/>
      <name val="Arial"/>
      <family val="2"/>
    </font>
    <font>
      <u/>
      <sz val="8"/>
      <color theme="10"/>
      <name val="Arial"/>
      <family val="2"/>
    </font>
    <font>
      <b/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 tint="-0.24994659260841701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4" fillId="0" borderId="0" applyNumberFormat="0" applyFill="0" applyBorder="0" applyAlignment="0" applyProtection="0"/>
  </cellStyleXfs>
  <cellXfs count="248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6" fillId="10" borderId="0" xfId="0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9" borderId="0" xfId="0" applyFont="1" applyFill="1" applyAlignment="1">
      <alignment horizontal="left"/>
    </xf>
    <xf numFmtId="0" fontId="3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8" fillId="0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165" fontId="8" fillId="0" borderId="4" xfId="0" applyNumberFormat="1" applyFont="1" applyFill="1" applyBorder="1" applyAlignment="1">
      <alignment horizontal="left" vertical="center"/>
    </xf>
    <xf numFmtId="166" fontId="8" fillId="0" borderId="4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166" fontId="14" fillId="0" borderId="4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9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 applyAlignment="1">
      <alignment horizontal="left"/>
    </xf>
    <xf numFmtId="0" fontId="21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9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center" vertical="top" wrapText="1"/>
    </xf>
    <xf numFmtId="0" fontId="25" fillId="0" borderId="0" xfId="0" applyFont="1" applyBorder="1" applyAlignment="1">
      <alignment horizontal="left"/>
    </xf>
    <xf numFmtId="0" fontId="25" fillId="9" borderId="0" xfId="0" applyFont="1" applyFill="1" applyBorder="1" applyAlignment="1">
      <alignment horizontal="center" vertical="top" wrapText="1"/>
    </xf>
    <xf numFmtId="9" fontId="25" fillId="9" borderId="0" xfId="0" applyNumberFormat="1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9" fillId="0" borderId="0" xfId="0" applyFont="1"/>
    <xf numFmtId="0" fontId="3" fillId="8" borderId="0" xfId="0" applyFont="1" applyFill="1" applyAlignment="1">
      <alignment horizontal="right" vertical="center"/>
    </xf>
    <xf numFmtId="49" fontId="3" fillId="0" borderId="0" xfId="0" applyNumberFormat="1" applyFont="1" applyAlignment="1">
      <alignment horizontal="left"/>
    </xf>
    <xf numFmtId="0" fontId="8" fillId="9" borderId="0" xfId="0" applyFont="1" applyFill="1" applyAlignment="1">
      <alignment horizontal="center" vertical="center"/>
    </xf>
    <xf numFmtId="166" fontId="8" fillId="9" borderId="0" xfId="0" applyNumberFormat="1" applyFont="1" applyFill="1" applyAlignment="1">
      <alignment horizontal="center" vertical="center"/>
    </xf>
    <xf numFmtId="0" fontId="3" fillId="14" borderId="12" xfId="0" applyFont="1" applyFill="1" applyBorder="1" applyAlignment="1">
      <alignment horizontal="left"/>
    </xf>
    <xf numFmtId="0" fontId="3" fillId="14" borderId="13" xfId="0" applyFont="1" applyFill="1" applyBorder="1" applyAlignment="1">
      <alignment horizontal="left"/>
    </xf>
    <xf numFmtId="0" fontId="3" fillId="9" borderId="0" xfId="0" applyFont="1" applyFill="1" applyAlignment="1">
      <alignment horizontal="right"/>
    </xf>
    <xf numFmtId="0" fontId="26" fillId="9" borderId="0" xfId="0" applyFont="1" applyFill="1" applyAlignment="1">
      <alignment horizontal="right"/>
    </xf>
    <xf numFmtId="0" fontId="26" fillId="0" borderId="1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/>
    </xf>
    <xf numFmtId="165" fontId="3" fillId="8" borderId="0" xfId="0" applyNumberFormat="1" applyFont="1" applyFill="1" applyBorder="1" applyAlignment="1">
      <alignment horizontal="right" vertical="center"/>
    </xf>
    <xf numFmtId="0" fontId="28" fillId="9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0" fillId="16" borderId="1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4" fontId="7" fillId="0" borderId="0" xfId="0" applyNumberFormat="1" applyFont="1" applyFill="1" applyAlignment="1">
      <alignment horizontal="left" vertical="center"/>
    </xf>
    <xf numFmtId="0" fontId="31" fillId="1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3" fillId="3" borderId="0" xfId="0" applyFont="1" applyFill="1" applyAlignment="1">
      <alignment horizontal="left" vertical="center" textRotation="90"/>
    </xf>
    <xf numFmtId="0" fontId="8" fillId="0" borderId="0" xfId="0" applyFont="1" applyAlignment="1">
      <alignment horizontal="left"/>
    </xf>
    <xf numFmtId="0" fontId="3" fillId="0" borderId="14" xfId="0" applyFont="1" applyBorder="1" applyAlignment="1">
      <alignment horizontal="center" vertical="top"/>
    </xf>
    <xf numFmtId="0" fontId="3" fillId="0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top"/>
    </xf>
    <xf numFmtId="0" fontId="28" fillId="0" borderId="0" xfId="0" applyNumberFormat="1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66" fontId="3" fillId="0" borderId="16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166" fontId="3" fillId="0" borderId="17" xfId="0" applyNumberFormat="1" applyFont="1" applyFill="1" applyBorder="1" applyAlignment="1">
      <alignment horizontal="center" vertical="center"/>
    </xf>
    <xf numFmtId="0" fontId="28" fillId="0" borderId="17" xfId="0" applyNumberFormat="1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8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right"/>
    </xf>
    <xf numFmtId="0" fontId="8" fillId="0" borderId="4" xfId="0" applyNumberFormat="1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/>
    </xf>
    <xf numFmtId="166" fontId="14" fillId="17" borderId="4" xfId="0" applyNumberFormat="1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 vertical="top" wrapText="1"/>
    </xf>
    <xf numFmtId="165" fontId="8" fillId="0" borderId="15" xfId="0" applyNumberFormat="1" applyFont="1" applyFill="1" applyBorder="1" applyAlignment="1">
      <alignment horizontal="left" vertical="center"/>
    </xf>
    <xf numFmtId="166" fontId="8" fillId="0" borderId="15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left" vertical="center"/>
    </xf>
    <xf numFmtId="166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6" fontId="14" fillId="0" borderId="15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6" fillId="10" borderId="0" xfId="0" applyFont="1" applyFill="1" applyAlignment="1">
      <alignment horizontal="right" vertical="center"/>
    </xf>
    <xf numFmtId="0" fontId="19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9" fillId="18" borderId="0" xfId="0" applyFont="1" applyFill="1"/>
    <xf numFmtId="0" fontId="9" fillId="0" borderId="22" xfId="0" applyFont="1" applyBorder="1"/>
    <xf numFmtId="0" fontId="9" fillId="19" borderId="23" xfId="0" applyFont="1" applyFill="1" applyBorder="1"/>
    <xf numFmtId="0" fontId="9" fillId="0" borderId="24" xfId="0" applyFont="1" applyBorder="1"/>
    <xf numFmtId="0" fontId="9" fillId="19" borderId="25" xfId="0" applyFont="1" applyFill="1" applyBorder="1"/>
    <xf numFmtId="0" fontId="19" fillId="18" borderId="27" xfId="0" applyFont="1" applyFill="1" applyBorder="1"/>
    <xf numFmtId="0" fontId="19" fillId="18" borderId="28" xfId="0" applyFont="1" applyFill="1" applyBorder="1"/>
    <xf numFmtId="0" fontId="39" fillId="0" borderId="29" xfId="0" applyFont="1" applyBorder="1"/>
    <xf numFmtId="167" fontId="9" fillId="0" borderId="29" xfId="0" applyNumberFormat="1" applyFont="1" applyBorder="1"/>
    <xf numFmtId="167" fontId="9" fillId="0" borderId="30" xfId="0" applyNumberFormat="1" applyFont="1" applyBorder="1"/>
    <xf numFmtId="0" fontId="19" fillId="18" borderId="21" xfId="0" applyFont="1" applyFill="1" applyBorder="1"/>
    <xf numFmtId="9" fontId="9" fillId="20" borderId="22" xfId="0" applyNumberFormat="1" applyFont="1" applyFill="1" applyBorder="1"/>
    <xf numFmtId="9" fontId="9" fillId="20" borderId="23" xfId="0" applyNumberFormat="1" applyFont="1" applyFill="1" applyBorder="1"/>
    <xf numFmtId="9" fontId="9" fillId="20" borderId="24" xfId="0" applyNumberFormat="1" applyFont="1" applyFill="1" applyBorder="1"/>
    <xf numFmtId="9" fontId="9" fillId="20" borderId="25" xfId="0" applyNumberFormat="1" applyFont="1" applyFill="1" applyBorder="1"/>
    <xf numFmtId="0" fontId="39" fillId="0" borderId="20" xfId="0" applyFont="1" applyBorder="1"/>
    <xf numFmtId="0" fontId="9" fillId="19" borderId="29" xfId="0" applyFont="1" applyFill="1" applyBorder="1"/>
    <xf numFmtId="0" fontId="9" fillId="19" borderId="30" xfId="0" applyFont="1" applyFill="1" applyBorder="1"/>
    <xf numFmtId="9" fontId="9" fillId="20" borderId="29" xfId="0" applyNumberFormat="1" applyFont="1" applyFill="1" applyBorder="1"/>
    <xf numFmtId="9" fontId="9" fillId="20" borderId="30" xfId="0" applyNumberFormat="1" applyFont="1" applyFill="1" applyBorder="1"/>
    <xf numFmtId="0" fontId="39" fillId="19" borderId="20" xfId="0" applyFont="1" applyFill="1" applyBorder="1"/>
    <xf numFmtId="0" fontId="39" fillId="20" borderId="20" xfId="0" applyFont="1" applyFill="1" applyBorder="1"/>
    <xf numFmtId="0" fontId="39" fillId="0" borderId="20" xfId="0" applyFont="1" applyFill="1" applyBorder="1"/>
    <xf numFmtId="0" fontId="9" fillId="0" borderId="29" xfId="0" applyFont="1" applyFill="1" applyBorder="1"/>
    <xf numFmtId="0" fontId="9" fillId="0" borderId="23" xfId="0" applyFont="1" applyFill="1" applyBorder="1"/>
    <xf numFmtId="0" fontId="9" fillId="0" borderId="22" xfId="0" applyFont="1" applyFill="1" applyBorder="1"/>
    <xf numFmtId="0" fontId="9" fillId="0" borderId="30" xfId="0" applyFont="1" applyFill="1" applyBorder="1"/>
    <xf numFmtId="0" fontId="9" fillId="0" borderId="25" xfId="0" applyFont="1" applyFill="1" applyBorder="1"/>
    <xf numFmtId="0" fontId="9" fillId="0" borderId="24" xfId="0" applyFont="1" applyFill="1" applyBorder="1"/>
    <xf numFmtId="0" fontId="7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vertical="center"/>
    </xf>
    <xf numFmtId="164" fontId="7" fillId="10" borderId="0" xfId="0" applyNumberFormat="1" applyFont="1" applyFill="1" applyAlignment="1">
      <alignment horizontal="left" vertical="center"/>
    </xf>
    <xf numFmtId="0" fontId="6" fillId="1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15" fillId="8" borderId="0" xfId="0" applyFont="1" applyFill="1" applyAlignment="1">
      <alignment horizontal="left" vertical="center"/>
    </xf>
    <xf numFmtId="0" fontId="3" fillId="15" borderId="11" xfId="2" applyFont="1" applyFill="1" applyBorder="1" applyAlignment="1">
      <alignment horizontal="center" vertical="center"/>
    </xf>
    <xf numFmtId="0" fontId="3" fillId="15" borderId="13" xfId="2" applyFont="1" applyFill="1" applyBorder="1" applyAlignment="1">
      <alignment horizontal="center" vertical="center"/>
    </xf>
    <xf numFmtId="165" fontId="3" fillId="0" borderId="16" xfId="0" applyNumberFormat="1" applyFont="1" applyFill="1" applyBorder="1" applyAlignment="1">
      <alignment horizontal="center" vertical="center"/>
    </xf>
    <xf numFmtId="165" fontId="3" fillId="0" borderId="17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8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wrapText="1"/>
    </xf>
    <xf numFmtId="0" fontId="3" fillId="0" borderId="17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/>
    </xf>
    <xf numFmtId="0" fontId="38" fillId="15" borderId="11" xfId="2" applyFont="1" applyFill="1" applyBorder="1" applyAlignment="1">
      <alignment horizontal="center" vertical="center"/>
    </xf>
    <xf numFmtId="0" fontId="38" fillId="15" borderId="13" xfId="2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17" borderId="5" xfId="0" applyFont="1" applyFill="1" applyBorder="1" applyAlignment="1">
      <alignment horizontal="center" vertical="center" wrapText="1"/>
    </xf>
    <xf numFmtId="0" fontId="8" fillId="17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9" borderId="0" xfId="0" applyFont="1" applyFill="1" applyAlignment="1">
      <alignment horizontal="left" vertical="center"/>
    </xf>
    <xf numFmtId="0" fontId="18" fillId="13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22" fillId="8" borderId="4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top" wrapText="1"/>
    </xf>
    <xf numFmtId="0" fontId="23" fillId="12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5" fillId="9" borderId="5" xfId="0" applyFont="1" applyFill="1" applyBorder="1" applyAlignment="1">
      <alignment horizontal="right" vertical="center" wrapText="1"/>
    </xf>
    <xf numFmtId="0" fontId="25" fillId="9" borderId="0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textRotation="90"/>
    </xf>
    <xf numFmtId="0" fontId="33" fillId="3" borderId="0" xfId="0" applyFont="1" applyFill="1" applyAlignment="1">
      <alignment horizontal="center" vertical="center" textRotation="90"/>
    </xf>
    <xf numFmtId="0" fontId="3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9" fillId="20" borderId="26" xfId="0" applyFont="1" applyFill="1" applyBorder="1" applyAlignment="1">
      <alignment horizontal="center"/>
    </xf>
    <xf numFmtId="0" fontId="39" fillId="20" borderId="27" xfId="0" applyFont="1" applyFill="1" applyBorder="1" applyAlignment="1">
      <alignment horizontal="center"/>
    </xf>
    <xf numFmtId="0" fontId="39" fillId="20" borderId="28" xfId="0" applyFont="1" applyFill="1" applyBorder="1" applyAlignment="1">
      <alignment horizontal="center"/>
    </xf>
    <xf numFmtId="0" fontId="39" fillId="0" borderId="26" xfId="0" applyFont="1" applyBorder="1" applyAlignment="1">
      <alignment horizontal="center"/>
    </xf>
    <xf numFmtId="0" fontId="39" fillId="0" borderId="27" xfId="0" applyFont="1" applyBorder="1" applyAlignment="1">
      <alignment horizontal="center"/>
    </xf>
    <xf numFmtId="0" fontId="39" fillId="0" borderId="28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83">
    <dxf>
      <font>
        <color auto="1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808080"/>
      <color rgb="FF8DE977"/>
      <color rgb="FFCADCF2"/>
      <color rgb="FFACC8EA"/>
      <color rgb="FF90D4FE"/>
      <color rgb="FFA3E5FF"/>
      <color rgb="FF66CCFF"/>
      <color rgb="FFEAF0F6"/>
      <color rgb="FFF2A164"/>
      <color rgb="FFF7B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79432705341232734"/>
          <c:h val="0.70582329317269077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ALL!$L$11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ALL!$L$14:$L$25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160224"/>
        <c:axId val="371157088"/>
      </c:barChart>
      <c:lineChart>
        <c:grouping val="standard"/>
        <c:varyColors val="0"/>
        <c:ser>
          <c:idx val="1"/>
          <c:order val="0"/>
          <c:tx>
            <c:strRef>
              <c:f>ALL!$D$11</c:f>
              <c:strCache>
                <c:ptCount val="1"/>
                <c:pt idx="0">
                  <c:v>WI Rejection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ALL!$D$14:$D$25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ALL!$H$11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ALL!$H$20:$H$31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ALL!$E$11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ALL!$E$14:$E$25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ALL!$F$11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ALL!$F$14:$F$25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ALL!$G$11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ALL!$G$14:$G$25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ALL!$I$11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ALL!$I$20:$I$31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56696"/>
        <c:axId val="371157872"/>
      </c:lineChart>
      <c:dateAx>
        <c:axId val="371156696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78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11578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ALL!$N$10</c:f>
              <c:strCache>
                <c:ptCount val="1"/>
                <c:pt idx="0">
                  <c:v>WI Rejection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6696"/>
        <c:crosses val="autoZero"/>
        <c:crossBetween val="between"/>
      </c:valAx>
      <c:dateAx>
        <c:axId val="371160224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371157088"/>
        <c:crosses val="autoZero"/>
        <c:auto val="1"/>
        <c:lblOffset val="100"/>
        <c:baseTimeUnit val="months"/>
      </c:dateAx>
      <c:valAx>
        <c:axId val="371157088"/>
        <c:scaling>
          <c:orientation val="minMax"/>
          <c:min val="0"/>
        </c:scaling>
        <c:delete val="0"/>
        <c:axPos val="r"/>
        <c:title>
          <c:tx>
            <c:strRef>
              <c:f>ALL!$W$10</c:f>
              <c:strCache>
                <c:ptCount val="1"/>
                <c:pt idx="0">
                  <c:v>Population [none]</c:v>
                </c:pt>
              </c:strCache>
            </c:strRef>
          </c:tx>
          <c:layout>
            <c:manualLayout>
              <c:xMode val="edge"/>
              <c:yMode val="edge"/>
              <c:x val="0.95164491285784636"/>
              <c:y val="0.2188755020080321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3366FF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6022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55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8459066794600385"/>
          <c:h val="0.70582329317269077"/>
        </c:manualLayout>
      </c:layout>
      <c:lineChart>
        <c:grouping val="standard"/>
        <c:varyColors val="0"/>
        <c:ser>
          <c:idx val="0"/>
          <c:order val="0"/>
          <c:tx>
            <c:strRef>
              <c:f>ALL!$D$38</c:f>
              <c:strCache>
                <c:ptCount val="1"/>
                <c:pt idx="0">
                  <c:v>YTD  WI Rej. Rate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ALL!$D$41:$D$52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ALL!$E$38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</a:ln>
          </c:spPr>
          <c:marker>
            <c:symbol val="none"/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ALL!$E$41:$E$52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ALL!$F$38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ALL!$F$41:$F$52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ALL!$G$38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ALL!$G$41:$G$52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59440"/>
        <c:axId val="371159832"/>
      </c:lineChart>
      <c:dateAx>
        <c:axId val="371159440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98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11598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STS!$N$37</c:f>
              <c:strCache>
                <c:ptCount val="1"/>
                <c:pt idx="0">
                  <c:v>YTD  WI Rej.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9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6183107672469374"/>
          <c:y val="0.87650602409638556"/>
          <c:w val="0.66333450098234814"/>
          <c:h val="4.85279701483097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79432705341232734"/>
          <c:h val="0.70582329317269077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STS!$L$11</c:f>
              <c:strCache>
                <c:ptCount val="1"/>
                <c:pt idx="0">
                  <c:v>Segmented Population</c:v>
                </c:pt>
              </c:strCache>
            </c:strRef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STS!$L$14:$L$25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452648"/>
        <c:axId val="373446768"/>
      </c:barChart>
      <c:lineChart>
        <c:grouping val="standard"/>
        <c:varyColors val="0"/>
        <c:ser>
          <c:idx val="1"/>
          <c:order val="0"/>
          <c:tx>
            <c:strRef>
              <c:f>STS!$D$11</c:f>
              <c:strCache>
                <c:ptCount val="1"/>
                <c:pt idx="0">
                  <c:v>WI Rejection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STS!$D$14:$D$25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STS!$H$11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STS!$H$20:$H$31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STS!$E$11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STS!$E$14:$E$25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STS!$F$11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STS!$F$14:$F$25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STS!$G$11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STS!$G$14:$G$25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STS!$I$11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STS!$I$20:$I$31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47944"/>
        <c:axId val="373447160"/>
      </c:lineChart>
      <c:dateAx>
        <c:axId val="373447944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716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471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STS!$N$10</c:f>
              <c:strCache>
                <c:ptCount val="1"/>
                <c:pt idx="0">
                  <c:v>WI Rejection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1957831325301204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7944"/>
        <c:crosses val="autoZero"/>
        <c:crossBetween val="between"/>
      </c:valAx>
      <c:dateAx>
        <c:axId val="373452648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373446768"/>
        <c:crosses val="autoZero"/>
        <c:auto val="1"/>
        <c:lblOffset val="100"/>
        <c:baseTimeUnit val="months"/>
      </c:dateAx>
      <c:valAx>
        <c:axId val="373446768"/>
        <c:scaling>
          <c:orientation val="minMax"/>
          <c:min val="0"/>
        </c:scaling>
        <c:delete val="0"/>
        <c:axPos val="r"/>
        <c:title>
          <c:tx>
            <c:strRef>
              <c:f>STS!$W$10</c:f>
              <c:strCache>
                <c:ptCount val="1"/>
                <c:pt idx="0">
                  <c:v>Segmented Population [none]</c:v>
                </c:pt>
              </c:strCache>
            </c:strRef>
          </c:tx>
          <c:layout>
            <c:manualLayout>
              <c:xMode val="edge"/>
              <c:yMode val="edge"/>
              <c:x val="0.95164491285784636"/>
              <c:y val="0.1385542168674698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3366FF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264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55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8459066794600385"/>
          <c:h val="0.70582329317269077"/>
        </c:manualLayout>
      </c:layout>
      <c:lineChart>
        <c:grouping val="standard"/>
        <c:varyColors val="0"/>
        <c:ser>
          <c:idx val="1"/>
          <c:order val="0"/>
          <c:tx>
            <c:strRef>
              <c:f>STS!$D$11</c:f>
              <c:strCache>
                <c:ptCount val="1"/>
                <c:pt idx="0">
                  <c:v>WI Rejection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6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STS!$D$41:$D$52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STS!$H$11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STS!$H$47:$H$58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STS!$E$11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STS!$E$41:$E$52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STS!$F$11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STS!$F$41:$F$52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STS!$G$11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STS!$G$41:$G$52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STS!$I$11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dPt>
            <c:idx val="6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STS!$I$47:$I$58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48728"/>
        <c:axId val="373447552"/>
      </c:lineChart>
      <c:dateAx>
        <c:axId val="373448728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755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475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STS!$N$37</c:f>
              <c:strCache>
                <c:ptCount val="1"/>
                <c:pt idx="0">
                  <c:v>YTD  WI Rej.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8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79432705341232734"/>
          <c:h val="0.70582329317269077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SSO!$L$11</c:f>
              <c:strCache>
                <c:ptCount val="1"/>
                <c:pt idx="0">
                  <c:v>Segmented Population</c:v>
                </c:pt>
              </c:strCache>
            </c:strRef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SSO!$L$14:$L$25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449904"/>
        <c:axId val="373451864"/>
      </c:barChart>
      <c:lineChart>
        <c:grouping val="standard"/>
        <c:varyColors val="0"/>
        <c:ser>
          <c:idx val="1"/>
          <c:order val="0"/>
          <c:tx>
            <c:strRef>
              <c:f>SSO!$D$11</c:f>
              <c:strCache>
                <c:ptCount val="1"/>
                <c:pt idx="0">
                  <c:v>WI Rejection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SSO!$D$14:$D$25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SSO!$H$11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SSO!$H$20:$H$31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SSO!$E$11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SSO!$E$14:$E$25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SSO!$F$11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SSO!$F$14:$F$25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SSO!$G$11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SSO!$G$14:$G$25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SSO!$I$11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SSO!$I$20:$I$31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51080"/>
        <c:axId val="373449512"/>
      </c:lineChart>
      <c:dateAx>
        <c:axId val="373451080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95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495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SSO!$N$10</c:f>
              <c:strCache>
                <c:ptCount val="1"/>
                <c:pt idx="0">
                  <c:v>WI Rejection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1957831325301204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1080"/>
        <c:crosses val="autoZero"/>
        <c:crossBetween val="between"/>
      </c:valAx>
      <c:dateAx>
        <c:axId val="373449904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373451864"/>
        <c:crosses val="autoZero"/>
        <c:auto val="1"/>
        <c:lblOffset val="100"/>
        <c:baseTimeUnit val="months"/>
      </c:dateAx>
      <c:valAx>
        <c:axId val="373451864"/>
        <c:scaling>
          <c:orientation val="minMax"/>
          <c:min val="0"/>
        </c:scaling>
        <c:delete val="0"/>
        <c:axPos val="r"/>
        <c:title>
          <c:tx>
            <c:strRef>
              <c:f>SSO!$W$10</c:f>
              <c:strCache>
                <c:ptCount val="1"/>
                <c:pt idx="0">
                  <c:v>Segmented Population [none]</c:v>
                </c:pt>
              </c:strCache>
            </c:strRef>
          </c:tx>
          <c:layout>
            <c:manualLayout>
              <c:xMode val="edge"/>
              <c:yMode val="edge"/>
              <c:x val="0.95164491285784636"/>
              <c:y val="0.1385542168674698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3366FF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990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55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8459066794600385"/>
          <c:h val="0.70582329317269077"/>
        </c:manualLayout>
      </c:layout>
      <c:lineChart>
        <c:grouping val="standard"/>
        <c:varyColors val="0"/>
        <c:ser>
          <c:idx val="1"/>
          <c:order val="0"/>
          <c:tx>
            <c:strRef>
              <c:f>SSO!$D$11</c:f>
              <c:strCache>
                <c:ptCount val="1"/>
                <c:pt idx="0">
                  <c:v>WI Rejection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6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SSO!$D$41:$D$52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SSO!$H$11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SSO!$H$47:$H$58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SSO!$E$11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SSO!$E$41:$E$52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SSO!$F$11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SSO!$F$41:$F$52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SSO!$G$11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SSO!$G$41:$G$52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SSO!$I$11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dPt>
            <c:idx val="6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SSO!$I$47:$I$58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50296"/>
        <c:axId val="373450688"/>
      </c:lineChart>
      <c:dateAx>
        <c:axId val="373450296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06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506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SSO!$N$37</c:f>
              <c:strCache>
                <c:ptCount val="1"/>
                <c:pt idx="0">
                  <c:v>YTD  WI Rej.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02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3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10</xdr:row>
      <xdr:rowOff>0</xdr:rowOff>
    </xdr:from>
    <xdr:to>
      <xdr:col>23</xdr:col>
      <xdr:colOff>19050</xdr:colOff>
      <xdr:row>31</xdr:row>
      <xdr:rowOff>19050</xdr:rowOff>
    </xdr:to>
    <xdr:graphicFrame macro="">
      <xdr:nvGraphicFramePr>
        <xdr:cNvPr id="104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4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47625</xdr:colOff>
      <xdr:row>37</xdr:row>
      <xdr:rowOff>0</xdr:rowOff>
    </xdr:from>
    <xdr:to>
      <xdr:col>23</xdr:col>
      <xdr:colOff>19050</xdr:colOff>
      <xdr:row>58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10</xdr:row>
      <xdr:rowOff>0</xdr:rowOff>
    </xdr:from>
    <xdr:to>
      <xdr:col>23</xdr:col>
      <xdr:colOff>19050</xdr:colOff>
      <xdr:row>31</xdr:row>
      <xdr:rowOff>19050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3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47625</xdr:colOff>
      <xdr:row>37</xdr:row>
      <xdr:rowOff>0</xdr:rowOff>
    </xdr:from>
    <xdr:to>
      <xdr:col>23</xdr:col>
      <xdr:colOff>19050</xdr:colOff>
      <xdr:row>58</xdr:row>
      <xdr:rowOff>19050</xdr:rowOff>
    </xdr:to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10</xdr:row>
      <xdr:rowOff>0</xdr:rowOff>
    </xdr:from>
    <xdr:to>
      <xdr:col>23</xdr:col>
      <xdr:colOff>19050</xdr:colOff>
      <xdr:row>31</xdr:row>
      <xdr:rowOff>19050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3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47625</xdr:colOff>
      <xdr:row>37</xdr:row>
      <xdr:rowOff>0</xdr:rowOff>
    </xdr:from>
    <xdr:to>
      <xdr:col>23</xdr:col>
      <xdr:colOff>19050</xdr:colOff>
      <xdr:row>58</xdr:row>
      <xdr:rowOff>19050</xdr:rowOff>
    </xdr:to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38100</xdr:colOff>
      <xdr:row>1</xdr:row>
      <xdr:rowOff>276225</xdr:rowOff>
    </xdr:to>
    <xdr:pic>
      <xdr:nvPicPr>
        <xdr:cNvPr id="2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38100</xdr:colOff>
      <xdr:row>1</xdr:row>
      <xdr:rowOff>276225</xdr:rowOff>
    </xdr:to>
    <xdr:pic>
      <xdr:nvPicPr>
        <xdr:cNvPr id="7180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38100</xdr:colOff>
      <xdr:row>1</xdr:row>
      <xdr:rowOff>276225</xdr:rowOff>
    </xdr:to>
    <xdr:pic>
      <xdr:nvPicPr>
        <xdr:cNvPr id="4151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95250</xdr:colOff>
      <xdr:row>6</xdr:row>
      <xdr:rowOff>38100</xdr:rowOff>
    </xdr:from>
    <xdr:to>
      <xdr:col>7</xdr:col>
      <xdr:colOff>371475</xdr:colOff>
      <xdr:row>6</xdr:row>
      <xdr:rowOff>352425</xdr:rowOff>
    </xdr:to>
    <xdr:sp macro="" textlink="">
      <xdr:nvSpPr>
        <xdr:cNvPr id="4152" name="AutoShape 6"/>
        <xdr:cNvSpPr>
          <a:spLocks noChangeArrowheads="1"/>
        </xdr:cNvSpPr>
      </xdr:nvSpPr>
      <xdr:spPr bwMode="auto">
        <a:xfrm rot="5400000">
          <a:off x="3200400" y="904875"/>
          <a:ext cx="314325" cy="2762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6</xdr:row>
      <xdr:rowOff>38100</xdr:rowOff>
    </xdr:from>
    <xdr:to>
      <xdr:col>15</xdr:col>
      <xdr:colOff>381000</xdr:colOff>
      <xdr:row>6</xdr:row>
      <xdr:rowOff>352425</xdr:rowOff>
    </xdr:to>
    <xdr:sp macro="" textlink="">
      <xdr:nvSpPr>
        <xdr:cNvPr id="4153" name="AutoShape 7"/>
        <xdr:cNvSpPr>
          <a:spLocks noChangeArrowheads="1"/>
        </xdr:cNvSpPr>
      </xdr:nvSpPr>
      <xdr:spPr bwMode="auto">
        <a:xfrm rot="5400000">
          <a:off x="6829425" y="904875"/>
          <a:ext cx="314325" cy="2762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Y47"/>
  <sheetViews>
    <sheetView showGridLines="0" tabSelected="1" zoomScaleNormal="100" workbookViewId="0">
      <selection activeCell="H4" sqref="H4:W5"/>
    </sheetView>
  </sheetViews>
  <sheetFormatPr defaultColWidth="6.5" defaultRowHeight="12" customHeight="1" x14ac:dyDescent="0.2"/>
  <cols>
    <col min="1" max="2" width="1.5" style="46" customWidth="1"/>
    <col min="3" max="12" width="6.5" style="46" customWidth="1"/>
    <col min="13" max="13" width="1.25" style="46" customWidth="1"/>
    <col min="14" max="23" width="6.5" style="46" customWidth="1"/>
    <col min="24" max="24" width="1.5" style="46" customWidth="1"/>
    <col min="25" max="25" width="6.5" style="46"/>
    <col min="26" max="28" width="6.5" style="46" customWidth="1"/>
    <col min="29" max="16384" width="6.5" style="46"/>
  </cols>
  <sheetData>
    <row r="1" spans="1:24" ht="8.25" customHeight="1" x14ac:dyDescent="0.2">
      <c r="W1" s="2" t="s">
        <v>37</v>
      </c>
    </row>
    <row r="2" spans="1:24" ht="24" customHeight="1" x14ac:dyDescent="0.2">
      <c r="W2" s="105" t="s">
        <v>92</v>
      </c>
    </row>
    <row r="3" spans="1:2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24" ht="12" customHeight="1" x14ac:dyDescent="0.2">
      <c r="A4" s="5"/>
      <c r="B4" s="5"/>
      <c r="C4" s="156" t="s">
        <v>75</v>
      </c>
      <c r="D4" s="157"/>
      <c r="E4" s="158">
        <v>43101</v>
      </c>
      <c r="F4" s="158"/>
      <c r="G4" s="158"/>
      <c r="H4" s="159" t="s">
        <v>111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5"/>
    </row>
    <row r="5" spans="1:24" ht="12" customHeight="1" x14ac:dyDescent="0.2">
      <c r="A5" s="5"/>
      <c r="B5" s="5"/>
      <c r="C5" s="156" t="s">
        <v>1</v>
      </c>
      <c r="D5" s="157"/>
      <c r="E5" s="158"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5"/>
    </row>
    <row r="6" spans="1:24" ht="6" customHeight="1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s="47" customFormat="1" ht="15" customHeight="1" x14ac:dyDescent="0.15">
      <c r="B7" s="77"/>
      <c r="C7" s="162" t="s">
        <v>76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7"/>
    </row>
    <row r="8" spans="1:24" ht="6" customHeight="1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ht="12" customHeight="1" x14ac:dyDescent="0.2">
      <c r="A9" s="3"/>
      <c r="B9" s="3"/>
      <c r="C9" s="160" t="s">
        <v>77</v>
      </c>
      <c r="D9" s="160"/>
      <c r="E9" s="160" t="s">
        <v>104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3"/>
    </row>
    <row r="10" spans="1:24" ht="12" customHeight="1" x14ac:dyDescent="0.2">
      <c r="A10" s="3"/>
      <c r="B10" s="3"/>
      <c r="C10" s="160" t="s">
        <v>12</v>
      </c>
      <c r="D10" s="160"/>
      <c r="E10" s="160" t="s">
        <v>105</v>
      </c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3"/>
    </row>
    <row r="11" spans="1:24" ht="12" customHeight="1" x14ac:dyDescent="0.2">
      <c r="A11" s="3"/>
      <c r="B11" s="3"/>
      <c r="C11" s="160" t="s">
        <v>78</v>
      </c>
      <c r="D11" s="160"/>
      <c r="E11" s="160" t="s">
        <v>106</v>
      </c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3"/>
    </row>
    <row r="12" spans="1:24" ht="6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2">
      <c r="A13" s="3"/>
      <c r="B13" s="77"/>
      <c r="C13" s="162" t="s">
        <v>79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3" t="s">
        <v>86</v>
      </c>
      <c r="W13" s="164"/>
      <c r="X13" s="3"/>
    </row>
    <row r="14" spans="1:24" ht="6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" customHeight="1" x14ac:dyDescent="0.2">
      <c r="A15" s="3"/>
      <c r="B15" s="3"/>
      <c r="C15" s="160" t="s">
        <v>43</v>
      </c>
      <c r="D15" s="160"/>
      <c r="E15" s="160">
        <f>Definition!D4</f>
        <v>1</v>
      </c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3"/>
    </row>
    <row r="16" spans="1:24" ht="12" customHeight="1" x14ac:dyDescent="0.2">
      <c r="A16" s="3"/>
      <c r="B16" s="3"/>
      <c r="C16" s="160" t="s">
        <v>44</v>
      </c>
      <c r="D16" s="160"/>
      <c r="E16" s="161">
        <f>Definition!D5</f>
        <v>43101</v>
      </c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3"/>
    </row>
    <row r="17" spans="1:25" ht="12" customHeight="1" x14ac:dyDescent="0.2">
      <c r="A17" s="3"/>
      <c r="B17" s="3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3"/>
    </row>
    <row r="18" spans="1:25" ht="15" customHeight="1" x14ac:dyDescent="0.2">
      <c r="A18" s="3"/>
      <c r="B18" s="77"/>
      <c r="C18" s="162" t="s">
        <v>82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3"/>
    </row>
    <row r="19" spans="1:25" ht="6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 ht="12" customHeight="1" x14ac:dyDescent="0.2">
      <c r="A20" s="3"/>
      <c r="B20" s="3"/>
      <c r="C20" s="79" t="s">
        <v>83</v>
      </c>
      <c r="D20" s="79"/>
      <c r="E20" s="79"/>
      <c r="F20" s="79"/>
      <c r="G20" s="79"/>
      <c r="H20" s="79"/>
      <c r="I20" s="79"/>
      <c r="J20" s="79"/>
      <c r="K20" s="168" t="s">
        <v>84</v>
      </c>
      <c r="L20" s="169"/>
      <c r="M20" s="80"/>
      <c r="N20" s="80" t="s">
        <v>81</v>
      </c>
      <c r="O20" s="80" t="s">
        <v>20</v>
      </c>
      <c r="P20" s="80" t="s">
        <v>21</v>
      </c>
      <c r="Q20" s="80" t="s">
        <v>22</v>
      </c>
      <c r="R20" s="80"/>
      <c r="S20" s="80" t="s">
        <v>0</v>
      </c>
      <c r="T20" s="80" t="s">
        <v>29</v>
      </c>
      <c r="U20" s="79"/>
      <c r="V20" s="180" t="s">
        <v>85</v>
      </c>
      <c r="W20" s="180"/>
      <c r="X20" s="3"/>
    </row>
    <row r="21" spans="1:25" ht="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170"/>
      <c r="L21" s="170"/>
      <c r="M21" s="28"/>
      <c r="N21" s="28"/>
      <c r="O21" s="28"/>
      <c r="P21" s="28"/>
      <c r="Q21" s="28"/>
      <c r="R21" s="28"/>
      <c r="S21" s="28"/>
      <c r="T21" s="28"/>
      <c r="U21" s="3"/>
      <c r="V21" s="3"/>
      <c r="W21" s="3"/>
      <c r="X21" s="3"/>
    </row>
    <row r="22" spans="1:25" ht="15" customHeight="1" x14ac:dyDescent="0.2">
      <c r="A22" s="3"/>
      <c r="B22" s="3"/>
      <c r="C22" s="171" t="s">
        <v>98</v>
      </c>
      <c r="D22" s="171"/>
      <c r="E22" s="171"/>
      <c r="F22" s="171"/>
      <c r="G22" s="171"/>
      <c r="H22" s="171"/>
      <c r="I22" s="171"/>
      <c r="J22" s="171"/>
      <c r="K22" s="165">
        <f>ALL!AG26</f>
        <v>0</v>
      </c>
      <c r="L22" s="165"/>
      <c r="M22" s="85"/>
      <c r="N22" s="86">
        <f>ALL!Z31</f>
        <v>0</v>
      </c>
      <c r="O22" s="86">
        <f>ALL!AA31</f>
        <v>0</v>
      </c>
      <c r="P22" s="86">
        <f>ALL!AB31</f>
        <v>0</v>
      </c>
      <c r="Q22" s="86">
        <f>ALL!AC31</f>
        <v>0</v>
      </c>
      <c r="R22" s="86"/>
      <c r="S22" s="87" t="str">
        <f>ALL!AG31</f>
        <v/>
      </c>
      <c r="T22" s="88" t="str">
        <f>ALL!AH31</f>
        <v/>
      </c>
      <c r="U22" s="76"/>
      <c r="V22" s="181" t="s">
        <v>98</v>
      </c>
      <c r="W22" s="182"/>
      <c r="X22" s="3"/>
    </row>
    <row r="23" spans="1:25" ht="15" customHeight="1" x14ac:dyDescent="0.2">
      <c r="A23" s="3"/>
      <c r="B23" s="3"/>
      <c r="C23" s="171" t="s">
        <v>99</v>
      </c>
      <c r="D23" s="171"/>
      <c r="E23" s="171"/>
      <c r="F23" s="171"/>
      <c r="G23" s="171"/>
      <c r="H23" s="171"/>
      <c r="I23" s="171"/>
      <c r="J23" s="171"/>
      <c r="K23" s="165">
        <f>ALL!AG53</f>
        <v>0</v>
      </c>
      <c r="L23" s="165"/>
      <c r="M23" s="85"/>
      <c r="N23" s="86">
        <f>ALL!Z58</f>
        <v>0</v>
      </c>
      <c r="O23" s="86">
        <f>ALL!AA58</f>
        <v>0</v>
      </c>
      <c r="P23" s="86">
        <f>ALL!AB58</f>
        <v>0</v>
      </c>
      <c r="Q23" s="86">
        <f>ALL!AC58</f>
        <v>0</v>
      </c>
      <c r="R23" s="86"/>
      <c r="S23" s="87" t="str">
        <f>ALL!AG58</f>
        <v/>
      </c>
      <c r="T23" s="88" t="str">
        <f>ALL!AH58</f>
        <v/>
      </c>
      <c r="U23" s="76"/>
      <c r="V23" s="181" t="s">
        <v>99</v>
      </c>
      <c r="W23" s="182"/>
      <c r="X23" s="3"/>
    </row>
    <row r="24" spans="1:25" ht="15" customHeight="1" x14ac:dyDescent="0.2">
      <c r="A24" s="3"/>
      <c r="B24" s="3"/>
      <c r="C24" s="171" t="s">
        <v>100</v>
      </c>
      <c r="D24" s="171"/>
      <c r="E24" s="171"/>
      <c r="F24" s="171"/>
      <c r="G24" s="171"/>
      <c r="H24" s="171"/>
      <c r="I24" s="171"/>
      <c r="J24" s="171"/>
      <c r="K24" s="165">
        <f>STS!AG26</f>
        <v>0</v>
      </c>
      <c r="L24" s="165"/>
      <c r="M24" s="85"/>
      <c r="N24" s="86">
        <f>STS!Z31</f>
        <v>0</v>
      </c>
      <c r="O24" s="86">
        <f>STS!AA31</f>
        <v>0</v>
      </c>
      <c r="P24" s="86">
        <f>STS!AB31</f>
        <v>0</v>
      </c>
      <c r="Q24" s="86">
        <f>STS!AC31</f>
        <v>0</v>
      </c>
      <c r="R24" s="86"/>
      <c r="S24" s="87" t="str">
        <f>STS!AG31</f>
        <v/>
      </c>
      <c r="T24" s="88" t="str">
        <f>STS!AH31</f>
        <v/>
      </c>
      <c r="U24" s="76"/>
      <c r="V24" s="181" t="s">
        <v>100</v>
      </c>
      <c r="W24" s="182"/>
      <c r="X24" s="3"/>
    </row>
    <row r="25" spans="1:25" ht="15" customHeight="1" x14ac:dyDescent="0.2">
      <c r="A25" s="3"/>
      <c r="B25" s="3"/>
      <c r="C25" s="171" t="s">
        <v>101</v>
      </c>
      <c r="D25" s="171"/>
      <c r="E25" s="171"/>
      <c r="F25" s="171"/>
      <c r="G25" s="171"/>
      <c r="H25" s="171"/>
      <c r="I25" s="171"/>
      <c r="J25" s="171"/>
      <c r="K25" s="165">
        <f>STS!AG53</f>
        <v>0</v>
      </c>
      <c r="L25" s="165"/>
      <c r="M25" s="85"/>
      <c r="N25" s="86">
        <f>STS!Z58</f>
        <v>0</v>
      </c>
      <c r="O25" s="86">
        <f>STS!AA58</f>
        <v>0</v>
      </c>
      <c r="P25" s="86">
        <f>STS!AB58</f>
        <v>0</v>
      </c>
      <c r="Q25" s="86">
        <f>STS!AC58</f>
        <v>0</v>
      </c>
      <c r="R25" s="86"/>
      <c r="S25" s="87" t="str">
        <f>STS!AG58</f>
        <v/>
      </c>
      <c r="T25" s="88" t="str">
        <f>STS!AH58</f>
        <v/>
      </c>
      <c r="U25" s="76"/>
      <c r="V25" s="181" t="s">
        <v>100</v>
      </c>
      <c r="W25" s="182"/>
      <c r="X25" s="3"/>
    </row>
    <row r="26" spans="1:25" s="126" customFormat="1" ht="15" customHeight="1" x14ac:dyDescent="0.2">
      <c r="A26" s="122"/>
      <c r="B26" s="122"/>
      <c r="C26" s="171" t="s">
        <v>102</v>
      </c>
      <c r="D26" s="171"/>
      <c r="E26" s="171"/>
      <c r="F26" s="171"/>
      <c r="G26" s="171"/>
      <c r="H26" s="171"/>
      <c r="I26" s="171"/>
      <c r="J26" s="171"/>
      <c r="K26" s="165">
        <f>SSO!AG26</f>
        <v>0</v>
      </c>
      <c r="L26" s="165"/>
      <c r="M26" s="85"/>
      <c r="N26" s="86">
        <f>SSO!Z31</f>
        <v>0</v>
      </c>
      <c r="O26" s="86">
        <f>SSO!AA31</f>
        <v>0</v>
      </c>
      <c r="P26" s="86">
        <f>SSO!AB31</f>
        <v>0</v>
      </c>
      <c r="Q26" s="86">
        <f>SSO!AC31</f>
        <v>0</v>
      </c>
      <c r="R26" s="86"/>
      <c r="S26" s="87" t="str">
        <f>SSO!AG31</f>
        <v/>
      </c>
      <c r="T26" s="88" t="str">
        <f>SSO!AH31</f>
        <v/>
      </c>
      <c r="U26" s="76"/>
      <c r="V26" s="181" t="s">
        <v>102</v>
      </c>
      <c r="W26" s="182"/>
      <c r="X26" s="122"/>
    </row>
    <row r="27" spans="1:25" s="126" customFormat="1" ht="15" customHeight="1" x14ac:dyDescent="0.2">
      <c r="A27" s="122"/>
      <c r="B27" s="122"/>
      <c r="C27" s="171" t="s">
        <v>103</v>
      </c>
      <c r="D27" s="171"/>
      <c r="E27" s="171"/>
      <c r="F27" s="171"/>
      <c r="G27" s="171"/>
      <c r="H27" s="171"/>
      <c r="I27" s="171"/>
      <c r="J27" s="171"/>
      <c r="K27" s="165">
        <f>SSO!AG53</f>
        <v>0</v>
      </c>
      <c r="L27" s="165"/>
      <c r="M27" s="85"/>
      <c r="N27" s="86">
        <f>SSO!Z58</f>
        <v>0</v>
      </c>
      <c r="O27" s="86">
        <f>SSO!AA58</f>
        <v>0</v>
      </c>
      <c r="P27" s="86">
        <f>SSO!AB58</f>
        <v>0</v>
      </c>
      <c r="Q27" s="86">
        <f>SSO!AC58</f>
        <v>0</v>
      </c>
      <c r="R27" s="86"/>
      <c r="S27" s="87" t="str">
        <f>SSO!AG58</f>
        <v/>
      </c>
      <c r="T27" s="88" t="str">
        <f>SSO!AH58</f>
        <v/>
      </c>
      <c r="U27" s="76"/>
      <c r="V27" s="181" t="s">
        <v>102</v>
      </c>
      <c r="W27" s="182"/>
      <c r="X27" s="122"/>
    </row>
    <row r="28" spans="1:25" ht="15" customHeight="1" x14ac:dyDescent="0.2">
      <c r="A28" s="3"/>
      <c r="B28" s="3"/>
      <c r="C28" s="177"/>
      <c r="D28" s="177"/>
      <c r="E28" s="177"/>
      <c r="F28" s="177"/>
      <c r="G28" s="177"/>
      <c r="H28" s="177"/>
      <c r="I28" s="177"/>
      <c r="J28" s="177"/>
      <c r="K28" s="166"/>
      <c r="L28" s="166"/>
      <c r="M28" s="89"/>
      <c r="N28" s="90"/>
      <c r="O28" s="90"/>
      <c r="P28" s="90"/>
      <c r="Q28" s="90"/>
      <c r="R28" s="90"/>
      <c r="S28" s="91"/>
      <c r="T28" s="92"/>
      <c r="U28" s="76"/>
      <c r="V28" s="172"/>
      <c r="W28" s="173"/>
      <c r="X28" s="3"/>
    </row>
    <row r="29" spans="1:25" ht="6" customHeight="1" x14ac:dyDescent="0.2">
      <c r="A29" s="3"/>
      <c r="B29" s="93"/>
      <c r="C29" s="94"/>
      <c r="D29" s="94"/>
      <c r="E29" s="94"/>
      <c r="F29" s="94"/>
      <c r="G29" s="94"/>
      <c r="H29" s="94"/>
      <c r="I29" s="94"/>
      <c r="J29" s="94"/>
      <c r="K29" s="81"/>
      <c r="L29" s="81"/>
      <c r="M29" s="82"/>
      <c r="N29" s="83"/>
      <c r="O29" s="83"/>
      <c r="P29" s="83"/>
      <c r="Q29" s="83"/>
      <c r="R29" s="83"/>
      <c r="S29" s="78"/>
      <c r="T29" s="84"/>
      <c r="U29" s="94"/>
      <c r="V29" s="82"/>
      <c r="W29" s="82"/>
      <c r="X29" s="93"/>
      <c r="Y29" s="29"/>
    </row>
    <row r="30" spans="1:25" ht="15" customHeight="1" x14ac:dyDescent="0.2">
      <c r="A30" s="3"/>
      <c r="B30" s="98"/>
      <c r="C30" s="183" t="s">
        <v>87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74"/>
      <c r="W30" s="174"/>
      <c r="X30" s="93"/>
      <c r="Y30" s="29"/>
    </row>
    <row r="31" spans="1:25" ht="6" customHeight="1" x14ac:dyDescent="0.2">
      <c r="B31" s="29"/>
      <c r="C31" s="175"/>
      <c r="D31" s="175"/>
      <c r="E31" s="175"/>
      <c r="F31" s="175"/>
      <c r="G31" s="175"/>
      <c r="H31" s="175"/>
      <c r="I31" s="175"/>
      <c r="J31" s="175"/>
      <c r="K31" s="167"/>
      <c r="L31" s="167"/>
      <c r="M31" s="82"/>
      <c r="N31" s="83"/>
      <c r="O31" s="83"/>
      <c r="P31" s="83"/>
      <c r="Q31" s="83"/>
      <c r="R31" s="83"/>
      <c r="S31" s="78"/>
      <c r="T31" s="84"/>
      <c r="U31" s="94"/>
      <c r="V31" s="179"/>
      <c r="W31" s="179"/>
      <c r="X31" s="93"/>
      <c r="Y31" s="29"/>
    </row>
    <row r="32" spans="1:25" ht="15" customHeight="1" x14ac:dyDescent="0.2">
      <c r="B32" s="29"/>
      <c r="C32" s="175" t="s">
        <v>88</v>
      </c>
      <c r="D32" s="175"/>
      <c r="E32" s="186" t="str">
        <f>Analysis!E5</f>
        <v>N/A</v>
      </c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95"/>
      <c r="V32" s="163" t="s">
        <v>10</v>
      </c>
      <c r="W32" s="164"/>
      <c r="X32" s="93"/>
      <c r="Y32" s="29"/>
    </row>
    <row r="33" spans="2:25" ht="15" customHeight="1" x14ac:dyDescent="0.2">
      <c r="B33" s="29"/>
      <c r="C33" s="94" t="s">
        <v>89</v>
      </c>
      <c r="D33" s="94"/>
      <c r="E33" s="186" t="str">
        <f>Actions!D5</f>
        <v>N/A</v>
      </c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95"/>
      <c r="V33" s="163" t="s">
        <v>13</v>
      </c>
      <c r="W33" s="164"/>
      <c r="X33" s="93"/>
      <c r="Y33" s="29"/>
    </row>
    <row r="34" spans="2:25" ht="8.25" customHeight="1" x14ac:dyDescent="0.2">
      <c r="B34" s="29"/>
      <c r="C34" s="94"/>
      <c r="D34" s="9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93"/>
      <c r="Y34" s="29"/>
    </row>
    <row r="35" spans="2:25" ht="12" customHeight="1" x14ac:dyDescent="0.2">
      <c r="B35" s="29"/>
      <c r="C35" s="185"/>
      <c r="D35" s="185"/>
      <c r="E35" s="184"/>
      <c r="F35" s="184"/>
      <c r="G35" s="184"/>
      <c r="H35" s="184"/>
      <c r="I35" s="184"/>
      <c r="J35" s="184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93"/>
      <c r="Y35" s="29"/>
    </row>
    <row r="36" spans="2:25" ht="15" customHeight="1" x14ac:dyDescent="0.2">
      <c r="B36" s="29"/>
      <c r="C36" s="175"/>
      <c r="D36" s="175"/>
      <c r="E36" s="176"/>
      <c r="F36" s="176"/>
      <c r="G36" s="176"/>
      <c r="H36" s="176"/>
      <c r="I36" s="176"/>
      <c r="J36" s="176"/>
      <c r="K36" s="178"/>
      <c r="L36" s="178"/>
      <c r="M36" s="184"/>
      <c r="N36" s="184"/>
      <c r="O36" s="184"/>
      <c r="P36" s="178"/>
      <c r="Q36" s="178"/>
      <c r="R36" s="178"/>
      <c r="S36" s="178"/>
      <c r="T36" s="178"/>
      <c r="U36" s="178"/>
      <c r="V36" s="178"/>
      <c r="W36" s="178"/>
      <c r="X36" s="93"/>
      <c r="Y36" s="29"/>
    </row>
    <row r="37" spans="2:25" ht="15" customHeight="1" x14ac:dyDescent="0.2">
      <c r="B37" s="29"/>
      <c r="C37" s="175"/>
      <c r="D37" s="175"/>
      <c r="E37" s="176"/>
      <c r="F37" s="176"/>
      <c r="G37" s="176"/>
      <c r="H37" s="176"/>
      <c r="I37" s="176"/>
      <c r="J37" s="176"/>
      <c r="K37" s="178"/>
      <c r="L37" s="178"/>
      <c r="M37" s="184"/>
      <c r="N37" s="184"/>
      <c r="O37" s="184"/>
      <c r="P37" s="178"/>
      <c r="Q37" s="178"/>
      <c r="R37" s="178"/>
      <c r="S37" s="178"/>
      <c r="T37" s="178"/>
      <c r="U37" s="178"/>
      <c r="V37" s="178"/>
      <c r="W37" s="178"/>
      <c r="X37" s="93"/>
      <c r="Y37" s="29"/>
    </row>
    <row r="38" spans="2:25" ht="15" customHeight="1" x14ac:dyDescent="0.2">
      <c r="B38" s="29"/>
      <c r="C38" s="175"/>
      <c r="D38" s="175"/>
      <c r="E38" s="176"/>
      <c r="F38" s="176"/>
      <c r="G38" s="176"/>
      <c r="H38" s="176"/>
      <c r="I38" s="176"/>
      <c r="J38" s="176"/>
      <c r="K38" s="178"/>
      <c r="L38" s="178"/>
      <c r="M38" s="184"/>
      <c r="N38" s="184"/>
      <c r="O38" s="184"/>
      <c r="P38" s="178"/>
      <c r="Q38" s="178"/>
      <c r="R38" s="178"/>
      <c r="S38" s="178"/>
      <c r="T38" s="178"/>
      <c r="U38" s="178"/>
      <c r="V38" s="178"/>
      <c r="W38" s="178"/>
      <c r="X38" s="93"/>
      <c r="Y38" s="29"/>
    </row>
    <row r="39" spans="2:25" ht="15" customHeight="1" x14ac:dyDescent="0.2">
      <c r="B39" s="29"/>
      <c r="C39" s="175"/>
      <c r="D39" s="175"/>
      <c r="E39" s="176"/>
      <c r="F39" s="176"/>
      <c r="G39" s="176"/>
      <c r="H39" s="176"/>
      <c r="I39" s="176"/>
      <c r="J39" s="176"/>
      <c r="K39" s="178"/>
      <c r="L39" s="178"/>
      <c r="M39" s="184"/>
      <c r="N39" s="184"/>
      <c r="O39" s="184"/>
      <c r="P39" s="178"/>
      <c r="Q39" s="178"/>
      <c r="R39" s="178"/>
      <c r="S39" s="178"/>
      <c r="T39" s="178"/>
      <c r="U39" s="178"/>
      <c r="V39" s="178"/>
      <c r="W39" s="178"/>
      <c r="X39" s="93"/>
      <c r="Y39" s="29"/>
    </row>
    <row r="40" spans="2:25" ht="12" customHeight="1" x14ac:dyDescent="0.2">
      <c r="B40" s="29"/>
      <c r="C40" s="93"/>
      <c r="D40" s="93"/>
      <c r="E40" s="93"/>
      <c r="F40" s="93"/>
      <c r="G40" s="93"/>
      <c r="H40" s="93"/>
      <c r="I40" s="93"/>
      <c r="J40" s="93"/>
      <c r="K40" s="96"/>
      <c r="L40" s="96"/>
      <c r="M40" s="97"/>
      <c r="N40" s="97"/>
      <c r="O40" s="97"/>
      <c r="P40" s="97"/>
      <c r="Q40" s="97"/>
      <c r="R40" s="97"/>
      <c r="S40" s="97"/>
      <c r="T40" s="97"/>
      <c r="U40" s="29"/>
      <c r="V40" s="29"/>
      <c r="W40" s="29"/>
      <c r="X40" s="29"/>
      <c r="Y40" s="29"/>
    </row>
    <row r="41" spans="2:25" ht="12" customHeight="1" x14ac:dyDescent="0.2">
      <c r="B41" s="29"/>
      <c r="C41" s="93"/>
      <c r="D41" s="93"/>
      <c r="E41" s="93"/>
      <c r="F41" s="93"/>
      <c r="G41" s="93"/>
      <c r="H41" s="93"/>
      <c r="I41" s="93"/>
      <c r="J41" s="93"/>
      <c r="K41" s="96"/>
      <c r="L41" s="96"/>
      <c r="M41" s="97"/>
      <c r="N41" s="97"/>
      <c r="O41" s="97"/>
      <c r="P41" s="97"/>
      <c r="Q41" s="97"/>
      <c r="R41" s="97"/>
      <c r="S41" s="97"/>
      <c r="T41" s="97"/>
      <c r="U41" s="29"/>
      <c r="V41" s="29"/>
      <c r="W41" s="29"/>
      <c r="X41" s="29"/>
      <c r="Y41" s="29"/>
    </row>
    <row r="42" spans="2:25" ht="12" customHeight="1" x14ac:dyDescent="0.2">
      <c r="B42" s="29"/>
      <c r="C42" s="93"/>
      <c r="D42" s="93"/>
      <c r="E42" s="93"/>
      <c r="F42" s="93"/>
      <c r="G42" s="93"/>
      <c r="H42" s="93"/>
      <c r="I42" s="93"/>
      <c r="J42" s="93"/>
      <c r="K42" s="96"/>
      <c r="L42" s="96"/>
      <c r="M42" s="97"/>
      <c r="N42" s="97"/>
      <c r="O42" s="97"/>
      <c r="P42" s="97"/>
      <c r="Q42" s="97"/>
      <c r="R42" s="97"/>
      <c r="S42" s="97"/>
      <c r="T42" s="97"/>
      <c r="U42" s="29"/>
      <c r="V42" s="29"/>
      <c r="W42" s="29"/>
      <c r="X42" s="29"/>
      <c r="Y42" s="29"/>
    </row>
    <row r="43" spans="2:25" ht="12" customHeight="1" x14ac:dyDescent="0.2">
      <c r="B43" s="29"/>
      <c r="C43" s="93"/>
      <c r="D43" s="93"/>
      <c r="E43" s="93"/>
      <c r="F43" s="93"/>
      <c r="G43" s="93"/>
      <c r="H43" s="93"/>
      <c r="I43" s="93"/>
      <c r="J43" s="93"/>
      <c r="K43" s="96"/>
      <c r="L43" s="96"/>
      <c r="M43" s="97"/>
      <c r="N43" s="97"/>
      <c r="O43" s="97"/>
      <c r="P43" s="97"/>
      <c r="Q43" s="97"/>
      <c r="R43" s="97"/>
      <c r="S43" s="97"/>
      <c r="T43" s="97"/>
      <c r="U43" s="29"/>
      <c r="V43" s="29"/>
      <c r="W43" s="29"/>
      <c r="X43" s="29"/>
      <c r="Y43" s="29"/>
    </row>
    <row r="44" spans="2:25" ht="12" customHeight="1" x14ac:dyDescent="0.2">
      <c r="B44" s="29"/>
      <c r="C44" s="29"/>
      <c r="D44" s="29"/>
      <c r="E44" s="29"/>
      <c r="F44" s="29"/>
      <c r="G44" s="29"/>
      <c r="H44" s="29"/>
      <c r="I44" s="29"/>
      <c r="J44" s="29"/>
      <c r="K44" s="93"/>
      <c r="L44" s="93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ht="12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ht="12" customHeight="1" x14ac:dyDescent="0.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ht="12" customHeight="1" x14ac:dyDescent="0.2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</sheetData>
  <mergeCells count="98">
    <mergeCell ref="C26:J26"/>
    <mergeCell ref="K26:L26"/>
    <mergeCell ref="C27:J27"/>
    <mergeCell ref="K27:L27"/>
    <mergeCell ref="V26:W26"/>
    <mergeCell ref="V27:W27"/>
    <mergeCell ref="P39:Q39"/>
    <mergeCell ref="R39:S39"/>
    <mergeCell ref="T39:U39"/>
    <mergeCell ref="E32:T32"/>
    <mergeCell ref="E33:T33"/>
    <mergeCell ref="M36:O36"/>
    <mergeCell ref="M35:O35"/>
    <mergeCell ref="M37:O37"/>
    <mergeCell ref="M38:O38"/>
    <mergeCell ref="M39:O39"/>
    <mergeCell ref="R37:S37"/>
    <mergeCell ref="T37:U37"/>
    <mergeCell ref="E38:J38"/>
    <mergeCell ref="P38:Q38"/>
    <mergeCell ref="R38:S38"/>
    <mergeCell ref="T38:U38"/>
    <mergeCell ref="V38:W38"/>
    <mergeCell ref="C35:D35"/>
    <mergeCell ref="C36:D36"/>
    <mergeCell ref="C37:D37"/>
    <mergeCell ref="C38:D38"/>
    <mergeCell ref="E35:J35"/>
    <mergeCell ref="E37:J37"/>
    <mergeCell ref="P35:Q35"/>
    <mergeCell ref="R35:S35"/>
    <mergeCell ref="T35:U35"/>
    <mergeCell ref="E36:J36"/>
    <mergeCell ref="P36:Q36"/>
    <mergeCell ref="R36:S36"/>
    <mergeCell ref="T36:U36"/>
    <mergeCell ref="V39:W39"/>
    <mergeCell ref="P37:Q37"/>
    <mergeCell ref="V31:W31"/>
    <mergeCell ref="V32:W32"/>
    <mergeCell ref="V20:W20"/>
    <mergeCell ref="V22:W22"/>
    <mergeCell ref="V23:W23"/>
    <mergeCell ref="V24:W24"/>
    <mergeCell ref="V25:W25"/>
    <mergeCell ref="V33:W33"/>
    <mergeCell ref="V35:W35"/>
    <mergeCell ref="V36:W36"/>
    <mergeCell ref="C30:U30"/>
    <mergeCell ref="C32:D32"/>
    <mergeCell ref="E34:W34"/>
    <mergeCell ref="V37:W37"/>
    <mergeCell ref="C39:D39"/>
    <mergeCell ref="E39:J39"/>
    <mergeCell ref="C31:J31"/>
    <mergeCell ref="C28:J28"/>
    <mergeCell ref="K38:L38"/>
    <mergeCell ref="K39:L39"/>
    <mergeCell ref="K35:L35"/>
    <mergeCell ref="K36:L36"/>
    <mergeCell ref="K37:L37"/>
    <mergeCell ref="K25:L25"/>
    <mergeCell ref="K28:L28"/>
    <mergeCell ref="K31:L31"/>
    <mergeCell ref="V18:W18"/>
    <mergeCell ref="K20:L20"/>
    <mergeCell ref="K21:L21"/>
    <mergeCell ref="K22:L22"/>
    <mergeCell ref="K23:L23"/>
    <mergeCell ref="K24:L24"/>
    <mergeCell ref="C18:U18"/>
    <mergeCell ref="C22:J22"/>
    <mergeCell ref="C23:J23"/>
    <mergeCell ref="C24:J24"/>
    <mergeCell ref="C25:J25"/>
    <mergeCell ref="V28:W28"/>
    <mergeCell ref="V30:W30"/>
    <mergeCell ref="C16:D16"/>
    <mergeCell ref="E16:W16"/>
    <mergeCell ref="C17:D17"/>
    <mergeCell ref="E17:W17"/>
    <mergeCell ref="C7:U7"/>
    <mergeCell ref="C13:U13"/>
    <mergeCell ref="V7:W7"/>
    <mergeCell ref="V13:W13"/>
    <mergeCell ref="C9:D9"/>
    <mergeCell ref="C11:D11"/>
    <mergeCell ref="C10:D10"/>
    <mergeCell ref="E9:W9"/>
    <mergeCell ref="E10:W10"/>
    <mergeCell ref="E11:W11"/>
    <mergeCell ref="C15:D15"/>
    <mergeCell ref="E15:W15"/>
    <mergeCell ref="C4:D4"/>
    <mergeCell ref="E4:G4"/>
    <mergeCell ref="H4:W5"/>
    <mergeCell ref="C5:D5"/>
    <mergeCell ref="E5:G5"/>
  </mergeCells>
  <conditionalFormatting sqref="V2 B19:B29 S28:S29">
    <cfRule type="cellIs" dxfId="82" priority="21" operator="equal">
      <formula>"B"</formula>
    </cfRule>
    <cfRule type="cellIs" dxfId="81" priority="22" operator="equal">
      <formula>"R"</formula>
    </cfRule>
    <cfRule type="cellIs" dxfId="80" priority="23" operator="equal">
      <formula>"Y"</formula>
    </cfRule>
    <cfRule type="cellIs" dxfId="79" priority="24" operator="equal">
      <formula>"G"</formula>
    </cfRule>
  </conditionalFormatting>
  <conditionalFormatting sqref="B12 B14:B17">
    <cfRule type="cellIs" dxfId="78" priority="17" operator="equal">
      <formula>"B"</formula>
    </cfRule>
    <cfRule type="cellIs" dxfId="77" priority="18" operator="equal">
      <formula>"R"</formula>
    </cfRule>
    <cfRule type="cellIs" dxfId="76" priority="19" operator="equal">
      <formula>"Y"</formula>
    </cfRule>
    <cfRule type="cellIs" dxfId="75" priority="20" operator="equal">
      <formula>"G"</formula>
    </cfRule>
  </conditionalFormatting>
  <conditionalFormatting sqref="S22">
    <cfRule type="cellIs" dxfId="74" priority="9" operator="equal">
      <formula>"B"</formula>
    </cfRule>
    <cfRule type="cellIs" dxfId="73" priority="10" operator="equal">
      <formula>"R"</formula>
    </cfRule>
    <cfRule type="cellIs" dxfId="72" priority="11" operator="equal">
      <formula>"Y"</formula>
    </cfRule>
    <cfRule type="cellIs" dxfId="71" priority="12" operator="equal">
      <formula>"G"</formula>
    </cfRule>
  </conditionalFormatting>
  <conditionalFormatting sqref="S23:S25 S31">
    <cfRule type="cellIs" dxfId="70" priority="5" operator="equal">
      <formula>"B"</formula>
    </cfRule>
    <cfRule type="cellIs" dxfId="69" priority="6" operator="equal">
      <formula>"R"</formula>
    </cfRule>
    <cfRule type="cellIs" dxfId="68" priority="7" operator="equal">
      <formula>"Y"</formula>
    </cfRule>
    <cfRule type="cellIs" dxfId="67" priority="8" operator="equal">
      <formula>"G"</formula>
    </cfRule>
  </conditionalFormatting>
  <conditionalFormatting sqref="S26:S27">
    <cfRule type="cellIs" dxfId="66" priority="1" operator="equal">
      <formula>"B"</formula>
    </cfRule>
    <cfRule type="cellIs" dxfId="65" priority="2" operator="equal">
      <formula>"R"</formula>
    </cfRule>
    <cfRule type="cellIs" dxfId="64" priority="3" operator="equal">
      <formula>"Y"</formula>
    </cfRule>
    <cfRule type="cellIs" dxfId="63" priority="4" operator="equal">
      <formula>"G"</formula>
    </cfRule>
  </conditionalFormatting>
  <hyperlinks>
    <hyperlink ref="V13:W13" location="Definition!A1" display="Defintion Tab"/>
    <hyperlink ref="V22:W22" location="Summary!A1" display="Actual - ALL"/>
    <hyperlink ref="V23:W23" location="'Year-to-Date'!A1" display="YTD - ALL"/>
    <hyperlink ref="V24:W24" location="Summary!A1" display="STS"/>
    <hyperlink ref="V25:W25" location="Summary!A1" display="STS"/>
    <hyperlink ref="V32:W32" location="Analysis!A1" display="Analysis"/>
    <hyperlink ref="V33:W33" location="Actions!A1" display="Actions"/>
    <hyperlink ref="V26:W26" location="SSO!A1" display="SSO"/>
    <hyperlink ref="V27:W27" location="SSO!A1" display="SSO"/>
  </hyperlinks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R60"/>
  <sheetViews>
    <sheetView showGridLines="0" topLeftCell="A4" zoomScaleNormal="100" workbookViewId="0">
      <selection activeCell="D40" sqref="D40"/>
    </sheetView>
  </sheetViews>
  <sheetFormatPr defaultColWidth="6.5" defaultRowHeight="12" customHeight="1" x14ac:dyDescent="0.2"/>
  <cols>
    <col min="1" max="2" width="1.5" style="1" customWidth="1"/>
    <col min="3" max="12" width="6.5" style="1" customWidth="1"/>
    <col min="13" max="13" width="1.25" style="1" customWidth="1"/>
    <col min="14" max="23" width="6.5" style="1" customWidth="1"/>
    <col min="24" max="24" width="1.5" style="1" customWidth="1"/>
    <col min="25" max="25" width="6.5" style="1"/>
    <col min="26" max="48" width="6.5" style="1" customWidth="1"/>
    <col min="49" max="16384" width="6.5" style="1"/>
  </cols>
  <sheetData>
    <row r="1" spans="1:44" ht="8.25" customHeight="1" x14ac:dyDescent="0.2">
      <c r="U1" s="2" t="s">
        <v>37</v>
      </c>
      <c r="V1" s="2" t="s">
        <v>0</v>
      </c>
      <c r="W1" s="2" t="s">
        <v>29</v>
      </c>
    </row>
    <row r="2" spans="1:44" ht="24" customHeight="1" x14ac:dyDescent="0.2">
      <c r="U2" s="105" t="s">
        <v>92</v>
      </c>
      <c r="V2" s="61" t="str">
        <f>AG31</f>
        <v/>
      </c>
      <c r="W2" s="65" t="str">
        <f>AH31</f>
        <v/>
      </c>
      <c r="Z2" s="191" t="s">
        <v>39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</row>
    <row r="3" spans="1:4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44" ht="12" customHeight="1" x14ac:dyDescent="0.2">
      <c r="A4" s="4"/>
      <c r="B4" s="4"/>
      <c r="C4" s="156" t="s">
        <v>12</v>
      </c>
      <c r="D4" s="157"/>
      <c r="E4" s="199" t="str">
        <f>Summary!E10</f>
        <v>Mireille Pringels</v>
      </c>
      <c r="F4" s="199"/>
      <c r="G4" s="199"/>
      <c r="H4" s="159" t="str">
        <f>Summary!H4</f>
        <v>Work Item Rejection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4"/>
    </row>
    <row r="5" spans="1:44" ht="12" customHeight="1" x14ac:dyDescent="0.2">
      <c r="A5" s="4"/>
      <c r="B5" s="4"/>
      <c r="C5" s="156" t="s">
        <v>1</v>
      </c>
      <c r="D5" s="157"/>
      <c r="E5" s="158">
        <f>Summary!E5</f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4"/>
    </row>
    <row r="6" spans="1:44" ht="6" customHeight="1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44" s="126" customFormat="1" ht="18.75" customHeight="1" x14ac:dyDescent="0.2">
      <c r="B7" s="206" t="s">
        <v>113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 t="s">
        <v>19</v>
      </c>
      <c r="V7" s="207"/>
      <c r="W7" s="207"/>
      <c r="X7" s="124"/>
    </row>
    <row r="8" spans="1:44" s="126" customFormat="1" ht="6" customHeight="1" x14ac:dyDescent="0.2"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</row>
    <row r="9" spans="1:44" s="6" customFormat="1" ht="11.25" x14ac:dyDescent="0.2">
      <c r="C9" s="7" t="s">
        <v>2</v>
      </c>
      <c r="D9" s="192" t="s">
        <v>115</v>
      </c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7"/>
      <c r="Z9" s="7"/>
      <c r="AD9" s="1"/>
      <c r="AE9" s="1"/>
      <c r="AF9" s="1"/>
      <c r="AG9" s="1"/>
      <c r="AH9" s="1"/>
      <c r="AI9" s="1"/>
      <c r="AJ9" s="1"/>
      <c r="AK9" s="1"/>
      <c r="AL9" s="1"/>
    </row>
    <row r="10" spans="1:44" ht="9" customHeight="1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0" t="str">
        <f>D11&amp;" "&amp;D13</f>
        <v>WI Rejection Rate [%]</v>
      </c>
      <c r="O10" s="3"/>
      <c r="P10" s="3"/>
      <c r="Q10" s="3"/>
      <c r="R10" s="3"/>
      <c r="S10" s="3"/>
      <c r="T10" s="3"/>
      <c r="U10" s="3"/>
      <c r="V10" s="3"/>
      <c r="W10" s="101" t="str">
        <f>L11&amp;" "&amp;L13</f>
        <v>Population [none]</v>
      </c>
    </row>
    <row r="11" spans="1:44" ht="12" customHeight="1" x14ac:dyDescent="0.2">
      <c r="C11" s="200"/>
      <c r="D11" s="202" t="s">
        <v>123</v>
      </c>
      <c r="E11" s="193" t="s">
        <v>20</v>
      </c>
      <c r="F11" s="193" t="s">
        <v>21</v>
      </c>
      <c r="G11" s="193" t="s">
        <v>22</v>
      </c>
      <c r="H11" s="193"/>
      <c r="I11" s="204" t="s">
        <v>36</v>
      </c>
      <c r="J11" s="195" t="s">
        <v>40</v>
      </c>
      <c r="K11" s="195"/>
      <c r="L11" s="197" t="s">
        <v>38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8"/>
      <c r="AA11" s="8"/>
      <c r="AB11" s="8"/>
      <c r="AC11" s="8"/>
      <c r="AD11" s="8"/>
      <c r="AE11" s="8"/>
      <c r="AF11" s="8"/>
      <c r="AG11" s="8"/>
      <c r="AH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2" customHeight="1" x14ac:dyDescent="0.2">
      <c r="C12" s="201"/>
      <c r="D12" s="203"/>
      <c r="E12" s="194"/>
      <c r="F12" s="194"/>
      <c r="G12" s="194"/>
      <c r="H12" s="194"/>
      <c r="I12" s="205"/>
      <c r="J12" s="196"/>
      <c r="K12" s="196"/>
      <c r="L12" s="19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Z12" s="9"/>
      <c r="AA12" s="10" t="s">
        <v>24</v>
      </c>
      <c r="AB12" s="9"/>
      <c r="AC12" s="9"/>
      <c r="AD12" s="9"/>
      <c r="AE12" s="9"/>
      <c r="AF12" s="9"/>
      <c r="AG12" s="9"/>
      <c r="AH12" s="9"/>
      <c r="AJ12" s="9"/>
      <c r="AK12" s="10" t="s">
        <v>25</v>
      </c>
      <c r="AL12" s="9"/>
      <c r="AM12" s="9"/>
      <c r="AN12" s="9"/>
      <c r="AO12" s="9"/>
      <c r="AP12" s="9"/>
      <c r="AQ12" s="9"/>
      <c r="AR12" s="9"/>
    </row>
    <row r="13" spans="1:44" ht="7.5" customHeight="1" x14ac:dyDescent="0.2">
      <c r="C13" s="11" t="s">
        <v>94</v>
      </c>
      <c r="D13" s="103" t="s">
        <v>95</v>
      </c>
      <c r="E13" s="12" t="s">
        <v>95</v>
      </c>
      <c r="F13" s="12" t="s">
        <v>95</v>
      </c>
      <c r="G13" s="12" t="s">
        <v>95</v>
      </c>
      <c r="H13" s="12"/>
      <c r="I13" s="12" t="s">
        <v>95</v>
      </c>
      <c r="J13" s="13" t="s">
        <v>95</v>
      </c>
      <c r="K13" s="13"/>
      <c r="L13" s="14" t="s">
        <v>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Z13" s="8"/>
      <c r="AA13" s="8"/>
      <c r="AB13" s="8"/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2" customHeight="1" x14ac:dyDescent="0.2">
      <c r="A14" s="57"/>
      <c r="B14" s="62" t="str">
        <f>IF(D14="","",IF(AND(D14&gt;F14,NOT(F14="")),"R",IF(AND(D14&gt;E14,NOT(E14="")),"Y","G")))</f>
        <v/>
      </c>
      <c r="C14" s="16">
        <v>43131</v>
      </c>
      <c r="D14" s="104" t="str">
        <f>IF(Data!H4="","",Data!H4)</f>
        <v/>
      </c>
      <c r="E14" s="23"/>
      <c r="F14" s="23"/>
      <c r="G14" s="23">
        <v>0</v>
      </c>
      <c r="H14" s="23"/>
      <c r="I14" s="23"/>
      <c r="J14" s="23"/>
      <c r="K14" s="24"/>
      <c r="L14" s="25" t="str">
        <f>IF(Data!B4&lt;&gt;0,Data!B4,"")</f>
        <v/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Z14" s="8"/>
      <c r="AA14" s="8"/>
      <c r="AB14" s="8"/>
      <c r="AC14" s="8"/>
      <c r="AD14" s="8"/>
      <c r="AE14" s="8"/>
      <c r="AF14" s="8"/>
      <c r="AG14" s="8"/>
      <c r="AH14" s="8"/>
      <c r="AJ14" s="56"/>
      <c r="AK14" s="59" t="s">
        <v>62</v>
      </c>
      <c r="AL14" s="8"/>
      <c r="AM14" s="8" t="s">
        <v>64</v>
      </c>
      <c r="AN14" s="8"/>
      <c r="AO14" s="8"/>
      <c r="AP14" s="8"/>
      <c r="AQ14" s="8"/>
      <c r="AR14" s="8"/>
    </row>
    <row r="15" spans="1:44" ht="12" customHeight="1" x14ac:dyDescent="0.2">
      <c r="A15" s="57" t="str">
        <f>IF(D15="","",IF(D15&gt;D14,"ì",IF(D15=D14,"è","î")))</f>
        <v/>
      </c>
      <c r="B15" s="62" t="str">
        <f t="shared" ref="B15:B25" si="0">IF(D15="","",IF(AND(D15&gt;F15,NOT(F15="")),"R",IF(AND(D15&gt;E15,NOT(E15="")),"Y","G")))</f>
        <v/>
      </c>
      <c r="C15" s="16">
        <v>43159</v>
      </c>
      <c r="D15" s="104" t="str">
        <f>IF(Data!H5="","",Data!H5)</f>
        <v/>
      </c>
      <c r="E15" s="23"/>
      <c r="F15" s="23"/>
      <c r="G15" s="23">
        <v>0</v>
      </c>
      <c r="H15" s="23"/>
      <c r="I15" s="23"/>
      <c r="J15" s="23"/>
      <c r="K15" s="24"/>
      <c r="L15" s="25" t="str">
        <f>IF(Data!B5&lt;&gt;0,Data!B5,"")</f>
        <v/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s="8"/>
      <c r="AA15" s="18"/>
      <c r="AB15" s="8"/>
      <c r="AC15" s="19" t="s">
        <v>23</v>
      </c>
      <c r="AD15" s="8"/>
      <c r="AE15" s="8"/>
      <c r="AF15" s="8"/>
      <c r="AG15" s="8"/>
      <c r="AH15" s="8"/>
      <c r="AJ15" s="55"/>
      <c r="AK15" s="15"/>
      <c r="AL15" s="8"/>
      <c r="AM15" s="8"/>
      <c r="AN15" s="8"/>
      <c r="AO15" s="8"/>
      <c r="AP15" s="8"/>
      <c r="AQ15" s="8"/>
      <c r="AR15" s="8"/>
    </row>
    <row r="16" spans="1:44" ht="12" customHeight="1" x14ac:dyDescent="0.2">
      <c r="A16" s="57" t="str">
        <f t="shared" ref="A16:A25" si="1">IF(D16="","",IF(D16&gt;D15,"ì",IF(D16=D15,"è","î")))</f>
        <v/>
      </c>
      <c r="B16" s="62" t="str">
        <f t="shared" si="0"/>
        <v/>
      </c>
      <c r="C16" s="16">
        <v>43190</v>
      </c>
      <c r="D16" s="104" t="str">
        <f>IF(Data!H6="","",Data!H6)</f>
        <v/>
      </c>
      <c r="E16" s="23"/>
      <c r="F16" s="23"/>
      <c r="G16" s="23">
        <v>0</v>
      </c>
      <c r="H16" s="23"/>
      <c r="I16" s="23"/>
      <c r="J16" s="23"/>
      <c r="K16" s="24"/>
      <c r="L16" s="25" t="str">
        <f>IF(Data!B6&lt;&gt;0,Data!B6,"")</f>
        <v/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8"/>
      <c r="AA16" s="8"/>
      <c r="AB16" s="8"/>
      <c r="AC16" s="19"/>
      <c r="AD16" s="8"/>
      <c r="AE16" s="8"/>
      <c r="AF16" s="8"/>
      <c r="AG16" s="8"/>
      <c r="AH16" s="8"/>
      <c r="AJ16" s="56"/>
      <c r="AK16" s="59" t="s">
        <v>61</v>
      </c>
      <c r="AL16" s="8"/>
      <c r="AM16" s="8" t="s">
        <v>65</v>
      </c>
      <c r="AN16" s="8"/>
      <c r="AO16" s="8"/>
      <c r="AP16" s="8"/>
      <c r="AQ16" s="8"/>
      <c r="AR16" s="8"/>
    </row>
    <row r="17" spans="1:44" ht="12" customHeight="1" x14ac:dyDescent="0.2">
      <c r="A17" s="57" t="str">
        <f t="shared" si="1"/>
        <v/>
      </c>
      <c r="B17" s="62" t="str">
        <f t="shared" si="0"/>
        <v/>
      </c>
      <c r="C17" s="16">
        <v>43220</v>
      </c>
      <c r="D17" s="104" t="str">
        <f>IF(Data!H7="","",Data!H7)</f>
        <v/>
      </c>
      <c r="E17" s="23"/>
      <c r="F17" s="23"/>
      <c r="G17" s="23">
        <v>0</v>
      </c>
      <c r="H17" s="23"/>
      <c r="I17" s="23"/>
      <c r="J17" s="23"/>
      <c r="K17" s="24"/>
      <c r="L17" s="25" t="str">
        <f>IF(Data!B7&lt;&gt;0,Data!B7,"")</f>
        <v/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Z17" s="8"/>
      <c r="AA17" s="20"/>
      <c r="AB17" s="8"/>
      <c r="AC17" s="19" t="s">
        <v>30</v>
      </c>
      <c r="AD17" s="8"/>
      <c r="AE17" s="8"/>
      <c r="AF17" s="8"/>
      <c r="AG17" s="8"/>
      <c r="AH17" s="8"/>
      <c r="AJ17" s="55"/>
      <c r="AK17" s="15"/>
      <c r="AL17" s="8"/>
      <c r="AM17" s="8"/>
      <c r="AN17" s="8"/>
      <c r="AO17" s="8"/>
      <c r="AP17" s="8"/>
      <c r="AQ17" s="8"/>
      <c r="AR17" s="8"/>
    </row>
    <row r="18" spans="1:44" ht="12" customHeight="1" x14ac:dyDescent="0.2">
      <c r="A18" s="57" t="str">
        <f t="shared" si="1"/>
        <v/>
      </c>
      <c r="B18" s="62" t="str">
        <f t="shared" si="0"/>
        <v/>
      </c>
      <c r="C18" s="16">
        <v>43251</v>
      </c>
      <c r="D18" s="104" t="str">
        <f>IF(Data!H8="","",Data!H8)</f>
        <v/>
      </c>
      <c r="E18" s="23"/>
      <c r="F18" s="23"/>
      <c r="G18" s="23">
        <v>0</v>
      </c>
      <c r="H18" s="23"/>
      <c r="I18" s="23"/>
      <c r="J18" s="23"/>
      <c r="K18" s="24"/>
      <c r="L18" s="25" t="str">
        <f>IF(Data!B8&lt;&gt;0,Data!B8,"")</f>
        <v/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Z18" s="8"/>
      <c r="AA18" s="8"/>
      <c r="AB18" s="8"/>
      <c r="AC18" s="19"/>
      <c r="AD18" s="8"/>
      <c r="AE18" s="8"/>
      <c r="AF18" s="8"/>
      <c r="AG18" s="8"/>
      <c r="AH18" s="8"/>
      <c r="AJ18" s="56"/>
      <c r="AK18" s="59" t="s">
        <v>63</v>
      </c>
      <c r="AL18" s="8"/>
      <c r="AM18" s="8" t="s">
        <v>32</v>
      </c>
      <c r="AN18" s="8"/>
      <c r="AO18" s="8"/>
      <c r="AP18" s="8"/>
      <c r="AQ18" s="8"/>
      <c r="AR18" s="8"/>
    </row>
    <row r="19" spans="1:44" ht="12" customHeight="1" x14ac:dyDescent="0.2">
      <c r="A19" s="57" t="str">
        <f t="shared" si="1"/>
        <v/>
      </c>
      <c r="B19" s="62" t="str">
        <f t="shared" si="0"/>
        <v/>
      </c>
      <c r="C19" s="16">
        <v>43281</v>
      </c>
      <c r="D19" s="104" t="str">
        <f>IF(Data!H9="","",Data!H9)</f>
        <v/>
      </c>
      <c r="E19" s="23"/>
      <c r="F19" s="23"/>
      <c r="G19" s="23">
        <v>0</v>
      </c>
      <c r="H19" s="23"/>
      <c r="I19" s="23"/>
      <c r="J19" s="23"/>
      <c r="K19" s="24"/>
      <c r="L19" s="25" t="str">
        <f>IF(Data!B9&lt;&gt;0,Data!B9,"")</f>
        <v/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Z19" s="8"/>
      <c r="AA19" s="21"/>
      <c r="AB19" s="8"/>
      <c r="AC19" s="19" t="s">
        <v>31</v>
      </c>
      <c r="AD19" s="8"/>
      <c r="AE19" s="8"/>
      <c r="AF19" s="8"/>
      <c r="AG19" s="8"/>
      <c r="AH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2" customHeight="1" x14ac:dyDescent="0.2">
      <c r="A20" s="57" t="str">
        <f t="shared" si="1"/>
        <v/>
      </c>
      <c r="B20" s="62" t="str">
        <f t="shared" si="0"/>
        <v/>
      </c>
      <c r="C20" s="16">
        <v>43312</v>
      </c>
      <c r="D20" s="104" t="str">
        <f>IF(Data!H10="","",Data!H10)</f>
        <v/>
      </c>
      <c r="E20" s="23"/>
      <c r="F20" s="23"/>
      <c r="G20" s="23">
        <v>0</v>
      </c>
      <c r="H20" s="23"/>
      <c r="I20" s="23"/>
      <c r="J20" s="17"/>
      <c r="K20" s="102"/>
      <c r="L20" s="25" t="str">
        <f>IF(Data!B10&lt;&gt;0,Data!B10,"")</f>
        <v/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s="8"/>
      <c r="AA20" s="8"/>
      <c r="AB20" s="8"/>
      <c r="AC20" s="19"/>
      <c r="AD20" s="8"/>
      <c r="AE20" s="8"/>
      <c r="AF20" s="8"/>
      <c r="AG20" s="8"/>
      <c r="AH20" s="8"/>
      <c r="AR20" s="50"/>
    </row>
    <row r="21" spans="1:44" ht="12" customHeight="1" x14ac:dyDescent="0.2">
      <c r="A21" s="57" t="str">
        <f t="shared" si="1"/>
        <v/>
      </c>
      <c r="B21" s="62" t="str">
        <f t="shared" si="0"/>
        <v/>
      </c>
      <c r="C21" s="16">
        <v>43343</v>
      </c>
      <c r="D21" s="104" t="str">
        <f>IF(Data!H11="","",Data!H11)</f>
        <v/>
      </c>
      <c r="E21" s="23"/>
      <c r="F21" s="23"/>
      <c r="G21" s="23">
        <v>0</v>
      </c>
      <c r="H21" s="23"/>
      <c r="I21" s="23"/>
      <c r="J21" s="17"/>
      <c r="K21" s="102"/>
      <c r="L21" s="25" t="str">
        <f>IF(Data!B11&lt;&gt;0,Data!B11,"")</f>
        <v/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Z21" s="8"/>
      <c r="AA21" s="8"/>
      <c r="AB21" s="8"/>
      <c r="AC21" s="19"/>
      <c r="AD21" s="8"/>
      <c r="AE21" s="8"/>
      <c r="AF21" s="8"/>
      <c r="AG21" s="8"/>
      <c r="AH21" s="8"/>
    </row>
    <row r="22" spans="1:44" ht="12" customHeight="1" x14ac:dyDescent="0.2">
      <c r="A22" s="57" t="str">
        <f t="shared" si="1"/>
        <v/>
      </c>
      <c r="B22" s="62" t="str">
        <f t="shared" si="0"/>
        <v/>
      </c>
      <c r="C22" s="16">
        <v>43373</v>
      </c>
      <c r="D22" s="104" t="str">
        <f>IF(Data!H12="","",Data!H12)</f>
        <v/>
      </c>
      <c r="E22" s="23"/>
      <c r="F22" s="23"/>
      <c r="G22" s="23">
        <v>0</v>
      </c>
      <c r="H22" s="23"/>
      <c r="I22" s="23"/>
      <c r="J22" s="17"/>
      <c r="K22" s="102"/>
      <c r="L22" s="25" t="str">
        <f>IF(Data!B12&lt;&gt;0,Data!B12,"")</f>
        <v/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Z22" s="8"/>
      <c r="AA22" s="8"/>
      <c r="AB22" s="8"/>
      <c r="AC22" s="8"/>
      <c r="AD22" s="8"/>
      <c r="AE22" s="8"/>
      <c r="AF22" s="8"/>
      <c r="AG22" s="8"/>
      <c r="AH22" s="8"/>
    </row>
    <row r="23" spans="1:44" ht="12" customHeight="1" x14ac:dyDescent="0.2">
      <c r="A23" s="57" t="str">
        <f t="shared" si="1"/>
        <v/>
      </c>
      <c r="B23" s="62" t="str">
        <f t="shared" si="0"/>
        <v/>
      </c>
      <c r="C23" s="16">
        <v>43404</v>
      </c>
      <c r="D23" s="104" t="str">
        <f>IF(Data!H13="","",Data!H13)</f>
        <v/>
      </c>
      <c r="E23" s="23"/>
      <c r="F23" s="23"/>
      <c r="G23" s="23">
        <v>0</v>
      </c>
      <c r="H23" s="23"/>
      <c r="I23" s="23"/>
      <c r="J23" s="17"/>
      <c r="K23" s="102"/>
      <c r="L23" s="25" t="str">
        <f>IF(Data!B13&lt;&gt;0,Data!B13,"")</f>
        <v/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Z23" s="8"/>
      <c r="AA23" s="8"/>
      <c r="AB23" s="8"/>
      <c r="AC23" s="8"/>
      <c r="AD23" s="8"/>
      <c r="AE23" s="8"/>
      <c r="AF23" s="8"/>
      <c r="AG23" s="8"/>
      <c r="AH23" s="8"/>
    </row>
    <row r="24" spans="1:44" ht="12" customHeight="1" x14ac:dyDescent="0.2">
      <c r="A24" s="57" t="str">
        <f t="shared" si="1"/>
        <v/>
      </c>
      <c r="B24" s="62" t="str">
        <f t="shared" si="0"/>
        <v/>
      </c>
      <c r="C24" s="16">
        <v>43434</v>
      </c>
      <c r="D24" s="104" t="str">
        <f>IF(Data!H14="","",Data!H14)</f>
        <v/>
      </c>
      <c r="E24" s="23"/>
      <c r="F24" s="23"/>
      <c r="G24" s="23">
        <v>0</v>
      </c>
      <c r="H24" s="23"/>
      <c r="I24" s="23"/>
      <c r="J24" s="17"/>
      <c r="K24" s="102"/>
      <c r="L24" s="25" t="str">
        <f>IF(Data!B14&lt;&gt;0,Data!B14,"")</f>
        <v/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44" ht="12" customHeight="1" x14ac:dyDescent="0.2">
      <c r="A25" s="57" t="str">
        <f t="shared" si="1"/>
        <v/>
      </c>
      <c r="B25" s="62" t="str">
        <f t="shared" si="0"/>
        <v/>
      </c>
      <c r="C25" s="16">
        <v>43465</v>
      </c>
      <c r="D25" s="104" t="str">
        <f>IF(Data!H15="","",Data!H15)</f>
        <v/>
      </c>
      <c r="E25" s="23"/>
      <c r="F25" s="23"/>
      <c r="G25" s="23">
        <v>0</v>
      </c>
      <c r="H25" s="23"/>
      <c r="I25" s="23"/>
      <c r="J25" s="17"/>
      <c r="K25" s="102"/>
      <c r="L25" s="25" t="str">
        <f>IF(Data!B15&lt;&gt;0,Data!B15,"")</f>
        <v/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Z25" s="8"/>
      <c r="AA25" s="8"/>
      <c r="AB25" s="8"/>
      <c r="AC25" s="8"/>
      <c r="AD25" s="8"/>
      <c r="AE25" s="8"/>
      <c r="AF25" s="8"/>
      <c r="AG25" s="8"/>
      <c r="AH25" s="8"/>
    </row>
    <row r="26" spans="1:44" ht="12" customHeight="1" x14ac:dyDescent="0.2">
      <c r="A26" s="57" t="str">
        <f t="shared" ref="A26:A31" si="2">IF(D26="","",IF(D26&gt;D25,"ì",IF(D26=D25,"è","î")))</f>
        <v/>
      </c>
      <c r="B26" s="62" t="str">
        <f t="shared" ref="B26:B31" si="3">IF(D26="","",IF(AND(D26&gt;G26,NOT(G26="")),"B",IF(AND(D26&gt;F26,NOT(F26="")),"R",IF(AND(D26&gt;E26,NOT(E26="")),"Y","G"))))</f>
        <v/>
      </c>
      <c r="C26" s="110"/>
      <c r="D26" s="111"/>
      <c r="E26" s="118"/>
      <c r="F26" s="118"/>
      <c r="G26" s="118"/>
      <c r="H26" s="118"/>
      <c r="I26" s="118"/>
      <c r="J26" s="111"/>
      <c r="K26" s="112"/>
      <c r="L26" s="1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Z26" s="9"/>
      <c r="AA26" s="10" t="s">
        <v>80</v>
      </c>
      <c r="AB26" s="9"/>
      <c r="AC26" s="9"/>
      <c r="AD26" s="49" t="s">
        <v>66</v>
      </c>
      <c r="AE26" s="49">
        <f t="array" ref="AE26">SUMPRODUCT(MAX(($D14:$D31&lt;&gt;"")*(ROW(D14:D31))))</f>
        <v>0</v>
      </c>
      <c r="AF26" s="9" t="s">
        <v>67</v>
      </c>
      <c r="AG26" s="60">
        <f>INDEX(C:C,AE26)</f>
        <v>0</v>
      </c>
      <c r="AH26" s="9"/>
    </row>
    <row r="27" spans="1:44" ht="12" customHeight="1" x14ac:dyDescent="0.2">
      <c r="A27" s="57" t="str">
        <f t="shared" si="2"/>
        <v/>
      </c>
      <c r="B27" s="62" t="str">
        <f t="shared" si="3"/>
        <v/>
      </c>
      <c r="C27" s="114"/>
      <c r="D27" s="115"/>
      <c r="E27" s="120"/>
      <c r="F27" s="120"/>
      <c r="G27" s="120"/>
      <c r="H27" s="120"/>
      <c r="I27" s="120"/>
      <c r="J27" s="115"/>
      <c r="K27" s="116"/>
      <c r="L27" s="12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Z27" s="8"/>
      <c r="AA27" s="8"/>
      <c r="AB27" s="8"/>
      <c r="AC27" s="8"/>
      <c r="AD27" s="8"/>
      <c r="AE27" s="8"/>
      <c r="AF27" s="8"/>
      <c r="AG27" s="8"/>
      <c r="AH27" s="8"/>
    </row>
    <row r="28" spans="1:44" ht="12" customHeight="1" x14ac:dyDescent="0.2">
      <c r="A28" s="57" t="str">
        <f t="shared" si="2"/>
        <v/>
      </c>
      <c r="B28" s="62" t="str">
        <f t="shared" si="3"/>
        <v/>
      </c>
      <c r="C28" s="114"/>
      <c r="D28" s="115"/>
      <c r="E28" s="120"/>
      <c r="F28" s="120"/>
      <c r="G28" s="120"/>
      <c r="H28" s="120"/>
      <c r="I28" s="120"/>
      <c r="J28" s="115"/>
      <c r="K28" s="116"/>
      <c r="L28" s="12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Z28" s="187" t="str">
        <f>D11</f>
        <v>WI Rejection Rate</v>
      </c>
      <c r="AA28" s="189" t="s">
        <v>20</v>
      </c>
      <c r="AB28" s="189" t="s">
        <v>21</v>
      </c>
      <c r="AC28" s="189" t="s">
        <v>22</v>
      </c>
      <c r="AD28" s="189"/>
      <c r="AE28" s="187"/>
      <c r="AF28" s="187" t="s">
        <v>38</v>
      </c>
      <c r="AG28" s="187" t="s">
        <v>0</v>
      </c>
      <c r="AH28" s="187" t="s">
        <v>29</v>
      </c>
    </row>
    <row r="29" spans="1:44" ht="12" customHeight="1" x14ac:dyDescent="0.2">
      <c r="A29" s="57" t="str">
        <f t="shared" si="2"/>
        <v/>
      </c>
      <c r="B29" s="62" t="str">
        <f t="shared" si="3"/>
        <v/>
      </c>
      <c r="C29" s="114"/>
      <c r="D29" s="115"/>
      <c r="E29" s="120"/>
      <c r="F29" s="120"/>
      <c r="G29" s="120"/>
      <c r="H29" s="120"/>
      <c r="I29" s="120"/>
      <c r="J29" s="115"/>
      <c r="K29" s="116"/>
      <c r="L29" s="12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Z29" s="188"/>
      <c r="AA29" s="190"/>
      <c r="AB29" s="190"/>
      <c r="AC29" s="190"/>
      <c r="AD29" s="190"/>
      <c r="AE29" s="188"/>
      <c r="AF29" s="188"/>
      <c r="AG29" s="188"/>
      <c r="AH29" s="188"/>
    </row>
    <row r="30" spans="1:44" ht="12" customHeight="1" x14ac:dyDescent="0.2">
      <c r="A30" s="57" t="str">
        <f t="shared" si="2"/>
        <v/>
      </c>
      <c r="B30" s="62" t="str">
        <f t="shared" si="3"/>
        <v/>
      </c>
      <c r="C30" s="114"/>
      <c r="D30" s="115"/>
      <c r="E30" s="120"/>
      <c r="F30" s="120"/>
      <c r="G30" s="120"/>
      <c r="H30" s="120"/>
      <c r="I30" s="120"/>
      <c r="J30" s="115"/>
      <c r="K30" s="116"/>
      <c r="L30" s="1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Z30" s="8"/>
      <c r="AA30" s="8"/>
      <c r="AB30" s="8"/>
      <c r="AC30" s="8"/>
      <c r="AD30" s="8"/>
      <c r="AE30" s="8"/>
      <c r="AF30" s="8"/>
      <c r="AG30" s="8"/>
      <c r="AH30" s="8"/>
    </row>
    <row r="31" spans="1:44" ht="12" customHeight="1" x14ac:dyDescent="0.2">
      <c r="A31" s="57" t="str">
        <f t="shared" si="2"/>
        <v/>
      </c>
      <c r="B31" s="62" t="str">
        <f t="shared" si="3"/>
        <v/>
      </c>
      <c r="C31" s="114"/>
      <c r="D31" s="115"/>
      <c r="E31" s="120"/>
      <c r="F31" s="120"/>
      <c r="G31" s="120"/>
      <c r="H31" s="120"/>
      <c r="I31" s="120"/>
      <c r="J31" s="115"/>
      <c r="K31" s="116"/>
      <c r="L31" s="1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s="52">
        <f>INDEX(D:D,AE26)</f>
        <v>0</v>
      </c>
      <c r="AA31" s="52">
        <f>INDEX(E:E,AE26)</f>
        <v>0</v>
      </c>
      <c r="AB31" s="52">
        <f>INDEX(F:F,AE26)</f>
        <v>0</v>
      </c>
      <c r="AC31" s="52">
        <f>INDEX(G:G,AE26)</f>
        <v>0</v>
      </c>
      <c r="AD31" s="52"/>
      <c r="AE31" s="52"/>
      <c r="AF31" s="51">
        <f>INDEX(L:L,AE26)</f>
        <v>0</v>
      </c>
      <c r="AG31" s="61" t="str">
        <f>INDEX(B:B,AE26)</f>
        <v/>
      </c>
      <c r="AH31" s="58" t="str">
        <f>INDEX(A:A,AE26)</f>
        <v/>
      </c>
    </row>
    <row r="32" spans="1:44" ht="12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Z32" s="8"/>
      <c r="AA32" s="8"/>
      <c r="AB32" s="8"/>
      <c r="AC32" s="8"/>
      <c r="AD32" s="8"/>
      <c r="AE32" s="8"/>
      <c r="AF32" s="8"/>
      <c r="AG32" s="8"/>
      <c r="AH32" s="8"/>
    </row>
    <row r="34" spans="1:44" s="126" customFormat="1" ht="18.75" customHeight="1" x14ac:dyDescent="0.2">
      <c r="A34" s="122"/>
      <c r="B34" s="206" t="str">
        <f>B7</f>
        <v>Work Item Rejection Rate - ALL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7" t="s">
        <v>18</v>
      </c>
      <c r="V34" s="207"/>
      <c r="W34" s="207"/>
      <c r="X34" s="124"/>
    </row>
    <row r="35" spans="1:44" s="126" customFormat="1" ht="6" customHeight="1" x14ac:dyDescent="0.2"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</row>
    <row r="36" spans="1:44" s="125" customFormat="1" ht="11.25" customHeight="1" x14ac:dyDescent="0.2">
      <c r="C36" s="7" t="s">
        <v>2</v>
      </c>
      <c r="D36" s="192" t="s">
        <v>116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7"/>
      <c r="AD36" s="126"/>
      <c r="AE36" s="126"/>
      <c r="AF36" s="126"/>
      <c r="AG36" s="126"/>
      <c r="AH36" s="126"/>
      <c r="AI36" s="126"/>
      <c r="AJ36" s="126"/>
      <c r="AK36" s="126"/>
      <c r="AL36" s="126"/>
    </row>
    <row r="37" spans="1:44" s="126" customFormat="1" ht="9" customHeight="1" x14ac:dyDescent="0.2"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00" t="str">
        <f>D38&amp;" "&amp;D40</f>
        <v>YTD  WI Rej. Rate [%]</v>
      </c>
      <c r="O37" s="122"/>
      <c r="P37" s="122"/>
      <c r="Q37" s="122"/>
      <c r="R37" s="122"/>
      <c r="S37" s="122"/>
      <c r="T37" s="122"/>
      <c r="U37" s="122"/>
      <c r="V37" s="122"/>
      <c r="W37" s="101"/>
    </row>
    <row r="38" spans="1:44" s="126" customFormat="1" ht="12" customHeight="1" x14ac:dyDescent="0.2">
      <c r="C38" s="200"/>
      <c r="D38" s="202" t="s">
        <v>124</v>
      </c>
      <c r="E38" s="193" t="s">
        <v>20</v>
      </c>
      <c r="F38" s="193" t="s">
        <v>21</v>
      </c>
      <c r="G38" s="193" t="s">
        <v>22</v>
      </c>
      <c r="H38" s="193"/>
      <c r="I38" s="204" t="s">
        <v>36</v>
      </c>
      <c r="J38" s="195" t="s">
        <v>40</v>
      </c>
      <c r="K38" s="195"/>
      <c r="L38" s="195" t="s">
        <v>72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Z38" s="8"/>
      <c r="AA38" s="8"/>
      <c r="AB38" s="8"/>
      <c r="AC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s="126" customFormat="1" ht="12" customHeight="1" x14ac:dyDescent="0.2">
      <c r="C39" s="201"/>
      <c r="D39" s="203"/>
      <c r="E39" s="194"/>
      <c r="F39" s="194"/>
      <c r="G39" s="194"/>
      <c r="H39" s="194"/>
      <c r="I39" s="205"/>
      <c r="J39" s="196"/>
      <c r="K39" s="196"/>
      <c r="L39" s="196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Z39" s="9"/>
      <c r="AA39" s="10" t="s">
        <v>24</v>
      </c>
      <c r="AB39" s="9"/>
      <c r="AC39" s="9"/>
      <c r="AD39" s="9"/>
      <c r="AE39" s="9"/>
      <c r="AF39" s="9"/>
      <c r="AG39" s="9"/>
      <c r="AH39" s="9"/>
      <c r="AJ39" s="9"/>
      <c r="AK39" s="10" t="s">
        <v>25</v>
      </c>
      <c r="AL39" s="9"/>
      <c r="AM39" s="9"/>
      <c r="AN39" s="9"/>
      <c r="AO39" s="9"/>
      <c r="AP39" s="9"/>
      <c r="AQ39" s="9"/>
      <c r="AR39" s="9"/>
    </row>
    <row r="40" spans="1:44" s="126" customFormat="1" ht="7.5" customHeight="1" x14ac:dyDescent="0.2">
      <c r="C40" s="11" t="s">
        <v>94</v>
      </c>
      <c r="D40" s="103" t="s">
        <v>95</v>
      </c>
      <c r="E40" s="12" t="s">
        <v>95</v>
      </c>
      <c r="F40" s="12" t="s">
        <v>95</v>
      </c>
      <c r="G40" s="12" t="s">
        <v>95</v>
      </c>
      <c r="H40" s="12"/>
      <c r="I40" s="12" t="s">
        <v>95</v>
      </c>
      <c r="J40" s="13" t="s">
        <v>95</v>
      </c>
      <c r="K40" s="13"/>
      <c r="L40" s="66" t="s">
        <v>96</v>
      </c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Z40" s="8"/>
      <c r="AA40" s="8"/>
      <c r="AB40" s="8"/>
      <c r="AC40" s="8"/>
      <c r="AD40" s="8"/>
      <c r="AE40" s="8"/>
      <c r="AF40" s="8"/>
      <c r="AG40" s="8"/>
      <c r="AH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s="126" customFormat="1" ht="12" customHeight="1" x14ac:dyDescent="0.2">
      <c r="A41" s="57"/>
      <c r="B41" s="62" t="str">
        <f>IF(D41="","",IF(AND(D41&gt;F41,NOT(F41="")),"R",IF(AND(D41&gt;E41,NOT(E41="")),"Y","G")))</f>
        <v/>
      </c>
      <c r="C41" s="16">
        <v>43131</v>
      </c>
      <c r="D41" s="104" t="str">
        <f>Data!H21</f>
        <v/>
      </c>
      <c r="E41" s="23"/>
      <c r="F41" s="23"/>
      <c r="G41" s="23">
        <v>0</v>
      </c>
      <c r="H41" s="23"/>
      <c r="I41" s="23"/>
      <c r="J41" s="23"/>
      <c r="K41" s="24"/>
      <c r="L41" s="25" t="str">
        <f>IF(Data!B21&lt;&gt;"",Data!B21,"")</f>
        <v/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Z41" s="8"/>
      <c r="AA41" s="8"/>
      <c r="AB41" s="8"/>
      <c r="AC41" s="8"/>
      <c r="AD41" s="8"/>
      <c r="AE41" s="8"/>
      <c r="AF41" s="8"/>
      <c r="AG41" s="8"/>
      <c r="AH41" s="8"/>
      <c r="AJ41" s="56"/>
      <c r="AK41" s="59" t="s">
        <v>62</v>
      </c>
      <c r="AL41" s="8"/>
      <c r="AM41" s="8" t="s">
        <v>64</v>
      </c>
      <c r="AN41" s="8"/>
      <c r="AO41" s="8"/>
      <c r="AP41" s="8"/>
      <c r="AQ41" s="8"/>
      <c r="AR41" s="8"/>
    </row>
    <row r="42" spans="1:44" s="126" customFormat="1" ht="12" customHeight="1" x14ac:dyDescent="0.2">
      <c r="A42" s="57" t="str">
        <f>IF(D42="","",IF(D42&gt;D41,"ì",IF(D42=D41,"è","î")))</f>
        <v/>
      </c>
      <c r="B42" s="62" t="str">
        <f t="shared" ref="B42:B52" si="4">IF(D42="","",IF(AND(D42&gt;F42,NOT(F42="")),"R",IF(AND(D42&gt;E42,NOT(E42="")),"Y","G")))</f>
        <v/>
      </c>
      <c r="C42" s="16">
        <v>43159</v>
      </c>
      <c r="D42" s="104" t="str">
        <f>Data!H22</f>
        <v/>
      </c>
      <c r="E42" s="23"/>
      <c r="F42" s="23"/>
      <c r="G42" s="23">
        <v>0</v>
      </c>
      <c r="H42" s="23"/>
      <c r="I42" s="23"/>
      <c r="J42" s="23"/>
      <c r="K42" s="24"/>
      <c r="L42" s="25" t="str">
        <f>IF(Data!B22&lt;&gt;"",Data!B22,"")</f>
        <v/>
      </c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Z42" s="8"/>
      <c r="AA42" s="18"/>
      <c r="AB42" s="8"/>
      <c r="AC42" s="19" t="s">
        <v>23</v>
      </c>
      <c r="AD42" s="8"/>
      <c r="AE42" s="8"/>
      <c r="AF42" s="8"/>
      <c r="AG42" s="8"/>
      <c r="AH42" s="8"/>
      <c r="AJ42" s="55"/>
      <c r="AK42" s="15"/>
      <c r="AL42" s="8"/>
      <c r="AM42" s="26" t="s">
        <v>68</v>
      </c>
      <c r="AN42" s="8"/>
      <c r="AO42" s="8"/>
      <c r="AP42" s="8"/>
      <c r="AQ42" s="8"/>
      <c r="AR42" s="8"/>
    </row>
    <row r="43" spans="1:44" s="126" customFormat="1" ht="12" customHeight="1" x14ac:dyDescent="0.2">
      <c r="A43" s="57" t="str">
        <f t="shared" ref="A43:A58" si="5">IF(D43="","",IF(D43&gt;D42,"ì",IF(D43=D42,"è","î")))</f>
        <v/>
      </c>
      <c r="B43" s="62" t="str">
        <f t="shared" si="4"/>
        <v/>
      </c>
      <c r="C43" s="16">
        <v>43190</v>
      </c>
      <c r="D43" s="104" t="str">
        <f>Data!H23</f>
        <v/>
      </c>
      <c r="E43" s="23"/>
      <c r="F43" s="23"/>
      <c r="G43" s="23">
        <v>0</v>
      </c>
      <c r="H43" s="23"/>
      <c r="I43" s="23"/>
      <c r="J43" s="23"/>
      <c r="K43" s="24"/>
      <c r="L43" s="25" t="str">
        <f>IF(Data!B23&lt;&gt;"",Data!B23,"")</f>
        <v/>
      </c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Z43" s="8"/>
      <c r="AA43" s="8"/>
      <c r="AB43" s="8"/>
      <c r="AC43" s="19"/>
      <c r="AD43" s="8"/>
      <c r="AE43" s="8"/>
      <c r="AF43" s="8"/>
      <c r="AG43" s="8"/>
      <c r="AH43" s="8"/>
      <c r="AJ43" s="56"/>
      <c r="AK43" s="59" t="s">
        <v>61</v>
      </c>
      <c r="AL43" s="8"/>
      <c r="AM43" s="8" t="s">
        <v>65</v>
      </c>
      <c r="AN43" s="8"/>
      <c r="AO43" s="8"/>
      <c r="AP43" s="8"/>
      <c r="AQ43" s="8"/>
      <c r="AR43" s="8"/>
    </row>
    <row r="44" spans="1:44" s="126" customFormat="1" ht="12" customHeight="1" x14ac:dyDescent="0.2">
      <c r="A44" s="57" t="str">
        <f t="shared" si="5"/>
        <v/>
      </c>
      <c r="B44" s="62" t="str">
        <f t="shared" si="4"/>
        <v/>
      </c>
      <c r="C44" s="16">
        <v>43220</v>
      </c>
      <c r="D44" s="104" t="str">
        <f>Data!H24</f>
        <v/>
      </c>
      <c r="E44" s="23"/>
      <c r="F44" s="23"/>
      <c r="G44" s="23">
        <v>0</v>
      </c>
      <c r="H44" s="23"/>
      <c r="I44" s="23"/>
      <c r="J44" s="23"/>
      <c r="K44" s="24"/>
      <c r="L44" s="25" t="str">
        <f>IF(Data!B24&lt;&gt;"",Data!B24,"")</f>
        <v/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Z44" s="8"/>
      <c r="AA44" s="20"/>
      <c r="AB44" s="8"/>
      <c r="AC44" s="19" t="s">
        <v>30</v>
      </c>
      <c r="AD44" s="8"/>
      <c r="AE44" s="8"/>
      <c r="AF44" s="8"/>
      <c r="AG44" s="8"/>
      <c r="AH44" s="8"/>
      <c r="AJ44" s="55"/>
      <c r="AK44" s="15"/>
      <c r="AL44" s="8"/>
      <c r="AM44" s="26" t="s">
        <v>69</v>
      </c>
      <c r="AN44" s="8"/>
      <c r="AO44" s="8"/>
      <c r="AP44" s="8"/>
      <c r="AQ44" s="8"/>
      <c r="AR44" s="8"/>
    </row>
    <row r="45" spans="1:44" s="126" customFormat="1" ht="12" customHeight="1" x14ac:dyDescent="0.2">
      <c r="A45" s="57" t="str">
        <f t="shared" si="5"/>
        <v/>
      </c>
      <c r="B45" s="62" t="str">
        <f t="shared" si="4"/>
        <v/>
      </c>
      <c r="C45" s="16">
        <v>43251</v>
      </c>
      <c r="D45" s="104" t="str">
        <f>Data!H25</f>
        <v/>
      </c>
      <c r="E45" s="23"/>
      <c r="F45" s="23"/>
      <c r="G45" s="23">
        <v>0</v>
      </c>
      <c r="H45" s="23"/>
      <c r="I45" s="23"/>
      <c r="J45" s="23"/>
      <c r="K45" s="24"/>
      <c r="L45" s="25" t="str">
        <f>IF(Data!B25&lt;&gt;"",Data!B25,"")</f>
        <v/>
      </c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Z45" s="8"/>
      <c r="AA45" s="8"/>
      <c r="AB45" s="8"/>
      <c r="AC45" s="19"/>
      <c r="AD45" s="8"/>
      <c r="AE45" s="8"/>
      <c r="AF45" s="8"/>
      <c r="AG45" s="8"/>
      <c r="AH45" s="8"/>
      <c r="AJ45" s="56"/>
      <c r="AK45" s="59" t="s">
        <v>63</v>
      </c>
      <c r="AL45" s="8"/>
      <c r="AM45" s="8" t="s">
        <v>32</v>
      </c>
      <c r="AN45" s="8"/>
      <c r="AO45" s="8"/>
      <c r="AP45" s="8"/>
      <c r="AQ45" s="8"/>
      <c r="AR45" s="8"/>
    </row>
    <row r="46" spans="1:44" s="126" customFormat="1" ht="12" customHeight="1" x14ac:dyDescent="0.2">
      <c r="A46" s="57" t="str">
        <f t="shared" si="5"/>
        <v/>
      </c>
      <c r="B46" s="62" t="str">
        <f t="shared" si="4"/>
        <v/>
      </c>
      <c r="C46" s="16">
        <v>43281</v>
      </c>
      <c r="D46" s="104" t="str">
        <f>Data!H26</f>
        <v/>
      </c>
      <c r="E46" s="23"/>
      <c r="F46" s="23"/>
      <c r="G46" s="23">
        <v>0</v>
      </c>
      <c r="H46" s="23"/>
      <c r="I46" s="23"/>
      <c r="J46" s="23"/>
      <c r="K46" s="24"/>
      <c r="L46" s="25" t="str">
        <f>IF(Data!B26&lt;&gt;"",Data!B26,"")</f>
        <v/>
      </c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Z46" s="8"/>
      <c r="AA46" s="21"/>
      <c r="AB46" s="8"/>
      <c r="AC46" s="19" t="s">
        <v>31</v>
      </c>
      <c r="AD46" s="8"/>
      <c r="AE46" s="8"/>
      <c r="AF46" s="8"/>
      <c r="AG46" s="8"/>
      <c r="AH46" s="8"/>
      <c r="AJ46" s="8"/>
      <c r="AK46" s="8"/>
      <c r="AL46" s="8"/>
      <c r="AM46" s="26" t="s">
        <v>70</v>
      </c>
      <c r="AN46" s="8"/>
      <c r="AO46" s="8"/>
      <c r="AP46" s="8"/>
      <c r="AQ46" s="8"/>
      <c r="AR46" s="8"/>
    </row>
    <row r="47" spans="1:44" s="126" customFormat="1" ht="12" customHeight="1" x14ac:dyDescent="0.2">
      <c r="A47" s="57" t="str">
        <f t="shared" si="5"/>
        <v/>
      </c>
      <c r="B47" s="62" t="str">
        <f t="shared" si="4"/>
        <v/>
      </c>
      <c r="C47" s="16">
        <v>43312</v>
      </c>
      <c r="D47" s="104" t="str">
        <f>Data!H27</f>
        <v/>
      </c>
      <c r="E47" s="23"/>
      <c r="F47" s="23"/>
      <c r="G47" s="23">
        <v>0</v>
      </c>
      <c r="H47" s="23"/>
      <c r="I47" s="23"/>
      <c r="J47" s="17"/>
      <c r="K47" s="102"/>
      <c r="L47" s="25" t="str">
        <f>IF(Data!B27&lt;&gt;"",Data!B27,"")</f>
        <v/>
      </c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Z47" s="8"/>
      <c r="AA47" s="8"/>
      <c r="AB47" s="8"/>
      <c r="AC47" s="19"/>
      <c r="AD47" s="8"/>
      <c r="AE47" s="8"/>
      <c r="AF47" s="8"/>
      <c r="AG47" s="8"/>
      <c r="AH47" s="8"/>
      <c r="AR47" s="50"/>
    </row>
    <row r="48" spans="1:44" s="126" customFormat="1" ht="12" customHeight="1" x14ac:dyDescent="0.2">
      <c r="A48" s="57" t="str">
        <f t="shared" si="5"/>
        <v/>
      </c>
      <c r="B48" s="62" t="str">
        <f t="shared" si="4"/>
        <v/>
      </c>
      <c r="C48" s="16">
        <v>43343</v>
      </c>
      <c r="D48" s="104" t="str">
        <f>Data!H28</f>
        <v/>
      </c>
      <c r="E48" s="23"/>
      <c r="F48" s="23"/>
      <c r="G48" s="23">
        <v>0</v>
      </c>
      <c r="H48" s="23"/>
      <c r="I48" s="23"/>
      <c r="J48" s="17"/>
      <c r="K48" s="102"/>
      <c r="L48" s="25" t="str">
        <f>IF(Data!B28&lt;&gt;"",Data!B28,"")</f>
        <v/>
      </c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Z48" s="8"/>
      <c r="AA48" s="8"/>
      <c r="AB48" s="8"/>
      <c r="AC48" s="19"/>
      <c r="AD48" s="8"/>
      <c r="AE48" s="8"/>
      <c r="AF48" s="8"/>
      <c r="AG48" s="8"/>
      <c r="AH48" s="8"/>
    </row>
    <row r="49" spans="1:34" s="126" customFormat="1" ht="12" customHeight="1" x14ac:dyDescent="0.2">
      <c r="A49" s="57" t="str">
        <f t="shared" si="5"/>
        <v/>
      </c>
      <c r="B49" s="62" t="str">
        <f t="shared" si="4"/>
        <v/>
      </c>
      <c r="C49" s="16">
        <v>43373</v>
      </c>
      <c r="D49" s="104" t="str">
        <f>Data!H29</f>
        <v/>
      </c>
      <c r="E49" s="23"/>
      <c r="F49" s="23"/>
      <c r="G49" s="23">
        <v>0</v>
      </c>
      <c r="H49" s="23"/>
      <c r="I49" s="23"/>
      <c r="J49" s="17"/>
      <c r="K49" s="102"/>
      <c r="L49" s="25" t="str">
        <f>IF(Data!B29&lt;&gt;"",Data!B29,"")</f>
        <v/>
      </c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Z49" s="8"/>
      <c r="AA49" s="8"/>
      <c r="AB49" s="8"/>
      <c r="AC49" s="8"/>
      <c r="AD49" s="8"/>
      <c r="AE49" s="8"/>
      <c r="AF49" s="8"/>
      <c r="AG49" s="8"/>
      <c r="AH49" s="8"/>
    </row>
    <row r="50" spans="1:34" s="126" customFormat="1" ht="12" customHeight="1" x14ac:dyDescent="0.2">
      <c r="A50" s="57" t="str">
        <f t="shared" si="5"/>
        <v/>
      </c>
      <c r="B50" s="62" t="str">
        <f t="shared" si="4"/>
        <v/>
      </c>
      <c r="C50" s="16">
        <v>43404</v>
      </c>
      <c r="D50" s="104" t="str">
        <f>Data!H30</f>
        <v/>
      </c>
      <c r="E50" s="23"/>
      <c r="F50" s="23"/>
      <c r="G50" s="23">
        <v>0</v>
      </c>
      <c r="H50" s="23"/>
      <c r="I50" s="23"/>
      <c r="J50" s="17"/>
      <c r="K50" s="102"/>
      <c r="L50" s="25" t="str">
        <f>IF(Data!B30&lt;&gt;"",Data!B30,"")</f>
        <v/>
      </c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Z50" s="8"/>
      <c r="AA50" s="8"/>
      <c r="AB50" s="8"/>
      <c r="AC50" s="8"/>
      <c r="AD50" s="8"/>
      <c r="AE50" s="8"/>
      <c r="AF50" s="8"/>
      <c r="AG50" s="8"/>
      <c r="AH50" s="8"/>
    </row>
    <row r="51" spans="1:34" s="126" customFormat="1" ht="12" customHeight="1" x14ac:dyDescent="0.2">
      <c r="A51" s="57" t="str">
        <f t="shared" si="5"/>
        <v/>
      </c>
      <c r="B51" s="62" t="str">
        <f t="shared" si="4"/>
        <v/>
      </c>
      <c r="C51" s="16">
        <v>43434</v>
      </c>
      <c r="D51" s="104" t="str">
        <f>Data!H31</f>
        <v/>
      </c>
      <c r="E51" s="23"/>
      <c r="F51" s="23"/>
      <c r="G51" s="23">
        <v>0</v>
      </c>
      <c r="H51" s="23"/>
      <c r="I51" s="23"/>
      <c r="J51" s="17"/>
      <c r="K51" s="102"/>
      <c r="L51" s="25" t="str">
        <f>IF(Data!B31&lt;&gt;"",Data!B31,"")</f>
        <v/>
      </c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</row>
    <row r="52" spans="1:34" s="126" customFormat="1" ht="12" customHeight="1" x14ac:dyDescent="0.2">
      <c r="A52" s="57" t="str">
        <f t="shared" si="5"/>
        <v/>
      </c>
      <c r="B52" s="62" t="str">
        <f t="shared" si="4"/>
        <v/>
      </c>
      <c r="C52" s="16">
        <v>43465</v>
      </c>
      <c r="D52" s="104" t="str">
        <f>Data!H32</f>
        <v/>
      </c>
      <c r="E52" s="23"/>
      <c r="F52" s="23"/>
      <c r="G52" s="23">
        <v>0</v>
      </c>
      <c r="H52" s="23"/>
      <c r="I52" s="23"/>
      <c r="J52" s="17"/>
      <c r="K52" s="102"/>
      <c r="L52" s="25" t="str">
        <f>IF(Data!B32&lt;&gt;"",Data!B32,"")</f>
        <v/>
      </c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Z52" s="8"/>
      <c r="AA52" s="8"/>
      <c r="AB52" s="8"/>
      <c r="AC52" s="8"/>
      <c r="AD52" s="8"/>
      <c r="AE52" s="8"/>
      <c r="AF52" s="8"/>
      <c r="AG52" s="8"/>
      <c r="AH52" s="8"/>
    </row>
    <row r="53" spans="1:34" s="126" customFormat="1" ht="12" customHeight="1" x14ac:dyDescent="0.2">
      <c r="A53" s="57" t="str">
        <f t="shared" si="5"/>
        <v/>
      </c>
      <c r="B53" s="62" t="str">
        <f t="shared" ref="B53:B58" si="6">IF(D53="","",IF(AND(D53&gt;G53,NOT(G53="")),"B",IF(AND(D53&gt;F53,NOT(F53="")),"R",IF(AND(D53&gt;E53,NOT(E53="")),"Y","G"))))</f>
        <v/>
      </c>
      <c r="C53" s="110"/>
      <c r="D53" s="111"/>
      <c r="E53" s="111"/>
      <c r="F53" s="111"/>
      <c r="G53" s="111"/>
      <c r="H53" s="111"/>
      <c r="I53" s="111"/>
      <c r="J53" s="111"/>
      <c r="K53" s="112"/>
      <c r="L53" s="113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Z53" s="9"/>
      <c r="AA53" s="10" t="s">
        <v>80</v>
      </c>
      <c r="AB53" s="9"/>
      <c r="AC53" s="9"/>
      <c r="AD53" s="49" t="s">
        <v>66</v>
      </c>
      <c r="AE53" s="49">
        <f t="array" ref="AE53">SUMPRODUCT(MAX(($D41:$D58&lt;&gt;"")*(ROW(D41:D58))))</f>
        <v>0</v>
      </c>
      <c r="AF53" s="9" t="s">
        <v>67</v>
      </c>
      <c r="AG53" s="60">
        <f>INDEX(C:C,AE53)</f>
        <v>0</v>
      </c>
      <c r="AH53" s="9"/>
    </row>
    <row r="54" spans="1:34" s="126" customFormat="1" ht="12" customHeight="1" x14ac:dyDescent="0.2">
      <c r="A54" s="57" t="str">
        <f t="shared" si="5"/>
        <v/>
      </c>
      <c r="B54" s="62" t="str">
        <f t="shared" si="6"/>
        <v/>
      </c>
      <c r="C54" s="114"/>
      <c r="D54" s="115"/>
      <c r="E54" s="115"/>
      <c r="F54" s="115"/>
      <c r="G54" s="115"/>
      <c r="H54" s="115"/>
      <c r="I54" s="115"/>
      <c r="J54" s="115"/>
      <c r="K54" s="116"/>
      <c r="L54" s="117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Z54" s="8"/>
      <c r="AA54" s="8"/>
      <c r="AB54" s="8"/>
      <c r="AC54" s="8"/>
      <c r="AD54" s="8"/>
      <c r="AE54" s="8"/>
      <c r="AF54" s="8"/>
      <c r="AG54" s="8"/>
      <c r="AH54" s="8"/>
    </row>
    <row r="55" spans="1:34" s="126" customFormat="1" ht="12" customHeight="1" x14ac:dyDescent="0.2">
      <c r="A55" s="57" t="str">
        <f t="shared" si="5"/>
        <v/>
      </c>
      <c r="B55" s="62" t="str">
        <f t="shared" si="6"/>
        <v/>
      </c>
      <c r="C55" s="114"/>
      <c r="D55" s="115"/>
      <c r="E55" s="115"/>
      <c r="F55" s="115"/>
      <c r="G55" s="115"/>
      <c r="H55" s="115"/>
      <c r="I55" s="115"/>
      <c r="J55" s="115"/>
      <c r="K55" s="116"/>
      <c r="L55" s="117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Z55" s="187" t="str">
        <f>D38</f>
        <v>YTD  WI Rej. Rate</v>
      </c>
      <c r="AA55" s="189" t="s">
        <v>20</v>
      </c>
      <c r="AB55" s="189" t="s">
        <v>21</v>
      </c>
      <c r="AC55" s="189" t="s">
        <v>22</v>
      </c>
      <c r="AD55" s="189"/>
      <c r="AE55" s="187"/>
      <c r="AF55" s="187" t="s">
        <v>38</v>
      </c>
      <c r="AG55" s="187" t="s">
        <v>0</v>
      </c>
      <c r="AH55" s="187" t="s">
        <v>29</v>
      </c>
    </row>
    <row r="56" spans="1:34" s="126" customFormat="1" ht="12" customHeight="1" x14ac:dyDescent="0.2">
      <c r="A56" s="57" t="str">
        <f t="shared" si="5"/>
        <v/>
      </c>
      <c r="B56" s="62" t="str">
        <f t="shared" si="6"/>
        <v/>
      </c>
      <c r="C56" s="114"/>
      <c r="D56" s="115"/>
      <c r="E56" s="115"/>
      <c r="F56" s="115"/>
      <c r="G56" s="115"/>
      <c r="H56" s="115"/>
      <c r="I56" s="115"/>
      <c r="J56" s="115"/>
      <c r="K56" s="116"/>
      <c r="L56" s="117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Z56" s="188"/>
      <c r="AA56" s="190"/>
      <c r="AB56" s="190"/>
      <c r="AC56" s="190"/>
      <c r="AD56" s="190"/>
      <c r="AE56" s="188"/>
      <c r="AF56" s="188"/>
      <c r="AG56" s="188"/>
      <c r="AH56" s="188"/>
    </row>
    <row r="57" spans="1:34" s="126" customFormat="1" ht="12" customHeight="1" x14ac:dyDescent="0.2">
      <c r="A57" s="57" t="str">
        <f t="shared" si="5"/>
        <v/>
      </c>
      <c r="B57" s="62" t="str">
        <f t="shared" si="6"/>
        <v/>
      </c>
      <c r="C57" s="114"/>
      <c r="D57" s="115"/>
      <c r="E57" s="115"/>
      <c r="F57" s="115"/>
      <c r="G57" s="115"/>
      <c r="H57" s="115"/>
      <c r="I57" s="115"/>
      <c r="J57" s="115"/>
      <c r="K57" s="116"/>
      <c r="L57" s="117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Z57" s="8"/>
      <c r="AA57" s="8"/>
      <c r="AB57" s="8"/>
      <c r="AC57" s="8"/>
      <c r="AD57" s="8"/>
      <c r="AE57" s="8"/>
      <c r="AF57" s="8"/>
      <c r="AG57" s="8"/>
      <c r="AH57" s="8"/>
    </row>
    <row r="58" spans="1:34" s="126" customFormat="1" ht="12" customHeight="1" x14ac:dyDescent="0.2">
      <c r="A58" s="57" t="str">
        <f t="shared" si="5"/>
        <v/>
      </c>
      <c r="B58" s="62" t="str">
        <f t="shared" si="6"/>
        <v/>
      </c>
      <c r="C58" s="114"/>
      <c r="D58" s="115"/>
      <c r="E58" s="115"/>
      <c r="F58" s="115"/>
      <c r="G58" s="115"/>
      <c r="H58" s="115"/>
      <c r="I58" s="115"/>
      <c r="J58" s="115"/>
      <c r="K58" s="116"/>
      <c r="L58" s="117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Z58" s="52">
        <f>INDEX(D:D,AE53)</f>
        <v>0</v>
      </c>
      <c r="AA58" s="52">
        <f>INDEX(E:E,AE53)</f>
        <v>0</v>
      </c>
      <c r="AB58" s="52">
        <f>INDEX(F:F,AE53)</f>
        <v>0</v>
      </c>
      <c r="AC58" s="52">
        <f>INDEX(G:G,AE53)</f>
        <v>0</v>
      </c>
      <c r="AD58" s="52"/>
      <c r="AE58" s="52"/>
      <c r="AF58" s="51">
        <f>INDEX(L:L,AE53)</f>
        <v>0</v>
      </c>
      <c r="AG58" s="61" t="str">
        <f>INDEX(B:B,AE53)</f>
        <v/>
      </c>
      <c r="AH58" s="58" t="str">
        <f>INDEX(A:A,AE53)</f>
        <v/>
      </c>
    </row>
    <row r="59" spans="1:34" s="126" customFormat="1" ht="12" customHeight="1" x14ac:dyDescent="0.2"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Z59" s="8"/>
      <c r="AA59" s="8"/>
      <c r="AB59" s="8"/>
      <c r="AC59" s="8"/>
      <c r="AD59" s="8"/>
      <c r="AE59" s="8"/>
      <c r="AF59" s="8"/>
      <c r="AG59" s="8"/>
      <c r="AH59" s="8"/>
    </row>
    <row r="60" spans="1:34" s="126" customFormat="1" ht="12" customHeight="1" x14ac:dyDescent="0.2"/>
  </sheetData>
  <mergeCells count="50">
    <mergeCell ref="AE55:AE56"/>
    <mergeCell ref="AF55:AF56"/>
    <mergeCell ref="AG55:AG56"/>
    <mergeCell ref="AH55:AH56"/>
    <mergeCell ref="Z55:Z56"/>
    <mergeCell ref="AA55:AA56"/>
    <mergeCell ref="AB55:AB56"/>
    <mergeCell ref="AC55:AC56"/>
    <mergeCell ref="AD55:AD56"/>
    <mergeCell ref="H38:H39"/>
    <mergeCell ref="I38:I39"/>
    <mergeCell ref="J38:J39"/>
    <mergeCell ref="K38:K39"/>
    <mergeCell ref="L38:L39"/>
    <mergeCell ref="C38:C39"/>
    <mergeCell ref="D38:D39"/>
    <mergeCell ref="E38:E39"/>
    <mergeCell ref="F38:F39"/>
    <mergeCell ref="G38:G39"/>
    <mergeCell ref="B7:T7"/>
    <mergeCell ref="U7:W7"/>
    <mergeCell ref="B34:T34"/>
    <mergeCell ref="U34:W34"/>
    <mergeCell ref="D36:W36"/>
    <mergeCell ref="G11:G12"/>
    <mergeCell ref="Z2:AL2"/>
    <mergeCell ref="D9:W9"/>
    <mergeCell ref="F11:F12"/>
    <mergeCell ref="H11:H12"/>
    <mergeCell ref="K11:K12"/>
    <mergeCell ref="L11:L12"/>
    <mergeCell ref="H4:W5"/>
    <mergeCell ref="C4:D4"/>
    <mergeCell ref="C5:D5"/>
    <mergeCell ref="E4:G4"/>
    <mergeCell ref="E5:G5"/>
    <mergeCell ref="C11:C12"/>
    <mergeCell ref="J11:J12"/>
    <mergeCell ref="D11:D12"/>
    <mergeCell ref="I11:I12"/>
    <mergeCell ref="E11:E12"/>
    <mergeCell ref="AF28:AF29"/>
    <mergeCell ref="AG28:AG29"/>
    <mergeCell ref="AH28:AH29"/>
    <mergeCell ref="Z28:Z29"/>
    <mergeCell ref="AA28:AA29"/>
    <mergeCell ref="AB28:AB29"/>
    <mergeCell ref="AC28:AC29"/>
    <mergeCell ref="AD28:AD29"/>
    <mergeCell ref="AE28:AE29"/>
  </mergeCells>
  <phoneticPr fontId="2" type="noConversion"/>
  <conditionalFormatting sqref="V2">
    <cfRule type="cellIs" dxfId="62" priority="19" operator="equal">
      <formula>"B"</formula>
    </cfRule>
    <cfRule type="cellIs" dxfId="61" priority="20" operator="equal">
      <formula>"R"</formula>
    </cfRule>
    <cfRule type="cellIs" dxfId="60" priority="21" operator="equal">
      <formula>"Y"</formula>
    </cfRule>
    <cfRule type="cellIs" dxfId="59" priority="22" operator="equal">
      <formula>"G"</formula>
    </cfRule>
  </conditionalFormatting>
  <conditionalFormatting sqref="B14:B31">
    <cfRule type="cellIs" dxfId="58" priority="13" operator="equal">
      <formula>"B"</formula>
    </cfRule>
    <cfRule type="cellIs" dxfId="57" priority="14" operator="equal">
      <formula>"R"</formula>
    </cfRule>
    <cfRule type="cellIs" dxfId="56" priority="15" operator="equal">
      <formula>"Y"</formula>
    </cfRule>
    <cfRule type="cellIs" dxfId="55" priority="16" operator="equal">
      <formula>"G"</formula>
    </cfRule>
  </conditionalFormatting>
  <conditionalFormatting sqref="AG31">
    <cfRule type="cellIs" dxfId="54" priority="9" operator="equal">
      <formula>"B"</formula>
    </cfRule>
    <cfRule type="cellIs" dxfId="53" priority="10" operator="equal">
      <formula>"R"</formula>
    </cfRule>
    <cfRule type="cellIs" dxfId="52" priority="11" operator="equal">
      <formula>"Y"</formula>
    </cfRule>
    <cfRule type="cellIs" dxfId="51" priority="12" operator="equal">
      <formula>"G"</formula>
    </cfRule>
  </conditionalFormatting>
  <conditionalFormatting sqref="AG58">
    <cfRule type="cellIs" dxfId="50" priority="5" operator="equal">
      <formula>"B"</formula>
    </cfRule>
    <cfRule type="cellIs" dxfId="49" priority="6" operator="equal">
      <formula>"R"</formula>
    </cfRule>
    <cfRule type="cellIs" dxfId="48" priority="7" operator="equal">
      <formula>"Y"</formula>
    </cfRule>
    <cfRule type="cellIs" dxfId="47" priority="8" operator="equal">
      <formula>"G"</formula>
    </cfRule>
  </conditionalFormatting>
  <conditionalFormatting sqref="B41:B58">
    <cfRule type="cellIs" dxfId="46" priority="1" operator="equal">
      <formula>"B"</formula>
    </cfRule>
    <cfRule type="cellIs" dxfId="45" priority="2" operator="equal">
      <formula>"R"</formula>
    </cfRule>
    <cfRule type="cellIs" dxfId="44" priority="3" operator="equal">
      <formula>"Y"</formula>
    </cfRule>
    <cfRule type="cellIs" dxfId="43" priority="4" operator="equal">
      <formula>"G"</formula>
    </cfRule>
  </conditionalFormatting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showGridLines="0" zoomScaleNormal="100" workbookViewId="0">
      <selection activeCell="D40" sqref="D40"/>
    </sheetView>
  </sheetViews>
  <sheetFormatPr defaultColWidth="6.5" defaultRowHeight="12" customHeight="1" x14ac:dyDescent="0.2"/>
  <cols>
    <col min="1" max="2" width="1.5" style="46" customWidth="1"/>
    <col min="3" max="12" width="6.5" style="46" customWidth="1"/>
    <col min="13" max="13" width="1.25" style="46" customWidth="1"/>
    <col min="14" max="23" width="6.5" style="46" customWidth="1"/>
    <col min="24" max="24" width="1.5" style="46" customWidth="1"/>
    <col min="25" max="25" width="6.5" style="46"/>
    <col min="26" max="48" width="6.5" style="46" customWidth="1"/>
    <col min="49" max="16384" width="6.5" style="46"/>
  </cols>
  <sheetData>
    <row r="1" spans="1:44" ht="8.25" customHeight="1" x14ac:dyDescent="0.2"/>
    <row r="2" spans="1:44" ht="24" customHeight="1" x14ac:dyDescent="0.2">
      <c r="G2" s="208" t="s">
        <v>100</v>
      </c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Z2" s="191" t="s">
        <v>39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</row>
    <row r="3" spans="1:4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44" ht="12" customHeight="1" x14ac:dyDescent="0.2">
      <c r="A4" s="5"/>
      <c r="B4" s="5"/>
      <c r="C4" s="156" t="s">
        <v>12</v>
      </c>
      <c r="D4" s="157"/>
      <c r="E4" s="199" t="str">
        <f>Summary!E10</f>
        <v>Mireille Pringels</v>
      </c>
      <c r="F4" s="199"/>
      <c r="G4" s="199"/>
      <c r="H4" s="159" t="str">
        <f>Summary!H4</f>
        <v>Work Item Rejection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5"/>
      <c r="Z4" s="210" t="s">
        <v>41</v>
      </c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</row>
    <row r="5" spans="1:44" ht="12" customHeight="1" x14ac:dyDescent="0.2">
      <c r="A5" s="5"/>
      <c r="B5" s="5"/>
      <c r="C5" s="156" t="s">
        <v>1</v>
      </c>
      <c r="D5" s="157"/>
      <c r="E5" s="158">
        <f>Summary!E5</f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5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</row>
    <row r="6" spans="1:44" s="3" customFormat="1" ht="9" customHeight="1" x14ac:dyDescent="0.2">
      <c r="A6" s="67"/>
      <c r="B6" s="67"/>
      <c r="C6" s="68"/>
      <c r="D6" s="69"/>
      <c r="E6" s="70"/>
      <c r="F6" s="70"/>
      <c r="G6" s="7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44" ht="18.75" customHeight="1" x14ac:dyDescent="0.2">
      <c r="A7" s="3"/>
      <c r="B7" s="206" t="s">
        <v>112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 t="s">
        <v>19</v>
      </c>
      <c r="V7" s="207"/>
      <c r="W7" s="207"/>
      <c r="X7" s="22"/>
    </row>
    <row r="8" spans="1:44" ht="6" customHeight="1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44" s="47" customFormat="1" ht="11.25" customHeight="1" x14ac:dyDescent="0.2">
      <c r="C9" s="7" t="s">
        <v>2</v>
      </c>
      <c r="D9" s="192" t="s">
        <v>119</v>
      </c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7"/>
      <c r="AD9" s="46"/>
      <c r="AE9" s="46"/>
      <c r="AF9" s="46"/>
      <c r="AG9" s="46"/>
      <c r="AH9" s="46"/>
      <c r="AI9" s="46"/>
      <c r="AJ9" s="46"/>
      <c r="AK9" s="46"/>
      <c r="AL9" s="46"/>
    </row>
    <row r="10" spans="1:44" ht="9" customHeight="1" x14ac:dyDescent="0.2">
      <c r="C10" s="3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100" t="str">
        <f>D11&amp;" "&amp;D13</f>
        <v>WI Rejection Rate [%]</v>
      </c>
      <c r="O10" s="99"/>
      <c r="P10" s="99"/>
      <c r="Q10" s="99"/>
      <c r="R10" s="99"/>
      <c r="S10" s="99"/>
      <c r="T10" s="99"/>
      <c r="U10" s="99"/>
      <c r="V10" s="99"/>
      <c r="W10" s="101" t="str">
        <f>L11&amp;" "&amp;L13</f>
        <v>Segmented Population [none]</v>
      </c>
    </row>
    <row r="11" spans="1:44" ht="12" customHeight="1" x14ac:dyDescent="0.2">
      <c r="C11" s="200"/>
      <c r="D11" s="202" t="s">
        <v>123</v>
      </c>
      <c r="E11" s="193" t="s">
        <v>20</v>
      </c>
      <c r="F11" s="193" t="s">
        <v>21</v>
      </c>
      <c r="G11" s="193" t="s">
        <v>22</v>
      </c>
      <c r="H11" s="193"/>
      <c r="I11" s="204" t="s">
        <v>36</v>
      </c>
      <c r="J11" s="195" t="s">
        <v>40</v>
      </c>
      <c r="K11" s="195"/>
      <c r="L11" s="197" t="s">
        <v>73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8"/>
      <c r="AA11" s="8"/>
      <c r="AB11" s="8"/>
      <c r="AC11" s="8"/>
      <c r="AD11" s="8"/>
      <c r="AE11" s="8"/>
      <c r="AF11" s="8"/>
      <c r="AG11" s="8"/>
      <c r="AH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2" customHeight="1" x14ac:dyDescent="0.2">
      <c r="C12" s="201"/>
      <c r="D12" s="203"/>
      <c r="E12" s="194"/>
      <c r="F12" s="194"/>
      <c r="G12" s="194"/>
      <c r="H12" s="194"/>
      <c r="I12" s="205"/>
      <c r="J12" s="196"/>
      <c r="K12" s="196"/>
      <c r="L12" s="19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Z12" s="9"/>
      <c r="AA12" s="10" t="s">
        <v>24</v>
      </c>
      <c r="AB12" s="9"/>
      <c r="AC12" s="9"/>
      <c r="AD12" s="9"/>
      <c r="AE12" s="9"/>
      <c r="AF12" s="9"/>
      <c r="AG12" s="9"/>
      <c r="AH12" s="9"/>
      <c r="AJ12" s="9"/>
      <c r="AK12" s="10" t="s">
        <v>25</v>
      </c>
      <c r="AL12" s="9"/>
      <c r="AM12" s="9"/>
      <c r="AN12" s="9"/>
      <c r="AO12" s="9"/>
      <c r="AP12" s="9"/>
      <c r="AQ12" s="9"/>
      <c r="AR12" s="9"/>
    </row>
    <row r="13" spans="1:44" ht="7.5" customHeight="1" x14ac:dyDescent="0.2">
      <c r="C13" s="11" t="s">
        <v>94</v>
      </c>
      <c r="D13" s="103" t="s">
        <v>95</v>
      </c>
      <c r="E13" s="12" t="s">
        <v>95</v>
      </c>
      <c r="F13" s="12" t="s">
        <v>95</v>
      </c>
      <c r="G13" s="12" t="s">
        <v>95</v>
      </c>
      <c r="H13" s="12"/>
      <c r="I13" s="12" t="s">
        <v>95</v>
      </c>
      <c r="J13" s="13" t="s">
        <v>95</v>
      </c>
      <c r="K13" s="13"/>
      <c r="L13" s="14" t="s">
        <v>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Z13" s="8"/>
      <c r="AA13" s="8"/>
      <c r="AB13" s="8"/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2" customHeight="1" x14ac:dyDescent="0.2">
      <c r="A14" s="57"/>
      <c r="B14" s="62" t="str">
        <f>IF(D14="","",IF(AND(D14&gt;F14,NOT(F14="")),"R",IF(AND(D14&gt;E14,NOT(E14="")),"Y","G")))</f>
        <v/>
      </c>
      <c r="C14" s="16">
        <v>43131</v>
      </c>
      <c r="D14" s="104" t="str">
        <f>Data!I4</f>
        <v/>
      </c>
      <c r="E14" s="23"/>
      <c r="F14" s="23"/>
      <c r="G14" s="23">
        <v>0</v>
      </c>
      <c r="H14" s="23"/>
      <c r="I14" s="23"/>
      <c r="J14" s="23"/>
      <c r="K14" s="24"/>
      <c r="L14" s="25" t="str">
        <f>IF(Data!C4&lt;&gt;0,Data!C4,"")</f>
        <v/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Z14" s="8"/>
      <c r="AA14" s="8"/>
      <c r="AB14" s="8"/>
      <c r="AC14" s="8"/>
      <c r="AD14" s="8"/>
      <c r="AE14" s="8"/>
      <c r="AF14" s="8"/>
      <c r="AG14" s="8"/>
      <c r="AH14" s="8"/>
      <c r="AJ14" s="56"/>
      <c r="AK14" s="59" t="s">
        <v>62</v>
      </c>
      <c r="AL14" s="8"/>
      <c r="AM14" s="8" t="s">
        <v>64</v>
      </c>
      <c r="AN14" s="8"/>
      <c r="AO14" s="8"/>
      <c r="AP14" s="8"/>
      <c r="AQ14" s="8"/>
      <c r="AR14" s="8"/>
    </row>
    <row r="15" spans="1:44" ht="12" customHeight="1" x14ac:dyDescent="0.2">
      <c r="A15" s="57" t="str">
        <f>IF(D15="","",IF(D15&gt;D14,"ì",IF(D15=D14,"è","î")))</f>
        <v/>
      </c>
      <c r="B15" s="62" t="str">
        <f t="shared" ref="B15:B25" si="0">IF(D15="","",IF(AND(D15&gt;F15,NOT(F15="")),"R",IF(AND(D15&gt;E15,NOT(E15="")),"Y","G")))</f>
        <v/>
      </c>
      <c r="C15" s="16">
        <v>43159</v>
      </c>
      <c r="D15" s="104" t="str">
        <f>Data!I5</f>
        <v/>
      </c>
      <c r="E15" s="23"/>
      <c r="F15" s="23"/>
      <c r="G15" s="23">
        <v>0</v>
      </c>
      <c r="H15" s="23"/>
      <c r="I15" s="23"/>
      <c r="J15" s="23"/>
      <c r="K15" s="24"/>
      <c r="L15" s="25" t="str">
        <f>IF(Data!C5&lt;&gt;0,Data!C5,"")</f>
        <v/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s="8"/>
      <c r="AA15" s="18"/>
      <c r="AB15" s="8"/>
      <c r="AC15" s="19" t="s">
        <v>23</v>
      </c>
      <c r="AD15" s="8"/>
      <c r="AE15" s="8"/>
      <c r="AF15" s="8"/>
      <c r="AG15" s="8"/>
      <c r="AH15" s="8"/>
      <c r="AJ15" s="55"/>
      <c r="AK15" s="15"/>
      <c r="AL15" s="8"/>
      <c r="AM15" s="8"/>
      <c r="AN15" s="8"/>
      <c r="AO15" s="8"/>
      <c r="AP15" s="8"/>
      <c r="AQ15" s="8"/>
      <c r="AR15" s="8"/>
    </row>
    <row r="16" spans="1:44" ht="12" customHeight="1" x14ac:dyDescent="0.2">
      <c r="A16" s="57" t="str">
        <f t="shared" ref="A16:A25" si="1">IF(D16="","",IF(D16&gt;D15,"ì",IF(D16=D15,"è","î")))</f>
        <v/>
      </c>
      <c r="B16" s="62" t="str">
        <f t="shared" si="0"/>
        <v/>
      </c>
      <c r="C16" s="16">
        <v>43190</v>
      </c>
      <c r="D16" s="104" t="str">
        <f>Data!I6</f>
        <v/>
      </c>
      <c r="E16" s="23"/>
      <c r="F16" s="23"/>
      <c r="G16" s="23">
        <v>0</v>
      </c>
      <c r="H16" s="23"/>
      <c r="I16" s="23"/>
      <c r="J16" s="23"/>
      <c r="K16" s="24"/>
      <c r="L16" s="25" t="str">
        <f>IF(Data!C6&lt;&gt;0,Data!C6,"")</f>
        <v/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8"/>
      <c r="AA16" s="8"/>
      <c r="AB16" s="8"/>
      <c r="AC16" s="19"/>
      <c r="AD16" s="8"/>
      <c r="AE16" s="8"/>
      <c r="AF16" s="8"/>
      <c r="AG16" s="8"/>
      <c r="AH16" s="8"/>
      <c r="AJ16" s="56"/>
      <c r="AK16" s="59" t="s">
        <v>61</v>
      </c>
      <c r="AL16" s="8"/>
      <c r="AM16" s="8" t="s">
        <v>65</v>
      </c>
      <c r="AN16" s="8"/>
      <c r="AO16" s="8"/>
      <c r="AP16" s="8"/>
      <c r="AQ16" s="8"/>
      <c r="AR16" s="8"/>
    </row>
    <row r="17" spans="1:44" ht="12" customHeight="1" x14ac:dyDescent="0.2">
      <c r="A17" s="57" t="str">
        <f t="shared" si="1"/>
        <v/>
      </c>
      <c r="B17" s="62" t="str">
        <f t="shared" si="0"/>
        <v/>
      </c>
      <c r="C17" s="16">
        <v>43220</v>
      </c>
      <c r="D17" s="104" t="str">
        <f>Data!I7</f>
        <v/>
      </c>
      <c r="E17" s="23"/>
      <c r="F17" s="23"/>
      <c r="G17" s="23">
        <v>0</v>
      </c>
      <c r="H17" s="23"/>
      <c r="I17" s="23"/>
      <c r="J17" s="23"/>
      <c r="K17" s="24"/>
      <c r="L17" s="25" t="str">
        <f>IF(Data!C7&lt;&gt;0,Data!C7,"")</f>
        <v/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Z17" s="8"/>
      <c r="AA17" s="20"/>
      <c r="AB17" s="8"/>
      <c r="AC17" s="19" t="s">
        <v>30</v>
      </c>
      <c r="AD17" s="8"/>
      <c r="AE17" s="8"/>
      <c r="AF17" s="8"/>
      <c r="AG17" s="8"/>
      <c r="AH17" s="8"/>
      <c r="AJ17" s="55"/>
      <c r="AK17" s="15"/>
      <c r="AL17" s="8"/>
      <c r="AM17" s="8"/>
      <c r="AN17" s="8"/>
      <c r="AO17" s="8"/>
      <c r="AP17" s="8"/>
      <c r="AQ17" s="8"/>
      <c r="AR17" s="8"/>
    </row>
    <row r="18" spans="1:44" ht="12" customHeight="1" x14ac:dyDescent="0.2">
      <c r="A18" s="57" t="str">
        <f t="shared" si="1"/>
        <v/>
      </c>
      <c r="B18" s="62" t="str">
        <f t="shared" si="0"/>
        <v/>
      </c>
      <c r="C18" s="16">
        <v>43251</v>
      </c>
      <c r="D18" s="104" t="str">
        <f>Data!I8</f>
        <v/>
      </c>
      <c r="E18" s="23"/>
      <c r="F18" s="23"/>
      <c r="G18" s="23">
        <v>0</v>
      </c>
      <c r="H18" s="23"/>
      <c r="I18" s="23"/>
      <c r="J18" s="23"/>
      <c r="K18" s="24"/>
      <c r="L18" s="25" t="str">
        <f>IF(Data!C8&lt;&gt;0,Data!C8,"")</f>
        <v/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Z18" s="8"/>
      <c r="AA18" s="8"/>
      <c r="AB18" s="8"/>
      <c r="AC18" s="19"/>
      <c r="AD18" s="8"/>
      <c r="AE18" s="8"/>
      <c r="AF18" s="8"/>
      <c r="AG18" s="8"/>
      <c r="AH18" s="8"/>
      <c r="AJ18" s="56"/>
      <c r="AK18" s="59" t="s">
        <v>63</v>
      </c>
      <c r="AL18" s="8"/>
      <c r="AM18" s="8" t="s">
        <v>32</v>
      </c>
      <c r="AN18" s="8"/>
      <c r="AO18" s="8"/>
      <c r="AP18" s="8"/>
      <c r="AQ18" s="8"/>
      <c r="AR18" s="8"/>
    </row>
    <row r="19" spans="1:44" ht="12" customHeight="1" x14ac:dyDescent="0.2">
      <c r="A19" s="57" t="str">
        <f t="shared" si="1"/>
        <v/>
      </c>
      <c r="B19" s="62" t="str">
        <f t="shared" si="0"/>
        <v/>
      </c>
      <c r="C19" s="16">
        <v>43281</v>
      </c>
      <c r="D19" s="104" t="str">
        <f>Data!I9</f>
        <v/>
      </c>
      <c r="E19" s="23"/>
      <c r="F19" s="23"/>
      <c r="G19" s="23">
        <v>0</v>
      </c>
      <c r="H19" s="23"/>
      <c r="I19" s="23"/>
      <c r="J19" s="23"/>
      <c r="K19" s="24"/>
      <c r="L19" s="25" t="str">
        <f>IF(Data!C9&lt;&gt;0,Data!C9,"")</f>
        <v/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Z19" s="8"/>
      <c r="AA19" s="21"/>
      <c r="AB19" s="8"/>
      <c r="AC19" s="19" t="s">
        <v>31</v>
      </c>
      <c r="AD19" s="8"/>
      <c r="AE19" s="8"/>
      <c r="AF19" s="8"/>
      <c r="AG19" s="8"/>
      <c r="AH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2" customHeight="1" x14ac:dyDescent="0.2">
      <c r="A20" s="57" t="str">
        <f t="shared" si="1"/>
        <v/>
      </c>
      <c r="B20" s="62" t="str">
        <f t="shared" si="0"/>
        <v/>
      </c>
      <c r="C20" s="16">
        <v>43312</v>
      </c>
      <c r="D20" s="104" t="str">
        <f>Data!I10</f>
        <v/>
      </c>
      <c r="E20" s="23"/>
      <c r="F20" s="23"/>
      <c r="G20" s="23">
        <v>0</v>
      </c>
      <c r="H20" s="23"/>
      <c r="I20" s="23"/>
      <c r="J20" s="17"/>
      <c r="K20" s="102"/>
      <c r="L20" s="25" t="str">
        <f>IF(Data!C10&lt;&gt;0,Data!C10,"")</f>
        <v/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s="8"/>
      <c r="AA20" s="8"/>
      <c r="AB20" s="8"/>
      <c r="AC20" s="19"/>
      <c r="AD20" s="8"/>
      <c r="AE20" s="8"/>
      <c r="AF20" s="8"/>
      <c r="AG20" s="8"/>
      <c r="AH20" s="8"/>
      <c r="AR20" s="50"/>
    </row>
    <row r="21" spans="1:44" ht="12" customHeight="1" x14ac:dyDescent="0.2">
      <c r="A21" s="57" t="str">
        <f t="shared" si="1"/>
        <v/>
      </c>
      <c r="B21" s="62" t="str">
        <f t="shared" si="0"/>
        <v/>
      </c>
      <c r="C21" s="16">
        <v>43343</v>
      </c>
      <c r="D21" s="104" t="str">
        <f>Data!I11</f>
        <v/>
      </c>
      <c r="E21" s="23"/>
      <c r="F21" s="23"/>
      <c r="G21" s="23">
        <v>0</v>
      </c>
      <c r="H21" s="23"/>
      <c r="I21" s="23"/>
      <c r="J21" s="17"/>
      <c r="K21" s="102"/>
      <c r="L21" s="25" t="str">
        <f>IF(Data!C11&lt;&gt;0,Data!C11,"")</f>
        <v/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Z21" s="8"/>
      <c r="AA21" s="8"/>
      <c r="AB21" s="8"/>
      <c r="AC21" s="19"/>
      <c r="AD21" s="8"/>
      <c r="AE21" s="8"/>
      <c r="AF21" s="8"/>
      <c r="AG21" s="8"/>
      <c r="AH21" s="8"/>
    </row>
    <row r="22" spans="1:44" ht="12" customHeight="1" x14ac:dyDescent="0.2">
      <c r="A22" s="57" t="str">
        <f t="shared" si="1"/>
        <v/>
      </c>
      <c r="B22" s="62" t="str">
        <f t="shared" si="0"/>
        <v/>
      </c>
      <c r="C22" s="16">
        <v>43373</v>
      </c>
      <c r="D22" s="104" t="str">
        <f>Data!I12</f>
        <v/>
      </c>
      <c r="E22" s="23"/>
      <c r="F22" s="23"/>
      <c r="G22" s="23">
        <v>0</v>
      </c>
      <c r="H22" s="23"/>
      <c r="I22" s="23"/>
      <c r="J22" s="17"/>
      <c r="K22" s="102"/>
      <c r="L22" s="25" t="str">
        <f>IF(Data!C12&lt;&gt;0,Data!C12,"")</f>
        <v/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Z22" s="8"/>
      <c r="AA22" s="8"/>
      <c r="AB22" s="8"/>
      <c r="AC22" s="8"/>
      <c r="AD22" s="8"/>
      <c r="AE22" s="8"/>
      <c r="AF22" s="8"/>
      <c r="AG22" s="8"/>
      <c r="AH22" s="8"/>
    </row>
    <row r="23" spans="1:44" ht="12" customHeight="1" x14ac:dyDescent="0.2">
      <c r="A23" s="57" t="str">
        <f t="shared" si="1"/>
        <v/>
      </c>
      <c r="B23" s="62" t="str">
        <f t="shared" si="0"/>
        <v/>
      </c>
      <c r="C23" s="16">
        <v>43404</v>
      </c>
      <c r="D23" s="104" t="str">
        <f>Data!I13</f>
        <v/>
      </c>
      <c r="E23" s="23"/>
      <c r="F23" s="23"/>
      <c r="G23" s="23">
        <v>0</v>
      </c>
      <c r="H23" s="23"/>
      <c r="I23" s="23"/>
      <c r="J23" s="17"/>
      <c r="K23" s="102"/>
      <c r="L23" s="25" t="str">
        <f>IF(Data!C13&lt;&gt;0,Data!C13,"")</f>
        <v/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Z23" s="8"/>
      <c r="AA23" s="8"/>
      <c r="AB23" s="8"/>
      <c r="AC23" s="8"/>
      <c r="AD23" s="8"/>
      <c r="AE23" s="8"/>
      <c r="AF23" s="8"/>
      <c r="AG23" s="8"/>
      <c r="AH23" s="8"/>
    </row>
    <row r="24" spans="1:44" ht="12" customHeight="1" x14ac:dyDescent="0.2">
      <c r="A24" s="57" t="str">
        <f t="shared" si="1"/>
        <v/>
      </c>
      <c r="B24" s="62" t="str">
        <f t="shared" si="0"/>
        <v/>
      </c>
      <c r="C24" s="16">
        <v>43434</v>
      </c>
      <c r="D24" s="104" t="str">
        <f>Data!I14</f>
        <v/>
      </c>
      <c r="E24" s="23"/>
      <c r="F24" s="23"/>
      <c r="G24" s="23">
        <v>0</v>
      </c>
      <c r="H24" s="23"/>
      <c r="I24" s="23"/>
      <c r="J24" s="17"/>
      <c r="K24" s="102"/>
      <c r="L24" s="25" t="str">
        <f>IF(Data!C14&lt;&gt;0,Data!C14,"")</f>
        <v/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44" ht="12" customHeight="1" x14ac:dyDescent="0.2">
      <c r="A25" s="57" t="str">
        <f t="shared" si="1"/>
        <v/>
      </c>
      <c r="B25" s="62" t="str">
        <f t="shared" si="0"/>
        <v/>
      </c>
      <c r="C25" s="16">
        <v>43465</v>
      </c>
      <c r="D25" s="104" t="str">
        <f>Data!I15</f>
        <v/>
      </c>
      <c r="E25" s="23"/>
      <c r="F25" s="23"/>
      <c r="G25" s="23">
        <v>0</v>
      </c>
      <c r="H25" s="23"/>
      <c r="I25" s="23"/>
      <c r="J25" s="17"/>
      <c r="K25" s="102"/>
      <c r="L25" s="25" t="str">
        <f>IF(Data!C15&lt;&gt;0,Data!C15,"")</f>
        <v/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Z25" s="8"/>
      <c r="AA25" s="8"/>
      <c r="AB25" s="8"/>
      <c r="AC25" s="8"/>
      <c r="AD25" s="8"/>
      <c r="AE25" s="8"/>
      <c r="AF25" s="8"/>
      <c r="AG25" s="8"/>
      <c r="AH25" s="8"/>
    </row>
    <row r="26" spans="1:44" ht="12" customHeight="1" x14ac:dyDescent="0.2">
      <c r="A26" s="57" t="str">
        <f t="shared" ref="A26:A31" si="2">IF(D26="","",IF(D26&gt;D25,"ì",IF(D26=D25,"è","î")))</f>
        <v/>
      </c>
      <c r="B26" s="62" t="str">
        <f t="shared" ref="B26:B31" si="3">IF(D26="","",IF(AND(D26&gt;G26,NOT(G26="")),"B",IF(AND(D26&gt;F26,NOT(F26="")),"R",IF(AND(D26&gt;E26,NOT(E26="")),"Y","G"))))</f>
        <v/>
      </c>
      <c r="C26" s="110"/>
      <c r="D26" s="111"/>
      <c r="E26" s="111"/>
      <c r="F26" s="111"/>
      <c r="G26" s="111"/>
      <c r="H26" s="111"/>
      <c r="I26" s="111"/>
      <c r="J26" s="111"/>
      <c r="K26" s="112"/>
      <c r="L26" s="1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Z26" s="9"/>
      <c r="AA26" s="10" t="s">
        <v>80</v>
      </c>
      <c r="AB26" s="9"/>
      <c r="AC26" s="9"/>
      <c r="AD26" s="49" t="s">
        <v>66</v>
      </c>
      <c r="AE26" s="49">
        <f t="array" ref="AE26">SUMPRODUCT(MAX(($D14:$D31&lt;&gt;"")*(ROW(D14:D31))))</f>
        <v>0</v>
      </c>
      <c r="AF26" s="9" t="s">
        <v>67</v>
      </c>
      <c r="AG26" s="60">
        <f>INDEX(C:C,AE26)</f>
        <v>0</v>
      </c>
      <c r="AH26" s="9"/>
    </row>
    <row r="27" spans="1:44" ht="12" customHeight="1" x14ac:dyDescent="0.2">
      <c r="A27" s="57" t="str">
        <f t="shared" si="2"/>
        <v/>
      </c>
      <c r="B27" s="62" t="str">
        <f t="shared" si="3"/>
        <v/>
      </c>
      <c r="C27" s="114"/>
      <c r="D27" s="115"/>
      <c r="E27" s="115"/>
      <c r="F27" s="115"/>
      <c r="G27" s="115"/>
      <c r="H27" s="115"/>
      <c r="I27" s="115"/>
      <c r="J27" s="115"/>
      <c r="K27" s="116"/>
      <c r="L27" s="12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Z27" s="8"/>
      <c r="AA27" s="8"/>
      <c r="AB27" s="8"/>
      <c r="AC27" s="8"/>
      <c r="AD27" s="8"/>
      <c r="AE27" s="8"/>
      <c r="AF27" s="8"/>
      <c r="AG27" s="8"/>
      <c r="AH27" s="8"/>
    </row>
    <row r="28" spans="1:44" ht="12" customHeight="1" x14ac:dyDescent="0.2">
      <c r="A28" s="57" t="str">
        <f t="shared" si="2"/>
        <v/>
      </c>
      <c r="B28" s="62" t="str">
        <f t="shared" si="3"/>
        <v/>
      </c>
      <c r="C28" s="114"/>
      <c r="D28" s="115"/>
      <c r="E28" s="115"/>
      <c r="F28" s="115"/>
      <c r="G28" s="115"/>
      <c r="H28" s="115"/>
      <c r="I28" s="115"/>
      <c r="J28" s="115"/>
      <c r="K28" s="116"/>
      <c r="L28" s="12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Z28" s="187" t="str">
        <f>D11</f>
        <v>WI Rejection Rate</v>
      </c>
      <c r="AA28" s="189" t="s">
        <v>20</v>
      </c>
      <c r="AB28" s="189" t="s">
        <v>21</v>
      </c>
      <c r="AC28" s="189" t="s">
        <v>22</v>
      </c>
      <c r="AD28" s="189"/>
      <c r="AE28" s="187"/>
      <c r="AF28" s="187" t="s">
        <v>38</v>
      </c>
      <c r="AG28" s="187" t="s">
        <v>0</v>
      </c>
      <c r="AH28" s="187" t="s">
        <v>29</v>
      </c>
    </row>
    <row r="29" spans="1:44" ht="12" customHeight="1" x14ac:dyDescent="0.2">
      <c r="A29" s="57" t="str">
        <f t="shared" si="2"/>
        <v/>
      </c>
      <c r="B29" s="62" t="str">
        <f t="shared" si="3"/>
        <v/>
      </c>
      <c r="C29" s="114"/>
      <c r="D29" s="115"/>
      <c r="E29" s="115"/>
      <c r="F29" s="115"/>
      <c r="G29" s="115"/>
      <c r="H29" s="115"/>
      <c r="I29" s="115"/>
      <c r="J29" s="115"/>
      <c r="K29" s="116"/>
      <c r="L29" s="12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Z29" s="188"/>
      <c r="AA29" s="190"/>
      <c r="AB29" s="190"/>
      <c r="AC29" s="190"/>
      <c r="AD29" s="190"/>
      <c r="AE29" s="188"/>
      <c r="AF29" s="188"/>
      <c r="AG29" s="188"/>
      <c r="AH29" s="188"/>
    </row>
    <row r="30" spans="1:44" ht="12" customHeight="1" x14ac:dyDescent="0.2">
      <c r="A30" s="57" t="str">
        <f t="shared" si="2"/>
        <v/>
      </c>
      <c r="B30" s="62" t="str">
        <f t="shared" si="3"/>
        <v/>
      </c>
      <c r="C30" s="114"/>
      <c r="D30" s="115"/>
      <c r="E30" s="115"/>
      <c r="F30" s="115"/>
      <c r="G30" s="115"/>
      <c r="H30" s="115"/>
      <c r="I30" s="115"/>
      <c r="J30" s="115"/>
      <c r="K30" s="116"/>
      <c r="L30" s="1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Z30" s="8"/>
      <c r="AA30" s="8"/>
      <c r="AB30" s="8"/>
      <c r="AC30" s="8"/>
      <c r="AD30" s="8"/>
      <c r="AE30" s="8"/>
      <c r="AF30" s="8"/>
      <c r="AG30" s="8"/>
      <c r="AH30" s="8"/>
    </row>
    <row r="31" spans="1:44" ht="12" customHeight="1" x14ac:dyDescent="0.2">
      <c r="A31" s="57" t="str">
        <f t="shared" si="2"/>
        <v/>
      </c>
      <c r="B31" s="62" t="str">
        <f t="shared" si="3"/>
        <v/>
      </c>
      <c r="C31" s="114"/>
      <c r="D31" s="115"/>
      <c r="E31" s="115"/>
      <c r="F31" s="115"/>
      <c r="G31" s="115"/>
      <c r="H31" s="115"/>
      <c r="I31" s="115"/>
      <c r="J31" s="115"/>
      <c r="K31" s="116"/>
      <c r="L31" s="1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s="52">
        <f>INDEX(D:D,AE26)</f>
        <v>0</v>
      </c>
      <c r="AA31" s="52">
        <f>INDEX(E:E,AE26)</f>
        <v>0</v>
      </c>
      <c r="AB31" s="52">
        <f>INDEX(F:F,AE26)</f>
        <v>0</v>
      </c>
      <c r="AC31" s="52">
        <f>INDEX(G:G,AE26)</f>
        <v>0</v>
      </c>
      <c r="AD31" s="52"/>
      <c r="AE31" s="52"/>
      <c r="AF31" s="51">
        <f>INDEX(L:L,AE26)</f>
        <v>0</v>
      </c>
      <c r="AG31" s="61" t="str">
        <f>INDEX(B:B,AE26)</f>
        <v/>
      </c>
      <c r="AH31" s="58" t="str">
        <f>INDEX(A:A,AE26)</f>
        <v/>
      </c>
    </row>
    <row r="32" spans="1:44" ht="12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Z32" s="8"/>
      <c r="AA32" s="8"/>
      <c r="AB32" s="8"/>
      <c r="AC32" s="8"/>
      <c r="AD32" s="8"/>
      <c r="AE32" s="8"/>
      <c r="AF32" s="8"/>
      <c r="AG32" s="8"/>
      <c r="AH32" s="8"/>
    </row>
    <row r="33" spans="1:44" ht="3.7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Z33" s="8"/>
      <c r="AA33" s="8"/>
      <c r="AB33" s="8"/>
      <c r="AC33" s="8"/>
      <c r="AD33" s="8"/>
      <c r="AE33" s="8"/>
      <c r="AF33" s="8"/>
      <c r="AG33" s="8"/>
      <c r="AH33" s="8"/>
    </row>
    <row r="34" spans="1:44" ht="18.75" customHeight="1" x14ac:dyDescent="0.2">
      <c r="A34" s="3"/>
      <c r="B34" s="206" t="str">
        <f>B7</f>
        <v xml:space="preserve">Work Item Rejection Rate - STS 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7" t="s">
        <v>18</v>
      </c>
      <c r="V34" s="207"/>
      <c r="W34" s="207"/>
      <c r="X34" s="22"/>
    </row>
    <row r="35" spans="1:44" ht="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44" s="47" customFormat="1" ht="11.25" customHeight="1" x14ac:dyDescent="0.2">
      <c r="C36" s="7" t="s">
        <v>2</v>
      </c>
      <c r="D36" s="192" t="s">
        <v>120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7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44" ht="9" customHeight="1" x14ac:dyDescent="0.2">
      <c r="C37" s="3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 t="str">
        <f>D38&amp;" "&amp;D40</f>
        <v>YTD  WI Rej. Rate [%]</v>
      </c>
      <c r="O37" s="99"/>
      <c r="P37" s="99"/>
      <c r="Q37" s="99"/>
      <c r="R37" s="99"/>
      <c r="S37" s="99"/>
      <c r="T37" s="99"/>
      <c r="U37" s="99"/>
      <c r="V37" s="99"/>
      <c r="W37" s="101"/>
    </row>
    <row r="38" spans="1:44" ht="12" customHeight="1" x14ac:dyDescent="0.2">
      <c r="C38" s="200"/>
      <c r="D38" s="202" t="s">
        <v>124</v>
      </c>
      <c r="E38" s="193" t="s">
        <v>20</v>
      </c>
      <c r="F38" s="193" t="s">
        <v>21</v>
      </c>
      <c r="G38" s="193" t="s">
        <v>22</v>
      </c>
      <c r="H38" s="193"/>
      <c r="I38" s="204" t="s">
        <v>36</v>
      </c>
      <c r="J38" s="195" t="s">
        <v>40</v>
      </c>
      <c r="K38" s="195"/>
      <c r="L38" s="195" t="s">
        <v>72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Z38" s="8"/>
      <c r="AA38" s="8"/>
      <c r="AB38" s="8"/>
      <c r="AC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12" customHeight="1" x14ac:dyDescent="0.2">
      <c r="C39" s="201"/>
      <c r="D39" s="203"/>
      <c r="E39" s="194"/>
      <c r="F39" s="194"/>
      <c r="G39" s="194"/>
      <c r="H39" s="194"/>
      <c r="I39" s="205"/>
      <c r="J39" s="196"/>
      <c r="K39" s="196"/>
      <c r="L39" s="19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Z39" s="9"/>
      <c r="AA39" s="10" t="s">
        <v>24</v>
      </c>
      <c r="AB39" s="9"/>
      <c r="AC39" s="9"/>
      <c r="AD39" s="9"/>
      <c r="AE39" s="9"/>
      <c r="AF39" s="9"/>
      <c r="AG39" s="9"/>
      <c r="AH39" s="9"/>
      <c r="AJ39" s="9"/>
      <c r="AK39" s="10" t="s">
        <v>25</v>
      </c>
      <c r="AL39" s="9"/>
      <c r="AM39" s="9"/>
      <c r="AN39" s="9"/>
      <c r="AO39" s="9"/>
      <c r="AP39" s="9"/>
      <c r="AQ39" s="9"/>
      <c r="AR39" s="9"/>
    </row>
    <row r="40" spans="1:44" ht="7.5" customHeight="1" x14ac:dyDescent="0.2">
      <c r="C40" s="11" t="s">
        <v>94</v>
      </c>
      <c r="D40" s="103" t="s">
        <v>95</v>
      </c>
      <c r="E40" s="12" t="s">
        <v>95</v>
      </c>
      <c r="F40" s="12" t="s">
        <v>95</v>
      </c>
      <c r="G40" s="12" t="s">
        <v>95</v>
      </c>
      <c r="H40" s="12"/>
      <c r="I40" s="12" t="s">
        <v>95</v>
      </c>
      <c r="J40" s="13" t="s">
        <v>95</v>
      </c>
      <c r="K40" s="13"/>
      <c r="L40" s="66" t="s">
        <v>96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Z40" s="8"/>
      <c r="AA40" s="8"/>
      <c r="AB40" s="8"/>
      <c r="AC40" s="8"/>
      <c r="AD40" s="8"/>
      <c r="AE40" s="8"/>
      <c r="AF40" s="8"/>
      <c r="AG40" s="8"/>
      <c r="AH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12" customHeight="1" x14ac:dyDescent="0.2">
      <c r="A41" s="57"/>
      <c r="B41" s="62" t="str">
        <f>IF(D41="","",IF(AND(D41&gt;F41,NOT(F41="")),"R",IF(AND(D41&gt;E41,NOT(E41="")),"Y","G")))</f>
        <v/>
      </c>
      <c r="C41" s="16">
        <v>43131</v>
      </c>
      <c r="D41" s="104" t="str">
        <f>Data!I21</f>
        <v/>
      </c>
      <c r="E41" s="23"/>
      <c r="F41" s="23"/>
      <c r="G41" s="23">
        <v>0</v>
      </c>
      <c r="H41" s="23"/>
      <c r="I41" s="23"/>
      <c r="J41" s="23"/>
      <c r="K41" s="24"/>
      <c r="L41" s="25">
        <f>Data!C21</f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Z41" s="8"/>
      <c r="AA41" s="8"/>
      <c r="AB41" s="8"/>
      <c r="AC41" s="8"/>
      <c r="AD41" s="8"/>
      <c r="AE41" s="8"/>
      <c r="AF41" s="8"/>
      <c r="AG41" s="8"/>
      <c r="AH41" s="8"/>
      <c r="AJ41" s="56"/>
      <c r="AK41" s="59" t="s">
        <v>62</v>
      </c>
      <c r="AL41" s="8"/>
      <c r="AM41" s="8" t="s">
        <v>64</v>
      </c>
      <c r="AN41" s="8"/>
      <c r="AO41" s="8"/>
      <c r="AP41" s="8"/>
      <c r="AQ41" s="8"/>
      <c r="AR41" s="8"/>
    </row>
    <row r="42" spans="1:44" ht="12" customHeight="1" x14ac:dyDescent="0.2">
      <c r="A42" s="57" t="str">
        <f>IF(D42="","",IF(D42&gt;D41,"ì",IF(D42=D41,"è","î")))</f>
        <v/>
      </c>
      <c r="B42" s="62" t="str">
        <f t="shared" ref="B42:B52" si="4">IF(D42="","",IF(AND(D42&gt;F42,NOT(F42="")),"R",IF(AND(D42&gt;E42,NOT(E42="")),"Y","G")))</f>
        <v/>
      </c>
      <c r="C42" s="16">
        <v>43159</v>
      </c>
      <c r="D42" s="104" t="str">
        <f>Data!I22</f>
        <v/>
      </c>
      <c r="E42" s="23"/>
      <c r="F42" s="23"/>
      <c r="G42" s="23">
        <v>0</v>
      </c>
      <c r="H42" s="23"/>
      <c r="I42" s="23"/>
      <c r="J42" s="23"/>
      <c r="K42" s="24"/>
      <c r="L42" s="25" t="str">
        <f>Data!C22</f>
        <v/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Z42" s="8"/>
      <c r="AA42" s="18"/>
      <c r="AB42" s="8"/>
      <c r="AC42" s="19" t="s">
        <v>23</v>
      </c>
      <c r="AD42" s="8"/>
      <c r="AE42" s="8"/>
      <c r="AF42" s="8"/>
      <c r="AG42" s="8"/>
      <c r="AH42" s="8"/>
      <c r="AJ42" s="55"/>
      <c r="AK42" s="15"/>
      <c r="AL42" s="8"/>
      <c r="AM42" s="26" t="s">
        <v>68</v>
      </c>
      <c r="AN42" s="8"/>
      <c r="AO42" s="8"/>
      <c r="AP42" s="8"/>
      <c r="AQ42" s="8"/>
      <c r="AR42" s="8"/>
    </row>
    <row r="43" spans="1:44" ht="12" customHeight="1" x14ac:dyDescent="0.2">
      <c r="A43" s="57" t="str">
        <f t="shared" ref="A43:A52" si="5">IF(D43="","",IF(D43&gt;D42,"ì",IF(D43=D42,"è","î")))</f>
        <v/>
      </c>
      <c r="B43" s="62" t="str">
        <f t="shared" si="4"/>
        <v/>
      </c>
      <c r="C43" s="16">
        <v>43190</v>
      </c>
      <c r="D43" s="104" t="str">
        <f>Data!I23</f>
        <v/>
      </c>
      <c r="E43" s="23"/>
      <c r="F43" s="23"/>
      <c r="G43" s="23">
        <v>0</v>
      </c>
      <c r="H43" s="23"/>
      <c r="I43" s="23"/>
      <c r="J43" s="23"/>
      <c r="K43" s="24"/>
      <c r="L43" s="25" t="str">
        <f>Data!C23</f>
        <v/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Z43" s="8"/>
      <c r="AA43" s="8"/>
      <c r="AB43" s="8"/>
      <c r="AC43" s="19"/>
      <c r="AD43" s="8"/>
      <c r="AE43" s="8"/>
      <c r="AF43" s="8"/>
      <c r="AG43" s="8"/>
      <c r="AH43" s="8"/>
      <c r="AJ43" s="56"/>
      <c r="AK43" s="59" t="s">
        <v>61</v>
      </c>
      <c r="AL43" s="8"/>
      <c r="AM43" s="8" t="s">
        <v>65</v>
      </c>
      <c r="AN43" s="8"/>
      <c r="AO43" s="8"/>
      <c r="AP43" s="8"/>
      <c r="AQ43" s="8"/>
      <c r="AR43" s="8"/>
    </row>
    <row r="44" spans="1:44" ht="12" customHeight="1" x14ac:dyDescent="0.2">
      <c r="A44" s="57" t="str">
        <f t="shared" si="5"/>
        <v/>
      </c>
      <c r="B44" s="62" t="str">
        <f t="shared" si="4"/>
        <v/>
      </c>
      <c r="C44" s="16">
        <v>43220</v>
      </c>
      <c r="D44" s="104" t="str">
        <f>Data!I24</f>
        <v/>
      </c>
      <c r="E44" s="23"/>
      <c r="F44" s="23"/>
      <c r="G44" s="23">
        <v>0</v>
      </c>
      <c r="H44" s="23"/>
      <c r="I44" s="23"/>
      <c r="J44" s="23"/>
      <c r="K44" s="24"/>
      <c r="L44" s="25" t="str">
        <f>Data!C24</f>
        <v/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Z44" s="8"/>
      <c r="AA44" s="20"/>
      <c r="AB44" s="8"/>
      <c r="AC44" s="19" t="s">
        <v>30</v>
      </c>
      <c r="AD44" s="8"/>
      <c r="AE44" s="8"/>
      <c r="AF44" s="8"/>
      <c r="AG44" s="8"/>
      <c r="AH44" s="8"/>
      <c r="AJ44" s="55"/>
      <c r="AK44" s="15"/>
      <c r="AL44" s="8"/>
      <c r="AM44" s="26" t="s">
        <v>69</v>
      </c>
      <c r="AN44" s="8"/>
      <c r="AO44" s="8"/>
      <c r="AP44" s="8"/>
      <c r="AQ44" s="8"/>
      <c r="AR44" s="8"/>
    </row>
    <row r="45" spans="1:44" ht="12" customHeight="1" x14ac:dyDescent="0.2">
      <c r="A45" s="57" t="str">
        <f t="shared" si="5"/>
        <v/>
      </c>
      <c r="B45" s="62" t="str">
        <f t="shared" si="4"/>
        <v/>
      </c>
      <c r="C45" s="16">
        <v>43251</v>
      </c>
      <c r="D45" s="104" t="str">
        <f>Data!I25</f>
        <v/>
      </c>
      <c r="E45" s="23"/>
      <c r="F45" s="23"/>
      <c r="G45" s="23">
        <v>0</v>
      </c>
      <c r="H45" s="23"/>
      <c r="I45" s="23"/>
      <c r="J45" s="23"/>
      <c r="K45" s="24"/>
      <c r="L45" s="25" t="str">
        <f>Data!C25</f>
        <v/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Z45" s="8"/>
      <c r="AA45" s="8"/>
      <c r="AB45" s="8"/>
      <c r="AC45" s="19"/>
      <c r="AD45" s="8"/>
      <c r="AE45" s="8"/>
      <c r="AF45" s="8"/>
      <c r="AG45" s="8"/>
      <c r="AH45" s="8"/>
      <c r="AJ45" s="56"/>
      <c r="AK45" s="59" t="s">
        <v>63</v>
      </c>
      <c r="AL45" s="8"/>
      <c r="AM45" s="8" t="s">
        <v>32</v>
      </c>
      <c r="AN45" s="8"/>
      <c r="AO45" s="8"/>
      <c r="AP45" s="8"/>
      <c r="AQ45" s="8"/>
      <c r="AR45" s="8"/>
    </row>
    <row r="46" spans="1:44" ht="12" customHeight="1" x14ac:dyDescent="0.2">
      <c r="A46" s="57" t="str">
        <f t="shared" si="5"/>
        <v/>
      </c>
      <c r="B46" s="62" t="str">
        <f t="shared" si="4"/>
        <v/>
      </c>
      <c r="C46" s="16">
        <v>43281</v>
      </c>
      <c r="D46" s="104" t="str">
        <f>Data!I26</f>
        <v/>
      </c>
      <c r="E46" s="23"/>
      <c r="F46" s="23"/>
      <c r="G46" s="23">
        <v>0</v>
      </c>
      <c r="H46" s="23"/>
      <c r="I46" s="23"/>
      <c r="J46" s="23"/>
      <c r="K46" s="24"/>
      <c r="L46" s="25" t="str">
        <f>Data!C26</f>
        <v/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Z46" s="8"/>
      <c r="AA46" s="21"/>
      <c r="AB46" s="8"/>
      <c r="AC46" s="19" t="s">
        <v>31</v>
      </c>
      <c r="AD46" s="8"/>
      <c r="AE46" s="8"/>
      <c r="AF46" s="8"/>
      <c r="AG46" s="8"/>
      <c r="AH46" s="8"/>
      <c r="AJ46" s="8"/>
      <c r="AK46" s="8"/>
      <c r="AL46" s="8"/>
      <c r="AM46" s="26" t="s">
        <v>70</v>
      </c>
      <c r="AN46" s="8"/>
      <c r="AO46" s="8"/>
      <c r="AP46" s="8"/>
      <c r="AQ46" s="8"/>
      <c r="AR46" s="8"/>
    </row>
    <row r="47" spans="1:44" ht="12" customHeight="1" x14ac:dyDescent="0.2">
      <c r="A47" s="57" t="str">
        <f t="shared" si="5"/>
        <v/>
      </c>
      <c r="B47" s="62" t="str">
        <f t="shared" si="4"/>
        <v/>
      </c>
      <c r="C47" s="16">
        <v>43312</v>
      </c>
      <c r="D47" s="104" t="str">
        <f>Data!I27</f>
        <v/>
      </c>
      <c r="E47" s="23"/>
      <c r="F47" s="23"/>
      <c r="G47" s="23">
        <v>0</v>
      </c>
      <c r="H47" s="23"/>
      <c r="I47" s="23"/>
      <c r="J47" s="17"/>
      <c r="K47" s="102"/>
      <c r="L47" s="25" t="str">
        <f>Data!C27</f>
        <v/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Z47" s="8"/>
      <c r="AA47" s="8"/>
      <c r="AB47" s="8"/>
      <c r="AC47" s="19"/>
      <c r="AD47" s="8"/>
      <c r="AE47" s="8"/>
      <c r="AF47" s="8"/>
      <c r="AG47" s="8"/>
      <c r="AH47" s="8"/>
      <c r="AR47" s="50"/>
    </row>
    <row r="48" spans="1:44" ht="12" customHeight="1" x14ac:dyDescent="0.2">
      <c r="A48" s="57" t="str">
        <f t="shared" si="5"/>
        <v/>
      </c>
      <c r="B48" s="62" t="str">
        <f t="shared" si="4"/>
        <v/>
      </c>
      <c r="C48" s="16">
        <v>43343</v>
      </c>
      <c r="D48" s="104" t="str">
        <f>Data!I28</f>
        <v/>
      </c>
      <c r="E48" s="23"/>
      <c r="F48" s="23"/>
      <c r="G48" s="23">
        <v>0</v>
      </c>
      <c r="H48" s="23"/>
      <c r="I48" s="23"/>
      <c r="J48" s="17"/>
      <c r="K48" s="102"/>
      <c r="L48" s="25" t="str">
        <f>Data!C28</f>
        <v/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Z48" s="8"/>
      <c r="AA48" s="8"/>
      <c r="AB48" s="8"/>
      <c r="AC48" s="19"/>
      <c r="AD48" s="8"/>
      <c r="AE48" s="8"/>
      <c r="AF48" s="8"/>
      <c r="AG48" s="8"/>
      <c r="AH48" s="8"/>
    </row>
    <row r="49" spans="1:34" ht="12" customHeight="1" x14ac:dyDescent="0.2">
      <c r="A49" s="57" t="str">
        <f t="shared" si="5"/>
        <v/>
      </c>
      <c r="B49" s="62" t="str">
        <f t="shared" si="4"/>
        <v/>
      </c>
      <c r="C49" s="16">
        <v>43373</v>
      </c>
      <c r="D49" s="104" t="str">
        <f>Data!I29</f>
        <v/>
      </c>
      <c r="E49" s="23"/>
      <c r="F49" s="23"/>
      <c r="G49" s="23">
        <v>0</v>
      </c>
      <c r="H49" s="23"/>
      <c r="I49" s="23"/>
      <c r="J49" s="17"/>
      <c r="K49" s="102"/>
      <c r="L49" s="25" t="str">
        <f>Data!C29</f>
        <v/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" customHeight="1" x14ac:dyDescent="0.2">
      <c r="A50" s="57" t="str">
        <f t="shared" si="5"/>
        <v/>
      </c>
      <c r="B50" s="62" t="str">
        <f t="shared" si="4"/>
        <v/>
      </c>
      <c r="C50" s="16">
        <v>43404</v>
      </c>
      <c r="D50" s="104" t="str">
        <f>Data!I30</f>
        <v/>
      </c>
      <c r="E50" s="23"/>
      <c r="F50" s="23"/>
      <c r="G50" s="23">
        <v>0</v>
      </c>
      <c r="H50" s="23"/>
      <c r="I50" s="23"/>
      <c r="J50" s="17"/>
      <c r="K50" s="102"/>
      <c r="L50" s="25" t="str">
        <f>Data!C30</f>
        <v/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2" customHeight="1" x14ac:dyDescent="0.2">
      <c r="A51" s="57" t="str">
        <f t="shared" si="5"/>
        <v/>
      </c>
      <c r="B51" s="62" t="str">
        <f t="shared" si="4"/>
        <v/>
      </c>
      <c r="C51" s="16">
        <v>43434</v>
      </c>
      <c r="D51" s="104" t="str">
        <f>Data!I31</f>
        <v/>
      </c>
      <c r="E51" s="23"/>
      <c r="F51" s="23"/>
      <c r="G51" s="23">
        <v>0</v>
      </c>
      <c r="H51" s="23"/>
      <c r="I51" s="23"/>
      <c r="J51" s="17"/>
      <c r="K51" s="102"/>
      <c r="L51" s="25" t="str">
        <f>Data!C31</f>
        <v/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34" ht="12" customHeight="1" x14ac:dyDescent="0.2">
      <c r="A52" s="57" t="str">
        <f t="shared" si="5"/>
        <v/>
      </c>
      <c r="B52" s="62" t="str">
        <f t="shared" si="4"/>
        <v/>
      </c>
      <c r="C52" s="16">
        <v>43465</v>
      </c>
      <c r="D52" s="104" t="str">
        <f>Data!I32</f>
        <v/>
      </c>
      <c r="E52" s="23"/>
      <c r="F52" s="23"/>
      <c r="G52" s="23">
        <v>0</v>
      </c>
      <c r="H52" s="23"/>
      <c r="I52" s="23"/>
      <c r="J52" s="17"/>
      <c r="K52" s="102"/>
      <c r="L52" s="25" t="str">
        <f>Data!C32</f>
        <v/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2" customHeight="1" x14ac:dyDescent="0.2">
      <c r="A53" s="57" t="str">
        <f t="shared" ref="A53:A58" si="6">IF(D53="","",IF(D53&gt;D52,"ì",IF(D53=D52,"è","î")))</f>
        <v/>
      </c>
      <c r="B53" s="62" t="str">
        <f t="shared" ref="B53:B58" si="7">IF(D53="","",IF(AND(D53&gt;G53,NOT(G53="")),"B",IF(AND(D53&gt;F53,NOT(F53="")),"R",IF(AND(D53&gt;E53,NOT(E53="")),"Y","G"))))</f>
        <v/>
      </c>
      <c r="C53" s="110"/>
      <c r="D53" s="111"/>
      <c r="E53" s="111"/>
      <c r="F53" s="111"/>
      <c r="G53" s="111"/>
      <c r="H53" s="111"/>
      <c r="I53" s="111"/>
      <c r="J53" s="111"/>
      <c r="K53" s="112"/>
      <c r="L53" s="11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Z53" s="9"/>
      <c r="AA53" s="10" t="s">
        <v>80</v>
      </c>
      <c r="AB53" s="9"/>
      <c r="AC53" s="9"/>
      <c r="AD53" s="49" t="s">
        <v>66</v>
      </c>
      <c r="AE53" s="49">
        <f t="array" ref="AE53">SUMPRODUCT(MAX(($D41:$D58&lt;&gt;"")*(ROW(D41:D58))))</f>
        <v>0</v>
      </c>
      <c r="AF53" s="9" t="s">
        <v>67</v>
      </c>
      <c r="AG53" s="60">
        <f>INDEX(C:C,AE53)</f>
        <v>0</v>
      </c>
      <c r="AH53" s="9"/>
    </row>
    <row r="54" spans="1:34" ht="12" customHeight="1" x14ac:dyDescent="0.2">
      <c r="A54" s="57" t="str">
        <f t="shared" si="6"/>
        <v/>
      </c>
      <c r="B54" s="62" t="str">
        <f t="shared" si="7"/>
        <v/>
      </c>
      <c r="C54" s="114"/>
      <c r="D54" s="115"/>
      <c r="E54" s="115"/>
      <c r="F54" s="115"/>
      <c r="G54" s="115"/>
      <c r="H54" s="115"/>
      <c r="I54" s="115"/>
      <c r="J54" s="115"/>
      <c r="K54" s="116"/>
      <c r="L54" s="1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2" customHeight="1" x14ac:dyDescent="0.2">
      <c r="A55" s="57" t="str">
        <f t="shared" si="6"/>
        <v/>
      </c>
      <c r="B55" s="62" t="str">
        <f t="shared" si="7"/>
        <v/>
      </c>
      <c r="C55" s="114"/>
      <c r="D55" s="115"/>
      <c r="E55" s="115"/>
      <c r="F55" s="115"/>
      <c r="G55" s="115"/>
      <c r="H55" s="115"/>
      <c r="I55" s="115"/>
      <c r="J55" s="115"/>
      <c r="K55" s="116"/>
      <c r="L55" s="1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Z55" s="187" t="str">
        <f>D38</f>
        <v>YTD  WI Rej. Rate</v>
      </c>
      <c r="AA55" s="189" t="s">
        <v>20</v>
      </c>
      <c r="AB55" s="189" t="s">
        <v>21</v>
      </c>
      <c r="AC55" s="189" t="s">
        <v>22</v>
      </c>
      <c r="AD55" s="189"/>
      <c r="AE55" s="187"/>
      <c r="AF55" s="187" t="s">
        <v>38</v>
      </c>
      <c r="AG55" s="187" t="s">
        <v>0</v>
      </c>
      <c r="AH55" s="187" t="s">
        <v>29</v>
      </c>
    </row>
    <row r="56" spans="1:34" ht="12" customHeight="1" x14ac:dyDescent="0.2">
      <c r="A56" s="57" t="str">
        <f t="shared" si="6"/>
        <v/>
      </c>
      <c r="B56" s="62" t="str">
        <f t="shared" si="7"/>
        <v/>
      </c>
      <c r="C56" s="114"/>
      <c r="D56" s="115"/>
      <c r="E56" s="115"/>
      <c r="F56" s="115"/>
      <c r="G56" s="115"/>
      <c r="H56" s="115"/>
      <c r="I56" s="115"/>
      <c r="J56" s="115"/>
      <c r="K56" s="116"/>
      <c r="L56" s="1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Z56" s="188"/>
      <c r="AA56" s="190"/>
      <c r="AB56" s="190"/>
      <c r="AC56" s="190"/>
      <c r="AD56" s="190"/>
      <c r="AE56" s="188"/>
      <c r="AF56" s="188"/>
      <c r="AG56" s="188"/>
      <c r="AH56" s="188"/>
    </row>
    <row r="57" spans="1:34" ht="12" customHeight="1" x14ac:dyDescent="0.2">
      <c r="A57" s="57" t="str">
        <f t="shared" si="6"/>
        <v/>
      </c>
      <c r="B57" s="62" t="str">
        <f t="shared" si="7"/>
        <v/>
      </c>
      <c r="C57" s="114"/>
      <c r="D57" s="115"/>
      <c r="E57" s="115"/>
      <c r="F57" s="115"/>
      <c r="G57" s="115"/>
      <c r="H57" s="115"/>
      <c r="I57" s="115"/>
      <c r="J57" s="115"/>
      <c r="K57" s="116"/>
      <c r="L57" s="1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2" customHeight="1" x14ac:dyDescent="0.2">
      <c r="A58" s="57" t="str">
        <f t="shared" si="6"/>
        <v/>
      </c>
      <c r="B58" s="62" t="str">
        <f t="shared" si="7"/>
        <v/>
      </c>
      <c r="C58" s="114"/>
      <c r="D58" s="115"/>
      <c r="E58" s="115"/>
      <c r="F58" s="115"/>
      <c r="G58" s="115"/>
      <c r="H58" s="115"/>
      <c r="I58" s="115"/>
      <c r="J58" s="115"/>
      <c r="K58" s="116"/>
      <c r="L58" s="1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Z58" s="52">
        <f>INDEX(D:D,AE53)</f>
        <v>0</v>
      </c>
      <c r="AA58" s="52">
        <f>INDEX(E:E,AE53)</f>
        <v>0</v>
      </c>
      <c r="AB58" s="52">
        <f>INDEX(F:F,AE53)</f>
        <v>0</v>
      </c>
      <c r="AC58" s="52">
        <f>INDEX(G:G,AE53)</f>
        <v>0</v>
      </c>
      <c r="AD58" s="52"/>
      <c r="AE58" s="52"/>
      <c r="AF58" s="51">
        <f>INDEX(L:L,AE53)</f>
        <v>0</v>
      </c>
      <c r="AG58" s="61" t="str">
        <f>INDEX(B:B,AE53)</f>
        <v/>
      </c>
      <c r="AH58" s="58" t="str">
        <f>INDEX(A:A,AE53)</f>
        <v/>
      </c>
    </row>
    <row r="59" spans="1:34" ht="12" customHeight="1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Z59" s="8"/>
      <c r="AA59" s="8"/>
      <c r="AB59" s="8"/>
      <c r="AC59" s="8"/>
      <c r="AD59" s="8"/>
      <c r="AE59" s="8"/>
      <c r="AF59" s="8"/>
      <c r="AG59" s="8"/>
      <c r="AH59" s="8"/>
    </row>
  </sheetData>
  <mergeCells count="52">
    <mergeCell ref="AC28:AC29"/>
    <mergeCell ref="I38:I39"/>
    <mergeCell ref="J38:J39"/>
    <mergeCell ref="K38:K39"/>
    <mergeCell ref="L38:L39"/>
    <mergeCell ref="Z55:Z56"/>
    <mergeCell ref="AF55:AF56"/>
    <mergeCell ref="AG55:AG56"/>
    <mergeCell ref="AA55:AA56"/>
    <mergeCell ref="AC55:AC56"/>
    <mergeCell ref="AD55:AD56"/>
    <mergeCell ref="AE55:AE56"/>
    <mergeCell ref="U7:W7"/>
    <mergeCell ref="B7:T7"/>
    <mergeCell ref="H38:H39"/>
    <mergeCell ref="AG28:AG29"/>
    <mergeCell ref="AH28:AH29"/>
    <mergeCell ref="B34:T34"/>
    <mergeCell ref="U34:W34"/>
    <mergeCell ref="D36:W36"/>
    <mergeCell ref="AD28:AD29"/>
    <mergeCell ref="C38:C39"/>
    <mergeCell ref="D38:D39"/>
    <mergeCell ref="E38:E39"/>
    <mergeCell ref="F38:F39"/>
    <mergeCell ref="G38:G39"/>
    <mergeCell ref="AA28:AA29"/>
    <mergeCell ref="AB28:AB29"/>
    <mergeCell ref="AH55:AH56"/>
    <mergeCell ref="AB55:AB56"/>
    <mergeCell ref="AF28:AF29"/>
    <mergeCell ref="D9:W9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AE28:AE29"/>
    <mergeCell ref="Z28:Z29"/>
    <mergeCell ref="Z2:AL2"/>
    <mergeCell ref="C4:D4"/>
    <mergeCell ref="E4:G4"/>
    <mergeCell ref="H4:W5"/>
    <mergeCell ref="C5:D5"/>
    <mergeCell ref="E5:G5"/>
    <mergeCell ref="G2:W2"/>
    <mergeCell ref="Z4:AL5"/>
  </mergeCells>
  <conditionalFormatting sqref="AG31">
    <cfRule type="cellIs" dxfId="42" priority="21" operator="equal">
      <formula>"B"</formula>
    </cfRule>
    <cfRule type="cellIs" dxfId="41" priority="22" operator="equal">
      <formula>"R"</formula>
    </cfRule>
    <cfRule type="cellIs" dxfId="40" priority="23" operator="equal">
      <formula>"Y"</formula>
    </cfRule>
    <cfRule type="cellIs" dxfId="39" priority="24" operator="equal">
      <formula>"G"</formula>
    </cfRule>
  </conditionalFormatting>
  <conditionalFormatting sqref="AG58">
    <cfRule type="cellIs" dxfId="38" priority="13" operator="equal">
      <formula>"B"</formula>
    </cfRule>
    <cfRule type="cellIs" dxfId="37" priority="14" operator="equal">
      <formula>"R"</formula>
    </cfRule>
    <cfRule type="cellIs" dxfId="36" priority="15" operator="equal">
      <formula>"Y"</formula>
    </cfRule>
    <cfRule type="cellIs" dxfId="35" priority="16" operator="equal">
      <formula>"G"</formula>
    </cfRule>
  </conditionalFormatting>
  <conditionalFormatting sqref="B14:B25">
    <cfRule type="cellIs" dxfId="34" priority="9" operator="equal">
      <formula>"B"</formula>
    </cfRule>
    <cfRule type="cellIs" dxfId="33" priority="10" operator="equal">
      <formula>"R"</formula>
    </cfRule>
    <cfRule type="cellIs" dxfId="32" priority="11" operator="equal">
      <formula>"Y"</formula>
    </cfRule>
    <cfRule type="cellIs" dxfId="31" priority="12" operator="equal">
      <formula>"G"</formula>
    </cfRule>
  </conditionalFormatting>
  <conditionalFormatting sqref="B26:B31">
    <cfRule type="cellIs" dxfId="30" priority="5" operator="equal">
      <formula>"B"</formula>
    </cfRule>
    <cfRule type="cellIs" dxfId="29" priority="6" operator="equal">
      <formula>"R"</formula>
    </cfRule>
    <cfRule type="cellIs" dxfId="28" priority="7" operator="equal">
      <formula>"Y"</formula>
    </cfRule>
    <cfRule type="cellIs" dxfId="27" priority="8" operator="equal">
      <formula>"G"</formula>
    </cfRule>
  </conditionalFormatting>
  <conditionalFormatting sqref="B41:B58">
    <cfRule type="cellIs" dxfId="26" priority="1" operator="equal">
      <formula>"B"</formula>
    </cfRule>
    <cfRule type="cellIs" dxfId="25" priority="2" operator="equal">
      <formula>"R"</formula>
    </cfRule>
    <cfRule type="cellIs" dxfId="24" priority="3" operator="equal">
      <formula>"Y"</formula>
    </cfRule>
    <cfRule type="cellIs" dxfId="23" priority="4" operator="equal">
      <formula>"G"</formula>
    </cfRule>
  </conditionalFormatting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rowBreaks count="1" manualBreakCount="1">
    <brk id="3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showGridLines="0" topLeftCell="A7" zoomScaleNormal="100" workbookViewId="0">
      <selection activeCell="D38" sqref="D38:D39"/>
    </sheetView>
  </sheetViews>
  <sheetFormatPr defaultColWidth="6.5" defaultRowHeight="12" customHeight="1" x14ac:dyDescent="0.2"/>
  <cols>
    <col min="1" max="2" width="1.5" style="126" customWidth="1"/>
    <col min="3" max="12" width="6.5" style="126" customWidth="1"/>
    <col min="13" max="13" width="1.25" style="126" customWidth="1"/>
    <col min="14" max="23" width="6.5" style="126" customWidth="1"/>
    <col min="24" max="24" width="1.5" style="126" customWidth="1"/>
    <col min="25" max="25" width="6.5" style="126"/>
    <col min="26" max="48" width="6.5" style="126" customWidth="1"/>
    <col min="49" max="16384" width="6.5" style="126"/>
  </cols>
  <sheetData>
    <row r="1" spans="1:44" ht="8.25" customHeight="1" x14ac:dyDescent="0.2"/>
    <row r="2" spans="1:44" ht="24" customHeight="1" x14ac:dyDescent="0.2">
      <c r="G2" s="208" t="s">
        <v>71</v>
      </c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Z2" s="191" t="s">
        <v>39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</row>
    <row r="3" spans="1:4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44" ht="12" customHeight="1" x14ac:dyDescent="0.2">
      <c r="A4" s="123"/>
      <c r="B4" s="123"/>
      <c r="C4" s="156" t="s">
        <v>12</v>
      </c>
      <c r="D4" s="157"/>
      <c r="E4" s="199" t="str">
        <f>Summary!E10</f>
        <v>Mireille Pringels</v>
      </c>
      <c r="F4" s="199"/>
      <c r="G4" s="199"/>
      <c r="H4" s="159" t="str">
        <f>Summary!H4</f>
        <v>Work Item Rejection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23"/>
      <c r="Z4" s="210" t="s">
        <v>41</v>
      </c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</row>
    <row r="5" spans="1:44" ht="12" customHeight="1" x14ac:dyDescent="0.2">
      <c r="A5" s="123"/>
      <c r="B5" s="123"/>
      <c r="C5" s="156" t="s">
        <v>1</v>
      </c>
      <c r="D5" s="157"/>
      <c r="E5" s="158">
        <f>Summary!E5</f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23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</row>
    <row r="6" spans="1:44" s="122" customFormat="1" ht="9" customHeight="1" x14ac:dyDescent="0.2">
      <c r="A6" s="67"/>
      <c r="B6" s="67"/>
      <c r="C6" s="68"/>
      <c r="D6" s="69"/>
      <c r="E6" s="70"/>
      <c r="F6" s="70"/>
      <c r="G6" s="7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44" ht="18.75" customHeight="1" x14ac:dyDescent="0.2">
      <c r="A7" s="122"/>
      <c r="B7" s="206" t="s">
        <v>114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 t="s">
        <v>19</v>
      </c>
      <c r="V7" s="207"/>
      <c r="W7" s="207"/>
      <c r="X7" s="124"/>
    </row>
    <row r="8" spans="1:44" ht="6" customHeight="1" x14ac:dyDescent="0.2"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</row>
    <row r="9" spans="1:44" s="125" customFormat="1" ht="11.25" customHeight="1" x14ac:dyDescent="0.2">
      <c r="C9" s="7" t="s">
        <v>2</v>
      </c>
      <c r="D9" s="192" t="s">
        <v>118</v>
      </c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7"/>
      <c r="AD9" s="126"/>
      <c r="AE9" s="126"/>
      <c r="AF9" s="126"/>
      <c r="AG9" s="126"/>
      <c r="AH9" s="126"/>
      <c r="AI9" s="126"/>
      <c r="AJ9" s="126"/>
      <c r="AK9" s="126"/>
      <c r="AL9" s="126"/>
    </row>
    <row r="10" spans="1:44" ht="9" customHeight="1" x14ac:dyDescent="0.2"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00" t="str">
        <f>D11&amp;" "&amp;D13</f>
        <v>WI Rejection Rate [%]</v>
      </c>
      <c r="O10" s="122"/>
      <c r="P10" s="122"/>
      <c r="Q10" s="122"/>
      <c r="R10" s="122"/>
      <c r="S10" s="122"/>
      <c r="T10" s="122"/>
      <c r="U10" s="122"/>
      <c r="V10" s="122"/>
      <c r="W10" s="101" t="str">
        <f>L11&amp;" "&amp;L13</f>
        <v>Segmented Population [none]</v>
      </c>
    </row>
    <row r="11" spans="1:44" ht="12" customHeight="1" x14ac:dyDescent="0.2">
      <c r="C11" s="200"/>
      <c r="D11" s="202" t="s">
        <v>123</v>
      </c>
      <c r="E11" s="193" t="s">
        <v>20</v>
      </c>
      <c r="F11" s="193" t="s">
        <v>21</v>
      </c>
      <c r="G11" s="193" t="s">
        <v>22</v>
      </c>
      <c r="H11" s="193"/>
      <c r="I11" s="204" t="s">
        <v>36</v>
      </c>
      <c r="J11" s="195" t="s">
        <v>40</v>
      </c>
      <c r="K11" s="195"/>
      <c r="L11" s="197" t="s">
        <v>73</v>
      </c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Z11" s="8"/>
      <c r="AA11" s="8"/>
      <c r="AB11" s="8"/>
      <c r="AC11" s="8"/>
      <c r="AD11" s="8"/>
      <c r="AE11" s="8"/>
      <c r="AF11" s="8"/>
      <c r="AG11" s="8"/>
      <c r="AH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2" customHeight="1" x14ac:dyDescent="0.2">
      <c r="C12" s="201"/>
      <c r="D12" s="203"/>
      <c r="E12" s="194"/>
      <c r="F12" s="194"/>
      <c r="G12" s="194"/>
      <c r="H12" s="194"/>
      <c r="I12" s="205"/>
      <c r="J12" s="196"/>
      <c r="K12" s="196"/>
      <c r="L12" s="198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Z12" s="9"/>
      <c r="AA12" s="10" t="s">
        <v>24</v>
      </c>
      <c r="AB12" s="9"/>
      <c r="AC12" s="9"/>
      <c r="AD12" s="9"/>
      <c r="AE12" s="9"/>
      <c r="AF12" s="9"/>
      <c r="AG12" s="9"/>
      <c r="AH12" s="9"/>
      <c r="AJ12" s="9"/>
      <c r="AK12" s="10" t="s">
        <v>25</v>
      </c>
      <c r="AL12" s="9"/>
      <c r="AM12" s="9"/>
      <c r="AN12" s="9"/>
      <c r="AO12" s="9"/>
      <c r="AP12" s="9"/>
      <c r="AQ12" s="9"/>
      <c r="AR12" s="9"/>
    </row>
    <row r="13" spans="1:44" ht="7.5" customHeight="1" x14ac:dyDescent="0.2">
      <c r="C13" s="11" t="s">
        <v>94</v>
      </c>
      <c r="D13" s="103" t="s">
        <v>95</v>
      </c>
      <c r="E13" s="12" t="s">
        <v>95</v>
      </c>
      <c r="F13" s="12" t="s">
        <v>95</v>
      </c>
      <c r="G13" s="12" t="s">
        <v>95</v>
      </c>
      <c r="H13" s="12"/>
      <c r="I13" s="12" t="s">
        <v>95</v>
      </c>
      <c r="J13" s="13" t="s">
        <v>95</v>
      </c>
      <c r="K13" s="13"/>
      <c r="L13" s="14" t="s">
        <v>96</v>
      </c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Z13" s="8"/>
      <c r="AA13" s="8"/>
      <c r="AB13" s="8"/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2" customHeight="1" x14ac:dyDescent="0.2">
      <c r="A14" s="57"/>
      <c r="B14" s="62" t="str">
        <f>IF(D14="","",IF(AND(D14&gt;F14,NOT(F14="")),"R",IF(AND(D14&gt;E14,NOT(E14="")),"Y","G")))</f>
        <v/>
      </c>
      <c r="C14" s="16">
        <v>43131</v>
      </c>
      <c r="D14" s="104" t="str">
        <f>Data!J4</f>
        <v/>
      </c>
      <c r="E14" s="23"/>
      <c r="F14" s="23"/>
      <c r="G14" s="23">
        <v>0</v>
      </c>
      <c r="H14" s="23"/>
      <c r="I14" s="23"/>
      <c r="J14" s="23"/>
      <c r="K14" s="24"/>
      <c r="L14" s="25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Z14" s="8"/>
      <c r="AA14" s="8"/>
      <c r="AB14" s="8"/>
      <c r="AC14" s="8"/>
      <c r="AD14" s="8"/>
      <c r="AE14" s="8"/>
      <c r="AF14" s="8"/>
      <c r="AG14" s="8"/>
      <c r="AH14" s="8"/>
      <c r="AJ14" s="56"/>
      <c r="AK14" s="59" t="s">
        <v>62</v>
      </c>
      <c r="AL14" s="8"/>
      <c r="AM14" s="8" t="s">
        <v>64</v>
      </c>
      <c r="AN14" s="8"/>
      <c r="AO14" s="8"/>
      <c r="AP14" s="8"/>
      <c r="AQ14" s="8"/>
      <c r="AR14" s="8"/>
    </row>
    <row r="15" spans="1:44" ht="12" customHeight="1" x14ac:dyDescent="0.2">
      <c r="A15" s="57" t="str">
        <f>IF(D15="","",IF(D15&gt;D14,"ì",IF(D15=D14,"è","î")))</f>
        <v/>
      </c>
      <c r="B15" s="62" t="str">
        <f t="shared" ref="B15:B25" si="0">IF(D15="","",IF(AND(D15&gt;F15,NOT(F15="")),"R",IF(AND(D15&gt;E15,NOT(E15="")),"Y","G")))</f>
        <v/>
      </c>
      <c r="C15" s="16">
        <v>43159</v>
      </c>
      <c r="D15" s="104" t="str">
        <f>Data!J5</f>
        <v/>
      </c>
      <c r="E15" s="23"/>
      <c r="F15" s="23"/>
      <c r="G15" s="23">
        <v>0</v>
      </c>
      <c r="H15" s="23"/>
      <c r="I15" s="23"/>
      <c r="J15" s="23"/>
      <c r="K15" s="24"/>
      <c r="L15" s="25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Z15" s="8"/>
      <c r="AA15" s="18"/>
      <c r="AB15" s="8"/>
      <c r="AC15" s="19" t="s">
        <v>23</v>
      </c>
      <c r="AD15" s="8"/>
      <c r="AE15" s="8"/>
      <c r="AF15" s="8"/>
      <c r="AG15" s="8"/>
      <c r="AH15" s="8"/>
      <c r="AJ15" s="55"/>
      <c r="AK15" s="15"/>
      <c r="AL15" s="8"/>
      <c r="AM15" s="8"/>
      <c r="AN15" s="8"/>
      <c r="AO15" s="8"/>
      <c r="AP15" s="8"/>
      <c r="AQ15" s="8"/>
      <c r="AR15" s="8"/>
    </row>
    <row r="16" spans="1:44" ht="12" customHeight="1" x14ac:dyDescent="0.2">
      <c r="A16" s="57" t="str">
        <f t="shared" ref="A16:A31" si="1">IF(D16="","",IF(D16&gt;D15,"ì",IF(D16=D15,"è","î")))</f>
        <v/>
      </c>
      <c r="B16" s="62" t="str">
        <f t="shared" si="0"/>
        <v/>
      </c>
      <c r="C16" s="16">
        <v>43190</v>
      </c>
      <c r="D16" s="104" t="str">
        <f>Data!J6</f>
        <v/>
      </c>
      <c r="E16" s="23"/>
      <c r="F16" s="23"/>
      <c r="G16" s="23">
        <v>0</v>
      </c>
      <c r="H16" s="23"/>
      <c r="I16" s="23"/>
      <c r="J16" s="23"/>
      <c r="K16" s="24"/>
      <c r="L16" s="25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Z16" s="8"/>
      <c r="AA16" s="8"/>
      <c r="AB16" s="8"/>
      <c r="AC16" s="19"/>
      <c r="AD16" s="8"/>
      <c r="AE16" s="8"/>
      <c r="AF16" s="8"/>
      <c r="AG16" s="8"/>
      <c r="AH16" s="8"/>
      <c r="AJ16" s="56"/>
      <c r="AK16" s="59" t="s">
        <v>61</v>
      </c>
      <c r="AL16" s="8"/>
      <c r="AM16" s="8" t="s">
        <v>65</v>
      </c>
      <c r="AN16" s="8"/>
      <c r="AO16" s="8"/>
      <c r="AP16" s="8"/>
      <c r="AQ16" s="8"/>
      <c r="AR16" s="8"/>
    </row>
    <row r="17" spans="1:44" ht="12" customHeight="1" x14ac:dyDescent="0.2">
      <c r="A17" s="57" t="str">
        <f t="shared" si="1"/>
        <v/>
      </c>
      <c r="B17" s="62" t="str">
        <f t="shared" si="0"/>
        <v/>
      </c>
      <c r="C17" s="16">
        <v>43220</v>
      </c>
      <c r="D17" s="104" t="str">
        <f>Data!J7</f>
        <v/>
      </c>
      <c r="E17" s="23"/>
      <c r="F17" s="23"/>
      <c r="G17" s="23">
        <v>0</v>
      </c>
      <c r="H17" s="23"/>
      <c r="I17" s="23"/>
      <c r="J17" s="23"/>
      <c r="K17" s="24"/>
      <c r="L17" s="25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Z17" s="8"/>
      <c r="AA17" s="20"/>
      <c r="AB17" s="8"/>
      <c r="AC17" s="19" t="s">
        <v>30</v>
      </c>
      <c r="AD17" s="8"/>
      <c r="AE17" s="8"/>
      <c r="AF17" s="8"/>
      <c r="AG17" s="8"/>
      <c r="AH17" s="8"/>
      <c r="AJ17" s="55"/>
      <c r="AK17" s="15"/>
      <c r="AL17" s="8"/>
      <c r="AM17" s="8"/>
      <c r="AN17" s="8"/>
      <c r="AO17" s="8"/>
      <c r="AP17" s="8"/>
      <c r="AQ17" s="8"/>
      <c r="AR17" s="8"/>
    </row>
    <row r="18" spans="1:44" ht="12" customHeight="1" x14ac:dyDescent="0.2">
      <c r="A18" s="57" t="str">
        <f t="shared" si="1"/>
        <v/>
      </c>
      <c r="B18" s="62" t="str">
        <f t="shared" si="0"/>
        <v/>
      </c>
      <c r="C18" s="16">
        <v>43251</v>
      </c>
      <c r="D18" s="104" t="str">
        <f>Data!J8</f>
        <v/>
      </c>
      <c r="E18" s="23"/>
      <c r="F18" s="23"/>
      <c r="G18" s="23">
        <v>0</v>
      </c>
      <c r="H18" s="23"/>
      <c r="I18" s="23"/>
      <c r="J18" s="23"/>
      <c r="K18" s="24"/>
      <c r="L18" s="25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Z18" s="8"/>
      <c r="AA18" s="8"/>
      <c r="AB18" s="8"/>
      <c r="AC18" s="19"/>
      <c r="AD18" s="8"/>
      <c r="AE18" s="8"/>
      <c r="AF18" s="8"/>
      <c r="AG18" s="8"/>
      <c r="AH18" s="8"/>
      <c r="AJ18" s="56"/>
      <c r="AK18" s="59" t="s">
        <v>63</v>
      </c>
      <c r="AL18" s="8"/>
      <c r="AM18" s="8" t="s">
        <v>32</v>
      </c>
      <c r="AN18" s="8"/>
      <c r="AO18" s="8"/>
      <c r="AP18" s="8"/>
      <c r="AQ18" s="8"/>
      <c r="AR18" s="8"/>
    </row>
    <row r="19" spans="1:44" ht="12" customHeight="1" x14ac:dyDescent="0.2">
      <c r="A19" s="57" t="str">
        <f t="shared" si="1"/>
        <v/>
      </c>
      <c r="B19" s="62" t="str">
        <f t="shared" si="0"/>
        <v/>
      </c>
      <c r="C19" s="16">
        <v>43281</v>
      </c>
      <c r="D19" s="104" t="str">
        <f>Data!J9</f>
        <v/>
      </c>
      <c r="E19" s="23"/>
      <c r="F19" s="23"/>
      <c r="G19" s="23">
        <v>0</v>
      </c>
      <c r="H19" s="23"/>
      <c r="I19" s="23"/>
      <c r="J19" s="23"/>
      <c r="K19" s="24"/>
      <c r="L19" s="25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Z19" s="8"/>
      <c r="AA19" s="21"/>
      <c r="AB19" s="8"/>
      <c r="AC19" s="19" t="s">
        <v>31</v>
      </c>
      <c r="AD19" s="8"/>
      <c r="AE19" s="8"/>
      <c r="AF19" s="8"/>
      <c r="AG19" s="8"/>
      <c r="AH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2" customHeight="1" x14ac:dyDescent="0.2">
      <c r="A20" s="57" t="str">
        <f t="shared" si="1"/>
        <v/>
      </c>
      <c r="B20" s="62" t="str">
        <f t="shared" si="0"/>
        <v/>
      </c>
      <c r="C20" s="16">
        <v>43312</v>
      </c>
      <c r="D20" s="104" t="str">
        <f>Data!J10</f>
        <v/>
      </c>
      <c r="E20" s="23"/>
      <c r="F20" s="23"/>
      <c r="G20" s="23">
        <v>0</v>
      </c>
      <c r="H20" s="23"/>
      <c r="I20" s="23"/>
      <c r="J20" s="17"/>
      <c r="K20" s="102"/>
      <c r="L20" s="25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Z20" s="8"/>
      <c r="AA20" s="8"/>
      <c r="AB20" s="8"/>
      <c r="AC20" s="19"/>
      <c r="AD20" s="8"/>
      <c r="AE20" s="8"/>
      <c r="AF20" s="8"/>
      <c r="AG20" s="8"/>
      <c r="AH20" s="8"/>
      <c r="AR20" s="50"/>
    </row>
    <row r="21" spans="1:44" ht="12" customHeight="1" x14ac:dyDescent="0.2">
      <c r="A21" s="57" t="str">
        <f t="shared" si="1"/>
        <v/>
      </c>
      <c r="B21" s="62" t="str">
        <f t="shared" si="0"/>
        <v/>
      </c>
      <c r="C21" s="16">
        <v>43343</v>
      </c>
      <c r="D21" s="104" t="str">
        <f>Data!J11</f>
        <v/>
      </c>
      <c r="E21" s="23"/>
      <c r="F21" s="23"/>
      <c r="G21" s="23">
        <v>0</v>
      </c>
      <c r="H21" s="23"/>
      <c r="I21" s="23"/>
      <c r="J21" s="17"/>
      <c r="K21" s="102"/>
      <c r="L21" s="25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Z21" s="8"/>
      <c r="AA21" s="8"/>
      <c r="AB21" s="8"/>
      <c r="AC21" s="19"/>
      <c r="AD21" s="8"/>
      <c r="AE21" s="8"/>
      <c r="AF21" s="8"/>
      <c r="AG21" s="8"/>
      <c r="AH21" s="8"/>
    </row>
    <row r="22" spans="1:44" ht="12" customHeight="1" x14ac:dyDescent="0.2">
      <c r="A22" s="57" t="str">
        <f t="shared" si="1"/>
        <v/>
      </c>
      <c r="B22" s="62" t="str">
        <f t="shared" si="0"/>
        <v/>
      </c>
      <c r="C22" s="16">
        <v>43373</v>
      </c>
      <c r="D22" s="104" t="str">
        <f>Data!J12</f>
        <v/>
      </c>
      <c r="E22" s="23"/>
      <c r="F22" s="23"/>
      <c r="G22" s="23">
        <v>0</v>
      </c>
      <c r="H22" s="23"/>
      <c r="I22" s="23"/>
      <c r="J22" s="17"/>
      <c r="K22" s="102"/>
      <c r="L22" s="25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Z22" s="8"/>
      <c r="AA22" s="8"/>
      <c r="AB22" s="8"/>
      <c r="AC22" s="8"/>
      <c r="AD22" s="8"/>
      <c r="AE22" s="8"/>
      <c r="AF22" s="8"/>
      <c r="AG22" s="8"/>
      <c r="AH22" s="8"/>
    </row>
    <row r="23" spans="1:44" ht="12" customHeight="1" x14ac:dyDescent="0.2">
      <c r="A23" s="57" t="str">
        <f t="shared" si="1"/>
        <v/>
      </c>
      <c r="B23" s="62" t="str">
        <f t="shared" si="0"/>
        <v/>
      </c>
      <c r="C23" s="16">
        <v>43404</v>
      </c>
      <c r="D23" s="104" t="str">
        <f>Data!J13</f>
        <v/>
      </c>
      <c r="E23" s="23"/>
      <c r="F23" s="23"/>
      <c r="G23" s="23">
        <v>0</v>
      </c>
      <c r="H23" s="23"/>
      <c r="I23" s="23"/>
      <c r="J23" s="17"/>
      <c r="K23" s="102"/>
      <c r="L23" s="25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Z23" s="8"/>
      <c r="AA23" s="8"/>
      <c r="AB23" s="8"/>
      <c r="AC23" s="8"/>
      <c r="AD23" s="8"/>
      <c r="AE23" s="8"/>
      <c r="AF23" s="8"/>
      <c r="AG23" s="8"/>
      <c r="AH23" s="8"/>
    </row>
    <row r="24" spans="1:44" ht="12" customHeight="1" x14ac:dyDescent="0.2">
      <c r="A24" s="57" t="str">
        <f t="shared" si="1"/>
        <v/>
      </c>
      <c r="B24" s="62" t="str">
        <f t="shared" si="0"/>
        <v/>
      </c>
      <c r="C24" s="16">
        <v>43434</v>
      </c>
      <c r="D24" s="104" t="str">
        <f>Data!J14</f>
        <v/>
      </c>
      <c r="E24" s="23"/>
      <c r="F24" s="23"/>
      <c r="G24" s="23">
        <v>0</v>
      </c>
      <c r="H24" s="23"/>
      <c r="I24" s="23"/>
      <c r="J24" s="17"/>
      <c r="K24" s="102"/>
      <c r="L24" s="25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</row>
    <row r="25" spans="1:44" ht="12" customHeight="1" x14ac:dyDescent="0.2">
      <c r="A25" s="57" t="str">
        <f t="shared" si="1"/>
        <v/>
      </c>
      <c r="B25" s="62" t="str">
        <f t="shared" si="0"/>
        <v/>
      </c>
      <c r="C25" s="16">
        <v>43465</v>
      </c>
      <c r="D25" s="104" t="str">
        <f>Data!J15</f>
        <v/>
      </c>
      <c r="E25" s="23"/>
      <c r="F25" s="23"/>
      <c r="G25" s="23">
        <v>0</v>
      </c>
      <c r="H25" s="23"/>
      <c r="I25" s="23"/>
      <c r="J25" s="17"/>
      <c r="K25" s="102"/>
      <c r="L25" s="25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Z25" s="8"/>
      <c r="AA25" s="8"/>
      <c r="AB25" s="8"/>
      <c r="AC25" s="8"/>
      <c r="AD25" s="8"/>
      <c r="AE25" s="8"/>
      <c r="AF25" s="8"/>
      <c r="AG25" s="8"/>
      <c r="AH25" s="8"/>
    </row>
    <row r="26" spans="1:44" ht="12" customHeight="1" x14ac:dyDescent="0.2">
      <c r="A26" s="57" t="str">
        <f t="shared" si="1"/>
        <v/>
      </c>
      <c r="B26" s="62" t="str">
        <f t="shared" ref="B26:B31" si="2">IF(D26="","",IF(AND(D26&gt;G26,NOT(G26="")),"B",IF(AND(D26&gt;F26,NOT(F26="")),"R",IF(AND(D26&gt;E26,NOT(E26="")),"Y","G"))))</f>
        <v/>
      </c>
      <c r="C26" s="110"/>
      <c r="D26" s="111"/>
      <c r="E26" s="111"/>
      <c r="F26" s="111"/>
      <c r="G26" s="111"/>
      <c r="H26" s="111"/>
      <c r="I26" s="111"/>
      <c r="J26" s="111"/>
      <c r="K26" s="112"/>
      <c r="L26" s="119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Z26" s="9"/>
      <c r="AA26" s="10" t="s">
        <v>80</v>
      </c>
      <c r="AB26" s="9"/>
      <c r="AC26" s="9"/>
      <c r="AD26" s="49" t="s">
        <v>66</v>
      </c>
      <c r="AE26" s="49">
        <f t="array" ref="AE26">SUMPRODUCT(MAX(($D14:$D31&lt;&gt;"")*(ROW(D14:D31))))</f>
        <v>0</v>
      </c>
      <c r="AF26" s="9" t="s">
        <v>67</v>
      </c>
      <c r="AG26" s="60">
        <f>INDEX(C:C,AE26)</f>
        <v>0</v>
      </c>
      <c r="AH26" s="9"/>
    </row>
    <row r="27" spans="1:44" ht="12" customHeight="1" x14ac:dyDescent="0.2">
      <c r="A27" s="57" t="str">
        <f t="shared" si="1"/>
        <v/>
      </c>
      <c r="B27" s="62" t="str">
        <f t="shared" si="2"/>
        <v/>
      </c>
      <c r="C27" s="114"/>
      <c r="D27" s="115"/>
      <c r="E27" s="115"/>
      <c r="F27" s="115"/>
      <c r="G27" s="115"/>
      <c r="H27" s="115"/>
      <c r="I27" s="115"/>
      <c r="J27" s="115"/>
      <c r="K27" s="116"/>
      <c r="L27" s="121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Z27" s="8"/>
      <c r="AA27" s="8"/>
      <c r="AB27" s="8"/>
      <c r="AC27" s="8"/>
      <c r="AD27" s="8"/>
      <c r="AE27" s="8"/>
      <c r="AF27" s="8"/>
      <c r="AG27" s="8"/>
      <c r="AH27" s="8"/>
    </row>
    <row r="28" spans="1:44" ht="12" customHeight="1" x14ac:dyDescent="0.2">
      <c r="A28" s="57" t="str">
        <f t="shared" si="1"/>
        <v/>
      </c>
      <c r="B28" s="62" t="str">
        <f t="shared" si="2"/>
        <v/>
      </c>
      <c r="C28" s="114"/>
      <c r="D28" s="115"/>
      <c r="E28" s="115"/>
      <c r="F28" s="115"/>
      <c r="G28" s="115"/>
      <c r="H28" s="115"/>
      <c r="I28" s="115"/>
      <c r="J28" s="115"/>
      <c r="K28" s="116"/>
      <c r="L28" s="121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Z28" s="187" t="str">
        <f>D11</f>
        <v>WI Rejection Rate</v>
      </c>
      <c r="AA28" s="189" t="s">
        <v>20</v>
      </c>
      <c r="AB28" s="189" t="s">
        <v>21</v>
      </c>
      <c r="AC28" s="189" t="s">
        <v>22</v>
      </c>
      <c r="AD28" s="189"/>
      <c r="AE28" s="187"/>
      <c r="AF28" s="187" t="s">
        <v>38</v>
      </c>
      <c r="AG28" s="187" t="s">
        <v>0</v>
      </c>
      <c r="AH28" s="187" t="s">
        <v>29</v>
      </c>
    </row>
    <row r="29" spans="1:44" ht="12" customHeight="1" x14ac:dyDescent="0.2">
      <c r="A29" s="57" t="str">
        <f t="shared" si="1"/>
        <v/>
      </c>
      <c r="B29" s="62" t="str">
        <f t="shared" si="2"/>
        <v/>
      </c>
      <c r="C29" s="114"/>
      <c r="D29" s="115"/>
      <c r="E29" s="115"/>
      <c r="F29" s="115"/>
      <c r="G29" s="115"/>
      <c r="H29" s="115"/>
      <c r="I29" s="115"/>
      <c r="J29" s="115"/>
      <c r="K29" s="116"/>
      <c r="L29" s="121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Z29" s="188"/>
      <c r="AA29" s="190"/>
      <c r="AB29" s="190"/>
      <c r="AC29" s="190"/>
      <c r="AD29" s="190"/>
      <c r="AE29" s="188"/>
      <c r="AF29" s="188"/>
      <c r="AG29" s="188"/>
      <c r="AH29" s="188"/>
    </row>
    <row r="30" spans="1:44" ht="12" customHeight="1" x14ac:dyDescent="0.2">
      <c r="A30" s="57" t="str">
        <f t="shared" si="1"/>
        <v/>
      </c>
      <c r="B30" s="62" t="str">
        <f t="shared" si="2"/>
        <v/>
      </c>
      <c r="C30" s="114"/>
      <c r="D30" s="115"/>
      <c r="E30" s="115"/>
      <c r="F30" s="115"/>
      <c r="G30" s="115"/>
      <c r="H30" s="115"/>
      <c r="I30" s="115"/>
      <c r="J30" s="115"/>
      <c r="K30" s="116"/>
      <c r="L30" s="121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Z30" s="8"/>
      <c r="AA30" s="8"/>
      <c r="AB30" s="8"/>
      <c r="AC30" s="8"/>
      <c r="AD30" s="8"/>
      <c r="AE30" s="8"/>
      <c r="AF30" s="8"/>
      <c r="AG30" s="8"/>
      <c r="AH30" s="8"/>
    </row>
    <row r="31" spans="1:44" ht="12" customHeight="1" x14ac:dyDescent="0.2">
      <c r="A31" s="57" t="str">
        <f t="shared" si="1"/>
        <v/>
      </c>
      <c r="B31" s="62" t="str">
        <f t="shared" si="2"/>
        <v/>
      </c>
      <c r="C31" s="114"/>
      <c r="D31" s="115"/>
      <c r="E31" s="115"/>
      <c r="F31" s="115"/>
      <c r="G31" s="115"/>
      <c r="H31" s="115"/>
      <c r="I31" s="115"/>
      <c r="J31" s="115"/>
      <c r="K31" s="116"/>
      <c r="L31" s="121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Z31" s="52">
        <f>INDEX(D:D,AE26)</f>
        <v>0</v>
      </c>
      <c r="AA31" s="52">
        <f>INDEX(E:E,AE26)</f>
        <v>0</v>
      </c>
      <c r="AB31" s="52">
        <f>INDEX(F:F,AE26)</f>
        <v>0</v>
      </c>
      <c r="AC31" s="52">
        <f>INDEX(G:G,AE26)</f>
        <v>0</v>
      </c>
      <c r="AD31" s="52"/>
      <c r="AE31" s="52"/>
      <c r="AF31" s="51">
        <f>INDEX(L:L,AE26)</f>
        <v>0</v>
      </c>
      <c r="AG31" s="61" t="str">
        <f>INDEX(B:B,AE26)</f>
        <v/>
      </c>
      <c r="AH31" s="58" t="str">
        <f>INDEX(A:A,AE26)</f>
        <v/>
      </c>
    </row>
    <row r="32" spans="1:44" ht="12" customHeight="1" x14ac:dyDescent="0.2"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Z32" s="8"/>
      <c r="AA32" s="8"/>
      <c r="AB32" s="8"/>
      <c r="AC32" s="8"/>
      <c r="AD32" s="8"/>
      <c r="AE32" s="8"/>
      <c r="AF32" s="8"/>
      <c r="AG32" s="8"/>
      <c r="AH32" s="8"/>
    </row>
    <row r="33" spans="1:44" ht="3.75" customHeight="1" x14ac:dyDescent="0.2"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Z33" s="8"/>
      <c r="AA33" s="8"/>
      <c r="AB33" s="8"/>
      <c r="AC33" s="8"/>
      <c r="AD33" s="8"/>
      <c r="AE33" s="8"/>
      <c r="AF33" s="8"/>
      <c r="AG33" s="8"/>
      <c r="AH33" s="8"/>
    </row>
    <row r="34" spans="1:44" ht="18.75" customHeight="1" x14ac:dyDescent="0.2">
      <c r="A34" s="122"/>
      <c r="B34" s="206" t="str">
        <f>B7</f>
        <v>Work Item Rejection Rate - SSO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7" t="s">
        <v>18</v>
      </c>
      <c r="V34" s="207"/>
      <c r="W34" s="207"/>
      <c r="X34" s="124"/>
    </row>
    <row r="35" spans="1:44" ht="6" customHeight="1" x14ac:dyDescent="0.2"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</row>
    <row r="36" spans="1:44" s="125" customFormat="1" ht="11.25" customHeight="1" x14ac:dyDescent="0.2">
      <c r="C36" s="7" t="s">
        <v>2</v>
      </c>
      <c r="D36" s="192" t="s">
        <v>117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7"/>
      <c r="AD36" s="126"/>
      <c r="AE36" s="126"/>
      <c r="AF36" s="126"/>
      <c r="AG36" s="126"/>
      <c r="AH36" s="126"/>
      <c r="AI36" s="126"/>
      <c r="AJ36" s="126"/>
      <c r="AK36" s="126"/>
      <c r="AL36" s="126"/>
    </row>
    <row r="37" spans="1:44" ht="9" customHeight="1" x14ac:dyDescent="0.2"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00" t="str">
        <f>D38&amp;" "&amp;D40</f>
        <v>YTD  WI Rej. Rate [%]</v>
      </c>
      <c r="O37" s="122"/>
      <c r="P37" s="122"/>
      <c r="Q37" s="122"/>
      <c r="R37" s="122"/>
      <c r="S37" s="122"/>
      <c r="T37" s="122"/>
      <c r="U37" s="122"/>
      <c r="V37" s="122"/>
      <c r="W37" s="101"/>
    </row>
    <row r="38" spans="1:44" ht="12" customHeight="1" x14ac:dyDescent="0.2">
      <c r="C38" s="200"/>
      <c r="D38" s="202" t="s">
        <v>124</v>
      </c>
      <c r="E38" s="193" t="s">
        <v>20</v>
      </c>
      <c r="F38" s="193" t="s">
        <v>21</v>
      </c>
      <c r="G38" s="193" t="s">
        <v>22</v>
      </c>
      <c r="H38" s="193"/>
      <c r="I38" s="204" t="s">
        <v>36</v>
      </c>
      <c r="J38" s="195" t="s">
        <v>40</v>
      </c>
      <c r="K38" s="195"/>
      <c r="L38" s="195" t="s">
        <v>72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Z38" s="8"/>
      <c r="AA38" s="8"/>
      <c r="AB38" s="8"/>
      <c r="AC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12" customHeight="1" x14ac:dyDescent="0.2">
      <c r="C39" s="201"/>
      <c r="D39" s="203"/>
      <c r="E39" s="194"/>
      <c r="F39" s="194"/>
      <c r="G39" s="194"/>
      <c r="H39" s="194"/>
      <c r="I39" s="205"/>
      <c r="J39" s="196"/>
      <c r="K39" s="196"/>
      <c r="L39" s="196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Z39" s="9"/>
      <c r="AA39" s="10" t="s">
        <v>24</v>
      </c>
      <c r="AB39" s="9"/>
      <c r="AC39" s="9"/>
      <c r="AD39" s="9"/>
      <c r="AE39" s="9"/>
      <c r="AF39" s="9"/>
      <c r="AG39" s="9"/>
      <c r="AH39" s="9"/>
      <c r="AJ39" s="9"/>
      <c r="AK39" s="10" t="s">
        <v>25</v>
      </c>
      <c r="AL39" s="9"/>
      <c r="AM39" s="9"/>
      <c r="AN39" s="9"/>
      <c r="AO39" s="9"/>
      <c r="AP39" s="9"/>
      <c r="AQ39" s="9"/>
      <c r="AR39" s="9"/>
    </row>
    <row r="40" spans="1:44" ht="7.5" customHeight="1" x14ac:dyDescent="0.2">
      <c r="C40" s="11" t="s">
        <v>94</v>
      </c>
      <c r="D40" s="103" t="s">
        <v>95</v>
      </c>
      <c r="E40" s="12" t="s">
        <v>95</v>
      </c>
      <c r="F40" s="12" t="s">
        <v>95</v>
      </c>
      <c r="G40" s="12" t="s">
        <v>95</v>
      </c>
      <c r="H40" s="12"/>
      <c r="I40" s="12" t="s">
        <v>95</v>
      </c>
      <c r="J40" s="13" t="s">
        <v>95</v>
      </c>
      <c r="K40" s="13"/>
      <c r="L40" s="66" t="s">
        <v>96</v>
      </c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Z40" s="8"/>
      <c r="AA40" s="8"/>
      <c r="AB40" s="8"/>
      <c r="AC40" s="8"/>
      <c r="AD40" s="8"/>
      <c r="AE40" s="8"/>
      <c r="AF40" s="8"/>
      <c r="AG40" s="8"/>
      <c r="AH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12" customHeight="1" x14ac:dyDescent="0.2">
      <c r="A41" s="57"/>
      <c r="B41" s="62" t="str">
        <f>IF(D41="","",IF(AND(D41&gt;F41,NOT(F41="")),"R",IF(AND(D41&gt;E41,NOT(E41="")),"Y","G")))</f>
        <v/>
      </c>
      <c r="C41" s="16">
        <v>43131</v>
      </c>
      <c r="D41" s="104" t="str">
        <f>Data!J21</f>
        <v/>
      </c>
      <c r="E41" s="23"/>
      <c r="F41" s="23"/>
      <c r="G41" s="23">
        <v>0</v>
      </c>
      <c r="H41" s="23"/>
      <c r="I41" s="23"/>
      <c r="J41" s="23"/>
      <c r="K41" s="24"/>
      <c r="L41" s="25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Z41" s="8"/>
      <c r="AA41" s="8"/>
      <c r="AB41" s="8"/>
      <c r="AC41" s="8"/>
      <c r="AD41" s="8"/>
      <c r="AE41" s="8"/>
      <c r="AF41" s="8"/>
      <c r="AG41" s="8"/>
      <c r="AH41" s="8"/>
      <c r="AJ41" s="56"/>
      <c r="AK41" s="59" t="s">
        <v>62</v>
      </c>
      <c r="AL41" s="8"/>
      <c r="AM41" s="8" t="s">
        <v>64</v>
      </c>
      <c r="AN41" s="8"/>
      <c r="AO41" s="8"/>
      <c r="AP41" s="8"/>
      <c r="AQ41" s="8"/>
      <c r="AR41" s="8"/>
    </row>
    <row r="42" spans="1:44" ht="12" customHeight="1" x14ac:dyDescent="0.2">
      <c r="A42" s="57" t="str">
        <f>IF(D42="","",IF(D42&gt;D41,"ì",IF(D42=D41,"è","î")))</f>
        <v/>
      </c>
      <c r="B42" s="62" t="str">
        <f t="shared" ref="B42:B52" si="3">IF(D42="","",IF(AND(D42&gt;F42,NOT(F42="")),"R",IF(AND(D42&gt;E42,NOT(E42="")),"Y","G")))</f>
        <v/>
      </c>
      <c r="C42" s="16">
        <v>43159</v>
      </c>
      <c r="D42" s="104" t="str">
        <f>Data!J22</f>
        <v/>
      </c>
      <c r="E42" s="23"/>
      <c r="F42" s="23"/>
      <c r="G42" s="23">
        <v>0</v>
      </c>
      <c r="H42" s="23"/>
      <c r="I42" s="23"/>
      <c r="J42" s="23"/>
      <c r="K42" s="24"/>
      <c r="L42" s="25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Z42" s="8"/>
      <c r="AA42" s="18"/>
      <c r="AB42" s="8"/>
      <c r="AC42" s="19" t="s">
        <v>23</v>
      </c>
      <c r="AD42" s="8"/>
      <c r="AE42" s="8"/>
      <c r="AF42" s="8"/>
      <c r="AG42" s="8"/>
      <c r="AH42" s="8"/>
      <c r="AJ42" s="55"/>
      <c r="AK42" s="15"/>
      <c r="AL42" s="8"/>
      <c r="AM42" s="26" t="s">
        <v>68</v>
      </c>
      <c r="AN42" s="8"/>
      <c r="AO42" s="8"/>
      <c r="AP42" s="8"/>
      <c r="AQ42" s="8"/>
      <c r="AR42" s="8"/>
    </row>
    <row r="43" spans="1:44" ht="12" customHeight="1" x14ac:dyDescent="0.2">
      <c r="A43" s="57" t="str">
        <f t="shared" ref="A43:A58" si="4">IF(D43="","",IF(D43&gt;D42,"ì",IF(D43=D42,"è","î")))</f>
        <v/>
      </c>
      <c r="B43" s="62" t="str">
        <f t="shared" si="3"/>
        <v/>
      </c>
      <c r="C43" s="16">
        <v>43190</v>
      </c>
      <c r="D43" s="104" t="str">
        <f>Data!J23</f>
        <v/>
      </c>
      <c r="E43" s="23"/>
      <c r="F43" s="23"/>
      <c r="G43" s="23">
        <v>0</v>
      </c>
      <c r="H43" s="23"/>
      <c r="I43" s="23"/>
      <c r="J43" s="23"/>
      <c r="K43" s="24"/>
      <c r="L43" s="25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Z43" s="8"/>
      <c r="AA43" s="8"/>
      <c r="AB43" s="8"/>
      <c r="AC43" s="19"/>
      <c r="AD43" s="8"/>
      <c r="AE43" s="8"/>
      <c r="AF43" s="8"/>
      <c r="AG43" s="8"/>
      <c r="AH43" s="8"/>
      <c r="AJ43" s="56"/>
      <c r="AK43" s="59" t="s">
        <v>61</v>
      </c>
      <c r="AL43" s="8"/>
      <c r="AM43" s="8" t="s">
        <v>65</v>
      </c>
      <c r="AN43" s="8"/>
      <c r="AO43" s="8"/>
      <c r="AP43" s="8"/>
      <c r="AQ43" s="8"/>
      <c r="AR43" s="8"/>
    </row>
    <row r="44" spans="1:44" ht="12" customHeight="1" x14ac:dyDescent="0.2">
      <c r="A44" s="57" t="str">
        <f t="shared" si="4"/>
        <v/>
      </c>
      <c r="B44" s="62" t="str">
        <f t="shared" si="3"/>
        <v/>
      </c>
      <c r="C44" s="16">
        <v>43220</v>
      </c>
      <c r="D44" s="104" t="str">
        <f>Data!J24</f>
        <v/>
      </c>
      <c r="E44" s="23"/>
      <c r="F44" s="23"/>
      <c r="G44" s="23">
        <v>0</v>
      </c>
      <c r="H44" s="23"/>
      <c r="I44" s="23"/>
      <c r="J44" s="23"/>
      <c r="K44" s="24"/>
      <c r="L44" s="25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Z44" s="8"/>
      <c r="AA44" s="20"/>
      <c r="AB44" s="8"/>
      <c r="AC44" s="19" t="s">
        <v>30</v>
      </c>
      <c r="AD44" s="8"/>
      <c r="AE44" s="8"/>
      <c r="AF44" s="8"/>
      <c r="AG44" s="8"/>
      <c r="AH44" s="8"/>
      <c r="AJ44" s="55"/>
      <c r="AK44" s="15"/>
      <c r="AL44" s="8"/>
      <c r="AM44" s="26" t="s">
        <v>69</v>
      </c>
      <c r="AN44" s="8"/>
      <c r="AO44" s="8"/>
      <c r="AP44" s="8"/>
      <c r="AQ44" s="8"/>
      <c r="AR44" s="8"/>
    </row>
    <row r="45" spans="1:44" ht="12" customHeight="1" x14ac:dyDescent="0.2">
      <c r="A45" s="57" t="str">
        <f t="shared" si="4"/>
        <v/>
      </c>
      <c r="B45" s="62" t="str">
        <f t="shared" si="3"/>
        <v/>
      </c>
      <c r="C45" s="16">
        <v>43251</v>
      </c>
      <c r="D45" s="104" t="str">
        <f>Data!J25</f>
        <v/>
      </c>
      <c r="E45" s="23"/>
      <c r="F45" s="23"/>
      <c r="G45" s="23">
        <v>0</v>
      </c>
      <c r="H45" s="23"/>
      <c r="I45" s="23"/>
      <c r="J45" s="23"/>
      <c r="K45" s="24"/>
      <c r="L45" s="25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Z45" s="8"/>
      <c r="AA45" s="8"/>
      <c r="AB45" s="8"/>
      <c r="AC45" s="19"/>
      <c r="AD45" s="8"/>
      <c r="AE45" s="8"/>
      <c r="AF45" s="8"/>
      <c r="AG45" s="8"/>
      <c r="AH45" s="8"/>
      <c r="AJ45" s="56"/>
      <c r="AK45" s="59" t="s">
        <v>63</v>
      </c>
      <c r="AL45" s="8"/>
      <c r="AM45" s="8" t="s">
        <v>32</v>
      </c>
      <c r="AN45" s="8"/>
      <c r="AO45" s="8"/>
      <c r="AP45" s="8"/>
      <c r="AQ45" s="8"/>
      <c r="AR45" s="8"/>
    </row>
    <row r="46" spans="1:44" ht="12" customHeight="1" x14ac:dyDescent="0.2">
      <c r="A46" s="57" t="str">
        <f t="shared" si="4"/>
        <v/>
      </c>
      <c r="B46" s="62" t="str">
        <f t="shared" si="3"/>
        <v/>
      </c>
      <c r="C46" s="16">
        <v>43281</v>
      </c>
      <c r="D46" s="104" t="str">
        <f>Data!J26</f>
        <v/>
      </c>
      <c r="E46" s="23"/>
      <c r="F46" s="23"/>
      <c r="G46" s="23">
        <v>0</v>
      </c>
      <c r="H46" s="23"/>
      <c r="I46" s="23"/>
      <c r="J46" s="23"/>
      <c r="K46" s="24"/>
      <c r="L46" s="25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Z46" s="8"/>
      <c r="AA46" s="21"/>
      <c r="AB46" s="8"/>
      <c r="AC46" s="19" t="s">
        <v>31</v>
      </c>
      <c r="AD46" s="8"/>
      <c r="AE46" s="8"/>
      <c r="AF46" s="8"/>
      <c r="AG46" s="8"/>
      <c r="AH46" s="8"/>
      <c r="AJ46" s="8"/>
      <c r="AK46" s="8"/>
      <c r="AL46" s="8"/>
      <c r="AM46" s="26" t="s">
        <v>70</v>
      </c>
      <c r="AN46" s="8"/>
      <c r="AO46" s="8"/>
      <c r="AP46" s="8"/>
      <c r="AQ46" s="8"/>
      <c r="AR46" s="8"/>
    </row>
    <row r="47" spans="1:44" ht="12" customHeight="1" x14ac:dyDescent="0.2">
      <c r="A47" s="57"/>
      <c r="B47" s="62" t="str">
        <f t="shared" si="3"/>
        <v/>
      </c>
      <c r="C47" s="16">
        <v>43312</v>
      </c>
      <c r="D47" s="104" t="str">
        <f>Data!J27</f>
        <v/>
      </c>
      <c r="E47" s="23"/>
      <c r="F47" s="23"/>
      <c r="G47" s="23">
        <v>0</v>
      </c>
      <c r="H47" s="23"/>
      <c r="I47" s="23"/>
      <c r="J47" s="17"/>
      <c r="K47" s="102"/>
      <c r="L47" s="25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Z47" s="8"/>
      <c r="AA47" s="8"/>
      <c r="AB47" s="8"/>
      <c r="AC47" s="19"/>
      <c r="AD47" s="8"/>
      <c r="AE47" s="8"/>
      <c r="AF47" s="8"/>
      <c r="AG47" s="8"/>
      <c r="AH47" s="8"/>
      <c r="AR47" s="50"/>
    </row>
    <row r="48" spans="1:44" ht="12" customHeight="1" x14ac:dyDescent="0.2">
      <c r="A48" s="57" t="str">
        <f t="shared" si="4"/>
        <v/>
      </c>
      <c r="B48" s="62" t="str">
        <f t="shared" si="3"/>
        <v/>
      </c>
      <c r="C48" s="16">
        <v>43343</v>
      </c>
      <c r="D48" s="104" t="str">
        <f>Data!J28</f>
        <v/>
      </c>
      <c r="E48" s="23"/>
      <c r="F48" s="23"/>
      <c r="G48" s="23">
        <v>0</v>
      </c>
      <c r="H48" s="23"/>
      <c r="I48" s="23"/>
      <c r="J48" s="17"/>
      <c r="K48" s="102"/>
      <c r="L48" s="25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Z48" s="8"/>
      <c r="AA48" s="8"/>
      <c r="AB48" s="8"/>
      <c r="AC48" s="19"/>
      <c r="AD48" s="8"/>
      <c r="AE48" s="8"/>
      <c r="AF48" s="8"/>
      <c r="AG48" s="8"/>
      <c r="AH48" s="8"/>
    </row>
    <row r="49" spans="1:34" ht="12" customHeight="1" x14ac:dyDescent="0.2">
      <c r="A49" s="57" t="str">
        <f t="shared" si="4"/>
        <v/>
      </c>
      <c r="B49" s="62" t="str">
        <f t="shared" si="3"/>
        <v/>
      </c>
      <c r="C49" s="16">
        <v>43373</v>
      </c>
      <c r="D49" s="104" t="str">
        <f>Data!J29</f>
        <v/>
      </c>
      <c r="E49" s="23"/>
      <c r="F49" s="23"/>
      <c r="G49" s="23">
        <v>0</v>
      </c>
      <c r="H49" s="23"/>
      <c r="I49" s="23"/>
      <c r="J49" s="17"/>
      <c r="K49" s="102"/>
      <c r="L49" s="25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" customHeight="1" x14ac:dyDescent="0.2">
      <c r="A50" s="57" t="str">
        <f t="shared" si="4"/>
        <v/>
      </c>
      <c r="B50" s="62" t="str">
        <f t="shared" si="3"/>
        <v/>
      </c>
      <c r="C50" s="16">
        <v>43404</v>
      </c>
      <c r="D50" s="104" t="str">
        <f>Data!J30</f>
        <v/>
      </c>
      <c r="E50" s="23"/>
      <c r="F50" s="23"/>
      <c r="G50" s="23">
        <v>0</v>
      </c>
      <c r="H50" s="23"/>
      <c r="I50" s="23"/>
      <c r="J50" s="17"/>
      <c r="K50" s="102"/>
      <c r="L50" s="25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2" customHeight="1" x14ac:dyDescent="0.2">
      <c r="A51" s="57" t="str">
        <f t="shared" si="4"/>
        <v/>
      </c>
      <c r="B51" s="62" t="str">
        <f t="shared" si="3"/>
        <v/>
      </c>
      <c r="C51" s="16">
        <v>43434</v>
      </c>
      <c r="D51" s="104" t="str">
        <f>Data!J31</f>
        <v/>
      </c>
      <c r="E51" s="23"/>
      <c r="F51" s="23"/>
      <c r="G51" s="23">
        <v>0</v>
      </c>
      <c r="H51" s="23"/>
      <c r="I51" s="23"/>
      <c r="J51" s="17"/>
      <c r="K51" s="102"/>
      <c r="L51" s="25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</row>
    <row r="52" spans="1:34" ht="12" customHeight="1" x14ac:dyDescent="0.2">
      <c r="A52" s="57" t="str">
        <f t="shared" si="4"/>
        <v/>
      </c>
      <c r="B52" s="62" t="str">
        <f t="shared" si="3"/>
        <v/>
      </c>
      <c r="C52" s="16">
        <v>43465</v>
      </c>
      <c r="D52" s="104" t="str">
        <f>Data!J32</f>
        <v/>
      </c>
      <c r="E52" s="23"/>
      <c r="F52" s="23"/>
      <c r="G52" s="23">
        <v>0</v>
      </c>
      <c r="H52" s="23"/>
      <c r="I52" s="23"/>
      <c r="J52" s="17"/>
      <c r="K52" s="102"/>
      <c r="L52" s="25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2" customHeight="1" x14ac:dyDescent="0.2">
      <c r="A53" s="57" t="str">
        <f t="shared" si="4"/>
        <v/>
      </c>
      <c r="B53" s="62" t="str">
        <f t="shared" ref="B53:B58" si="5">IF(D53="","",IF(AND(D53&gt;G53,NOT(G53="")),"B",IF(AND(D53&gt;F53,NOT(F53="")),"R",IF(AND(D53&gt;E53,NOT(E53="")),"Y","G"))))</f>
        <v/>
      </c>
      <c r="C53" s="110"/>
      <c r="D53" s="111"/>
      <c r="E53" s="111"/>
      <c r="F53" s="111"/>
      <c r="G53" s="111"/>
      <c r="H53" s="111"/>
      <c r="I53" s="111"/>
      <c r="J53" s="111"/>
      <c r="K53" s="112"/>
      <c r="L53" s="113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Z53" s="9"/>
      <c r="AA53" s="10" t="s">
        <v>80</v>
      </c>
      <c r="AB53" s="9"/>
      <c r="AC53" s="9"/>
      <c r="AD53" s="49" t="s">
        <v>66</v>
      </c>
      <c r="AE53" s="49">
        <f t="array" ref="AE53">SUMPRODUCT(MAX(($D41:$D58&lt;&gt;"")*(ROW(D41:D58))))</f>
        <v>0</v>
      </c>
      <c r="AF53" s="9" t="s">
        <v>67</v>
      </c>
      <c r="AG53" s="60">
        <f>INDEX(C:C,AE53)</f>
        <v>0</v>
      </c>
      <c r="AH53" s="9"/>
    </row>
    <row r="54" spans="1:34" ht="12" customHeight="1" x14ac:dyDescent="0.2">
      <c r="A54" s="57" t="str">
        <f t="shared" si="4"/>
        <v/>
      </c>
      <c r="B54" s="62" t="str">
        <f t="shared" si="5"/>
        <v/>
      </c>
      <c r="C54" s="114"/>
      <c r="D54" s="115"/>
      <c r="E54" s="115"/>
      <c r="F54" s="115"/>
      <c r="G54" s="115"/>
      <c r="H54" s="115"/>
      <c r="I54" s="115"/>
      <c r="J54" s="115"/>
      <c r="K54" s="116"/>
      <c r="L54" s="117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2" customHeight="1" x14ac:dyDescent="0.2">
      <c r="A55" s="57" t="str">
        <f t="shared" si="4"/>
        <v/>
      </c>
      <c r="B55" s="62" t="str">
        <f t="shared" si="5"/>
        <v/>
      </c>
      <c r="C55" s="114"/>
      <c r="D55" s="115"/>
      <c r="E55" s="115"/>
      <c r="F55" s="115"/>
      <c r="G55" s="115"/>
      <c r="H55" s="115"/>
      <c r="I55" s="115"/>
      <c r="J55" s="115"/>
      <c r="K55" s="116"/>
      <c r="L55" s="117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Z55" s="187" t="str">
        <f>D38</f>
        <v>YTD  WI Rej. Rate</v>
      </c>
      <c r="AA55" s="189" t="s">
        <v>20</v>
      </c>
      <c r="AB55" s="189" t="s">
        <v>21</v>
      </c>
      <c r="AC55" s="189" t="s">
        <v>22</v>
      </c>
      <c r="AD55" s="189"/>
      <c r="AE55" s="187"/>
      <c r="AF55" s="187" t="s">
        <v>38</v>
      </c>
      <c r="AG55" s="187" t="s">
        <v>0</v>
      </c>
      <c r="AH55" s="187" t="s">
        <v>29</v>
      </c>
    </row>
    <row r="56" spans="1:34" ht="12" customHeight="1" x14ac:dyDescent="0.2">
      <c r="A56" s="57" t="str">
        <f t="shared" si="4"/>
        <v/>
      </c>
      <c r="B56" s="62" t="str">
        <f t="shared" si="5"/>
        <v/>
      </c>
      <c r="C56" s="114"/>
      <c r="D56" s="115"/>
      <c r="E56" s="115"/>
      <c r="F56" s="115"/>
      <c r="G56" s="115"/>
      <c r="H56" s="115"/>
      <c r="I56" s="115"/>
      <c r="J56" s="115"/>
      <c r="K56" s="116"/>
      <c r="L56" s="117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Z56" s="188"/>
      <c r="AA56" s="190"/>
      <c r="AB56" s="190"/>
      <c r="AC56" s="190"/>
      <c r="AD56" s="190"/>
      <c r="AE56" s="188"/>
      <c r="AF56" s="188"/>
      <c r="AG56" s="188"/>
      <c r="AH56" s="188"/>
    </row>
    <row r="57" spans="1:34" ht="12" customHeight="1" x14ac:dyDescent="0.2">
      <c r="A57" s="57" t="str">
        <f t="shared" si="4"/>
        <v/>
      </c>
      <c r="B57" s="62" t="str">
        <f t="shared" si="5"/>
        <v/>
      </c>
      <c r="C57" s="114"/>
      <c r="D57" s="115"/>
      <c r="E57" s="115"/>
      <c r="F57" s="115"/>
      <c r="G57" s="115"/>
      <c r="H57" s="115"/>
      <c r="I57" s="115"/>
      <c r="J57" s="115"/>
      <c r="K57" s="116"/>
      <c r="L57" s="117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2" customHeight="1" x14ac:dyDescent="0.2">
      <c r="A58" s="57" t="str">
        <f t="shared" si="4"/>
        <v/>
      </c>
      <c r="B58" s="62" t="str">
        <f t="shared" si="5"/>
        <v/>
      </c>
      <c r="C58" s="114"/>
      <c r="D58" s="115"/>
      <c r="E58" s="115"/>
      <c r="F58" s="115"/>
      <c r="G58" s="115"/>
      <c r="H58" s="115"/>
      <c r="I58" s="115"/>
      <c r="J58" s="115"/>
      <c r="K58" s="116"/>
      <c r="L58" s="117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Z58" s="52">
        <f>INDEX(D:D,AE53)</f>
        <v>0</v>
      </c>
      <c r="AA58" s="52">
        <f>INDEX(E:E,AE53)</f>
        <v>0</v>
      </c>
      <c r="AB58" s="52">
        <f>INDEX(F:F,AE53)</f>
        <v>0</v>
      </c>
      <c r="AC58" s="52">
        <f>INDEX(G:G,AE53)</f>
        <v>0</v>
      </c>
      <c r="AD58" s="52"/>
      <c r="AE58" s="52"/>
      <c r="AF58" s="51">
        <f>INDEX(L:L,AE53)</f>
        <v>0</v>
      </c>
      <c r="AG58" s="61" t="str">
        <f>INDEX(B:B,AE53)</f>
        <v/>
      </c>
      <c r="AH58" s="58" t="str">
        <f>INDEX(A:A,AE53)</f>
        <v/>
      </c>
    </row>
    <row r="59" spans="1:34" ht="12" customHeight="1" x14ac:dyDescent="0.2"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Z59" s="8"/>
      <c r="AA59" s="8"/>
      <c r="AB59" s="8"/>
      <c r="AC59" s="8"/>
      <c r="AD59" s="8"/>
      <c r="AE59" s="8"/>
      <c r="AF59" s="8"/>
      <c r="AG59" s="8"/>
      <c r="AH59" s="8"/>
    </row>
  </sheetData>
  <mergeCells count="52">
    <mergeCell ref="AH55:AH56"/>
    <mergeCell ref="J38:J39"/>
    <mergeCell ref="K38:K39"/>
    <mergeCell ref="L38:L39"/>
    <mergeCell ref="Z55:Z56"/>
    <mergeCell ref="AA55:AA56"/>
    <mergeCell ref="AB55:AB56"/>
    <mergeCell ref="AC55:AC56"/>
    <mergeCell ref="AD55:AD56"/>
    <mergeCell ref="AE55:AE56"/>
    <mergeCell ref="AF55:AF56"/>
    <mergeCell ref="AG55:AG56"/>
    <mergeCell ref="B34:T34"/>
    <mergeCell ref="U34:W34"/>
    <mergeCell ref="D36:W36"/>
    <mergeCell ref="C38:C39"/>
    <mergeCell ref="D38:D39"/>
    <mergeCell ref="E38:E39"/>
    <mergeCell ref="F38:F39"/>
    <mergeCell ref="G38:G39"/>
    <mergeCell ref="H38:H39"/>
    <mergeCell ref="I38:I39"/>
    <mergeCell ref="AH28:AH29"/>
    <mergeCell ref="J11:J12"/>
    <mergeCell ref="K11:K12"/>
    <mergeCell ref="L11:L12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B7:T7"/>
    <mergeCell ref="U7:W7"/>
    <mergeCell ref="D9:W9"/>
    <mergeCell ref="C11:C12"/>
    <mergeCell ref="D11:D12"/>
    <mergeCell ref="E11:E12"/>
    <mergeCell ref="F11:F12"/>
    <mergeCell ref="G11:G12"/>
    <mergeCell ref="H11:H12"/>
    <mergeCell ref="I11:I12"/>
    <mergeCell ref="G2:W2"/>
    <mergeCell ref="Z2:AL2"/>
    <mergeCell ref="C4:D4"/>
    <mergeCell ref="E4:G4"/>
    <mergeCell ref="H4:W5"/>
    <mergeCell ref="Z4:AL5"/>
    <mergeCell ref="C5:D5"/>
    <mergeCell ref="E5:G5"/>
  </mergeCells>
  <conditionalFormatting sqref="AG31">
    <cfRule type="cellIs" dxfId="22" priority="17" operator="equal">
      <formula>"B"</formula>
    </cfRule>
    <cfRule type="cellIs" dxfId="21" priority="18" operator="equal">
      <formula>"R"</formula>
    </cfRule>
    <cfRule type="cellIs" dxfId="20" priority="19" operator="equal">
      <formula>"Y"</formula>
    </cfRule>
    <cfRule type="cellIs" dxfId="19" priority="20" operator="equal">
      <formula>"G"</formula>
    </cfRule>
  </conditionalFormatting>
  <conditionalFormatting sqref="AG58">
    <cfRule type="cellIs" dxfId="18" priority="13" operator="equal">
      <formula>"B"</formula>
    </cfRule>
    <cfRule type="cellIs" dxfId="17" priority="14" operator="equal">
      <formula>"R"</formula>
    </cfRule>
    <cfRule type="cellIs" dxfId="16" priority="15" operator="equal">
      <formula>"Y"</formula>
    </cfRule>
    <cfRule type="cellIs" dxfId="15" priority="16" operator="equal">
      <formula>"G"</formula>
    </cfRule>
  </conditionalFormatting>
  <conditionalFormatting sqref="B14:B25">
    <cfRule type="cellIs" dxfId="14" priority="9" operator="equal">
      <formula>"B"</formula>
    </cfRule>
    <cfRule type="cellIs" dxfId="13" priority="10" operator="equal">
      <formula>"R"</formula>
    </cfRule>
    <cfRule type="cellIs" dxfId="12" priority="11" operator="equal">
      <formula>"Y"</formula>
    </cfRule>
    <cfRule type="cellIs" dxfId="11" priority="12" operator="equal">
      <formula>"G"</formula>
    </cfRule>
  </conditionalFormatting>
  <conditionalFormatting sqref="B26:B31">
    <cfRule type="cellIs" dxfId="10" priority="5" operator="equal">
      <formula>"B"</formula>
    </cfRule>
    <cfRule type="cellIs" dxfId="9" priority="6" operator="equal">
      <formula>"R"</formula>
    </cfRule>
    <cfRule type="cellIs" dxfId="8" priority="7" operator="equal">
      <formula>"Y"</formula>
    </cfRule>
    <cfRule type="cellIs" dxfId="7" priority="8" operator="equal">
      <formula>"G"</formula>
    </cfRule>
  </conditionalFormatting>
  <conditionalFormatting sqref="B41:B58">
    <cfRule type="cellIs" dxfId="6" priority="1" operator="equal">
      <formula>"B"</formula>
    </cfRule>
    <cfRule type="cellIs" dxfId="5" priority="2" operator="equal">
      <formula>"R"</formula>
    </cfRule>
    <cfRule type="cellIs" dxfId="4" priority="3" operator="equal">
      <formula>"Y"</formula>
    </cfRule>
    <cfRule type="cellIs" dxfId="3" priority="4" operator="equal">
      <formula>"G"</formula>
    </cfRule>
  </conditionalFormatting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rowBreaks count="1" manualBreakCount="1">
    <brk id="32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showGridLines="0" zoomScaleNormal="100" workbookViewId="0"/>
  </sheetViews>
  <sheetFormatPr defaultColWidth="6.5" defaultRowHeight="12" customHeight="1" x14ac:dyDescent="0.2"/>
  <cols>
    <col min="1" max="1" width="2" style="1" customWidth="1"/>
    <col min="2" max="5" width="6.5" style="1" customWidth="1"/>
    <col min="6" max="6" width="9.625" style="1" customWidth="1"/>
    <col min="7" max="7" width="5.625" style="1" customWidth="1"/>
    <col min="8" max="8" width="3.25" style="27" customWidth="1"/>
    <col min="9" max="12" width="6.5" style="1" customWidth="1"/>
    <col min="13" max="13" width="9.625" style="1" customWidth="1"/>
    <col min="14" max="14" width="5.625" style="1" customWidth="1"/>
    <col min="15" max="15" width="3.25" style="27" customWidth="1"/>
    <col min="16" max="19" width="6.5" style="1" customWidth="1"/>
    <col min="20" max="20" width="9.625" style="1" customWidth="1"/>
    <col min="21" max="21" width="5.625" style="1" customWidth="1"/>
    <col min="22" max="22" width="2" style="1" customWidth="1"/>
    <col min="23" max="16384" width="6.5" style="1"/>
  </cols>
  <sheetData>
    <row r="1" spans="1:39" ht="8.25" customHeight="1" x14ac:dyDescent="0.2"/>
    <row r="2" spans="1:39" ht="24" customHeight="1" x14ac:dyDescent="0.2">
      <c r="F2" s="208" t="s">
        <v>10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X2" s="191" t="s">
        <v>39</v>
      </c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</row>
    <row r="3" spans="1:39" ht="4.5" customHeight="1" x14ac:dyDescent="0.2">
      <c r="M3" s="3"/>
    </row>
    <row r="4" spans="1:39" ht="12" customHeight="1" x14ac:dyDescent="0.2">
      <c r="A4" s="4"/>
      <c r="B4" s="156" t="s">
        <v>11</v>
      </c>
      <c r="C4" s="156"/>
      <c r="D4" s="156"/>
      <c r="E4" s="199" t="s">
        <v>33</v>
      </c>
      <c r="F4" s="199"/>
      <c r="G4" s="199"/>
      <c r="H4" s="159" t="str">
        <f>Summary!H4</f>
        <v>Work Item Rejection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4"/>
      <c r="X4" s="211" t="s">
        <v>41</v>
      </c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</row>
    <row r="5" spans="1:39" ht="12" customHeight="1" x14ac:dyDescent="0.2">
      <c r="A5" s="4"/>
      <c r="B5" s="156" t="s">
        <v>45</v>
      </c>
      <c r="C5" s="156"/>
      <c r="D5" s="156"/>
      <c r="E5" s="158" t="s">
        <v>53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4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</row>
    <row r="6" spans="1:39" ht="6" customHeight="1" x14ac:dyDescent="0.2">
      <c r="B6" s="3"/>
      <c r="C6" s="3"/>
      <c r="D6" s="3"/>
      <c r="E6" s="3"/>
      <c r="F6" s="3"/>
      <c r="G6" s="3"/>
      <c r="H6" s="28"/>
      <c r="I6" s="3"/>
      <c r="J6" s="3"/>
      <c r="K6" s="3"/>
      <c r="L6" s="3"/>
      <c r="M6" s="3"/>
      <c r="N6" s="3"/>
      <c r="O6" s="28"/>
      <c r="P6" s="3"/>
      <c r="Q6" s="3"/>
      <c r="R6" s="3"/>
      <c r="S6" s="3"/>
      <c r="T6" s="3"/>
      <c r="U6" s="3"/>
    </row>
    <row r="7" spans="1:39" ht="12" customHeight="1" x14ac:dyDescent="0.2">
      <c r="B7" s="212" t="s">
        <v>46</v>
      </c>
      <c r="C7" s="212"/>
      <c r="D7" s="212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X7" s="30" t="s">
        <v>91</v>
      </c>
    </row>
    <row r="8" spans="1:39" ht="6" customHeight="1" x14ac:dyDescent="0.2">
      <c r="B8" s="3"/>
      <c r="C8" s="3"/>
      <c r="D8" s="3"/>
      <c r="E8" s="3"/>
      <c r="F8" s="3"/>
      <c r="G8" s="3"/>
      <c r="H8" s="28"/>
      <c r="I8" s="3"/>
      <c r="J8" s="3"/>
      <c r="K8" s="3"/>
      <c r="L8" s="3"/>
      <c r="M8" s="3"/>
      <c r="N8" s="3"/>
      <c r="O8" s="28"/>
      <c r="P8" s="3"/>
      <c r="Q8" s="3"/>
      <c r="R8" s="3"/>
      <c r="S8" s="3"/>
      <c r="T8" s="3"/>
      <c r="U8" s="3"/>
    </row>
    <row r="9" spans="1:39" ht="12" customHeight="1" x14ac:dyDescent="0.2">
      <c r="B9" s="212" t="s">
        <v>47</v>
      </c>
      <c r="C9" s="212"/>
      <c r="D9" s="212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X9" s="1" t="s">
        <v>90</v>
      </c>
    </row>
    <row r="10" spans="1:39" ht="12" customHeight="1" x14ac:dyDescent="0.2">
      <c r="B10" s="31"/>
      <c r="C10" s="31"/>
      <c r="D10" s="31"/>
      <c r="E10" s="31"/>
      <c r="F10" s="31"/>
      <c r="G10" s="31"/>
      <c r="H10" s="32"/>
      <c r="I10" s="31"/>
      <c r="J10" s="31"/>
      <c r="K10" s="31"/>
      <c r="L10" s="31"/>
      <c r="M10" s="33"/>
      <c r="N10" s="33"/>
      <c r="O10" s="32"/>
      <c r="P10" s="33"/>
      <c r="Q10" s="31"/>
      <c r="R10" s="31"/>
      <c r="S10" s="31"/>
      <c r="T10" s="31"/>
      <c r="U10" s="31"/>
      <c r="X10" s="1" t="s">
        <v>54</v>
      </c>
    </row>
    <row r="11" spans="1:39" ht="21" customHeight="1" x14ac:dyDescent="0.2">
      <c r="B11" s="214" t="s">
        <v>48</v>
      </c>
      <c r="C11" s="214"/>
      <c r="D11" s="214"/>
      <c r="E11" s="214"/>
      <c r="F11" s="214"/>
      <c r="G11" s="214"/>
      <c r="H11" s="34"/>
      <c r="I11" s="215" t="s">
        <v>49</v>
      </c>
      <c r="J11" s="215"/>
      <c r="K11" s="215"/>
      <c r="L11" s="215"/>
      <c r="M11" s="215"/>
      <c r="N11" s="215"/>
      <c r="O11" s="34"/>
      <c r="P11" s="216" t="s">
        <v>50</v>
      </c>
      <c r="Q11" s="216"/>
      <c r="R11" s="216"/>
      <c r="S11" s="216"/>
      <c r="T11" s="216"/>
      <c r="U11" s="216"/>
      <c r="X11" s="6" t="s">
        <v>55</v>
      </c>
    </row>
    <row r="12" spans="1:39" ht="21.75" customHeight="1" x14ac:dyDescent="0.2">
      <c r="B12" s="217" t="s">
        <v>56</v>
      </c>
      <c r="C12" s="217"/>
      <c r="D12" s="217"/>
      <c r="E12" s="217"/>
      <c r="F12" s="35" t="s">
        <v>57</v>
      </c>
      <c r="G12" s="35" t="s">
        <v>58</v>
      </c>
      <c r="H12" s="34"/>
      <c r="I12" s="217" t="s">
        <v>59</v>
      </c>
      <c r="J12" s="217"/>
      <c r="K12" s="217"/>
      <c r="L12" s="217"/>
      <c r="M12" s="35" t="s">
        <v>57</v>
      </c>
      <c r="N12" s="35" t="s">
        <v>58</v>
      </c>
      <c r="O12" s="34"/>
      <c r="P12" s="217" t="s">
        <v>60</v>
      </c>
      <c r="Q12" s="217"/>
      <c r="R12" s="217"/>
      <c r="S12" s="217"/>
      <c r="T12" s="35" t="s">
        <v>57</v>
      </c>
      <c r="U12" s="35" t="s">
        <v>58</v>
      </c>
    </row>
    <row r="13" spans="1:39" ht="37.5" customHeight="1" x14ac:dyDescent="0.2">
      <c r="B13" s="218"/>
      <c r="C13" s="218"/>
      <c r="D13" s="218"/>
      <c r="E13" s="218"/>
      <c r="F13" s="36"/>
      <c r="G13" s="36"/>
      <c r="H13" s="37" t="str">
        <f>IF(G13="Yes",1,"")</f>
        <v/>
      </c>
      <c r="I13" s="219"/>
      <c r="J13" s="218"/>
      <c r="K13" s="218"/>
      <c r="L13" s="218"/>
      <c r="M13" s="36"/>
      <c r="N13" s="36"/>
      <c r="O13" s="37" t="str">
        <f t="shared" ref="O13:O19" si="0">IF(N13="Yes",1,"")</f>
        <v/>
      </c>
      <c r="P13" s="220"/>
      <c r="Q13" s="218"/>
      <c r="R13" s="218"/>
      <c r="S13" s="218"/>
      <c r="T13" s="36"/>
      <c r="U13" s="36"/>
      <c r="V13" s="38" t="str">
        <f>IF(U13="Yes",1,"")</f>
        <v/>
      </c>
    </row>
    <row r="14" spans="1:39" ht="37.5" customHeight="1" x14ac:dyDescent="0.2">
      <c r="B14" s="218"/>
      <c r="C14" s="218"/>
      <c r="D14" s="218"/>
      <c r="E14" s="218"/>
      <c r="F14" s="36"/>
      <c r="G14" s="36"/>
      <c r="H14" s="37" t="str">
        <f t="shared" ref="H14:H19" si="1">IF(G14="Yes",1,"")</f>
        <v/>
      </c>
      <c r="I14" s="219"/>
      <c r="J14" s="218"/>
      <c r="K14" s="218"/>
      <c r="L14" s="218"/>
      <c r="M14" s="36"/>
      <c r="N14" s="36"/>
      <c r="O14" s="37" t="str">
        <f t="shared" si="0"/>
        <v/>
      </c>
      <c r="P14" s="220"/>
      <c r="Q14" s="218"/>
      <c r="R14" s="218"/>
      <c r="S14" s="218"/>
      <c r="T14" s="36"/>
      <c r="U14" s="36"/>
      <c r="V14" s="38" t="str">
        <f t="shared" ref="V14:V19" si="2">IF(U14="Yes",1,"")</f>
        <v/>
      </c>
    </row>
    <row r="15" spans="1:39" ht="37.5" customHeight="1" x14ac:dyDescent="0.2">
      <c r="B15" s="218"/>
      <c r="C15" s="218"/>
      <c r="D15" s="218"/>
      <c r="E15" s="218"/>
      <c r="F15" s="36"/>
      <c r="G15" s="36"/>
      <c r="H15" s="37" t="str">
        <f t="shared" si="1"/>
        <v/>
      </c>
      <c r="I15" s="219"/>
      <c r="J15" s="218"/>
      <c r="K15" s="218"/>
      <c r="L15" s="218"/>
      <c r="M15" s="36"/>
      <c r="N15" s="36"/>
      <c r="O15" s="37" t="str">
        <f t="shared" si="0"/>
        <v/>
      </c>
      <c r="P15" s="220"/>
      <c r="Q15" s="218"/>
      <c r="R15" s="218"/>
      <c r="S15" s="218"/>
      <c r="T15" s="36"/>
      <c r="U15" s="36"/>
      <c r="V15" s="38" t="str">
        <f t="shared" si="2"/>
        <v/>
      </c>
    </row>
    <row r="16" spans="1:39" ht="37.5" customHeight="1" x14ac:dyDescent="0.2">
      <c r="B16" s="218"/>
      <c r="C16" s="218"/>
      <c r="D16" s="218"/>
      <c r="E16" s="218"/>
      <c r="F16" s="36"/>
      <c r="G16" s="36"/>
      <c r="H16" s="37" t="str">
        <f t="shared" si="1"/>
        <v/>
      </c>
      <c r="I16" s="219"/>
      <c r="J16" s="218"/>
      <c r="K16" s="218"/>
      <c r="L16" s="218"/>
      <c r="M16" s="36"/>
      <c r="N16" s="36"/>
      <c r="O16" s="37" t="str">
        <f t="shared" si="0"/>
        <v/>
      </c>
      <c r="P16" s="220"/>
      <c r="Q16" s="218"/>
      <c r="R16" s="218"/>
      <c r="S16" s="218"/>
      <c r="T16" s="36"/>
      <c r="U16" s="36"/>
      <c r="V16" s="38" t="str">
        <f t="shared" si="2"/>
        <v/>
      </c>
    </row>
    <row r="17" spans="2:22" ht="37.5" customHeight="1" x14ac:dyDescent="0.2">
      <c r="B17" s="218"/>
      <c r="C17" s="218"/>
      <c r="D17" s="218"/>
      <c r="E17" s="218"/>
      <c r="F17" s="36"/>
      <c r="G17" s="36"/>
      <c r="H17" s="37" t="str">
        <f t="shared" si="1"/>
        <v/>
      </c>
      <c r="I17" s="219"/>
      <c r="J17" s="218"/>
      <c r="K17" s="218"/>
      <c r="L17" s="218"/>
      <c r="M17" s="36"/>
      <c r="N17" s="36"/>
      <c r="O17" s="37" t="str">
        <f t="shared" si="0"/>
        <v/>
      </c>
      <c r="P17" s="220"/>
      <c r="Q17" s="218"/>
      <c r="R17" s="218"/>
      <c r="S17" s="218"/>
      <c r="T17" s="36"/>
      <c r="U17" s="36"/>
      <c r="V17" s="38" t="str">
        <f t="shared" si="2"/>
        <v/>
      </c>
    </row>
    <row r="18" spans="2:22" ht="37.5" customHeight="1" x14ac:dyDescent="0.2">
      <c r="B18" s="218"/>
      <c r="C18" s="218"/>
      <c r="D18" s="218"/>
      <c r="E18" s="218"/>
      <c r="F18" s="36"/>
      <c r="G18" s="36"/>
      <c r="H18" s="37" t="str">
        <f t="shared" si="1"/>
        <v/>
      </c>
      <c r="I18" s="219"/>
      <c r="J18" s="218"/>
      <c r="K18" s="218"/>
      <c r="L18" s="218"/>
      <c r="M18" s="36"/>
      <c r="N18" s="36"/>
      <c r="O18" s="37" t="str">
        <f t="shared" si="0"/>
        <v/>
      </c>
      <c r="P18" s="220"/>
      <c r="Q18" s="218"/>
      <c r="R18" s="218"/>
      <c r="S18" s="218"/>
      <c r="T18" s="36"/>
      <c r="U18" s="36"/>
      <c r="V18" s="38" t="str">
        <f t="shared" si="2"/>
        <v/>
      </c>
    </row>
    <row r="19" spans="2:22" ht="37.5" customHeight="1" x14ac:dyDescent="0.2">
      <c r="B19" s="218"/>
      <c r="C19" s="218"/>
      <c r="D19" s="218"/>
      <c r="E19" s="218"/>
      <c r="F19" s="36"/>
      <c r="G19" s="36"/>
      <c r="H19" s="37" t="str">
        <f t="shared" si="1"/>
        <v/>
      </c>
      <c r="I19" s="219"/>
      <c r="J19" s="218"/>
      <c r="K19" s="218"/>
      <c r="L19" s="218"/>
      <c r="M19" s="36"/>
      <c r="N19" s="36"/>
      <c r="O19" s="37" t="str">
        <f t="shared" si="0"/>
        <v/>
      </c>
      <c r="P19" s="220"/>
      <c r="Q19" s="218"/>
      <c r="R19" s="218"/>
      <c r="S19" s="218"/>
      <c r="T19" s="36"/>
      <c r="U19" s="36"/>
      <c r="V19" s="38" t="str">
        <f t="shared" si="2"/>
        <v/>
      </c>
    </row>
    <row r="20" spans="2:22" s="42" customFormat="1" ht="19.5" customHeight="1" x14ac:dyDescent="0.2">
      <c r="B20" s="221" t="s">
        <v>51</v>
      </c>
      <c r="C20" s="221"/>
      <c r="D20" s="221"/>
      <c r="E20" s="221"/>
      <c r="F20" s="39" t="str">
        <f>IF(SUM(F13:F19)=0,"",SUM(F13:F19))</f>
        <v/>
      </c>
      <c r="G20" s="40"/>
      <c r="H20" s="41"/>
      <c r="I20" s="221" t="s">
        <v>51</v>
      </c>
      <c r="J20" s="221"/>
      <c r="K20" s="221"/>
      <c r="L20" s="221"/>
      <c r="M20" s="39" t="str">
        <f>IF(SUM(M13:M19)=0,"",SUM(M13:M19))</f>
        <v/>
      </c>
      <c r="N20" s="40"/>
      <c r="O20" s="41"/>
      <c r="P20" s="221" t="s">
        <v>51</v>
      </c>
      <c r="Q20" s="221"/>
      <c r="R20" s="221"/>
      <c r="S20" s="221"/>
      <c r="T20" s="39" t="str">
        <f>IF(SUM(T13:T19)=0,"",SUM(T13:T19))</f>
        <v/>
      </c>
      <c r="U20" s="40"/>
    </row>
    <row r="21" spans="2:22" s="45" customFormat="1" ht="12.75" customHeight="1" x14ac:dyDescent="0.15">
      <c r="B21" s="222" t="s">
        <v>52</v>
      </c>
      <c r="C21" s="222"/>
      <c r="D21" s="222"/>
      <c r="E21" s="222"/>
      <c r="F21" s="43"/>
      <c r="G21" s="44" t="str">
        <f>IF(F20="","N/A",SUMPRODUCT(F13:F19,H13:H19)/F20)</f>
        <v>N/A</v>
      </c>
      <c r="H21" s="41"/>
      <c r="I21" s="222" t="s">
        <v>52</v>
      </c>
      <c r="J21" s="222"/>
      <c r="K21" s="222"/>
      <c r="L21" s="222"/>
      <c r="M21" s="43"/>
      <c r="N21" s="44" t="str">
        <f>IF(M20="","N/A",SUMPRODUCT(M13:M19,O13:O19)/M20)</f>
        <v>N/A</v>
      </c>
      <c r="O21" s="41"/>
      <c r="P21" s="222" t="s">
        <v>52</v>
      </c>
      <c r="Q21" s="222"/>
      <c r="R21" s="222"/>
      <c r="S21" s="222"/>
      <c r="T21" s="43"/>
      <c r="U21" s="44" t="str">
        <f>IF(T20="","N/A",SUMPRODUCT(T13:T19,V13:V19)/T20)</f>
        <v>N/A</v>
      </c>
    </row>
    <row r="22" spans="2:22" ht="6" customHeight="1" x14ac:dyDescent="0.2"/>
  </sheetData>
  <mergeCells count="45">
    <mergeCell ref="B20:E20"/>
    <mergeCell ref="I20:L20"/>
    <mergeCell ref="P20:S20"/>
    <mergeCell ref="B21:E21"/>
    <mergeCell ref="I21:L21"/>
    <mergeCell ref="P21:S21"/>
    <mergeCell ref="B18:E18"/>
    <mergeCell ref="I18:L18"/>
    <mergeCell ref="P18:S18"/>
    <mergeCell ref="B19:E19"/>
    <mergeCell ref="I19:L19"/>
    <mergeCell ref="P19:S19"/>
    <mergeCell ref="B16:E16"/>
    <mergeCell ref="I16:L16"/>
    <mergeCell ref="P16:S16"/>
    <mergeCell ref="B17:E17"/>
    <mergeCell ref="I17:L17"/>
    <mergeCell ref="P17:S17"/>
    <mergeCell ref="B14:E14"/>
    <mergeCell ref="I14:L14"/>
    <mergeCell ref="P14:S14"/>
    <mergeCell ref="B15:E15"/>
    <mergeCell ref="I15:L15"/>
    <mergeCell ref="P15:S15"/>
    <mergeCell ref="B12:E12"/>
    <mergeCell ref="I12:L12"/>
    <mergeCell ref="P12:S12"/>
    <mergeCell ref="B13:E13"/>
    <mergeCell ref="I13:L13"/>
    <mergeCell ref="P13:S13"/>
    <mergeCell ref="B7:D7"/>
    <mergeCell ref="E7:V7"/>
    <mergeCell ref="B9:D9"/>
    <mergeCell ref="E9:V9"/>
    <mergeCell ref="B11:G11"/>
    <mergeCell ref="I11:N11"/>
    <mergeCell ref="P11:U11"/>
    <mergeCell ref="X2:AM2"/>
    <mergeCell ref="X4:AM5"/>
    <mergeCell ref="F2:U2"/>
    <mergeCell ref="B4:D4"/>
    <mergeCell ref="E4:G4"/>
    <mergeCell ref="H4:U5"/>
    <mergeCell ref="B5:D5"/>
    <mergeCell ref="E5:G5"/>
  </mergeCells>
  <conditionalFormatting sqref="H13:H19">
    <cfRule type="cellIs" dxfId="2" priority="2" stopIfTrue="1" operator="equal">
      <formula>1</formula>
    </cfRule>
    <cfRule type="cellIs" dxfId="1" priority="3" operator="equal">
      <formula>1</formula>
    </cfRule>
  </conditionalFormatting>
  <conditionalFormatting sqref="O13:O19">
    <cfRule type="cellIs" dxfId="0" priority="1" operator="equal">
      <formula>1</formula>
    </cfRule>
  </conditionalFormatting>
  <dataValidations count="1">
    <dataValidation type="list" allowBlank="1" showInputMessage="1" showErrorMessage="1" sqref="U13:U19 G13:G19 N13:N19">
      <formula1>"No,Yes"</formula1>
    </dataValidation>
  </dataValidations>
  <pageMargins left="0.39370078740157483" right="0.39370078740157483" top="0.39370078740157483" bottom="0.6692913385826772" header="0.39370078740157483" footer="0.35433070866141736"/>
  <pageSetup paperSize="9" orientation="landscape" verticalDpi="0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showGridLines="0" zoomScaleNormal="100" workbookViewId="0"/>
  </sheetViews>
  <sheetFormatPr defaultColWidth="6.5" defaultRowHeight="12" customHeight="1" x14ac:dyDescent="0.2"/>
  <cols>
    <col min="1" max="1" width="2" style="1" customWidth="1"/>
    <col min="2" max="11" width="6.5" style="1" customWidth="1"/>
    <col min="12" max="12" width="2" style="1" customWidth="1"/>
    <col min="13" max="22" width="6.5" style="1" customWidth="1"/>
    <col min="23" max="23" width="2" style="1" customWidth="1"/>
    <col min="24" max="24" width="6.5" style="1"/>
    <col min="25" max="42" width="6.5" style="64"/>
    <col min="43" max="16384" width="6.5" style="1"/>
  </cols>
  <sheetData>
    <row r="1" spans="1:40" ht="8.25" customHeight="1" x14ac:dyDescent="0.2"/>
    <row r="2" spans="1:40" ht="24" customHeight="1" x14ac:dyDescent="0.2">
      <c r="F2" s="208" t="s">
        <v>13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Y2" s="191" t="s">
        <v>39</v>
      </c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</row>
    <row r="3" spans="1:40" ht="4.5" customHeight="1" x14ac:dyDescent="0.2">
      <c r="N3" s="3"/>
    </row>
    <row r="4" spans="1:40" ht="12" customHeight="1" x14ac:dyDescent="0.2">
      <c r="A4" s="4"/>
      <c r="B4" s="156" t="s">
        <v>11</v>
      </c>
      <c r="C4" s="157"/>
      <c r="D4" s="199" t="s">
        <v>33</v>
      </c>
      <c r="E4" s="199"/>
      <c r="F4" s="199"/>
      <c r="G4" s="159" t="str">
        <f>Summary!H4</f>
        <v>Work Item Rejection Rate</v>
      </c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4"/>
      <c r="Y4" s="211" t="s">
        <v>41</v>
      </c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</row>
    <row r="5" spans="1:40" ht="12" customHeight="1" x14ac:dyDescent="0.2">
      <c r="A5" s="4"/>
      <c r="B5" s="156" t="s">
        <v>1</v>
      </c>
      <c r="C5" s="157"/>
      <c r="D5" s="158" t="s">
        <v>53</v>
      </c>
      <c r="E5" s="158"/>
      <c r="F5" s="158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4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</row>
    <row r="6" spans="1:40" ht="6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40" ht="12" customHeight="1" x14ac:dyDescent="0.2">
      <c r="Y7" s="30"/>
    </row>
    <row r="8" spans="1:40" ht="12" customHeight="1" x14ac:dyDescent="0.2">
      <c r="B8" s="225" t="s">
        <v>15</v>
      </c>
      <c r="C8" s="225"/>
      <c r="D8" s="225"/>
      <c r="E8" s="225"/>
      <c r="F8" s="225"/>
      <c r="G8" s="225"/>
      <c r="H8" s="225"/>
      <c r="I8" s="225"/>
      <c r="J8" s="225" t="s">
        <v>14</v>
      </c>
      <c r="K8" s="225"/>
      <c r="L8" s="225"/>
      <c r="M8" s="225"/>
      <c r="N8" s="226" t="s">
        <v>16</v>
      </c>
      <c r="O8" s="226"/>
      <c r="P8" s="226" t="s">
        <v>0</v>
      </c>
      <c r="Q8" s="226"/>
      <c r="R8" s="225" t="s">
        <v>17</v>
      </c>
      <c r="S8" s="225"/>
      <c r="T8" s="225"/>
      <c r="U8" s="225"/>
      <c r="V8" s="225"/>
    </row>
    <row r="9" spans="1:40" ht="15" customHeight="1" x14ac:dyDescent="0.2"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4"/>
      <c r="O9" s="224"/>
      <c r="P9" s="224"/>
      <c r="Q9" s="224"/>
      <c r="R9" s="223"/>
      <c r="S9" s="223"/>
      <c r="T9" s="223"/>
      <c r="U9" s="223"/>
      <c r="V9" s="223"/>
    </row>
    <row r="10" spans="1:40" ht="15" customHeight="1" x14ac:dyDescent="0.2"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4"/>
      <c r="O10" s="224"/>
      <c r="P10" s="224"/>
      <c r="Q10" s="224"/>
      <c r="R10" s="223"/>
      <c r="S10" s="223"/>
      <c r="T10" s="223"/>
      <c r="U10" s="223"/>
      <c r="V10" s="223"/>
    </row>
    <row r="11" spans="1:40" ht="15" customHeight="1" x14ac:dyDescent="0.2"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4"/>
      <c r="O11" s="224"/>
      <c r="P11" s="224"/>
      <c r="Q11" s="224"/>
      <c r="R11" s="223"/>
      <c r="S11" s="223"/>
      <c r="T11" s="223"/>
      <c r="U11" s="223"/>
      <c r="V11" s="223"/>
      <c r="Y11" s="63"/>
    </row>
    <row r="12" spans="1:40" ht="15" customHeight="1" x14ac:dyDescent="0.2"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4"/>
      <c r="O12" s="224"/>
      <c r="P12" s="224"/>
      <c r="Q12" s="224"/>
      <c r="R12" s="223"/>
      <c r="S12" s="223"/>
      <c r="T12" s="223"/>
      <c r="U12" s="223"/>
      <c r="V12" s="223"/>
    </row>
    <row r="13" spans="1:40" ht="15" customHeight="1" x14ac:dyDescent="0.2"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4"/>
      <c r="O13" s="224"/>
      <c r="P13" s="224"/>
      <c r="Q13" s="224"/>
      <c r="R13" s="223"/>
      <c r="S13" s="223"/>
      <c r="T13" s="223"/>
      <c r="U13" s="223"/>
      <c r="V13" s="223"/>
    </row>
    <row r="14" spans="1:40" ht="15" customHeight="1" x14ac:dyDescent="0.2"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4"/>
      <c r="O14" s="224"/>
      <c r="P14" s="224"/>
      <c r="Q14" s="224"/>
      <c r="R14" s="223"/>
      <c r="S14" s="223"/>
      <c r="T14" s="223"/>
      <c r="U14" s="223"/>
      <c r="V14" s="223"/>
    </row>
    <row r="15" spans="1:40" ht="15" customHeight="1" x14ac:dyDescent="0.2"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4"/>
      <c r="O15" s="224"/>
      <c r="P15" s="224"/>
      <c r="Q15" s="224"/>
      <c r="R15" s="223"/>
      <c r="S15" s="223"/>
      <c r="T15" s="223"/>
      <c r="U15" s="223"/>
      <c r="V15" s="223"/>
    </row>
    <row r="16" spans="1:40" ht="15" customHeight="1" x14ac:dyDescent="0.2"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4"/>
      <c r="O16" s="224"/>
      <c r="P16" s="224"/>
      <c r="Q16" s="224"/>
      <c r="R16" s="223"/>
      <c r="S16" s="223"/>
      <c r="T16" s="223"/>
      <c r="U16" s="223"/>
      <c r="V16" s="223"/>
    </row>
    <row r="17" spans="2:42" ht="15" customHeight="1" x14ac:dyDescent="0.2"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4"/>
      <c r="O17" s="224"/>
      <c r="P17" s="224"/>
      <c r="Q17" s="224"/>
      <c r="R17" s="223"/>
      <c r="S17" s="223"/>
      <c r="T17" s="223"/>
      <c r="U17" s="223"/>
      <c r="V17" s="223"/>
    </row>
    <row r="18" spans="2:42" ht="15" customHeight="1" x14ac:dyDescent="0.2"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4"/>
      <c r="O18" s="224"/>
      <c r="P18" s="224"/>
      <c r="Q18" s="224"/>
      <c r="R18" s="223"/>
      <c r="S18" s="223"/>
      <c r="T18" s="223"/>
      <c r="U18" s="223"/>
      <c r="V18" s="223"/>
    </row>
    <row r="19" spans="2:42" ht="15" customHeight="1" x14ac:dyDescent="0.2">
      <c r="B19" s="223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4"/>
      <c r="O19" s="224"/>
      <c r="P19" s="224"/>
      <c r="Q19" s="224"/>
      <c r="R19" s="223"/>
      <c r="S19" s="223"/>
      <c r="T19" s="223"/>
      <c r="U19" s="223"/>
      <c r="V19" s="223"/>
    </row>
    <row r="20" spans="2:42" ht="15" customHeight="1" x14ac:dyDescent="0.2">
      <c r="B20" s="223"/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4"/>
      <c r="O20" s="224"/>
      <c r="P20" s="224"/>
      <c r="Q20" s="224"/>
      <c r="R20" s="223"/>
      <c r="S20" s="223"/>
      <c r="T20" s="223"/>
      <c r="U20" s="223"/>
      <c r="V20" s="223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</row>
    <row r="21" spans="2:42" ht="15" customHeight="1" x14ac:dyDescent="0.2"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4"/>
      <c r="O21" s="224"/>
      <c r="P21" s="224"/>
      <c r="Q21" s="224"/>
      <c r="R21" s="223"/>
      <c r="S21" s="223"/>
      <c r="T21" s="223"/>
      <c r="U21" s="223"/>
      <c r="V21" s="223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</row>
    <row r="22" spans="2:42" ht="15" customHeight="1" x14ac:dyDescent="0.2">
      <c r="B22" s="223"/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4"/>
      <c r="O22" s="224"/>
      <c r="P22" s="224"/>
      <c r="Q22" s="224"/>
      <c r="R22" s="223"/>
      <c r="S22" s="223"/>
      <c r="T22" s="223"/>
      <c r="U22" s="223"/>
      <c r="V22" s="223"/>
    </row>
    <row r="23" spans="2:42" ht="15" customHeight="1" x14ac:dyDescent="0.2"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4"/>
      <c r="O23" s="224"/>
      <c r="P23" s="224"/>
      <c r="Q23" s="224"/>
      <c r="R23" s="223"/>
      <c r="S23" s="223"/>
      <c r="T23" s="223"/>
      <c r="U23" s="223"/>
      <c r="V23" s="223"/>
    </row>
    <row r="24" spans="2:42" ht="15" customHeight="1" x14ac:dyDescent="0.2"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4"/>
      <c r="O24" s="224"/>
      <c r="P24" s="224"/>
      <c r="Q24" s="224"/>
      <c r="R24" s="223"/>
      <c r="S24" s="223"/>
      <c r="T24" s="223"/>
      <c r="U24" s="223"/>
      <c r="V24" s="223"/>
    </row>
    <row r="25" spans="2:42" ht="15" customHeight="1" x14ac:dyDescent="0.2"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4"/>
      <c r="O25" s="224"/>
      <c r="P25" s="224"/>
      <c r="Q25" s="224"/>
      <c r="R25" s="223"/>
      <c r="S25" s="223"/>
      <c r="T25" s="223"/>
      <c r="U25" s="223"/>
      <c r="V25" s="223"/>
    </row>
    <row r="26" spans="2:42" ht="15" customHeight="1" x14ac:dyDescent="0.2"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4"/>
      <c r="O26" s="224"/>
      <c r="P26" s="224"/>
      <c r="Q26" s="224"/>
      <c r="R26" s="223"/>
      <c r="S26" s="223"/>
      <c r="T26" s="223"/>
      <c r="U26" s="223"/>
      <c r="V26" s="223"/>
    </row>
    <row r="27" spans="2:42" ht="15" customHeight="1" x14ac:dyDescent="0.2"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4"/>
      <c r="O27" s="224"/>
      <c r="P27" s="224"/>
      <c r="Q27" s="224"/>
      <c r="R27" s="223"/>
      <c r="S27" s="223"/>
      <c r="T27" s="223"/>
      <c r="U27" s="223"/>
      <c r="V27" s="223"/>
    </row>
    <row r="28" spans="2:42" ht="15" customHeight="1" x14ac:dyDescent="0.2"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4"/>
      <c r="O28" s="224"/>
      <c r="P28" s="224"/>
      <c r="Q28" s="224"/>
      <c r="R28" s="223"/>
      <c r="S28" s="223"/>
      <c r="T28" s="223"/>
      <c r="U28" s="223"/>
      <c r="V28" s="223"/>
    </row>
    <row r="29" spans="2:42" ht="15" customHeight="1" x14ac:dyDescent="0.2"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4"/>
      <c r="O29" s="224"/>
      <c r="P29" s="224"/>
      <c r="Q29" s="224"/>
      <c r="R29" s="223"/>
      <c r="S29" s="223"/>
      <c r="T29" s="223"/>
      <c r="U29" s="223"/>
      <c r="V29" s="223"/>
    </row>
    <row r="30" spans="2:42" ht="15" customHeight="1" x14ac:dyDescent="0.2"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4"/>
      <c r="O30" s="224"/>
      <c r="P30" s="224"/>
      <c r="Q30" s="224"/>
      <c r="R30" s="223"/>
      <c r="S30" s="223"/>
      <c r="T30" s="223"/>
      <c r="U30" s="223"/>
      <c r="V30" s="223"/>
    </row>
    <row r="31" spans="2:42" ht="15" customHeight="1" x14ac:dyDescent="0.2"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4"/>
      <c r="O31" s="224"/>
      <c r="P31" s="224"/>
      <c r="Q31" s="224"/>
      <c r="R31" s="223"/>
      <c r="S31" s="223"/>
      <c r="T31" s="223"/>
      <c r="U31" s="223"/>
      <c r="V31" s="223"/>
    </row>
    <row r="32" spans="2:42" ht="15" customHeight="1" x14ac:dyDescent="0.2"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4"/>
      <c r="O32" s="224"/>
      <c r="P32" s="224"/>
      <c r="Q32" s="224"/>
      <c r="R32" s="223"/>
      <c r="S32" s="223"/>
      <c r="T32" s="223"/>
      <c r="U32" s="223"/>
      <c r="V32" s="223"/>
    </row>
    <row r="33" spans="2:22" ht="15" customHeight="1" x14ac:dyDescent="0.2">
      <c r="B33" s="223"/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4"/>
      <c r="O33" s="224"/>
      <c r="P33" s="224"/>
      <c r="Q33" s="224"/>
      <c r="R33" s="223"/>
      <c r="S33" s="223"/>
      <c r="T33" s="223"/>
      <c r="U33" s="223"/>
      <c r="V33" s="223"/>
    </row>
    <row r="34" spans="2:22" ht="15" customHeight="1" x14ac:dyDescent="0.2"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4"/>
      <c r="O34" s="224"/>
      <c r="P34" s="224"/>
      <c r="Q34" s="224"/>
      <c r="R34" s="223"/>
      <c r="S34" s="223"/>
      <c r="T34" s="223"/>
      <c r="U34" s="223"/>
      <c r="V34" s="223"/>
    </row>
    <row r="35" spans="2:22" ht="6" customHeight="1" x14ac:dyDescent="0.2"/>
  </sheetData>
  <mergeCells count="143">
    <mergeCell ref="J25:M25"/>
    <mergeCell ref="B24:I24"/>
    <mergeCell ref="J24:M24"/>
    <mergeCell ref="N24:O24"/>
    <mergeCell ref="P24:Q24"/>
    <mergeCell ref="R24:V24"/>
    <mergeCell ref="B28:I28"/>
    <mergeCell ref="J28:M28"/>
    <mergeCell ref="N28:O28"/>
    <mergeCell ref="P28:Q28"/>
    <mergeCell ref="R28:V28"/>
    <mergeCell ref="P26:Q26"/>
    <mergeCell ref="R26:V26"/>
    <mergeCell ref="P9:Q9"/>
    <mergeCell ref="R9:V9"/>
    <mergeCell ref="B10:I10"/>
    <mergeCell ref="J10:M10"/>
    <mergeCell ref="N10:O10"/>
    <mergeCell ref="P10:Q10"/>
    <mergeCell ref="J30:M30"/>
    <mergeCell ref="N30:O30"/>
    <mergeCell ref="P30:Q30"/>
    <mergeCell ref="R30:V30"/>
    <mergeCell ref="B30:I30"/>
    <mergeCell ref="B16:I16"/>
    <mergeCell ref="J16:M16"/>
    <mergeCell ref="N16:O16"/>
    <mergeCell ref="P16:Q16"/>
    <mergeCell ref="R16:V16"/>
    <mergeCell ref="B17:I17"/>
    <mergeCell ref="J17:M17"/>
    <mergeCell ref="N17:O17"/>
    <mergeCell ref="P17:Q17"/>
    <mergeCell ref="R17:V17"/>
    <mergeCell ref="B26:I26"/>
    <mergeCell ref="J26:M26"/>
    <mergeCell ref="N26:O26"/>
    <mergeCell ref="P13:Q13"/>
    <mergeCell ref="F2:V2"/>
    <mergeCell ref="G4:V5"/>
    <mergeCell ref="B4:C4"/>
    <mergeCell ref="B5:C5"/>
    <mergeCell ref="D4:F4"/>
    <mergeCell ref="D5:F5"/>
    <mergeCell ref="B11:I11"/>
    <mergeCell ref="J11:M11"/>
    <mergeCell ref="N11:O11"/>
    <mergeCell ref="P11:Q11"/>
    <mergeCell ref="R11:V11"/>
    <mergeCell ref="R8:V8"/>
    <mergeCell ref="R13:V13"/>
    <mergeCell ref="B13:I13"/>
    <mergeCell ref="J8:M8"/>
    <mergeCell ref="J13:M13"/>
    <mergeCell ref="N8:O8"/>
    <mergeCell ref="N13:O13"/>
    <mergeCell ref="P8:Q8"/>
    <mergeCell ref="B8:I8"/>
    <mergeCell ref="B9:I9"/>
    <mergeCell ref="J9:M9"/>
    <mergeCell ref="N9:O9"/>
    <mergeCell ref="B19:I19"/>
    <mergeCell ref="J19:M19"/>
    <mergeCell ref="N19:O19"/>
    <mergeCell ref="P19:Q19"/>
    <mergeCell ref="R19:V19"/>
    <mergeCell ref="B20:I20"/>
    <mergeCell ref="J20:M20"/>
    <mergeCell ref="N20:O20"/>
    <mergeCell ref="P20:Q20"/>
    <mergeCell ref="R20:V20"/>
    <mergeCell ref="N21:O21"/>
    <mergeCell ref="P21:Q21"/>
    <mergeCell ref="R21:V21"/>
    <mergeCell ref="N25:O25"/>
    <mergeCell ref="P25:Q25"/>
    <mergeCell ref="R25:V25"/>
    <mergeCell ref="B32:I32"/>
    <mergeCell ref="J32:M32"/>
    <mergeCell ref="N32:O32"/>
    <mergeCell ref="P32:Q32"/>
    <mergeCell ref="R32:V32"/>
    <mergeCell ref="B31:I31"/>
    <mergeCell ref="J31:M31"/>
    <mergeCell ref="N31:O31"/>
    <mergeCell ref="P31:Q31"/>
    <mergeCell ref="R31:V31"/>
    <mergeCell ref="R29:V29"/>
    <mergeCell ref="P22:Q22"/>
    <mergeCell ref="B23:I23"/>
    <mergeCell ref="J23:M23"/>
    <mergeCell ref="N23:O23"/>
    <mergeCell ref="P23:Q23"/>
    <mergeCell ref="R23:V23"/>
    <mergeCell ref="B25:I25"/>
    <mergeCell ref="R34:V34"/>
    <mergeCell ref="B34:I34"/>
    <mergeCell ref="J34:M34"/>
    <mergeCell ref="N34:O34"/>
    <mergeCell ref="P34:Q34"/>
    <mergeCell ref="N14:O14"/>
    <mergeCell ref="P14:Q14"/>
    <mergeCell ref="R14:V14"/>
    <mergeCell ref="B15:I15"/>
    <mergeCell ref="J15:M15"/>
    <mergeCell ref="B29:I29"/>
    <mergeCell ref="J29:M29"/>
    <mergeCell ref="N29:O29"/>
    <mergeCell ref="P29:Q29"/>
    <mergeCell ref="B33:I33"/>
    <mergeCell ref="J33:M33"/>
    <mergeCell ref="N33:O33"/>
    <mergeCell ref="P33:Q33"/>
    <mergeCell ref="R33:V33"/>
    <mergeCell ref="B27:I27"/>
    <mergeCell ref="J27:M27"/>
    <mergeCell ref="N27:O27"/>
    <mergeCell ref="P27:Q27"/>
    <mergeCell ref="R27:V27"/>
    <mergeCell ref="Y2:AN2"/>
    <mergeCell ref="Y4:AN5"/>
    <mergeCell ref="R15:V15"/>
    <mergeCell ref="B14:I14"/>
    <mergeCell ref="J14:M14"/>
    <mergeCell ref="B21:I21"/>
    <mergeCell ref="J21:M21"/>
    <mergeCell ref="B22:I22"/>
    <mergeCell ref="J22:M22"/>
    <mergeCell ref="N22:O22"/>
    <mergeCell ref="R22:V22"/>
    <mergeCell ref="R10:V10"/>
    <mergeCell ref="B12:I12"/>
    <mergeCell ref="J12:M12"/>
    <mergeCell ref="N12:O12"/>
    <mergeCell ref="P12:Q12"/>
    <mergeCell ref="R12:V12"/>
    <mergeCell ref="B18:I18"/>
    <mergeCell ref="J18:M18"/>
    <mergeCell ref="N18:O18"/>
    <mergeCell ref="P18:Q18"/>
    <mergeCell ref="R18:V18"/>
    <mergeCell ref="N15:O15"/>
    <mergeCell ref="P15:Q15"/>
  </mergeCells>
  <phoneticPr fontId="2" type="noConversion"/>
  <dataValidations count="1">
    <dataValidation type="list" allowBlank="1" showInputMessage="1" showErrorMessage="1" sqref="P9:Q34">
      <formula1>"Pending,Ongoing,Done,Canceled"</formula1>
    </dataValidation>
  </dataValidations>
  <pageMargins left="0.39370078740157483" right="0.39370078740157483" top="0.39370078740157483" bottom="0.6692913385826772" header="0.39370078740157483" footer="0.35433070866141736"/>
  <pageSetup paperSize="9" orientation="landscape" verticalDpi="0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24"/>
  <sheetViews>
    <sheetView showGridLines="0" zoomScaleNormal="100" workbookViewId="0">
      <selection activeCell="B15" sqref="B15:C15"/>
    </sheetView>
  </sheetViews>
  <sheetFormatPr defaultColWidth="6.5" defaultRowHeight="12" customHeight="1" x14ac:dyDescent="0.2"/>
  <cols>
    <col min="1" max="1" width="2" style="46" customWidth="1"/>
    <col min="2" max="12" width="6.5" style="46" customWidth="1"/>
    <col min="13" max="13" width="2" style="46" customWidth="1"/>
    <col min="14" max="22" width="6.5" style="46" customWidth="1"/>
    <col min="23" max="23" width="2" style="46" customWidth="1"/>
    <col min="24" max="16384" width="6.5" style="46"/>
  </cols>
  <sheetData>
    <row r="1" spans="1:23" ht="8.25" customHeight="1" x14ac:dyDescent="0.2"/>
    <row r="2" spans="1:23" ht="24" customHeight="1" x14ac:dyDescent="0.2">
      <c r="F2" s="208" t="s">
        <v>3</v>
      </c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</row>
    <row r="3" spans="1:23" ht="4.5" customHeight="1" x14ac:dyDescent="0.2">
      <c r="N3" s="3"/>
    </row>
    <row r="4" spans="1:23" ht="12" customHeight="1" x14ac:dyDescent="0.2">
      <c r="A4" s="71"/>
      <c r="B4" s="156" t="s">
        <v>43</v>
      </c>
      <c r="C4" s="157"/>
      <c r="D4" s="199">
        <v>1</v>
      </c>
      <c r="E4" s="199"/>
      <c r="F4" s="199"/>
      <c r="G4" s="159" t="str">
        <f>Summary!H4</f>
        <v>Work Item Rejection Rate</v>
      </c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71"/>
    </row>
    <row r="5" spans="1:23" ht="12" customHeight="1" x14ac:dyDescent="0.2">
      <c r="A5" s="71"/>
      <c r="B5" s="156" t="s">
        <v>44</v>
      </c>
      <c r="C5" s="157"/>
      <c r="D5" s="158">
        <v>43101</v>
      </c>
      <c r="E5" s="158"/>
      <c r="F5" s="158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71"/>
    </row>
    <row r="6" spans="1:23" ht="6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3" ht="32.25" customHeight="1" x14ac:dyDescent="0.2">
      <c r="A7" s="73" t="s">
        <v>4</v>
      </c>
      <c r="B7" s="72" t="s">
        <v>5</v>
      </c>
      <c r="C7" s="239"/>
      <c r="D7" s="240"/>
      <c r="E7" s="240"/>
      <c r="F7" s="240"/>
      <c r="G7" s="241"/>
      <c r="I7" s="72" t="s">
        <v>6</v>
      </c>
      <c r="J7" s="239"/>
      <c r="K7" s="240"/>
      <c r="L7" s="240"/>
      <c r="M7" s="240"/>
      <c r="N7" s="240"/>
      <c r="O7" s="241"/>
      <c r="Q7" s="72" t="s">
        <v>7</v>
      </c>
      <c r="R7" s="239"/>
      <c r="S7" s="240"/>
      <c r="T7" s="240"/>
      <c r="U7" s="240"/>
      <c r="V7" s="241"/>
    </row>
    <row r="8" spans="1:23" ht="9" customHeight="1" x14ac:dyDescent="0.2">
      <c r="A8" s="74"/>
    </row>
    <row r="9" spans="1:23" ht="69.75" customHeight="1" x14ac:dyDescent="0.2">
      <c r="A9" s="235" t="s">
        <v>35</v>
      </c>
      <c r="B9" s="234" t="s">
        <v>74</v>
      </c>
      <c r="C9" s="232"/>
      <c r="D9" s="237" t="s">
        <v>93</v>
      </c>
      <c r="E9" s="237"/>
      <c r="F9" s="237"/>
      <c r="G9" s="237"/>
      <c r="H9" s="237"/>
      <c r="I9" s="237"/>
      <c r="J9" s="237"/>
      <c r="K9" s="237"/>
      <c r="L9" s="237"/>
      <c r="M9" s="109"/>
      <c r="N9" s="237" t="s">
        <v>97</v>
      </c>
      <c r="O9" s="237"/>
      <c r="P9" s="237"/>
      <c r="Q9" s="237"/>
      <c r="R9" s="237"/>
      <c r="S9" s="237"/>
      <c r="T9" s="237"/>
      <c r="U9" s="237"/>
      <c r="V9" s="237"/>
    </row>
    <row r="10" spans="1:23" ht="78" customHeight="1" x14ac:dyDescent="0.2">
      <c r="A10" s="235"/>
      <c r="B10" s="231" t="s">
        <v>9</v>
      </c>
      <c r="C10" s="232"/>
      <c r="D10" s="238"/>
      <c r="E10" s="238"/>
      <c r="F10" s="238"/>
      <c r="G10" s="238"/>
      <c r="H10" s="238"/>
      <c r="I10" s="238"/>
      <c r="J10" s="238"/>
      <c r="K10" s="238"/>
      <c r="L10" s="238"/>
      <c r="M10" s="108"/>
      <c r="N10" s="238"/>
      <c r="O10" s="238"/>
      <c r="P10" s="238"/>
      <c r="Q10" s="238"/>
      <c r="R10" s="238"/>
      <c r="S10" s="238"/>
      <c r="T10" s="238"/>
      <c r="U10" s="238"/>
      <c r="V10" s="238"/>
    </row>
    <row r="11" spans="1:23" ht="9" customHeight="1" x14ac:dyDescent="0.2">
      <c r="A11" s="74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3" ht="12" customHeight="1" x14ac:dyDescent="0.2">
      <c r="A12" s="236" t="s">
        <v>34</v>
      </c>
      <c r="B12" s="230" t="s">
        <v>26</v>
      </c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106"/>
      <c r="N12" s="229"/>
      <c r="O12" s="229"/>
      <c r="P12" s="229"/>
      <c r="Q12" s="229"/>
      <c r="R12" s="229"/>
      <c r="S12" s="229"/>
      <c r="T12" s="229"/>
      <c r="U12" s="229"/>
      <c r="V12" s="229"/>
    </row>
    <row r="13" spans="1:23" ht="12" customHeight="1" x14ac:dyDescent="0.2">
      <c r="A13" s="236"/>
      <c r="B13" s="230" t="s">
        <v>27</v>
      </c>
      <c r="C13" s="230"/>
      <c r="D13" s="229"/>
      <c r="E13" s="229"/>
      <c r="F13" s="229"/>
      <c r="G13" s="229"/>
      <c r="H13" s="229"/>
      <c r="I13" s="229"/>
      <c r="J13" s="229"/>
      <c r="K13" s="229"/>
      <c r="L13" s="229"/>
      <c r="M13" s="106"/>
      <c r="N13" s="229"/>
      <c r="O13" s="229"/>
      <c r="P13" s="229"/>
      <c r="Q13" s="229"/>
      <c r="R13" s="229"/>
      <c r="S13" s="229"/>
      <c r="T13" s="229"/>
      <c r="U13" s="229"/>
      <c r="V13" s="229"/>
    </row>
    <row r="14" spans="1:23" ht="12" customHeight="1" x14ac:dyDescent="0.2">
      <c r="A14" s="236"/>
      <c r="B14" s="230" t="s">
        <v>28</v>
      </c>
      <c r="C14" s="230"/>
      <c r="D14" s="229"/>
      <c r="E14" s="229"/>
      <c r="F14" s="229"/>
      <c r="G14" s="229"/>
      <c r="H14" s="229"/>
      <c r="I14" s="229"/>
      <c r="J14" s="229"/>
      <c r="K14" s="229"/>
      <c r="L14" s="229"/>
      <c r="M14" s="106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3" ht="12" customHeight="1" x14ac:dyDescent="0.2">
      <c r="A15" s="236"/>
      <c r="B15" s="230"/>
      <c r="C15" s="230"/>
      <c r="D15" s="229"/>
      <c r="E15" s="229"/>
      <c r="F15" s="229"/>
      <c r="G15" s="229"/>
      <c r="H15" s="229"/>
      <c r="I15" s="229"/>
      <c r="J15" s="229"/>
      <c r="K15" s="229"/>
      <c r="L15" s="229"/>
      <c r="M15" s="106"/>
      <c r="N15" s="229"/>
      <c r="O15" s="229"/>
      <c r="P15" s="229"/>
      <c r="Q15" s="229"/>
      <c r="R15" s="229"/>
      <c r="S15" s="229"/>
      <c r="T15" s="229"/>
      <c r="U15" s="229"/>
      <c r="V15" s="229"/>
    </row>
    <row r="16" spans="1:23" ht="9" customHeight="1" x14ac:dyDescent="0.2">
      <c r="A16" s="74"/>
    </row>
    <row r="17" spans="1:22" ht="23.25" customHeight="1" x14ac:dyDescent="0.2">
      <c r="A17" s="74"/>
      <c r="B17" s="229" t="s">
        <v>8</v>
      </c>
      <c r="C17" s="229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spans="1:22" ht="9" customHeight="1" x14ac:dyDescent="0.2">
      <c r="A18" s="74"/>
    </row>
    <row r="19" spans="1:22" ht="12" customHeight="1" x14ac:dyDescent="0.2">
      <c r="A19" s="74"/>
      <c r="B19" s="229" t="s">
        <v>42</v>
      </c>
      <c r="C19" s="229"/>
      <c r="D19" s="33">
        <v>1</v>
      </c>
      <c r="E19" s="227">
        <v>43101</v>
      </c>
      <c r="F19" s="227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</row>
    <row r="20" spans="1:22" ht="12" customHeight="1" x14ac:dyDescent="0.2">
      <c r="A20" s="74"/>
      <c r="B20" s="47"/>
      <c r="C20" s="47"/>
      <c r="D20" s="75">
        <v>2</v>
      </c>
      <c r="E20" s="227"/>
      <c r="F20" s="227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</row>
    <row r="21" spans="1:22" ht="12" customHeight="1" x14ac:dyDescent="0.2">
      <c r="A21" s="74"/>
      <c r="B21" s="47"/>
      <c r="C21" s="47"/>
      <c r="D21" s="75">
        <v>3</v>
      </c>
      <c r="E21" s="227"/>
      <c r="F21" s="227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</row>
    <row r="22" spans="1:22" ht="12" customHeight="1" x14ac:dyDescent="0.2">
      <c r="A22" s="74"/>
      <c r="B22" s="47"/>
      <c r="C22" s="47"/>
      <c r="D22" s="75">
        <v>4</v>
      </c>
      <c r="E22" s="227"/>
      <c r="F22" s="227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</row>
    <row r="23" spans="1:22" ht="12" customHeight="1" x14ac:dyDescent="0.2">
      <c r="A23" s="74"/>
      <c r="B23" s="47"/>
      <c r="C23" s="47"/>
      <c r="D23" s="75">
        <v>5</v>
      </c>
      <c r="E23" s="227"/>
      <c r="F23" s="227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</row>
    <row r="24" spans="1:22" ht="12" customHeight="1" x14ac:dyDescent="0.2">
      <c r="A24" s="74"/>
      <c r="B24" s="229"/>
      <c r="C24" s="229"/>
      <c r="D24" s="75">
        <v>6</v>
      </c>
      <c r="E24" s="227"/>
      <c r="F24" s="227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</row>
  </sheetData>
  <mergeCells count="45">
    <mergeCell ref="D15:L15"/>
    <mergeCell ref="N15:V15"/>
    <mergeCell ref="E22:F22"/>
    <mergeCell ref="G22:V22"/>
    <mergeCell ref="E19:F19"/>
    <mergeCell ref="G19:V19"/>
    <mergeCell ref="E20:F20"/>
    <mergeCell ref="F2:V2"/>
    <mergeCell ref="C7:G7"/>
    <mergeCell ref="J7:O7"/>
    <mergeCell ref="R7:V7"/>
    <mergeCell ref="G4:V5"/>
    <mergeCell ref="B4:C4"/>
    <mergeCell ref="B5:C5"/>
    <mergeCell ref="D4:F4"/>
    <mergeCell ref="D5:F5"/>
    <mergeCell ref="B10:C10"/>
    <mergeCell ref="D17:V17"/>
    <mergeCell ref="B9:C9"/>
    <mergeCell ref="B17:C17"/>
    <mergeCell ref="A9:A10"/>
    <mergeCell ref="A12:A15"/>
    <mergeCell ref="D9:L9"/>
    <mergeCell ref="N9:V9"/>
    <mergeCell ref="D10:L10"/>
    <mergeCell ref="N10:V10"/>
    <mergeCell ref="D12:L12"/>
    <mergeCell ref="N12:V12"/>
    <mergeCell ref="D13:L13"/>
    <mergeCell ref="N13:V13"/>
    <mergeCell ref="D14:L14"/>
    <mergeCell ref="N14:V14"/>
    <mergeCell ref="B24:C24"/>
    <mergeCell ref="B12:C12"/>
    <mergeCell ref="B14:C14"/>
    <mergeCell ref="B13:C13"/>
    <mergeCell ref="B15:C15"/>
    <mergeCell ref="B19:C19"/>
    <mergeCell ref="E23:F23"/>
    <mergeCell ref="G23:V23"/>
    <mergeCell ref="E24:F24"/>
    <mergeCell ref="G24:V24"/>
    <mergeCell ref="G20:V20"/>
    <mergeCell ref="E21:F21"/>
    <mergeCell ref="G21:V21"/>
  </mergeCells>
  <phoneticPr fontId="2" type="noConversion"/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sqref="A1:J32"/>
    </sheetView>
  </sheetViews>
  <sheetFormatPr defaultRowHeight="12" x14ac:dyDescent="0.2"/>
  <cols>
    <col min="1" max="1" width="9" style="48"/>
    <col min="2" max="10" width="10.625" style="48" customWidth="1"/>
    <col min="11" max="16384" width="9" style="48"/>
  </cols>
  <sheetData>
    <row r="1" spans="1:10" ht="23.25" customHeight="1" x14ac:dyDescent="0.25">
      <c r="A1" s="137" t="s">
        <v>19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0" x14ac:dyDescent="0.2">
      <c r="A2" s="142"/>
      <c r="B2" s="245" t="s">
        <v>107</v>
      </c>
      <c r="C2" s="246"/>
      <c r="D2" s="247"/>
      <c r="E2" s="245" t="s">
        <v>121</v>
      </c>
      <c r="F2" s="246"/>
      <c r="G2" s="247"/>
      <c r="H2" s="242" t="s">
        <v>122</v>
      </c>
      <c r="I2" s="243"/>
      <c r="J2" s="244"/>
    </row>
    <row r="3" spans="1:10" x14ac:dyDescent="0.2">
      <c r="A3" s="134"/>
      <c r="B3" s="142" t="s">
        <v>108</v>
      </c>
      <c r="C3" s="147" t="s">
        <v>100</v>
      </c>
      <c r="D3" s="147" t="s">
        <v>102</v>
      </c>
      <c r="E3" s="142" t="s">
        <v>108</v>
      </c>
      <c r="F3" s="147" t="s">
        <v>100</v>
      </c>
      <c r="G3" s="147" t="s">
        <v>102</v>
      </c>
      <c r="H3" s="148" t="s">
        <v>108</v>
      </c>
      <c r="I3" s="148" t="s">
        <v>100</v>
      </c>
      <c r="J3" s="148" t="s">
        <v>102</v>
      </c>
    </row>
    <row r="4" spans="1:10" x14ac:dyDescent="0.2">
      <c r="A4" s="135">
        <v>43101</v>
      </c>
      <c r="B4" s="128" t="str">
        <f>IF(OR(C4="",D4=""),"",SUM(C4:D4))</f>
        <v/>
      </c>
      <c r="C4" s="143"/>
      <c r="D4" s="129"/>
      <c r="E4" s="128" t="str">
        <f>IF(OR(F4="",G4=""),"",SUM(F4:G4))</f>
        <v/>
      </c>
      <c r="F4" s="143"/>
      <c r="G4" s="129"/>
      <c r="H4" s="138" t="str">
        <f>IF(OR(B4=0,B4=""),"",E4/B4)</f>
        <v/>
      </c>
      <c r="I4" s="145" t="str">
        <f t="shared" ref="I4:J15" si="0">IF(OR(C4=0,C4=""),"",F4/C4)</f>
        <v/>
      </c>
      <c r="J4" s="139" t="str">
        <f t="shared" si="0"/>
        <v/>
      </c>
    </row>
    <row r="5" spans="1:10" x14ac:dyDescent="0.2">
      <c r="A5" s="135">
        <v>43132</v>
      </c>
      <c r="B5" s="128" t="str">
        <f t="shared" ref="B5:B15" si="1">IF(OR(C5="",D5=""),"",SUM(C5:D5))</f>
        <v/>
      </c>
      <c r="C5" s="143"/>
      <c r="D5" s="129"/>
      <c r="E5" s="128" t="str">
        <f t="shared" ref="E5:E15" si="2">IF(OR(F5="",G5=""),"",SUM(F5:G5))</f>
        <v/>
      </c>
      <c r="F5" s="143"/>
      <c r="G5" s="129"/>
      <c r="H5" s="138" t="str">
        <f t="shared" ref="H5:H15" si="3">IF(OR(B5=0,B5=""),"",E5/B5)</f>
        <v/>
      </c>
      <c r="I5" s="145" t="str">
        <f t="shared" si="0"/>
        <v/>
      </c>
      <c r="J5" s="139" t="str">
        <f t="shared" si="0"/>
        <v/>
      </c>
    </row>
    <row r="6" spans="1:10" x14ac:dyDescent="0.2">
      <c r="A6" s="135">
        <v>43160</v>
      </c>
      <c r="B6" s="128" t="str">
        <f t="shared" si="1"/>
        <v/>
      </c>
      <c r="C6" s="143"/>
      <c r="D6" s="129"/>
      <c r="E6" s="128" t="str">
        <f t="shared" si="2"/>
        <v/>
      </c>
      <c r="F6" s="143"/>
      <c r="G6" s="129"/>
      <c r="H6" s="138" t="str">
        <f t="shared" si="3"/>
        <v/>
      </c>
      <c r="I6" s="145" t="str">
        <f t="shared" si="0"/>
        <v/>
      </c>
      <c r="J6" s="139" t="str">
        <f t="shared" si="0"/>
        <v/>
      </c>
    </row>
    <row r="7" spans="1:10" x14ac:dyDescent="0.2">
      <c r="A7" s="135">
        <v>43191</v>
      </c>
      <c r="B7" s="128" t="str">
        <f t="shared" si="1"/>
        <v/>
      </c>
      <c r="C7" s="143"/>
      <c r="D7" s="129"/>
      <c r="E7" s="128" t="str">
        <f t="shared" si="2"/>
        <v/>
      </c>
      <c r="F7" s="143"/>
      <c r="G7" s="129"/>
      <c r="H7" s="138" t="str">
        <f t="shared" si="3"/>
        <v/>
      </c>
      <c r="I7" s="145" t="str">
        <f t="shared" si="0"/>
        <v/>
      </c>
      <c r="J7" s="139" t="str">
        <f t="shared" si="0"/>
        <v/>
      </c>
    </row>
    <row r="8" spans="1:10" x14ac:dyDescent="0.2">
      <c r="A8" s="135">
        <v>43221</v>
      </c>
      <c r="B8" s="128" t="str">
        <f t="shared" si="1"/>
        <v/>
      </c>
      <c r="C8" s="143"/>
      <c r="D8" s="129"/>
      <c r="E8" s="128" t="str">
        <f t="shared" si="2"/>
        <v/>
      </c>
      <c r="F8" s="143"/>
      <c r="G8" s="129"/>
      <c r="H8" s="138" t="str">
        <f t="shared" si="3"/>
        <v/>
      </c>
      <c r="I8" s="145" t="str">
        <f t="shared" si="0"/>
        <v/>
      </c>
      <c r="J8" s="139" t="str">
        <f t="shared" si="0"/>
        <v/>
      </c>
    </row>
    <row r="9" spans="1:10" x14ac:dyDescent="0.2">
      <c r="A9" s="135">
        <v>43252</v>
      </c>
      <c r="B9" s="128" t="str">
        <f t="shared" si="1"/>
        <v/>
      </c>
      <c r="C9" s="143"/>
      <c r="D9" s="129"/>
      <c r="E9" s="128" t="str">
        <f t="shared" si="2"/>
        <v/>
      </c>
      <c r="F9" s="143"/>
      <c r="G9" s="129"/>
      <c r="H9" s="138" t="str">
        <f t="shared" si="3"/>
        <v/>
      </c>
      <c r="I9" s="145" t="str">
        <f t="shared" si="0"/>
        <v/>
      </c>
      <c r="J9" s="139" t="str">
        <f t="shared" si="0"/>
        <v/>
      </c>
    </row>
    <row r="10" spans="1:10" x14ac:dyDescent="0.2">
      <c r="A10" s="135">
        <v>43282</v>
      </c>
      <c r="B10" s="128" t="str">
        <f t="shared" si="1"/>
        <v/>
      </c>
      <c r="C10" s="143"/>
      <c r="D10" s="129"/>
      <c r="E10" s="128" t="str">
        <f t="shared" si="2"/>
        <v/>
      </c>
      <c r="F10" s="143"/>
      <c r="G10" s="129"/>
      <c r="H10" s="138" t="str">
        <f t="shared" si="3"/>
        <v/>
      </c>
      <c r="I10" s="145" t="str">
        <f t="shared" si="0"/>
        <v/>
      </c>
      <c r="J10" s="139" t="str">
        <f t="shared" si="0"/>
        <v/>
      </c>
    </row>
    <row r="11" spans="1:10" x14ac:dyDescent="0.2">
      <c r="A11" s="135">
        <v>43313</v>
      </c>
      <c r="B11" s="128" t="str">
        <f t="shared" si="1"/>
        <v/>
      </c>
      <c r="C11" s="143"/>
      <c r="D11" s="129"/>
      <c r="E11" s="128" t="str">
        <f t="shared" si="2"/>
        <v/>
      </c>
      <c r="F11" s="143"/>
      <c r="G11" s="129"/>
      <c r="H11" s="138" t="str">
        <f t="shared" si="3"/>
        <v/>
      </c>
      <c r="I11" s="145" t="str">
        <f t="shared" si="0"/>
        <v/>
      </c>
      <c r="J11" s="139" t="str">
        <f t="shared" si="0"/>
        <v/>
      </c>
    </row>
    <row r="12" spans="1:10" x14ac:dyDescent="0.2">
      <c r="A12" s="135">
        <v>43344</v>
      </c>
      <c r="B12" s="128" t="str">
        <f t="shared" si="1"/>
        <v/>
      </c>
      <c r="C12" s="143"/>
      <c r="D12" s="129"/>
      <c r="E12" s="128" t="str">
        <f t="shared" si="2"/>
        <v/>
      </c>
      <c r="F12" s="143"/>
      <c r="G12" s="129"/>
      <c r="H12" s="138" t="str">
        <f t="shared" si="3"/>
        <v/>
      </c>
      <c r="I12" s="145" t="str">
        <f t="shared" si="0"/>
        <v/>
      </c>
      <c r="J12" s="139" t="str">
        <f t="shared" si="0"/>
        <v/>
      </c>
    </row>
    <row r="13" spans="1:10" x14ac:dyDescent="0.2">
      <c r="A13" s="135">
        <v>43374</v>
      </c>
      <c r="B13" s="128" t="str">
        <f t="shared" si="1"/>
        <v/>
      </c>
      <c r="C13" s="143"/>
      <c r="D13" s="129"/>
      <c r="E13" s="128" t="str">
        <f t="shared" si="2"/>
        <v/>
      </c>
      <c r="F13" s="143"/>
      <c r="G13" s="129"/>
      <c r="H13" s="138" t="str">
        <f t="shared" si="3"/>
        <v/>
      </c>
      <c r="I13" s="145" t="str">
        <f t="shared" si="0"/>
        <v/>
      </c>
      <c r="J13" s="139" t="str">
        <f t="shared" si="0"/>
        <v/>
      </c>
    </row>
    <row r="14" spans="1:10" x14ac:dyDescent="0.2">
      <c r="A14" s="135">
        <v>43405</v>
      </c>
      <c r="B14" s="128" t="str">
        <f t="shared" si="1"/>
        <v/>
      </c>
      <c r="C14" s="143"/>
      <c r="D14" s="129"/>
      <c r="E14" s="128" t="str">
        <f t="shared" si="2"/>
        <v/>
      </c>
      <c r="F14" s="143"/>
      <c r="G14" s="129"/>
      <c r="H14" s="138" t="str">
        <f t="shared" si="3"/>
        <v/>
      </c>
      <c r="I14" s="145" t="str">
        <f t="shared" si="0"/>
        <v/>
      </c>
      <c r="J14" s="139" t="str">
        <f t="shared" si="0"/>
        <v/>
      </c>
    </row>
    <row r="15" spans="1:10" x14ac:dyDescent="0.2">
      <c r="A15" s="136">
        <v>43435</v>
      </c>
      <c r="B15" s="130" t="str">
        <f t="shared" si="1"/>
        <v/>
      </c>
      <c r="C15" s="144"/>
      <c r="D15" s="131"/>
      <c r="E15" s="130" t="str">
        <f t="shared" si="2"/>
        <v/>
      </c>
      <c r="F15" s="144"/>
      <c r="G15" s="131"/>
      <c r="H15" s="140" t="str">
        <f t="shared" si="3"/>
        <v/>
      </c>
      <c r="I15" s="146" t="str">
        <f t="shared" si="0"/>
        <v/>
      </c>
      <c r="J15" s="141" t="str">
        <f t="shared" si="0"/>
        <v/>
      </c>
    </row>
    <row r="18" spans="1:10" ht="15.75" x14ac:dyDescent="0.25">
      <c r="A18" s="127" t="s">
        <v>110</v>
      </c>
      <c r="B18" s="127"/>
      <c r="C18" s="127"/>
      <c r="D18" s="127"/>
      <c r="E18" s="127"/>
      <c r="F18" s="127"/>
      <c r="G18" s="127"/>
      <c r="H18" s="127"/>
      <c r="I18" s="127"/>
      <c r="J18" s="127"/>
    </row>
    <row r="19" spans="1:10" x14ac:dyDescent="0.2">
      <c r="A19" s="142"/>
      <c r="B19" s="245" t="s">
        <v>107</v>
      </c>
      <c r="C19" s="246"/>
      <c r="D19" s="247"/>
      <c r="E19" s="245" t="s">
        <v>109</v>
      </c>
      <c r="F19" s="246"/>
      <c r="G19" s="247"/>
      <c r="H19" s="242" t="s">
        <v>122</v>
      </c>
      <c r="I19" s="243"/>
      <c r="J19" s="244"/>
    </row>
    <row r="20" spans="1:10" x14ac:dyDescent="0.2">
      <c r="A20" s="134"/>
      <c r="B20" s="142" t="s">
        <v>108</v>
      </c>
      <c r="C20" s="149" t="s">
        <v>100</v>
      </c>
      <c r="D20" s="149" t="s">
        <v>102</v>
      </c>
      <c r="E20" s="149" t="s">
        <v>108</v>
      </c>
      <c r="F20" s="149" t="s">
        <v>100</v>
      </c>
      <c r="G20" s="149" t="s">
        <v>102</v>
      </c>
      <c r="H20" s="148" t="s">
        <v>108</v>
      </c>
      <c r="I20" s="148" t="s">
        <v>100</v>
      </c>
      <c r="J20" s="148" t="s">
        <v>102</v>
      </c>
    </row>
    <row r="21" spans="1:10" x14ac:dyDescent="0.2">
      <c r="A21" s="135">
        <v>43101</v>
      </c>
      <c r="B21" s="128" t="str">
        <f>IF(B4="","",SUM($B$4:B4))</f>
        <v/>
      </c>
      <c r="C21" s="150">
        <f t="shared" ref="C21" si="4">C4</f>
        <v>0</v>
      </c>
      <c r="D21" s="151">
        <f t="shared" ref="D21" si="5">D4</f>
        <v>0</v>
      </c>
      <c r="E21" s="152">
        <f>IF(OR(F21="",G21=""),"",SUM($E$4:E4))</f>
        <v>0</v>
      </c>
      <c r="F21" s="150">
        <f t="shared" ref="F21:G21" si="6">F4</f>
        <v>0</v>
      </c>
      <c r="G21" s="151">
        <f t="shared" si="6"/>
        <v>0</v>
      </c>
      <c r="H21" s="138" t="str">
        <f>IF(OR(B4=0,B4=""),"",E21/B21)</f>
        <v/>
      </c>
      <c r="I21" s="145" t="str">
        <f t="shared" ref="I21:J32" si="7">IF(OR(C4=0,C4=""),"",F21/C21)</f>
        <v/>
      </c>
      <c r="J21" s="139" t="str">
        <f t="shared" si="7"/>
        <v/>
      </c>
    </row>
    <row r="22" spans="1:10" x14ac:dyDescent="0.2">
      <c r="A22" s="135">
        <v>43132</v>
      </c>
      <c r="B22" s="128" t="str">
        <f>IF(B5="","",SUM($B$4:B5))</f>
        <v/>
      </c>
      <c r="C22" s="150" t="str">
        <f>IF(C5="","",SUM($C$4:C5))</f>
        <v/>
      </c>
      <c r="D22" s="151" t="str">
        <f>IF(D5="","",SUM($D$4:D5))</f>
        <v/>
      </c>
      <c r="E22" s="152" t="str">
        <f>IF(OR(F22="",G22=""),"",SUM($E$4:E5))</f>
        <v/>
      </c>
      <c r="F22" s="150" t="str">
        <f>IF(F5="","",SUM($F$4:F5))</f>
        <v/>
      </c>
      <c r="G22" s="151" t="str">
        <f>IF(G5="","",SUM($G$4:G5))</f>
        <v/>
      </c>
      <c r="H22" s="138" t="str">
        <f t="shared" ref="H22:H32" si="8">IF(OR(B5=0,B5=""),"",E22/B22)</f>
        <v/>
      </c>
      <c r="I22" s="145" t="str">
        <f t="shared" si="7"/>
        <v/>
      </c>
      <c r="J22" s="139" t="str">
        <f t="shared" si="7"/>
        <v/>
      </c>
    </row>
    <row r="23" spans="1:10" x14ac:dyDescent="0.2">
      <c r="A23" s="135">
        <v>43160</v>
      </c>
      <c r="B23" s="128" t="str">
        <f>IF(B6="","",SUM($B$4:B6))</f>
        <v/>
      </c>
      <c r="C23" s="150" t="str">
        <f>IF(C6="","",SUM($C$4:C6))</f>
        <v/>
      </c>
      <c r="D23" s="151" t="str">
        <f>IF(D6="","",SUM($D$4:D6))</f>
        <v/>
      </c>
      <c r="E23" s="152" t="str">
        <f>IF(OR(F23="",G23=""),"",SUM($E$4:E6))</f>
        <v/>
      </c>
      <c r="F23" s="150" t="str">
        <f>IF(F6="","",SUM($F$4:F6))</f>
        <v/>
      </c>
      <c r="G23" s="151" t="str">
        <f>IF(G6="","",SUM($G$4:G6))</f>
        <v/>
      </c>
      <c r="H23" s="138" t="str">
        <f t="shared" si="8"/>
        <v/>
      </c>
      <c r="I23" s="145" t="str">
        <f t="shared" si="7"/>
        <v/>
      </c>
      <c r="J23" s="139" t="str">
        <f t="shared" si="7"/>
        <v/>
      </c>
    </row>
    <row r="24" spans="1:10" x14ac:dyDescent="0.2">
      <c r="A24" s="135">
        <v>43191</v>
      </c>
      <c r="B24" s="128" t="str">
        <f>IF(B7="","",SUM($B$4:B7))</f>
        <v/>
      </c>
      <c r="C24" s="150" t="str">
        <f>IF(C7="","",SUM($C$4:C7))</f>
        <v/>
      </c>
      <c r="D24" s="151" t="str">
        <f>IF(D7="","",SUM($D$4:D7))</f>
        <v/>
      </c>
      <c r="E24" s="152" t="str">
        <f>IF(OR(F24="",G24=""),"",SUM($E$4:E7))</f>
        <v/>
      </c>
      <c r="F24" s="150" t="str">
        <f>IF(F7="","",SUM($F$4:F7))</f>
        <v/>
      </c>
      <c r="G24" s="151" t="str">
        <f>IF(G7="","",SUM($G$4:G7))</f>
        <v/>
      </c>
      <c r="H24" s="138" t="str">
        <f t="shared" si="8"/>
        <v/>
      </c>
      <c r="I24" s="145" t="str">
        <f t="shared" si="7"/>
        <v/>
      </c>
      <c r="J24" s="139" t="str">
        <f t="shared" si="7"/>
        <v/>
      </c>
    </row>
    <row r="25" spans="1:10" x14ac:dyDescent="0.2">
      <c r="A25" s="135">
        <v>43221</v>
      </c>
      <c r="B25" s="128" t="str">
        <f>IF(B8="","",SUM($B$4:B8))</f>
        <v/>
      </c>
      <c r="C25" s="150" t="str">
        <f>IF(C8="","",SUM($C$4:C8))</f>
        <v/>
      </c>
      <c r="D25" s="151" t="str">
        <f>IF(D8="","",SUM($D$4:D8))</f>
        <v/>
      </c>
      <c r="E25" s="152" t="str">
        <f>IF(OR(F25="",G25=""),"",SUM($E$4:E8))</f>
        <v/>
      </c>
      <c r="F25" s="150" t="str">
        <f>IF(F8="","",SUM($F$4:F8))</f>
        <v/>
      </c>
      <c r="G25" s="151" t="str">
        <f>IF(G8="","",SUM($G$4:G8))</f>
        <v/>
      </c>
      <c r="H25" s="138" t="str">
        <f t="shared" si="8"/>
        <v/>
      </c>
      <c r="I25" s="145" t="str">
        <f t="shared" si="7"/>
        <v/>
      </c>
      <c r="J25" s="139" t="str">
        <f t="shared" si="7"/>
        <v/>
      </c>
    </row>
    <row r="26" spans="1:10" x14ac:dyDescent="0.2">
      <c r="A26" s="135">
        <v>43252</v>
      </c>
      <c r="B26" s="128" t="str">
        <f>IF(B9="","",SUM($B$4:B9))</f>
        <v/>
      </c>
      <c r="C26" s="150" t="str">
        <f>IF(C9="","",SUM($C$4:C9))</f>
        <v/>
      </c>
      <c r="D26" s="151" t="str">
        <f>IF(D9="","",SUM($D$4:D9))</f>
        <v/>
      </c>
      <c r="E26" s="152" t="str">
        <f>IF(OR(F26="",G26=""),"",SUM($E$4:E9))</f>
        <v/>
      </c>
      <c r="F26" s="150" t="str">
        <f>IF(F9="","",SUM($F$4:F9))</f>
        <v/>
      </c>
      <c r="G26" s="151" t="str">
        <f>IF(G9="","",SUM($G$4:G9))</f>
        <v/>
      </c>
      <c r="H26" s="138" t="str">
        <f t="shared" si="8"/>
        <v/>
      </c>
      <c r="I26" s="145" t="str">
        <f t="shared" si="7"/>
        <v/>
      </c>
      <c r="J26" s="139" t="str">
        <f t="shared" si="7"/>
        <v/>
      </c>
    </row>
    <row r="27" spans="1:10" x14ac:dyDescent="0.2">
      <c r="A27" s="135">
        <v>43282</v>
      </c>
      <c r="B27" s="128" t="str">
        <f>IF(B10="","",SUM($B$4:B10))</f>
        <v/>
      </c>
      <c r="C27" s="150" t="str">
        <f>IF(C10="","",SUM($C$4:C10))</f>
        <v/>
      </c>
      <c r="D27" s="151" t="str">
        <f>IF(D10="","",SUM($D$4:D10))</f>
        <v/>
      </c>
      <c r="E27" s="152" t="str">
        <f>IF(OR(F27="",G27=""),"",SUM($E$4:E10))</f>
        <v/>
      </c>
      <c r="F27" s="150" t="str">
        <f>IF(F10="","",SUM($F$4:F10))</f>
        <v/>
      </c>
      <c r="G27" s="151" t="str">
        <f>IF(G10="","",SUM($G$4:G10))</f>
        <v/>
      </c>
      <c r="H27" s="138" t="str">
        <f t="shared" si="8"/>
        <v/>
      </c>
      <c r="I27" s="145" t="str">
        <f t="shared" si="7"/>
        <v/>
      </c>
      <c r="J27" s="139" t="str">
        <f t="shared" si="7"/>
        <v/>
      </c>
    </row>
    <row r="28" spans="1:10" x14ac:dyDescent="0.2">
      <c r="A28" s="135">
        <v>43313</v>
      </c>
      <c r="B28" s="128" t="str">
        <f>IF(B11="","",SUM($B$4:B11))</f>
        <v/>
      </c>
      <c r="C28" s="150" t="str">
        <f>IF(C11="","",SUM($C$4:C11))</f>
        <v/>
      </c>
      <c r="D28" s="151" t="str">
        <f>IF(D11="","",SUM($D$4:D11))</f>
        <v/>
      </c>
      <c r="E28" s="152" t="str">
        <f>IF(OR(F28="",G28=""),"",SUM($E$4:E11))</f>
        <v/>
      </c>
      <c r="F28" s="150" t="str">
        <f>IF(F11="","",SUM($F$4:F11))</f>
        <v/>
      </c>
      <c r="G28" s="151" t="str">
        <f>IF(G11="","",SUM($G$4:G11))</f>
        <v/>
      </c>
      <c r="H28" s="138" t="str">
        <f t="shared" si="8"/>
        <v/>
      </c>
      <c r="I28" s="145" t="str">
        <f t="shared" si="7"/>
        <v/>
      </c>
      <c r="J28" s="139" t="str">
        <f t="shared" si="7"/>
        <v/>
      </c>
    </row>
    <row r="29" spans="1:10" x14ac:dyDescent="0.2">
      <c r="A29" s="135">
        <v>43344</v>
      </c>
      <c r="B29" s="128" t="str">
        <f>IF(B12="","",SUM($B$4:B12))</f>
        <v/>
      </c>
      <c r="C29" s="150" t="str">
        <f>IF(C12="","",SUM($C$4:C12))</f>
        <v/>
      </c>
      <c r="D29" s="151" t="str">
        <f>IF(D12="","",SUM($D$4:D12))</f>
        <v/>
      </c>
      <c r="E29" s="152" t="str">
        <f>IF(OR(F29="",G29=""),"",SUM($E$4:E12))</f>
        <v/>
      </c>
      <c r="F29" s="150" t="str">
        <f>IF(F12="","",SUM($F$4:F12))</f>
        <v/>
      </c>
      <c r="G29" s="151" t="str">
        <f>IF(G12="","",SUM($G$4:G12))</f>
        <v/>
      </c>
      <c r="H29" s="138" t="str">
        <f t="shared" si="8"/>
        <v/>
      </c>
      <c r="I29" s="145" t="str">
        <f t="shared" si="7"/>
        <v/>
      </c>
      <c r="J29" s="139" t="str">
        <f t="shared" si="7"/>
        <v/>
      </c>
    </row>
    <row r="30" spans="1:10" x14ac:dyDescent="0.2">
      <c r="A30" s="135">
        <v>43374</v>
      </c>
      <c r="B30" s="128" t="str">
        <f>IF(B13="","",SUM($B$4:B13))</f>
        <v/>
      </c>
      <c r="C30" s="150" t="str">
        <f>IF(C13="","",SUM($C$4:C13))</f>
        <v/>
      </c>
      <c r="D30" s="151" t="str">
        <f>IF(D13="","",SUM($D$4:D13))</f>
        <v/>
      </c>
      <c r="E30" s="152" t="str">
        <f>IF(OR(F30="",G30=""),"",SUM($E$4:E13))</f>
        <v/>
      </c>
      <c r="F30" s="150" t="str">
        <f>IF(F13="","",SUM($F$4:F13))</f>
        <v/>
      </c>
      <c r="G30" s="151" t="str">
        <f>IF(G13="","",SUM($G$4:G13))</f>
        <v/>
      </c>
      <c r="H30" s="138" t="str">
        <f t="shared" si="8"/>
        <v/>
      </c>
      <c r="I30" s="145" t="str">
        <f t="shared" si="7"/>
        <v/>
      </c>
      <c r="J30" s="139" t="str">
        <f t="shared" si="7"/>
        <v/>
      </c>
    </row>
    <row r="31" spans="1:10" x14ac:dyDescent="0.2">
      <c r="A31" s="135">
        <v>43405</v>
      </c>
      <c r="B31" s="128" t="str">
        <f>IF(B14="","",SUM($B$4:B14))</f>
        <v/>
      </c>
      <c r="C31" s="150" t="str">
        <f>IF(C14="","",SUM($C$4:C14))</f>
        <v/>
      </c>
      <c r="D31" s="151" t="str">
        <f>IF(D14="","",SUM($D$4:D14))</f>
        <v/>
      </c>
      <c r="E31" s="152" t="str">
        <f>IF(OR(F31="",G31=""),"",SUM($E$4:E14))</f>
        <v/>
      </c>
      <c r="F31" s="150" t="str">
        <f>IF(F14="","",SUM($F$4:F14))</f>
        <v/>
      </c>
      <c r="G31" s="151" t="str">
        <f>IF(G14="","",SUM($G$4:G14))</f>
        <v/>
      </c>
      <c r="H31" s="138" t="str">
        <f t="shared" si="8"/>
        <v/>
      </c>
      <c r="I31" s="145" t="str">
        <f t="shared" si="7"/>
        <v/>
      </c>
      <c r="J31" s="139" t="str">
        <f t="shared" si="7"/>
        <v/>
      </c>
    </row>
    <row r="32" spans="1:10" x14ac:dyDescent="0.2">
      <c r="A32" s="136">
        <v>43435</v>
      </c>
      <c r="B32" s="130" t="str">
        <f>IF(B15="","",SUM($B$4:B15))</f>
        <v/>
      </c>
      <c r="C32" s="153" t="str">
        <f>IF(C15="","",SUM($C$4:C15))</f>
        <v/>
      </c>
      <c r="D32" s="154" t="str">
        <f>IF(D15="","",SUM($D$4:D15))</f>
        <v/>
      </c>
      <c r="E32" s="155" t="str">
        <f>IF(OR(F32="",G32=""),"",SUM($E$4:E15))</f>
        <v/>
      </c>
      <c r="F32" s="153" t="str">
        <f>IF(F15="","",SUM($F$4:F15))</f>
        <v/>
      </c>
      <c r="G32" s="154" t="str">
        <f>IF(G15="","",SUM($G$4:G15))</f>
        <v/>
      </c>
      <c r="H32" s="140" t="str">
        <f t="shared" si="8"/>
        <v/>
      </c>
      <c r="I32" s="146" t="str">
        <f t="shared" si="7"/>
        <v/>
      </c>
      <c r="J32" s="141" t="str">
        <f t="shared" si="7"/>
        <v/>
      </c>
    </row>
  </sheetData>
  <mergeCells count="6">
    <mergeCell ref="H2:J2"/>
    <mergeCell ref="E2:G2"/>
    <mergeCell ref="B2:D2"/>
    <mergeCell ref="B19:D19"/>
    <mergeCell ref="E19:G19"/>
    <mergeCell ref="H19:J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028034-21e0-4e82-8b8f-d4eb856527e8">P4VVD6PDUQW2-887401010-15</_dlc_DocId>
    <_dlc_DocIdUrl xmlns="e7028034-21e0-4e82-8b8f-d4eb856527e8">
      <Url>https://tomtominternational.sharepoint.com/teams/MapsMajor/Quality/QualityCompass/_layouts/15/DocIdRedir.aspx?ID=P4VVD6PDUQW2-887401010-15</Url>
      <Description>P4VVD6PDUQW2-887401010-15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13D1866A237A4997898890811EC469" ma:contentTypeVersion="5" ma:contentTypeDescription="Create a new document." ma:contentTypeScope="" ma:versionID="25b9cb1a84ac47c497c76899d2fb3dc3">
  <xsd:schema xmlns:xsd="http://www.w3.org/2001/XMLSchema" xmlns:xs="http://www.w3.org/2001/XMLSchema" xmlns:p="http://schemas.microsoft.com/office/2006/metadata/properties" xmlns:ns2="e7028034-21e0-4e82-8b8f-d4eb856527e8" xmlns:ns3="d1ba7282-7b89-4c34-9fd6-55c426a455dc" targetNamespace="http://schemas.microsoft.com/office/2006/metadata/properties" ma:root="true" ma:fieldsID="defc8a4156fd505a4f3dc1f018a6c090" ns2:_="" ns3:_="">
    <xsd:import namespace="e7028034-21e0-4e82-8b8f-d4eb856527e8"/>
    <xsd:import namespace="d1ba7282-7b89-4c34-9fd6-55c426a455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8034-21e0-4e82-8b8f-d4eb856527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a7282-7b89-4c34-9fd6-55c426a45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519A3-C6F0-4A59-96DD-B0FF796F702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EE45747-3D10-48BF-998D-8B4FA27A23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1ba7282-7b89-4c34-9fd6-55c426a455dc"/>
    <ds:schemaRef ds:uri="e7028034-21e0-4e82-8b8f-d4eb856527e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A464F1-219E-44A5-AA59-3B24BDB3FF2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7F53D5B-EDCE-45DA-9DD8-6FD92C7CE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28034-21e0-4e82-8b8f-d4eb856527e8"/>
    <ds:schemaRef ds:uri="d1ba7282-7b89-4c34-9fd6-55c426a45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B7FDA8E-EB52-4861-AEC9-11D0F4CA6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Summary</vt:lpstr>
      <vt:lpstr>ALL</vt:lpstr>
      <vt:lpstr>STS</vt:lpstr>
      <vt:lpstr>SSO</vt:lpstr>
      <vt:lpstr>Analysis</vt:lpstr>
      <vt:lpstr>Actions</vt:lpstr>
      <vt:lpstr>Definition</vt:lpstr>
      <vt:lpstr>Data</vt:lpstr>
      <vt:lpstr>Actions!Print_Area</vt:lpstr>
      <vt:lpstr>ALL!Print_Area</vt:lpstr>
      <vt:lpstr>Analysis!Print_Area</vt:lpstr>
      <vt:lpstr>Definition!Print_Area</vt:lpstr>
      <vt:lpstr>SSO!Print_Area</vt:lpstr>
      <vt:lpstr>STS!Print_Area</vt:lpstr>
      <vt:lpstr>Summary!Print_Area</vt:lpstr>
      <vt:lpstr>Actions!Print_Titles</vt:lpstr>
      <vt:lpstr>ALL!Print_Titles</vt:lpstr>
      <vt:lpstr>Analysis!Print_Titles</vt:lpstr>
      <vt:lpstr>Definition!Print_Titles</vt:lpstr>
      <vt:lpstr>SSO!Print_Titles</vt:lpstr>
      <vt:lpstr>STS!Print_Titles</vt:lpstr>
      <vt:lpstr>Summary!Print_Titles</vt:lpstr>
    </vt:vector>
  </TitlesOfParts>
  <Company>TomTom CPU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Metric Template</dc:title>
  <dc:creator>Paul Venken</dc:creator>
  <cp:keywords>CTQ, Quality Compass, Solve Problems</cp:keywords>
  <cp:lastModifiedBy>Mireille Pringels</cp:lastModifiedBy>
  <cp:lastPrinted>2015-01-30T09:48:16Z</cp:lastPrinted>
  <dcterms:created xsi:type="dcterms:W3CDTF">2011-03-01T15:05:15Z</dcterms:created>
  <dcterms:modified xsi:type="dcterms:W3CDTF">2018-02-27T16:28:54Z</dcterms:modified>
  <cp:category>Monitor Performance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0x010100BE13D1866A237A4997898890811EC469</vt:lpwstr>
  </property>
  <property fmtid="{D5CDD505-2E9C-101B-9397-08002B2CF9AE}" pid="4" name="_dlc_DocIdItemGuid">
    <vt:lpwstr>3852d590-12c0-458d-8aa9-f152f08a4a11</vt:lpwstr>
  </property>
</Properties>
</file>