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sim\Dropbox\bball\DK Salary Optimization Sheets\"/>
    </mc:Choice>
  </mc:AlternateContent>
  <bookViews>
    <workbookView xWindow="1403" yWindow="938" windowWidth="29978" windowHeight="21458"/>
  </bookViews>
  <sheets>
    <sheet name="DKSalaries" sheetId="1" r:id="rId1"/>
    <sheet name="Model" sheetId="3" r:id="rId2"/>
    <sheet name="OverUnder" sheetId="2" r:id="rId3"/>
  </sheets>
  <definedNames>
    <definedName name="solver_adj" localSheetId="0" hidden="1">DKSalaries!$J$2:$J$201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DKSalaries!$J$2:$J$201</definedName>
    <definedName name="solver_lhs10" localSheetId="0" hidden="1">DKSalaries!$W$4</definedName>
    <definedName name="solver_lhs11" localSheetId="0" hidden="1">DKSalaries!$W$5</definedName>
    <definedName name="solver_lhs12" localSheetId="0" hidden="1">DKSalaries!$W$5</definedName>
    <definedName name="solver_lhs13" localSheetId="0" hidden="1">DKSalaries!$W$7</definedName>
    <definedName name="solver_lhs14" localSheetId="0" hidden="1">DKSalaries!$W$7</definedName>
    <definedName name="solver_lhs15" localSheetId="0" hidden="1">DKSalaries!$W$8</definedName>
    <definedName name="solver_lhs16" localSheetId="0" hidden="1">DKSalaries!$W$8</definedName>
    <definedName name="solver_lhs17" localSheetId="0" hidden="1">DKSalaries!$W$9</definedName>
    <definedName name="solver_lhs2" localSheetId="0" hidden="1">DKSalaries!$U$2</definedName>
    <definedName name="solver_lhs3" localSheetId="0" hidden="1">DKSalaries!$W$1</definedName>
    <definedName name="solver_lhs4" localSheetId="0" hidden="1">DKSalaries!$W$1</definedName>
    <definedName name="solver_lhs5" localSheetId="0" hidden="1">DKSalaries!$W$2</definedName>
    <definedName name="solver_lhs6" localSheetId="0" hidden="1">DKSalaries!$W$2</definedName>
    <definedName name="solver_lhs7" localSheetId="0" hidden="1">DKSalaries!$W$3</definedName>
    <definedName name="solver_lhs8" localSheetId="0" hidden="1">DKSalaries!$W$3</definedName>
    <definedName name="solver_lhs9" localSheetId="0" hidden="1">DKSalaries!$W$4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17</definedName>
    <definedName name="solver_nwt" localSheetId="0" hidden="1">1</definedName>
    <definedName name="solver_opt" localSheetId="0" hidden="1">DKSalaries!$U$1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13" localSheetId="0" hidden="1">1</definedName>
    <definedName name="solver_rel14" localSheetId="0" hidden="1">3</definedName>
    <definedName name="solver_rel15" localSheetId="0" hidden="1">1</definedName>
    <definedName name="solver_rel16" localSheetId="0" hidden="1">3</definedName>
    <definedName name="solver_rel17" localSheetId="0" hidden="1">2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binary</definedName>
    <definedName name="solver_rhs10" localSheetId="0" hidden="1">1</definedName>
    <definedName name="solver_rhs11" localSheetId="0" hidden="1">2</definedName>
    <definedName name="solver_rhs12" localSheetId="0" hidden="1">1</definedName>
    <definedName name="solver_rhs13" localSheetId="0" hidden="1">5</definedName>
    <definedName name="solver_rhs14" localSheetId="0" hidden="1">4</definedName>
    <definedName name="solver_rhs15" localSheetId="0" hidden="1">5</definedName>
    <definedName name="solver_rhs16" localSheetId="0" hidden="1">4</definedName>
    <definedName name="solver_rhs17" localSheetId="0" hidden="1">8</definedName>
    <definedName name="solver_rhs2" localSheetId="0" hidden="1">DKSalaries!$U$3</definedName>
    <definedName name="solver_rhs3" localSheetId="0" hidden="1">2</definedName>
    <definedName name="solver_rhs4" localSheetId="0" hidden="1">1</definedName>
    <definedName name="solver_rhs5" localSheetId="0" hidden="1">2</definedName>
    <definedName name="solver_rhs6" localSheetId="0" hidden="1">1</definedName>
    <definedName name="solver_rhs7" localSheetId="0" hidden="1">2</definedName>
    <definedName name="solver_rhs8" localSheetId="0" hidden="1">1</definedName>
    <definedName name="solver_rhs9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300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R10" i="1" s="1"/>
  <c r="I11" i="1"/>
  <c r="I12" i="1"/>
  <c r="I13" i="1"/>
  <c r="I14" i="1"/>
  <c r="I15" i="1"/>
  <c r="I16" i="1"/>
  <c r="I17" i="1"/>
  <c r="I18" i="1"/>
  <c r="R18" i="1" s="1"/>
  <c r="I19" i="1"/>
  <c r="I20" i="1"/>
  <c r="I21" i="1"/>
  <c r="I22" i="1"/>
  <c r="I23" i="1"/>
  <c r="I24" i="1"/>
  <c r="I25" i="1"/>
  <c r="I26" i="1"/>
  <c r="R26" i="1" s="1"/>
  <c r="I27" i="1"/>
  <c r="I28" i="1"/>
  <c r="I29" i="1"/>
  <c r="I30" i="1"/>
  <c r="I31" i="1"/>
  <c r="I32" i="1"/>
  <c r="I33" i="1"/>
  <c r="I34" i="1"/>
  <c r="R34" i="1" s="1"/>
  <c r="I35" i="1"/>
  <c r="I36" i="1"/>
  <c r="I37" i="1"/>
  <c r="I38" i="1"/>
  <c r="I39" i="1"/>
  <c r="I40" i="1"/>
  <c r="I41" i="1"/>
  <c r="I42" i="1"/>
  <c r="R42" i="1" s="1"/>
  <c r="I43" i="1"/>
  <c r="I44" i="1"/>
  <c r="I45" i="1"/>
  <c r="I46" i="1"/>
  <c r="I47" i="1"/>
  <c r="I48" i="1"/>
  <c r="I49" i="1"/>
  <c r="I50" i="1"/>
  <c r="R50" i="1" s="1"/>
  <c r="I51" i="1"/>
  <c r="I52" i="1"/>
  <c r="I53" i="1"/>
  <c r="I54" i="1"/>
  <c r="I55" i="1"/>
  <c r="I56" i="1"/>
  <c r="I57" i="1"/>
  <c r="I58" i="1"/>
  <c r="R58" i="1" s="1"/>
  <c r="I59" i="1"/>
  <c r="I60" i="1"/>
  <c r="I61" i="1"/>
  <c r="I62" i="1"/>
  <c r="I63" i="1"/>
  <c r="I64" i="1"/>
  <c r="I65" i="1"/>
  <c r="I66" i="1"/>
  <c r="R66" i="1" s="1"/>
  <c r="I67" i="1"/>
  <c r="I68" i="1"/>
  <c r="I69" i="1"/>
  <c r="I70" i="1"/>
  <c r="I71" i="1"/>
  <c r="I72" i="1"/>
  <c r="I73" i="1"/>
  <c r="I74" i="1"/>
  <c r="R74" i="1" s="1"/>
  <c r="I75" i="1"/>
  <c r="I76" i="1"/>
  <c r="I77" i="1"/>
  <c r="I78" i="1"/>
  <c r="I79" i="1"/>
  <c r="I80" i="1"/>
  <c r="I81" i="1"/>
  <c r="I82" i="1"/>
  <c r="R82" i="1" s="1"/>
  <c r="I83" i="1"/>
  <c r="I84" i="1"/>
  <c r="I85" i="1"/>
  <c r="I86" i="1"/>
  <c r="I87" i="1"/>
  <c r="I88" i="1"/>
  <c r="I89" i="1"/>
  <c r="I90" i="1"/>
  <c r="R90" i="1" s="1"/>
  <c r="I91" i="1"/>
  <c r="I92" i="1"/>
  <c r="I93" i="1"/>
  <c r="I94" i="1"/>
  <c r="I95" i="1"/>
  <c r="I96" i="1"/>
  <c r="I97" i="1"/>
  <c r="I98" i="1"/>
  <c r="R98" i="1" s="1"/>
  <c r="I99" i="1"/>
  <c r="I100" i="1"/>
  <c r="I101" i="1"/>
  <c r="I102" i="1"/>
  <c r="I103" i="1"/>
  <c r="I104" i="1"/>
  <c r="I105" i="1"/>
  <c r="I106" i="1"/>
  <c r="R106" i="1" s="1"/>
  <c r="I107" i="1"/>
  <c r="I108" i="1"/>
  <c r="I109" i="1"/>
  <c r="I110" i="1"/>
  <c r="I111" i="1"/>
  <c r="I112" i="1"/>
  <c r="I113" i="1"/>
  <c r="I114" i="1"/>
  <c r="R114" i="1" s="1"/>
  <c r="I115" i="1"/>
  <c r="I116" i="1"/>
  <c r="I117" i="1"/>
  <c r="I118" i="1"/>
  <c r="I119" i="1"/>
  <c r="I120" i="1"/>
  <c r="I121" i="1"/>
  <c r="I122" i="1"/>
  <c r="R122" i="1" s="1"/>
  <c r="I123" i="1"/>
  <c r="I124" i="1"/>
  <c r="I125" i="1"/>
  <c r="I126" i="1"/>
  <c r="I127" i="1"/>
  <c r="I128" i="1"/>
  <c r="I129" i="1"/>
  <c r="I130" i="1"/>
  <c r="R130" i="1" s="1"/>
  <c r="I131" i="1"/>
  <c r="I132" i="1"/>
  <c r="I133" i="1"/>
  <c r="I134" i="1"/>
  <c r="I135" i="1"/>
  <c r="I136" i="1"/>
  <c r="I137" i="1"/>
  <c r="I138" i="1"/>
  <c r="R138" i="1" s="1"/>
  <c r="I139" i="1"/>
  <c r="I140" i="1"/>
  <c r="I141" i="1"/>
  <c r="I142" i="1"/>
  <c r="I143" i="1"/>
  <c r="I144" i="1"/>
  <c r="I145" i="1"/>
  <c r="I146" i="1"/>
  <c r="R146" i="1" s="1"/>
  <c r="I147" i="1"/>
  <c r="I148" i="1"/>
  <c r="I149" i="1"/>
  <c r="I150" i="1"/>
  <c r="I151" i="1"/>
  <c r="I152" i="1"/>
  <c r="I153" i="1"/>
  <c r="I154" i="1"/>
  <c r="R154" i="1" s="1"/>
  <c r="I155" i="1"/>
  <c r="I156" i="1"/>
  <c r="I157" i="1"/>
  <c r="I158" i="1"/>
  <c r="I159" i="1"/>
  <c r="I160" i="1"/>
  <c r="I161" i="1"/>
  <c r="I162" i="1"/>
  <c r="R162" i="1" s="1"/>
  <c r="I163" i="1"/>
  <c r="I164" i="1"/>
  <c r="I165" i="1"/>
  <c r="I166" i="1"/>
  <c r="I167" i="1"/>
  <c r="I168" i="1"/>
  <c r="I169" i="1"/>
  <c r="I170" i="1"/>
  <c r="R170" i="1" s="1"/>
  <c r="I171" i="1"/>
  <c r="I172" i="1"/>
  <c r="I173" i="1"/>
  <c r="I174" i="1"/>
  <c r="I175" i="1"/>
  <c r="I176" i="1"/>
  <c r="I177" i="1"/>
  <c r="I178" i="1"/>
  <c r="R178" i="1" s="1"/>
  <c r="I179" i="1"/>
  <c r="I180" i="1"/>
  <c r="I181" i="1"/>
  <c r="I182" i="1"/>
  <c r="I183" i="1"/>
  <c r="I184" i="1"/>
  <c r="I185" i="1"/>
  <c r="I186" i="1"/>
  <c r="R186" i="1" s="1"/>
  <c r="I187" i="1"/>
  <c r="I188" i="1"/>
  <c r="I189" i="1"/>
  <c r="I190" i="1"/>
  <c r="I191" i="1"/>
  <c r="I192" i="1"/>
  <c r="I193" i="1"/>
  <c r="I194" i="1"/>
  <c r="R194" i="1" s="1"/>
  <c r="I195" i="1"/>
  <c r="I196" i="1"/>
  <c r="I197" i="1"/>
  <c r="I198" i="1"/>
  <c r="I199" i="1"/>
  <c r="I200" i="1"/>
  <c r="I201" i="1"/>
  <c r="I202" i="1"/>
  <c r="R202" i="1" s="1"/>
  <c r="I203" i="1"/>
  <c r="I204" i="1"/>
  <c r="I205" i="1"/>
  <c r="I206" i="1"/>
  <c r="I207" i="1"/>
  <c r="I208" i="1"/>
  <c r="I209" i="1"/>
  <c r="I210" i="1"/>
  <c r="R210" i="1" s="1"/>
  <c r="I211" i="1"/>
  <c r="I212" i="1"/>
  <c r="I213" i="1"/>
  <c r="I214" i="1"/>
  <c r="I215" i="1"/>
  <c r="I216" i="1"/>
  <c r="I217" i="1"/>
  <c r="I218" i="1"/>
  <c r="R218" i="1" s="1"/>
  <c r="I219" i="1"/>
  <c r="I220" i="1"/>
  <c r="I221" i="1"/>
  <c r="I222" i="1"/>
  <c r="I223" i="1"/>
  <c r="I224" i="1"/>
  <c r="I225" i="1"/>
  <c r="I226" i="1"/>
  <c r="R226" i="1" s="1"/>
  <c r="I227" i="1"/>
  <c r="I228" i="1"/>
  <c r="I229" i="1"/>
  <c r="I230" i="1"/>
  <c r="I231" i="1"/>
  <c r="I232" i="1"/>
  <c r="I233" i="1"/>
  <c r="I234" i="1"/>
  <c r="R234" i="1" s="1"/>
  <c r="I235" i="1"/>
  <c r="I236" i="1"/>
  <c r="I237" i="1"/>
  <c r="I238" i="1"/>
  <c r="I239" i="1"/>
  <c r="I240" i="1"/>
  <c r="I241" i="1"/>
  <c r="I242" i="1"/>
  <c r="R242" i="1" s="1"/>
  <c r="I243" i="1"/>
  <c r="I244" i="1"/>
  <c r="I245" i="1"/>
  <c r="I246" i="1"/>
  <c r="I247" i="1"/>
  <c r="I248" i="1"/>
  <c r="I249" i="1"/>
  <c r="I250" i="1"/>
  <c r="R250" i="1" s="1"/>
  <c r="I251" i="1"/>
  <c r="I252" i="1"/>
  <c r="I253" i="1"/>
  <c r="I254" i="1"/>
  <c r="I255" i="1"/>
  <c r="I256" i="1"/>
  <c r="I257" i="1"/>
  <c r="I258" i="1"/>
  <c r="R258" i="1" s="1"/>
  <c r="I259" i="1"/>
  <c r="I260" i="1"/>
  <c r="I261" i="1"/>
  <c r="I262" i="1"/>
  <c r="I263" i="1"/>
  <c r="I264" i="1"/>
  <c r="I265" i="1"/>
  <c r="I266" i="1"/>
  <c r="R266" i="1" s="1"/>
  <c r="I267" i="1"/>
  <c r="I268" i="1"/>
  <c r="I269" i="1"/>
  <c r="I270" i="1"/>
  <c r="I271" i="1"/>
  <c r="I272" i="1"/>
  <c r="I273" i="1"/>
  <c r="I274" i="1"/>
  <c r="R274" i="1" s="1"/>
  <c r="I275" i="1"/>
  <c r="I276" i="1"/>
  <c r="I277" i="1"/>
  <c r="I278" i="1"/>
  <c r="I279" i="1"/>
  <c r="I2" i="1"/>
  <c r="R17" i="1"/>
  <c r="R25" i="1"/>
  <c r="R33" i="1"/>
  <c r="R41" i="1"/>
  <c r="R49" i="1"/>
  <c r="R57" i="1"/>
  <c r="R81" i="1"/>
  <c r="R89" i="1"/>
  <c r="R97" i="1"/>
  <c r="R105" i="1"/>
  <c r="R113" i="1"/>
  <c r="R121" i="1"/>
  <c r="R145" i="1"/>
  <c r="R153" i="1"/>
  <c r="R161" i="1"/>
  <c r="R169" i="1"/>
  <c r="R177" i="1"/>
  <c r="R185" i="1"/>
  <c r="R209" i="1"/>
  <c r="R217" i="1"/>
  <c r="R225" i="1"/>
  <c r="R233" i="1"/>
  <c r="R241" i="1"/>
  <c r="R249" i="1"/>
  <c r="R273" i="1"/>
  <c r="R16" i="1"/>
  <c r="R24" i="1"/>
  <c r="R48" i="1"/>
  <c r="R56" i="1"/>
  <c r="R80" i="1"/>
  <c r="R88" i="1"/>
  <c r="R112" i="1"/>
  <c r="R120" i="1"/>
  <c r="R144" i="1"/>
  <c r="R152" i="1"/>
  <c r="R176" i="1"/>
  <c r="R184" i="1"/>
  <c r="R208" i="1"/>
  <c r="R216" i="1"/>
  <c r="R248" i="1"/>
  <c r="R264" i="1"/>
  <c r="R27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" i="1"/>
  <c r="R9" i="1"/>
  <c r="R65" i="1"/>
  <c r="R73" i="1"/>
  <c r="R129" i="1"/>
  <c r="R137" i="1"/>
  <c r="R193" i="1"/>
  <c r="R201" i="1"/>
  <c r="R257" i="1"/>
  <c r="R265" i="1"/>
  <c r="G236" i="1"/>
  <c r="G237" i="1"/>
  <c r="G238" i="1"/>
  <c r="G239" i="1"/>
  <c r="G240" i="1"/>
  <c r="G241" i="1"/>
  <c r="G242" i="1"/>
  <c r="G243" i="1"/>
  <c r="R243" i="1" s="1"/>
  <c r="G244" i="1"/>
  <c r="G245" i="1"/>
  <c r="G246" i="1"/>
  <c r="G247" i="1"/>
  <c r="G248" i="1"/>
  <c r="G249" i="1"/>
  <c r="G250" i="1"/>
  <c r="G251" i="1"/>
  <c r="R251" i="1" s="1"/>
  <c r="G252" i="1"/>
  <c r="G253" i="1"/>
  <c r="G254" i="1"/>
  <c r="G255" i="1"/>
  <c r="G256" i="1"/>
  <c r="G257" i="1"/>
  <c r="G258" i="1"/>
  <c r="G259" i="1"/>
  <c r="R259" i="1" s="1"/>
  <c r="G260" i="1"/>
  <c r="G261" i="1"/>
  <c r="G262" i="1"/>
  <c r="G263" i="1"/>
  <c r="G264" i="1"/>
  <c r="G265" i="1"/>
  <c r="G266" i="1"/>
  <c r="G267" i="1"/>
  <c r="R267" i="1" s="1"/>
  <c r="G268" i="1"/>
  <c r="G269" i="1"/>
  <c r="G270" i="1"/>
  <c r="G271" i="1"/>
  <c r="G272" i="1"/>
  <c r="G273" i="1"/>
  <c r="G274" i="1"/>
  <c r="G275" i="1"/>
  <c r="R275" i="1" s="1"/>
  <c r="G276" i="1"/>
  <c r="G277" i="1"/>
  <c r="G278" i="1"/>
  <c r="G279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R3" i="1"/>
  <c r="R4" i="1"/>
  <c r="R5" i="1"/>
  <c r="R6" i="1"/>
  <c r="R7" i="1"/>
  <c r="R8" i="1"/>
  <c r="R11" i="1"/>
  <c r="R12" i="1"/>
  <c r="R13" i="1"/>
  <c r="R14" i="1"/>
  <c r="R15" i="1"/>
  <c r="R19" i="1"/>
  <c r="R20" i="1"/>
  <c r="R21" i="1"/>
  <c r="R22" i="1"/>
  <c r="R23" i="1"/>
  <c r="R27" i="1"/>
  <c r="R28" i="1"/>
  <c r="R29" i="1"/>
  <c r="R30" i="1"/>
  <c r="R31" i="1"/>
  <c r="R32" i="1"/>
  <c r="R35" i="1"/>
  <c r="R36" i="1"/>
  <c r="R37" i="1"/>
  <c r="R38" i="1"/>
  <c r="R39" i="1"/>
  <c r="R40" i="1"/>
  <c r="R43" i="1"/>
  <c r="R44" i="1"/>
  <c r="R45" i="1"/>
  <c r="R46" i="1"/>
  <c r="R47" i="1"/>
  <c r="R51" i="1"/>
  <c r="R52" i="1"/>
  <c r="R53" i="1"/>
  <c r="R54" i="1"/>
  <c r="R55" i="1"/>
  <c r="R59" i="1"/>
  <c r="R60" i="1"/>
  <c r="R61" i="1"/>
  <c r="R62" i="1"/>
  <c r="R63" i="1"/>
  <c r="R64" i="1"/>
  <c r="R67" i="1"/>
  <c r="R68" i="1"/>
  <c r="R69" i="1"/>
  <c r="R70" i="1"/>
  <c r="R71" i="1"/>
  <c r="R72" i="1"/>
  <c r="R75" i="1"/>
  <c r="R76" i="1"/>
  <c r="R77" i="1"/>
  <c r="R78" i="1"/>
  <c r="R79" i="1"/>
  <c r="R83" i="1"/>
  <c r="R84" i="1"/>
  <c r="R85" i="1"/>
  <c r="R86" i="1"/>
  <c r="R87" i="1"/>
  <c r="R91" i="1"/>
  <c r="R92" i="1"/>
  <c r="R93" i="1"/>
  <c r="R94" i="1"/>
  <c r="R95" i="1"/>
  <c r="R96" i="1"/>
  <c r="R99" i="1"/>
  <c r="R100" i="1"/>
  <c r="R101" i="1"/>
  <c r="R102" i="1"/>
  <c r="R103" i="1"/>
  <c r="R104" i="1"/>
  <c r="R107" i="1"/>
  <c r="R108" i="1"/>
  <c r="R109" i="1"/>
  <c r="R110" i="1"/>
  <c r="R111" i="1"/>
  <c r="R115" i="1"/>
  <c r="R116" i="1"/>
  <c r="R117" i="1"/>
  <c r="R118" i="1"/>
  <c r="R119" i="1"/>
  <c r="R123" i="1"/>
  <c r="R124" i="1"/>
  <c r="R125" i="1"/>
  <c r="R126" i="1"/>
  <c r="R127" i="1"/>
  <c r="R128" i="1"/>
  <c r="R131" i="1"/>
  <c r="R132" i="1"/>
  <c r="R133" i="1"/>
  <c r="R134" i="1"/>
  <c r="R135" i="1"/>
  <c r="R136" i="1"/>
  <c r="R139" i="1"/>
  <c r="R140" i="1"/>
  <c r="R141" i="1"/>
  <c r="R142" i="1"/>
  <c r="R143" i="1"/>
  <c r="R147" i="1"/>
  <c r="R148" i="1"/>
  <c r="R149" i="1"/>
  <c r="R150" i="1"/>
  <c r="R151" i="1"/>
  <c r="R155" i="1"/>
  <c r="R156" i="1"/>
  <c r="R157" i="1"/>
  <c r="R158" i="1"/>
  <c r="R159" i="1"/>
  <c r="R160" i="1"/>
  <c r="R163" i="1"/>
  <c r="R164" i="1"/>
  <c r="R165" i="1"/>
  <c r="R166" i="1"/>
  <c r="R167" i="1"/>
  <c r="R168" i="1"/>
  <c r="R171" i="1"/>
  <c r="R172" i="1"/>
  <c r="R173" i="1"/>
  <c r="R174" i="1"/>
  <c r="R175" i="1"/>
  <c r="R179" i="1"/>
  <c r="R180" i="1"/>
  <c r="R181" i="1"/>
  <c r="R182" i="1"/>
  <c r="R183" i="1"/>
  <c r="R187" i="1"/>
  <c r="R188" i="1"/>
  <c r="R189" i="1"/>
  <c r="R190" i="1"/>
  <c r="R191" i="1"/>
  <c r="R192" i="1"/>
  <c r="R195" i="1"/>
  <c r="R196" i="1"/>
  <c r="R197" i="1"/>
  <c r="R198" i="1"/>
  <c r="R199" i="1"/>
  <c r="R200" i="1"/>
  <c r="R203" i="1"/>
  <c r="R204" i="1"/>
  <c r="R205" i="1"/>
  <c r="R206" i="1"/>
  <c r="R207" i="1"/>
  <c r="R211" i="1"/>
  <c r="R212" i="1"/>
  <c r="R213" i="1"/>
  <c r="R214" i="1"/>
  <c r="R215" i="1"/>
  <c r="R219" i="1"/>
  <c r="R220" i="1"/>
  <c r="R221" i="1"/>
  <c r="R222" i="1"/>
  <c r="R223" i="1"/>
  <c r="R224" i="1"/>
  <c r="R227" i="1"/>
  <c r="R228" i="1"/>
  <c r="R229" i="1"/>
  <c r="R230" i="1"/>
  <c r="R231" i="1"/>
  <c r="R232" i="1"/>
  <c r="R235" i="1"/>
  <c r="R270" i="1"/>
  <c r="R278" i="1"/>
  <c r="R236" i="1"/>
  <c r="R237" i="1"/>
  <c r="R238" i="1"/>
  <c r="R239" i="1"/>
  <c r="R240" i="1"/>
  <c r="R244" i="1"/>
  <c r="R245" i="1"/>
  <c r="R246" i="1"/>
  <c r="R247" i="1"/>
  <c r="R252" i="1"/>
  <c r="R253" i="1"/>
  <c r="R254" i="1"/>
  <c r="R255" i="1"/>
  <c r="R256" i="1"/>
  <c r="R260" i="1"/>
  <c r="R261" i="1"/>
  <c r="R262" i="1"/>
  <c r="R263" i="1"/>
  <c r="R268" i="1"/>
  <c r="R269" i="1"/>
  <c r="R271" i="1"/>
  <c r="R276" i="1"/>
  <c r="R277" i="1"/>
  <c r="R279" i="1"/>
  <c r="F3" i="1"/>
  <c r="F4" i="1"/>
  <c r="F5" i="1"/>
  <c r="F6" i="1"/>
  <c r="F7" i="1"/>
  <c r="F8" i="1"/>
  <c r="F9" i="1"/>
  <c r="F10" i="1"/>
  <c r="G10" i="1" s="1"/>
  <c r="F11" i="1"/>
  <c r="F12" i="1"/>
  <c r="F13" i="1"/>
  <c r="F14" i="1"/>
  <c r="F15" i="1"/>
  <c r="F16" i="1"/>
  <c r="F17" i="1"/>
  <c r="F18" i="1"/>
  <c r="G18" i="1" s="1"/>
  <c r="F19" i="1"/>
  <c r="F20" i="1"/>
  <c r="F21" i="1"/>
  <c r="F22" i="1"/>
  <c r="F23" i="1"/>
  <c r="F24" i="1"/>
  <c r="F25" i="1"/>
  <c r="F26" i="1"/>
  <c r="G26" i="1" s="1"/>
  <c r="F27" i="1"/>
  <c r="F28" i="1"/>
  <c r="F29" i="1"/>
  <c r="F30" i="1"/>
  <c r="F31" i="1"/>
  <c r="F32" i="1"/>
  <c r="F33" i="1"/>
  <c r="F34" i="1"/>
  <c r="G34" i="1" s="1"/>
  <c r="F35" i="1"/>
  <c r="F36" i="1"/>
  <c r="F37" i="1"/>
  <c r="F38" i="1"/>
  <c r="F39" i="1"/>
  <c r="F40" i="1"/>
  <c r="F41" i="1"/>
  <c r="F42" i="1"/>
  <c r="G42" i="1" s="1"/>
  <c r="F43" i="1"/>
  <c r="F44" i="1"/>
  <c r="F45" i="1"/>
  <c r="F46" i="1"/>
  <c r="F47" i="1"/>
  <c r="F48" i="1"/>
  <c r="F49" i="1"/>
  <c r="F50" i="1"/>
  <c r="G50" i="1" s="1"/>
  <c r="F51" i="1"/>
  <c r="F52" i="1"/>
  <c r="F53" i="1"/>
  <c r="F54" i="1"/>
  <c r="F55" i="1"/>
  <c r="F56" i="1"/>
  <c r="F57" i="1"/>
  <c r="F58" i="1"/>
  <c r="G58" i="1" s="1"/>
  <c r="F59" i="1"/>
  <c r="F60" i="1"/>
  <c r="F61" i="1"/>
  <c r="F62" i="1"/>
  <c r="F63" i="1"/>
  <c r="F64" i="1"/>
  <c r="F65" i="1"/>
  <c r="F66" i="1"/>
  <c r="G66" i="1" s="1"/>
  <c r="F67" i="1"/>
  <c r="F68" i="1"/>
  <c r="F69" i="1"/>
  <c r="F70" i="1"/>
  <c r="F71" i="1"/>
  <c r="F72" i="1"/>
  <c r="F73" i="1"/>
  <c r="F74" i="1"/>
  <c r="G74" i="1" s="1"/>
  <c r="F75" i="1"/>
  <c r="F76" i="1"/>
  <c r="F77" i="1"/>
  <c r="F78" i="1"/>
  <c r="F79" i="1"/>
  <c r="F80" i="1"/>
  <c r="F81" i="1"/>
  <c r="F82" i="1"/>
  <c r="G82" i="1" s="1"/>
  <c r="F83" i="1"/>
  <c r="F84" i="1"/>
  <c r="F85" i="1"/>
  <c r="F86" i="1"/>
  <c r="F87" i="1"/>
  <c r="F88" i="1"/>
  <c r="F89" i="1"/>
  <c r="F90" i="1"/>
  <c r="G90" i="1" s="1"/>
  <c r="F91" i="1"/>
  <c r="F92" i="1"/>
  <c r="F93" i="1"/>
  <c r="F94" i="1"/>
  <c r="F95" i="1"/>
  <c r="F96" i="1"/>
  <c r="F97" i="1"/>
  <c r="F98" i="1"/>
  <c r="G98" i="1" s="1"/>
  <c r="F99" i="1"/>
  <c r="F100" i="1"/>
  <c r="F101" i="1"/>
  <c r="F102" i="1"/>
  <c r="F103" i="1"/>
  <c r="F104" i="1"/>
  <c r="F105" i="1"/>
  <c r="F106" i="1"/>
  <c r="G106" i="1" s="1"/>
  <c r="F107" i="1"/>
  <c r="F108" i="1"/>
  <c r="F109" i="1"/>
  <c r="F110" i="1"/>
  <c r="F111" i="1"/>
  <c r="F112" i="1"/>
  <c r="F113" i="1"/>
  <c r="F114" i="1"/>
  <c r="G114" i="1" s="1"/>
  <c r="F115" i="1"/>
  <c r="F116" i="1"/>
  <c r="F117" i="1"/>
  <c r="F118" i="1"/>
  <c r="F119" i="1"/>
  <c r="F120" i="1"/>
  <c r="F121" i="1"/>
  <c r="F122" i="1"/>
  <c r="G122" i="1" s="1"/>
  <c r="F123" i="1"/>
  <c r="F124" i="1"/>
  <c r="F125" i="1"/>
  <c r="F126" i="1"/>
  <c r="F127" i="1"/>
  <c r="F128" i="1"/>
  <c r="F129" i="1"/>
  <c r="F130" i="1"/>
  <c r="G130" i="1" s="1"/>
  <c r="F131" i="1"/>
  <c r="F132" i="1"/>
  <c r="F133" i="1"/>
  <c r="F134" i="1"/>
  <c r="F135" i="1"/>
  <c r="F136" i="1"/>
  <c r="F137" i="1"/>
  <c r="F138" i="1"/>
  <c r="G138" i="1" s="1"/>
  <c r="F139" i="1"/>
  <c r="F140" i="1"/>
  <c r="F141" i="1"/>
  <c r="F142" i="1"/>
  <c r="F143" i="1"/>
  <c r="F144" i="1"/>
  <c r="F145" i="1"/>
  <c r="F146" i="1"/>
  <c r="G146" i="1" s="1"/>
  <c r="F147" i="1"/>
  <c r="F148" i="1"/>
  <c r="F149" i="1"/>
  <c r="F150" i="1"/>
  <c r="F151" i="1"/>
  <c r="F152" i="1"/>
  <c r="F153" i="1"/>
  <c r="F154" i="1"/>
  <c r="G154" i="1" s="1"/>
  <c r="F155" i="1"/>
  <c r="F156" i="1"/>
  <c r="F157" i="1"/>
  <c r="F158" i="1"/>
  <c r="F159" i="1"/>
  <c r="F160" i="1"/>
  <c r="F161" i="1"/>
  <c r="F162" i="1"/>
  <c r="G162" i="1" s="1"/>
  <c r="F163" i="1"/>
  <c r="F164" i="1"/>
  <c r="F165" i="1"/>
  <c r="F166" i="1"/>
  <c r="F167" i="1"/>
  <c r="F168" i="1"/>
  <c r="F169" i="1"/>
  <c r="F170" i="1"/>
  <c r="G170" i="1" s="1"/>
  <c r="F171" i="1"/>
  <c r="F172" i="1"/>
  <c r="F173" i="1"/>
  <c r="F174" i="1"/>
  <c r="F175" i="1"/>
  <c r="F176" i="1"/>
  <c r="F177" i="1"/>
  <c r="F178" i="1"/>
  <c r="G178" i="1" s="1"/>
  <c r="F179" i="1"/>
  <c r="F180" i="1"/>
  <c r="F181" i="1"/>
  <c r="F182" i="1"/>
  <c r="F183" i="1"/>
  <c r="F184" i="1"/>
  <c r="F185" i="1"/>
  <c r="F186" i="1"/>
  <c r="G186" i="1" s="1"/>
  <c r="F187" i="1"/>
  <c r="F188" i="1"/>
  <c r="F189" i="1"/>
  <c r="F190" i="1"/>
  <c r="F191" i="1"/>
  <c r="F192" i="1"/>
  <c r="F193" i="1"/>
  <c r="F194" i="1"/>
  <c r="G194" i="1" s="1"/>
  <c r="F195" i="1"/>
  <c r="F196" i="1"/>
  <c r="F197" i="1"/>
  <c r="F198" i="1"/>
  <c r="F199" i="1"/>
  <c r="F200" i="1"/>
  <c r="F201" i="1"/>
  <c r="F202" i="1"/>
  <c r="G202" i="1" s="1"/>
  <c r="F203" i="1"/>
  <c r="F204" i="1"/>
  <c r="F205" i="1"/>
  <c r="F206" i="1"/>
  <c r="F207" i="1"/>
  <c r="F208" i="1"/>
  <c r="F209" i="1"/>
  <c r="F210" i="1"/>
  <c r="G210" i="1" s="1"/>
  <c r="F211" i="1"/>
  <c r="F212" i="1"/>
  <c r="F213" i="1"/>
  <c r="F214" i="1"/>
  <c r="F215" i="1"/>
  <c r="F216" i="1"/>
  <c r="F217" i="1"/>
  <c r="F218" i="1"/>
  <c r="G218" i="1" s="1"/>
  <c r="F219" i="1"/>
  <c r="F220" i="1"/>
  <c r="F221" i="1"/>
  <c r="F222" i="1"/>
  <c r="F223" i="1"/>
  <c r="F224" i="1"/>
  <c r="F225" i="1"/>
  <c r="F226" i="1"/>
  <c r="G226" i="1" s="1"/>
  <c r="F227" i="1"/>
  <c r="F228" i="1"/>
  <c r="F229" i="1"/>
  <c r="F230" i="1"/>
  <c r="F231" i="1"/>
  <c r="F232" i="1"/>
  <c r="F233" i="1"/>
  <c r="F234" i="1"/>
  <c r="G234" i="1" s="1"/>
  <c r="F235" i="1"/>
  <c r="G3" i="1"/>
  <c r="G4" i="1"/>
  <c r="G5" i="1"/>
  <c r="G6" i="1"/>
  <c r="G7" i="1"/>
  <c r="G8" i="1"/>
  <c r="G9" i="1"/>
  <c r="G11" i="1"/>
  <c r="G12" i="1"/>
  <c r="G13" i="1"/>
  <c r="G14" i="1"/>
  <c r="G15" i="1"/>
  <c r="G16" i="1"/>
  <c r="G17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9" i="1"/>
  <c r="G60" i="1"/>
  <c r="G61" i="1"/>
  <c r="G62" i="1"/>
  <c r="G63" i="1"/>
  <c r="G64" i="1"/>
  <c r="G65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89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1" i="1"/>
  <c r="G132" i="1"/>
  <c r="G133" i="1"/>
  <c r="G134" i="1"/>
  <c r="G135" i="1"/>
  <c r="G136" i="1"/>
  <c r="G137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5" i="1"/>
  <c r="G156" i="1"/>
  <c r="G157" i="1"/>
  <c r="G158" i="1"/>
  <c r="G159" i="1"/>
  <c r="G160" i="1"/>
  <c r="G161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9" i="1"/>
  <c r="G180" i="1"/>
  <c r="G181" i="1"/>
  <c r="G182" i="1"/>
  <c r="G183" i="1"/>
  <c r="G184" i="1"/>
  <c r="G185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3" i="1"/>
  <c r="G204" i="1"/>
  <c r="G205" i="1"/>
  <c r="G206" i="1"/>
  <c r="G207" i="1"/>
  <c r="G208" i="1"/>
  <c r="G209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7" i="1"/>
  <c r="G228" i="1"/>
  <c r="G229" i="1"/>
  <c r="G230" i="1"/>
  <c r="G231" i="1"/>
  <c r="G232" i="1"/>
  <c r="G233" i="1"/>
  <c r="G235" i="1"/>
  <c r="D2" i="2" l="1"/>
  <c r="C6" i="2" s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8" i="1"/>
  <c r="Q199" i="1"/>
  <c r="Q200" i="1"/>
  <c r="Q201" i="1"/>
  <c r="Q202" i="1"/>
  <c r="Q197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8" i="1"/>
  <c r="P199" i="1"/>
  <c r="P200" i="1"/>
  <c r="P201" i="1"/>
  <c r="P202" i="1"/>
  <c r="P197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8" i="1"/>
  <c r="O199" i="1"/>
  <c r="O200" i="1"/>
  <c r="O201" i="1"/>
  <c r="O202" i="1"/>
  <c r="O197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8" i="1"/>
  <c r="N199" i="1"/>
  <c r="N200" i="1"/>
  <c r="N201" i="1"/>
  <c r="N202" i="1"/>
  <c r="N197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8" i="1"/>
  <c r="M199" i="1"/>
  <c r="M200" i="1"/>
  <c r="M201" i="1"/>
  <c r="M202" i="1"/>
  <c r="M197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8" i="1"/>
  <c r="L199" i="1"/>
  <c r="L200" i="1"/>
  <c r="L201" i="1"/>
  <c r="L202" i="1"/>
  <c r="L197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2" i="1"/>
  <c r="O2" i="1"/>
  <c r="P2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2" i="1"/>
  <c r="U2" i="1" l="1"/>
  <c r="K206" i="1"/>
  <c r="K184" i="1"/>
  <c r="K152" i="1"/>
  <c r="K229" i="1"/>
  <c r="K175" i="1"/>
  <c r="C2" i="2"/>
  <c r="C7" i="2"/>
  <c r="C5" i="2"/>
  <c r="C4" i="2"/>
  <c r="C8" i="2"/>
  <c r="C3" i="2"/>
  <c r="F2" i="1"/>
  <c r="G2" i="1" s="1"/>
  <c r="K177" i="1"/>
  <c r="K162" i="1"/>
  <c r="K224" i="1"/>
  <c r="K168" i="1"/>
  <c r="K160" i="1"/>
  <c r="K216" i="1"/>
  <c r="K219" i="1"/>
  <c r="K207" i="1"/>
  <c r="K182" i="1"/>
  <c r="K171" i="1"/>
  <c r="K218" i="1"/>
  <c r="K204" i="1"/>
  <c r="K190" i="1"/>
  <c r="K174" i="1"/>
  <c r="K179" i="1"/>
  <c r="K221" i="1"/>
  <c r="K198" i="1"/>
  <c r="K181" i="1"/>
  <c r="K165" i="1"/>
  <c r="K215" i="1"/>
  <c r="K197" i="1"/>
  <c r="K188" i="1"/>
  <c r="K196" i="1"/>
  <c r="K226" i="1"/>
  <c r="K212" i="1"/>
  <c r="K187" i="1"/>
  <c r="W5" i="1"/>
  <c r="W1" i="1"/>
  <c r="W2" i="1"/>
  <c r="W3" i="1"/>
  <c r="W4" i="1"/>
  <c r="K223" i="1" l="1"/>
  <c r="K176" i="1"/>
  <c r="K234" i="1"/>
  <c r="K170" i="1"/>
  <c r="K233" i="1"/>
  <c r="K232" i="1"/>
  <c r="K167" i="1"/>
  <c r="K213" i="1"/>
  <c r="K235" i="1"/>
  <c r="K230" i="1"/>
  <c r="K169" i="1"/>
  <c r="K227" i="1"/>
  <c r="K180" i="1"/>
  <c r="K158" i="1"/>
  <c r="K166" i="1"/>
  <c r="K203" i="1"/>
  <c r="K173" i="1"/>
  <c r="K178" i="1"/>
  <c r="K231" i="1"/>
  <c r="K209" i="1"/>
  <c r="K189" i="1"/>
  <c r="K164" i="1"/>
  <c r="K186" i="1"/>
  <c r="K211" i="1"/>
  <c r="K153" i="1"/>
  <c r="K199" i="1"/>
  <c r="K201" i="1"/>
  <c r="K228" i="1"/>
  <c r="K172" i="1"/>
  <c r="K161" i="1"/>
  <c r="K208" i="1"/>
  <c r="K200" i="1"/>
  <c r="K225" i="1"/>
  <c r="K183" i="1"/>
  <c r="K157" i="1"/>
  <c r="K210" i="1"/>
  <c r="K193" i="1"/>
  <c r="K151" i="1"/>
  <c r="K163" i="1"/>
  <c r="K154" i="1"/>
  <c r="K194" i="1"/>
  <c r="K155" i="1"/>
  <c r="K222" i="1"/>
  <c r="K185" i="1"/>
  <c r="K202" i="1"/>
  <c r="K205" i="1"/>
  <c r="K156" i="1"/>
  <c r="K195" i="1"/>
  <c r="K191" i="1"/>
  <c r="K220" i="1"/>
  <c r="K217" i="1"/>
  <c r="K214" i="1"/>
  <c r="K192" i="1"/>
  <c r="K159" i="1"/>
  <c r="K43" i="1"/>
  <c r="K22" i="1"/>
  <c r="K134" i="1"/>
  <c r="K138" i="1"/>
  <c r="K88" i="1"/>
  <c r="K130" i="1"/>
  <c r="K94" i="1"/>
  <c r="K20" i="1"/>
  <c r="K28" i="1"/>
  <c r="K30" i="1"/>
  <c r="K8" i="1"/>
  <c r="K90" i="1"/>
  <c r="K41" i="1"/>
  <c r="K11" i="1"/>
  <c r="K61" i="1"/>
  <c r="K16" i="1"/>
  <c r="K145" i="1"/>
  <c r="K54" i="1"/>
  <c r="K122" i="1"/>
  <c r="K139" i="1"/>
  <c r="K150" i="1"/>
  <c r="K37" i="1"/>
  <c r="K63" i="1"/>
  <c r="K120" i="1"/>
  <c r="K65" i="1"/>
  <c r="K89" i="1"/>
  <c r="K42" i="1"/>
  <c r="K123" i="1"/>
  <c r="K3" i="1"/>
  <c r="K106" i="1"/>
  <c r="K62" i="1"/>
  <c r="K136" i="1"/>
  <c r="K149" i="1"/>
  <c r="K144" i="1"/>
  <c r="K44" i="1"/>
  <c r="R2" i="1"/>
  <c r="K38" i="1"/>
  <c r="W9" i="1"/>
  <c r="W7" i="1"/>
  <c r="W8" i="1"/>
  <c r="K109" i="1" l="1"/>
  <c r="K148" i="1"/>
  <c r="K143" i="1"/>
  <c r="K141" i="1"/>
  <c r="K24" i="1"/>
  <c r="K17" i="1"/>
  <c r="K121" i="1"/>
  <c r="K76" i="1"/>
  <c r="K13" i="1"/>
  <c r="K31" i="1"/>
  <c r="K93" i="1"/>
  <c r="K104" i="1"/>
  <c r="K15" i="1"/>
  <c r="K7" i="1"/>
  <c r="K72" i="1"/>
  <c r="K132" i="1"/>
  <c r="K39" i="1"/>
  <c r="K33" i="1"/>
  <c r="K67" i="1"/>
  <c r="K57" i="1"/>
  <c r="K52" i="1"/>
  <c r="K59" i="1"/>
  <c r="K127" i="1"/>
  <c r="K99" i="1"/>
  <c r="K69" i="1"/>
  <c r="K112" i="1"/>
  <c r="K2" i="1"/>
  <c r="K25" i="1"/>
  <c r="K115" i="1"/>
  <c r="K87" i="1"/>
  <c r="K116" i="1"/>
  <c r="K36" i="1"/>
  <c r="K45" i="1"/>
  <c r="K74" i="1"/>
  <c r="K133" i="1"/>
  <c r="K55" i="1"/>
  <c r="K78" i="1"/>
  <c r="K125" i="1"/>
  <c r="K71" i="1"/>
  <c r="K117" i="1"/>
  <c r="K50" i="1"/>
  <c r="K129" i="1"/>
  <c r="K70" i="1"/>
  <c r="K27" i="1"/>
  <c r="K84" i="1"/>
  <c r="K23" i="1"/>
  <c r="K140" i="1"/>
  <c r="K40" i="1"/>
  <c r="K60" i="1"/>
  <c r="K64" i="1"/>
  <c r="K110" i="1"/>
  <c r="K105" i="1"/>
  <c r="K35" i="1"/>
  <c r="K107" i="1"/>
  <c r="K80" i="1"/>
  <c r="K118" i="1"/>
  <c r="K66" i="1"/>
  <c r="K49" i="1"/>
  <c r="K101" i="1"/>
  <c r="K82" i="1"/>
  <c r="K146" i="1"/>
  <c r="K29" i="1"/>
  <c r="K114" i="1"/>
  <c r="K6" i="1"/>
  <c r="K19" i="1"/>
  <c r="K53" i="1"/>
  <c r="K79" i="1"/>
  <c r="K119" i="1"/>
  <c r="K77" i="1"/>
  <c r="K75" i="1"/>
  <c r="K81" i="1"/>
  <c r="K21" i="1"/>
  <c r="K142" i="1"/>
  <c r="K51" i="1"/>
  <c r="K128" i="1"/>
  <c r="K9" i="1"/>
  <c r="K56" i="1"/>
  <c r="K86" i="1"/>
  <c r="K131" i="1"/>
  <c r="K18" i="1"/>
  <c r="K73" i="1" l="1"/>
  <c r="K14" i="1"/>
  <c r="K48" i="1"/>
  <c r="K111" i="1"/>
  <c r="K32" i="1"/>
  <c r="K135" i="1"/>
  <c r="K100" i="1"/>
  <c r="K5" i="1"/>
  <c r="K10" i="1"/>
  <c r="K126" i="1"/>
  <c r="K91" i="1"/>
  <c r="K85" i="1"/>
  <c r="K147" i="1"/>
  <c r="K102" i="1"/>
  <c r="K26" i="1"/>
  <c r="K98" i="1"/>
  <c r="K83" i="1"/>
  <c r="K113" i="1"/>
  <c r="K103" i="1"/>
  <c r="K124" i="1"/>
  <c r="K58" i="1"/>
  <c r="K96" i="1"/>
  <c r="K47" i="1"/>
  <c r="K4" i="1"/>
  <c r="K68" i="1"/>
  <c r="K137" i="1"/>
  <c r="K92" i="1"/>
  <c r="K34" i="1"/>
  <c r="K108" i="1"/>
  <c r="K46" i="1"/>
  <c r="K97" i="1"/>
  <c r="K12" i="1"/>
  <c r="K95" i="1"/>
  <c r="U1" i="1" l="1"/>
</calcChain>
</file>

<file path=xl/sharedStrings.xml><?xml version="1.0" encoding="utf-8"?>
<sst xmlns="http://schemas.openxmlformats.org/spreadsheetml/2006/main" count="1273" uniqueCount="500">
  <si>
    <t>Position</t>
  </si>
  <si>
    <t>Name</t>
  </si>
  <si>
    <t>Salary</t>
  </si>
  <si>
    <t>GameInfo</t>
  </si>
  <si>
    <t>AvgPointsPerGame</t>
  </si>
  <si>
    <t>PG</t>
  </si>
  <si>
    <t>PF</t>
  </si>
  <si>
    <t>C</t>
  </si>
  <si>
    <t>SF</t>
  </si>
  <si>
    <t>SG</t>
  </si>
  <si>
    <t>Included</t>
  </si>
  <si>
    <t>Points</t>
  </si>
  <si>
    <t>SalaryIncl</t>
  </si>
  <si>
    <t>PointsIncl</t>
  </si>
  <si>
    <t>Cap</t>
  </si>
  <si>
    <t>numPG</t>
  </si>
  <si>
    <t>numC</t>
  </si>
  <si>
    <t>numSF</t>
  </si>
  <si>
    <t>numPF</t>
  </si>
  <si>
    <t>numSG</t>
  </si>
  <si>
    <t>PGSGC</t>
  </si>
  <si>
    <t>SFPFC</t>
  </si>
  <si>
    <t>All</t>
  </si>
  <si>
    <t>Discretionary</t>
  </si>
  <si>
    <t>To run: click Data -&gt; Solver -&gt; Solve</t>
  </si>
  <si>
    <t>Change values in the Discretionary column to adjust for injuries/lineups/opp, etc.</t>
  </si>
  <si>
    <t>Use the Simplex LP algorithm</t>
  </si>
  <si>
    <t>Average</t>
  </si>
  <si>
    <t>Over/Under</t>
  </si>
  <si>
    <t>Percentage</t>
  </si>
  <si>
    <t>Games</t>
  </si>
  <si>
    <t>Orange colored boxes are those which can (should) be modified.</t>
  </si>
  <si>
    <t>Change over under values in OverUnder tab</t>
  </si>
  <si>
    <t>O/U Factor</t>
  </si>
  <si>
    <t>Paste first five columns from DraftKings csv</t>
  </si>
  <si>
    <t>AvgPPG*O/U</t>
  </si>
  <si>
    <t>Kobe Bryant</t>
  </si>
  <si>
    <t>Nikola Vucevic</t>
  </si>
  <si>
    <t>Serge Ibaka</t>
  </si>
  <si>
    <t>Tobias Harris</t>
  </si>
  <si>
    <t>Jordan Hill</t>
  </si>
  <si>
    <t>Reggie Jackson</t>
  </si>
  <si>
    <t>Jeremy Lin</t>
  </si>
  <si>
    <t>Victor Oladipo</t>
  </si>
  <si>
    <t>Elfrid Payton</t>
  </si>
  <si>
    <t>Carlos Boozer</t>
  </si>
  <si>
    <t>Channing Frye</t>
  </si>
  <si>
    <t>Evan Fournier</t>
  </si>
  <si>
    <t>Ed Davis</t>
  </si>
  <si>
    <t>Perry Jones</t>
  </si>
  <si>
    <t>Steven Adams</t>
  </si>
  <si>
    <t>Jeremy Lamb</t>
  </si>
  <si>
    <t>Kyle O'Quinn</t>
  </si>
  <si>
    <t>Wesley Johnson</t>
  </si>
  <si>
    <t>Lance Thomas</t>
  </si>
  <si>
    <t>Andre Roberson</t>
  </si>
  <si>
    <t>Sebastian Telfair</t>
  </si>
  <si>
    <t>Nick Collison</t>
  </si>
  <si>
    <t>Willie Green</t>
  </si>
  <si>
    <t>Luke Ridnour</t>
  </si>
  <si>
    <t>Ben Gordon</t>
  </si>
  <si>
    <t>Ronnie Price</t>
  </si>
  <si>
    <t>Kendrick Perkins</t>
  </si>
  <si>
    <t>Anthony Morrow</t>
  </si>
  <si>
    <t>Wayne Ellington</t>
  </si>
  <si>
    <t>Ish Smith</t>
  </si>
  <si>
    <t>Robert Sacre</t>
  </si>
  <si>
    <t>Andrew Nicholson</t>
  </si>
  <si>
    <t>Ryan Kelly</t>
  </si>
  <si>
    <t>Xavier Henry</t>
  </si>
  <si>
    <t>Jordan Clarkson</t>
  </si>
  <si>
    <t>Roy Devyn Marble</t>
  </si>
  <si>
    <t>Dewayne Dedmon</t>
  </si>
  <si>
    <t>Maurice Harkless</t>
  </si>
  <si>
    <t>Aaron Gordon</t>
  </si>
  <si>
    <t>Anthony Davis</t>
  </si>
  <si>
    <t>James Harden</t>
  </si>
  <si>
    <t>Chris Bosh</t>
  </si>
  <si>
    <t>Carmelo Anthony</t>
  </si>
  <si>
    <t>Dwight Howard</t>
  </si>
  <si>
    <t>Rajon Rondo</t>
  </si>
  <si>
    <t>Gordon Hayward</t>
  </si>
  <si>
    <t>Dwyane Wade</t>
  </si>
  <si>
    <t>Josh Smith</t>
  </si>
  <si>
    <t>Tyreke Evans</t>
  </si>
  <si>
    <t>Paul Millsap</t>
  </si>
  <si>
    <t>Jrue Holiday</t>
  </si>
  <si>
    <t>Al Horford</t>
  </si>
  <si>
    <t>Greg Monroe</t>
  </si>
  <si>
    <t>Jeff Green</t>
  </si>
  <si>
    <t>Roy Hibbert</t>
  </si>
  <si>
    <t>Ty Lawson</t>
  </si>
  <si>
    <t>Jeff Teague</t>
  </si>
  <si>
    <t>Andre Drummond</t>
  </si>
  <si>
    <t>Derrick Favors</t>
  </si>
  <si>
    <t>Jared Sullinger</t>
  </si>
  <si>
    <t>Markieff Morris</t>
  </si>
  <si>
    <t>Eric Bledsoe</t>
  </si>
  <si>
    <t>Trevor Ariza</t>
  </si>
  <si>
    <t>Thaddeus Young</t>
  </si>
  <si>
    <t>Chris Copeland</t>
  </si>
  <si>
    <t>Kenneth Faried</t>
  </si>
  <si>
    <t>Goran Dragic</t>
  </si>
  <si>
    <t>Nikola Pekovic</t>
  </si>
  <si>
    <t>Brandon Jennings</t>
  </si>
  <si>
    <t>Kevin Martin</t>
  </si>
  <si>
    <t>Omer Asik</t>
  </si>
  <si>
    <t>Isaiah Thomas</t>
  </si>
  <si>
    <t>David West</t>
  </si>
  <si>
    <t>Kyle Korver</t>
  </si>
  <si>
    <t>Ryan Anderson</t>
  </si>
  <si>
    <t>Ricky Rubio</t>
  </si>
  <si>
    <t>Terrence Jones</t>
  </si>
  <si>
    <t>Luol Deng</t>
  </si>
  <si>
    <t>Kelly Olynyk</t>
  </si>
  <si>
    <t>Donald Sloan</t>
  </si>
  <si>
    <t>Enes Kanter</t>
  </si>
  <si>
    <t>Amar'e Stoudemire</t>
  </si>
  <si>
    <t>DeMarre Carroll</t>
  </si>
  <si>
    <t>Iman Shumpert</t>
  </si>
  <si>
    <t>Alec Burks</t>
  </si>
  <si>
    <t>Avery Bradley</t>
  </si>
  <si>
    <t>Trey Burke</t>
  </si>
  <si>
    <t>Arron Afflalo</t>
  </si>
  <si>
    <t>Solomon Hill</t>
  </si>
  <si>
    <t>Andrew Wiggins</t>
  </si>
  <si>
    <t>Mario Chalmers</t>
  </si>
  <si>
    <t>Timofey Mozgov</t>
  </si>
  <si>
    <t>Gorgui Dieng</t>
  </si>
  <si>
    <t>Luis Scola</t>
  </si>
  <si>
    <t>P.J. Tucker</t>
  </si>
  <si>
    <t>Shawne Williams</t>
  </si>
  <si>
    <t>Gerald Green</t>
  </si>
  <si>
    <t>Lavoy Allen</t>
  </si>
  <si>
    <t>Miles Plumlee</t>
  </si>
  <si>
    <t>Mo Williams</t>
  </si>
  <si>
    <t>Wilson Chandler</t>
  </si>
  <si>
    <t>Evan Turner</t>
  </si>
  <si>
    <t>Eric Gordon</t>
  </si>
  <si>
    <t>Marcus Morris</t>
  </si>
  <si>
    <t>Kentavious Caldwell-Pope</t>
  </si>
  <si>
    <t>Randy Foye</t>
  </si>
  <si>
    <t>J.R. Smith</t>
  </si>
  <si>
    <t>Patrick Beverley</t>
  </si>
  <si>
    <t>Tim Hardaway Jr.</t>
  </si>
  <si>
    <t>D.J. Augustin</t>
  </si>
  <si>
    <t>Kostas Papanikolaou</t>
  </si>
  <si>
    <t>Caron Butler</t>
  </si>
  <si>
    <t>Isaiah Canaan</t>
  </si>
  <si>
    <t>Marcus Smart</t>
  </si>
  <si>
    <t>Jason Terry</t>
  </si>
  <si>
    <t>Corey Brewer</t>
  </si>
  <si>
    <t>Danilo Gallinari</t>
  </si>
  <si>
    <t>Samuel Dalembert</t>
  </si>
  <si>
    <t>Donatas Motiejunas</t>
  </si>
  <si>
    <t>JaVale McGee</t>
  </si>
  <si>
    <t>J.J. Hickson</t>
  </si>
  <si>
    <t>Dennis Schroder</t>
  </si>
  <si>
    <t>Elton Brand</t>
  </si>
  <si>
    <t>Trevor Booker</t>
  </si>
  <si>
    <t>Zach LaVine</t>
  </si>
  <si>
    <t>Norris Cole</t>
  </si>
  <si>
    <t>Shane Larkin</t>
  </si>
  <si>
    <t>Dante Exum</t>
  </si>
  <si>
    <t>Gerald Wallace</t>
  </si>
  <si>
    <t>Danny Granger</t>
  </si>
  <si>
    <t>Chris Andersen</t>
  </si>
  <si>
    <t>Ronny Turiaf</t>
  </si>
  <si>
    <t>John Salmons</t>
  </si>
  <si>
    <t>Steve Novak</t>
  </si>
  <si>
    <t>Shavlik Randolph</t>
  </si>
  <si>
    <t>Nate Robinson</t>
  </si>
  <si>
    <t>Francisco Garcia</t>
  </si>
  <si>
    <t>Udonis Haslem</t>
  </si>
  <si>
    <t>Cartier Martin</t>
  </si>
  <si>
    <t>Brandon Bass</t>
  </si>
  <si>
    <t>Anthony Tolliver</t>
  </si>
  <si>
    <t>Shannon Brown</t>
  </si>
  <si>
    <t>Jason Smith</t>
  </si>
  <si>
    <t>Joey Dorsey</t>
  </si>
  <si>
    <t>Joel Anthony</t>
  </si>
  <si>
    <t>Rodney Stuckey</t>
  </si>
  <si>
    <t>Ian Mahinmi</t>
  </si>
  <si>
    <t>Josh McRoberts</t>
  </si>
  <si>
    <t>Alonzo Gee</t>
  </si>
  <si>
    <t>Thabo Sefolosha</t>
  </si>
  <si>
    <t>A.J. Price</t>
  </si>
  <si>
    <t>Chase Budinger</t>
  </si>
  <si>
    <t>Jodie Meeks</t>
  </si>
  <si>
    <t>Darrell Arthur</t>
  </si>
  <si>
    <t>Jeremy Evans</t>
  </si>
  <si>
    <t>Mike Scott</t>
  </si>
  <si>
    <t>Robbie Hummel</t>
  </si>
  <si>
    <t>Kyle Singler</t>
  </si>
  <si>
    <t>Cole Aldrich</t>
  </si>
  <si>
    <t>Marcus Thornton</t>
  </si>
  <si>
    <t>Jimmer Fredette</t>
  </si>
  <si>
    <t>Kent Bazemore</t>
  </si>
  <si>
    <t>Alexis Ajinca</t>
  </si>
  <si>
    <t>Jeff Withey</t>
  </si>
  <si>
    <t>Justin Hamilton</t>
  </si>
  <si>
    <t>Luke Babbitt</t>
  </si>
  <si>
    <t>Tyler Zeller</t>
  </si>
  <si>
    <t>Quincy Acy</t>
  </si>
  <si>
    <t>Darius Miller</t>
  </si>
  <si>
    <t>Shelvin Mack</t>
  </si>
  <si>
    <t>Luigi Datome</t>
  </si>
  <si>
    <t>Travis Wear</t>
  </si>
  <si>
    <t>Jonas Jerebko</t>
  </si>
  <si>
    <t>Ian Clark</t>
  </si>
  <si>
    <t>Shayne Whittington</t>
  </si>
  <si>
    <t>John Jenkins</t>
  </si>
  <si>
    <t>Erick Green</t>
  </si>
  <si>
    <t>Troy Daniels</t>
  </si>
  <si>
    <t>Andre Dawkins</t>
  </si>
  <si>
    <t>Mike Muscala</t>
  </si>
  <si>
    <t>Tarik Black</t>
  </si>
  <si>
    <t>Patric Young</t>
  </si>
  <si>
    <t>Phil Pressey</t>
  </si>
  <si>
    <t>Dwight Powell</t>
  </si>
  <si>
    <t>Pablo Prigioni</t>
  </si>
  <si>
    <t>Shabazz Napier</t>
  </si>
  <si>
    <t>Russ Smith</t>
  </si>
  <si>
    <t>Joe Ingles</t>
  </si>
  <si>
    <t>Adreian Payne</t>
  </si>
  <si>
    <t>Zoran Dragic</t>
  </si>
  <si>
    <t>Austin Rivers</t>
  </si>
  <si>
    <t>James Ennis</t>
  </si>
  <si>
    <t>Spencer Dinwiddie</t>
  </si>
  <si>
    <t>Nick Johnson</t>
  </si>
  <si>
    <t>Rodney Hood</t>
  </si>
  <si>
    <t>Tony Mitchell</t>
  </si>
  <si>
    <t>Alex Len</t>
  </si>
  <si>
    <t>T.J. Warren</t>
  </si>
  <si>
    <t>Shabazz Muhammad</t>
  </si>
  <si>
    <t>Archie Goodwin</t>
  </si>
  <si>
    <t>Anthony Bennett</t>
  </si>
  <si>
    <t>Cleanthony Early</t>
  </si>
  <si>
    <t>Gary Harris</t>
  </si>
  <si>
    <t>Rudy Gobert</t>
  </si>
  <si>
    <t>Vitor Faverani</t>
  </si>
  <si>
    <t>Pero Antic</t>
  </si>
  <si>
    <t>Tyler Ennis</t>
  </si>
  <si>
    <t>James Young</t>
  </si>
  <si>
    <t>Jusuf Nurkic</t>
  </si>
  <si>
    <t>Clint Capela</t>
  </si>
  <si>
    <t>Damjan Rudez</t>
  </si>
  <si>
    <t>AvgMult</t>
  </si>
  <si>
    <t>LeBron James</t>
  </si>
  <si>
    <t>Kevin Love</t>
  </si>
  <si>
    <t>Al Jefferson</t>
  </si>
  <si>
    <t>Tim Duncan</t>
  </si>
  <si>
    <t>Kyrie Irving</t>
  </si>
  <si>
    <t>Kemba Walker</t>
  </si>
  <si>
    <t>Tony Wroten</t>
  </si>
  <si>
    <t>Brandon Knight</t>
  </si>
  <si>
    <t>Michael Carter-Williams</t>
  </si>
  <si>
    <t>Tony Parker</t>
  </si>
  <si>
    <t>Lance Stephenson</t>
  </si>
  <si>
    <t>Kawhi Leonard</t>
  </si>
  <si>
    <t>Nerlens Noel</t>
  </si>
  <si>
    <t>Anderson Varejao</t>
  </si>
  <si>
    <t>Manu Ginobili</t>
  </si>
  <si>
    <t>Larry Sanders</t>
  </si>
  <si>
    <t>Henry Sims</t>
  </si>
  <si>
    <t>K.J. McDaniels</t>
  </si>
  <si>
    <t>Giannis Antetokounmpo</t>
  </si>
  <si>
    <t>Jabari Parker</t>
  </si>
  <si>
    <t>Tristan Thompson</t>
  </si>
  <si>
    <t>Danny Green</t>
  </si>
  <si>
    <t>Shawn Marion</t>
  </si>
  <si>
    <t>Boris Diaw</t>
  </si>
  <si>
    <t>O.J. Mayo</t>
  </si>
  <si>
    <t>Brandon Davies</t>
  </si>
  <si>
    <t>Michael Kidd-Gilchrist</t>
  </si>
  <si>
    <t>Hollis Thompson</t>
  </si>
  <si>
    <t>Cody Zeller</t>
  </si>
  <si>
    <t>Gary Neal</t>
  </si>
  <si>
    <t>Ersan Ilyasova</t>
  </si>
  <si>
    <t>Luc Richard Mbah a Moute</t>
  </si>
  <si>
    <t>Dion Waiters</t>
  </si>
  <si>
    <t>Zaza Pachulia</t>
  </si>
  <si>
    <t>Marvin Williams</t>
  </si>
  <si>
    <t>Tiago Splitter</t>
  </si>
  <si>
    <t>Alexey Shved</t>
  </si>
  <si>
    <t>John Henson</t>
  </si>
  <si>
    <t>Jerryd Bayless</t>
  </si>
  <si>
    <t>Mike Miller</t>
  </si>
  <si>
    <t>Jason Richardson</t>
  </si>
  <si>
    <t>Brendan Haywood</t>
  </si>
  <si>
    <t>Matt Bonner</t>
  </si>
  <si>
    <t>James Jones</t>
  </si>
  <si>
    <t>Jason Maxiell</t>
  </si>
  <si>
    <t>Louis Amundson</t>
  </si>
  <si>
    <t>Jannero Pargo</t>
  </si>
  <si>
    <t>Jared Dudley</t>
  </si>
  <si>
    <t>Brian Roberts</t>
  </si>
  <si>
    <t>Jeff Ayres</t>
  </si>
  <si>
    <t>Aron Baynes</t>
  </si>
  <si>
    <t>Gerald Henderson</t>
  </si>
  <si>
    <t>Marco Belinelli</t>
  </si>
  <si>
    <t>Austin Daye</t>
  </si>
  <si>
    <t>Patty Mills</t>
  </si>
  <si>
    <t>Drew Gordon</t>
  </si>
  <si>
    <t>Chris Johnson</t>
  </si>
  <si>
    <t>Jeffery Taylor</t>
  </si>
  <si>
    <t>Khris Middleton</t>
  </si>
  <si>
    <t>Will Cherry</t>
  </si>
  <si>
    <t>Nate Wolters</t>
  </si>
  <si>
    <t>Matthew Dellavedova</t>
  </si>
  <si>
    <t>Joe Harris</t>
  </si>
  <si>
    <t>Alex Kirk</t>
  </si>
  <si>
    <t>Kendall Marshall</t>
  </si>
  <si>
    <t>Cory Joseph</t>
  </si>
  <si>
    <t>Bismack Biyombo</t>
  </si>
  <si>
    <t>P.J. Hairston</t>
  </si>
  <si>
    <t>Jakarr Sampson</t>
  </si>
  <si>
    <t>Kyle Anderson</t>
  </si>
  <si>
    <t>Jerami Grant</t>
  </si>
  <si>
    <t>Noah Vonleh</t>
  </si>
  <si>
    <t>Joel Embiid</t>
  </si>
  <si>
    <t>Model</t>
  </si>
  <si>
    <t>Den@Cle 07:00PM ET</t>
  </si>
  <si>
    <t>NO@Por 10:00PM ET</t>
  </si>
  <si>
    <t>Chris Paul</t>
  </si>
  <si>
    <t>Chi@LAC 10:30PM ET</t>
  </si>
  <si>
    <t>Hou@Mem 08:00PM ET</t>
  </si>
  <si>
    <t>Blake Griffin</t>
  </si>
  <si>
    <t>LaMarcus Aldridge</t>
  </si>
  <si>
    <t>Mia@Bkn 07:30PM ET</t>
  </si>
  <si>
    <t>Damian Lillard</t>
  </si>
  <si>
    <t>Pau Gasol</t>
  </si>
  <si>
    <t>Pho@Bos 07:30PM ET</t>
  </si>
  <si>
    <t>Phi@SA 08:30PM ET</t>
  </si>
  <si>
    <t>Orl@Det 07:30PM ET</t>
  </si>
  <si>
    <t>Dal@Cha 07:00PM ET</t>
  </si>
  <si>
    <t>Marc Gasol</t>
  </si>
  <si>
    <t>Zach Randolph</t>
  </si>
  <si>
    <t>DeAndre Jordan</t>
  </si>
  <si>
    <t>Jimmy Butler</t>
  </si>
  <si>
    <t>Dirk Nowitzki</t>
  </si>
  <si>
    <t>Deron Williams</t>
  </si>
  <si>
    <t>Joakim Noah</t>
  </si>
  <si>
    <t>Mike Conley</t>
  </si>
  <si>
    <t>Nicolas Batum</t>
  </si>
  <si>
    <t>Monta Ellis</t>
  </si>
  <si>
    <t>Brook Lopez</t>
  </si>
  <si>
    <t>Derrick Rose</t>
  </si>
  <si>
    <t>Joe Johnson</t>
  </si>
  <si>
    <t>Chandler Parsons</t>
  </si>
  <si>
    <t>Tyson Chandler</t>
  </si>
  <si>
    <t>Wesley Matthews</t>
  </si>
  <si>
    <t>Robin Lopez</t>
  </si>
  <si>
    <t>Jamal Crawford</t>
  </si>
  <si>
    <t>Courtney Lee</t>
  </si>
  <si>
    <t>Kevin Garnett</t>
  </si>
  <si>
    <t>J.J. Redick</t>
  </si>
  <si>
    <t>Taj Gibson</t>
  </si>
  <si>
    <t>Chris Kaman</t>
  </si>
  <si>
    <t>Mike Dunleavy</t>
  </si>
  <si>
    <t>Kirk Hinrich</t>
  </si>
  <si>
    <t>Devin Harris</t>
  </si>
  <si>
    <t>Aaron Brooks</t>
  </si>
  <si>
    <t>Matt Barnes</t>
  </si>
  <si>
    <t>Tony Allen</t>
  </si>
  <si>
    <t>Mirza Teletovic</t>
  </si>
  <si>
    <t>Steve Blake</t>
  </si>
  <si>
    <t>Jameer Nelson</t>
  </si>
  <si>
    <t>Brandan Wright</t>
  </si>
  <si>
    <t>Jarrett Jack</t>
  </si>
  <si>
    <t>Mason Plumlee</t>
  </si>
  <si>
    <t>Spencer Hawes</t>
  </si>
  <si>
    <t>Meyers Leonard</t>
  </si>
  <si>
    <t>Bojan Bogdanovic</t>
  </si>
  <si>
    <t>Vince Carter</t>
  </si>
  <si>
    <t>Al-Farouq Aminu</t>
  </si>
  <si>
    <t>Kosta Koufos</t>
  </si>
  <si>
    <t>Nazr Mohammed</t>
  </si>
  <si>
    <t>Andrei Kirilenko</t>
  </si>
  <si>
    <t>Hedo Turkoglu</t>
  </si>
  <si>
    <t>Richard Jefferson</t>
  </si>
  <si>
    <t>Alan Anderson</t>
  </si>
  <si>
    <t>Tayshaun Prince</t>
  </si>
  <si>
    <t>J.J. Barea</t>
  </si>
  <si>
    <t>Raymond Felton</t>
  </si>
  <si>
    <t>Charlie Villanueva</t>
  </si>
  <si>
    <t>Dorell Wright</t>
  </si>
  <si>
    <t>Beno Udrih</t>
  </si>
  <si>
    <t>Jordan Farmar</t>
  </si>
  <si>
    <t>Glen Davis</t>
  </si>
  <si>
    <t>Chris Douglas-Roberts</t>
  </si>
  <si>
    <t>Joel Freeland</t>
  </si>
  <si>
    <t>Jerome Jordan</t>
  </si>
  <si>
    <t>Quincy Pondexter</t>
  </si>
  <si>
    <t>Ekpe Udoh</t>
  </si>
  <si>
    <t>Jon Leuer</t>
  </si>
  <si>
    <t>E'Twaun Moore</t>
  </si>
  <si>
    <t>Nick Calathes</t>
  </si>
  <si>
    <t>Jorge Gutierrez</t>
  </si>
  <si>
    <t>Victor Claver</t>
  </si>
  <si>
    <t>C.J. Wilcox</t>
  </si>
  <si>
    <t>Cory Jefferson</t>
  </si>
  <si>
    <t>Thomas Robinson</t>
  </si>
  <si>
    <t>Jared Cunningham</t>
  </si>
  <si>
    <t>Greg Smith</t>
  </si>
  <si>
    <t>C.J. McCollum</t>
  </si>
  <si>
    <t>Robert Covington</t>
  </si>
  <si>
    <t>Allen Crabbe</t>
  </si>
  <si>
    <t>Tony Snell</t>
  </si>
  <si>
    <t>Cameron Bairstow</t>
  </si>
  <si>
    <t>Will Barton</t>
  </si>
  <si>
    <t>Reggie Bullock</t>
  </si>
  <si>
    <t>Jae Crowder</t>
  </si>
  <si>
    <t>Markel Brown</t>
  </si>
  <si>
    <t>Doug McDermott</t>
  </si>
  <si>
    <t>Nikola Mirotic</t>
  </si>
  <si>
    <t>Jarnell Stokes</t>
  </si>
  <si>
    <t>Sergey Karasev</t>
  </si>
  <si>
    <t>Jordan Adams</t>
  </si>
  <si>
    <t>Ricky Ledo</t>
  </si>
  <si>
    <t>Derrick Williams</t>
  </si>
  <si>
    <t>Draymond Green</t>
  </si>
  <si>
    <t>Kyle Lowry</t>
  </si>
  <si>
    <t>Nik Stauskas</t>
  </si>
  <si>
    <t>DeMarcus Cousins</t>
  </si>
  <si>
    <t>Julius Randle</t>
  </si>
  <si>
    <t>Malcolm Thomas</t>
  </si>
  <si>
    <t>Reggie Evans</t>
  </si>
  <si>
    <t>John Wall</t>
  </si>
  <si>
    <t>TJ Warren</t>
  </si>
  <si>
    <t>Festus Ezeli</t>
  </si>
  <si>
    <t>James Johnson</t>
  </si>
  <si>
    <t>Amir Johnson</t>
  </si>
  <si>
    <t>Glenn Robinson</t>
  </si>
  <si>
    <t>Toure Murry</t>
  </si>
  <si>
    <t>Brandon Rush</t>
  </si>
  <si>
    <t>Leandro Barbosa</t>
  </si>
  <si>
    <t>PJ Hairston</t>
  </si>
  <si>
    <t>Lucas Nogueira</t>
  </si>
  <si>
    <t>JJ Hickson</t>
  </si>
  <si>
    <t>Stephen Curry</t>
  </si>
  <si>
    <t>Omri Casspi</t>
  </si>
  <si>
    <t>Nene</t>
  </si>
  <si>
    <t>Charles Hayes</t>
  </si>
  <si>
    <t>Devyn Marble</t>
  </si>
  <si>
    <t>David Lee</t>
  </si>
  <si>
    <t>Shaun Livingston</t>
  </si>
  <si>
    <t>Kris Humphries</t>
  </si>
  <si>
    <t>CJ McCollum</t>
  </si>
  <si>
    <t>Rasual Butler</t>
  </si>
  <si>
    <t>PJ Tucker</t>
  </si>
  <si>
    <t>Gigi Datome</t>
  </si>
  <si>
    <t>Tyler Hansbrough</t>
  </si>
  <si>
    <t>Ben McLemore</t>
  </si>
  <si>
    <t>Glen Rice Jr.</t>
  </si>
  <si>
    <t>Greg Stiemsma</t>
  </si>
  <si>
    <t>Paul Pierce</t>
  </si>
  <si>
    <t>Kevin Seraphin</t>
  </si>
  <si>
    <t>KJ McDaniels</t>
  </si>
  <si>
    <t>Justin Holiday</t>
  </si>
  <si>
    <t>Greivis Vasquez</t>
  </si>
  <si>
    <t>Ramon Sessions</t>
  </si>
  <si>
    <t>Rudy Gay</t>
  </si>
  <si>
    <t>Nemanja Nedovic</t>
  </si>
  <si>
    <t>Ognjen Kuzmic</t>
  </si>
  <si>
    <t>Drew Gooden</t>
  </si>
  <si>
    <t>Garrett Temple</t>
  </si>
  <si>
    <t>Klay Thompson</t>
  </si>
  <si>
    <t>Patrick Patterson</t>
  </si>
  <si>
    <t>JaKarr Sampson</t>
  </si>
  <si>
    <t>Jonas Valanciunas</t>
  </si>
  <si>
    <t>JJ Redick</t>
  </si>
  <si>
    <t>Bruno Caboclo</t>
  </si>
  <si>
    <t>Kalin Lucas</t>
  </si>
  <si>
    <t>Marreese Speights</t>
  </si>
  <si>
    <t>CJ Watson</t>
  </si>
  <si>
    <t>Lou Williams</t>
  </si>
  <si>
    <t>Russell Westbrook</t>
  </si>
  <si>
    <t>Luc Mbah a Moute</t>
  </si>
  <si>
    <t>DeMar DeRozan</t>
  </si>
  <si>
    <t>Landry Fields</t>
  </si>
  <si>
    <t>Harrison Barnes</t>
  </si>
  <si>
    <t>Ray McCallum</t>
  </si>
  <si>
    <t>Carl Landry</t>
  </si>
  <si>
    <t>Jason Thompson</t>
  </si>
  <si>
    <t>Andre Miller</t>
  </si>
  <si>
    <t>DeJuan Blair</t>
  </si>
  <si>
    <t>Terrence Ross</t>
  </si>
  <si>
    <t>Marcin Gortat</t>
  </si>
  <si>
    <t>Otto Porter</t>
  </si>
  <si>
    <t>Darren Collison</t>
  </si>
  <si>
    <t>Andre Iguodala</t>
  </si>
  <si>
    <t>Ryan Hollins</t>
  </si>
  <si>
    <t>Gal Mekel</t>
  </si>
  <si>
    <t>Lou Amundson</t>
  </si>
  <si>
    <t>Jose Juan Barea</t>
  </si>
  <si>
    <t>Andrew Bogut</t>
  </si>
  <si>
    <t>CJ Miles</t>
  </si>
  <si>
    <t>Fades</t>
  </si>
  <si>
    <t>Fade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</si>
</sst>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/>
    <xf numFmtId="0" fontId="0" fillId="33" borderId="0" xfId="0" applyFill="1"/>
    <xf numFmtId="0" fontId="0" fillId="0" borderId="0" xfId="0" applyAlignment="1">
      <alignment horizontal="right"/>
    </xf>
    <xf numFmtId="0" fontId="9" fillId="5" borderId="4" xfId="9"/>
    <xf numFmtId="0" fontId="0" fillId="0" borderId="0" xfId="0" applyFont="1"/>
    <xf numFmtId="0" fontId="19" fillId="5" borderId="4" xfId="9" applyFont="1"/>
    <xf numFmtId="0" fontId="9" fillId="34" borderId="4" xfId="9" applyFill="1"/>
    <xf numFmtId="0" fontId="16" fillId="0" borderId="0" xfId="0" applyFont="1" applyFill="1" applyBorder="1"/>
    <xf numFmtId="0" fontId="0" fillId="0" borderId="0" xfId="0" applyFill="1" applyBorder="1"/>
    <xf numFmtId="0" fontId="0" fillId="34" borderId="0" xfId="0" applyFill="1"/>
    <xf numFmtId="0" fontId="16" fillId="34" borderId="0" xfId="0" applyFont="1" applyFill="1"/>
    <xf numFmtId="0" fontId="9" fillId="0" borderId="0" xfId="9" applyFill="1" applyBorder="1"/>
    <xf numFmtId="0" fontId="18" fillId="0" borderId="0" xfId="0" applyFont="1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0"/>
  <sheetViews>
    <sheetView tabSelected="1" workbookViewId="0">
      <selection activeCell="Y8" sqref="Y8"/>
    </sheetView>
  </sheetViews>
  <sheetFormatPr defaultColWidth="8.796875" defaultRowHeight="14.25" x14ac:dyDescent="0.45"/>
  <cols>
    <col min="1" max="1" width="7.33203125" style="7" bestFit="1" customWidth="1"/>
    <col min="2" max="2" width="18.1328125" style="7" bestFit="1" customWidth="1"/>
    <col min="3" max="3" width="5.6640625" style="7" bestFit="1" customWidth="1"/>
    <col min="4" max="4" width="19.6640625" style="7" bestFit="1" customWidth="1"/>
    <col min="5" max="5" width="16.33203125" style="7" bestFit="1" customWidth="1"/>
    <col min="6" max="6" width="9.6640625" bestFit="1" customWidth="1"/>
    <col min="7" max="7" width="11.33203125" bestFit="1" customWidth="1"/>
    <col min="8" max="8" width="11.33203125" customWidth="1"/>
    <col min="9" max="9" width="11.46484375" style="4" bestFit="1" customWidth="1"/>
    <col min="10" max="10" width="2.46484375" hidden="1" customWidth="1"/>
    <col min="11" max="11" width="4.6640625" hidden="1" customWidth="1"/>
    <col min="12" max="12" width="6" hidden="1" customWidth="1"/>
    <col min="13" max="13" width="3" hidden="1" customWidth="1"/>
    <col min="14" max="14" width="2.796875" hidden="1" customWidth="1"/>
    <col min="15" max="16" width="2.46484375" hidden="1" customWidth="1"/>
    <col min="17" max="17" width="2.6640625" hidden="1" customWidth="1"/>
    <col min="18" max="18" width="10.46484375" customWidth="1"/>
    <col min="19" max="19" width="10.46484375" style="9" customWidth="1"/>
    <col min="25" max="25" width="11" bestFit="1" customWidth="1"/>
  </cols>
  <sheetData>
    <row r="1" spans="1:26" x14ac:dyDescent="0.4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" t="s">
        <v>33</v>
      </c>
      <c r="G1" s="1" t="s">
        <v>35</v>
      </c>
      <c r="H1" s="1" t="s">
        <v>321</v>
      </c>
      <c r="I1" s="6" t="s">
        <v>23</v>
      </c>
      <c r="J1" s="1" t="s">
        <v>10</v>
      </c>
      <c r="K1" s="1" t="s">
        <v>13</v>
      </c>
      <c r="L1" s="1" t="s">
        <v>12</v>
      </c>
      <c r="M1" t="s">
        <v>5</v>
      </c>
      <c r="N1" t="s">
        <v>9</v>
      </c>
      <c r="O1" t="s">
        <v>8</v>
      </c>
      <c r="P1" t="s">
        <v>6</v>
      </c>
      <c r="Q1" s="3" t="s">
        <v>7</v>
      </c>
      <c r="R1" s="1" t="s">
        <v>247</v>
      </c>
      <c r="S1" s="8"/>
      <c r="T1" s="1" t="s">
        <v>11</v>
      </c>
      <c r="U1" s="2">
        <f>SUM(K2:K230)</f>
        <v>267.39301962439299</v>
      </c>
      <c r="V1" t="s">
        <v>15</v>
      </c>
      <c r="W1">
        <f>SUM(M:M)</f>
        <v>2</v>
      </c>
      <c r="Y1" s="1" t="s">
        <v>498</v>
      </c>
      <c r="Z1" s="1" t="s">
        <v>499</v>
      </c>
    </row>
    <row r="2" spans="1:26" x14ac:dyDescent="0.45">
      <c r="A2" s="10" t="s">
        <v>8</v>
      </c>
      <c r="B2" s="10" t="s">
        <v>248</v>
      </c>
      <c r="C2" s="10">
        <v>11000</v>
      </c>
      <c r="D2" s="10" t="s">
        <v>322</v>
      </c>
      <c r="E2" s="10">
        <v>49.030999999999999</v>
      </c>
      <c r="F2">
        <f>IF(ISNA(VLOOKUP(DKSalaries!D2,OverUnder!$A$2:$C$13,3,FALSE)),1,VLOOKUP(DKSalaries!D2,OverUnder!$A$2:$C$13,3,FALSE))</f>
        <v>1</v>
      </c>
      <c r="G2">
        <f>E2*F2</f>
        <v>49.030999999999999</v>
      </c>
      <c r="H2">
        <f>IF(ISNA(VLOOKUP(B2,Model!A:B,2,FALSE)),0,VLOOKUP(B2,Model!A:B,2,FALSE))</f>
        <v>52.956823985667697</v>
      </c>
      <c r="I2" s="4">
        <f>IF(ISNA(VLOOKUP(B2,$Y$2:$Z$12,2,FALSE)),H2,VLOOKUP(B2,$Y$2:$Z$12,2,FALSE))</f>
        <v>52.956823985667697</v>
      </c>
      <c r="J2">
        <v>0</v>
      </c>
      <c r="K2">
        <f>J2*I2</f>
        <v>0</v>
      </c>
      <c r="L2">
        <f t="shared" ref="L2:L65" si="0">J2*C2</f>
        <v>0</v>
      </c>
      <c r="M2">
        <f t="shared" ref="M2:Q11" si="1">$J2*IF($A2=M$1,1,0)</f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>I2/C2*1000</f>
        <v>4.8142567259697904</v>
      </c>
      <c r="T2" s="1" t="s">
        <v>2</v>
      </c>
      <c r="U2">
        <f>SUM(L2:L230)</f>
        <v>50000</v>
      </c>
      <c r="V2" t="s">
        <v>19</v>
      </c>
      <c r="W2">
        <f>SUM(N:N)</f>
        <v>2</v>
      </c>
      <c r="Y2" t="s">
        <v>254</v>
      </c>
      <c r="Z2">
        <v>0</v>
      </c>
    </row>
    <row r="3" spans="1:26" x14ac:dyDescent="0.45">
      <c r="A3" s="10" t="s">
        <v>6</v>
      </c>
      <c r="B3" s="10" t="s">
        <v>75</v>
      </c>
      <c r="C3" s="10">
        <v>10900</v>
      </c>
      <c r="D3" s="10" t="s">
        <v>323</v>
      </c>
      <c r="E3" s="10">
        <v>55.625</v>
      </c>
      <c r="F3">
        <f>IF(ISNA(VLOOKUP(DKSalaries!D3,OverUnder!$A$2:$C$13,3,FALSE)),1,VLOOKUP(DKSalaries!D3,OverUnder!$A$2:$C$13,3,FALSE))</f>
        <v>1</v>
      </c>
      <c r="G3">
        <f t="shared" ref="G3:G66" si="2">E3*F3</f>
        <v>55.625</v>
      </c>
      <c r="H3">
        <f>IF(ISNA(VLOOKUP(B3,Model!A:B,2,FALSE)),0,VLOOKUP(B3,Model!A:B,2,FALSE))</f>
        <v>51.222072369792102</v>
      </c>
      <c r="I3" s="4">
        <f t="shared" ref="I3:I66" si="3">IF(ISNA(VLOOKUP(B3,$Y$2:$Z$12,2,FALSE)),H3,VLOOKUP(B3,$Y$2:$Z$12,2,FALSE))</f>
        <v>51.222072369792102</v>
      </c>
      <c r="J3">
        <v>0</v>
      </c>
      <c r="K3">
        <f t="shared" ref="K3:K66" si="4">J3*I3</f>
        <v>0</v>
      </c>
      <c r="L3">
        <f t="shared" si="0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ref="R3:R66" si="5">I3/C3*1000</f>
        <v>4.6992726944763392</v>
      </c>
      <c r="T3" s="1" t="s">
        <v>14</v>
      </c>
      <c r="U3">
        <v>50000</v>
      </c>
      <c r="V3" t="s">
        <v>17</v>
      </c>
      <c r="W3">
        <f>SUM(O:O)</f>
        <v>1</v>
      </c>
      <c r="Y3" t="s">
        <v>49</v>
      </c>
      <c r="Z3">
        <v>0</v>
      </c>
    </row>
    <row r="4" spans="1:26" x14ac:dyDescent="0.45">
      <c r="A4" s="10" t="s">
        <v>5</v>
      </c>
      <c r="B4" s="10" t="s">
        <v>324</v>
      </c>
      <c r="C4" s="10">
        <v>10300</v>
      </c>
      <c r="D4" s="10" t="s">
        <v>325</v>
      </c>
      <c r="E4" s="10">
        <v>46.938000000000002</v>
      </c>
      <c r="F4">
        <f>IF(ISNA(VLOOKUP(DKSalaries!D4,OverUnder!$A$2:$C$13,3,FALSE)),1,VLOOKUP(DKSalaries!D4,OverUnder!$A$2:$C$13,3,FALSE))</f>
        <v>1</v>
      </c>
      <c r="G4">
        <f t="shared" si="2"/>
        <v>46.938000000000002</v>
      </c>
      <c r="H4">
        <f>IF(ISNA(VLOOKUP(B4,Model!A:B,2,FALSE)),0,VLOOKUP(B4,Model!A:B,2,FALSE))</f>
        <v>47.387066966173002</v>
      </c>
      <c r="I4" s="4">
        <f t="shared" si="3"/>
        <v>47.387066966173002</v>
      </c>
      <c r="J4">
        <v>0</v>
      </c>
      <c r="K4">
        <f t="shared" si="4"/>
        <v>0</v>
      </c>
      <c r="L4">
        <f t="shared" si="0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5"/>
        <v>4.6006861132206796</v>
      </c>
      <c r="V4" t="s">
        <v>18</v>
      </c>
      <c r="W4">
        <f>SUM(P:P)</f>
        <v>2</v>
      </c>
      <c r="Y4" t="s">
        <v>52</v>
      </c>
      <c r="Z4">
        <v>0</v>
      </c>
    </row>
    <row r="5" spans="1:26" x14ac:dyDescent="0.45">
      <c r="A5" s="10" t="s">
        <v>9</v>
      </c>
      <c r="B5" s="10" t="s">
        <v>76</v>
      </c>
      <c r="C5" s="10">
        <v>10300</v>
      </c>
      <c r="D5" s="10" t="s">
        <v>326</v>
      </c>
      <c r="E5" s="10">
        <v>50.305999999999997</v>
      </c>
      <c r="F5">
        <f>IF(ISNA(VLOOKUP(DKSalaries!D5,OverUnder!$A$2:$C$13,3,FALSE)),1,VLOOKUP(DKSalaries!D5,OverUnder!$A$2:$C$13,3,FALSE))</f>
        <v>1</v>
      </c>
      <c r="G5">
        <f t="shared" si="2"/>
        <v>50.305999999999997</v>
      </c>
      <c r="H5">
        <f>IF(ISNA(VLOOKUP(B5,Model!A:B,2,FALSE)),0,VLOOKUP(B5,Model!A:B,2,FALSE))</f>
        <v>48.206699602944703</v>
      </c>
      <c r="I5" s="4">
        <f t="shared" si="3"/>
        <v>48.206699602944703</v>
      </c>
      <c r="J5">
        <v>0</v>
      </c>
      <c r="K5">
        <f t="shared" si="4"/>
        <v>0</v>
      </c>
      <c r="L5">
        <f t="shared" si="0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5"/>
        <v>4.680262097373272</v>
      </c>
      <c r="V5" t="s">
        <v>16</v>
      </c>
      <c r="W5">
        <f>SUM(Q:Q)</f>
        <v>1</v>
      </c>
    </row>
    <row r="6" spans="1:26" x14ac:dyDescent="0.45">
      <c r="A6" s="10" t="s">
        <v>6</v>
      </c>
      <c r="B6" s="10" t="s">
        <v>327</v>
      </c>
      <c r="C6" s="10">
        <v>9700</v>
      </c>
      <c r="D6" s="10" t="s">
        <v>325</v>
      </c>
      <c r="E6" s="10">
        <v>38.563000000000002</v>
      </c>
      <c r="F6">
        <f>IF(ISNA(VLOOKUP(DKSalaries!D6,OverUnder!$A$2:$C$13,3,FALSE)),1,VLOOKUP(DKSalaries!D6,OverUnder!$A$2:$C$13,3,FALSE))</f>
        <v>1</v>
      </c>
      <c r="G6">
        <f t="shared" si="2"/>
        <v>38.563000000000002</v>
      </c>
      <c r="H6">
        <f>IF(ISNA(VLOOKUP(B6,Model!A:B,2,FALSE)),0,VLOOKUP(B6,Model!A:B,2,FALSE))</f>
        <v>37.606217585728402</v>
      </c>
      <c r="I6" s="4">
        <f t="shared" si="3"/>
        <v>37.606217585728402</v>
      </c>
      <c r="J6">
        <v>0</v>
      </c>
      <c r="K6">
        <f t="shared" si="4"/>
        <v>0</v>
      </c>
      <c r="L6">
        <f t="shared" si="0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5"/>
        <v>3.8769296480132369</v>
      </c>
    </row>
    <row r="7" spans="1:26" x14ac:dyDescent="0.45">
      <c r="A7" s="10" t="s">
        <v>6</v>
      </c>
      <c r="B7" s="10" t="s">
        <v>328</v>
      </c>
      <c r="C7" s="10">
        <v>9600</v>
      </c>
      <c r="D7" s="10" t="s">
        <v>323</v>
      </c>
      <c r="E7" s="10">
        <v>38.805999999999997</v>
      </c>
      <c r="F7">
        <f>IF(ISNA(VLOOKUP(DKSalaries!D7,OverUnder!$A$2:$C$13,3,FALSE)),1,VLOOKUP(DKSalaries!D7,OverUnder!$A$2:$C$13,3,FALSE))</f>
        <v>1</v>
      </c>
      <c r="G7">
        <f t="shared" si="2"/>
        <v>38.805999999999997</v>
      </c>
      <c r="H7">
        <f>IF(ISNA(VLOOKUP(B7,Model!A:B,2,FALSE)),0,VLOOKUP(B7,Model!A:B,2,FALSE))</f>
        <v>40.209750114594897</v>
      </c>
      <c r="I7" s="4">
        <f t="shared" si="3"/>
        <v>40.209750114594897</v>
      </c>
      <c r="J7">
        <v>0</v>
      </c>
      <c r="K7">
        <f t="shared" si="4"/>
        <v>0</v>
      </c>
      <c r="L7">
        <f t="shared" si="0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5"/>
        <v>4.1885156369369687</v>
      </c>
      <c r="V7" t="s">
        <v>20</v>
      </c>
      <c r="W7">
        <f>W1+W2+W5</f>
        <v>5</v>
      </c>
    </row>
    <row r="8" spans="1:26" x14ac:dyDescent="0.45">
      <c r="A8" s="10" t="s">
        <v>7</v>
      </c>
      <c r="B8" s="10" t="s">
        <v>79</v>
      </c>
      <c r="C8" s="10">
        <v>9000</v>
      </c>
      <c r="D8" s="10" t="s">
        <v>326</v>
      </c>
      <c r="E8" s="10">
        <v>44.094000000000001</v>
      </c>
      <c r="F8">
        <f>IF(ISNA(VLOOKUP(DKSalaries!D8,OverUnder!$A$2:$C$13,3,FALSE)),1,VLOOKUP(DKSalaries!D8,OverUnder!$A$2:$C$13,3,FALSE))</f>
        <v>1</v>
      </c>
      <c r="G8">
        <f t="shared" si="2"/>
        <v>44.094000000000001</v>
      </c>
      <c r="H8">
        <f>IF(ISNA(VLOOKUP(B8,Model!A:B,2,FALSE)),0,VLOOKUP(B8,Model!A:B,2,FALSE))</f>
        <v>42.631193144919301</v>
      </c>
      <c r="I8" s="4">
        <f t="shared" si="3"/>
        <v>42.631193144919301</v>
      </c>
      <c r="J8">
        <v>0</v>
      </c>
      <c r="K8">
        <f t="shared" si="4"/>
        <v>0</v>
      </c>
      <c r="L8">
        <f t="shared" si="0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5"/>
        <v>4.7367992383243669</v>
      </c>
      <c r="V8" t="s">
        <v>21</v>
      </c>
      <c r="W8">
        <f>W3+W4+W5</f>
        <v>4</v>
      </c>
    </row>
    <row r="9" spans="1:26" x14ac:dyDescent="0.45">
      <c r="A9" s="10" t="s">
        <v>6</v>
      </c>
      <c r="B9" s="10" t="s">
        <v>249</v>
      </c>
      <c r="C9" s="10">
        <v>8800</v>
      </c>
      <c r="D9" s="10" t="s">
        <v>322</v>
      </c>
      <c r="E9" s="10">
        <v>37.063000000000002</v>
      </c>
      <c r="F9">
        <f>IF(ISNA(VLOOKUP(DKSalaries!D9,OverUnder!$A$2:$C$13,3,FALSE)),1,VLOOKUP(DKSalaries!D9,OverUnder!$A$2:$C$13,3,FALSE))</f>
        <v>1</v>
      </c>
      <c r="G9">
        <f t="shared" si="2"/>
        <v>37.063000000000002</v>
      </c>
      <c r="H9">
        <f>IF(ISNA(VLOOKUP(B9,Model!A:B,2,FALSE)),0,VLOOKUP(B9,Model!A:B,2,FALSE))</f>
        <v>33.937365281672903</v>
      </c>
      <c r="I9" s="4">
        <f t="shared" si="3"/>
        <v>33.937365281672903</v>
      </c>
      <c r="J9">
        <v>0</v>
      </c>
      <c r="K9">
        <f t="shared" si="4"/>
        <v>0</v>
      </c>
      <c r="L9">
        <f t="shared" si="0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5"/>
        <v>3.8565187820082842</v>
      </c>
      <c r="V9" t="s">
        <v>22</v>
      </c>
      <c r="W9">
        <f>SUM(W1:W5)</f>
        <v>8</v>
      </c>
    </row>
    <row r="10" spans="1:26" x14ac:dyDescent="0.45">
      <c r="A10" s="10" t="s">
        <v>7</v>
      </c>
      <c r="B10" s="10" t="s">
        <v>77</v>
      </c>
      <c r="C10" s="10">
        <v>8500</v>
      </c>
      <c r="D10" s="10" t="s">
        <v>329</v>
      </c>
      <c r="E10" s="10">
        <v>40.832999999999998</v>
      </c>
      <c r="F10">
        <f>IF(ISNA(VLOOKUP(DKSalaries!D10,OverUnder!$A$2:$C$13,3,FALSE)),1,VLOOKUP(DKSalaries!D10,OverUnder!$A$2:$C$13,3,FALSE))</f>
        <v>1</v>
      </c>
      <c r="G10">
        <f t="shared" si="2"/>
        <v>40.832999999999998</v>
      </c>
      <c r="H10">
        <f>IF(ISNA(VLOOKUP(B10,Model!A:B,2,FALSE)),0,VLOOKUP(B10,Model!A:B,2,FALSE))</f>
        <v>35.632386825849601</v>
      </c>
      <c r="I10" s="4">
        <f t="shared" si="3"/>
        <v>35.632386825849601</v>
      </c>
      <c r="J10">
        <v>0</v>
      </c>
      <c r="K10">
        <f t="shared" si="4"/>
        <v>0</v>
      </c>
      <c r="L10">
        <f t="shared" si="0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5"/>
        <v>4.1920455089234823</v>
      </c>
    </row>
    <row r="11" spans="1:26" x14ac:dyDescent="0.45">
      <c r="A11" s="10" t="s">
        <v>5</v>
      </c>
      <c r="B11" s="10" t="s">
        <v>330</v>
      </c>
      <c r="C11" s="10">
        <v>8500</v>
      </c>
      <c r="D11" s="10" t="s">
        <v>323</v>
      </c>
      <c r="E11" s="10">
        <v>39.6</v>
      </c>
      <c r="F11">
        <f>IF(ISNA(VLOOKUP(DKSalaries!D11,OverUnder!$A$2:$C$13,3,FALSE)),1,VLOOKUP(DKSalaries!D11,OverUnder!$A$2:$C$13,3,FALSE))</f>
        <v>1</v>
      </c>
      <c r="G11">
        <f t="shared" si="2"/>
        <v>39.6</v>
      </c>
      <c r="H11">
        <f>IF(ISNA(VLOOKUP(B11,Model!A:B,2,FALSE)),0,VLOOKUP(B11,Model!A:B,2,FALSE))</f>
        <v>45.273660756468203</v>
      </c>
      <c r="I11" s="4">
        <f t="shared" si="3"/>
        <v>45.273660756468203</v>
      </c>
      <c r="J11">
        <v>1</v>
      </c>
      <c r="K11">
        <f t="shared" si="4"/>
        <v>45.273660756468203</v>
      </c>
      <c r="L11">
        <f t="shared" si="0"/>
        <v>8500</v>
      </c>
      <c r="M11">
        <f t="shared" si="1"/>
        <v>1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5"/>
        <v>5.3263130301727299</v>
      </c>
    </row>
    <row r="12" spans="1:26" x14ac:dyDescent="0.45">
      <c r="A12" s="10" t="s">
        <v>6</v>
      </c>
      <c r="B12" s="10" t="s">
        <v>331</v>
      </c>
      <c r="C12" s="10">
        <v>8400</v>
      </c>
      <c r="D12" s="10" t="s">
        <v>325</v>
      </c>
      <c r="E12" s="10">
        <v>40.35</v>
      </c>
      <c r="F12">
        <f>IF(ISNA(VLOOKUP(DKSalaries!D12,OverUnder!$A$2:$C$13,3,FALSE)),1,VLOOKUP(DKSalaries!D12,OverUnder!$A$2:$C$13,3,FALSE))</f>
        <v>1</v>
      </c>
      <c r="G12">
        <f t="shared" si="2"/>
        <v>40.35</v>
      </c>
      <c r="H12">
        <f>IF(ISNA(VLOOKUP(B12,Model!A:B,2,FALSE)),0,VLOOKUP(B12,Model!A:B,2,FALSE))</f>
        <v>40.727084072397801</v>
      </c>
      <c r="I12" s="4">
        <f t="shared" si="3"/>
        <v>40.727084072397801</v>
      </c>
      <c r="J12">
        <v>0</v>
      </c>
      <c r="K12">
        <f t="shared" si="4"/>
        <v>0</v>
      </c>
      <c r="L12">
        <f t="shared" si="0"/>
        <v>0</v>
      </c>
      <c r="M12">
        <f t="shared" ref="M12:Q21" si="6">$J12*IF($A12=M$1,1,0)</f>
        <v>0</v>
      </c>
      <c r="N12">
        <f t="shared" si="6"/>
        <v>0</v>
      </c>
      <c r="O12">
        <f t="shared" si="6"/>
        <v>0</v>
      </c>
      <c r="P12">
        <f t="shared" si="6"/>
        <v>0</v>
      </c>
      <c r="Q12">
        <f t="shared" si="6"/>
        <v>0</v>
      </c>
      <c r="R12">
        <f t="shared" si="5"/>
        <v>4.8484623895711669</v>
      </c>
    </row>
    <row r="13" spans="1:26" x14ac:dyDescent="0.45">
      <c r="A13" s="10" t="s">
        <v>5</v>
      </c>
      <c r="B13" s="10" t="s">
        <v>80</v>
      </c>
      <c r="C13" s="10">
        <v>8400</v>
      </c>
      <c r="D13" s="10" t="s">
        <v>332</v>
      </c>
      <c r="E13" s="10">
        <v>42.25</v>
      </c>
      <c r="F13">
        <f>IF(ISNA(VLOOKUP(DKSalaries!D13,OverUnder!$A$2:$C$13,3,FALSE)),1,VLOOKUP(DKSalaries!D13,OverUnder!$A$2:$C$13,3,FALSE))</f>
        <v>1</v>
      </c>
      <c r="G13">
        <f t="shared" si="2"/>
        <v>42.25</v>
      </c>
      <c r="H13">
        <f>IF(ISNA(VLOOKUP(B13,Model!A:B,2,FALSE)),0,VLOOKUP(B13,Model!A:B,2,FALSE))</f>
        <v>44.5353083773131</v>
      </c>
      <c r="I13" s="4">
        <f t="shared" si="3"/>
        <v>44.5353083773131</v>
      </c>
      <c r="J13">
        <v>1</v>
      </c>
      <c r="K13">
        <f t="shared" si="4"/>
        <v>44.5353083773131</v>
      </c>
      <c r="L13">
        <f t="shared" si="0"/>
        <v>8400</v>
      </c>
      <c r="M13">
        <f t="shared" si="6"/>
        <v>1</v>
      </c>
      <c r="N13">
        <f t="shared" si="6"/>
        <v>0</v>
      </c>
      <c r="O13">
        <f t="shared" si="6"/>
        <v>0</v>
      </c>
      <c r="P13">
        <f t="shared" si="6"/>
        <v>0</v>
      </c>
      <c r="Q13">
        <f t="shared" si="6"/>
        <v>0</v>
      </c>
      <c r="R13">
        <f t="shared" si="5"/>
        <v>5.3018224258706077</v>
      </c>
      <c r="T13" s="2" t="s">
        <v>24</v>
      </c>
      <c r="U13" s="2"/>
      <c r="V13" s="2"/>
      <c r="W13" s="2"/>
      <c r="X13" s="2" t="s">
        <v>26</v>
      </c>
      <c r="Y13" s="2"/>
      <c r="Z13" s="2"/>
    </row>
    <row r="14" spans="1:26" x14ac:dyDescent="0.45">
      <c r="A14" s="10" t="s">
        <v>6</v>
      </c>
      <c r="B14" s="10" t="s">
        <v>251</v>
      </c>
      <c r="C14" s="10">
        <v>8300</v>
      </c>
      <c r="D14" s="10" t="s">
        <v>333</v>
      </c>
      <c r="E14" s="10">
        <v>37.625</v>
      </c>
      <c r="F14">
        <f>IF(ISNA(VLOOKUP(DKSalaries!D14,OverUnder!$A$2:$C$13,3,FALSE)),1,VLOOKUP(DKSalaries!D14,OverUnder!$A$2:$C$13,3,FALSE))</f>
        <v>1</v>
      </c>
      <c r="G14">
        <f t="shared" si="2"/>
        <v>37.625</v>
      </c>
      <c r="H14">
        <f>IF(ISNA(VLOOKUP(B14,Model!A:B,2,FALSE)),0,VLOOKUP(B14,Model!A:B,2,FALSE))</f>
        <v>37.295087470153497</v>
      </c>
      <c r="I14" s="4">
        <f t="shared" si="3"/>
        <v>37.295087470153497</v>
      </c>
      <c r="J14">
        <v>0</v>
      </c>
      <c r="K14">
        <f t="shared" si="4"/>
        <v>0</v>
      </c>
      <c r="L14">
        <f t="shared" si="0"/>
        <v>0</v>
      </c>
      <c r="M14">
        <f t="shared" si="6"/>
        <v>0</v>
      </c>
      <c r="N14">
        <f t="shared" si="6"/>
        <v>0</v>
      </c>
      <c r="O14">
        <f t="shared" si="6"/>
        <v>0</v>
      </c>
      <c r="P14">
        <f t="shared" si="6"/>
        <v>0</v>
      </c>
      <c r="Q14">
        <f t="shared" si="6"/>
        <v>0</v>
      </c>
      <c r="R14">
        <f t="shared" si="5"/>
        <v>4.4933840325486143</v>
      </c>
    </row>
    <row r="15" spans="1:26" x14ac:dyDescent="0.45">
      <c r="A15" s="10" t="s">
        <v>7</v>
      </c>
      <c r="B15" s="10" t="s">
        <v>37</v>
      </c>
      <c r="C15" s="10">
        <v>8100</v>
      </c>
      <c r="D15" s="10" t="s">
        <v>334</v>
      </c>
      <c r="E15" s="10">
        <v>40.341000000000001</v>
      </c>
      <c r="F15">
        <f>IF(ISNA(VLOOKUP(DKSalaries!D15,OverUnder!$A$2:$C$13,3,FALSE)),1,VLOOKUP(DKSalaries!D15,OverUnder!$A$2:$C$13,3,FALSE))</f>
        <v>1</v>
      </c>
      <c r="G15">
        <f t="shared" si="2"/>
        <v>40.341000000000001</v>
      </c>
      <c r="H15">
        <f>IF(ISNA(VLOOKUP(B15,Model!A:B,2,FALSE)),0,VLOOKUP(B15,Model!A:B,2,FALSE))</f>
        <v>38.009548213479697</v>
      </c>
      <c r="I15" s="4">
        <f t="shared" si="3"/>
        <v>38.009548213479697</v>
      </c>
      <c r="J15">
        <v>0</v>
      </c>
      <c r="K15">
        <f t="shared" si="4"/>
        <v>0</v>
      </c>
      <c r="L15">
        <f t="shared" si="0"/>
        <v>0</v>
      </c>
      <c r="M15">
        <f t="shared" si="6"/>
        <v>0</v>
      </c>
      <c r="N15">
        <f t="shared" si="6"/>
        <v>0</v>
      </c>
      <c r="O15">
        <f t="shared" si="6"/>
        <v>0</v>
      </c>
      <c r="P15">
        <f t="shared" si="6"/>
        <v>0</v>
      </c>
      <c r="Q15">
        <f t="shared" si="6"/>
        <v>0</v>
      </c>
      <c r="R15">
        <f t="shared" si="5"/>
        <v>4.6925368164789756</v>
      </c>
      <c r="T15" s="1" t="s">
        <v>31</v>
      </c>
    </row>
    <row r="16" spans="1:26" x14ac:dyDescent="0.45">
      <c r="A16" s="10" t="s">
        <v>7</v>
      </c>
      <c r="B16" s="10" t="s">
        <v>250</v>
      </c>
      <c r="C16" s="10">
        <v>8000</v>
      </c>
      <c r="D16" s="10" t="s">
        <v>335</v>
      </c>
      <c r="E16" s="10">
        <v>35.85</v>
      </c>
      <c r="F16">
        <f>IF(ISNA(VLOOKUP(DKSalaries!D16,OverUnder!$A$2:$C$13,3,FALSE)),1,VLOOKUP(DKSalaries!D16,OverUnder!$A$2:$C$13,3,FALSE))</f>
        <v>1</v>
      </c>
      <c r="G16">
        <f t="shared" si="2"/>
        <v>35.85</v>
      </c>
      <c r="H16">
        <f>IF(ISNA(VLOOKUP(B16,Model!A:B,2,FALSE)),0,VLOOKUP(B16,Model!A:B,2,FALSE))</f>
        <v>31.904830916418199</v>
      </c>
      <c r="I16" s="4">
        <f t="shared" si="3"/>
        <v>31.904830916418199</v>
      </c>
      <c r="J16">
        <v>0</v>
      </c>
      <c r="K16">
        <f t="shared" si="4"/>
        <v>0</v>
      </c>
      <c r="L16">
        <f t="shared" si="0"/>
        <v>0</v>
      </c>
      <c r="M16">
        <f t="shared" si="6"/>
        <v>0</v>
      </c>
      <c r="N16">
        <f t="shared" si="6"/>
        <v>0</v>
      </c>
      <c r="O16">
        <f t="shared" si="6"/>
        <v>0</v>
      </c>
      <c r="P16">
        <f t="shared" si="6"/>
        <v>0</v>
      </c>
      <c r="Q16">
        <f t="shared" si="6"/>
        <v>0</v>
      </c>
      <c r="R16">
        <f t="shared" si="5"/>
        <v>3.9881038645522748</v>
      </c>
      <c r="T16" t="s">
        <v>25</v>
      </c>
    </row>
    <row r="17" spans="1:20" x14ac:dyDescent="0.45">
      <c r="A17" s="10" t="s">
        <v>7</v>
      </c>
      <c r="B17" s="10" t="s">
        <v>336</v>
      </c>
      <c r="C17" s="10">
        <v>7900</v>
      </c>
      <c r="D17" s="10" t="s">
        <v>326</v>
      </c>
      <c r="E17" s="10">
        <v>37.424999999999997</v>
      </c>
      <c r="F17">
        <f>IF(ISNA(VLOOKUP(DKSalaries!D17,OverUnder!$A$2:$C$13,3,FALSE)),1,VLOOKUP(DKSalaries!D17,OverUnder!$A$2:$C$13,3,FALSE))</f>
        <v>1</v>
      </c>
      <c r="G17">
        <f t="shared" si="2"/>
        <v>37.424999999999997</v>
      </c>
      <c r="H17">
        <f>IF(ISNA(VLOOKUP(B17,Model!A:B,2,FALSE)),0,VLOOKUP(B17,Model!A:B,2,FALSE))</f>
        <v>37.0836849875895</v>
      </c>
      <c r="I17" s="4">
        <f t="shared" si="3"/>
        <v>37.0836849875895</v>
      </c>
      <c r="J17">
        <v>0</v>
      </c>
      <c r="K17">
        <f t="shared" si="4"/>
        <v>0</v>
      </c>
      <c r="L17">
        <f t="shared" si="0"/>
        <v>0</v>
      </c>
      <c r="M17">
        <f t="shared" si="6"/>
        <v>0</v>
      </c>
      <c r="N17">
        <f t="shared" si="6"/>
        <v>0</v>
      </c>
      <c r="O17">
        <f t="shared" si="6"/>
        <v>0</v>
      </c>
      <c r="P17">
        <f t="shared" si="6"/>
        <v>0</v>
      </c>
      <c r="Q17">
        <f t="shared" si="6"/>
        <v>0</v>
      </c>
      <c r="R17">
        <f t="shared" si="5"/>
        <v>4.6941373402012028</v>
      </c>
      <c r="T17" t="s">
        <v>32</v>
      </c>
    </row>
    <row r="18" spans="1:20" x14ac:dyDescent="0.45">
      <c r="A18" s="10" t="s">
        <v>5</v>
      </c>
      <c r="B18" s="10" t="s">
        <v>252</v>
      </c>
      <c r="C18" s="10">
        <v>7900</v>
      </c>
      <c r="D18" s="10" t="s">
        <v>322</v>
      </c>
      <c r="E18" s="10">
        <v>37.25</v>
      </c>
      <c r="F18">
        <f>IF(ISNA(VLOOKUP(DKSalaries!D18,OverUnder!$A$2:$C$13,3,FALSE)),1,VLOOKUP(DKSalaries!D18,OverUnder!$A$2:$C$13,3,FALSE))</f>
        <v>1</v>
      </c>
      <c r="G18">
        <f t="shared" si="2"/>
        <v>37.25</v>
      </c>
      <c r="H18">
        <f>IF(ISNA(VLOOKUP(B18,Model!A:B,2,FALSE)),0,VLOOKUP(B18,Model!A:B,2,FALSE))</f>
        <v>40.7060353066218</v>
      </c>
      <c r="I18" s="4">
        <f t="shared" si="3"/>
        <v>40.7060353066218</v>
      </c>
      <c r="J18">
        <v>0</v>
      </c>
      <c r="K18">
        <f t="shared" si="4"/>
        <v>0</v>
      </c>
      <c r="L18">
        <f t="shared" si="0"/>
        <v>0</v>
      </c>
      <c r="M18">
        <f t="shared" si="6"/>
        <v>0</v>
      </c>
      <c r="N18">
        <f t="shared" si="6"/>
        <v>0</v>
      </c>
      <c r="O18">
        <f t="shared" si="6"/>
        <v>0</v>
      </c>
      <c r="P18">
        <f t="shared" si="6"/>
        <v>0</v>
      </c>
      <c r="Q18">
        <f t="shared" si="6"/>
        <v>0</v>
      </c>
      <c r="R18">
        <f t="shared" si="5"/>
        <v>5.1526626970407339</v>
      </c>
      <c r="T18" t="s">
        <v>34</v>
      </c>
    </row>
    <row r="19" spans="1:20" x14ac:dyDescent="0.45">
      <c r="A19" s="10" t="s">
        <v>6</v>
      </c>
      <c r="B19" s="10" t="s">
        <v>337</v>
      </c>
      <c r="C19" s="10">
        <v>7700</v>
      </c>
      <c r="D19" s="10" t="s">
        <v>326</v>
      </c>
      <c r="E19" s="10">
        <v>36</v>
      </c>
      <c r="F19">
        <f>IF(ISNA(VLOOKUP(DKSalaries!D19,OverUnder!$A$2:$C$13,3,FALSE)),1,VLOOKUP(DKSalaries!D19,OverUnder!$A$2:$C$13,3,FALSE))</f>
        <v>1</v>
      </c>
      <c r="G19">
        <f t="shared" si="2"/>
        <v>36</v>
      </c>
      <c r="H19">
        <f>IF(ISNA(VLOOKUP(B19,Model!A:B,2,FALSE)),0,VLOOKUP(B19,Model!A:B,2,FALSE))</f>
        <v>37.830296322802297</v>
      </c>
      <c r="I19" s="4">
        <f t="shared" si="3"/>
        <v>37.830296322802297</v>
      </c>
      <c r="J19">
        <v>0</v>
      </c>
      <c r="K19">
        <f t="shared" si="4"/>
        <v>0</v>
      </c>
      <c r="L19">
        <f t="shared" si="0"/>
        <v>0</v>
      </c>
      <c r="M19">
        <f t="shared" si="6"/>
        <v>0</v>
      </c>
      <c r="N19">
        <f t="shared" si="6"/>
        <v>0</v>
      </c>
      <c r="O19">
        <f t="shared" si="6"/>
        <v>0</v>
      </c>
      <c r="P19">
        <f t="shared" si="6"/>
        <v>0</v>
      </c>
      <c r="Q19">
        <f t="shared" si="6"/>
        <v>0</v>
      </c>
      <c r="R19">
        <f t="shared" si="5"/>
        <v>4.9130254964678306</v>
      </c>
    </row>
    <row r="20" spans="1:20" x14ac:dyDescent="0.45">
      <c r="A20" s="10" t="s">
        <v>7</v>
      </c>
      <c r="B20" s="10" t="s">
        <v>338</v>
      </c>
      <c r="C20" s="10">
        <v>7600</v>
      </c>
      <c r="D20" s="10" t="s">
        <v>325</v>
      </c>
      <c r="E20" s="10">
        <v>33.594000000000001</v>
      </c>
      <c r="F20">
        <f>IF(ISNA(VLOOKUP(DKSalaries!D20,OverUnder!$A$2:$C$13,3,FALSE)),1,VLOOKUP(DKSalaries!D20,OverUnder!$A$2:$C$13,3,FALSE))</f>
        <v>1</v>
      </c>
      <c r="G20">
        <f t="shared" si="2"/>
        <v>33.594000000000001</v>
      </c>
      <c r="H20">
        <f>IF(ISNA(VLOOKUP(B20,Model!A:B,2,FALSE)),0,VLOOKUP(B20,Model!A:B,2,FALSE))</f>
        <v>38.973663776549103</v>
      </c>
      <c r="I20" s="4">
        <f t="shared" si="3"/>
        <v>38.973663776549103</v>
      </c>
      <c r="J20">
        <v>1</v>
      </c>
      <c r="K20">
        <f t="shared" si="4"/>
        <v>38.973663776549103</v>
      </c>
      <c r="L20">
        <f t="shared" si="0"/>
        <v>7600</v>
      </c>
      <c r="M20">
        <f t="shared" si="6"/>
        <v>0</v>
      </c>
      <c r="N20">
        <f t="shared" si="6"/>
        <v>0</v>
      </c>
      <c r="O20">
        <f t="shared" si="6"/>
        <v>0</v>
      </c>
      <c r="P20">
        <f t="shared" si="6"/>
        <v>0</v>
      </c>
      <c r="Q20">
        <f t="shared" si="6"/>
        <v>1</v>
      </c>
      <c r="R20">
        <f t="shared" si="5"/>
        <v>5.1281136548090922</v>
      </c>
    </row>
    <row r="21" spans="1:20" x14ac:dyDescent="0.45">
      <c r="A21" s="10" t="s">
        <v>8</v>
      </c>
      <c r="B21" s="10" t="s">
        <v>83</v>
      </c>
      <c r="C21" s="10">
        <v>7500</v>
      </c>
      <c r="D21" s="10" t="s">
        <v>334</v>
      </c>
      <c r="E21" s="10">
        <v>33.875</v>
      </c>
      <c r="F21">
        <f>IF(ISNA(VLOOKUP(DKSalaries!D21,OverUnder!$A$2:$C$13,3,FALSE)),1,VLOOKUP(DKSalaries!D21,OverUnder!$A$2:$C$13,3,FALSE))</f>
        <v>1</v>
      </c>
      <c r="G21">
        <f t="shared" si="2"/>
        <v>33.875</v>
      </c>
      <c r="H21">
        <f>IF(ISNA(VLOOKUP(B21,Model!A:B,2,FALSE)),0,VLOOKUP(B21,Model!A:B,2,FALSE))</f>
        <v>32.327666047091903</v>
      </c>
      <c r="I21" s="4">
        <f t="shared" si="3"/>
        <v>32.327666047091903</v>
      </c>
      <c r="J21">
        <v>0</v>
      </c>
      <c r="K21">
        <f t="shared" si="4"/>
        <v>0</v>
      </c>
      <c r="L21">
        <f t="shared" si="0"/>
        <v>0</v>
      </c>
      <c r="M21">
        <f t="shared" si="6"/>
        <v>0</v>
      </c>
      <c r="N21">
        <f t="shared" si="6"/>
        <v>0</v>
      </c>
      <c r="O21">
        <f t="shared" si="6"/>
        <v>0</v>
      </c>
      <c r="P21">
        <f t="shared" si="6"/>
        <v>0</v>
      </c>
      <c r="Q21">
        <f t="shared" si="6"/>
        <v>0</v>
      </c>
      <c r="R21">
        <f t="shared" si="5"/>
        <v>4.3103554729455871</v>
      </c>
    </row>
    <row r="22" spans="1:20" x14ac:dyDescent="0.45">
      <c r="A22" s="10" t="s">
        <v>9</v>
      </c>
      <c r="B22" s="10" t="s">
        <v>339</v>
      </c>
      <c r="C22" s="10">
        <v>7500</v>
      </c>
      <c r="D22" s="10" t="s">
        <v>325</v>
      </c>
      <c r="E22" s="10">
        <v>38.188000000000002</v>
      </c>
      <c r="F22">
        <f>IF(ISNA(VLOOKUP(DKSalaries!D22,OverUnder!$A$2:$C$13,3,FALSE)),1,VLOOKUP(DKSalaries!D22,OverUnder!$A$2:$C$13,3,FALSE))</f>
        <v>1</v>
      </c>
      <c r="G22">
        <f t="shared" si="2"/>
        <v>38.188000000000002</v>
      </c>
      <c r="H22">
        <f>IF(ISNA(VLOOKUP(B22,Model!A:B,2,FALSE)),0,VLOOKUP(B22,Model!A:B,2,FALSE))</f>
        <v>39.764932707823398</v>
      </c>
      <c r="I22" s="4">
        <f t="shared" si="3"/>
        <v>39.764932707823398</v>
      </c>
      <c r="J22">
        <v>1</v>
      </c>
      <c r="K22">
        <f t="shared" si="4"/>
        <v>39.764932707823398</v>
      </c>
      <c r="L22">
        <f t="shared" si="0"/>
        <v>7500</v>
      </c>
      <c r="M22">
        <f t="shared" ref="M22:Q31" si="7">$J22*IF($A22=M$1,1,0)</f>
        <v>0</v>
      </c>
      <c r="N22">
        <f t="shared" si="7"/>
        <v>1</v>
      </c>
      <c r="O22">
        <f t="shared" si="7"/>
        <v>0</v>
      </c>
      <c r="P22">
        <f t="shared" si="7"/>
        <v>0</v>
      </c>
      <c r="Q22">
        <f t="shared" si="7"/>
        <v>0</v>
      </c>
      <c r="R22">
        <f t="shared" si="5"/>
        <v>5.3019910277097866</v>
      </c>
    </row>
    <row r="23" spans="1:20" x14ac:dyDescent="0.45">
      <c r="A23" s="10" t="s">
        <v>5</v>
      </c>
      <c r="B23" s="10" t="s">
        <v>91</v>
      </c>
      <c r="C23" s="10">
        <v>7400</v>
      </c>
      <c r="D23" s="10" t="s">
        <v>322</v>
      </c>
      <c r="E23" s="10">
        <v>32.893000000000001</v>
      </c>
      <c r="F23">
        <f>IF(ISNA(VLOOKUP(DKSalaries!D23,OverUnder!$A$2:$C$13,3,FALSE)),1,VLOOKUP(DKSalaries!D23,OverUnder!$A$2:$C$13,3,FALSE))</f>
        <v>1</v>
      </c>
      <c r="G23">
        <f t="shared" si="2"/>
        <v>32.893000000000001</v>
      </c>
      <c r="H23">
        <f>IF(ISNA(VLOOKUP(B23,Model!A:B,2,FALSE)),0,VLOOKUP(B23,Model!A:B,2,FALSE))</f>
        <v>34.653058161846502</v>
      </c>
      <c r="I23" s="4">
        <f t="shared" si="3"/>
        <v>34.653058161846502</v>
      </c>
      <c r="J23">
        <v>0</v>
      </c>
      <c r="K23">
        <f t="shared" si="4"/>
        <v>0</v>
      </c>
      <c r="L23">
        <f t="shared" si="0"/>
        <v>0</v>
      </c>
      <c r="M23">
        <f t="shared" si="7"/>
        <v>0</v>
      </c>
      <c r="N23">
        <f t="shared" si="7"/>
        <v>0</v>
      </c>
      <c r="O23">
        <f t="shared" si="7"/>
        <v>0</v>
      </c>
      <c r="P23">
        <f t="shared" si="7"/>
        <v>0</v>
      </c>
      <c r="Q23">
        <f t="shared" si="7"/>
        <v>0</v>
      </c>
      <c r="R23">
        <f t="shared" si="5"/>
        <v>4.6828456975468251</v>
      </c>
    </row>
    <row r="24" spans="1:20" x14ac:dyDescent="0.45">
      <c r="A24" s="10" t="s">
        <v>5</v>
      </c>
      <c r="B24" s="10" t="s">
        <v>86</v>
      </c>
      <c r="C24" s="10">
        <v>7400</v>
      </c>
      <c r="D24" s="10" t="s">
        <v>323</v>
      </c>
      <c r="E24" s="10">
        <v>33.280999999999999</v>
      </c>
      <c r="F24">
        <f>IF(ISNA(VLOOKUP(DKSalaries!D24,OverUnder!$A$2:$C$13,3,FALSE)),1,VLOOKUP(DKSalaries!D24,OverUnder!$A$2:$C$13,3,FALSE))</f>
        <v>1</v>
      </c>
      <c r="G24">
        <f t="shared" si="2"/>
        <v>33.280999999999999</v>
      </c>
      <c r="H24">
        <f>IF(ISNA(VLOOKUP(B24,Model!A:B,2,FALSE)),0,VLOOKUP(B24,Model!A:B,2,FALSE))</f>
        <v>34.117675993491801</v>
      </c>
      <c r="I24" s="4">
        <f t="shared" si="3"/>
        <v>34.117675993491801</v>
      </c>
      <c r="J24">
        <v>0</v>
      </c>
      <c r="K24">
        <f t="shared" si="4"/>
        <v>0</v>
      </c>
      <c r="L24">
        <f t="shared" si="0"/>
        <v>0</v>
      </c>
      <c r="M24">
        <f t="shared" si="7"/>
        <v>0</v>
      </c>
      <c r="N24">
        <f t="shared" si="7"/>
        <v>0</v>
      </c>
      <c r="O24">
        <f t="shared" si="7"/>
        <v>0</v>
      </c>
      <c r="P24">
        <f t="shared" si="7"/>
        <v>0</v>
      </c>
      <c r="Q24">
        <f t="shared" si="7"/>
        <v>0</v>
      </c>
      <c r="R24">
        <f t="shared" si="5"/>
        <v>4.6104967558772696</v>
      </c>
    </row>
    <row r="25" spans="1:20" x14ac:dyDescent="0.45">
      <c r="A25" s="10" t="s">
        <v>6</v>
      </c>
      <c r="B25" s="10" t="s">
        <v>340</v>
      </c>
      <c r="C25" s="10">
        <v>7300</v>
      </c>
      <c r="D25" s="10" t="s">
        <v>335</v>
      </c>
      <c r="E25" s="10">
        <v>32.700000000000003</v>
      </c>
      <c r="F25">
        <f>IF(ISNA(VLOOKUP(DKSalaries!D25,OverUnder!$A$2:$C$13,3,FALSE)),1,VLOOKUP(DKSalaries!D25,OverUnder!$A$2:$C$13,3,FALSE))</f>
        <v>1</v>
      </c>
      <c r="G25">
        <f t="shared" si="2"/>
        <v>32.700000000000003</v>
      </c>
      <c r="H25">
        <f>IF(ISNA(VLOOKUP(B25,Model!A:B,2,FALSE)),0,VLOOKUP(B25,Model!A:B,2,FALSE))</f>
        <v>30.435143069978299</v>
      </c>
      <c r="I25" s="4">
        <f t="shared" si="3"/>
        <v>30.435143069978299</v>
      </c>
      <c r="J25">
        <v>0</v>
      </c>
      <c r="K25">
        <f t="shared" si="4"/>
        <v>0</v>
      </c>
      <c r="L25">
        <f t="shared" si="0"/>
        <v>0</v>
      </c>
      <c r="M25">
        <f t="shared" si="7"/>
        <v>0</v>
      </c>
      <c r="N25">
        <f t="shared" si="7"/>
        <v>0</v>
      </c>
      <c r="O25">
        <f t="shared" si="7"/>
        <v>0</v>
      </c>
      <c r="P25">
        <f t="shared" si="7"/>
        <v>0</v>
      </c>
      <c r="Q25">
        <f t="shared" si="7"/>
        <v>0</v>
      </c>
      <c r="R25">
        <f t="shared" si="5"/>
        <v>4.1691976808189448</v>
      </c>
    </row>
    <row r="26" spans="1:20" x14ac:dyDescent="0.45">
      <c r="A26" s="10" t="s">
        <v>9</v>
      </c>
      <c r="B26" s="10" t="s">
        <v>82</v>
      </c>
      <c r="C26" s="10">
        <v>7300</v>
      </c>
      <c r="D26" s="10" t="s">
        <v>329</v>
      </c>
      <c r="E26" s="10">
        <v>36.688000000000002</v>
      </c>
      <c r="F26">
        <f>IF(ISNA(VLOOKUP(DKSalaries!D26,OverUnder!$A$2:$C$13,3,FALSE)),1,VLOOKUP(DKSalaries!D26,OverUnder!$A$2:$C$13,3,FALSE))</f>
        <v>1</v>
      </c>
      <c r="G26">
        <f t="shared" si="2"/>
        <v>36.688000000000002</v>
      </c>
      <c r="H26">
        <f>IF(ISNA(VLOOKUP(B26,Model!A:B,2,FALSE)),0,VLOOKUP(B26,Model!A:B,2,FALSE))</f>
        <v>36.843717250793397</v>
      </c>
      <c r="I26" s="4">
        <f t="shared" si="3"/>
        <v>36.843717250793397</v>
      </c>
      <c r="J26">
        <v>0</v>
      </c>
      <c r="K26">
        <f t="shared" si="4"/>
        <v>0</v>
      </c>
      <c r="L26">
        <f t="shared" si="0"/>
        <v>0</v>
      </c>
      <c r="M26">
        <f t="shared" si="7"/>
        <v>0</v>
      </c>
      <c r="N26">
        <f t="shared" si="7"/>
        <v>0</v>
      </c>
      <c r="O26">
        <f t="shared" si="7"/>
        <v>0</v>
      </c>
      <c r="P26">
        <f t="shared" si="7"/>
        <v>0</v>
      </c>
      <c r="Q26">
        <f t="shared" si="7"/>
        <v>0</v>
      </c>
      <c r="R26">
        <f t="shared" si="5"/>
        <v>5.0470845549032051</v>
      </c>
    </row>
    <row r="27" spans="1:20" x14ac:dyDescent="0.45">
      <c r="A27" s="10" t="s">
        <v>5</v>
      </c>
      <c r="B27" s="10" t="s">
        <v>341</v>
      </c>
      <c r="C27" s="10">
        <v>7200</v>
      </c>
      <c r="D27" s="10" t="s">
        <v>329</v>
      </c>
      <c r="E27" s="10">
        <v>33.75</v>
      </c>
      <c r="F27">
        <f>IF(ISNA(VLOOKUP(DKSalaries!D27,OverUnder!$A$2:$C$13,3,FALSE)),1,VLOOKUP(DKSalaries!D27,OverUnder!$A$2:$C$13,3,FALSE))</f>
        <v>1</v>
      </c>
      <c r="G27">
        <f t="shared" si="2"/>
        <v>33.75</v>
      </c>
      <c r="H27">
        <f>IF(ISNA(VLOOKUP(B27,Model!A:B,2,FALSE)),0,VLOOKUP(B27,Model!A:B,2,FALSE))</f>
        <v>32.4401661807265</v>
      </c>
      <c r="I27" s="4">
        <f t="shared" si="3"/>
        <v>32.4401661807265</v>
      </c>
      <c r="J27">
        <v>0</v>
      </c>
      <c r="K27">
        <f t="shared" si="4"/>
        <v>0</v>
      </c>
      <c r="L27">
        <f t="shared" si="0"/>
        <v>0</v>
      </c>
      <c r="M27">
        <f t="shared" si="7"/>
        <v>0</v>
      </c>
      <c r="N27">
        <f t="shared" si="7"/>
        <v>0</v>
      </c>
      <c r="O27">
        <f t="shared" si="7"/>
        <v>0</v>
      </c>
      <c r="P27">
        <f t="shared" si="7"/>
        <v>0</v>
      </c>
      <c r="Q27">
        <f t="shared" si="7"/>
        <v>0</v>
      </c>
      <c r="R27">
        <f t="shared" si="5"/>
        <v>4.5055786362120145</v>
      </c>
    </row>
    <row r="28" spans="1:20" x14ac:dyDescent="0.45">
      <c r="A28" s="10" t="s">
        <v>5</v>
      </c>
      <c r="B28" s="10" t="s">
        <v>253</v>
      </c>
      <c r="C28" s="10">
        <v>7200</v>
      </c>
      <c r="D28" s="10" t="s">
        <v>335</v>
      </c>
      <c r="E28" s="10">
        <v>31.1</v>
      </c>
      <c r="F28">
        <f>IF(ISNA(VLOOKUP(DKSalaries!D28,OverUnder!$A$2:$C$13,3,FALSE)),1,VLOOKUP(DKSalaries!D28,OverUnder!$A$2:$C$13,3,FALSE))</f>
        <v>1</v>
      </c>
      <c r="G28">
        <f t="shared" si="2"/>
        <v>31.1</v>
      </c>
      <c r="H28">
        <f>IF(ISNA(VLOOKUP(B28,Model!A:B,2,FALSE)),0,VLOOKUP(B28,Model!A:B,2,FALSE))</f>
        <v>29.3467553899014</v>
      </c>
      <c r="I28" s="4">
        <f t="shared" si="3"/>
        <v>29.3467553899014</v>
      </c>
      <c r="J28">
        <v>0</v>
      </c>
      <c r="K28">
        <f t="shared" si="4"/>
        <v>0</v>
      </c>
      <c r="L28">
        <f t="shared" si="0"/>
        <v>0</v>
      </c>
      <c r="M28">
        <f t="shared" si="7"/>
        <v>0</v>
      </c>
      <c r="N28">
        <f t="shared" si="7"/>
        <v>0</v>
      </c>
      <c r="O28">
        <f t="shared" si="7"/>
        <v>0</v>
      </c>
      <c r="P28">
        <f t="shared" si="7"/>
        <v>0</v>
      </c>
      <c r="Q28">
        <f t="shared" si="7"/>
        <v>0</v>
      </c>
      <c r="R28">
        <f t="shared" si="5"/>
        <v>4.0759382485974163</v>
      </c>
    </row>
    <row r="29" spans="1:20" x14ac:dyDescent="0.45">
      <c r="A29" s="10" t="s">
        <v>9</v>
      </c>
      <c r="B29" s="10" t="s">
        <v>84</v>
      </c>
      <c r="C29" s="10">
        <v>7200</v>
      </c>
      <c r="D29" s="10" t="s">
        <v>323</v>
      </c>
      <c r="E29" s="10">
        <v>37.938000000000002</v>
      </c>
      <c r="F29">
        <f>IF(ISNA(VLOOKUP(DKSalaries!D29,OverUnder!$A$2:$C$13,3,FALSE)),1,VLOOKUP(DKSalaries!D29,OverUnder!$A$2:$C$13,3,FALSE))</f>
        <v>1</v>
      </c>
      <c r="G29">
        <f t="shared" si="2"/>
        <v>37.938000000000002</v>
      </c>
      <c r="H29">
        <f>IF(ISNA(VLOOKUP(B29,Model!A:B,2,FALSE)),0,VLOOKUP(B29,Model!A:B,2,FALSE))</f>
        <v>37.595152075406503</v>
      </c>
      <c r="I29" s="4">
        <f t="shared" si="3"/>
        <v>37.595152075406503</v>
      </c>
      <c r="J29">
        <v>0</v>
      </c>
      <c r="K29">
        <f t="shared" si="4"/>
        <v>0</v>
      </c>
      <c r="L29">
        <f t="shared" si="0"/>
        <v>0</v>
      </c>
      <c r="M29">
        <f t="shared" si="7"/>
        <v>0</v>
      </c>
      <c r="N29">
        <f t="shared" si="7"/>
        <v>0</v>
      </c>
      <c r="O29">
        <f t="shared" si="7"/>
        <v>0</v>
      </c>
      <c r="P29">
        <f t="shared" si="7"/>
        <v>0</v>
      </c>
      <c r="Q29">
        <f t="shared" si="7"/>
        <v>0</v>
      </c>
      <c r="R29">
        <f t="shared" si="5"/>
        <v>5.2215488993620136</v>
      </c>
    </row>
    <row r="30" spans="1:20" x14ac:dyDescent="0.45">
      <c r="A30" s="10" t="s">
        <v>6</v>
      </c>
      <c r="B30" s="10" t="s">
        <v>88</v>
      </c>
      <c r="C30" s="10">
        <v>7200</v>
      </c>
      <c r="D30" s="10" t="s">
        <v>334</v>
      </c>
      <c r="E30" s="10">
        <v>35.688000000000002</v>
      </c>
      <c r="F30">
        <f>IF(ISNA(VLOOKUP(DKSalaries!D30,OverUnder!$A$2:$C$13,3,FALSE)),1,VLOOKUP(DKSalaries!D30,OverUnder!$A$2:$C$13,3,FALSE))</f>
        <v>1</v>
      </c>
      <c r="G30">
        <f t="shared" si="2"/>
        <v>35.688000000000002</v>
      </c>
      <c r="H30">
        <f>IF(ISNA(VLOOKUP(B30,Model!A:B,2,FALSE)),0,VLOOKUP(B30,Model!A:B,2,FALSE))</f>
        <v>34.585267211196602</v>
      </c>
      <c r="I30" s="4">
        <f t="shared" si="3"/>
        <v>34.585267211196602</v>
      </c>
      <c r="J30">
        <v>0</v>
      </c>
      <c r="K30">
        <f t="shared" si="4"/>
        <v>0</v>
      </c>
      <c r="L30">
        <f t="shared" si="0"/>
        <v>0</v>
      </c>
      <c r="M30">
        <f t="shared" si="7"/>
        <v>0</v>
      </c>
      <c r="N30">
        <f t="shared" si="7"/>
        <v>0</v>
      </c>
      <c r="O30">
        <f t="shared" si="7"/>
        <v>0</v>
      </c>
      <c r="P30">
        <f t="shared" si="7"/>
        <v>0</v>
      </c>
      <c r="Q30">
        <f t="shared" si="7"/>
        <v>0</v>
      </c>
      <c r="R30">
        <f t="shared" si="5"/>
        <v>4.8035093348884166</v>
      </c>
    </row>
    <row r="31" spans="1:20" x14ac:dyDescent="0.45">
      <c r="A31" s="10" t="s">
        <v>8</v>
      </c>
      <c r="B31" s="10" t="s">
        <v>259</v>
      </c>
      <c r="C31" s="10">
        <v>7200</v>
      </c>
      <c r="D31" s="10" t="s">
        <v>333</v>
      </c>
      <c r="E31" s="10">
        <v>31.125</v>
      </c>
      <c r="F31">
        <f>IF(ISNA(VLOOKUP(DKSalaries!D31,OverUnder!$A$2:$C$13,3,FALSE)),1,VLOOKUP(DKSalaries!D31,OverUnder!$A$2:$C$13,3,FALSE))</f>
        <v>1</v>
      </c>
      <c r="G31">
        <f t="shared" si="2"/>
        <v>31.125</v>
      </c>
      <c r="H31">
        <f>IF(ISNA(VLOOKUP(B31,Model!A:B,2,FALSE)),0,VLOOKUP(B31,Model!A:B,2,FALSE))</f>
        <v>31.918549932119799</v>
      </c>
      <c r="I31" s="4">
        <f t="shared" si="3"/>
        <v>31.918549932119799</v>
      </c>
      <c r="J31">
        <v>0</v>
      </c>
      <c r="K31">
        <f t="shared" si="4"/>
        <v>0</v>
      </c>
      <c r="L31">
        <f t="shared" si="0"/>
        <v>0</v>
      </c>
      <c r="M31">
        <f t="shared" si="7"/>
        <v>0</v>
      </c>
      <c r="N31">
        <f t="shared" si="7"/>
        <v>0</v>
      </c>
      <c r="O31">
        <f t="shared" si="7"/>
        <v>0</v>
      </c>
      <c r="P31">
        <f t="shared" si="7"/>
        <v>0</v>
      </c>
      <c r="Q31">
        <f t="shared" si="7"/>
        <v>0</v>
      </c>
      <c r="R31">
        <f t="shared" si="5"/>
        <v>4.4331319350166387</v>
      </c>
    </row>
    <row r="32" spans="1:20" x14ac:dyDescent="0.45">
      <c r="A32" s="10" t="s">
        <v>7</v>
      </c>
      <c r="B32" s="10" t="s">
        <v>342</v>
      </c>
      <c r="C32" s="10">
        <v>7100</v>
      </c>
      <c r="D32" s="10" t="s">
        <v>325</v>
      </c>
      <c r="E32" s="10">
        <v>29.875</v>
      </c>
      <c r="F32">
        <f>IF(ISNA(VLOOKUP(DKSalaries!D32,OverUnder!$A$2:$C$13,3,FALSE)),1,VLOOKUP(DKSalaries!D32,OverUnder!$A$2:$C$13,3,FALSE))</f>
        <v>1</v>
      </c>
      <c r="G32">
        <f t="shared" si="2"/>
        <v>29.875</v>
      </c>
      <c r="H32">
        <f>IF(ISNA(VLOOKUP(B32,Model!A:B,2,FALSE)),0,VLOOKUP(B32,Model!A:B,2,FALSE))</f>
        <v>30.325955085951701</v>
      </c>
      <c r="I32" s="4">
        <f t="shared" si="3"/>
        <v>30.325955085951701</v>
      </c>
      <c r="J32">
        <v>0</v>
      </c>
      <c r="K32">
        <f t="shared" si="4"/>
        <v>0</v>
      </c>
      <c r="L32">
        <f t="shared" si="0"/>
        <v>0</v>
      </c>
      <c r="M32">
        <f t="shared" ref="M32:Q41" si="8">$J32*IF($A32=M$1,1,0)</f>
        <v>0</v>
      </c>
      <c r="N32">
        <f t="shared" si="8"/>
        <v>0</v>
      </c>
      <c r="O32">
        <f t="shared" si="8"/>
        <v>0</v>
      </c>
      <c r="P32">
        <f t="shared" si="8"/>
        <v>0</v>
      </c>
      <c r="Q32">
        <f t="shared" si="8"/>
        <v>0</v>
      </c>
      <c r="R32">
        <f t="shared" si="5"/>
        <v>4.2712612797115073</v>
      </c>
    </row>
    <row r="33" spans="1:18" x14ac:dyDescent="0.45">
      <c r="A33" s="10" t="s">
        <v>5</v>
      </c>
      <c r="B33" s="10" t="s">
        <v>104</v>
      </c>
      <c r="C33" s="10">
        <v>7100</v>
      </c>
      <c r="D33" s="10" t="s">
        <v>334</v>
      </c>
      <c r="E33" s="10">
        <v>31.524999999999999</v>
      </c>
      <c r="F33">
        <f>IF(ISNA(VLOOKUP(DKSalaries!D33,OverUnder!$A$2:$C$13,3,FALSE)),1,VLOOKUP(DKSalaries!D33,OverUnder!$A$2:$C$13,3,FALSE))</f>
        <v>1</v>
      </c>
      <c r="G33">
        <f t="shared" si="2"/>
        <v>31.524999999999999</v>
      </c>
      <c r="H33">
        <f>IF(ISNA(VLOOKUP(B33,Model!A:B,2,FALSE)),0,VLOOKUP(B33,Model!A:B,2,FALSE))</f>
        <v>36.742806695006799</v>
      </c>
      <c r="I33" s="4">
        <f t="shared" si="3"/>
        <v>36.742806695006799</v>
      </c>
      <c r="J33">
        <v>0</v>
      </c>
      <c r="K33">
        <f t="shared" si="4"/>
        <v>0</v>
      </c>
      <c r="L33">
        <f t="shared" si="0"/>
        <v>0</v>
      </c>
      <c r="M33">
        <f t="shared" si="8"/>
        <v>0</v>
      </c>
      <c r="N33">
        <f t="shared" si="8"/>
        <v>0</v>
      </c>
      <c r="O33">
        <f t="shared" si="8"/>
        <v>0</v>
      </c>
      <c r="P33">
        <f t="shared" si="8"/>
        <v>0</v>
      </c>
      <c r="Q33">
        <f t="shared" si="8"/>
        <v>0</v>
      </c>
      <c r="R33">
        <f t="shared" si="5"/>
        <v>5.1750431964798302</v>
      </c>
    </row>
    <row r="34" spans="1:18" x14ac:dyDescent="0.45">
      <c r="A34" s="10" t="s">
        <v>6</v>
      </c>
      <c r="B34" s="10" t="s">
        <v>95</v>
      </c>
      <c r="C34" s="10">
        <v>7100</v>
      </c>
      <c r="D34" s="10" t="s">
        <v>332</v>
      </c>
      <c r="E34" s="10">
        <v>33.530999999999999</v>
      </c>
      <c r="F34">
        <f>IF(ISNA(VLOOKUP(DKSalaries!D34,OverUnder!$A$2:$C$13,3,FALSE)),1,VLOOKUP(DKSalaries!D34,OverUnder!$A$2:$C$13,3,FALSE))</f>
        <v>1</v>
      </c>
      <c r="G34">
        <f t="shared" si="2"/>
        <v>33.530999999999999</v>
      </c>
      <c r="H34">
        <f>IF(ISNA(VLOOKUP(B34,Model!A:B,2,FALSE)),0,VLOOKUP(B34,Model!A:B,2,FALSE))</f>
        <v>33.723912372799099</v>
      </c>
      <c r="I34" s="4">
        <f t="shared" si="3"/>
        <v>33.723912372799099</v>
      </c>
      <c r="J34">
        <v>0</v>
      </c>
      <c r="K34">
        <f t="shared" si="4"/>
        <v>0</v>
      </c>
      <c r="L34">
        <f t="shared" si="0"/>
        <v>0</v>
      </c>
      <c r="M34">
        <f t="shared" si="8"/>
        <v>0</v>
      </c>
      <c r="N34">
        <f t="shared" si="8"/>
        <v>0</v>
      </c>
      <c r="O34">
        <f t="shared" si="8"/>
        <v>0</v>
      </c>
      <c r="P34">
        <f t="shared" si="8"/>
        <v>0</v>
      </c>
      <c r="Q34">
        <f t="shared" si="8"/>
        <v>0</v>
      </c>
      <c r="R34">
        <f t="shared" si="5"/>
        <v>4.7498468130702953</v>
      </c>
    </row>
    <row r="35" spans="1:18" x14ac:dyDescent="0.45">
      <c r="A35" s="10" t="s">
        <v>5</v>
      </c>
      <c r="B35" s="10" t="s">
        <v>343</v>
      </c>
      <c r="C35" s="10">
        <v>7000</v>
      </c>
      <c r="D35" s="10" t="s">
        <v>326</v>
      </c>
      <c r="E35" s="10">
        <v>31.1</v>
      </c>
      <c r="F35">
        <f>IF(ISNA(VLOOKUP(DKSalaries!D35,OverUnder!$A$2:$C$13,3,FALSE)),1,VLOOKUP(DKSalaries!D35,OverUnder!$A$2:$C$13,3,FALSE))</f>
        <v>1</v>
      </c>
      <c r="G35">
        <f t="shared" si="2"/>
        <v>31.1</v>
      </c>
      <c r="H35">
        <f>IF(ISNA(VLOOKUP(B35,Model!A:B,2,FALSE)),0,VLOOKUP(B35,Model!A:B,2,FALSE))</f>
        <v>31.3349572840891</v>
      </c>
      <c r="I35" s="4">
        <f t="shared" si="3"/>
        <v>31.3349572840891</v>
      </c>
      <c r="J35">
        <v>0</v>
      </c>
      <c r="K35">
        <f t="shared" si="4"/>
        <v>0</v>
      </c>
      <c r="L35">
        <f t="shared" si="0"/>
        <v>0</v>
      </c>
      <c r="M35">
        <f t="shared" si="8"/>
        <v>0</v>
      </c>
      <c r="N35">
        <f t="shared" si="8"/>
        <v>0</v>
      </c>
      <c r="O35">
        <f t="shared" si="8"/>
        <v>0</v>
      </c>
      <c r="P35">
        <f t="shared" si="8"/>
        <v>0</v>
      </c>
      <c r="Q35">
        <f t="shared" si="8"/>
        <v>0</v>
      </c>
      <c r="R35">
        <f t="shared" si="5"/>
        <v>4.4764224691555858</v>
      </c>
    </row>
    <row r="36" spans="1:18" x14ac:dyDescent="0.45">
      <c r="A36" s="10" t="s">
        <v>8</v>
      </c>
      <c r="B36" s="10" t="s">
        <v>344</v>
      </c>
      <c r="C36" s="10">
        <v>7000</v>
      </c>
      <c r="D36" s="10" t="s">
        <v>323</v>
      </c>
      <c r="E36" s="10">
        <v>30.5</v>
      </c>
      <c r="F36">
        <f>IF(ISNA(VLOOKUP(DKSalaries!D36,OverUnder!$A$2:$C$13,3,FALSE)),1,VLOOKUP(DKSalaries!D36,OverUnder!$A$2:$C$13,3,FALSE))</f>
        <v>1</v>
      </c>
      <c r="G36">
        <f t="shared" si="2"/>
        <v>30.5</v>
      </c>
      <c r="H36">
        <f>IF(ISNA(VLOOKUP(B36,Model!A:B,2,FALSE)),0,VLOOKUP(B36,Model!A:B,2,FALSE))</f>
        <v>31.5338494643273</v>
      </c>
      <c r="I36" s="4">
        <f t="shared" si="3"/>
        <v>31.5338494643273</v>
      </c>
      <c r="J36">
        <v>0</v>
      </c>
      <c r="K36">
        <f t="shared" si="4"/>
        <v>0</v>
      </c>
      <c r="L36">
        <f t="shared" si="0"/>
        <v>0</v>
      </c>
      <c r="M36">
        <f t="shared" si="8"/>
        <v>0</v>
      </c>
      <c r="N36">
        <f t="shared" si="8"/>
        <v>0</v>
      </c>
      <c r="O36">
        <f t="shared" si="8"/>
        <v>0</v>
      </c>
      <c r="P36">
        <f t="shared" si="8"/>
        <v>0</v>
      </c>
      <c r="Q36">
        <f t="shared" si="8"/>
        <v>0</v>
      </c>
      <c r="R36">
        <f t="shared" si="5"/>
        <v>4.504835637761043</v>
      </c>
    </row>
    <row r="37" spans="1:18" x14ac:dyDescent="0.45">
      <c r="A37" s="10" t="s">
        <v>8</v>
      </c>
      <c r="B37" s="10" t="s">
        <v>39</v>
      </c>
      <c r="C37" s="10">
        <v>7000</v>
      </c>
      <c r="D37" s="10" t="s">
        <v>334</v>
      </c>
      <c r="E37" s="10">
        <v>33.613999999999997</v>
      </c>
      <c r="F37">
        <f>IF(ISNA(VLOOKUP(DKSalaries!D37,OverUnder!$A$2:$C$13,3,FALSE)),1,VLOOKUP(DKSalaries!D37,OverUnder!$A$2:$C$13,3,FALSE))</f>
        <v>1</v>
      </c>
      <c r="G37">
        <f t="shared" si="2"/>
        <v>33.613999999999997</v>
      </c>
      <c r="H37">
        <f>IF(ISNA(VLOOKUP(B37,Model!A:B,2,FALSE)),0,VLOOKUP(B37,Model!A:B,2,FALSE))</f>
        <v>34.533486641316301</v>
      </c>
      <c r="I37" s="4">
        <f t="shared" si="3"/>
        <v>34.533486641316301</v>
      </c>
      <c r="J37">
        <v>0</v>
      </c>
      <c r="K37">
        <f t="shared" si="4"/>
        <v>0</v>
      </c>
      <c r="L37">
        <f t="shared" si="0"/>
        <v>0</v>
      </c>
      <c r="M37">
        <f t="shared" si="8"/>
        <v>0</v>
      </c>
      <c r="N37">
        <f t="shared" si="8"/>
        <v>0</v>
      </c>
      <c r="O37">
        <f t="shared" si="8"/>
        <v>0</v>
      </c>
      <c r="P37">
        <f t="shared" si="8"/>
        <v>0</v>
      </c>
      <c r="Q37">
        <f t="shared" si="8"/>
        <v>0</v>
      </c>
      <c r="R37">
        <f t="shared" si="5"/>
        <v>4.9333552344737575</v>
      </c>
    </row>
    <row r="38" spans="1:18" x14ac:dyDescent="0.45">
      <c r="A38" s="10" t="s">
        <v>9</v>
      </c>
      <c r="B38" s="10" t="s">
        <v>345</v>
      </c>
      <c r="C38" s="10">
        <v>6900</v>
      </c>
      <c r="D38" s="10" t="s">
        <v>335</v>
      </c>
      <c r="E38" s="10">
        <v>30.6</v>
      </c>
      <c r="F38">
        <f>IF(ISNA(VLOOKUP(DKSalaries!D38,OverUnder!$A$2:$C$13,3,FALSE)),1,VLOOKUP(DKSalaries!D38,OverUnder!$A$2:$C$13,3,FALSE))</f>
        <v>1</v>
      </c>
      <c r="G38">
        <f t="shared" si="2"/>
        <v>30.6</v>
      </c>
      <c r="H38">
        <f>IF(ISNA(VLOOKUP(B38,Model!A:B,2,FALSE)),0,VLOOKUP(B38,Model!A:B,2,FALSE))</f>
        <v>32.257868523187803</v>
      </c>
      <c r="I38" s="4">
        <f t="shared" si="3"/>
        <v>32.257868523187803</v>
      </c>
      <c r="J38">
        <v>0</v>
      </c>
      <c r="K38">
        <f t="shared" si="4"/>
        <v>0</v>
      </c>
      <c r="L38">
        <f t="shared" si="0"/>
        <v>0</v>
      </c>
      <c r="M38">
        <f t="shared" si="8"/>
        <v>0</v>
      </c>
      <c r="N38">
        <f t="shared" si="8"/>
        <v>0</v>
      </c>
      <c r="O38">
        <f t="shared" si="8"/>
        <v>0</v>
      </c>
      <c r="P38">
        <f t="shared" si="8"/>
        <v>0</v>
      </c>
      <c r="Q38">
        <f t="shared" si="8"/>
        <v>0</v>
      </c>
      <c r="R38">
        <f t="shared" si="5"/>
        <v>4.6750534091576528</v>
      </c>
    </row>
    <row r="39" spans="1:18" x14ac:dyDescent="0.45">
      <c r="A39" s="10" t="s">
        <v>5</v>
      </c>
      <c r="B39" s="10" t="s">
        <v>257</v>
      </c>
      <c r="C39" s="10">
        <v>6800</v>
      </c>
      <c r="D39" s="10" t="s">
        <v>333</v>
      </c>
      <c r="E39" s="10">
        <v>27.472000000000001</v>
      </c>
      <c r="F39">
        <f>IF(ISNA(VLOOKUP(DKSalaries!D39,OverUnder!$A$2:$C$13,3,FALSE)),1,VLOOKUP(DKSalaries!D39,OverUnder!$A$2:$C$13,3,FALSE))</f>
        <v>1</v>
      </c>
      <c r="G39">
        <f t="shared" si="2"/>
        <v>27.472000000000001</v>
      </c>
      <c r="H39">
        <f>IF(ISNA(VLOOKUP(B39,Model!A:B,2,FALSE)),0,VLOOKUP(B39,Model!A:B,2,FALSE))</f>
        <v>27.3219819350184</v>
      </c>
      <c r="I39" s="4">
        <f t="shared" si="3"/>
        <v>27.3219819350184</v>
      </c>
      <c r="J39">
        <v>0</v>
      </c>
      <c r="K39">
        <f t="shared" si="4"/>
        <v>0</v>
      </c>
      <c r="L39">
        <f t="shared" si="0"/>
        <v>0</v>
      </c>
      <c r="M39">
        <f t="shared" si="8"/>
        <v>0</v>
      </c>
      <c r="N39">
        <f t="shared" si="8"/>
        <v>0</v>
      </c>
      <c r="O39">
        <f t="shared" si="8"/>
        <v>0</v>
      </c>
      <c r="P39">
        <f t="shared" si="8"/>
        <v>0</v>
      </c>
      <c r="Q39">
        <f t="shared" si="8"/>
        <v>0</v>
      </c>
      <c r="R39">
        <f t="shared" si="5"/>
        <v>4.0179385198556465</v>
      </c>
    </row>
    <row r="40" spans="1:18" x14ac:dyDescent="0.45">
      <c r="A40" s="10" t="s">
        <v>5</v>
      </c>
      <c r="B40" s="10" t="s">
        <v>256</v>
      </c>
      <c r="C40" s="10">
        <v>6800</v>
      </c>
      <c r="D40" s="10" t="s">
        <v>333</v>
      </c>
      <c r="E40" s="10">
        <v>31.625</v>
      </c>
      <c r="F40">
        <f>IF(ISNA(VLOOKUP(DKSalaries!D40,OverUnder!$A$2:$C$13,3,FALSE)),1,VLOOKUP(DKSalaries!D40,OverUnder!$A$2:$C$13,3,FALSE))</f>
        <v>1</v>
      </c>
      <c r="G40">
        <f t="shared" si="2"/>
        <v>31.625</v>
      </c>
      <c r="H40">
        <f>IF(ISNA(VLOOKUP(B40,Model!A:B,2,FALSE)),0,VLOOKUP(B40,Model!A:B,2,FALSE))</f>
        <v>31.2291666666666</v>
      </c>
      <c r="I40" s="4">
        <f t="shared" si="3"/>
        <v>31.2291666666666</v>
      </c>
      <c r="J40">
        <v>0</v>
      </c>
      <c r="K40">
        <f t="shared" si="4"/>
        <v>0</v>
      </c>
      <c r="L40">
        <f t="shared" si="0"/>
        <v>0</v>
      </c>
      <c r="M40">
        <f t="shared" si="8"/>
        <v>0</v>
      </c>
      <c r="N40">
        <f t="shared" si="8"/>
        <v>0</v>
      </c>
      <c r="O40">
        <f t="shared" si="8"/>
        <v>0</v>
      </c>
      <c r="P40">
        <f t="shared" si="8"/>
        <v>0</v>
      </c>
      <c r="Q40">
        <f t="shared" si="8"/>
        <v>0</v>
      </c>
      <c r="R40">
        <f t="shared" si="5"/>
        <v>4.5925245098039111</v>
      </c>
    </row>
    <row r="41" spans="1:18" x14ac:dyDescent="0.45">
      <c r="A41" s="10" t="s">
        <v>7</v>
      </c>
      <c r="B41" s="10" t="s">
        <v>346</v>
      </c>
      <c r="C41" s="10">
        <v>6700</v>
      </c>
      <c r="D41" s="10" t="s">
        <v>329</v>
      </c>
      <c r="E41" s="10">
        <v>28.321000000000002</v>
      </c>
      <c r="F41">
        <f>IF(ISNA(VLOOKUP(DKSalaries!D41,OverUnder!$A$2:$C$13,3,FALSE)),1,VLOOKUP(DKSalaries!D41,OverUnder!$A$2:$C$13,3,FALSE))</f>
        <v>1</v>
      </c>
      <c r="G41">
        <f t="shared" si="2"/>
        <v>28.321000000000002</v>
      </c>
      <c r="H41">
        <f>IF(ISNA(VLOOKUP(B41,Model!A:B,2,FALSE)),0,VLOOKUP(B41,Model!A:B,2,FALSE))</f>
        <v>28.129322742407599</v>
      </c>
      <c r="I41" s="4">
        <f t="shared" si="3"/>
        <v>28.129322742407599</v>
      </c>
      <c r="J41">
        <v>0</v>
      </c>
      <c r="K41">
        <f t="shared" si="4"/>
        <v>0</v>
      </c>
      <c r="L41">
        <f t="shared" si="0"/>
        <v>0</v>
      </c>
      <c r="M41">
        <f t="shared" si="8"/>
        <v>0</v>
      </c>
      <c r="N41">
        <f t="shared" si="8"/>
        <v>0</v>
      </c>
      <c r="O41">
        <f t="shared" si="8"/>
        <v>0</v>
      </c>
      <c r="P41">
        <f t="shared" si="8"/>
        <v>0</v>
      </c>
      <c r="Q41">
        <f t="shared" si="8"/>
        <v>0</v>
      </c>
      <c r="R41">
        <f t="shared" si="5"/>
        <v>4.1984063794638207</v>
      </c>
    </row>
    <row r="42" spans="1:18" x14ac:dyDescent="0.45">
      <c r="A42" s="10" t="s">
        <v>5</v>
      </c>
      <c r="B42" s="10" t="s">
        <v>347</v>
      </c>
      <c r="C42" s="10">
        <v>6700</v>
      </c>
      <c r="D42" s="10" t="s">
        <v>325</v>
      </c>
      <c r="E42" s="10">
        <v>30.6</v>
      </c>
      <c r="F42">
        <f>IF(ISNA(VLOOKUP(DKSalaries!D42,OverUnder!$A$2:$C$13,3,FALSE)),1,VLOOKUP(DKSalaries!D42,OverUnder!$A$2:$C$13,3,FALSE))</f>
        <v>1</v>
      </c>
      <c r="G42">
        <f t="shared" si="2"/>
        <v>30.6</v>
      </c>
      <c r="H42">
        <f>IF(ISNA(VLOOKUP(B42,Model!A:B,2,FALSE)),0,VLOOKUP(B42,Model!A:B,2,FALSE))</f>
        <v>30.993129659406499</v>
      </c>
      <c r="I42" s="4">
        <f t="shared" si="3"/>
        <v>30.993129659406499</v>
      </c>
      <c r="J42">
        <v>0</v>
      </c>
      <c r="K42">
        <f t="shared" si="4"/>
        <v>0</v>
      </c>
      <c r="L42">
        <f t="shared" si="0"/>
        <v>0</v>
      </c>
      <c r="M42">
        <f t="shared" ref="M42:Q51" si="9">$J42*IF($A42=M$1,1,0)</f>
        <v>0</v>
      </c>
      <c r="N42">
        <f t="shared" si="9"/>
        <v>0</v>
      </c>
      <c r="O42">
        <f t="shared" si="9"/>
        <v>0</v>
      </c>
      <c r="P42">
        <f t="shared" si="9"/>
        <v>0</v>
      </c>
      <c r="Q42">
        <f t="shared" si="9"/>
        <v>0</v>
      </c>
      <c r="R42">
        <f t="shared" si="5"/>
        <v>4.6258402476726115</v>
      </c>
    </row>
    <row r="43" spans="1:18" x14ac:dyDescent="0.45">
      <c r="A43" s="10" t="s">
        <v>7</v>
      </c>
      <c r="B43" s="10" t="s">
        <v>93</v>
      </c>
      <c r="C43" s="10">
        <v>6700</v>
      </c>
      <c r="D43" s="10" t="s">
        <v>334</v>
      </c>
      <c r="E43" s="10">
        <v>26.8</v>
      </c>
      <c r="F43">
        <f>IF(ISNA(VLOOKUP(DKSalaries!D43,OverUnder!$A$2:$C$13,3,FALSE)),1,VLOOKUP(DKSalaries!D43,OverUnder!$A$2:$C$13,3,FALSE))</f>
        <v>1</v>
      </c>
      <c r="G43">
        <f t="shared" si="2"/>
        <v>26.8</v>
      </c>
      <c r="H43">
        <f>IF(ISNA(VLOOKUP(B43,Model!A:B,2,FALSE)),0,VLOOKUP(B43,Model!A:B,2,FALSE))</f>
        <v>24.294767041298101</v>
      </c>
      <c r="I43" s="4">
        <f t="shared" si="3"/>
        <v>24.294767041298101</v>
      </c>
      <c r="J43">
        <v>0</v>
      </c>
      <c r="K43">
        <f t="shared" si="4"/>
        <v>0</v>
      </c>
      <c r="L43">
        <f t="shared" si="0"/>
        <v>0</v>
      </c>
      <c r="M43">
        <f t="shared" si="9"/>
        <v>0</v>
      </c>
      <c r="N43">
        <f t="shared" si="9"/>
        <v>0</v>
      </c>
      <c r="O43">
        <f t="shared" si="9"/>
        <v>0</v>
      </c>
      <c r="P43">
        <f t="shared" si="9"/>
        <v>0</v>
      </c>
      <c r="Q43">
        <f t="shared" si="9"/>
        <v>0</v>
      </c>
      <c r="R43">
        <f t="shared" si="5"/>
        <v>3.6260846330295675</v>
      </c>
    </row>
    <row r="44" spans="1:18" x14ac:dyDescent="0.45">
      <c r="A44" s="10" t="s">
        <v>9</v>
      </c>
      <c r="B44" s="10" t="s">
        <v>348</v>
      </c>
      <c r="C44" s="10">
        <v>6600</v>
      </c>
      <c r="D44" s="10" t="s">
        <v>329</v>
      </c>
      <c r="E44" s="10">
        <v>34.082999999999998</v>
      </c>
      <c r="F44">
        <f>IF(ISNA(VLOOKUP(DKSalaries!D44,OverUnder!$A$2:$C$13,3,FALSE)),1,VLOOKUP(DKSalaries!D44,OverUnder!$A$2:$C$13,3,FALSE))</f>
        <v>1</v>
      </c>
      <c r="G44">
        <f t="shared" si="2"/>
        <v>34.082999999999998</v>
      </c>
      <c r="H44">
        <f>IF(ISNA(VLOOKUP(B44,Model!A:B,2,FALSE)),0,VLOOKUP(B44,Model!A:B,2,FALSE))</f>
        <v>33.366793846493898</v>
      </c>
      <c r="I44" s="4">
        <f t="shared" si="3"/>
        <v>33.366793846493898</v>
      </c>
      <c r="J44">
        <v>0</v>
      </c>
      <c r="K44">
        <f t="shared" si="4"/>
        <v>0</v>
      </c>
      <c r="L44">
        <f t="shared" si="0"/>
        <v>0</v>
      </c>
      <c r="M44">
        <f t="shared" si="9"/>
        <v>0</v>
      </c>
      <c r="N44">
        <f t="shared" si="9"/>
        <v>0</v>
      </c>
      <c r="O44">
        <f t="shared" si="9"/>
        <v>0</v>
      </c>
      <c r="P44">
        <f t="shared" si="9"/>
        <v>0</v>
      </c>
      <c r="Q44">
        <f t="shared" si="9"/>
        <v>0</v>
      </c>
      <c r="R44">
        <f t="shared" si="5"/>
        <v>5.0555748252263486</v>
      </c>
    </row>
    <row r="45" spans="1:18" x14ac:dyDescent="0.45">
      <c r="A45" s="10" t="s">
        <v>9</v>
      </c>
      <c r="B45" s="10" t="s">
        <v>258</v>
      </c>
      <c r="C45" s="10">
        <v>6600</v>
      </c>
      <c r="D45" s="10" t="s">
        <v>335</v>
      </c>
      <c r="E45" s="10">
        <v>30.324999999999999</v>
      </c>
      <c r="F45">
        <f>IF(ISNA(VLOOKUP(DKSalaries!D45,OverUnder!$A$2:$C$13,3,FALSE)),1,VLOOKUP(DKSalaries!D45,OverUnder!$A$2:$C$13,3,FALSE))</f>
        <v>1</v>
      </c>
      <c r="G45">
        <f t="shared" si="2"/>
        <v>30.324999999999999</v>
      </c>
      <c r="H45">
        <f>IF(ISNA(VLOOKUP(B45,Model!A:B,2,FALSE)),0,VLOOKUP(B45,Model!A:B,2,FALSE))</f>
        <v>30.3478478797653</v>
      </c>
      <c r="I45" s="4">
        <f t="shared" si="3"/>
        <v>30.3478478797653</v>
      </c>
      <c r="J45">
        <v>0</v>
      </c>
      <c r="K45">
        <f t="shared" si="4"/>
        <v>0</v>
      </c>
      <c r="L45">
        <f t="shared" si="0"/>
        <v>0</v>
      </c>
      <c r="M45">
        <f t="shared" si="9"/>
        <v>0</v>
      </c>
      <c r="N45">
        <f t="shared" si="9"/>
        <v>0</v>
      </c>
      <c r="O45">
        <f t="shared" si="9"/>
        <v>0</v>
      </c>
      <c r="P45">
        <f t="shared" si="9"/>
        <v>0</v>
      </c>
      <c r="Q45">
        <f t="shared" si="9"/>
        <v>0</v>
      </c>
      <c r="R45">
        <f t="shared" si="5"/>
        <v>4.598158769661409</v>
      </c>
    </row>
    <row r="46" spans="1:18" x14ac:dyDescent="0.45">
      <c r="A46" s="10" t="s">
        <v>8</v>
      </c>
      <c r="B46" s="10" t="s">
        <v>349</v>
      </c>
      <c r="C46" s="10">
        <v>6400</v>
      </c>
      <c r="D46" s="10" t="s">
        <v>335</v>
      </c>
      <c r="E46" s="10">
        <v>26</v>
      </c>
      <c r="F46">
        <f>IF(ISNA(VLOOKUP(DKSalaries!D46,OverUnder!$A$2:$C$13,3,FALSE)),1,VLOOKUP(DKSalaries!D46,OverUnder!$A$2:$C$13,3,FALSE))</f>
        <v>1</v>
      </c>
      <c r="G46">
        <f t="shared" si="2"/>
        <v>26</v>
      </c>
      <c r="H46">
        <f>IF(ISNA(VLOOKUP(B46,Model!A:B,2,FALSE)),0,VLOOKUP(B46,Model!A:B,2,FALSE))</f>
        <v>26.566335429364901</v>
      </c>
      <c r="I46" s="4">
        <f t="shared" si="3"/>
        <v>26.566335429364901</v>
      </c>
      <c r="J46">
        <v>0</v>
      </c>
      <c r="K46">
        <f t="shared" si="4"/>
        <v>0</v>
      </c>
      <c r="L46">
        <f t="shared" si="0"/>
        <v>0</v>
      </c>
      <c r="M46">
        <f t="shared" si="9"/>
        <v>0</v>
      </c>
      <c r="N46">
        <f t="shared" si="9"/>
        <v>0</v>
      </c>
      <c r="O46">
        <f t="shared" si="9"/>
        <v>0</v>
      </c>
      <c r="P46">
        <f t="shared" si="9"/>
        <v>0</v>
      </c>
      <c r="Q46">
        <f t="shared" si="9"/>
        <v>0</v>
      </c>
      <c r="R46">
        <f t="shared" si="5"/>
        <v>4.1509899108382662</v>
      </c>
    </row>
    <row r="47" spans="1:18" x14ac:dyDescent="0.45">
      <c r="A47" s="10" t="s">
        <v>9</v>
      </c>
      <c r="B47" s="10" t="s">
        <v>97</v>
      </c>
      <c r="C47" s="10">
        <v>6400</v>
      </c>
      <c r="D47" s="10" t="s">
        <v>332</v>
      </c>
      <c r="E47" s="10">
        <v>29.95</v>
      </c>
      <c r="F47">
        <f>IF(ISNA(VLOOKUP(DKSalaries!D47,OverUnder!$A$2:$C$13,3,FALSE)),1,VLOOKUP(DKSalaries!D47,OverUnder!$A$2:$C$13,3,FALSE))</f>
        <v>1</v>
      </c>
      <c r="G47">
        <f t="shared" si="2"/>
        <v>29.95</v>
      </c>
      <c r="H47">
        <f>IF(ISNA(VLOOKUP(B47,Model!A:B,2,FALSE)),0,VLOOKUP(B47,Model!A:B,2,FALSE))</f>
        <v>30.602772977311499</v>
      </c>
      <c r="I47" s="4">
        <f t="shared" si="3"/>
        <v>30.602772977311499</v>
      </c>
      <c r="J47">
        <v>0</v>
      </c>
      <c r="K47">
        <f t="shared" si="4"/>
        <v>0</v>
      </c>
      <c r="L47">
        <f t="shared" si="0"/>
        <v>0</v>
      </c>
      <c r="M47">
        <f t="shared" si="9"/>
        <v>0</v>
      </c>
      <c r="N47">
        <f t="shared" si="9"/>
        <v>0</v>
      </c>
      <c r="O47">
        <f t="shared" si="9"/>
        <v>0</v>
      </c>
      <c r="P47">
        <f t="shared" si="9"/>
        <v>0</v>
      </c>
      <c r="Q47">
        <f t="shared" si="9"/>
        <v>0</v>
      </c>
      <c r="R47">
        <f t="shared" si="5"/>
        <v>4.7816832777049214</v>
      </c>
    </row>
    <row r="48" spans="1:18" x14ac:dyDescent="0.45">
      <c r="A48" s="10" t="s">
        <v>7</v>
      </c>
      <c r="B48" s="10" t="s">
        <v>114</v>
      </c>
      <c r="C48" s="10">
        <v>6400</v>
      </c>
      <c r="D48" s="10" t="s">
        <v>332</v>
      </c>
      <c r="E48" s="10">
        <v>28.75</v>
      </c>
      <c r="F48">
        <f>IF(ISNA(VLOOKUP(DKSalaries!D48,OverUnder!$A$2:$C$13,3,FALSE)),1,VLOOKUP(DKSalaries!D48,OverUnder!$A$2:$C$13,3,FALSE))</f>
        <v>1</v>
      </c>
      <c r="G48">
        <f t="shared" si="2"/>
        <v>28.75</v>
      </c>
      <c r="H48">
        <f>IF(ISNA(VLOOKUP(B48,Model!A:B,2,FALSE)),0,VLOOKUP(B48,Model!A:B,2,FALSE))</f>
        <v>30.9488429482026</v>
      </c>
      <c r="I48" s="4">
        <f t="shared" si="3"/>
        <v>30.9488429482026</v>
      </c>
      <c r="J48">
        <v>0</v>
      </c>
      <c r="K48">
        <f t="shared" si="4"/>
        <v>0</v>
      </c>
      <c r="L48">
        <f t="shared" si="0"/>
        <v>0</v>
      </c>
      <c r="M48">
        <f t="shared" si="9"/>
        <v>0</v>
      </c>
      <c r="N48">
        <f t="shared" si="9"/>
        <v>0</v>
      </c>
      <c r="O48">
        <f t="shared" si="9"/>
        <v>0</v>
      </c>
      <c r="P48">
        <f t="shared" si="9"/>
        <v>0</v>
      </c>
      <c r="Q48">
        <f t="shared" si="9"/>
        <v>0</v>
      </c>
      <c r="R48">
        <f t="shared" si="5"/>
        <v>4.8357567106566561</v>
      </c>
    </row>
    <row r="49" spans="1:18" x14ac:dyDescent="0.45">
      <c r="A49" s="10" t="s">
        <v>7</v>
      </c>
      <c r="B49" s="10" t="s">
        <v>350</v>
      </c>
      <c r="C49" s="10">
        <v>6300</v>
      </c>
      <c r="D49" s="10" t="s">
        <v>335</v>
      </c>
      <c r="E49" s="10">
        <v>30.05</v>
      </c>
      <c r="F49">
        <f>IF(ISNA(VLOOKUP(DKSalaries!D49,OverUnder!$A$2:$C$13,3,FALSE)),1,VLOOKUP(DKSalaries!D49,OverUnder!$A$2:$C$13,3,FALSE))</f>
        <v>1</v>
      </c>
      <c r="G49">
        <f t="shared" si="2"/>
        <v>30.05</v>
      </c>
      <c r="H49">
        <f>IF(ISNA(VLOOKUP(B49,Model!A:B,2,FALSE)),0,VLOOKUP(B49,Model!A:B,2,FALSE))</f>
        <v>34.096032745804301</v>
      </c>
      <c r="I49" s="4">
        <f t="shared" si="3"/>
        <v>34.096032745804301</v>
      </c>
      <c r="J49">
        <v>0</v>
      </c>
      <c r="K49">
        <f t="shared" si="4"/>
        <v>0</v>
      </c>
      <c r="L49">
        <f t="shared" si="0"/>
        <v>0</v>
      </c>
      <c r="M49">
        <f t="shared" si="9"/>
        <v>0</v>
      </c>
      <c r="N49">
        <f t="shared" si="9"/>
        <v>0</v>
      </c>
      <c r="O49">
        <f t="shared" si="9"/>
        <v>0</v>
      </c>
      <c r="P49">
        <f t="shared" si="9"/>
        <v>0</v>
      </c>
      <c r="Q49">
        <f t="shared" si="9"/>
        <v>0</v>
      </c>
      <c r="R49">
        <f t="shared" si="5"/>
        <v>5.4120686898102059</v>
      </c>
    </row>
    <row r="50" spans="1:18" x14ac:dyDescent="0.45">
      <c r="A50" s="10" t="s">
        <v>8</v>
      </c>
      <c r="B50" s="10" t="s">
        <v>98</v>
      </c>
      <c r="C50" s="10">
        <v>6300</v>
      </c>
      <c r="D50" s="10" t="s">
        <v>326</v>
      </c>
      <c r="E50" s="10">
        <v>30.806000000000001</v>
      </c>
      <c r="F50">
        <f>IF(ISNA(VLOOKUP(DKSalaries!D50,OverUnder!$A$2:$C$13,3,FALSE)),1,VLOOKUP(DKSalaries!D50,OverUnder!$A$2:$C$13,3,FALSE))</f>
        <v>1</v>
      </c>
      <c r="G50">
        <f t="shared" si="2"/>
        <v>30.806000000000001</v>
      </c>
      <c r="H50">
        <f>IF(ISNA(VLOOKUP(B50,Model!A:B,2,FALSE)),0,VLOOKUP(B50,Model!A:B,2,FALSE))</f>
        <v>27.354341654990499</v>
      </c>
      <c r="I50" s="4">
        <f t="shared" si="3"/>
        <v>27.354341654990499</v>
      </c>
      <c r="J50">
        <v>0</v>
      </c>
      <c r="K50">
        <f t="shared" si="4"/>
        <v>0</v>
      </c>
      <c r="L50">
        <f t="shared" si="0"/>
        <v>0</v>
      </c>
      <c r="M50">
        <f t="shared" si="9"/>
        <v>0</v>
      </c>
      <c r="N50">
        <f t="shared" si="9"/>
        <v>0</v>
      </c>
      <c r="O50">
        <f t="shared" si="9"/>
        <v>0</v>
      </c>
      <c r="P50">
        <f t="shared" si="9"/>
        <v>0</v>
      </c>
      <c r="Q50">
        <f t="shared" si="9"/>
        <v>0</v>
      </c>
      <c r="R50">
        <f t="shared" si="5"/>
        <v>4.3419589928556341</v>
      </c>
    </row>
    <row r="51" spans="1:18" x14ac:dyDescent="0.45">
      <c r="A51" s="10" t="s">
        <v>6</v>
      </c>
      <c r="B51" s="10" t="s">
        <v>112</v>
      </c>
      <c r="C51" s="10">
        <v>6300</v>
      </c>
      <c r="D51" s="10" t="s">
        <v>326</v>
      </c>
      <c r="E51" s="10">
        <v>31.25</v>
      </c>
      <c r="F51">
        <f>IF(ISNA(VLOOKUP(DKSalaries!D51,OverUnder!$A$2:$C$13,3,FALSE)),1,VLOOKUP(DKSalaries!D51,OverUnder!$A$2:$C$13,3,FALSE))</f>
        <v>1</v>
      </c>
      <c r="G51">
        <f t="shared" si="2"/>
        <v>31.25</v>
      </c>
      <c r="H51">
        <f>IF(ISNA(VLOOKUP(B51,Model!A:B,2,FALSE)),0,VLOOKUP(B51,Model!A:B,2,FALSE))</f>
        <v>28.3507882882882</v>
      </c>
      <c r="I51" s="4">
        <f t="shared" si="3"/>
        <v>28.3507882882882</v>
      </c>
      <c r="J51">
        <v>0</v>
      </c>
      <c r="K51">
        <f t="shared" si="4"/>
        <v>0</v>
      </c>
      <c r="L51">
        <f t="shared" si="0"/>
        <v>0</v>
      </c>
      <c r="M51">
        <f t="shared" si="9"/>
        <v>0</v>
      </c>
      <c r="N51">
        <f t="shared" si="9"/>
        <v>0</v>
      </c>
      <c r="O51">
        <f t="shared" si="9"/>
        <v>0</v>
      </c>
      <c r="P51">
        <f t="shared" si="9"/>
        <v>0</v>
      </c>
      <c r="Q51">
        <f t="shared" si="9"/>
        <v>0</v>
      </c>
      <c r="R51">
        <f t="shared" si="5"/>
        <v>4.5001251251251118</v>
      </c>
    </row>
    <row r="52" spans="1:18" x14ac:dyDescent="0.45">
      <c r="A52" s="10" t="s">
        <v>8</v>
      </c>
      <c r="B52" s="10" t="s">
        <v>113</v>
      </c>
      <c r="C52" s="10">
        <v>6200</v>
      </c>
      <c r="D52" s="10" t="s">
        <v>329</v>
      </c>
      <c r="E52" s="10">
        <v>25.472000000000001</v>
      </c>
      <c r="F52">
        <f>IF(ISNA(VLOOKUP(DKSalaries!D52,OverUnder!$A$2:$C$13,3,FALSE)),1,VLOOKUP(DKSalaries!D52,OverUnder!$A$2:$C$13,3,FALSE))</f>
        <v>1</v>
      </c>
      <c r="G52">
        <f t="shared" si="2"/>
        <v>25.472000000000001</v>
      </c>
      <c r="H52">
        <f>IF(ISNA(VLOOKUP(B52,Model!A:B,2,FALSE)),0,VLOOKUP(B52,Model!A:B,2,FALSE))</f>
        <v>26.934757210841902</v>
      </c>
      <c r="I52" s="4">
        <f t="shared" si="3"/>
        <v>26.934757210841902</v>
      </c>
      <c r="J52">
        <v>0</v>
      </c>
      <c r="K52">
        <f t="shared" si="4"/>
        <v>0</v>
      </c>
      <c r="L52">
        <f t="shared" si="0"/>
        <v>0</v>
      </c>
      <c r="M52">
        <f t="shared" ref="M52:Q61" si="10">$J52*IF($A52=M$1,1,0)</f>
        <v>0</v>
      </c>
      <c r="N52">
        <f t="shared" si="10"/>
        <v>0</v>
      </c>
      <c r="O52">
        <f t="shared" si="10"/>
        <v>0</v>
      </c>
      <c r="P52">
        <f t="shared" si="10"/>
        <v>0</v>
      </c>
      <c r="Q52">
        <f t="shared" si="10"/>
        <v>0</v>
      </c>
      <c r="R52">
        <f t="shared" si="5"/>
        <v>4.3443156791680488</v>
      </c>
    </row>
    <row r="53" spans="1:18" x14ac:dyDescent="0.45">
      <c r="A53" s="10" t="s">
        <v>8</v>
      </c>
      <c r="B53" s="10" t="s">
        <v>89</v>
      </c>
      <c r="C53" s="10">
        <v>6200</v>
      </c>
      <c r="D53" s="10" t="s">
        <v>332</v>
      </c>
      <c r="E53" s="10">
        <v>31.5</v>
      </c>
      <c r="F53">
        <f>IF(ISNA(VLOOKUP(DKSalaries!D53,OverUnder!$A$2:$C$13,3,FALSE)),1,VLOOKUP(DKSalaries!D53,OverUnder!$A$2:$C$13,3,FALSE))</f>
        <v>1</v>
      </c>
      <c r="G53">
        <f t="shared" si="2"/>
        <v>31.5</v>
      </c>
      <c r="H53">
        <f>IF(ISNA(VLOOKUP(B53,Model!A:B,2,FALSE)),0,VLOOKUP(B53,Model!A:B,2,FALSE))</f>
        <v>28.014960246929</v>
      </c>
      <c r="I53" s="4">
        <f t="shared" si="3"/>
        <v>28.014960246929</v>
      </c>
      <c r="J53">
        <v>0</v>
      </c>
      <c r="K53">
        <f t="shared" si="4"/>
        <v>0</v>
      </c>
      <c r="L53">
        <f t="shared" si="0"/>
        <v>0</v>
      </c>
      <c r="M53">
        <f t="shared" si="10"/>
        <v>0</v>
      </c>
      <c r="N53">
        <f t="shared" si="10"/>
        <v>0</v>
      </c>
      <c r="O53">
        <f t="shared" si="10"/>
        <v>0</v>
      </c>
      <c r="P53">
        <f t="shared" si="10"/>
        <v>0</v>
      </c>
      <c r="Q53">
        <f t="shared" si="10"/>
        <v>0</v>
      </c>
      <c r="R53">
        <f t="shared" si="5"/>
        <v>4.5185419753111287</v>
      </c>
    </row>
    <row r="54" spans="1:18" x14ac:dyDescent="0.45">
      <c r="A54" s="10" t="s">
        <v>5</v>
      </c>
      <c r="B54" s="10" t="s">
        <v>254</v>
      </c>
      <c r="C54" s="10">
        <v>6200</v>
      </c>
      <c r="D54" s="10" t="s">
        <v>333</v>
      </c>
      <c r="E54" s="10">
        <v>39.055999999999997</v>
      </c>
      <c r="F54">
        <f>IF(ISNA(VLOOKUP(DKSalaries!D54,OverUnder!$A$2:$C$13,3,FALSE)),1,VLOOKUP(DKSalaries!D54,OverUnder!$A$2:$C$13,3,FALSE))</f>
        <v>1</v>
      </c>
      <c r="G54">
        <f t="shared" si="2"/>
        <v>39.055999999999997</v>
      </c>
      <c r="H54">
        <f>IF(ISNA(VLOOKUP(B54,Model!A:B,2,FALSE)),0,VLOOKUP(B54,Model!A:B,2,FALSE))</f>
        <v>35.038748966744699</v>
      </c>
      <c r="I54" s="4">
        <f t="shared" si="3"/>
        <v>0</v>
      </c>
      <c r="J54">
        <v>0</v>
      </c>
      <c r="K54">
        <f t="shared" si="4"/>
        <v>0</v>
      </c>
      <c r="L54">
        <f t="shared" si="0"/>
        <v>0</v>
      </c>
      <c r="M54">
        <f t="shared" si="10"/>
        <v>0</v>
      </c>
      <c r="N54">
        <f t="shared" si="10"/>
        <v>0</v>
      </c>
      <c r="O54">
        <f t="shared" si="10"/>
        <v>0</v>
      </c>
      <c r="P54">
        <f t="shared" si="10"/>
        <v>0</v>
      </c>
      <c r="Q54">
        <f t="shared" si="10"/>
        <v>0</v>
      </c>
      <c r="R54">
        <f t="shared" si="5"/>
        <v>0</v>
      </c>
    </row>
    <row r="55" spans="1:18" x14ac:dyDescent="0.45">
      <c r="A55" s="10" t="s">
        <v>6</v>
      </c>
      <c r="B55" s="10" t="s">
        <v>96</v>
      </c>
      <c r="C55" s="10">
        <v>6100</v>
      </c>
      <c r="D55" s="10" t="s">
        <v>332</v>
      </c>
      <c r="E55" s="10">
        <v>27.824999999999999</v>
      </c>
      <c r="F55">
        <f>IF(ISNA(VLOOKUP(DKSalaries!D55,OverUnder!$A$2:$C$13,3,FALSE)),1,VLOOKUP(DKSalaries!D55,OverUnder!$A$2:$C$13,3,FALSE))</f>
        <v>1</v>
      </c>
      <c r="G55">
        <f t="shared" si="2"/>
        <v>27.824999999999999</v>
      </c>
      <c r="H55">
        <f>IF(ISNA(VLOOKUP(B55,Model!A:B,2,FALSE)),0,VLOOKUP(B55,Model!A:B,2,FALSE))</f>
        <v>23.130880865062501</v>
      </c>
      <c r="I55" s="4">
        <f t="shared" si="3"/>
        <v>23.130880865062501</v>
      </c>
      <c r="J55">
        <v>0</v>
      </c>
      <c r="K55">
        <f t="shared" si="4"/>
        <v>0</v>
      </c>
      <c r="L55">
        <f t="shared" si="0"/>
        <v>0</v>
      </c>
      <c r="M55">
        <f t="shared" si="10"/>
        <v>0</v>
      </c>
      <c r="N55">
        <f t="shared" si="10"/>
        <v>0</v>
      </c>
      <c r="O55">
        <f t="shared" si="10"/>
        <v>0</v>
      </c>
      <c r="P55">
        <f t="shared" si="10"/>
        <v>0</v>
      </c>
      <c r="Q55">
        <f t="shared" si="10"/>
        <v>0</v>
      </c>
      <c r="R55">
        <f t="shared" si="5"/>
        <v>3.7919476827971312</v>
      </c>
    </row>
    <row r="56" spans="1:18" x14ac:dyDescent="0.45">
      <c r="A56" s="10" t="s">
        <v>9</v>
      </c>
      <c r="B56" s="10" t="s">
        <v>43</v>
      </c>
      <c r="C56" s="10">
        <v>6100</v>
      </c>
      <c r="D56" s="10" t="s">
        <v>334</v>
      </c>
      <c r="E56" s="10">
        <v>28.75</v>
      </c>
      <c r="F56">
        <f>IF(ISNA(VLOOKUP(DKSalaries!D56,OverUnder!$A$2:$C$13,3,FALSE)),1,VLOOKUP(DKSalaries!D56,OverUnder!$A$2:$C$13,3,FALSE))</f>
        <v>1</v>
      </c>
      <c r="G56">
        <f t="shared" si="2"/>
        <v>28.75</v>
      </c>
      <c r="H56">
        <f>IF(ISNA(VLOOKUP(B56,Model!A:B,2,FALSE)),0,VLOOKUP(B56,Model!A:B,2,FALSE))</f>
        <v>30.25</v>
      </c>
      <c r="I56" s="4">
        <f t="shared" si="3"/>
        <v>30.25</v>
      </c>
      <c r="J56">
        <v>0</v>
      </c>
      <c r="K56">
        <f t="shared" si="4"/>
        <v>0</v>
      </c>
      <c r="L56">
        <f t="shared" si="0"/>
        <v>0</v>
      </c>
      <c r="M56">
        <f t="shared" si="10"/>
        <v>0</v>
      </c>
      <c r="N56">
        <f t="shared" si="10"/>
        <v>0</v>
      </c>
      <c r="O56">
        <f t="shared" si="10"/>
        <v>0</v>
      </c>
      <c r="P56">
        <f t="shared" si="10"/>
        <v>0</v>
      </c>
      <c r="Q56">
        <f t="shared" si="10"/>
        <v>0</v>
      </c>
      <c r="R56">
        <f t="shared" si="5"/>
        <v>4.9590163934426235</v>
      </c>
    </row>
    <row r="57" spans="1:18" x14ac:dyDescent="0.45">
      <c r="A57" s="10" t="s">
        <v>6</v>
      </c>
      <c r="B57" s="10" t="s">
        <v>101</v>
      </c>
      <c r="C57" s="10">
        <v>6000</v>
      </c>
      <c r="D57" s="10" t="s">
        <v>322</v>
      </c>
      <c r="E57" s="10">
        <v>25.562999999999999</v>
      </c>
      <c r="F57">
        <f>IF(ISNA(VLOOKUP(DKSalaries!D57,OverUnder!$A$2:$C$13,3,FALSE)),1,VLOOKUP(DKSalaries!D57,OverUnder!$A$2:$C$13,3,FALSE))</f>
        <v>1</v>
      </c>
      <c r="G57">
        <f t="shared" si="2"/>
        <v>25.562999999999999</v>
      </c>
      <c r="H57">
        <f>IF(ISNA(VLOOKUP(B57,Model!A:B,2,FALSE)),0,VLOOKUP(B57,Model!A:B,2,FALSE))</f>
        <v>25.5339429984238</v>
      </c>
      <c r="I57" s="4">
        <f t="shared" si="3"/>
        <v>25.5339429984238</v>
      </c>
      <c r="J57">
        <v>0</v>
      </c>
      <c r="K57">
        <f t="shared" si="4"/>
        <v>0</v>
      </c>
      <c r="L57">
        <f t="shared" si="0"/>
        <v>0</v>
      </c>
      <c r="M57">
        <f t="shared" si="10"/>
        <v>0</v>
      </c>
      <c r="N57">
        <f t="shared" si="10"/>
        <v>0</v>
      </c>
      <c r="O57">
        <f t="shared" si="10"/>
        <v>0</v>
      </c>
      <c r="P57">
        <f t="shared" si="10"/>
        <v>0</v>
      </c>
      <c r="Q57">
        <f t="shared" si="10"/>
        <v>0</v>
      </c>
      <c r="R57">
        <f t="shared" si="5"/>
        <v>4.2556571664039664</v>
      </c>
    </row>
    <row r="58" spans="1:18" x14ac:dyDescent="0.45">
      <c r="A58" s="10" t="s">
        <v>9</v>
      </c>
      <c r="B58" s="10" t="s">
        <v>351</v>
      </c>
      <c r="C58" s="10">
        <v>5900</v>
      </c>
      <c r="D58" s="10" t="s">
        <v>323</v>
      </c>
      <c r="E58" s="10">
        <v>28.45</v>
      </c>
      <c r="F58">
        <f>IF(ISNA(VLOOKUP(DKSalaries!D58,OverUnder!$A$2:$C$13,3,FALSE)),1,VLOOKUP(DKSalaries!D58,OverUnder!$A$2:$C$13,3,FALSE))</f>
        <v>1</v>
      </c>
      <c r="G58">
        <f t="shared" si="2"/>
        <v>28.45</v>
      </c>
      <c r="H58">
        <f>IF(ISNA(VLOOKUP(B58,Model!A:B,2,FALSE)),0,VLOOKUP(B58,Model!A:B,2,FALSE))</f>
        <v>27.716628185443099</v>
      </c>
      <c r="I58" s="4">
        <f t="shared" si="3"/>
        <v>27.716628185443099</v>
      </c>
      <c r="J58">
        <v>0</v>
      </c>
      <c r="K58">
        <f t="shared" si="4"/>
        <v>0</v>
      </c>
      <c r="L58">
        <f t="shared" si="0"/>
        <v>0</v>
      </c>
      <c r="M58">
        <f t="shared" si="10"/>
        <v>0</v>
      </c>
      <c r="N58">
        <f t="shared" si="10"/>
        <v>0</v>
      </c>
      <c r="O58">
        <f t="shared" si="10"/>
        <v>0</v>
      </c>
      <c r="P58">
        <f t="shared" si="10"/>
        <v>0</v>
      </c>
      <c r="Q58">
        <f t="shared" si="10"/>
        <v>0</v>
      </c>
      <c r="R58">
        <f t="shared" si="5"/>
        <v>4.6977335907530682</v>
      </c>
    </row>
    <row r="59" spans="1:18" x14ac:dyDescent="0.45">
      <c r="A59" s="10" t="s">
        <v>7</v>
      </c>
      <c r="B59" s="10" t="s">
        <v>352</v>
      </c>
      <c r="C59" s="10">
        <v>5800</v>
      </c>
      <c r="D59" s="10" t="s">
        <v>323</v>
      </c>
      <c r="E59" s="10">
        <v>26.3</v>
      </c>
      <c r="F59">
        <f>IF(ISNA(VLOOKUP(DKSalaries!D59,OverUnder!$A$2:$C$13,3,FALSE)),1,VLOOKUP(DKSalaries!D59,OverUnder!$A$2:$C$13,3,FALSE))</f>
        <v>1</v>
      </c>
      <c r="G59">
        <f t="shared" si="2"/>
        <v>26.3</v>
      </c>
      <c r="H59">
        <f>IF(ISNA(VLOOKUP(B59,Model!A:B,2,FALSE)),0,VLOOKUP(B59,Model!A:B,2,FALSE))</f>
        <v>24.291255830413899</v>
      </c>
      <c r="I59" s="4">
        <f t="shared" si="3"/>
        <v>24.291255830413899</v>
      </c>
      <c r="J59">
        <v>0</v>
      </c>
      <c r="K59">
        <f t="shared" si="4"/>
        <v>0</v>
      </c>
      <c r="L59">
        <f t="shared" si="0"/>
        <v>0</v>
      </c>
      <c r="M59">
        <f t="shared" si="10"/>
        <v>0</v>
      </c>
      <c r="N59">
        <f t="shared" si="10"/>
        <v>0</v>
      </c>
      <c r="O59">
        <f t="shared" si="10"/>
        <v>0</v>
      </c>
      <c r="P59">
        <f t="shared" si="10"/>
        <v>0</v>
      </c>
      <c r="Q59">
        <f t="shared" si="10"/>
        <v>0</v>
      </c>
      <c r="R59">
        <f t="shared" si="5"/>
        <v>4.1881475569679134</v>
      </c>
    </row>
    <row r="60" spans="1:18" x14ac:dyDescent="0.45">
      <c r="A60" s="10" t="s">
        <v>5</v>
      </c>
      <c r="B60" s="10" t="s">
        <v>102</v>
      </c>
      <c r="C60" s="10">
        <v>5800</v>
      </c>
      <c r="D60" s="10" t="s">
        <v>332</v>
      </c>
      <c r="E60" s="10">
        <v>24.675000000000001</v>
      </c>
      <c r="F60">
        <f>IF(ISNA(VLOOKUP(DKSalaries!D60,OverUnder!$A$2:$C$13,3,FALSE)),1,VLOOKUP(DKSalaries!D60,OverUnder!$A$2:$C$13,3,FALSE))</f>
        <v>1</v>
      </c>
      <c r="G60">
        <f t="shared" si="2"/>
        <v>24.675000000000001</v>
      </c>
      <c r="H60">
        <f>IF(ISNA(VLOOKUP(B60,Model!A:B,2,FALSE)),0,VLOOKUP(B60,Model!A:B,2,FALSE))</f>
        <v>25.943389099095299</v>
      </c>
      <c r="I60" s="4">
        <f t="shared" si="3"/>
        <v>25.943389099095299</v>
      </c>
      <c r="J60">
        <v>0</v>
      </c>
      <c r="K60">
        <f t="shared" si="4"/>
        <v>0</v>
      </c>
      <c r="L60">
        <f t="shared" si="0"/>
        <v>0</v>
      </c>
      <c r="M60">
        <f t="shared" si="10"/>
        <v>0</v>
      </c>
      <c r="N60">
        <f t="shared" si="10"/>
        <v>0</v>
      </c>
      <c r="O60">
        <f t="shared" si="10"/>
        <v>0</v>
      </c>
      <c r="P60">
        <f t="shared" si="10"/>
        <v>0</v>
      </c>
      <c r="Q60">
        <f t="shared" si="10"/>
        <v>0</v>
      </c>
      <c r="R60">
        <f t="shared" si="5"/>
        <v>4.4729981205336724</v>
      </c>
    </row>
    <row r="61" spans="1:18" x14ac:dyDescent="0.45">
      <c r="A61" s="10" t="s">
        <v>5</v>
      </c>
      <c r="B61" s="10" t="s">
        <v>107</v>
      </c>
      <c r="C61" s="10">
        <v>5500</v>
      </c>
      <c r="D61" s="10" t="s">
        <v>332</v>
      </c>
      <c r="E61" s="10">
        <v>27.25</v>
      </c>
      <c r="F61">
        <f>IF(ISNA(VLOOKUP(DKSalaries!D61,OverUnder!$A$2:$C$13,3,FALSE)),1,VLOOKUP(DKSalaries!D61,OverUnder!$A$2:$C$13,3,FALSE))</f>
        <v>1</v>
      </c>
      <c r="G61">
        <f t="shared" si="2"/>
        <v>27.25</v>
      </c>
      <c r="H61">
        <f>IF(ISNA(VLOOKUP(B61,Model!A:B,2,FALSE)),0,VLOOKUP(B61,Model!A:B,2,FALSE))</f>
        <v>27.252436235986998</v>
      </c>
      <c r="I61" s="4">
        <f t="shared" si="3"/>
        <v>27.252436235986998</v>
      </c>
      <c r="J61">
        <v>0</v>
      </c>
      <c r="K61">
        <f t="shared" si="4"/>
        <v>0</v>
      </c>
      <c r="L61">
        <f t="shared" si="0"/>
        <v>0</v>
      </c>
      <c r="M61">
        <f t="shared" si="10"/>
        <v>0</v>
      </c>
      <c r="N61">
        <f t="shared" si="10"/>
        <v>0</v>
      </c>
      <c r="O61">
        <f t="shared" si="10"/>
        <v>0</v>
      </c>
      <c r="P61">
        <f t="shared" si="10"/>
        <v>0</v>
      </c>
      <c r="Q61">
        <f t="shared" si="10"/>
        <v>0</v>
      </c>
      <c r="R61">
        <f t="shared" si="5"/>
        <v>4.95498840654309</v>
      </c>
    </row>
    <row r="62" spans="1:18" x14ac:dyDescent="0.45">
      <c r="A62" s="10" t="s">
        <v>6</v>
      </c>
      <c r="B62" s="10" t="s">
        <v>110</v>
      </c>
      <c r="C62" s="10">
        <v>5400</v>
      </c>
      <c r="D62" s="10" t="s">
        <v>323</v>
      </c>
      <c r="E62" s="10">
        <v>27.094000000000001</v>
      </c>
      <c r="F62">
        <f>IF(ISNA(VLOOKUP(DKSalaries!D62,OverUnder!$A$2:$C$13,3,FALSE)),1,VLOOKUP(DKSalaries!D62,OverUnder!$A$2:$C$13,3,FALSE))</f>
        <v>1</v>
      </c>
      <c r="G62">
        <f t="shared" si="2"/>
        <v>27.094000000000001</v>
      </c>
      <c r="H62">
        <f>IF(ISNA(VLOOKUP(B62,Model!A:B,2,FALSE)),0,VLOOKUP(B62,Model!A:B,2,FALSE))</f>
        <v>28.1989641760895</v>
      </c>
      <c r="I62" s="4">
        <f t="shared" si="3"/>
        <v>28.1989641760895</v>
      </c>
      <c r="J62">
        <v>1</v>
      </c>
      <c r="K62">
        <f t="shared" si="4"/>
        <v>28.1989641760895</v>
      </c>
      <c r="L62">
        <f t="shared" si="0"/>
        <v>5400</v>
      </c>
      <c r="M62">
        <f t="shared" ref="M62:Q71" si="11">$J62*IF($A62=M$1,1,0)</f>
        <v>0</v>
      </c>
      <c r="N62">
        <f t="shared" si="11"/>
        <v>0</v>
      </c>
      <c r="O62">
        <f t="shared" si="11"/>
        <v>0</v>
      </c>
      <c r="P62">
        <f t="shared" si="11"/>
        <v>1</v>
      </c>
      <c r="Q62">
        <f t="shared" si="11"/>
        <v>0</v>
      </c>
      <c r="R62">
        <f t="shared" si="5"/>
        <v>5.222030402979537</v>
      </c>
    </row>
    <row r="63" spans="1:18" x14ac:dyDescent="0.45">
      <c r="A63" s="10" t="s">
        <v>7</v>
      </c>
      <c r="B63" s="10" t="s">
        <v>106</v>
      </c>
      <c r="C63" s="10">
        <v>5400</v>
      </c>
      <c r="D63" s="10" t="s">
        <v>323</v>
      </c>
      <c r="E63" s="10">
        <v>27.187999999999999</v>
      </c>
      <c r="F63">
        <f>IF(ISNA(VLOOKUP(DKSalaries!D63,OverUnder!$A$2:$C$13,3,FALSE)),1,VLOOKUP(DKSalaries!D63,OverUnder!$A$2:$C$13,3,FALSE))</f>
        <v>1</v>
      </c>
      <c r="G63">
        <f t="shared" si="2"/>
        <v>27.187999999999999</v>
      </c>
      <c r="H63">
        <f>IF(ISNA(VLOOKUP(B63,Model!A:B,2,FALSE)),0,VLOOKUP(B63,Model!A:B,2,FALSE))</f>
        <v>24.597681951614501</v>
      </c>
      <c r="I63" s="4">
        <f t="shared" si="3"/>
        <v>24.597681951614501</v>
      </c>
      <c r="J63">
        <v>0</v>
      </c>
      <c r="K63">
        <f t="shared" si="4"/>
        <v>0</v>
      </c>
      <c r="L63">
        <f t="shared" si="0"/>
        <v>0</v>
      </c>
      <c r="M63">
        <f t="shared" si="11"/>
        <v>0</v>
      </c>
      <c r="N63">
        <f t="shared" si="11"/>
        <v>0</v>
      </c>
      <c r="O63">
        <f t="shared" si="11"/>
        <v>0</v>
      </c>
      <c r="P63">
        <f t="shared" si="11"/>
        <v>0</v>
      </c>
      <c r="Q63">
        <f t="shared" si="11"/>
        <v>0</v>
      </c>
      <c r="R63">
        <f t="shared" si="5"/>
        <v>4.5551262873360185</v>
      </c>
    </row>
    <row r="64" spans="1:18" x14ac:dyDescent="0.45">
      <c r="A64" s="10" t="s">
        <v>5</v>
      </c>
      <c r="B64" s="10" t="s">
        <v>126</v>
      </c>
      <c r="C64" s="10">
        <v>5300</v>
      </c>
      <c r="D64" s="10" t="s">
        <v>329</v>
      </c>
      <c r="E64" s="10">
        <v>23.582999999999998</v>
      </c>
      <c r="F64">
        <f>IF(ISNA(VLOOKUP(DKSalaries!D64,OverUnder!$A$2:$C$13,3,FALSE)),1,VLOOKUP(DKSalaries!D64,OverUnder!$A$2:$C$13,3,FALSE))</f>
        <v>1</v>
      </c>
      <c r="G64">
        <f t="shared" si="2"/>
        <v>23.582999999999998</v>
      </c>
      <c r="H64">
        <f>IF(ISNA(VLOOKUP(B64,Model!A:B,2,FALSE)),0,VLOOKUP(B64,Model!A:B,2,FALSE))</f>
        <v>26.413850555930502</v>
      </c>
      <c r="I64" s="4">
        <f t="shared" si="3"/>
        <v>26.413850555930502</v>
      </c>
      <c r="J64">
        <v>0</v>
      </c>
      <c r="K64">
        <f t="shared" si="4"/>
        <v>0</v>
      </c>
      <c r="L64">
        <f t="shared" si="0"/>
        <v>0</v>
      </c>
      <c r="M64">
        <f t="shared" si="11"/>
        <v>0</v>
      </c>
      <c r="N64">
        <f t="shared" si="11"/>
        <v>0</v>
      </c>
      <c r="O64">
        <f t="shared" si="11"/>
        <v>0</v>
      </c>
      <c r="P64">
        <f t="shared" si="11"/>
        <v>0</v>
      </c>
      <c r="Q64">
        <f t="shared" si="11"/>
        <v>0</v>
      </c>
      <c r="R64">
        <f t="shared" si="5"/>
        <v>4.9837453879114149</v>
      </c>
    </row>
    <row r="65" spans="1:18" x14ac:dyDescent="0.45">
      <c r="A65" s="10" t="s">
        <v>7</v>
      </c>
      <c r="B65" s="10" t="s">
        <v>264</v>
      </c>
      <c r="C65" s="10">
        <v>5300</v>
      </c>
      <c r="D65" s="10" t="s">
        <v>333</v>
      </c>
      <c r="E65" s="10">
        <v>20</v>
      </c>
      <c r="F65">
        <f>IF(ISNA(VLOOKUP(DKSalaries!D65,OverUnder!$A$2:$C$13,3,FALSE)),1,VLOOKUP(DKSalaries!D65,OverUnder!$A$2:$C$13,3,FALSE))</f>
        <v>1</v>
      </c>
      <c r="G65">
        <f t="shared" si="2"/>
        <v>20</v>
      </c>
      <c r="H65">
        <f>IF(ISNA(VLOOKUP(B65,Model!A:B,2,FALSE)),0,VLOOKUP(B65,Model!A:B,2,FALSE))</f>
        <v>22.001387300294802</v>
      </c>
      <c r="I65" s="4">
        <f t="shared" si="3"/>
        <v>22.001387300294802</v>
      </c>
      <c r="J65">
        <v>0</v>
      </c>
      <c r="K65">
        <f t="shared" si="4"/>
        <v>0</v>
      </c>
      <c r="L65">
        <f t="shared" si="0"/>
        <v>0</v>
      </c>
      <c r="M65">
        <f t="shared" si="11"/>
        <v>0</v>
      </c>
      <c r="N65">
        <f t="shared" si="11"/>
        <v>0</v>
      </c>
      <c r="O65">
        <f t="shared" si="11"/>
        <v>0</v>
      </c>
      <c r="P65">
        <f t="shared" si="11"/>
        <v>0</v>
      </c>
      <c r="Q65">
        <f t="shared" si="11"/>
        <v>0</v>
      </c>
      <c r="R65">
        <f t="shared" si="5"/>
        <v>4.1512051509990195</v>
      </c>
    </row>
    <row r="66" spans="1:18" x14ac:dyDescent="0.45">
      <c r="A66" s="10" t="s">
        <v>9</v>
      </c>
      <c r="B66" s="10" t="s">
        <v>47</v>
      </c>
      <c r="C66" s="10">
        <v>5300</v>
      </c>
      <c r="D66" s="10" t="s">
        <v>334</v>
      </c>
      <c r="E66" s="10">
        <v>25.568000000000001</v>
      </c>
      <c r="F66">
        <f>IF(ISNA(VLOOKUP(DKSalaries!D66,OverUnder!$A$2:$C$13,3,FALSE)),1,VLOOKUP(DKSalaries!D66,OverUnder!$A$2:$C$13,3,FALSE))</f>
        <v>1</v>
      </c>
      <c r="G66">
        <f t="shared" si="2"/>
        <v>25.568000000000001</v>
      </c>
      <c r="H66">
        <f>IF(ISNA(VLOOKUP(B66,Model!A:B,2,FALSE)),0,VLOOKUP(B66,Model!A:B,2,FALSE))</f>
        <v>26.3975576940237</v>
      </c>
      <c r="I66" s="4">
        <f t="shared" si="3"/>
        <v>26.3975576940237</v>
      </c>
      <c r="J66">
        <v>0</v>
      </c>
      <c r="K66">
        <f t="shared" si="4"/>
        <v>0</v>
      </c>
      <c r="L66">
        <f t="shared" ref="L66:L129" si="12">J66*C66</f>
        <v>0</v>
      </c>
      <c r="M66">
        <f t="shared" si="11"/>
        <v>0</v>
      </c>
      <c r="N66">
        <f t="shared" si="11"/>
        <v>0</v>
      </c>
      <c r="O66">
        <f t="shared" si="11"/>
        <v>0</v>
      </c>
      <c r="P66">
        <f t="shared" si="11"/>
        <v>0</v>
      </c>
      <c r="Q66">
        <f t="shared" si="11"/>
        <v>0</v>
      </c>
      <c r="R66">
        <f t="shared" si="5"/>
        <v>4.9806712630233401</v>
      </c>
    </row>
    <row r="67" spans="1:18" x14ac:dyDescent="0.45">
      <c r="A67" s="10" t="s">
        <v>9</v>
      </c>
      <c r="B67" s="10" t="s">
        <v>353</v>
      </c>
      <c r="C67" s="10">
        <v>5200</v>
      </c>
      <c r="D67" s="10" t="s">
        <v>325</v>
      </c>
      <c r="E67" s="10">
        <v>26</v>
      </c>
      <c r="F67">
        <f>IF(ISNA(VLOOKUP(DKSalaries!D67,OverUnder!$A$2:$C$13,3,FALSE)),1,VLOOKUP(DKSalaries!D67,OverUnder!$A$2:$C$13,3,FALSE))</f>
        <v>1</v>
      </c>
      <c r="G67">
        <f t="shared" ref="G67:G130" si="13">E67*F67</f>
        <v>26</v>
      </c>
      <c r="H67">
        <f>IF(ISNA(VLOOKUP(B67,Model!A:B,2,FALSE)),0,VLOOKUP(B67,Model!A:B,2,FALSE))</f>
        <v>22.031134209262401</v>
      </c>
      <c r="I67" s="4">
        <f t="shared" ref="I67:I130" si="14">IF(ISNA(VLOOKUP(B67,$Y$2:$Z$12,2,FALSE)),H67,VLOOKUP(B67,$Y$2:$Z$12,2,FALSE))</f>
        <v>22.031134209262401</v>
      </c>
      <c r="J67">
        <v>0</v>
      </c>
      <c r="K67">
        <f t="shared" ref="K67:K130" si="15">J67*I67</f>
        <v>0</v>
      </c>
      <c r="L67">
        <f t="shared" si="12"/>
        <v>0</v>
      </c>
      <c r="M67">
        <f t="shared" si="11"/>
        <v>0</v>
      </c>
      <c r="N67">
        <f t="shared" si="11"/>
        <v>0</v>
      </c>
      <c r="O67">
        <f t="shared" si="11"/>
        <v>0</v>
      </c>
      <c r="P67">
        <f t="shared" si="11"/>
        <v>0</v>
      </c>
      <c r="Q67">
        <f t="shared" si="11"/>
        <v>0</v>
      </c>
      <c r="R67">
        <f t="shared" ref="R67:R130" si="16">I67/C67*1000</f>
        <v>4.2367565787043082</v>
      </c>
    </row>
    <row r="68" spans="1:18" x14ac:dyDescent="0.45">
      <c r="A68" s="10" t="s">
        <v>6</v>
      </c>
      <c r="B68" s="10" t="s">
        <v>46</v>
      </c>
      <c r="C68" s="10">
        <v>5200</v>
      </c>
      <c r="D68" s="10" t="s">
        <v>334</v>
      </c>
      <c r="E68" s="10">
        <v>22.85</v>
      </c>
      <c r="F68">
        <f>IF(ISNA(VLOOKUP(DKSalaries!D68,OverUnder!$A$2:$C$13,3,FALSE)),1,VLOOKUP(DKSalaries!D68,OverUnder!$A$2:$C$13,3,FALSE))</f>
        <v>1</v>
      </c>
      <c r="G68">
        <f t="shared" si="13"/>
        <v>22.85</v>
      </c>
      <c r="H68">
        <f>IF(ISNA(VLOOKUP(B68,Model!A:B,2,FALSE)),0,VLOOKUP(B68,Model!A:B,2,FALSE))</f>
        <v>25.2876212135439</v>
      </c>
      <c r="I68" s="4">
        <f t="shared" si="14"/>
        <v>25.2876212135439</v>
      </c>
      <c r="J68">
        <v>0</v>
      </c>
      <c r="K68">
        <f t="shared" si="15"/>
        <v>0</v>
      </c>
      <c r="L68">
        <f t="shared" si="12"/>
        <v>0</v>
      </c>
      <c r="M68">
        <f t="shared" si="11"/>
        <v>0</v>
      </c>
      <c r="N68">
        <f t="shared" si="11"/>
        <v>0</v>
      </c>
      <c r="O68">
        <f t="shared" si="11"/>
        <v>0</v>
      </c>
      <c r="P68">
        <f t="shared" si="11"/>
        <v>0</v>
      </c>
      <c r="Q68">
        <f t="shared" si="11"/>
        <v>0</v>
      </c>
      <c r="R68">
        <f t="shared" si="16"/>
        <v>4.8630040795276734</v>
      </c>
    </row>
    <row r="69" spans="1:18" x14ac:dyDescent="0.45">
      <c r="A69" s="10" t="s">
        <v>9</v>
      </c>
      <c r="B69" s="10" t="s">
        <v>262</v>
      </c>
      <c r="C69" s="10">
        <v>5000</v>
      </c>
      <c r="D69" s="10" t="s">
        <v>333</v>
      </c>
      <c r="E69" s="10">
        <v>25.280999999999999</v>
      </c>
      <c r="F69">
        <f>IF(ISNA(VLOOKUP(DKSalaries!D69,OverUnder!$A$2:$C$13,3,FALSE)),1,VLOOKUP(DKSalaries!D69,OverUnder!$A$2:$C$13,3,FALSE))</f>
        <v>1</v>
      </c>
      <c r="G69">
        <f t="shared" si="13"/>
        <v>25.280999999999999</v>
      </c>
      <c r="H69">
        <f>IF(ISNA(VLOOKUP(B69,Model!A:B,2,FALSE)),0,VLOOKUP(B69,Model!A:B,2,FALSE))</f>
        <v>28.2473814590366</v>
      </c>
      <c r="I69" s="4">
        <f t="shared" si="14"/>
        <v>28.2473814590366</v>
      </c>
      <c r="J69">
        <v>0</v>
      </c>
      <c r="K69">
        <f t="shared" si="15"/>
        <v>0</v>
      </c>
      <c r="L69">
        <f t="shared" si="12"/>
        <v>0</v>
      </c>
      <c r="M69">
        <f t="shared" si="11"/>
        <v>0</v>
      </c>
      <c r="N69">
        <f t="shared" si="11"/>
        <v>0</v>
      </c>
      <c r="O69">
        <f t="shared" si="11"/>
        <v>0</v>
      </c>
      <c r="P69">
        <f t="shared" si="11"/>
        <v>0</v>
      </c>
      <c r="Q69">
        <f t="shared" si="11"/>
        <v>0</v>
      </c>
      <c r="R69">
        <f t="shared" si="16"/>
        <v>5.6494762918073205</v>
      </c>
    </row>
    <row r="70" spans="1:18" x14ac:dyDescent="0.45">
      <c r="A70" s="10" t="s">
        <v>7</v>
      </c>
      <c r="B70" s="10" t="s">
        <v>261</v>
      </c>
      <c r="C70" s="10">
        <v>5000</v>
      </c>
      <c r="D70" s="10" t="s">
        <v>322</v>
      </c>
      <c r="E70" s="10">
        <v>22.687999999999999</v>
      </c>
      <c r="F70">
        <f>IF(ISNA(VLOOKUP(DKSalaries!D70,OverUnder!$A$2:$C$13,3,FALSE)),1,VLOOKUP(DKSalaries!D70,OverUnder!$A$2:$C$13,3,FALSE))</f>
        <v>1</v>
      </c>
      <c r="G70">
        <f t="shared" si="13"/>
        <v>22.687999999999999</v>
      </c>
      <c r="H70">
        <f>IF(ISNA(VLOOKUP(B70,Model!A:B,2,FALSE)),0,VLOOKUP(B70,Model!A:B,2,FALSE))</f>
        <v>23.565742729676099</v>
      </c>
      <c r="I70" s="4">
        <f t="shared" si="14"/>
        <v>23.565742729676099</v>
      </c>
      <c r="J70">
        <v>0</v>
      </c>
      <c r="K70">
        <f t="shared" si="15"/>
        <v>0</v>
      </c>
      <c r="L70">
        <f t="shared" si="12"/>
        <v>0</v>
      </c>
      <c r="M70">
        <f t="shared" si="11"/>
        <v>0</v>
      </c>
      <c r="N70">
        <f t="shared" si="11"/>
        <v>0</v>
      </c>
      <c r="O70">
        <f t="shared" si="11"/>
        <v>0</v>
      </c>
      <c r="P70">
        <f t="shared" si="11"/>
        <v>0</v>
      </c>
      <c r="Q70">
        <f t="shared" si="11"/>
        <v>0</v>
      </c>
      <c r="R70">
        <f t="shared" si="16"/>
        <v>4.71314854593522</v>
      </c>
    </row>
    <row r="71" spans="1:18" x14ac:dyDescent="0.45">
      <c r="A71" s="10" t="s">
        <v>9</v>
      </c>
      <c r="B71" s="10" t="s">
        <v>354</v>
      </c>
      <c r="C71" s="10">
        <v>5000</v>
      </c>
      <c r="D71" s="10" t="s">
        <v>326</v>
      </c>
      <c r="E71" s="10">
        <v>26.155999999999999</v>
      </c>
      <c r="F71">
        <f>IF(ISNA(VLOOKUP(DKSalaries!D71,OverUnder!$A$2:$C$13,3,FALSE)),1,VLOOKUP(DKSalaries!D71,OverUnder!$A$2:$C$13,3,FALSE))</f>
        <v>1</v>
      </c>
      <c r="G71">
        <f t="shared" si="13"/>
        <v>26.155999999999999</v>
      </c>
      <c r="H71">
        <f>IF(ISNA(VLOOKUP(B71,Model!A:B,2,FALSE)),0,VLOOKUP(B71,Model!A:B,2,FALSE))</f>
        <v>24.925097447496999</v>
      </c>
      <c r="I71" s="4">
        <f t="shared" si="14"/>
        <v>24.925097447496999</v>
      </c>
      <c r="J71">
        <v>0</v>
      </c>
      <c r="K71">
        <f t="shared" si="15"/>
        <v>0</v>
      </c>
      <c r="L71">
        <f t="shared" si="12"/>
        <v>0</v>
      </c>
      <c r="M71">
        <f t="shared" si="11"/>
        <v>0</v>
      </c>
      <c r="N71">
        <f t="shared" si="11"/>
        <v>0</v>
      </c>
      <c r="O71">
        <f t="shared" si="11"/>
        <v>0</v>
      </c>
      <c r="P71">
        <f t="shared" si="11"/>
        <v>0</v>
      </c>
      <c r="Q71">
        <f t="shared" si="11"/>
        <v>0</v>
      </c>
      <c r="R71">
        <f t="shared" si="16"/>
        <v>4.9850194894993995</v>
      </c>
    </row>
    <row r="72" spans="1:18" x14ac:dyDescent="0.45">
      <c r="A72" s="10" t="s">
        <v>7</v>
      </c>
      <c r="B72" s="10" t="s">
        <v>283</v>
      </c>
      <c r="C72" s="10">
        <v>4800</v>
      </c>
      <c r="D72" s="10" t="s">
        <v>333</v>
      </c>
      <c r="E72" s="10">
        <v>14.5</v>
      </c>
      <c r="F72">
        <f>IF(ISNA(VLOOKUP(DKSalaries!D72,OverUnder!$A$2:$C$13,3,FALSE)),1,VLOOKUP(DKSalaries!D72,OverUnder!$A$2:$C$13,3,FALSE))</f>
        <v>1</v>
      </c>
      <c r="G72">
        <f t="shared" si="13"/>
        <v>14.5</v>
      </c>
      <c r="H72">
        <f>IF(ISNA(VLOOKUP(B72,Model!A:B,2,FALSE)),0,VLOOKUP(B72,Model!A:B,2,FALSE))</f>
        <v>14.5</v>
      </c>
      <c r="I72" s="4">
        <f t="shared" si="14"/>
        <v>14.5</v>
      </c>
      <c r="J72">
        <v>0</v>
      </c>
      <c r="K72">
        <f t="shared" si="15"/>
        <v>0</v>
      </c>
      <c r="L72">
        <f t="shared" si="12"/>
        <v>0</v>
      </c>
      <c r="M72">
        <f t="shared" ref="M72:Q81" si="17">$J72*IF($A72=M$1,1,0)</f>
        <v>0</v>
      </c>
      <c r="N72">
        <f t="shared" si="17"/>
        <v>0</v>
      </c>
      <c r="O72">
        <f t="shared" si="17"/>
        <v>0</v>
      </c>
      <c r="P72">
        <f t="shared" si="17"/>
        <v>0</v>
      </c>
      <c r="Q72">
        <f t="shared" si="17"/>
        <v>0</v>
      </c>
      <c r="R72">
        <f t="shared" si="16"/>
        <v>3.0208333333333335</v>
      </c>
    </row>
    <row r="73" spans="1:18" x14ac:dyDescent="0.45">
      <c r="A73" s="10" t="s">
        <v>6</v>
      </c>
      <c r="B73" s="10" t="s">
        <v>355</v>
      </c>
      <c r="C73" s="10">
        <v>4700</v>
      </c>
      <c r="D73" s="10" t="s">
        <v>329</v>
      </c>
      <c r="E73" s="10">
        <v>23.056000000000001</v>
      </c>
      <c r="F73">
        <f>IF(ISNA(VLOOKUP(DKSalaries!D73,OverUnder!$A$2:$C$13,3,FALSE)),1,VLOOKUP(DKSalaries!D73,OverUnder!$A$2:$C$13,3,FALSE))</f>
        <v>1</v>
      </c>
      <c r="G73">
        <f t="shared" si="13"/>
        <v>23.056000000000001</v>
      </c>
      <c r="H73">
        <f>IF(ISNA(VLOOKUP(B73,Model!A:B,2,FALSE)),0,VLOOKUP(B73,Model!A:B,2,FALSE))</f>
        <v>21.953020511565398</v>
      </c>
      <c r="I73" s="4">
        <f t="shared" si="14"/>
        <v>21.953020511565398</v>
      </c>
      <c r="J73">
        <v>0</v>
      </c>
      <c r="K73">
        <f t="shared" si="15"/>
        <v>0</v>
      </c>
      <c r="L73">
        <f t="shared" si="12"/>
        <v>0</v>
      </c>
      <c r="M73">
        <f t="shared" si="17"/>
        <v>0</v>
      </c>
      <c r="N73">
        <f t="shared" si="17"/>
        <v>0</v>
      </c>
      <c r="O73">
        <f t="shared" si="17"/>
        <v>0</v>
      </c>
      <c r="P73">
        <f t="shared" si="17"/>
        <v>0</v>
      </c>
      <c r="Q73">
        <f t="shared" si="17"/>
        <v>0</v>
      </c>
      <c r="R73">
        <f t="shared" si="16"/>
        <v>4.6708554279926373</v>
      </c>
    </row>
    <row r="74" spans="1:18" x14ac:dyDescent="0.45">
      <c r="A74" s="10" t="s">
        <v>9</v>
      </c>
      <c r="B74" s="10" t="s">
        <v>356</v>
      </c>
      <c r="C74" s="10">
        <v>4700</v>
      </c>
      <c r="D74" s="10" t="s">
        <v>325</v>
      </c>
      <c r="E74" s="10">
        <v>19.780999999999999</v>
      </c>
      <c r="F74">
        <f>IF(ISNA(VLOOKUP(DKSalaries!D74,OverUnder!$A$2:$C$13,3,FALSE)),1,VLOOKUP(DKSalaries!D74,OverUnder!$A$2:$C$13,3,FALSE))</f>
        <v>1</v>
      </c>
      <c r="G74">
        <f t="shared" si="13"/>
        <v>19.780999999999999</v>
      </c>
      <c r="H74">
        <f>IF(ISNA(VLOOKUP(B74,Model!A:B,2,FALSE)),0,VLOOKUP(B74,Model!A:B,2,FALSE))</f>
        <v>0</v>
      </c>
      <c r="I74" s="4">
        <f t="shared" si="14"/>
        <v>0</v>
      </c>
      <c r="J74">
        <v>0</v>
      </c>
      <c r="K74">
        <f t="shared" si="15"/>
        <v>0</v>
      </c>
      <c r="L74">
        <f t="shared" si="12"/>
        <v>0</v>
      </c>
      <c r="M74">
        <f t="shared" si="17"/>
        <v>0</v>
      </c>
      <c r="N74">
        <f t="shared" si="17"/>
        <v>0</v>
      </c>
      <c r="O74">
        <f t="shared" si="17"/>
        <v>0</v>
      </c>
      <c r="P74">
        <f t="shared" si="17"/>
        <v>0</v>
      </c>
      <c r="Q74">
        <f t="shared" si="17"/>
        <v>0</v>
      </c>
      <c r="R74">
        <f t="shared" si="16"/>
        <v>0</v>
      </c>
    </row>
    <row r="75" spans="1:18" x14ac:dyDescent="0.45">
      <c r="A75" s="10" t="s">
        <v>8</v>
      </c>
      <c r="B75" s="10" t="s">
        <v>136</v>
      </c>
      <c r="C75" s="10">
        <v>4700</v>
      </c>
      <c r="D75" s="10" t="s">
        <v>322</v>
      </c>
      <c r="E75" s="10">
        <v>20.375</v>
      </c>
      <c r="F75">
        <f>IF(ISNA(VLOOKUP(DKSalaries!D75,OverUnder!$A$2:$C$13,3,FALSE)),1,VLOOKUP(DKSalaries!D75,OverUnder!$A$2:$C$13,3,FALSE))</f>
        <v>1</v>
      </c>
      <c r="G75">
        <f t="shared" si="13"/>
        <v>20.375</v>
      </c>
      <c r="H75">
        <f>IF(ISNA(VLOOKUP(B75,Model!A:B,2,FALSE)),0,VLOOKUP(B75,Model!A:B,2,FALSE))</f>
        <v>23.236481133231599</v>
      </c>
      <c r="I75" s="4">
        <f t="shared" si="14"/>
        <v>23.236481133231599</v>
      </c>
      <c r="J75">
        <v>0</v>
      </c>
      <c r="K75">
        <f t="shared" si="15"/>
        <v>0</v>
      </c>
      <c r="L75">
        <f t="shared" si="12"/>
        <v>0</v>
      </c>
      <c r="M75">
        <f t="shared" si="17"/>
        <v>0</v>
      </c>
      <c r="N75">
        <f t="shared" si="17"/>
        <v>0</v>
      </c>
      <c r="O75">
        <f t="shared" si="17"/>
        <v>0</v>
      </c>
      <c r="P75">
        <f t="shared" si="17"/>
        <v>0</v>
      </c>
      <c r="Q75">
        <f t="shared" si="17"/>
        <v>0</v>
      </c>
      <c r="R75">
        <f t="shared" si="16"/>
        <v>4.9439321560067233</v>
      </c>
    </row>
    <row r="76" spans="1:18" x14ac:dyDescent="0.45">
      <c r="A76" s="10" t="s">
        <v>9</v>
      </c>
      <c r="B76" s="10" t="s">
        <v>121</v>
      </c>
      <c r="C76" s="10">
        <v>4700</v>
      </c>
      <c r="D76" s="10" t="s">
        <v>332</v>
      </c>
      <c r="E76" s="10">
        <v>23.062999999999999</v>
      </c>
      <c r="F76">
        <f>IF(ISNA(VLOOKUP(DKSalaries!D76,OverUnder!$A$2:$C$13,3,FALSE)),1,VLOOKUP(DKSalaries!D76,OverUnder!$A$2:$C$13,3,FALSE))</f>
        <v>1</v>
      </c>
      <c r="G76">
        <f t="shared" si="13"/>
        <v>23.062999999999999</v>
      </c>
      <c r="H76">
        <f>IF(ISNA(VLOOKUP(B76,Model!A:B,2,FALSE)),0,VLOOKUP(B76,Model!A:B,2,FALSE))</f>
        <v>23.591263851425701</v>
      </c>
      <c r="I76" s="4">
        <f t="shared" si="14"/>
        <v>23.591263851425701</v>
      </c>
      <c r="J76">
        <v>0</v>
      </c>
      <c r="K76">
        <f t="shared" si="15"/>
        <v>0</v>
      </c>
      <c r="L76">
        <f t="shared" si="12"/>
        <v>0</v>
      </c>
      <c r="M76">
        <f t="shared" si="17"/>
        <v>0</v>
      </c>
      <c r="N76">
        <f t="shared" si="17"/>
        <v>0</v>
      </c>
      <c r="O76">
        <f t="shared" si="17"/>
        <v>0</v>
      </c>
      <c r="P76">
        <f t="shared" si="17"/>
        <v>0</v>
      </c>
      <c r="Q76">
        <f t="shared" si="17"/>
        <v>0</v>
      </c>
      <c r="R76">
        <f t="shared" si="16"/>
        <v>5.019417840728873</v>
      </c>
    </row>
    <row r="77" spans="1:18" x14ac:dyDescent="0.45">
      <c r="A77" s="10" t="s">
        <v>9</v>
      </c>
      <c r="B77" s="10" t="s">
        <v>269</v>
      </c>
      <c r="C77" s="10">
        <v>4600</v>
      </c>
      <c r="D77" s="10" t="s">
        <v>333</v>
      </c>
      <c r="E77" s="10">
        <v>19.638999999999999</v>
      </c>
      <c r="F77">
        <f>IF(ISNA(VLOOKUP(DKSalaries!D77,OverUnder!$A$2:$C$13,3,FALSE)),1,VLOOKUP(DKSalaries!D77,OverUnder!$A$2:$C$13,3,FALSE))</f>
        <v>1</v>
      </c>
      <c r="G77">
        <f t="shared" si="13"/>
        <v>19.638999999999999</v>
      </c>
      <c r="H77">
        <f>IF(ISNA(VLOOKUP(B77,Model!A:B,2,FALSE)),0,VLOOKUP(B77,Model!A:B,2,FALSE))</f>
        <v>19.9704398111461</v>
      </c>
      <c r="I77" s="4">
        <f t="shared" si="14"/>
        <v>19.9704398111461</v>
      </c>
      <c r="J77">
        <v>0</v>
      </c>
      <c r="K77">
        <f t="shared" si="15"/>
        <v>0</v>
      </c>
      <c r="L77">
        <f t="shared" si="12"/>
        <v>0</v>
      </c>
      <c r="M77">
        <f t="shared" si="17"/>
        <v>0</v>
      </c>
      <c r="N77">
        <f t="shared" si="17"/>
        <v>0</v>
      </c>
      <c r="O77">
        <f t="shared" si="17"/>
        <v>0</v>
      </c>
      <c r="P77">
        <f t="shared" si="17"/>
        <v>0</v>
      </c>
      <c r="Q77">
        <f t="shared" si="17"/>
        <v>0</v>
      </c>
      <c r="R77">
        <f t="shared" si="16"/>
        <v>4.3413999589448045</v>
      </c>
    </row>
    <row r="78" spans="1:18" x14ac:dyDescent="0.45">
      <c r="A78" s="10" t="s">
        <v>6</v>
      </c>
      <c r="B78" s="10" t="s">
        <v>357</v>
      </c>
      <c r="C78" s="10">
        <v>4600</v>
      </c>
      <c r="D78" s="10" t="s">
        <v>325</v>
      </c>
      <c r="E78" s="10">
        <v>24.777999999999999</v>
      </c>
      <c r="F78">
        <f>IF(ISNA(VLOOKUP(DKSalaries!D78,OverUnder!$A$2:$C$13,3,FALSE)),1,VLOOKUP(DKSalaries!D78,OverUnder!$A$2:$C$13,3,FALSE))</f>
        <v>1</v>
      </c>
      <c r="G78">
        <f t="shared" si="13"/>
        <v>24.777999999999999</v>
      </c>
      <c r="H78">
        <f>IF(ISNA(VLOOKUP(B78,Model!A:B,2,FALSE)),0,VLOOKUP(B78,Model!A:B,2,FALSE))</f>
        <v>20.594535896710799</v>
      </c>
      <c r="I78" s="4">
        <f t="shared" si="14"/>
        <v>20.594535896710799</v>
      </c>
      <c r="J78">
        <v>0</v>
      </c>
      <c r="K78">
        <f t="shared" si="15"/>
        <v>0</v>
      </c>
      <c r="L78">
        <f t="shared" si="12"/>
        <v>0</v>
      </c>
      <c r="M78">
        <f t="shared" si="17"/>
        <v>0</v>
      </c>
      <c r="N78">
        <f t="shared" si="17"/>
        <v>0</v>
      </c>
      <c r="O78">
        <f t="shared" si="17"/>
        <v>0</v>
      </c>
      <c r="P78">
        <f t="shared" si="17"/>
        <v>0</v>
      </c>
      <c r="Q78">
        <f t="shared" si="17"/>
        <v>0</v>
      </c>
      <c r="R78">
        <f t="shared" si="16"/>
        <v>4.4770730210240872</v>
      </c>
    </row>
    <row r="79" spans="1:18" x14ac:dyDescent="0.45">
      <c r="A79" s="10" t="s">
        <v>9</v>
      </c>
      <c r="B79" s="10" t="s">
        <v>138</v>
      </c>
      <c r="C79" s="10">
        <v>4600</v>
      </c>
      <c r="D79" s="10" t="s">
        <v>323</v>
      </c>
      <c r="E79" s="10">
        <v>16.905999999999999</v>
      </c>
      <c r="F79">
        <f>IF(ISNA(VLOOKUP(DKSalaries!D79,OverUnder!$A$2:$C$13,3,FALSE)),1,VLOOKUP(DKSalaries!D79,OverUnder!$A$2:$C$13,3,FALSE))</f>
        <v>1</v>
      </c>
      <c r="G79">
        <f t="shared" si="13"/>
        <v>16.905999999999999</v>
      </c>
      <c r="H79">
        <f>IF(ISNA(VLOOKUP(B79,Model!A:B,2,FALSE)),0,VLOOKUP(B79,Model!A:B,2,FALSE))</f>
        <v>18.088802729944</v>
      </c>
      <c r="I79" s="4">
        <f t="shared" si="14"/>
        <v>18.088802729944</v>
      </c>
      <c r="J79">
        <v>0</v>
      </c>
      <c r="K79">
        <f t="shared" si="15"/>
        <v>0</v>
      </c>
      <c r="L79">
        <f t="shared" si="12"/>
        <v>0</v>
      </c>
      <c r="M79">
        <f t="shared" si="17"/>
        <v>0</v>
      </c>
      <c r="N79">
        <f t="shared" si="17"/>
        <v>0</v>
      </c>
      <c r="O79">
        <f t="shared" si="17"/>
        <v>0</v>
      </c>
      <c r="P79">
        <f t="shared" si="17"/>
        <v>0</v>
      </c>
      <c r="Q79">
        <f t="shared" si="17"/>
        <v>0</v>
      </c>
      <c r="R79">
        <f t="shared" si="16"/>
        <v>3.9323484195530436</v>
      </c>
    </row>
    <row r="80" spans="1:18" x14ac:dyDescent="0.45">
      <c r="A80" s="10" t="s">
        <v>7</v>
      </c>
      <c r="B80" s="10" t="s">
        <v>134</v>
      </c>
      <c r="C80" s="10">
        <v>4600</v>
      </c>
      <c r="D80" s="10" t="s">
        <v>332</v>
      </c>
      <c r="E80" s="10">
        <v>19.824999999999999</v>
      </c>
      <c r="F80">
        <f>IF(ISNA(VLOOKUP(DKSalaries!D80,OverUnder!$A$2:$C$13,3,FALSE)),1,VLOOKUP(DKSalaries!D80,OverUnder!$A$2:$C$13,3,FALSE))</f>
        <v>1</v>
      </c>
      <c r="G80">
        <f t="shared" si="13"/>
        <v>19.824999999999999</v>
      </c>
      <c r="H80">
        <f>IF(ISNA(VLOOKUP(B80,Model!A:B,2,FALSE)),0,VLOOKUP(B80,Model!A:B,2,FALSE))</f>
        <v>21.3322510227948</v>
      </c>
      <c r="I80" s="4">
        <f t="shared" si="14"/>
        <v>21.3322510227948</v>
      </c>
      <c r="J80">
        <v>0</v>
      </c>
      <c r="K80">
        <f t="shared" si="15"/>
        <v>0</v>
      </c>
      <c r="L80">
        <f t="shared" si="12"/>
        <v>0</v>
      </c>
      <c r="M80">
        <f t="shared" si="17"/>
        <v>0</v>
      </c>
      <c r="N80">
        <f t="shared" si="17"/>
        <v>0</v>
      </c>
      <c r="O80">
        <f t="shared" si="17"/>
        <v>0</v>
      </c>
      <c r="P80">
        <f t="shared" si="17"/>
        <v>0</v>
      </c>
      <c r="Q80">
        <f t="shared" si="17"/>
        <v>0</v>
      </c>
      <c r="R80">
        <f t="shared" si="16"/>
        <v>4.6374458745206084</v>
      </c>
    </row>
    <row r="81" spans="1:18" x14ac:dyDescent="0.45">
      <c r="A81" s="10" t="s">
        <v>7</v>
      </c>
      <c r="B81" s="10" t="s">
        <v>127</v>
      </c>
      <c r="C81" s="10">
        <v>4600</v>
      </c>
      <c r="D81" s="10" t="s">
        <v>322</v>
      </c>
      <c r="E81" s="10">
        <v>19.25</v>
      </c>
      <c r="F81">
        <f>IF(ISNA(VLOOKUP(DKSalaries!D81,OverUnder!$A$2:$C$13,3,FALSE)),1,VLOOKUP(DKSalaries!D81,OverUnder!$A$2:$C$13,3,FALSE))</f>
        <v>1</v>
      </c>
      <c r="G81">
        <f t="shared" si="13"/>
        <v>19.25</v>
      </c>
      <c r="H81">
        <f>IF(ISNA(VLOOKUP(B81,Model!A:B,2,FALSE)),0,VLOOKUP(B81,Model!A:B,2,FALSE))</f>
        <v>18.228217630184901</v>
      </c>
      <c r="I81" s="4">
        <f t="shared" si="14"/>
        <v>18.228217630184901</v>
      </c>
      <c r="J81">
        <v>0</v>
      </c>
      <c r="K81">
        <f t="shared" si="15"/>
        <v>0</v>
      </c>
      <c r="L81">
        <f t="shared" si="12"/>
        <v>0</v>
      </c>
      <c r="M81">
        <f t="shared" si="17"/>
        <v>0</v>
      </c>
      <c r="N81">
        <f t="shared" si="17"/>
        <v>0</v>
      </c>
      <c r="O81">
        <f t="shared" si="17"/>
        <v>0</v>
      </c>
      <c r="P81">
        <f t="shared" si="17"/>
        <v>0</v>
      </c>
      <c r="Q81">
        <f t="shared" si="17"/>
        <v>0</v>
      </c>
      <c r="R81">
        <f t="shared" si="16"/>
        <v>3.9626560065619354</v>
      </c>
    </row>
    <row r="82" spans="1:18" x14ac:dyDescent="0.45">
      <c r="A82" s="10" t="s">
        <v>9</v>
      </c>
      <c r="B82" s="10" t="s">
        <v>132</v>
      </c>
      <c r="C82" s="10">
        <v>4500</v>
      </c>
      <c r="D82" s="10" t="s">
        <v>332</v>
      </c>
      <c r="E82" s="10">
        <v>22.1</v>
      </c>
      <c r="F82">
        <f>IF(ISNA(VLOOKUP(DKSalaries!D82,OverUnder!$A$2:$C$13,3,FALSE)),1,VLOOKUP(DKSalaries!D82,OverUnder!$A$2:$C$13,3,FALSE))</f>
        <v>1</v>
      </c>
      <c r="G82">
        <f t="shared" si="13"/>
        <v>22.1</v>
      </c>
      <c r="H82">
        <f>IF(ISNA(VLOOKUP(B82,Model!A:B,2,FALSE)),0,VLOOKUP(B82,Model!A:B,2,FALSE))</f>
        <v>25.238527071563801</v>
      </c>
      <c r="I82" s="4">
        <f t="shared" si="14"/>
        <v>25.238527071563801</v>
      </c>
      <c r="J82">
        <v>1</v>
      </c>
      <c r="K82">
        <f t="shared" si="15"/>
        <v>25.238527071563801</v>
      </c>
      <c r="L82">
        <f t="shared" si="12"/>
        <v>4500</v>
      </c>
      <c r="M82">
        <f t="shared" ref="M82:Q91" si="18">$J82*IF($A82=M$1,1,0)</f>
        <v>0</v>
      </c>
      <c r="N82">
        <f t="shared" si="18"/>
        <v>1</v>
      </c>
      <c r="O82">
        <f t="shared" si="18"/>
        <v>0</v>
      </c>
      <c r="P82">
        <f t="shared" si="18"/>
        <v>0</v>
      </c>
      <c r="Q82">
        <f t="shared" si="18"/>
        <v>0</v>
      </c>
      <c r="R82">
        <f t="shared" si="16"/>
        <v>5.6085615714586226</v>
      </c>
    </row>
    <row r="83" spans="1:18" x14ac:dyDescent="0.45">
      <c r="A83" s="10" t="s">
        <v>6</v>
      </c>
      <c r="B83" s="10" t="s">
        <v>268</v>
      </c>
      <c r="C83" s="10">
        <v>4500</v>
      </c>
      <c r="D83" s="10" t="s">
        <v>322</v>
      </c>
      <c r="E83" s="10">
        <v>19.937999999999999</v>
      </c>
      <c r="F83">
        <f>IF(ISNA(VLOOKUP(DKSalaries!D83,OverUnder!$A$2:$C$13,3,FALSE)),1,VLOOKUP(DKSalaries!D83,OverUnder!$A$2:$C$13,3,FALSE))</f>
        <v>1</v>
      </c>
      <c r="G83">
        <f t="shared" si="13"/>
        <v>19.937999999999999</v>
      </c>
      <c r="H83">
        <f>IF(ISNA(VLOOKUP(B83,Model!A:B,2,FALSE)),0,VLOOKUP(B83,Model!A:B,2,FALSE))</f>
        <v>20.298850837784201</v>
      </c>
      <c r="I83" s="4">
        <f t="shared" si="14"/>
        <v>20.298850837784201</v>
      </c>
      <c r="J83">
        <v>0</v>
      </c>
      <c r="K83">
        <f t="shared" si="15"/>
        <v>0</v>
      </c>
      <c r="L83">
        <f t="shared" si="12"/>
        <v>0</v>
      </c>
      <c r="M83">
        <f t="shared" si="18"/>
        <v>0</v>
      </c>
      <c r="N83">
        <f t="shared" si="18"/>
        <v>0</v>
      </c>
      <c r="O83">
        <f t="shared" si="18"/>
        <v>0</v>
      </c>
      <c r="P83">
        <f t="shared" si="18"/>
        <v>0</v>
      </c>
      <c r="Q83">
        <f t="shared" si="18"/>
        <v>0</v>
      </c>
      <c r="R83">
        <f t="shared" si="16"/>
        <v>4.5108557417298227</v>
      </c>
    </row>
    <row r="84" spans="1:18" x14ac:dyDescent="0.45">
      <c r="A84" s="10" t="s">
        <v>7</v>
      </c>
      <c r="B84" s="10" t="s">
        <v>358</v>
      </c>
      <c r="C84" s="10">
        <v>4400</v>
      </c>
      <c r="D84" s="10" t="s">
        <v>323</v>
      </c>
      <c r="E84" s="10">
        <v>21.8</v>
      </c>
      <c r="F84">
        <f>IF(ISNA(VLOOKUP(DKSalaries!D84,OverUnder!$A$2:$C$13,3,FALSE)),1,VLOOKUP(DKSalaries!D84,OverUnder!$A$2:$C$13,3,FALSE))</f>
        <v>1</v>
      </c>
      <c r="G84">
        <f t="shared" si="13"/>
        <v>21.8</v>
      </c>
      <c r="H84">
        <f>IF(ISNA(VLOOKUP(B84,Model!A:B,2,FALSE)),0,VLOOKUP(B84,Model!A:B,2,FALSE))</f>
        <v>23.8220577099985</v>
      </c>
      <c r="I84" s="4">
        <f t="shared" si="14"/>
        <v>23.8220577099985</v>
      </c>
      <c r="J84">
        <v>0</v>
      </c>
      <c r="K84">
        <f t="shared" si="15"/>
        <v>0</v>
      </c>
      <c r="L84">
        <f t="shared" si="12"/>
        <v>0</v>
      </c>
      <c r="M84">
        <f t="shared" si="18"/>
        <v>0</v>
      </c>
      <c r="N84">
        <f t="shared" si="18"/>
        <v>0</v>
      </c>
      <c r="O84">
        <f t="shared" si="18"/>
        <v>0</v>
      </c>
      <c r="P84">
        <f t="shared" si="18"/>
        <v>0</v>
      </c>
      <c r="Q84">
        <f t="shared" si="18"/>
        <v>0</v>
      </c>
      <c r="R84">
        <f t="shared" si="16"/>
        <v>5.4141040249996593</v>
      </c>
    </row>
    <row r="85" spans="1:18" x14ac:dyDescent="0.45">
      <c r="A85" s="10" t="s">
        <v>8</v>
      </c>
      <c r="B85" s="10" t="s">
        <v>359</v>
      </c>
      <c r="C85" s="10">
        <v>4400</v>
      </c>
      <c r="D85" s="10" t="s">
        <v>325</v>
      </c>
      <c r="E85" s="10">
        <v>22.1</v>
      </c>
      <c r="F85">
        <f>IF(ISNA(VLOOKUP(DKSalaries!D85,OverUnder!$A$2:$C$13,3,FALSE)),1,VLOOKUP(DKSalaries!D85,OverUnder!$A$2:$C$13,3,FALSE))</f>
        <v>1</v>
      </c>
      <c r="G85">
        <f t="shared" si="13"/>
        <v>22.1</v>
      </c>
      <c r="H85">
        <f>IF(ISNA(VLOOKUP(B85,Model!A:B,2,FALSE)),0,VLOOKUP(B85,Model!A:B,2,FALSE))</f>
        <v>20.375402758063199</v>
      </c>
      <c r="I85" s="4">
        <f t="shared" si="14"/>
        <v>20.375402758063199</v>
      </c>
      <c r="J85">
        <v>0</v>
      </c>
      <c r="K85">
        <f t="shared" si="15"/>
        <v>0</v>
      </c>
      <c r="L85">
        <f t="shared" si="12"/>
        <v>0</v>
      </c>
      <c r="M85">
        <f t="shared" si="18"/>
        <v>0</v>
      </c>
      <c r="N85">
        <f t="shared" si="18"/>
        <v>0</v>
      </c>
      <c r="O85">
        <f t="shared" si="18"/>
        <v>0</v>
      </c>
      <c r="P85">
        <f t="shared" si="18"/>
        <v>0</v>
      </c>
      <c r="Q85">
        <f t="shared" si="18"/>
        <v>0</v>
      </c>
      <c r="R85">
        <f t="shared" si="16"/>
        <v>4.6307733541052727</v>
      </c>
    </row>
    <row r="86" spans="1:18" x14ac:dyDescent="0.45">
      <c r="A86" s="10" t="s">
        <v>9</v>
      </c>
      <c r="B86" s="10" t="s">
        <v>123</v>
      </c>
      <c r="C86" s="10">
        <v>4400</v>
      </c>
      <c r="D86" s="10" t="s">
        <v>322</v>
      </c>
      <c r="E86" s="10">
        <v>18</v>
      </c>
      <c r="F86">
        <f>IF(ISNA(VLOOKUP(DKSalaries!D86,OverUnder!$A$2:$C$13,3,FALSE)),1,VLOOKUP(DKSalaries!D86,OverUnder!$A$2:$C$13,3,FALSE))</f>
        <v>1</v>
      </c>
      <c r="G86">
        <f t="shared" si="13"/>
        <v>18</v>
      </c>
      <c r="H86">
        <f>IF(ISNA(VLOOKUP(B86,Model!A:B,2,FALSE)),0,VLOOKUP(B86,Model!A:B,2,FALSE))</f>
        <v>21.043360341153999</v>
      </c>
      <c r="I86" s="4">
        <f t="shared" si="14"/>
        <v>21.043360341153999</v>
      </c>
      <c r="J86">
        <v>0</v>
      </c>
      <c r="K86">
        <f t="shared" si="15"/>
        <v>0</v>
      </c>
      <c r="L86">
        <f t="shared" si="12"/>
        <v>0</v>
      </c>
      <c r="M86">
        <f t="shared" si="18"/>
        <v>0</v>
      </c>
      <c r="N86">
        <f t="shared" si="18"/>
        <v>0</v>
      </c>
      <c r="O86">
        <f t="shared" si="18"/>
        <v>0</v>
      </c>
      <c r="P86">
        <f t="shared" si="18"/>
        <v>0</v>
      </c>
      <c r="Q86">
        <f t="shared" si="18"/>
        <v>0</v>
      </c>
      <c r="R86">
        <f t="shared" si="16"/>
        <v>4.7825818957168176</v>
      </c>
    </row>
    <row r="87" spans="1:18" x14ac:dyDescent="0.45">
      <c r="A87" s="10" t="s">
        <v>8</v>
      </c>
      <c r="B87" s="10" t="s">
        <v>131</v>
      </c>
      <c r="C87" s="10">
        <v>4400</v>
      </c>
      <c r="D87" s="10" t="s">
        <v>329</v>
      </c>
      <c r="E87" s="10">
        <v>23.138999999999999</v>
      </c>
      <c r="F87">
        <f>IF(ISNA(VLOOKUP(DKSalaries!D87,OverUnder!$A$2:$C$13,3,FALSE)),1,VLOOKUP(DKSalaries!D87,OverUnder!$A$2:$C$13,3,FALSE))</f>
        <v>1</v>
      </c>
      <c r="G87">
        <f t="shared" si="13"/>
        <v>23.138999999999999</v>
      </c>
      <c r="H87">
        <f>IF(ISNA(VLOOKUP(B87,Model!A:B,2,FALSE)),0,VLOOKUP(B87,Model!A:B,2,FALSE))</f>
        <v>25.758879943305502</v>
      </c>
      <c r="I87" s="4">
        <f t="shared" si="14"/>
        <v>25.758879943305502</v>
      </c>
      <c r="J87">
        <v>1</v>
      </c>
      <c r="K87">
        <f t="shared" si="15"/>
        <v>25.758879943305502</v>
      </c>
      <c r="L87">
        <f t="shared" si="12"/>
        <v>4400</v>
      </c>
      <c r="M87">
        <f t="shared" si="18"/>
        <v>0</v>
      </c>
      <c r="N87">
        <f t="shared" si="18"/>
        <v>0</v>
      </c>
      <c r="O87">
        <f t="shared" si="18"/>
        <v>1</v>
      </c>
      <c r="P87">
        <f t="shared" si="18"/>
        <v>0</v>
      </c>
      <c r="Q87">
        <f t="shared" si="18"/>
        <v>0</v>
      </c>
      <c r="R87">
        <f t="shared" si="16"/>
        <v>5.8542908962057965</v>
      </c>
    </row>
    <row r="88" spans="1:18" x14ac:dyDescent="0.45">
      <c r="A88" s="10" t="s">
        <v>5</v>
      </c>
      <c r="B88" s="10" t="s">
        <v>143</v>
      </c>
      <c r="C88" s="10">
        <v>4400</v>
      </c>
      <c r="D88" s="10" t="s">
        <v>326</v>
      </c>
      <c r="E88" s="10">
        <v>19.917000000000002</v>
      </c>
      <c r="F88">
        <f>IF(ISNA(VLOOKUP(DKSalaries!D88,OverUnder!$A$2:$C$13,3,FALSE)),1,VLOOKUP(DKSalaries!D88,OverUnder!$A$2:$C$13,3,FALSE))</f>
        <v>1</v>
      </c>
      <c r="G88">
        <f t="shared" si="13"/>
        <v>19.917000000000002</v>
      </c>
      <c r="H88">
        <f>IF(ISNA(VLOOKUP(B88,Model!A:B,2,FALSE)),0,VLOOKUP(B88,Model!A:B,2,FALSE))</f>
        <v>23.315596846846798</v>
      </c>
      <c r="I88" s="4">
        <f t="shared" si="14"/>
        <v>23.315596846846798</v>
      </c>
      <c r="J88">
        <v>0</v>
      </c>
      <c r="K88">
        <f t="shared" si="15"/>
        <v>0</v>
      </c>
      <c r="L88">
        <f t="shared" si="12"/>
        <v>0</v>
      </c>
      <c r="M88">
        <f t="shared" si="18"/>
        <v>0</v>
      </c>
      <c r="N88">
        <f t="shared" si="18"/>
        <v>0</v>
      </c>
      <c r="O88">
        <f t="shared" si="18"/>
        <v>0</v>
      </c>
      <c r="P88">
        <f t="shared" si="18"/>
        <v>0</v>
      </c>
      <c r="Q88">
        <f t="shared" si="18"/>
        <v>0</v>
      </c>
      <c r="R88">
        <f t="shared" si="16"/>
        <v>5.2989992833742727</v>
      </c>
    </row>
    <row r="89" spans="1:18" x14ac:dyDescent="0.45">
      <c r="A89" s="10" t="s">
        <v>6</v>
      </c>
      <c r="B89" s="10" t="s">
        <v>273</v>
      </c>
      <c r="C89" s="10">
        <v>4400</v>
      </c>
      <c r="D89" s="10" t="s">
        <v>333</v>
      </c>
      <c r="E89" s="10">
        <v>18.361000000000001</v>
      </c>
      <c r="F89">
        <f>IF(ISNA(VLOOKUP(DKSalaries!D89,OverUnder!$A$2:$C$13,3,FALSE)),1,VLOOKUP(DKSalaries!D89,OverUnder!$A$2:$C$13,3,FALSE))</f>
        <v>1</v>
      </c>
      <c r="G89">
        <f t="shared" si="13"/>
        <v>18.361000000000001</v>
      </c>
      <c r="H89">
        <f>IF(ISNA(VLOOKUP(B89,Model!A:B,2,FALSE)),0,VLOOKUP(B89,Model!A:B,2,FALSE))</f>
        <v>17.5534373631039</v>
      </c>
      <c r="I89" s="4">
        <f t="shared" si="14"/>
        <v>17.5534373631039</v>
      </c>
      <c r="J89">
        <v>0</v>
      </c>
      <c r="K89">
        <f t="shared" si="15"/>
        <v>0</v>
      </c>
      <c r="L89">
        <f t="shared" si="12"/>
        <v>0</v>
      </c>
      <c r="M89">
        <f t="shared" si="18"/>
        <v>0</v>
      </c>
      <c r="N89">
        <f t="shared" si="18"/>
        <v>0</v>
      </c>
      <c r="O89">
        <f t="shared" si="18"/>
        <v>0</v>
      </c>
      <c r="P89">
        <f t="shared" si="18"/>
        <v>0</v>
      </c>
      <c r="Q89">
        <f t="shared" si="18"/>
        <v>0</v>
      </c>
      <c r="R89">
        <f t="shared" si="16"/>
        <v>3.9894175825236138</v>
      </c>
    </row>
    <row r="90" spans="1:18" x14ac:dyDescent="0.45">
      <c r="A90" s="10" t="s">
        <v>6</v>
      </c>
      <c r="B90" s="10" t="s">
        <v>271</v>
      </c>
      <c r="C90" s="10">
        <v>4300</v>
      </c>
      <c r="D90" s="10" t="s">
        <v>333</v>
      </c>
      <c r="E90" s="10">
        <v>21.167000000000002</v>
      </c>
      <c r="F90">
        <f>IF(ISNA(VLOOKUP(DKSalaries!D90,OverUnder!$A$2:$C$13,3,FALSE)),1,VLOOKUP(DKSalaries!D90,OverUnder!$A$2:$C$13,3,FALSE))</f>
        <v>1</v>
      </c>
      <c r="G90">
        <f t="shared" si="13"/>
        <v>21.167000000000002</v>
      </c>
      <c r="H90">
        <f>IF(ISNA(VLOOKUP(B90,Model!A:B,2,FALSE)),0,VLOOKUP(B90,Model!A:B,2,FALSE))</f>
        <v>20.256816437876999</v>
      </c>
      <c r="I90" s="4">
        <f t="shared" si="14"/>
        <v>20.256816437876999</v>
      </c>
      <c r="J90">
        <v>0</v>
      </c>
      <c r="K90">
        <f t="shared" si="15"/>
        <v>0</v>
      </c>
      <c r="L90">
        <f t="shared" si="12"/>
        <v>0</v>
      </c>
      <c r="M90">
        <f t="shared" si="18"/>
        <v>0</v>
      </c>
      <c r="N90">
        <f t="shared" si="18"/>
        <v>0</v>
      </c>
      <c r="O90">
        <f t="shared" si="18"/>
        <v>0</v>
      </c>
      <c r="P90">
        <f t="shared" si="18"/>
        <v>0</v>
      </c>
      <c r="Q90">
        <f t="shared" si="18"/>
        <v>0</v>
      </c>
      <c r="R90">
        <f t="shared" si="16"/>
        <v>4.7108875436923254</v>
      </c>
    </row>
    <row r="91" spans="1:18" x14ac:dyDescent="0.45">
      <c r="A91" s="10" t="s">
        <v>5</v>
      </c>
      <c r="B91" s="10" t="s">
        <v>161</v>
      </c>
      <c r="C91" s="10">
        <v>4300</v>
      </c>
      <c r="D91" s="10" t="s">
        <v>329</v>
      </c>
      <c r="E91" s="10">
        <v>18.638999999999999</v>
      </c>
      <c r="F91">
        <f>IF(ISNA(VLOOKUP(DKSalaries!D91,OverUnder!$A$2:$C$13,3,FALSE)),1,VLOOKUP(DKSalaries!D91,OverUnder!$A$2:$C$13,3,FALSE))</f>
        <v>1</v>
      </c>
      <c r="G91">
        <f t="shared" si="13"/>
        <v>18.638999999999999</v>
      </c>
      <c r="H91">
        <f>IF(ISNA(VLOOKUP(B91,Model!A:B,2,FALSE)),0,VLOOKUP(B91,Model!A:B,2,FALSE))</f>
        <v>21.071541261411401</v>
      </c>
      <c r="I91" s="4">
        <f t="shared" si="14"/>
        <v>21.071541261411401</v>
      </c>
      <c r="J91">
        <v>0</v>
      </c>
      <c r="K91">
        <f t="shared" si="15"/>
        <v>0</v>
      </c>
      <c r="L91">
        <f t="shared" si="12"/>
        <v>0</v>
      </c>
      <c r="M91">
        <f t="shared" si="18"/>
        <v>0</v>
      </c>
      <c r="N91">
        <f t="shared" si="18"/>
        <v>0</v>
      </c>
      <c r="O91">
        <f t="shared" si="18"/>
        <v>0</v>
      </c>
      <c r="P91">
        <f t="shared" si="18"/>
        <v>0</v>
      </c>
      <c r="Q91">
        <f t="shared" si="18"/>
        <v>0</v>
      </c>
      <c r="R91">
        <f t="shared" si="16"/>
        <v>4.9003584328863719</v>
      </c>
    </row>
    <row r="92" spans="1:18" x14ac:dyDescent="0.45">
      <c r="A92" s="10" t="s">
        <v>6</v>
      </c>
      <c r="B92" s="10" t="s">
        <v>276</v>
      </c>
      <c r="C92" s="10">
        <v>4300</v>
      </c>
      <c r="D92" s="10" t="s">
        <v>335</v>
      </c>
      <c r="E92" s="10">
        <v>18.074999999999999</v>
      </c>
      <c r="F92">
        <f>IF(ISNA(VLOOKUP(DKSalaries!D92,OverUnder!$A$2:$C$13,3,FALSE)),1,VLOOKUP(DKSalaries!D92,OverUnder!$A$2:$C$13,3,FALSE))</f>
        <v>1</v>
      </c>
      <c r="G92">
        <f t="shared" si="13"/>
        <v>18.074999999999999</v>
      </c>
      <c r="H92">
        <f>IF(ISNA(VLOOKUP(B92,Model!A:B,2,FALSE)),0,VLOOKUP(B92,Model!A:B,2,FALSE))</f>
        <v>18.0726179194174</v>
      </c>
      <c r="I92" s="4">
        <f t="shared" si="14"/>
        <v>18.0726179194174</v>
      </c>
      <c r="J92">
        <v>0</v>
      </c>
      <c r="K92">
        <f t="shared" si="15"/>
        <v>0</v>
      </c>
      <c r="L92">
        <f t="shared" si="12"/>
        <v>0</v>
      </c>
      <c r="M92">
        <f t="shared" ref="M92:Q101" si="19">$J92*IF($A92=M$1,1,0)</f>
        <v>0</v>
      </c>
      <c r="N92">
        <f t="shared" si="19"/>
        <v>0</v>
      </c>
      <c r="O92">
        <f t="shared" si="19"/>
        <v>0</v>
      </c>
      <c r="P92">
        <f t="shared" si="19"/>
        <v>0</v>
      </c>
      <c r="Q92">
        <f t="shared" si="19"/>
        <v>0</v>
      </c>
      <c r="R92">
        <f t="shared" si="16"/>
        <v>4.2029343998645112</v>
      </c>
    </row>
    <row r="93" spans="1:18" x14ac:dyDescent="0.45">
      <c r="A93" s="10" t="s">
        <v>5</v>
      </c>
      <c r="B93" s="10" t="s">
        <v>360</v>
      </c>
      <c r="C93" s="10">
        <v>4200</v>
      </c>
      <c r="D93" s="10" t="s">
        <v>325</v>
      </c>
      <c r="E93" s="10">
        <v>17.75</v>
      </c>
      <c r="F93">
        <f>IF(ISNA(VLOOKUP(DKSalaries!D93,OverUnder!$A$2:$C$13,3,FALSE)),1,VLOOKUP(DKSalaries!D93,OverUnder!$A$2:$C$13,3,FALSE))</f>
        <v>1</v>
      </c>
      <c r="G93">
        <f t="shared" si="13"/>
        <v>17.75</v>
      </c>
      <c r="H93">
        <f>IF(ISNA(VLOOKUP(B93,Model!A:B,2,FALSE)),0,VLOOKUP(B93,Model!A:B,2,FALSE))</f>
        <v>18.010658237715798</v>
      </c>
      <c r="I93" s="4">
        <f t="shared" si="14"/>
        <v>18.010658237715798</v>
      </c>
      <c r="J93">
        <v>0</v>
      </c>
      <c r="K93">
        <f t="shared" si="15"/>
        <v>0</v>
      </c>
      <c r="L93">
        <f t="shared" si="12"/>
        <v>0</v>
      </c>
      <c r="M93">
        <f t="shared" si="19"/>
        <v>0</v>
      </c>
      <c r="N93">
        <f t="shared" si="19"/>
        <v>0</v>
      </c>
      <c r="O93">
        <f t="shared" si="19"/>
        <v>0</v>
      </c>
      <c r="P93">
        <f t="shared" si="19"/>
        <v>0</v>
      </c>
      <c r="Q93">
        <f t="shared" si="19"/>
        <v>0</v>
      </c>
      <c r="R93">
        <f t="shared" si="16"/>
        <v>4.2882519613609045</v>
      </c>
    </row>
    <row r="94" spans="1:18" x14ac:dyDescent="0.45">
      <c r="A94" s="10" t="s">
        <v>5</v>
      </c>
      <c r="B94" s="10" t="s">
        <v>361</v>
      </c>
      <c r="C94" s="10">
        <v>4200</v>
      </c>
      <c r="D94" s="10" t="s">
        <v>335</v>
      </c>
      <c r="E94" s="10">
        <v>21.65</v>
      </c>
      <c r="F94">
        <f>IF(ISNA(VLOOKUP(DKSalaries!D94,OverUnder!$A$2:$C$13,3,FALSE)),1,VLOOKUP(DKSalaries!D94,OverUnder!$A$2:$C$13,3,FALSE))</f>
        <v>1</v>
      </c>
      <c r="G94">
        <f t="shared" si="13"/>
        <v>21.65</v>
      </c>
      <c r="H94">
        <f>IF(ISNA(VLOOKUP(B94,Model!A:B,2,FALSE)),0,VLOOKUP(B94,Model!A:B,2,FALSE))</f>
        <v>19.558003856878901</v>
      </c>
      <c r="I94" s="4">
        <f t="shared" si="14"/>
        <v>19.558003856878901</v>
      </c>
      <c r="J94">
        <v>0</v>
      </c>
      <c r="K94">
        <f t="shared" si="15"/>
        <v>0</v>
      </c>
      <c r="L94">
        <f t="shared" si="12"/>
        <v>0</v>
      </c>
      <c r="M94">
        <f t="shared" si="19"/>
        <v>0</v>
      </c>
      <c r="N94">
        <f t="shared" si="19"/>
        <v>0</v>
      </c>
      <c r="O94">
        <f t="shared" si="19"/>
        <v>0</v>
      </c>
      <c r="P94">
        <f t="shared" si="19"/>
        <v>0</v>
      </c>
      <c r="Q94">
        <f t="shared" si="19"/>
        <v>0</v>
      </c>
      <c r="R94">
        <f t="shared" si="16"/>
        <v>4.6566675849711672</v>
      </c>
    </row>
    <row r="95" spans="1:18" x14ac:dyDescent="0.45">
      <c r="A95" s="10" t="s">
        <v>9</v>
      </c>
      <c r="B95" s="10" t="s">
        <v>300</v>
      </c>
      <c r="C95" s="10">
        <v>4200</v>
      </c>
      <c r="D95" s="10" t="s">
        <v>333</v>
      </c>
      <c r="E95" s="10">
        <v>14.583</v>
      </c>
      <c r="F95">
        <f>IF(ISNA(VLOOKUP(DKSalaries!D95,OverUnder!$A$2:$C$13,3,FALSE)),1,VLOOKUP(DKSalaries!D95,OverUnder!$A$2:$C$13,3,FALSE))</f>
        <v>1</v>
      </c>
      <c r="G95">
        <f t="shared" si="13"/>
        <v>14.583</v>
      </c>
      <c r="H95">
        <f>IF(ISNA(VLOOKUP(B95,Model!A:B,2,FALSE)),0,VLOOKUP(B95,Model!A:B,2,FALSE))</f>
        <v>12.089449541284401</v>
      </c>
      <c r="I95" s="4">
        <f t="shared" si="14"/>
        <v>12.089449541284401</v>
      </c>
      <c r="J95">
        <v>0</v>
      </c>
      <c r="K95">
        <f t="shared" si="15"/>
        <v>0</v>
      </c>
      <c r="L95">
        <f t="shared" si="12"/>
        <v>0</v>
      </c>
      <c r="M95">
        <f t="shared" si="19"/>
        <v>0</v>
      </c>
      <c r="N95">
        <f t="shared" si="19"/>
        <v>0</v>
      </c>
      <c r="O95">
        <f t="shared" si="19"/>
        <v>0</v>
      </c>
      <c r="P95">
        <f t="shared" si="19"/>
        <v>0</v>
      </c>
      <c r="Q95">
        <f t="shared" si="19"/>
        <v>0</v>
      </c>
      <c r="R95">
        <f t="shared" si="16"/>
        <v>2.8784403669724763</v>
      </c>
    </row>
    <row r="96" spans="1:18" x14ac:dyDescent="0.45">
      <c r="A96" s="10" t="s">
        <v>8</v>
      </c>
      <c r="B96" s="10" t="s">
        <v>152</v>
      </c>
      <c r="C96" s="10">
        <v>4200</v>
      </c>
      <c r="D96" s="10" t="s">
        <v>322</v>
      </c>
      <c r="E96" s="10">
        <v>14.25</v>
      </c>
      <c r="F96">
        <f>IF(ISNA(VLOOKUP(DKSalaries!D96,OverUnder!$A$2:$C$13,3,FALSE)),1,VLOOKUP(DKSalaries!D96,OverUnder!$A$2:$C$13,3,FALSE))</f>
        <v>1</v>
      </c>
      <c r="G96">
        <f t="shared" si="13"/>
        <v>14.25</v>
      </c>
      <c r="H96">
        <f>IF(ISNA(VLOOKUP(B96,Model!A:B,2,FALSE)),0,VLOOKUP(B96,Model!A:B,2,FALSE))</f>
        <v>12.9923582339409</v>
      </c>
      <c r="I96" s="4">
        <f t="shared" si="14"/>
        <v>12.9923582339409</v>
      </c>
      <c r="J96">
        <v>0</v>
      </c>
      <c r="K96">
        <f t="shared" si="15"/>
        <v>0</v>
      </c>
      <c r="L96">
        <f t="shared" si="12"/>
        <v>0</v>
      </c>
      <c r="M96">
        <f t="shared" si="19"/>
        <v>0</v>
      </c>
      <c r="N96">
        <f t="shared" si="19"/>
        <v>0</v>
      </c>
      <c r="O96">
        <f t="shared" si="19"/>
        <v>0</v>
      </c>
      <c r="P96">
        <f t="shared" si="19"/>
        <v>0</v>
      </c>
      <c r="Q96">
        <f t="shared" si="19"/>
        <v>0</v>
      </c>
      <c r="R96">
        <f t="shared" si="16"/>
        <v>3.0934186271287856</v>
      </c>
    </row>
    <row r="97" spans="1:18" x14ac:dyDescent="0.45">
      <c r="A97" s="10" t="s">
        <v>9</v>
      </c>
      <c r="B97" s="10" t="s">
        <v>141</v>
      </c>
      <c r="C97" s="10">
        <v>4000</v>
      </c>
      <c r="D97" s="10" t="s">
        <v>322</v>
      </c>
      <c r="E97" s="10">
        <v>18.071000000000002</v>
      </c>
      <c r="F97">
        <f>IF(ISNA(VLOOKUP(DKSalaries!D97,OverUnder!$A$2:$C$13,3,FALSE)),1,VLOOKUP(DKSalaries!D97,OverUnder!$A$2:$C$13,3,FALSE))</f>
        <v>1</v>
      </c>
      <c r="G97">
        <f t="shared" si="13"/>
        <v>18.071000000000002</v>
      </c>
      <c r="H97">
        <f>IF(ISNA(VLOOKUP(B97,Model!A:B,2,FALSE)),0,VLOOKUP(B97,Model!A:B,2,FALSE))</f>
        <v>17.967207660668201</v>
      </c>
      <c r="I97" s="4">
        <f t="shared" si="14"/>
        <v>17.967207660668201</v>
      </c>
      <c r="J97">
        <v>0</v>
      </c>
      <c r="K97">
        <f t="shared" si="15"/>
        <v>0</v>
      </c>
      <c r="L97">
        <f t="shared" si="12"/>
        <v>0</v>
      </c>
      <c r="M97">
        <f t="shared" si="19"/>
        <v>0</v>
      </c>
      <c r="N97">
        <f t="shared" si="19"/>
        <v>0</v>
      </c>
      <c r="O97">
        <f t="shared" si="19"/>
        <v>0</v>
      </c>
      <c r="P97">
        <f t="shared" si="19"/>
        <v>0</v>
      </c>
      <c r="Q97">
        <f t="shared" si="19"/>
        <v>0</v>
      </c>
      <c r="R97">
        <f t="shared" si="16"/>
        <v>4.4918019151670503</v>
      </c>
    </row>
    <row r="98" spans="1:18" x14ac:dyDescent="0.45">
      <c r="A98" s="10" t="s">
        <v>5</v>
      </c>
      <c r="B98" s="10" t="s">
        <v>362</v>
      </c>
      <c r="C98" s="10">
        <v>4000</v>
      </c>
      <c r="D98" s="10" t="s">
        <v>325</v>
      </c>
      <c r="E98" s="10">
        <v>19.175000000000001</v>
      </c>
      <c r="F98">
        <f>IF(ISNA(VLOOKUP(DKSalaries!D98,OverUnder!$A$2:$C$13,3,FALSE)),1,VLOOKUP(DKSalaries!D98,OverUnder!$A$2:$C$13,3,FALSE))</f>
        <v>1</v>
      </c>
      <c r="G98">
        <f t="shared" si="13"/>
        <v>19.175000000000001</v>
      </c>
      <c r="H98">
        <f>IF(ISNA(VLOOKUP(B98,Model!A:B,2,FALSE)),0,VLOOKUP(B98,Model!A:B,2,FALSE))</f>
        <v>13.664543395432201</v>
      </c>
      <c r="I98" s="4">
        <f t="shared" si="14"/>
        <v>13.664543395432201</v>
      </c>
      <c r="J98">
        <v>0</v>
      </c>
      <c r="K98">
        <f t="shared" si="15"/>
        <v>0</v>
      </c>
      <c r="L98">
        <f t="shared" si="12"/>
        <v>0</v>
      </c>
      <c r="M98">
        <f t="shared" si="19"/>
        <v>0</v>
      </c>
      <c r="N98">
        <f t="shared" si="19"/>
        <v>0</v>
      </c>
      <c r="O98">
        <f t="shared" si="19"/>
        <v>0</v>
      </c>
      <c r="P98">
        <f t="shared" si="19"/>
        <v>0</v>
      </c>
      <c r="Q98">
        <f t="shared" si="19"/>
        <v>0</v>
      </c>
      <c r="R98">
        <f t="shared" si="16"/>
        <v>3.4161358488580502</v>
      </c>
    </row>
    <row r="99" spans="1:18" x14ac:dyDescent="0.45">
      <c r="A99" s="10" t="s">
        <v>6</v>
      </c>
      <c r="B99" s="10" t="s">
        <v>183</v>
      </c>
      <c r="C99" s="10">
        <v>4000</v>
      </c>
      <c r="D99" s="10" t="s">
        <v>329</v>
      </c>
      <c r="E99" s="10">
        <v>7.3209999999999997</v>
      </c>
      <c r="F99">
        <f>IF(ISNA(VLOOKUP(DKSalaries!D99,OverUnder!$A$2:$C$13,3,FALSE)),1,VLOOKUP(DKSalaries!D99,OverUnder!$A$2:$C$13,3,FALSE))</f>
        <v>1</v>
      </c>
      <c r="G99">
        <f t="shared" si="13"/>
        <v>7.3209999999999997</v>
      </c>
      <c r="H99">
        <f>IF(ISNA(VLOOKUP(B99,Model!A:B,2,FALSE)),0,VLOOKUP(B99,Model!A:B,2,FALSE))</f>
        <v>9.4316913463318492</v>
      </c>
      <c r="I99" s="4">
        <f t="shared" si="14"/>
        <v>9.4316913463318492</v>
      </c>
      <c r="J99">
        <v>0</v>
      </c>
      <c r="K99">
        <f t="shared" si="15"/>
        <v>0</v>
      </c>
      <c r="L99">
        <f t="shared" si="12"/>
        <v>0</v>
      </c>
      <c r="M99">
        <f t="shared" si="19"/>
        <v>0</v>
      </c>
      <c r="N99">
        <f t="shared" si="19"/>
        <v>0</v>
      </c>
      <c r="O99">
        <f t="shared" si="19"/>
        <v>0</v>
      </c>
      <c r="P99">
        <f t="shared" si="19"/>
        <v>0</v>
      </c>
      <c r="Q99">
        <f t="shared" si="19"/>
        <v>0</v>
      </c>
      <c r="R99">
        <f t="shared" si="16"/>
        <v>2.3579228365829623</v>
      </c>
    </row>
    <row r="100" spans="1:18" x14ac:dyDescent="0.45">
      <c r="A100" s="10" t="s">
        <v>6</v>
      </c>
      <c r="B100" s="10" t="s">
        <v>139</v>
      </c>
      <c r="C100" s="10">
        <v>4000</v>
      </c>
      <c r="D100" s="10" t="s">
        <v>332</v>
      </c>
      <c r="E100" s="10">
        <v>19.95</v>
      </c>
      <c r="F100">
        <f>IF(ISNA(VLOOKUP(DKSalaries!D100,OverUnder!$A$2:$C$13,3,FALSE)),1,VLOOKUP(DKSalaries!D100,OverUnder!$A$2:$C$13,3,FALSE))</f>
        <v>1</v>
      </c>
      <c r="G100">
        <f t="shared" si="13"/>
        <v>19.95</v>
      </c>
      <c r="H100">
        <f>IF(ISNA(VLOOKUP(B100,Model!A:B,2,FALSE)),0,VLOOKUP(B100,Model!A:B,2,FALSE))</f>
        <v>19.345773679039599</v>
      </c>
      <c r="I100" s="4">
        <f t="shared" si="14"/>
        <v>19.345773679039599</v>
      </c>
      <c r="J100">
        <v>0</v>
      </c>
      <c r="K100">
        <f t="shared" si="15"/>
        <v>0</v>
      </c>
      <c r="L100">
        <f t="shared" si="12"/>
        <v>0</v>
      </c>
      <c r="M100">
        <f t="shared" si="19"/>
        <v>0</v>
      </c>
      <c r="N100">
        <f t="shared" si="19"/>
        <v>0</v>
      </c>
      <c r="O100">
        <f t="shared" si="19"/>
        <v>0</v>
      </c>
      <c r="P100">
        <f t="shared" si="19"/>
        <v>0</v>
      </c>
      <c r="Q100">
        <f t="shared" si="19"/>
        <v>0</v>
      </c>
      <c r="R100">
        <f t="shared" si="16"/>
        <v>4.8364434197598998</v>
      </c>
    </row>
    <row r="101" spans="1:18" x14ac:dyDescent="0.45">
      <c r="A101" s="10" t="s">
        <v>8</v>
      </c>
      <c r="B101" s="10" t="s">
        <v>265</v>
      </c>
      <c r="C101" s="10">
        <v>4000</v>
      </c>
      <c r="D101" s="10" t="s">
        <v>333</v>
      </c>
      <c r="E101" s="10">
        <v>17.556000000000001</v>
      </c>
      <c r="F101">
        <f>IF(ISNA(VLOOKUP(DKSalaries!D101,OverUnder!$A$2:$C$13,3,FALSE)),1,VLOOKUP(DKSalaries!D101,OverUnder!$A$2:$C$13,3,FALSE))</f>
        <v>1</v>
      </c>
      <c r="G101">
        <f t="shared" si="13"/>
        <v>17.556000000000001</v>
      </c>
      <c r="H101">
        <f>IF(ISNA(VLOOKUP(B101,Model!A:B,2,FALSE)),0,VLOOKUP(B101,Model!A:B,2,FALSE))</f>
        <v>0</v>
      </c>
      <c r="I101" s="4">
        <f t="shared" si="14"/>
        <v>0</v>
      </c>
      <c r="J101">
        <v>0</v>
      </c>
      <c r="K101">
        <f t="shared" si="15"/>
        <v>0</v>
      </c>
      <c r="L101">
        <f t="shared" si="12"/>
        <v>0</v>
      </c>
      <c r="M101">
        <f t="shared" si="19"/>
        <v>0</v>
      </c>
      <c r="N101">
        <f t="shared" si="19"/>
        <v>0</v>
      </c>
      <c r="O101">
        <f t="shared" si="19"/>
        <v>0</v>
      </c>
      <c r="P101">
        <f t="shared" si="19"/>
        <v>0</v>
      </c>
      <c r="Q101">
        <f t="shared" si="19"/>
        <v>0</v>
      </c>
      <c r="R101">
        <f t="shared" si="16"/>
        <v>0</v>
      </c>
    </row>
    <row r="102" spans="1:18" x14ac:dyDescent="0.45">
      <c r="A102" s="10" t="s">
        <v>8</v>
      </c>
      <c r="B102" s="10" t="s">
        <v>363</v>
      </c>
      <c r="C102" s="10">
        <v>3900</v>
      </c>
      <c r="D102" s="10" t="s">
        <v>325</v>
      </c>
      <c r="E102" s="10">
        <v>12.5</v>
      </c>
      <c r="F102">
        <f>IF(ISNA(VLOOKUP(DKSalaries!D102,OverUnder!$A$2:$C$13,3,FALSE)),1,VLOOKUP(DKSalaries!D102,OverUnder!$A$2:$C$13,3,FALSE))</f>
        <v>1</v>
      </c>
      <c r="G102">
        <f t="shared" si="13"/>
        <v>12.5</v>
      </c>
      <c r="H102">
        <f>IF(ISNA(VLOOKUP(B102,Model!A:B,2,FALSE)),0,VLOOKUP(B102,Model!A:B,2,FALSE))</f>
        <v>13.2212830394836</v>
      </c>
      <c r="I102" s="4">
        <f t="shared" si="14"/>
        <v>13.2212830394836</v>
      </c>
      <c r="J102">
        <v>0</v>
      </c>
      <c r="K102">
        <f t="shared" si="15"/>
        <v>0</v>
      </c>
      <c r="L102">
        <f t="shared" si="12"/>
        <v>0</v>
      </c>
      <c r="M102">
        <f t="shared" ref="M102:Q111" si="20">$J102*IF($A102=M$1,1,0)</f>
        <v>0</v>
      </c>
      <c r="N102">
        <f t="shared" si="20"/>
        <v>0</v>
      </c>
      <c r="O102">
        <f t="shared" si="20"/>
        <v>0</v>
      </c>
      <c r="P102">
        <f t="shared" si="20"/>
        <v>0</v>
      </c>
      <c r="Q102">
        <f t="shared" si="20"/>
        <v>0</v>
      </c>
      <c r="R102">
        <f t="shared" si="16"/>
        <v>3.3900725742265641</v>
      </c>
    </row>
    <row r="103" spans="1:18" x14ac:dyDescent="0.45">
      <c r="A103" s="10" t="s">
        <v>8</v>
      </c>
      <c r="B103" s="10" t="s">
        <v>137</v>
      </c>
      <c r="C103" s="10">
        <v>3900</v>
      </c>
      <c r="D103" s="10" t="s">
        <v>332</v>
      </c>
      <c r="E103" s="10">
        <v>17.687999999999999</v>
      </c>
      <c r="F103">
        <f>IF(ISNA(VLOOKUP(DKSalaries!D103,OverUnder!$A$2:$C$13,3,FALSE)),1,VLOOKUP(DKSalaries!D103,OverUnder!$A$2:$C$13,3,FALSE))</f>
        <v>1</v>
      </c>
      <c r="G103">
        <f t="shared" si="13"/>
        <v>17.687999999999999</v>
      </c>
      <c r="H103">
        <f>IF(ISNA(VLOOKUP(B103,Model!A:B,2,FALSE)),0,VLOOKUP(B103,Model!A:B,2,FALSE))</f>
        <v>18.1728227732028</v>
      </c>
      <c r="I103" s="4">
        <f t="shared" si="14"/>
        <v>18.1728227732028</v>
      </c>
      <c r="J103">
        <v>0</v>
      </c>
      <c r="K103">
        <f t="shared" si="15"/>
        <v>0</v>
      </c>
      <c r="L103">
        <f t="shared" si="12"/>
        <v>0</v>
      </c>
      <c r="M103">
        <f t="shared" si="20"/>
        <v>0</v>
      </c>
      <c r="N103">
        <f t="shared" si="20"/>
        <v>0</v>
      </c>
      <c r="O103">
        <f t="shared" si="20"/>
        <v>0</v>
      </c>
      <c r="P103">
        <f t="shared" si="20"/>
        <v>0</v>
      </c>
      <c r="Q103">
        <f t="shared" si="20"/>
        <v>0</v>
      </c>
      <c r="R103">
        <f t="shared" si="16"/>
        <v>4.6596981469750762</v>
      </c>
    </row>
    <row r="104" spans="1:18" x14ac:dyDescent="0.45">
      <c r="A104" s="10" t="s">
        <v>8</v>
      </c>
      <c r="B104" s="10" t="s">
        <v>193</v>
      </c>
      <c r="C104" s="10">
        <v>3900</v>
      </c>
      <c r="D104" s="10" t="s">
        <v>334</v>
      </c>
      <c r="E104" s="10">
        <v>11.8</v>
      </c>
      <c r="F104">
        <f>IF(ISNA(VLOOKUP(DKSalaries!D104,OverUnder!$A$2:$C$13,3,FALSE)),1,VLOOKUP(DKSalaries!D104,OverUnder!$A$2:$C$13,3,FALSE))</f>
        <v>1</v>
      </c>
      <c r="G104">
        <f t="shared" si="13"/>
        <v>11.8</v>
      </c>
      <c r="H104">
        <f>IF(ISNA(VLOOKUP(B104,Model!A:B,2,FALSE)),0,VLOOKUP(B104,Model!A:B,2,FALSE))</f>
        <v>17.5135190608454</v>
      </c>
      <c r="I104" s="4">
        <f t="shared" si="14"/>
        <v>17.5135190608454</v>
      </c>
      <c r="J104">
        <v>0</v>
      </c>
      <c r="K104">
        <f t="shared" si="15"/>
        <v>0</v>
      </c>
      <c r="L104">
        <f t="shared" si="12"/>
        <v>0</v>
      </c>
      <c r="M104">
        <f t="shared" si="20"/>
        <v>0</v>
      </c>
      <c r="N104">
        <f t="shared" si="20"/>
        <v>0</v>
      </c>
      <c r="O104">
        <f t="shared" si="20"/>
        <v>0</v>
      </c>
      <c r="P104">
        <f t="shared" si="20"/>
        <v>0</v>
      </c>
      <c r="Q104">
        <f t="shared" si="20"/>
        <v>0</v>
      </c>
      <c r="R104">
        <f t="shared" si="16"/>
        <v>4.490645913037282</v>
      </c>
    </row>
    <row r="105" spans="1:18" x14ac:dyDescent="0.45">
      <c r="A105" s="10" t="s">
        <v>8</v>
      </c>
      <c r="B105" s="10" t="s">
        <v>154</v>
      </c>
      <c r="C105" s="10">
        <v>3900</v>
      </c>
      <c r="D105" s="10" t="s">
        <v>326</v>
      </c>
      <c r="E105" s="10">
        <v>15.25</v>
      </c>
      <c r="F105">
        <f>IF(ISNA(VLOOKUP(DKSalaries!D105,OverUnder!$A$2:$C$13,3,FALSE)),1,VLOOKUP(DKSalaries!D105,OverUnder!$A$2:$C$13,3,FALSE))</f>
        <v>1</v>
      </c>
      <c r="G105">
        <f t="shared" si="13"/>
        <v>15.25</v>
      </c>
      <c r="H105">
        <f>IF(ISNA(VLOOKUP(B105,Model!A:B,2,FALSE)),0,VLOOKUP(B105,Model!A:B,2,FALSE))</f>
        <v>19.835917822247399</v>
      </c>
      <c r="I105" s="4">
        <f t="shared" si="14"/>
        <v>19.835917822247399</v>
      </c>
      <c r="J105">
        <v>0</v>
      </c>
      <c r="K105">
        <f t="shared" si="15"/>
        <v>0</v>
      </c>
      <c r="L105">
        <f t="shared" si="12"/>
        <v>0</v>
      </c>
      <c r="M105">
        <f t="shared" si="20"/>
        <v>0</v>
      </c>
      <c r="N105">
        <f t="shared" si="20"/>
        <v>0</v>
      </c>
      <c r="O105">
        <f t="shared" si="20"/>
        <v>0</v>
      </c>
      <c r="P105">
        <f t="shared" si="20"/>
        <v>0</v>
      </c>
      <c r="Q105">
        <f t="shared" si="20"/>
        <v>0</v>
      </c>
      <c r="R105">
        <f t="shared" si="16"/>
        <v>5.0861327749352307</v>
      </c>
    </row>
    <row r="106" spans="1:18" x14ac:dyDescent="0.45">
      <c r="A106" s="10" t="s">
        <v>8</v>
      </c>
      <c r="B106" s="10" t="s">
        <v>274</v>
      </c>
      <c r="C106" s="10">
        <v>3900</v>
      </c>
      <c r="D106" s="10" t="s">
        <v>335</v>
      </c>
      <c r="E106" s="10">
        <v>20.457999999999998</v>
      </c>
      <c r="F106">
        <f>IF(ISNA(VLOOKUP(DKSalaries!D106,OverUnder!$A$2:$C$13,3,FALSE)),1,VLOOKUP(DKSalaries!D106,OverUnder!$A$2:$C$13,3,FALSE))</f>
        <v>1</v>
      </c>
      <c r="G106">
        <f t="shared" si="13"/>
        <v>20.457999999999998</v>
      </c>
      <c r="H106">
        <f>IF(ISNA(VLOOKUP(B106,Model!A:B,2,FALSE)),0,VLOOKUP(B106,Model!A:B,2,FALSE))</f>
        <v>17.085602407276699</v>
      </c>
      <c r="I106" s="4">
        <f t="shared" si="14"/>
        <v>17.085602407276699</v>
      </c>
      <c r="J106">
        <v>0</v>
      </c>
      <c r="K106">
        <f t="shared" si="15"/>
        <v>0</v>
      </c>
      <c r="L106">
        <f t="shared" si="12"/>
        <v>0</v>
      </c>
      <c r="M106">
        <f t="shared" si="20"/>
        <v>0</v>
      </c>
      <c r="N106">
        <f t="shared" si="20"/>
        <v>0</v>
      </c>
      <c r="O106">
        <f t="shared" si="20"/>
        <v>0</v>
      </c>
      <c r="P106">
        <f t="shared" si="20"/>
        <v>0</v>
      </c>
      <c r="Q106">
        <f t="shared" si="20"/>
        <v>0</v>
      </c>
      <c r="R106">
        <f t="shared" si="16"/>
        <v>4.3809236941735135</v>
      </c>
    </row>
    <row r="107" spans="1:18" x14ac:dyDescent="0.45">
      <c r="A107" s="10" t="s">
        <v>8</v>
      </c>
      <c r="B107" s="10" t="s">
        <v>364</v>
      </c>
      <c r="C107" s="10">
        <v>3800</v>
      </c>
      <c r="D107" s="10" t="s">
        <v>326</v>
      </c>
      <c r="E107" s="10">
        <v>20.324999999999999</v>
      </c>
      <c r="F107">
        <f>IF(ISNA(VLOOKUP(DKSalaries!D107,OverUnder!$A$2:$C$13,3,FALSE)),1,VLOOKUP(DKSalaries!D107,OverUnder!$A$2:$C$13,3,FALSE))</f>
        <v>1</v>
      </c>
      <c r="G107">
        <f t="shared" si="13"/>
        <v>20.324999999999999</v>
      </c>
      <c r="H107">
        <f>IF(ISNA(VLOOKUP(B107,Model!A:B,2,FALSE)),0,VLOOKUP(B107,Model!A:B,2,FALSE))</f>
        <v>16.5611723204165</v>
      </c>
      <c r="I107" s="4">
        <f t="shared" si="14"/>
        <v>16.5611723204165</v>
      </c>
      <c r="J107">
        <v>0</v>
      </c>
      <c r="K107">
        <f t="shared" si="15"/>
        <v>0</v>
      </c>
      <c r="L107">
        <f t="shared" si="12"/>
        <v>0</v>
      </c>
      <c r="M107">
        <f t="shared" si="20"/>
        <v>0</v>
      </c>
      <c r="N107">
        <f t="shared" si="20"/>
        <v>0</v>
      </c>
      <c r="O107">
        <f t="shared" si="20"/>
        <v>0</v>
      </c>
      <c r="P107">
        <f t="shared" si="20"/>
        <v>0</v>
      </c>
      <c r="Q107">
        <f t="shared" si="20"/>
        <v>0</v>
      </c>
      <c r="R107">
        <f t="shared" si="16"/>
        <v>4.3582032422148682</v>
      </c>
    </row>
    <row r="108" spans="1:18" x14ac:dyDescent="0.45">
      <c r="A108" s="10" t="s">
        <v>8</v>
      </c>
      <c r="B108" s="10" t="s">
        <v>130</v>
      </c>
      <c r="C108" s="10">
        <v>3800</v>
      </c>
      <c r="D108" s="10" t="s">
        <v>332</v>
      </c>
      <c r="E108" s="10">
        <v>18.893000000000001</v>
      </c>
      <c r="F108">
        <f>IF(ISNA(VLOOKUP(DKSalaries!D108,OverUnder!$A$2:$C$13,3,FALSE)),1,VLOOKUP(DKSalaries!D108,OverUnder!$A$2:$C$13,3,FALSE))</f>
        <v>1</v>
      </c>
      <c r="G108">
        <f t="shared" si="13"/>
        <v>18.893000000000001</v>
      </c>
      <c r="H108">
        <f>IF(ISNA(VLOOKUP(B108,Model!A:B,2,FALSE)),0,VLOOKUP(B108,Model!A:B,2,FALSE))</f>
        <v>0</v>
      </c>
      <c r="I108" s="4">
        <f t="shared" si="14"/>
        <v>0</v>
      </c>
      <c r="J108">
        <v>0</v>
      </c>
      <c r="K108">
        <f t="shared" si="15"/>
        <v>0</v>
      </c>
      <c r="L108">
        <f t="shared" si="12"/>
        <v>0</v>
      </c>
      <c r="M108">
        <f t="shared" si="20"/>
        <v>0</v>
      </c>
      <c r="N108">
        <f t="shared" si="20"/>
        <v>0</v>
      </c>
      <c r="O108">
        <f t="shared" si="20"/>
        <v>0</v>
      </c>
      <c r="P108">
        <f t="shared" si="20"/>
        <v>0</v>
      </c>
      <c r="Q108">
        <f t="shared" si="20"/>
        <v>0</v>
      </c>
      <c r="R108">
        <f t="shared" si="16"/>
        <v>0</v>
      </c>
    </row>
    <row r="109" spans="1:18" x14ac:dyDescent="0.45">
      <c r="A109" s="10" t="s">
        <v>6</v>
      </c>
      <c r="B109" s="10" t="s">
        <v>365</v>
      </c>
      <c r="C109" s="10">
        <v>3800</v>
      </c>
      <c r="D109" s="10" t="s">
        <v>329</v>
      </c>
      <c r="E109" s="10">
        <v>20.777999999999999</v>
      </c>
      <c r="F109">
        <f>IF(ISNA(VLOOKUP(DKSalaries!D109,OverUnder!$A$2:$C$13,3,FALSE)),1,VLOOKUP(DKSalaries!D109,OverUnder!$A$2:$C$13,3,FALSE))</f>
        <v>1</v>
      </c>
      <c r="G109">
        <f t="shared" si="13"/>
        <v>20.777999999999999</v>
      </c>
      <c r="H109">
        <f>IF(ISNA(VLOOKUP(B109,Model!A:B,2,FALSE)),0,VLOOKUP(B109,Model!A:B,2,FALSE))</f>
        <v>16.562385258601701</v>
      </c>
      <c r="I109" s="4">
        <f t="shared" si="14"/>
        <v>16.562385258601701</v>
      </c>
      <c r="J109">
        <v>0</v>
      </c>
      <c r="K109">
        <f t="shared" si="15"/>
        <v>0</v>
      </c>
      <c r="L109">
        <f t="shared" si="12"/>
        <v>0</v>
      </c>
      <c r="M109">
        <f t="shared" si="20"/>
        <v>0</v>
      </c>
      <c r="N109">
        <f t="shared" si="20"/>
        <v>0</v>
      </c>
      <c r="O109">
        <f t="shared" si="20"/>
        <v>0</v>
      </c>
      <c r="P109">
        <f t="shared" si="20"/>
        <v>0</v>
      </c>
      <c r="Q109">
        <f t="shared" si="20"/>
        <v>0</v>
      </c>
      <c r="R109">
        <f t="shared" si="16"/>
        <v>4.3585224364741322</v>
      </c>
    </row>
    <row r="110" spans="1:18" x14ac:dyDescent="0.45">
      <c r="A110" s="10" t="s">
        <v>8</v>
      </c>
      <c r="B110" s="10" t="s">
        <v>270</v>
      </c>
      <c r="C110" s="10">
        <v>3700</v>
      </c>
      <c r="D110" s="10" t="s">
        <v>322</v>
      </c>
      <c r="E110" s="10">
        <v>13.656000000000001</v>
      </c>
      <c r="F110">
        <f>IF(ISNA(VLOOKUP(DKSalaries!D110,OverUnder!$A$2:$C$13,3,FALSE)),1,VLOOKUP(DKSalaries!D110,OverUnder!$A$2:$C$13,3,FALSE))</f>
        <v>1</v>
      </c>
      <c r="G110">
        <f t="shared" si="13"/>
        <v>13.656000000000001</v>
      </c>
      <c r="H110">
        <f>IF(ISNA(VLOOKUP(B110,Model!A:B,2,FALSE)),0,VLOOKUP(B110,Model!A:B,2,FALSE))</f>
        <v>14.9383314763044</v>
      </c>
      <c r="I110" s="4">
        <f t="shared" si="14"/>
        <v>14.9383314763044</v>
      </c>
      <c r="J110">
        <v>0</v>
      </c>
      <c r="K110">
        <f t="shared" si="15"/>
        <v>0</v>
      </c>
      <c r="L110">
        <f t="shared" si="12"/>
        <v>0</v>
      </c>
      <c r="M110">
        <f t="shared" si="20"/>
        <v>0</v>
      </c>
      <c r="N110">
        <f t="shared" si="20"/>
        <v>0</v>
      </c>
      <c r="O110">
        <f t="shared" si="20"/>
        <v>0</v>
      </c>
      <c r="P110">
        <f t="shared" si="20"/>
        <v>0</v>
      </c>
      <c r="Q110">
        <f t="shared" si="20"/>
        <v>0</v>
      </c>
      <c r="R110">
        <f t="shared" si="16"/>
        <v>4.0373868854876758</v>
      </c>
    </row>
    <row r="111" spans="1:18" x14ac:dyDescent="0.45">
      <c r="A111" s="10" t="s">
        <v>5</v>
      </c>
      <c r="B111" s="10" t="s">
        <v>366</v>
      </c>
      <c r="C111" s="10">
        <v>3700</v>
      </c>
      <c r="D111" s="10" t="s">
        <v>323</v>
      </c>
      <c r="E111" s="10">
        <v>15.45</v>
      </c>
      <c r="F111">
        <f>IF(ISNA(VLOOKUP(DKSalaries!D111,OverUnder!$A$2:$C$13,3,FALSE)),1,VLOOKUP(DKSalaries!D111,OverUnder!$A$2:$C$13,3,FALSE))</f>
        <v>1</v>
      </c>
      <c r="G111">
        <f t="shared" si="13"/>
        <v>15.45</v>
      </c>
      <c r="H111">
        <f>IF(ISNA(VLOOKUP(B111,Model!A:B,2,FALSE)),0,VLOOKUP(B111,Model!A:B,2,FALSE))</f>
        <v>18.649896734117402</v>
      </c>
      <c r="I111" s="4">
        <f t="shared" si="14"/>
        <v>18.649896734117402</v>
      </c>
      <c r="J111">
        <v>0</v>
      </c>
      <c r="K111">
        <f t="shared" si="15"/>
        <v>0</v>
      </c>
      <c r="L111">
        <f t="shared" si="12"/>
        <v>0</v>
      </c>
      <c r="M111">
        <f t="shared" si="20"/>
        <v>0</v>
      </c>
      <c r="N111">
        <f t="shared" si="20"/>
        <v>0</v>
      </c>
      <c r="O111">
        <f t="shared" si="20"/>
        <v>0</v>
      </c>
      <c r="P111">
        <f t="shared" si="20"/>
        <v>0</v>
      </c>
      <c r="Q111">
        <f t="shared" si="20"/>
        <v>0</v>
      </c>
      <c r="R111">
        <f t="shared" si="16"/>
        <v>5.0405126308425414</v>
      </c>
    </row>
    <row r="112" spans="1:18" x14ac:dyDescent="0.45">
      <c r="A112" s="10" t="s">
        <v>5</v>
      </c>
      <c r="B112" s="10" t="s">
        <v>367</v>
      </c>
      <c r="C112" s="10">
        <v>3700</v>
      </c>
      <c r="D112" s="10" t="s">
        <v>335</v>
      </c>
      <c r="E112" s="10">
        <v>16.925000000000001</v>
      </c>
      <c r="F112">
        <f>IF(ISNA(VLOOKUP(DKSalaries!D112,OverUnder!$A$2:$C$13,3,FALSE)),1,VLOOKUP(DKSalaries!D112,OverUnder!$A$2:$C$13,3,FALSE))</f>
        <v>1</v>
      </c>
      <c r="G112">
        <f t="shared" si="13"/>
        <v>16.925000000000001</v>
      </c>
      <c r="H112">
        <f>IF(ISNA(VLOOKUP(B112,Model!A:B,2,FALSE)),0,VLOOKUP(B112,Model!A:B,2,FALSE))</f>
        <v>16.208609493370801</v>
      </c>
      <c r="I112" s="4">
        <f t="shared" si="14"/>
        <v>16.208609493370801</v>
      </c>
      <c r="J112">
        <v>0</v>
      </c>
      <c r="K112">
        <f t="shared" si="15"/>
        <v>0</v>
      </c>
      <c r="L112">
        <f t="shared" si="12"/>
        <v>0</v>
      </c>
      <c r="M112">
        <f t="shared" ref="M112:Q121" si="21">$J112*IF($A112=M$1,1,0)</f>
        <v>0</v>
      </c>
      <c r="N112">
        <f t="shared" si="21"/>
        <v>0</v>
      </c>
      <c r="O112">
        <f t="shared" si="21"/>
        <v>0</v>
      </c>
      <c r="P112">
        <f t="shared" si="21"/>
        <v>0</v>
      </c>
      <c r="Q112">
        <f t="shared" si="21"/>
        <v>0</v>
      </c>
      <c r="R112">
        <f t="shared" si="16"/>
        <v>4.3807052684785948</v>
      </c>
    </row>
    <row r="113" spans="1:18" x14ac:dyDescent="0.45">
      <c r="A113" s="10" t="s">
        <v>6</v>
      </c>
      <c r="B113" s="10" t="s">
        <v>368</v>
      </c>
      <c r="C113" s="10">
        <v>3700</v>
      </c>
      <c r="D113" s="10" t="s">
        <v>335</v>
      </c>
      <c r="E113" s="10">
        <v>18.675000000000001</v>
      </c>
      <c r="F113">
        <f>IF(ISNA(VLOOKUP(DKSalaries!D113,OverUnder!$A$2:$C$13,3,FALSE)),1,VLOOKUP(DKSalaries!D113,OverUnder!$A$2:$C$13,3,FALSE))</f>
        <v>1</v>
      </c>
      <c r="G113">
        <f t="shared" si="13"/>
        <v>18.675000000000001</v>
      </c>
      <c r="H113">
        <f>IF(ISNA(VLOOKUP(B113,Model!A:B,2,FALSE)),0,VLOOKUP(B113,Model!A:B,2,FALSE))</f>
        <v>19.649082815280401</v>
      </c>
      <c r="I113" s="4">
        <f t="shared" si="14"/>
        <v>19.649082815280401</v>
      </c>
      <c r="J113">
        <v>1</v>
      </c>
      <c r="K113">
        <f t="shared" si="15"/>
        <v>19.649082815280401</v>
      </c>
      <c r="L113">
        <f t="shared" si="12"/>
        <v>3700</v>
      </c>
      <c r="M113">
        <f t="shared" si="21"/>
        <v>0</v>
      </c>
      <c r="N113">
        <f t="shared" si="21"/>
        <v>0</v>
      </c>
      <c r="O113">
        <f t="shared" si="21"/>
        <v>0</v>
      </c>
      <c r="P113">
        <f t="shared" si="21"/>
        <v>1</v>
      </c>
      <c r="Q113">
        <f t="shared" si="21"/>
        <v>0</v>
      </c>
      <c r="R113">
        <f t="shared" si="16"/>
        <v>5.3105629230487565</v>
      </c>
    </row>
    <row r="114" spans="1:18" x14ac:dyDescent="0.45">
      <c r="A114" s="10" t="s">
        <v>9</v>
      </c>
      <c r="B114" s="10" t="s">
        <v>280</v>
      </c>
      <c r="C114" s="10">
        <v>3700</v>
      </c>
      <c r="D114" s="10" t="s">
        <v>322</v>
      </c>
      <c r="E114" s="10">
        <v>16.5</v>
      </c>
      <c r="F114">
        <f>IF(ISNA(VLOOKUP(DKSalaries!D114,OverUnder!$A$2:$C$13,3,FALSE)),1,VLOOKUP(DKSalaries!D114,OverUnder!$A$2:$C$13,3,FALSE))</f>
        <v>1</v>
      </c>
      <c r="G114">
        <f t="shared" si="13"/>
        <v>16.5</v>
      </c>
      <c r="H114">
        <f>IF(ISNA(VLOOKUP(B114,Model!A:B,2,FALSE)),0,VLOOKUP(B114,Model!A:B,2,FALSE))</f>
        <v>20.293978680418199</v>
      </c>
      <c r="I114" s="4">
        <f t="shared" si="14"/>
        <v>20.293978680418199</v>
      </c>
      <c r="J114">
        <v>0</v>
      </c>
      <c r="K114">
        <f t="shared" si="15"/>
        <v>0</v>
      </c>
      <c r="L114">
        <f t="shared" si="12"/>
        <v>0</v>
      </c>
      <c r="M114">
        <f t="shared" si="21"/>
        <v>0</v>
      </c>
      <c r="N114">
        <f t="shared" si="21"/>
        <v>0</v>
      </c>
      <c r="O114">
        <f t="shared" si="21"/>
        <v>0</v>
      </c>
      <c r="P114">
        <f t="shared" si="21"/>
        <v>0</v>
      </c>
      <c r="Q114">
        <f t="shared" si="21"/>
        <v>0</v>
      </c>
      <c r="R114">
        <f t="shared" si="16"/>
        <v>5.4848591028157294</v>
      </c>
    </row>
    <row r="115" spans="1:18" x14ac:dyDescent="0.45">
      <c r="A115" s="10" t="s">
        <v>5</v>
      </c>
      <c r="B115" s="10" t="s">
        <v>44</v>
      </c>
      <c r="C115" s="10">
        <v>3700</v>
      </c>
      <c r="D115" s="10" t="s">
        <v>334</v>
      </c>
      <c r="E115" s="10">
        <v>20.25</v>
      </c>
      <c r="F115">
        <f>IF(ISNA(VLOOKUP(DKSalaries!D115,OverUnder!$A$2:$C$13,3,FALSE)),1,VLOOKUP(DKSalaries!D115,OverUnder!$A$2:$C$13,3,FALSE))</f>
        <v>1</v>
      </c>
      <c r="G115">
        <f t="shared" si="13"/>
        <v>20.25</v>
      </c>
      <c r="H115">
        <f>IF(ISNA(VLOOKUP(B115,Model!A:B,2,FALSE)),0,VLOOKUP(B115,Model!A:B,2,FALSE))</f>
        <v>15.0415308985717</v>
      </c>
      <c r="I115" s="4">
        <f t="shared" si="14"/>
        <v>15.0415308985717</v>
      </c>
      <c r="J115">
        <v>0</v>
      </c>
      <c r="K115">
        <f t="shared" si="15"/>
        <v>0</v>
      </c>
      <c r="L115">
        <f t="shared" si="12"/>
        <v>0</v>
      </c>
      <c r="M115">
        <f t="shared" si="21"/>
        <v>0</v>
      </c>
      <c r="N115">
        <f t="shared" si="21"/>
        <v>0</v>
      </c>
      <c r="O115">
        <f t="shared" si="21"/>
        <v>0</v>
      </c>
      <c r="P115">
        <f t="shared" si="21"/>
        <v>0</v>
      </c>
      <c r="Q115">
        <f t="shared" si="21"/>
        <v>0</v>
      </c>
      <c r="R115">
        <f t="shared" si="16"/>
        <v>4.0652786212355947</v>
      </c>
    </row>
    <row r="116" spans="1:18" x14ac:dyDescent="0.45">
      <c r="A116" s="10" t="s">
        <v>8</v>
      </c>
      <c r="B116" s="10" t="s">
        <v>146</v>
      </c>
      <c r="C116" s="10">
        <v>3700</v>
      </c>
      <c r="D116" s="10" t="s">
        <v>326</v>
      </c>
      <c r="E116" s="10">
        <v>17.777999999999999</v>
      </c>
      <c r="F116">
        <f>IF(ISNA(VLOOKUP(DKSalaries!D116,OverUnder!$A$2:$C$13,3,FALSE)),1,VLOOKUP(DKSalaries!D116,OverUnder!$A$2:$C$13,3,FALSE))</f>
        <v>1</v>
      </c>
      <c r="G116">
        <f t="shared" si="13"/>
        <v>17.777999999999999</v>
      </c>
      <c r="H116">
        <f>IF(ISNA(VLOOKUP(B116,Model!A:B,2,FALSE)),0,VLOOKUP(B116,Model!A:B,2,FALSE))</f>
        <v>14.0475154408192</v>
      </c>
      <c r="I116" s="4">
        <f t="shared" si="14"/>
        <v>14.0475154408192</v>
      </c>
      <c r="J116">
        <v>0</v>
      </c>
      <c r="K116">
        <f t="shared" si="15"/>
        <v>0</v>
      </c>
      <c r="L116">
        <f t="shared" si="12"/>
        <v>0</v>
      </c>
      <c r="M116">
        <f t="shared" si="21"/>
        <v>0</v>
      </c>
      <c r="N116">
        <f t="shared" si="21"/>
        <v>0</v>
      </c>
      <c r="O116">
        <f t="shared" si="21"/>
        <v>0</v>
      </c>
      <c r="P116">
        <f t="shared" si="21"/>
        <v>0</v>
      </c>
      <c r="Q116">
        <f t="shared" si="21"/>
        <v>0</v>
      </c>
      <c r="R116">
        <f t="shared" si="16"/>
        <v>3.7966257948159998</v>
      </c>
    </row>
    <row r="117" spans="1:18" x14ac:dyDescent="0.45">
      <c r="A117" s="10" t="s">
        <v>5</v>
      </c>
      <c r="B117" s="10" t="s">
        <v>369</v>
      </c>
      <c r="C117" s="10">
        <v>3600</v>
      </c>
      <c r="D117" s="10" t="s">
        <v>329</v>
      </c>
      <c r="E117" s="10">
        <v>18</v>
      </c>
      <c r="F117">
        <f>IF(ISNA(VLOOKUP(DKSalaries!D117,OverUnder!$A$2:$C$13,3,FALSE)),1,VLOOKUP(DKSalaries!D117,OverUnder!$A$2:$C$13,3,FALSE))</f>
        <v>1</v>
      </c>
      <c r="G117">
        <f t="shared" si="13"/>
        <v>18</v>
      </c>
      <c r="H117">
        <f>IF(ISNA(VLOOKUP(B117,Model!A:B,2,FALSE)),0,VLOOKUP(B117,Model!A:B,2,FALSE))</f>
        <v>19.236289169495301</v>
      </c>
      <c r="I117" s="4">
        <f t="shared" si="14"/>
        <v>19.236289169495301</v>
      </c>
      <c r="J117">
        <v>0</v>
      </c>
      <c r="K117">
        <f t="shared" si="15"/>
        <v>0</v>
      </c>
      <c r="L117">
        <f t="shared" si="12"/>
        <v>0</v>
      </c>
      <c r="M117">
        <f t="shared" si="21"/>
        <v>0</v>
      </c>
      <c r="N117">
        <f t="shared" si="21"/>
        <v>0</v>
      </c>
      <c r="O117">
        <f t="shared" si="21"/>
        <v>0</v>
      </c>
      <c r="P117">
        <f t="shared" si="21"/>
        <v>0</v>
      </c>
      <c r="Q117">
        <f t="shared" si="21"/>
        <v>0</v>
      </c>
      <c r="R117">
        <f t="shared" si="16"/>
        <v>5.3434136581931391</v>
      </c>
    </row>
    <row r="118" spans="1:18" x14ac:dyDescent="0.45">
      <c r="A118" s="10" t="s">
        <v>8</v>
      </c>
      <c r="B118" s="10" t="s">
        <v>279</v>
      </c>
      <c r="C118" s="10">
        <v>3600</v>
      </c>
      <c r="D118" s="10" t="s">
        <v>333</v>
      </c>
      <c r="E118" s="10">
        <v>19.187999999999999</v>
      </c>
      <c r="F118">
        <f>IF(ISNA(VLOOKUP(DKSalaries!D118,OverUnder!$A$2:$C$13,3,FALSE)),1,VLOOKUP(DKSalaries!D118,OverUnder!$A$2:$C$13,3,FALSE))</f>
        <v>1</v>
      </c>
      <c r="G118">
        <f t="shared" si="13"/>
        <v>19.187999999999999</v>
      </c>
      <c r="H118">
        <f>IF(ISNA(VLOOKUP(B118,Model!A:B,2,FALSE)),0,VLOOKUP(B118,Model!A:B,2,FALSE))</f>
        <v>0</v>
      </c>
      <c r="I118" s="4">
        <f t="shared" si="14"/>
        <v>0</v>
      </c>
      <c r="J118">
        <v>0</v>
      </c>
      <c r="K118">
        <f t="shared" si="15"/>
        <v>0</v>
      </c>
      <c r="L118">
        <f t="shared" si="12"/>
        <v>0</v>
      </c>
      <c r="M118">
        <f t="shared" si="21"/>
        <v>0</v>
      </c>
      <c r="N118">
        <f t="shared" si="21"/>
        <v>0</v>
      </c>
      <c r="O118">
        <f t="shared" si="21"/>
        <v>0</v>
      </c>
      <c r="P118">
        <f t="shared" si="21"/>
        <v>0</v>
      </c>
      <c r="Q118">
        <f t="shared" si="21"/>
        <v>0</v>
      </c>
      <c r="R118">
        <f t="shared" si="16"/>
        <v>0</v>
      </c>
    </row>
    <row r="119" spans="1:18" x14ac:dyDescent="0.45">
      <c r="A119" s="10" t="s">
        <v>7</v>
      </c>
      <c r="B119" s="10" t="s">
        <v>370</v>
      </c>
      <c r="C119" s="10">
        <v>3600</v>
      </c>
      <c r="D119" s="10" t="s">
        <v>329</v>
      </c>
      <c r="E119" s="10">
        <v>17.417000000000002</v>
      </c>
      <c r="F119">
        <f>IF(ISNA(VLOOKUP(DKSalaries!D119,OverUnder!$A$2:$C$13,3,FALSE)),1,VLOOKUP(DKSalaries!D119,OverUnder!$A$2:$C$13,3,FALSE))</f>
        <v>1</v>
      </c>
      <c r="G119">
        <f t="shared" si="13"/>
        <v>17.417000000000002</v>
      </c>
      <c r="H119">
        <f>IF(ISNA(VLOOKUP(B119,Model!A:B,2,FALSE)),0,VLOOKUP(B119,Model!A:B,2,FALSE))</f>
        <v>17.462190123030201</v>
      </c>
      <c r="I119" s="4">
        <f t="shared" si="14"/>
        <v>17.462190123030201</v>
      </c>
      <c r="J119">
        <v>0</v>
      </c>
      <c r="K119">
        <f t="shared" si="15"/>
        <v>0</v>
      </c>
      <c r="L119">
        <f t="shared" si="12"/>
        <v>0</v>
      </c>
      <c r="M119">
        <f t="shared" si="21"/>
        <v>0</v>
      </c>
      <c r="N119">
        <f t="shared" si="21"/>
        <v>0</v>
      </c>
      <c r="O119">
        <f t="shared" si="21"/>
        <v>0</v>
      </c>
      <c r="P119">
        <f t="shared" si="21"/>
        <v>0</v>
      </c>
      <c r="Q119">
        <f t="shared" si="21"/>
        <v>0</v>
      </c>
      <c r="R119">
        <f t="shared" si="16"/>
        <v>4.8506083675083893</v>
      </c>
    </row>
    <row r="120" spans="1:18" x14ac:dyDescent="0.45">
      <c r="A120" s="10" t="s">
        <v>9</v>
      </c>
      <c r="B120" s="10" t="s">
        <v>140</v>
      </c>
      <c r="C120" s="10">
        <v>3600</v>
      </c>
      <c r="D120" s="10" t="s">
        <v>334</v>
      </c>
      <c r="E120" s="10">
        <v>19</v>
      </c>
      <c r="F120">
        <f>IF(ISNA(VLOOKUP(DKSalaries!D120,OverUnder!$A$2:$C$13,3,FALSE)),1,VLOOKUP(DKSalaries!D120,OverUnder!$A$2:$C$13,3,FALSE))</f>
        <v>1</v>
      </c>
      <c r="G120">
        <f t="shared" si="13"/>
        <v>19</v>
      </c>
      <c r="H120">
        <f>IF(ISNA(VLOOKUP(B120,Model!A:B,2,FALSE)),0,VLOOKUP(B120,Model!A:B,2,FALSE))</f>
        <v>15.005454864328501</v>
      </c>
      <c r="I120" s="4">
        <f t="shared" si="14"/>
        <v>15.005454864328501</v>
      </c>
      <c r="J120">
        <v>0</v>
      </c>
      <c r="K120">
        <f t="shared" si="15"/>
        <v>0</v>
      </c>
      <c r="L120">
        <f t="shared" si="12"/>
        <v>0</v>
      </c>
      <c r="M120">
        <f t="shared" si="21"/>
        <v>0</v>
      </c>
      <c r="N120">
        <f t="shared" si="21"/>
        <v>0</v>
      </c>
      <c r="O120">
        <f t="shared" si="21"/>
        <v>0</v>
      </c>
      <c r="P120">
        <f t="shared" si="21"/>
        <v>0</v>
      </c>
      <c r="Q120">
        <f t="shared" si="21"/>
        <v>0</v>
      </c>
      <c r="R120">
        <f t="shared" si="16"/>
        <v>4.1681819067579173</v>
      </c>
    </row>
    <row r="121" spans="1:18" x14ac:dyDescent="0.45">
      <c r="A121" s="10" t="s">
        <v>9</v>
      </c>
      <c r="B121" s="10" t="s">
        <v>150</v>
      </c>
      <c r="C121" s="10">
        <v>3500</v>
      </c>
      <c r="D121" s="10" t="s">
        <v>326</v>
      </c>
      <c r="E121" s="10">
        <v>14.944000000000001</v>
      </c>
      <c r="F121">
        <f>IF(ISNA(VLOOKUP(DKSalaries!D121,OverUnder!$A$2:$C$13,3,FALSE)),1,VLOOKUP(DKSalaries!D121,OverUnder!$A$2:$C$13,3,FALSE))</f>
        <v>1</v>
      </c>
      <c r="G121">
        <f t="shared" si="13"/>
        <v>14.944000000000001</v>
      </c>
      <c r="H121">
        <f>IF(ISNA(VLOOKUP(B121,Model!A:B,2,FALSE)),0,VLOOKUP(B121,Model!A:B,2,FALSE))</f>
        <v>13.315940404802101</v>
      </c>
      <c r="I121" s="4">
        <f t="shared" si="14"/>
        <v>13.315940404802101</v>
      </c>
      <c r="J121">
        <v>0</v>
      </c>
      <c r="K121">
        <f t="shared" si="15"/>
        <v>0</v>
      </c>
      <c r="L121">
        <f t="shared" si="12"/>
        <v>0</v>
      </c>
      <c r="M121">
        <f t="shared" si="21"/>
        <v>0</v>
      </c>
      <c r="N121">
        <f t="shared" si="21"/>
        <v>0</v>
      </c>
      <c r="O121">
        <f t="shared" si="21"/>
        <v>0</v>
      </c>
      <c r="P121">
        <f t="shared" si="21"/>
        <v>0</v>
      </c>
      <c r="Q121">
        <f t="shared" si="21"/>
        <v>0</v>
      </c>
      <c r="R121">
        <f t="shared" si="16"/>
        <v>3.8045544013720289</v>
      </c>
    </row>
    <row r="122" spans="1:18" x14ac:dyDescent="0.45">
      <c r="A122" s="10" t="s">
        <v>9</v>
      </c>
      <c r="B122" s="10" t="s">
        <v>277</v>
      </c>
      <c r="C122" s="10">
        <v>3500</v>
      </c>
      <c r="D122" s="10" t="s">
        <v>335</v>
      </c>
      <c r="E122" s="10">
        <v>20.425000000000001</v>
      </c>
      <c r="F122">
        <f>IF(ISNA(VLOOKUP(DKSalaries!D122,OverUnder!$A$2:$C$13,3,FALSE)),1,VLOOKUP(DKSalaries!D122,OverUnder!$A$2:$C$13,3,FALSE))</f>
        <v>1</v>
      </c>
      <c r="G122">
        <f t="shared" si="13"/>
        <v>20.425000000000001</v>
      </c>
      <c r="H122">
        <f>IF(ISNA(VLOOKUP(B122,Model!A:B,2,FALSE)),0,VLOOKUP(B122,Model!A:B,2,FALSE))</f>
        <v>17.627947165883601</v>
      </c>
      <c r="I122" s="4">
        <f t="shared" si="14"/>
        <v>17.627947165883601</v>
      </c>
      <c r="J122">
        <v>0</v>
      </c>
      <c r="K122">
        <f t="shared" si="15"/>
        <v>0</v>
      </c>
      <c r="L122">
        <f t="shared" si="12"/>
        <v>0</v>
      </c>
      <c r="M122">
        <f t="shared" ref="M122:Q131" si="22">$J122*IF($A122=M$1,1,0)</f>
        <v>0</v>
      </c>
      <c r="N122">
        <f t="shared" si="22"/>
        <v>0</v>
      </c>
      <c r="O122">
        <f t="shared" si="22"/>
        <v>0</v>
      </c>
      <c r="P122">
        <f t="shared" si="22"/>
        <v>0</v>
      </c>
      <c r="Q122">
        <f t="shared" si="22"/>
        <v>0</v>
      </c>
      <c r="R122">
        <f t="shared" si="16"/>
        <v>5.0365563331096004</v>
      </c>
    </row>
    <row r="123" spans="1:18" x14ac:dyDescent="0.45">
      <c r="A123" s="10" t="s">
        <v>5</v>
      </c>
      <c r="B123" s="10" t="s">
        <v>145</v>
      </c>
      <c r="C123" s="10">
        <v>3500</v>
      </c>
      <c r="D123" s="10" t="s">
        <v>334</v>
      </c>
      <c r="E123" s="10">
        <v>17.3</v>
      </c>
      <c r="F123">
        <f>IF(ISNA(VLOOKUP(DKSalaries!D123,OverUnder!$A$2:$C$13,3,FALSE)),1,VLOOKUP(DKSalaries!D123,OverUnder!$A$2:$C$13,3,FALSE))</f>
        <v>1</v>
      </c>
      <c r="G123">
        <f t="shared" si="13"/>
        <v>17.3</v>
      </c>
      <c r="H123">
        <f>IF(ISNA(VLOOKUP(B123,Model!A:B,2,FALSE)),0,VLOOKUP(B123,Model!A:B,2,FALSE))</f>
        <v>13.9832033503885</v>
      </c>
      <c r="I123" s="4">
        <f t="shared" si="14"/>
        <v>13.9832033503885</v>
      </c>
      <c r="J123">
        <v>0</v>
      </c>
      <c r="K123">
        <f t="shared" si="15"/>
        <v>0</v>
      </c>
      <c r="L123">
        <f t="shared" si="12"/>
        <v>0</v>
      </c>
      <c r="M123">
        <f t="shared" si="22"/>
        <v>0</v>
      </c>
      <c r="N123">
        <f t="shared" si="22"/>
        <v>0</v>
      </c>
      <c r="O123">
        <f t="shared" si="22"/>
        <v>0</v>
      </c>
      <c r="P123">
        <f t="shared" si="22"/>
        <v>0</v>
      </c>
      <c r="Q123">
        <f t="shared" si="22"/>
        <v>0</v>
      </c>
      <c r="R123">
        <f t="shared" si="16"/>
        <v>3.9952009572538567</v>
      </c>
    </row>
    <row r="124" spans="1:18" x14ac:dyDescent="0.45">
      <c r="A124" s="10" t="s">
        <v>7</v>
      </c>
      <c r="B124" s="10" t="s">
        <v>371</v>
      </c>
      <c r="C124" s="10">
        <v>3500</v>
      </c>
      <c r="D124" s="10" t="s">
        <v>325</v>
      </c>
      <c r="E124" s="10">
        <v>16.125</v>
      </c>
      <c r="F124">
        <f>IF(ISNA(VLOOKUP(DKSalaries!D124,OverUnder!$A$2:$C$13,3,FALSE)),1,VLOOKUP(DKSalaries!D124,OverUnder!$A$2:$C$13,3,FALSE))</f>
        <v>1</v>
      </c>
      <c r="G124">
        <f t="shared" si="13"/>
        <v>16.125</v>
      </c>
      <c r="H124">
        <f>IF(ISNA(VLOOKUP(B124,Model!A:B,2,FALSE)),0,VLOOKUP(B124,Model!A:B,2,FALSE))</f>
        <v>18.0953506174714</v>
      </c>
      <c r="I124" s="4">
        <f t="shared" si="14"/>
        <v>18.0953506174714</v>
      </c>
      <c r="J124">
        <v>0</v>
      </c>
      <c r="K124">
        <f t="shared" si="15"/>
        <v>0</v>
      </c>
      <c r="L124">
        <f t="shared" si="12"/>
        <v>0</v>
      </c>
      <c r="M124">
        <f t="shared" si="22"/>
        <v>0</v>
      </c>
      <c r="N124">
        <f t="shared" si="22"/>
        <v>0</v>
      </c>
      <c r="O124">
        <f t="shared" si="22"/>
        <v>0</v>
      </c>
      <c r="P124">
        <f t="shared" si="22"/>
        <v>0</v>
      </c>
      <c r="Q124">
        <f t="shared" si="22"/>
        <v>0</v>
      </c>
      <c r="R124">
        <f t="shared" si="16"/>
        <v>5.1701001764204007</v>
      </c>
    </row>
    <row r="125" spans="1:18" x14ac:dyDescent="0.45">
      <c r="A125" s="10" t="s">
        <v>5</v>
      </c>
      <c r="B125" s="10" t="s">
        <v>148</v>
      </c>
      <c r="C125" s="10">
        <v>3500</v>
      </c>
      <c r="D125" s="10" t="s">
        <v>326</v>
      </c>
      <c r="E125" s="10">
        <v>15.611000000000001</v>
      </c>
      <c r="F125">
        <f>IF(ISNA(VLOOKUP(DKSalaries!D125,OverUnder!$A$2:$C$13,3,FALSE)),1,VLOOKUP(DKSalaries!D125,OverUnder!$A$2:$C$13,3,FALSE))</f>
        <v>1</v>
      </c>
      <c r="G125">
        <f t="shared" si="13"/>
        <v>15.611000000000001</v>
      </c>
      <c r="H125">
        <f>IF(ISNA(VLOOKUP(B125,Model!A:B,2,FALSE)),0,VLOOKUP(B125,Model!A:B,2,FALSE))</f>
        <v>16.656777485240902</v>
      </c>
      <c r="I125" s="4">
        <f t="shared" si="14"/>
        <v>16.656777485240902</v>
      </c>
      <c r="J125">
        <v>0</v>
      </c>
      <c r="K125">
        <f t="shared" si="15"/>
        <v>0</v>
      </c>
      <c r="L125">
        <f t="shared" si="12"/>
        <v>0</v>
      </c>
      <c r="M125">
        <f t="shared" si="22"/>
        <v>0</v>
      </c>
      <c r="N125">
        <f t="shared" si="22"/>
        <v>0</v>
      </c>
      <c r="O125">
        <f t="shared" si="22"/>
        <v>0</v>
      </c>
      <c r="P125">
        <f t="shared" si="22"/>
        <v>0</v>
      </c>
      <c r="Q125">
        <f t="shared" si="22"/>
        <v>0</v>
      </c>
      <c r="R125">
        <f t="shared" si="16"/>
        <v>4.7590792814974003</v>
      </c>
    </row>
    <row r="126" spans="1:18" x14ac:dyDescent="0.45">
      <c r="A126" s="10" t="s">
        <v>8</v>
      </c>
      <c r="B126" s="10" t="s">
        <v>275</v>
      </c>
      <c r="C126" s="10">
        <v>3500</v>
      </c>
      <c r="D126" s="10" t="s">
        <v>333</v>
      </c>
      <c r="E126" s="10">
        <v>18.361000000000001</v>
      </c>
      <c r="F126">
        <f>IF(ISNA(VLOOKUP(DKSalaries!D126,OverUnder!$A$2:$C$13,3,FALSE)),1,VLOOKUP(DKSalaries!D126,OverUnder!$A$2:$C$13,3,FALSE))</f>
        <v>1</v>
      </c>
      <c r="G126">
        <f t="shared" si="13"/>
        <v>18.361000000000001</v>
      </c>
      <c r="H126">
        <f>IF(ISNA(VLOOKUP(B126,Model!A:B,2,FALSE)),0,VLOOKUP(B126,Model!A:B,2,FALSE))</f>
        <v>15.344653343153301</v>
      </c>
      <c r="I126" s="4">
        <f t="shared" si="14"/>
        <v>15.344653343153301</v>
      </c>
      <c r="J126">
        <v>0</v>
      </c>
      <c r="K126">
        <f t="shared" si="15"/>
        <v>0</v>
      </c>
      <c r="L126">
        <f t="shared" si="12"/>
        <v>0</v>
      </c>
      <c r="M126">
        <f t="shared" si="22"/>
        <v>0</v>
      </c>
      <c r="N126">
        <f t="shared" si="22"/>
        <v>0</v>
      </c>
      <c r="O126">
        <f t="shared" si="22"/>
        <v>0</v>
      </c>
      <c r="P126">
        <f t="shared" si="22"/>
        <v>0</v>
      </c>
      <c r="Q126">
        <f t="shared" si="22"/>
        <v>0</v>
      </c>
      <c r="R126">
        <f t="shared" si="16"/>
        <v>4.3841866694723715</v>
      </c>
    </row>
    <row r="127" spans="1:18" x14ac:dyDescent="0.45">
      <c r="A127" s="10" t="s">
        <v>7</v>
      </c>
      <c r="B127" s="10" t="s">
        <v>372</v>
      </c>
      <c r="C127" s="10">
        <v>3500</v>
      </c>
      <c r="D127" s="10" t="s">
        <v>323</v>
      </c>
      <c r="E127" s="10">
        <v>7.95</v>
      </c>
      <c r="F127">
        <f>IF(ISNA(VLOOKUP(DKSalaries!D127,OverUnder!$A$2:$C$13,3,FALSE)),1,VLOOKUP(DKSalaries!D127,OverUnder!$A$2:$C$13,3,FALSE))</f>
        <v>1</v>
      </c>
      <c r="G127">
        <f t="shared" si="13"/>
        <v>7.95</v>
      </c>
      <c r="H127">
        <f>IF(ISNA(VLOOKUP(B127,Model!A:B,2,FALSE)),0,VLOOKUP(B127,Model!A:B,2,FALSE))</f>
        <v>11.3741046630609</v>
      </c>
      <c r="I127" s="4">
        <f t="shared" si="14"/>
        <v>11.3741046630609</v>
      </c>
      <c r="J127">
        <v>0</v>
      </c>
      <c r="K127">
        <f t="shared" si="15"/>
        <v>0</v>
      </c>
      <c r="L127">
        <f t="shared" si="12"/>
        <v>0</v>
      </c>
      <c r="M127">
        <f t="shared" si="22"/>
        <v>0</v>
      </c>
      <c r="N127">
        <f t="shared" si="22"/>
        <v>0</v>
      </c>
      <c r="O127">
        <f t="shared" si="22"/>
        <v>0</v>
      </c>
      <c r="P127">
        <f t="shared" si="22"/>
        <v>0</v>
      </c>
      <c r="Q127">
        <f t="shared" si="22"/>
        <v>0</v>
      </c>
      <c r="R127">
        <f t="shared" si="16"/>
        <v>3.2497441894459711</v>
      </c>
    </row>
    <row r="128" spans="1:18" x14ac:dyDescent="0.45">
      <c r="A128" s="10" t="s">
        <v>8</v>
      </c>
      <c r="B128" s="10" t="s">
        <v>373</v>
      </c>
      <c r="C128" s="10">
        <v>3500</v>
      </c>
      <c r="D128" s="10" t="s">
        <v>329</v>
      </c>
      <c r="E128" s="10">
        <v>15.638999999999999</v>
      </c>
      <c r="F128">
        <f>IF(ISNA(VLOOKUP(DKSalaries!D128,OverUnder!$A$2:$C$13,3,FALSE)),1,VLOOKUP(DKSalaries!D128,OverUnder!$A$2:$C$13,3,FALSE))</f>
        <v>1</v>
      </c>
      <c r="G128">
        <f t="shared" si="13"/>
        <v>15.638999999999999</v>
      </c>
      <c r="H128">
        <f>IF(ISNA(VLOOKUP(B128,Model!A:B,2,FALSE)),0,VLOOKUP(B128,Model!A:B,2,FALSE))</f>
        <v>14.088465152598801</v>
      </c>
      <c r="I128" s="4">
        <f t="shared" si="14"/>
        <v>14.088465152598801</v>
      </c>
      <c r="J128">
        <v>0</v>
      </c>
      <c r="K128">
        <f t="shared" si="15"/>
        <v>0</v>
      </c>
      <c r="L128">
        <f t="shared" si="12"/>
        <v>0</v>
      </c>
      <c r="M128">
        <f t="shared" si="22"/>
        <v>0</v>
      </c>
      <c r="N128">
        <f t="shared" si="22"/>
        <v>0</v>
      </c>
      <c r="O128">
        <f t="shared" si="22"/>
        <v>0</v>
      </c>
      <c r="P128">
        <f t="shared" si="22"/>
        <v>0</v>
      </c>
      <c r="Q128">
        <f t="shared" si="22"/>
        <v>0</v>
      </c>
      <c r="R128">
        <f t="shared" si="16"/>
        <v>4.025275757885372</v>
      </c>
    </row>
    <row r="129" spans="1:18" x14ac:dyDescent="0.45">
      <c r="A129" s="10" t="s">
        <v>7</v>
      </c>
      <c r="B129" s="10" t="s">
        <v>232</v>
      </c>
      <c r="C129" s="10">
        <v>3500</v>
      </c>
      <c r="D129" s="10" t="s">
        <v>332</v>
      </c>
      <c r="E129" s="10">
        <v>14.775</v>
      </c>
      <c r="F129">
        <f>IF(ISNA(VLOOKUP(DKSalaries!D129,OverUnder!$A$2:$C$13,3,FALSE)),1,VLOOKUP(DKSalaries!D129,OverUnder!$A$2:$C$13,3,FALSE))</f>
        <v>1</v>
      </c>
      <c r="G129">
        <f t="shared" si="13"/>
        <v>14.775</v>
      </c>
      <c r="H129">
        <f>IF(ISNA(VLOOKUP(B129,Model!A:B,2,FALSE)),0,VLOOKUP(B129,Model!A:B,2,FALSE))</f>
        <v>16.940128953791501</v>
      </c>
      <c r="I129" s="4">
        <f t="shared" si="14"/>
        <v>16.940128953791501</v>
      </c>
      <c r="J129">
        <v>0</v>
      </c>
      <c r="K129">
        <f t="shared" si="15"/>
        <v>0</v>
      </c>
      <c r="L129">
        <f t="shared" si="12"/>
        <v>0</v>
      </c>
      <c r="M129">
        <f t="shared" si="22"/>
        <v>0</v>
      </c>
      <c r="N129">
        <f t="shared" si="22"/>
        <v>0</v>
      </c>
      <c r="O129">
        <f t="shared" si="22"/>
        <v>0</v>
      </c>
      <c r="P129">
        <f t="shared" si="22"/>
        <v>0</v>
      </c>
      <c r="Q129">
        <f t="shared" si="22"/>
        <v>0</v>
      </c>
      <c r="R129">
        <f t="shared" si="16"/>
        <v>4.8400368439404282</v>
      </c>
    </row>
    <row r="130" spans="1:18" x14ac:dyDescent="0.45">
      <c r="A130" s="10" t="s">
        <v>9</v>
      </c>
      <c r="B130" s="10" t="s">
        <v>238</v>
      </c>
      <c r="C130" s="10">
        <v>3500</v>
      </c>
      <c r="D130" s="10" t="s">
        <v>322</v>
      </c>
      <c r="E130" s="10">
        <v>25.75</v>
      </c>
      <c r="F130">
        <f>IF(ISNA(VLOOKUP(DKSalaries!D130,OverUnder!$A$2:$C$13,3,FALSE)),1,VLOOKUP(DKSalaries!D130,OverUnder!$A$2:$C$13,3,FALSE))</f>
        <v>1</v>
      </c>
      <c r="G130">
        <f t="shared" si="13"/>
        <v>25.75</v>
      </c>
      <c r="H130">
        <f>IF(ISNA(VLOOKUP(B130,Model!A:B,2,FALSE)),0,VLOOKUP(B130,Model!A:B,2,FALSE))</f>
        <v>12.7708333333333</v>
      </c>
      <c r="I130" s="4">
        <f t="shared" si="14"/>
        <v>12.7708333333333</v>
      </c>
      <c r="J130">
        <v>0</v>
      </c>
      <c r="K130">
        <f t="shared" si="15"/>
        <v>0</v>
      </c>
      <c r="L130">
        <f t="shared" ref="L130:L193" si="23">J130*C130</f>
        <v>0</v>
      </c>
      <c r="M130">
        <f t="shared" si="22"/>
        <v>0</v>
      </c>
      <c r="N130">
        <f t="shared" si="22"/>
        <v>0</v>
      </c>
      <c r="O130">
        <f t="shared" si="22"/>
        <v>0</v>
      </c>
      <c r="P130">
        <f t="shared" si="22"/>
        <v>0</v>
      </c>
      <c r="Q130">
        <f t="shared" si="22"/>
        <v>0</v>
      </c>
      <c r="R130">
        <f t="shared" si="16"/>
        <v>3.6488095238095144</v>
      </c>
    </row>
    <row r="131" spans="1:18" x14ac:dyDescent="0.45">
      <c r="A131" s="10" t="s">
        <v>7</v>
      </c>
      <c r="B131" s="10" t="s">
        <v>156</v>
      </c>
      <c r="C131" s="10">
        <v>3400</v>
      </c>
      <c r="D131" s="10" t="s">
        <v>322</v>
      </c>
      <c r="E131" s="10">
        <v>24.25</v>
      </c>
      <c r="F131">
        <f>IF(ISNA(VLOOKUP(DKSalaries!D131,OverUnder!$A$2:$C$13,3,FALSE)),1,VLOOKUP(DKSalaries!D131,OverUnder!$A$2:$C$13,3,FALSE))</f>
        <v>1</v>
      </c>
      <c r="G131">
        <f t="shared" ref="G131:G194" si="24">E131*F131</f>
        <v>24.25</v>
      </c>
      <c r="H131">
        <f>IF(ISNA(VLOOKUP(B131,Model!A:B,2,FALSE)),0,VLOOKUP(B131,Model!A:B,2,FALSE))</f>
        <v>0</v>
      </c>
      <c r="I131" s="4">
        <f t="shared" ref="I131:I194" si="25">IF(ISNA(VLOOKUP(B131,$Y$2:$Z$12,2,FALSE)),H131,VLOOKUP(B131,$Y$2:$Z$12,2,FALSE))</f>
        <v>0</v>
      </c>
      <c r="J131">
        <v>0</v>
      </c>
      <c r="K131">
        <f t="shared" ref="K131:K194" si="26">J131*I131</f>
        <v>0</v>
      </c>
      <c r="L131">
        <f t="shared" si="23"/>
        <v>0</v>
      </c>
      <c r="M131">
        <f t="shared" si="22"/>
        <v>0</v>
      </c>
      <c r="N131">
        <f t="shared" si="22"/>
        <v>0</v>
      </c>
      <c r="O131">
        <f t="shared" si="22"/>
        <v>0</v>
      </c>
      <c r="P131">
        <f t="shared" si="22"/>
        <v>0</v>
      </c>
      <c r="Q131">
        <f t="shared" si="22"/>
        <v>0</v>
      </c>
      <c r="R131">
        <f t="shared" ref="R131:R194" si="27">I131/C131*1000</f>
        <v>0</v>
      </c>
    </row>
    <row r="132" spans="1:18" x14ac:dyDescent="0.45">
      <c r="A132" s="10" t="s">
        <v>5</v>
      </c>
      <c r="B132" s="10" t="s">
        <v>149</v>
      </c>
      <c r="C132" s="10">
        <v>3400</v>
      </c>
      <c r="D132" s="10" t="s">
        <v>332</v>
      </c>
      <c r="E132" s="10">
        <v>15.05</v>
      </c>
      <c r="F132">
        <f>IF(ISNA(VLOOKUP(DKSalaries!D132,OverUnder!$A$2:$C$13,3,FALSE)),1,VLOOKUP(DKSalaries!D132,OverUnder!$A$2:$C$13,3,FALSE))</f>
        <v>1</v>
      </c>
      <c r="G132">
        <f t="shared" si="24"/>
        <v>15.05</v>
      </c>
      <c r="H132">
        <f>IF(ISNA(VLOOKUP(B132,Model!A:B,2,FALSE)),0,VLOOKUP(B132,Model!A:B,2,FALSE))</f>
        <v>13.6992764215757</v>
      </c>
      <c r="I132" s="4">
        <f t="shared" si="25"/>
        <v>13.6992764215757</v>
      </c>
      <c r="J132">
        <v>0</v>
      </c>
      <c r="K132">
        <f t="shared" si="26"/>
        <v>0</v>
      </c>
      <c r="L132">
        <f t="shared" si="23"/>
        <v>0</v>
      </c>
      <c r="M132">
        <f t="shared" ref="M132:Q141" si="28">$J132*IF($A132=M$1,1,0)</f>
        <v>0</v>
      </c>
      <c r="N132">
        <f t="shared" si="28"/>
        <v>0</v>
      </c>
      <c r="O132">
        <f t="shared" si="28"/>
        <v>0</v>
      </c>
      <c r="P132">
        <f t="shared" si="28"/>
        <v>0</v>
      </c>
      <c r="Q132">
        <f t="shared" si="28"/>
        <v>0</v>
      </c>
      <c r="R132">
        <f t="shared" si="27"/>
        <v>4.0291989475222652</v>
      </c>
    </row>
    <row r="133" spans="1:18" x14ac:dyDescent="0.45">
      <c r="A133" s="10" t="s">
        <v>9</v>
      </c>
      <c r="B133" s="10" t="s">
        <v>374</v>
      </c>
      <c r="C133" s="10">
        <v>3300</v>
      </c>
      <c r="D133" s="10" t="s">
        <v>326</v>
      </c>
      <c r="E133" s="10">
        <v>12.25</v>
      </c>
      <c r="F133">
        <f>IF(ISNA(VLOOKUP(DKSalaries!D133,OverUnder!$A$2:$C$13,3,FALSE)),1,VLOOKUP(DKSalaries!D133,OverUnder!$A$2:$C$13,3,FALSE))</f>
        <v>1</v>
      </c>
      <c r="G133">
        <f t="shared" si="24"/>
        <v>12.25</v>
      </c>
      <c r="H133">
        <f>IF(ISNA(VLOOKUP(B133,Model!A:B,2,FALSE)),0,VLOOKUP(B133,Model!A:B,2,FALSE))</f>
        <v>15.1180982441834</v>
      </c>
      <c r="I133" s="4">
        <f t="shared" si="25"/>
        <v>15.1180982441834</v>
      </c>
      <c r="J133">
        <v>0</v>
      </c>
      <c r="K133">
        <f t="shared" si="26"/>
        <v>0</v>
      </c>
      <c r="L133">
        <f t="shared" si="23"/>
        <v>0</v>
      </c>
      <c r="M133">
        <f t="shared" si="28"/>
        <v>0</v>
      </c>
      <c r="N133">
        <f t="shared" si="28"/>
        <v>0</v>
      </c>
      <c r="O133">
        <f t="shared" si="28"/>
        <v>0</v>
      </c>
      <c r="P133">
        <f t="shared" si="28"/>
        <v>0</v>
      </c>
      <c r="Q133">
        <f t="shared" si="28"/>
        <v>0</v>
      </c>
      <c r="R133">
        <f t="shared" si="27"/>
        <v>4.5812418921767879</v>
      </c>
    </row>
    <row r="134" spans="1:18" x14ac:dyDescent="0.45">
      <c r="A134" s="10" t="s">
        <v>8</v>
      </c>
      <c r="B134" s="10" t="s">
        <v>147</v>
      </c>
      <c r="C134" s="10">
        <v>3300</v>
      </c>
      <c r="D134" s="10" t="s">
        <v>334</v>
      </c>
      <c r="E134" s="10">
        <v>14.875</v>
      </c>
      <c r="F134">
        <f>IF(ISNA(VLOOKUP(DKSalaries!D134,OverUnder!$A$2:$C$13,3,FALSE)),1,VLOOKUP(DKSalaries!D134,OverUnder!$A$2:$C$13,3,FALSE))</f>
        <v>1</v>
      </c>
      <c r="G134">
        <f t="shared" si="24"/>
        <v>14.875</v>
      </c>
      <c r="H134">
        <f>IF(ISNA(VLOOKUP(B134,Model!A:B,2,FALSE)),0,VLOOKUP(B134,Model!A:B,2,FALSE))</f>
        <v>12.2778899599817</v>
      </c>
      <c r="I134" s="4">
        <f t="shared" si="25"/>
        <v>12.2778899599817</v>
      </c>
      <c r="J134">
        <v>0</v>
      </c>
      <c r="K134">
        <f t="shared" si="26"/>
        <v>0</v>
      </c>
      <c r="L134">
        <f t="shared" si="23"/>
        <v>0</v>
      </c>
      <c r="M134">
        <f t="shared" si="28"/>
        <v>0</v>
      </c>
      <c r="N134">
        <f t="shared" si="28"/>
        <v>0</v>
      </c>
      <c r="O134">
        <f t="shared" si="28"/>
        <v>0</v>
      </c>
      <c r="P134">
        <f t="shared" si="28"/>
        <v>0</v>
      </c>
      <c r="Q134">
        <f t="shared" si="28"/>
        <v>0</v>
      </c>
      <c r="R134">
        <f t="shared" si="27"/>
        <v>3.7205727151459693</v>
      </c>
    </row>
    <row r="135" spans="1:18" x14ac:dyDescent="0.45">
      <c r="A135" s="10" t="s">
        <v>8</v>
      </c>
      <c r="B135" s="10" t="s">
        <v>282</v>
      </c>
      <c r="C135" s="10">
        <v>3300</v>
      </c>
      <c r="D135" s="10" t="s">
        <v>335</v>
      </c>
      <c r="E135" s="10">
        <v>14.025</v>
      </c>
      <c r="F135">
        <f>IF(ISNA(VLOOKUP(DKSalaries!D135,OverUnder!$A$2:$C$13,3,FALSE)),1,VLOOKUP(DKSalaries!D135,OverUnder!$A$2:$C$13,3,FALSE))</f>
        <v>1</v>
      </c>
      <c r="G135">
        <f t="shared" si="24"/>
        <v>14.025</v>
      </c>
      <c r="H135">
        <f>IF(ISNA(VLOOKUP(B135,Model!A:B,2,FALSE)),0,VLOOKUP(B135,Model!A:B,2,FALSE))</f>
        <v>9.8673361102210304</v>
      </c>
      <c r="I135" s="4">
        <f t="shared" si="25"/>
        <v>9.8673361102210304</v>
      </c>
      <c r="J135">
        <v>0</v>
      </c>
      <c r="K135">
        <f t="shared" si="26"/>
        <v>0</v>
      </c>
      <c r="L135">
        <f t="shared" si="23"/>
        <v>0</v>
      </c>
      <c r="M135">
        <f t="shared" si="28"/>
        <v>0</v>
      </c>
      <c r="N135">
        <f t="shared" si="28"/>
        <v>0</v>
      </c>
      <c r="O135">
        <f t="shared" si="28"/>
        <v>0</v>
      </c>
      <c r="P135">
        <f t="shared" si="28"/>
        <v>0</v>
      </c>
      <c r="Q135">
        <f t="shared" si="28"/>
        <v>0</v>
      </c>
      <c r="R135">
        <f t="shared" si="27"/>
        <v>2.9901018515821307</v>
      </c>
    </row>
    <row r="136" spans="1:18" x14ac:dyDescent="0.45">
      <c r="A136" s="10" t="s">
        <v>9</v>
      </c>
      <c r="B136" s="10" t="s">
        <v>188</v>
      </c>
      <c r="C136" s="10">
        <v>3300</v>
      </c>
      <c r="D136" s="10" t="s">
        <v>334</v>
      </c>
      <c r="E136" s="10">
        <v>0</v>
      </c>
      <c r="F136">
        <f>IF(ISNA(VLOOKUP(DKSalaries!D136,OverUnder!$A$2:$C$13,3,FALSE)),1,VLOOKUP(DKSalaries!D136,OverUnder!$A$2:$C$13,3,FALSE))</f>
        <v>1</v>
      </c>
      <c r="G136">
        <f t="shared" si="24"/>
        <v>0</v>
      </c>
      <c r="H136">
        <f>IF(ISNA(VLOOKUP(B136,Model!A:B,2,FALSE)),0,VLOOKUP(B136,Model!A:B,2,FALSE))</f>
        <v>0</v>
      </c>
      <c r="I136" s="4">
        <f t="shared" si="25"/>
        <v>0</v>
      </c>
      <c r="J136">
        <v>0</v>
      </c>
      <c r="K136">
        <f t="shared" si="26"/>
        <v>0</v>
      </c>
      <c r="L136">
        <f t="shared" si="23"/>
        <v>0</v>
      </c>
      <c r="M136">
        <f t="shared" si="28"/>
        <v>0</v>
      </c>
      <c r="N136">
        <f t="shared" si="28"/>
        <v>0</v>
      </c>
      <c r="O136">
        <f t="shared" si="28"/>
        <v>0</v>
      </c>
      <c r="P136">
        <f t="shared" si="28"/>
        <v>0</v>
      </c>
      <c r="Q136">
        <f t="shared" si="28"/>
        <v>0</v>
      </c>
      <c r="R136">
        <f t="shared" si="27"/>
        <v>0</v>
      </c>
    </row>
    <row r="137" spans="1:18" x14ac:dyDescent="0.45">
      <c r="A137" s="10" t="s">
        <v>8</v>
      </c>
      <c r="B137" s="10" t="s">
        <v>375</v>
      </c>
      <c r="C137" s="10">
        <v>3300</v>
      </c>
      <c r="D137" s="10" t="s">
        <v>335</v>
      </c>
      <c r="E137" s="10">
        <v>13.6</v>
      </c>
      <c r="F137">
        <f>IF(ISNA(VLOOKUP(DKSalaries!D137,OverUnder!$A$2:$C$13,3,FALSE)),1,VLOOKUP(DKSalaries!D137,OverUnder!$A$2:$C$13,3,FALSE))</f>
        <v>1</v>
      </c>
      <c r="G137">
        <f t="shared" si="24"/>
        <v>13.6</v>
      </c>
      <c r="H137">
        <f>IF(ISNA(VLOOKUP(B137,Model!A:B,2,FALSE)),0,VLOOKUP(B137,Model!A:B,2,FALSE))</f>
        <v>16.378794339872599</v>
      </c>
      <c r="I137" s="4">
        <f t="shared" si="25"/>
        <v>16.378794339872599</v>
      </c>
      <c r="J137">
        <v>0</v>
      </c>
      <c r="K137">
        <f t="shared" si="26"/>
        <v>0</v>
      </c>
      <c r="L137">
        <f t="shared" si="23"/>
        <v>0</v>
      </c>
      <c r="M137">
        <f t="shared" si="28"/>
        <v>0</v>
      </c>
      <c r="N137">
        <f t="shared" si="28"/>
        <v>0</v>
      </c>
      <c r="O137">
        <f t="shared" si="28"/>
        <v>0</v>
      </c>
      <c r="P137">
        <f t="shared" si="28"/>
        <v>0</v>
      </c>
      <c r="Q137">
        <f t="shared" si="28"/>
        <v>0</v>
      </c>
      <c r="R137">
        <f t="shared" si="27"/>
        <v>4.9632710120826058</v>
      </c>
    </row>
    <row r="138" spans="1:18" x14ac:dyDescent="0.45">
      <c r="A138" s="10" t="s">
        <v>7</v>
      </c>
      <c r="B138" s="10" t="s">
        <v>52</v>
      </c>
      <c r="C138" s="10">
        <v>3300</v>
      </c>
      <c r="D138" s="10" t="s">
        <v>334</v>
      </c>
      <c r="E138" s="10">
        <v>21.5</v>
      </c>
      <c r="F138">
        <f>IF(ISNA(VLOOKUP(DKSalaries!D138,OverUnder!$A$2:$C$13,3,FALSE)),1,VLOOKUP(DKSalaries!D138,OverUnder!$A$2:$C$13,3,FALSE))</f>
        <v>1</v>
      </c>
      <c r="G138">
        <f t="shared" si="24"/>
        <v>21.5</v>
      </c>
      <c r="H138">
        <f>IF(ISNA(VLOOKUP(B138,Model!A:B,2,FALSE)),0,VLOOKUP(B138,Model!A:B,2,FALSE))</f>
        <v>21.5</v>
      </c>
      <c r="I138" s="4">
        <f t="shared" si="25"/>
        <v>0</v>
      </c>
      <c r="J138">
        <v>0</v>
      </c>
      <c r="K138">
        <f t="shared" si="26"/>
        <v>0</v>
      </c>
      <c r="L138">
        <f t="shared" si="23"/>
        <v>0</v>
      </c>
      <c r="M138">
        <f t="shared" si="28"/>
        <v>0</v>
      </c>
      <c r="N138">
        <f t="shared" si="28"/>
        <v>0</v>
      </c>
      <c r="O138">
        <f t="shared" si="28"/>
        <v>0</v>
      </c>
      <c r="P138">
        <f t="shared" si="28"/>
        <v>0</v>
      </c>
      <c r="Q138">
        <f t="shared" si="28"/>
        <v>0</v>
      </c>
      <c r="R138">
        <f t="shared" si="27"/>
        <v>0</v>
      </c>
    </row>
    <row r="139" spans="1:18" x14ac:dyDescent="0.45">
      <c r="A139" s="10" t="s">
        <v>9</v>
      </c>
      <c r="B139" s="10" t="s">
        <v>310</v>
      </c>
      <c r="C139" s="10">
        <v>3300</v>
      </c>
      <c r="D139" s="10" t="s">
        <v>322</v>
      </c>
      <c r="E139" s="10">
        <v>8.2919999999999998</v>
      </c>
      <c r="F139">
        <f>IF(ISNA(VLOOKUP(DKSalaries!D139,OverUnder!$A$2:$C$13,3,FALSE)),1,VLOOKUP(DKSalaries!D139,OverUnder!$A$2:$C$13,3,FALSE))</f>
        <v>1</v>
      </c>
      <c r="G139">
        <f t="shared" si="24"/>
        <v>8.2919999999999998</v>
      </c>
      <c r="H139">
        <f>IF(ISNA(VLOOKUP(B139,Model!A:B,2,FALSE)),0,VLOOKUP(B139,Model!A:B,2,FALSE))</f>
        <v>12.520088410570001</v>
      </c>
      <c r="I139" s="4">
        <f t="shared" si="25"/>
        <v>12.520088410570001</v>
      </c>
      <c r="J139">
        <v>0</v>
      </c>
      <c r="K139">
        <f t="shared" si="26"/>
        <v>0</v>
      </c>
      <c r="L139">
        <f t="shared" si="23"/>
        <v>0</v>
      </c>
      <c r="M139">
        <f t="shared" si="28"/>
        <v>0</v>
      </c>
      <c r="N139">
        <f t="shared" si="28"/>
        <v>0</v>
      </c>
      <c r="O139">
        <f t="shared" si="28"/>
        <v>0</v>
      </c>
      <c r="P139">
        <f t="shared" si="28"/>
        <v>0</v>
      </c>
      <c r="Q139">
        <f t="shared" si="28"/>
        <v>0</v>
      </c>
      <c r="R139">
        <f t="shared" si="27"/>
        <v>3.7939661850212119</v>
      </c>
    </row>
    <row r="140" spans="1:18" x14ac:dyDescent="0.45">
      <c r="A140" s="10" t="s">
        <v>7</v>
      </c>
      <c r="B140" s="10" t="s">
        <v>155</v>
      </c>
      <c r="C140" s="10">
        <v>3200</v>
      </c>
      <c r="D140" s="10" t="s">
        <v>322</v>
      </c>
      <c r="E140" s="10">
        <v>11.688000000000001</v>
      </c>
      <c r="F140">
        <f>IF(ISNA(VLOOKUP(DKSalaries!D140,OverUnder!$A$2:$C$13,3,FALSE)),1,VLOOKUP(DKSalaries!D140,OverUnder!$A$2:$C$13,3,FALSE))</f>
        <v>1</v>
      </c>
      <c r="G140">
        <f t="shared" si="24"/>
        <v>11.688000000000001</v>
      </c>
      <c r="H140">
        <f>IF(ISNA(VLOOKUP(B140,Model!A:B,2,FALSE)),0,VLOOKUP(B140,Model!A:B,2,FALSE))</f>
        <v>7.0529938660665703</v>
      </c>
      <c r="I140" s="4">
        <f t="shared" si="25"/>
        <v>7.0529938660665703</v>
      </c>
      <c r="J140">
        <v>0</v>
      </c>
      <c r="K140">
        <f t="shared" si="26"/>
        <v>0</v>
      </c>
      <c r="L140">
        <f t="shared" si="23"/>
        <v>0</v>
      </c>
      <c r="M140">
        <f t="shared" si="28"/>
        <v>0</v>
      </c>
      <c r="N140">
        <f t="shared" si="28"/>
        <v>0</v>
      </c>
      <c r="O140">
        <f t="shared" si="28"/>
        <v>0</v>
      </c>
      <c r="P140">
        <f t="shared" si="28"/>
        <v>0</v>
      </c>
      <c r="Q140">
        <f t="shared" si="28"/>
        <v>0</v>
      </c>
      <c r="R140">
        <f t="shared" si="27"/>
        <v>2.2040605831458033</v>
      </c>
    </row>
    <row r="141" spans="1:18" x14ac:dyDescent="0.45">
      <c r="A141" s="10" t="s">
        <v>5</v>
      </c>
      <c r="B141" s="10" t="s">
        <v>284</v>
      </c>
      <c r="C141" s="10">
        <v>3200</v>
      </c>
      <c r="D141" s="10" t="s">
        <v>333</v>
      </c>
      <c r="E141" s="10">
        <v>16.893000000000001</v>
      </c>
      <c r="F141">
        <f>IF(ISNA(VLOOKUP(DKSalaries!D141,OverUnder!$A$2:$C$13,3,FALSE)),1,VLOOKUP(DKSalaries!D141,OverUnder!$A$2:$C$13,3,FALSE))</f>
        <v>1</v>
      </c>
      <c r="G141">
        <f t="shared" si="24"/>
        <v>16.893000000000001</v>
      </c>
      <c r="H141">
        <f>IF(ISNA(VLOOKUP(B141,Model!A:B,2,FALSE)),0,VLOOKUP(B141,Model!A:B,2,FALSE))</f>
        <v>16.3908431242604</v>
      </c>
      <c r="I141" s="4">
        <f t="shared" si="25"/>
        <v>16.3908431242604</v>
      </c>
      <c r="J141">
        <v>0</v>
      </c>
      <c r="K141">
        <f t="shared" si="26"/>
        <v>0</v>
      </c>
      <c r="L141">
        <f t="shared" si="23"/>
        <v>0</v>
      </c>
      <c r="M141">
        <f t="shared" si="28"/>
        <v>0</v>
      </c>
      <c r="N141">
        <f t="shared" si="28"/>
        <v>0</v>
      </c>
      <c r="O141">
        <f t="shared" si="28"/>
        <v>0</v>
      </c>
      <c r="P141">
        <f t="shared" si="28"/>
        <v>0</v>
      </c>
      <c r="Q141">
        <f t="shared" si="28"/>
        <v>0</v>
      </c>
      <c r="R141">
        <f t="shared" si="27"/>
        <v>5.1221384763313749</v>
      </c>
    </row>
    <row r="142" spans="1:18" x14ac:dyDescent="0.45">
      <c r="A142" s="10" t="s">
        <v>6</v>
      </c>
      <c r="B142" s="10" t="s">
        <v>74</v>
      </c>
      <c r="C142" s="10">
        <v>3200</v>
      </c>
      <c r="D142" s="10" t="s">
        <v>334</v>
      </c>
      <c r="E142" s="10">
        <v>11.840999999999999</v>
      </c>
      <c r="F142">
        <f>IF(ISNA(VLOOKUP(DKSalaries!D142,OverUnder!$A$2:$C$13,3,FALSE)),1,VLOOKUP(DKSalaries!D142,OverUnder!$A$2:$C$13,3,FALSE))</f>
        <v>1</v>
      </c>
      <c r="G142">
        <f t="shared" si="24"/>
        <v>11.840999999999999</v>
      </c>
      <c r="H142">
        <f>IF(ISNA(VLOOKUP(B142,Model!A:B,2,FALSE)),0,VLOOKUP(B142,Model!A:B,2,FALSE))</f>
        <v>12.022765971979499</v>
      </c>
      <c r="I142" s="4">
        <f t="shared" si="25"/>
        <v>12.022765971979499</v>
      </c>
      <c r="J142">
        <v>0</v>
      </c>
      <c r="K142">
        <f t="shared" si="26"/>
        <v>0</v>
      </c>
      <c r="L142">
        <f t="shared" si="23"/>
        <v>0</v>
      </c>
      <c r="M142">
        <f t="shared" ref="M142:Q151" si="29">$J142*IF($A142=M$1,1,0)</f>
        <v>0</v>
      </c>
      <c r="N142">
        <f t="shared" si="29"/>
        <v>0</v>
      </c>
      <c r="O142">
        <f t="shared" si="29"/>
        <v>0</v>
      </c>
      <c r="P142">
        <f t="shared" si="29"/>
        <v>0</v>
      </c>
      <c r="Q142">
        <f t="shared" si="29"/>
        <v>0</v>
      </c>
      <c r="R142">
        <f t="shared" si="27"/>
        <v>3.7571143662435933</v>
      </c>
    </row>
    <row r="143" spans="1:18" x14ac:dyDescent="0.45">
      <c r="A143" s="10" t="s">
        <v>6</v>
      </c>
      <c r="B143" s="10" t="s">
        <v>175</v>
      </c>
      <c r="C143" s="10">
        <v>3100</v>
      </c>
      <c r="D143" s="10" t="s">
        <v>332</v>
      </c>
      <c r="E143" s="10">
        <v>12.531000000000001</v>
      </c>
      <c r="F143">
        <f>IF(ISNA(VLOOKUP(DKSalaries!D143,OverUnder!$A$2:$C$13,3,FALSE)),1,VLOOKUP(DKSalaries!D143,OverUnder!$A$2:$C$13,3,FALSE))</f>
        <v>1</v>
      </c>
      <c r="G143">
        <f t="shared" si="24"/>
        <v>12.531000000000001</v>
      </c>
      <c r="H143">
        <f>IF(ISNA(VLOOKUP(B143,Model!A:B,2,FALSE)),0,VLOOKUP(B143,Model!A:B,2,FALSE))</f>
        <v>13.3969662511983</v>
      </c>
      <c r="I143" s="4">
        <f t="shared" si="25"/>
        <v>13.3969662511983</v>
      </c>
      <c r="J143">
        <v>0</v>
      </c>
      <c r="K143">
        <f t="shared" si="26"/>
        <v>0</v>
      </c>
      <c r="L143">
        <f t="shared" si="23"/>
        <v>0</v>
      </c>
      <c r="M143">
        <f t="shared" si="29"/>
        <v>0</v>
      </c>
      <c r="N143">
        <f t="shared" si="29"/>
        <v>0</v>
      </c>
      <c r="O143">
        <f t="shared" si="29"/>
        <v>0</v>
      </c>
      <c r="P143">
        <f t="shared" si="29"/>
        <v>0</v>
      </c>
      <c r="Q143">
        <f t="shared" si="29"/>
        <v>0</v>
      </c>
      <c r="R143">
        <f t="shared" si="27"/>
        <v>4.3216020165155804</v>
      </c>
    </row>
    <row r="144" spans="1:18" x14ac:dyDescent="0.45">
      <c r="A144" s="10" t="s">
        <v>7</v>
      </c>
      <c r="B144" s="10" t="s">
        <v>376</v>
      </c>
      <c r="C144" s="10">
        <v>3100</v>
      </c>
      <c r="D144" s="10" t="s">
        <v>326</v>
      </c>
      <c r="E144" s="10">
        <v>10.324999999999999</v>
      </c>
      <c r="F144">
        <f>IF(ISNA(VLOOKUP(DKSalaries!D144,OverUnder!$A$2:$C$13,3,FALSE)),1,VLOOKUP(DKSalaries!D144,OverUnder!$A$2:$C$13,3,FALSE))</f>
        <v>1</v>
      </c>
      <c r="G144">
        <f t="shared" si="24"/>
        <v>10.324999999999999</v>
      </c>
      <c r="H144">
        <f>IF(ISNA(VLOOKUP(B144,Model!A:B,2,FALSE)),0,VLOOKUP(B144,Model!A:B,2,FALSE))</f>
        <v>13.4063018417714</v>
      </c>
      <c r="I144" s="4">
        <f t="shared" si="25"/>
        <v>13.4063018417714</v>
      </c>
      <c r="J144">
        <v>0</v>
      </c>
      <c r="K144">
        <f t="shared" si="26"/>
        <v>0</v>
      </c>
      <c r="L144">
        <f t="shared" si="23"/>
        <v>0</v>
      </c>
      <c r="M144">
        <f t="shared" si="29"/>
        <v>0</v>
      </c>
      <c r="N144">
        <f t="shared" si="29"/>
        <v>0</v>
      </c>
      <c r="O144">
        <f t="shared" si="29"/>
        <v>0</v>
      </c>
      <c r="P144">
        <f t="shared" si="29"/>
        <v>0</v>
      </c>
      <c r="Q144">
        <f t="shared" si="29"/>
        <v>0</v>
      </c>
      <c r="R144">
        <f t="shared" si="27"/>
        <v>4.324613497345613</v>
      </c>
    </row>
    <row r="145" spans="1:18" x14ac:dyDescent="0.45">
      <c r="A145" s="10" t="s">
        <v>5</v>
      </c>
      <c r="B145" s="10" t="s">
        <v>313</v>
      </c>
      <c r="C145" s="10">
        <v>3100</v>
      </c>
      <c r="D145" s="10" t="s">
        <v>333</v>
      </c>
      <c r="E145" s="10">
        <v>14.528</v>
      </c>
      <c r="F145">
        <f>IF(ISNA(VLOOKUP(DKSalaries!D145,OverUnder!$A$2:$C$13,3,FALSE)),1,VLOOKUP(DKSalaries!D145,OverUnder!$A$2:$C$13,3,FALSE))</f>
        <v>1</v>
      </c>
      <c r="G145">
        <f t="shared" si="24"/>
        <v>14.528</v>
      </c>
      <c r="H145">
        <f>IF(ISNA(VLOOKUP(B145,Model!A:B,2,FALSE)),0,VLOOKUP(B145,Model!A:B,2,FALSE))</f>
        <v>14.416305542727301</v>
      </c>
      <c r="I145" s="4">
        <f t="shared" si="25"/>
        <v>14.416305542727301</v>
      </c>
      <c r="J145">
        <v>0</v>
      </c>
      <c r="K145">
        <f t="shared" si="26"/>
        <v>0</v>
      </c>
      <c r="L145">
        <f t="shared" si="23"/>
        <v>0</v>
      </c>
      <c r="M145">
        <f t="shared" si="29"/>
        <v>0</v>
      </c>
      <c r="N145">
        <f t="shared" si="29"/>
        <v>0</v>
      </c>
      <c r="O145">
        <f t="shared" si="29"/>
        <v>0</v>
      </c>
      <c r="P145">
        <f t="shared" si="29"/>
        <v>0</v>
      </c>
      <c r="Q145">
        <f t="shared" si="29"/>
        <v>0</v>
      </c>
      <c r="R145">
        <f t="shared" si="27"/>
        <v>4.650421142815258</v>
      </c>
    </row>
    <row r="146" spans="1:18" x14ac:dyDescent="0.45">
      <c r="A146" s="10" t="s">
        <v>7</v>
      </c>
      <c r="B146" s="10" t="s">
        <v>377</v>
      </c>
      <c r="C146" s="10">
        <v>3000</v>
      </c>
      <c r="D146" s="10" t="s">
        <v>325</v>
      </c>
      <c r="E146" s="10">
        <v>0</v>
      </c>
      <c r="F146">
        <f>IF(ISNA(VLOOKUP(DKSalaries!D146,OverUnder!$A$2:$C$13,3,FALSE)),1,VLOOKUP(DKSalaries!D146,OverUnder!$A$2:$C$13,3,FALSE))</f>
        <v>1</v>
      </c>
      <c r="G146">
        <f t="shared" si="24"/>
        <v>0</v>
      </c>
      <c r="H146">
        <f>IF(ISNA(VLOOKUP(B146,Model!A:B,2,FALSE)),0,VLOOKUP(B146,Model!A:B,2,FALSE))</f>
        <v>0</v>
      </c>
      <c r="I146" s="4">
        <f t="shared" si="25"/>
        <v>0</v>
      </c>
      <c r="J146">
        <v>0</v>
      </c>
      <c r="K146">
        <f t="shared" si="26"/>
        <v>0</v>
      </c>
      <c r="L146">
        <f t="shared" si="23"/>
        <v>0</v>
      </c>
      <c r="M146">
        <f t="shared" si="29"/>
        <v>0</v>
      </c>
      <c r="N146">
        <f t="shared" si="29"/>
        <v>0</v>
      </c>
      <c r="O146">
        <f t="shared" si="29"/>
        <v>0</v>
      </c>
      <c r="P146">
        <f t="shared" si="29"/>
        <v>0</v>
      </c>
      <c r="Q146">
        <f t="shared" si="29"/>
        <v>0</v>
      </c>
      <c r="R146">
        <f t="shared" si="27"/>
        <v>0</v>
      </c>
    </row>
    <row r="147" spans="1:18" x14ac:dyDescent="0.45">
      <c r="A147" s="10" t="s">
        <v>8</v>
      </c>
      <c r="B147" s="10" t="s">
        <v>378</v>
      </c>
      <c r="C147" s="10">
        <v>3000</v>
      </c>
      <c r="D147" s="10" t="s">
        <v>329</v>
      </c>
      <c r="E147" s="10">
        <v>2.286</v>
      </c>
      <c r="F147">
        <f>IF(ISNA(VLOOKUP(DKSalaries!D147,OverUnder!$A$2:$C$13,3,FALSE)),1,VLOOKUP(DKSalaries!D147,OverUnder!$A$2:$C$13,3,FALSE))</f>
        <v>1</v>
      </c>
      <c r="G147">
        <f t="shared" si="24"/>
        <v>2.286</v>
      </c>
      <c r="H147">
        <f>IF(ISNA(VLOOKUP(B147,Model!A:B,2,FALSE)),0,VLOOKUP(B147,Model!A:B,2,FALSE))</f>
        <v>1.05645423104888</v>
      </c>
      <c r="I147" s="4">
        <f t="shared" si="25"/>
        <v>1.05645423104888</v>
      </c>
      <c r="J147">
        <v>0</v>
      </c>
      <c r="K147">
        <f t="shared" si="26"/>
        <v>0</v>
      </c>
      <c r="L147">
        <f t="shared" si="23"/>
        <v>0</v>
      </c>
      <c r="M147">
        <f t="shared" si="29"/>
        <v>0</v>
      </c>
      <c r="N147">
        <f t="shared" si="29"/>
        <v>0</v>
      </c>
      <c r="O147">
        <f t="shared" si="29"/>
        <v>0</v>
      </c>
      <c r="P147">
        <f t="shared" si="29"/>
        <v>0</v>
      </c>
      <c r="Q147">
        <f t="shared" si="29"/>
        <v>0</v>
      </c>
      <c r="R147">
        <f t="shared" si="27"/>
        <v>0.35215141034962666</v>
      </c>
    </row>
    <row r="148" spans="1:18" x14ac:dyDescent="0.45">
      <c r="A148" s="10" t="s">
        <v>8</v>
      </c>
      <c r="B148" s="10" t="s">
        <v>287</v>
      </c>
      <c r="C148" s="10">
        <v>3000</v>
      </c>
      <c r="D148" s="10" t="s">
        <v>322</v>
      </c>
      <c r="E148" s="10">
        <v>3.75</v>
      </c>
      <c r="F148">
        <f>IF(ISNA(VLOOKUP(DKSalaries!D148,OverUnder!$A$2:$C$13,3,FALSE)),1,VLOOKUP(DKSalaries!D148,OverUnder!$A$2:$C$13,3,FALSE))</f>
        <v>1</v>
      </c>
      <c r="G148">
        <f t="shared" si="24"/>
        <v>3.75</v>
      </c>
      <c r="H148">
        <f>IF(ISNA(VLOOKUP(B148,Model!A:B,2,FALSE)),0,VLOOKUP(B148,Model!A:B,2,FALSE))</f>
        <v>3.7553691952031301</v>
      </c>
      <c r="I148" s="4">
        <f t="shared" si="25"/>
        <v>3.7553691952031301</v>
      </c>
      <c r="J148">
        <v>0</v>
      </c>
      <c r="K148">
        <f t="shared" si="26"/>
        <v>0</v>
      </c>
      <c r="L148">
        <f t="shared" si="23"/>
        <v>0</v>
      </c>
      <c r="M148">
        <f t="shared" si="29"/>
        <v>0</v>
      </c>
      <c r="N148">
        <f t="shared" si="29"/>
        <v>0</v>
      </c>
      <c r="O148">
        <f t="shared" si="29"/>
        <v>0</v>
      </c>
      <c r="P148">
        <f t="shared" si="29"/>
        <v>0</v>
      </c>
      <c r="Q148">
        <f t="shared" si="29"/>
        <v>0</v>
      </c>
      <c r="R148">
        <f t="shared" si="27"/>
        <v>1.2517897317343767</v>
      </c>
    </row>
    <row r="149" spans="1:18" x14ac:dyDescent="0.45">
      <c r="A149" s="10" t="s">
        <v>8</v>
      </c>
      <c r="B149" s="10" t="s">
        <v>379</v>
      </c>
      <c r="C149" s="10">
        <v>3000</v>
      </c>
      <c r="D149" s="10" t="s">
        <v>325</v>
      </c>
      <c r="E149" s="10">
        <v>4.95</v>
      </c>
      <c r="F149">
        <f>IF(ISNA(VLOOKUP(DKSalaries!D149,OverUnder!$A$2:$C$13,3,FALSE)),1,VLOOKUP(DKSalaries!D149,OverUnder!$A$2:$C$13,3,FALSE))</f>
        <v>1</v>
      </c>
      <c r="G149">
        <f t="shared" si="24"/>
        <v>4.95</v>
      </c>
      <c r="H149">
        <f>IF(ISNA(VLOOKUP(B149,Model!A:B,2,FALSE)),0,VLOOKUP(B149,Model!A:B,2,FALSE))</f>
        <v>3.3654801929542399</v>
      </c>
      <c r="I149" s="4">
        <f t="shared" si="25"/>
        <v>3.3654801929542399</v>
      </c>
      <c r="J149">
        <v>0</v>
      </c>
      <c r="K149">
        <f t="shared" si="26"/>
        <v>0</v>
      </c>
      <c r="L149">
        <f t="shared" si="23"/>
        <v>0</v>
      </c>
      <c r="M149">
        <f t="shared" si="29"/>
        <v>0</v>
      </c>
      <c r="N149">
        <f t="shared" si="29"/>
        <v>0</v>
      </c>
      <c r="O149">
        <f t="shared" si="29"/>
        <v>0</v>
      </c>
      <c r="P149">
        <f t="shared" si="29"/>
        <v>0</v>
      </c>
      <c r="Q149">
        <f t="shared" si="29"/>
        <v>0</v>
      </c>
      <c r="R149">
        <f t="shared" si="27"/>
        <v>1.1218267309847467</v>
      </c>
    </row>
    <row r="150" spans="1:18" x14ac:dyDescent="0.45">
      <c r="A150" s="10" t="s">
        <v>9</v>
      </c>
      <c r="B150" s="10" t="s">
        <v>288</v>
      </c>
      <c r="C150" s="10">
        <v>3000</v>
      </c>
      <c r="D150" s="10" t="s">
        <v>333</v>
      </c>
      <c r="E150" s="10">
        <v>0</v>
      </c>
      <c r="F150">
        <f>IF(ISNA(VLOOKUP(DKSalaries!D150,OverUnder!$A$2:$C$13,3,FALSE)),1,VLOOKUP(DKSalaries!D150,OverUnder!$A$2:$C$13,3,FALSE))</f>
        <v>1</v>
      </c>
      <c r="G150">
        <f t="shared" si="24"/>
        <v>0</v>
      </c>
      <c r="H150">
        <f>IF(ISNA(VLOOKUP(B150,Model!A:B,2,FALSE)),0,VLOOKUP(B150,Model!A:B,2,FALSE))</f>
        <v>0</v>
      </c>
      <c r="I150" s="4">
        <f t="shared" si="25"/>
        <v>0</v>
      </c>
      <c r="J150">
        <v>0</v>
      </c>
      <c r="K150">
        <f t="shared" si="26"/>
        <v>0</v>
      </c>
      <c r="L150">
        <f t="shared" si="23"/>
        <v>0</v>
      </c>
      <c r="M150">
        <f t="shared" si="29"/>
        <v>0</v>
      </c>
      <c r="N150">
        <f t="shared" si="29"/>
        <v>0</v>
      </c>
      <c r="O150">
        <f t="shared" si="29"/>
        <v>0</v>
      </c>
      <c r="P150">
        <f t="shared" si="29"/>
        <v>0</v>
      </c>
      <c r="Q150">
        <f t="shared" si="29"/>
        <v>0</v>
      </c>
      <c r="R150">
        <f t="shared" si="27"/>
        <v>0</v>
      </c>
    </row>
    <row r="151" spans="1:18" x14ac:dyDescent="0.45">
      <c r="A151" s="10" t="s">
        <v>8</v>
      </c>
      <c r="B151" s="10" t="s">
        <v>380</v>
      </c>
      <c r="C151" s="10">
        <v>3000</v>
      </c>
      <c r="D151" s="10" t="s">
        <v>335</v>
      </c>
      <c r="E151" s="10">
        <v>8.6940000000000008</v>
      </c>
      <c r="F151">
        <f>IF(ISNA(VLOOKUP(DKSalaries!D151,OverUnder!$A$2:$C$13,3,FALSE)),1,VLOOKUP(DKSalaries!D151,OverUnder!$A$2:$C$13,3,FALSE))</f>
        <v>1</v>
      </c>
      <c r="G151">
        <f t="shared" si="24"/>
        <v>8.6940000000000008</v>
      </c>
      <c r="H151">
        <f>IF(ISNA(VLOOKUP(B151,Model!A:B,2,FALSE)),0,VLOOKUP(B151,Model!A:B,2,FALSE))</f>
        <v>11.114105742214299</v>
      </c>
      <c r="I151" s="4">
        <f t="shared" si="25"/>
        <v>11.114105742214299</v>
      </c>
      <c r="J151">
        <v>0</v>
      </c>
      <c r="K151">
        <f t="shared" si="26"/>
        <v>0</v>
      </c>
      <c r="L151">
        <f t="shared" si="23"/>
        <v>0</v>
      </c>
      <c r="M151">
        <f t="shared" si="29"/>
        <v>0</v>
      </c>
      <c r="N151">
        <f t="shared" si="29"/>
        <v>0</v>
      </c>
      <c r="O151">
        <f t="shared" si="29"/>
        <v>0</v>
      </c>
      <c r="P151">
        <f t="shared" si="29"/>
        <v>0</v>
      </c>
      <c r="Q151">
        <f t="shared" si="29"/>
        <v>0</v>
      </c>
      <c r="R151">
        <f t="shared" si="27"/>
        <v>3.7047019140714332</v>
      </c>
    </row>
    <row r="152" spans="1:18" x14ac:dyDescent="0.45">
      <c r="A152" s="10" t="s">
        <v>7</v>
      </c>
      <c r="B152" s="10" t="s">
        <v>289</v>
      </c>
      <c r="C152" s="10">
        <v>3000</v>
      </c>
      <c r="D152" s="10" t="s">
        <v>322</v>
      </c>
      <c r="E152" s="10">
        <v>4.25</v>
      </c>
      <c r="F152">
        <f>IF(ISNA(VLOOKUP(DKSalaries!D152,OverUnder!$A$2:$C$13,3,FALSE)),1,VLOOKUP(DKSalaries!D152,OverUnder!$A$2:$C$13,3,FALSE))</f>
        <v>1</v>
      </c>
      <c r="G152">
        <f t="shared" si="24"/>
        <v>4.25</v>
      </c>
      <c r="H152">
        <f>IF(ISNA(VLOOKUP(B152,Model!A:B,2,FALSE)),0,VLOOKUP(B152,Model!A:B,2,FALSE))</f>
        <v>4.9583333333333304</v>
      </c>
      <c r="I152" s="4">
        <f t="shared" si="25"/>
        <v>4.9583333333333304</v>
      </c>
      <c r="J152">
        <v>0</v>
      </c>
      <c r="K152">
        <f t="shared" si="26"/>
        <v>0</v>
      </c>
      <c r="L152">
        <f t="shared" si="23"/>
        <v>0</v>
      </c>
      <c r="M152">
        <f t="shared" ref="M152:Q161" si="30">$J152*IF($A152=M$1,1,0)</f>
        <v>0</v>
      </c>
      <c r="N152">
        <f t="shared" si="30"/>
        <v>0</v>
      </c>
      <c r="O152">
        <f t="shared" si="30"/>
        <v>0</v>
      </c>
      <c r="P152">
        <f t="shared" si="30"/>
        <v>0</v>
      </c>
      <c r="Q152">
        <f t="shared" si="30"/>
        <v>0</v>
      </c>
      <c r="R152">
        <f t="shared" si="27"/>
        <v>1.6527777777777768</v>
      </c>
    </row>
    <row r="153" spans="1:18" x14ac:dyDescent="0.45">
      <c r="A153" s="10" t="s">
        <v>8</v>
      </c>
      <c r="B153" s="10" t="s">
        <v>164</v>
      </c>
      <c r="C153" s="10">
        <v>3000</v>
      </c>
      <c r="D153" s="10" t="s">
        <v>332</v>
      </c>
      <c r="E153" s="10">
        <v>2.1880000000000002</v>
      </c>
      <c r="F153">
        <f>IF(ISNA(VLOOKUP(DKSalaries!D153,OverUnder!$A$2:$C$13,3,FALSE)),1,VLOOKUP(DKSalaries!D153,OverUnder!$A$2:$C$13,3,FALSE))</f>
        <v>1</v>
      </c>
      <c r="G153">
        <f t="shared" si="24"/>
        <v>2.1880000000000002</v>
      </c>
      <c r="H153">
        <f>IF(ISNA(VLOOKUP(B153,Model!A:B,2,FALSE)),0,VLOOKUP(B153,Model!A:B,2,FALSE))</f>
        <v>2.1382319819819799</v>
      </c>
      <c r="I153" s="4">
        <f t="shared" si="25"/>
        <v>2.1382319819819799</v>
      </c>
      <c r="J153">
        <v>0</v>
      </c>
      <c r="K153">
        <f t="shared" si="26"/>
        <v>0</v>
      </c>
      <c r="L153">
        <f t="shared" si="23"/>
        <v>0</v>
      </c>
      <c r="M153">
        <f t="shared" si="30"/>
        <v>0</v>
      </c>
      <c r="N153">
        <f t="shared" si="30"/>
        <v>0</v>
      </c>
      <c r="O153">
        <f t="shared" si="30"/>
        <v>0</v>
      </c>
      <c r="P153">
        <f t="shared" si="30"/>
        <v>0</v>
      </c>
      <c r="Q153">
        <f t="shared" si="30"/>
        <v>0</v>
      </c>
      <c r="R153">
        <f t="shared" si="27"/>
        <v>0.71274399399399324</v>
      </c>
    </row>
    <row r="154" spans="1:18" x14ac:dyDescent="0.45">
      <c r="A154" s="10" t="s">
        <v>6</v>
      </c>
      <c r="B154" s="10" t="s">
        <v>290</v>
      </c>
      <c r="C154" s="10">
        <v>3000</v>
      </c>
      <c r="D154" s="10" t="s">
        <v>333</v>
      </c>
      <c r="E154" s="10">
        <v>9.9169999999999998</v>
      </c>
      <c r="F154">
        <f>IF(ISNA(VLOOKUP(DKSalaries!D154,OverUnder!$A$2:$C$13,3,FALSE)),1,VLOOKUP(DKSalaries!D154,OverUnder!$A$2:$C$13,3,FALSE))</f>
        <v>1</v>
      </c>
      <c r="G154">
        <f t="shared" si="24"/>
        <v>9.9169999999999998</v>
      </c>
      <c r="H154">
        <f>IF(ISNA(VLOOKUP(B154,Model!A:B,2,FALSE)),0,VLOOKUP(B154,Model!A:B,2,FALSE))</f>
        <v>11.157649180584899</v>
      </c>
      <c r="I154" s="4">
        <f t="shared" si="25"/>
        <v>11.157649180584899</v>
      </c>
      <c r="J154">
        <v>0</v>
      </c>
      <c r="K154">
        <f t="shared" si="26"/>
        <v>0</v>
      </c>
      <c r="L154">
        <f t="shared" si="23"/>
        <v>0</v>
      </c>
      <c r="M154">
        <f t="shared" si="30"/>
        <v>0</v>
      </c>
      <c r="N154">
        <f t="shared" si="30"/>
        <v>0</v>
      </c>
      <c r="O154">
        <f t="shared" si="30"/>
        <v>0</v>
      </c>
      <c r="P154">
        <f t="shared" si="30"/>
        <v>0</v>
      </c>
      <c r="Q154">
        <f t="shared" si="30"/>
        <v>0</v>
      </c>
      <c r="R154">
        <f t="shared" si="27"/>
        <v>3.7192163935283</v>
      </c>
    </row>
    <row r="155" spans="1:18" x14ac:dyDescent="0.45">
      <c r="A155" s="10" t="s">
        <v>9</v>
      </c>
      <c r="B155" s="10" t="s">
        <v>291</v>
      </c>
      <c r="C155" s="10">
        <v>3000</v>
      </c>
      <c r="D155" s="10" t="s">
        <v>322</v>
      </c>
      <c r="E155" s="10">
        <v>2.375</v>
      </c>
      <c r="F155">
        <f>IF(ISNA(VLOOKUP(DKSalaries!D155,OverUnder!$A$2:$C$13,3,FALSE)),1,VLOOKUP(DKSalaries!D155,OverUnder!$A$2:$C$13,3,FALSE))</f>
        <v>1</v>
      </c>
      <c r="G155">
        <f t="shared" si="24"/>
        <v>2.375</v>
      </c>
      <c r="H155">
        <f>IF(ISNA(VLOOKUP(B155,Model!A:B,2,FALSE)),0,VLOOKUP(B155,Model!A:B,2,FALSE))</f>
        <v>2.7708333333333299</v>
      </c>
      <c r="I155" s="4">
        <f t="shared" si="25"/>
        <v>2.7708333333333299</v>
      </c>
      <c r="J155">
        <v>0</v>
      </c>
      <c r="K155">
        <f t="shared" si="26"/>
        <v>0</v>
      </c>
      <c r="L155">
        <f t="shared" si="23"/>
        <v>0</v>
      </c>
      <c r="M155">
        <f t="shared" si="30"/>
        <v>0</v>
      </c>
      <c r="N155">
        <f t="shared" si="30"/>
        <v>0</v>
      </c>
      <c r="O155">
        <f t="shared" si="30"/>
        <v>0</v>
      </c>
      <c r="P155">
        <f t="shared" si="30"/>
        <v>0</v>
      </c>
      <c r="Q155">
        <f t="shared" si="30"/>
        <v>0</v>
      </c>
      <c r="R155">
        <f t="shared" si="27"/>
        <v>0.92361111111110994</v>
      </c>
    </row>
    <row r="156" spans="1:18" x14ac:dyDescent="0.45">
      <c r="A156" s="10" t="s">
        <v>9</v>
      </c>
      <c r="B156" s="10" t="s">
        <v>58</v>
      </c>
      <c r="C156" s="10">
        <v>3000</v>
      </c>
      <c r="D156" s="10" t="s">
        <v>334</v>
      </c>
      <c r="E156" s="10">
        <v>5.1790000000000003</v>
      </c>
      <c r="F156">
        <f>IF(ISNA(VLOOKUP(DKSalaries!D156,OverUnder!$A$2:$C$13,3,FALSE)),1,VLOOKUP(DKSalaries!D156,OverUnder!$A$2:$C$13,3,FALSE))</f>
        <v>1</v>
      </c>
      <c r="G156">
        <f t="shared" si="24"/>
        <v>5.1790000000000003</v>
      </c>
      <c r="H156">
        <f>IF(ISNA(VLOOKUP(B156,Model!A:B,2,FALSE)),0,VLOOKUP(B156,Model!A:B,2,FALSE))</f>
        <v>5.7746559648411999</v>
      </c>
      <c r="I156" s="4">
        <f t="shared" si="25"/>
        <v>5.7746559648411999</v>
      </c>
      <c r="J156">
        <v>0</v>
      </c>
      <c r="K156">
        <f t="shared" si="26"/>
        <v>0</v>
      </c>
      <c r="L156">
        <f t="shared" si="23"/>
        <v>0</v>
      </c>
      <c r="M156">
        <f t="shared" si="30"/>
        <v>0</v>
      </c>
      <c r="N156">
        <f t="shared" si="30"/>
        <v>0</v>
      </c>
      <c r="O156">
        <f t="shared" si="30"/>
        <v>0</v>
      </c>
      <c r="P156">
        <f t="shared" si="30"/>
        <v>0</v>
      </c>
      <c r="Q156">
        <f t="shared" si="30"/>
        <v>0</v>
      </c>
      <c r="R156">
        <f t="shared" si="27"/>
        <v>1.9248853216137334</v>
      </c>
    </row>
    <row r="157" spans="1:18" x14ac:dyDescent="0.45">
      <c r="A157" s="10" t="s">
        <v>5</v>
      </c>
      <c r="B157" s="10" t="s">
        <v>59</v>
      </c>
      <c r="C157" s="10">
        <v>3000</v>
      </c>
      <c r="D157" s="10" t="s">
        <v>334</v>
      </c>
      <c r="E157" s="10">
        <v>13.875</v>
      </c>
      <c r="F157">
        <f>IF(ISNA(VLOOKUP(DKSalaries!D157,OverUnder!$A$2:$C$13,3,FALSE)),1,VLOOKUP(DKSalaries!D157,OverUnder!$A$2:$C$13,3,FALSE))</f>
        <v>1</v>
      </c>
      <c r="G157">
        <f t="shared" si="24"/>
        <v>13.875</v>
      </c>
      <c r="H157">
        <f>IF(ISNA(VLOOKUP(B157,Model!A:B,2,FALSE)),0,VLOOKUP(B157,Model!A:B,2,FALSE))</f>
        <v>16.572150249820201</v>
      </c>
      <c r="I157" s="4">
        <f t="shared" si="25"/>
        <v>16.572150249820201</v>
      </c>
      <c r="J157">
        <v>0</v>
      </c>
      <c r="K157">
        <f t="shared" si="26"/>
        <v>0</v>
      </c>
      <c r="L157">
        <f t="shared" si="23"/>
        <v>0</v>
      </c>
      <c r="M157">
        <f t="shared" si="30"/>
        <v>0</v>
      </c>
      <c r="N157">
        <f t="shared" si="30"/>
        <v>0</v>
      </c>
      <c r="O157">
        <f t="shared" si="30"/>
        <v>0</v>
      </c>
      <c r="P157">
        <f t="shared" si="30"/>
        <v>0</v>
      </c>
      <c r="Q157">
        <f t="shared" si="30"/>
        <v>0</v>
      </c>
      <c r="R157">
        <f t="shared" si="27"/>
        <v>5.5240500832734005</v>
      </c>
    </row>
    <row r="158" spans="1:18" x14ac:dyDescent="0.45">
      <c r="A158" s="10" t="s">
        <v>9</v>
      </c>
      <c r="B158" s="10" t="s">
        <v>60</v>
      </c>
      <c r="C158" s="10">
        <v>3000</v>
      </c>
      <c r="D158" s="10" t="s">
        <v>334</v>
      </c>
      <c r="E158" s="10">
        <v>10.278</v>
      </c>
      <c r="F158">
        <f>IF(ISNA(VLOOKUP(DKSalaries!D158,OverUnder!$A$2:$C$13,3,FALSE)),1,VLOOKUP(DKSalaries!D158,OverUnder!$A$2:$C$13,3,FALSE))</f>
        <v>1</v>
      </c>
      <c r="G158">
        <f t="shared" si="24"/>
        <v>10.278</v>
      </c>
      <c r="H158">
        <f>IF(ISNA(VLOOKUP(B158,Model!A:B,2,FALSE)),0,VLOOKUP(B158,Model!A:B,2,FALSE))</f>
        <v>5.5682649764656498</v>
      </c>
      <c r="I158" s="4">
        <f t="shared" si="25"/>
        <v>5.5682649764656498</v>
      </c>
      <c r="J158">
        <v>0</v>
      </c>
      <c r="K158">
        <f t="shared" si="26"/>
        <v>0</v>
      </c>
      <c r="L158">
        <f t="shared" si="23"/>
        <v>0</v>
      </c>
      <c r="M158">
        <f t="shared" si="30"/>
        <v>0</v>
      </c>
      <c r="N158">
        <f t="shared" si="30"/>
        <v>0</v>
      </c>
      <c r="O158">
        <f t="shared" si="30"/>
        <v>0</v>
      </c>
      <c r="P158">
        <f t="shared" si="30"/>
        <v>0</v>
      </c>
      <c r="Q158">
        <f t="shared" si="30"/>
        <v>0</v>
      </c>
      <c r="R158">
        <f t="shared" si="27"/>
        <v>1.8560883254885499</v>
      </c>
    </row>
    <row r="159" spans="1:18" x14ac:dyDescent="0.45">
      <c r="A159" s="10" t="s">
        <v>6</v>
      </c>
      <c r="B159" s="10" t="s">
        <v>292</v>
      </c>
      <c r="C159" s="10">
        <v>3000</v>
      </c>
      <c r="D159" s="10" t="s">
        <v>335</v>
      </c>
      <c r="E159" s="10">
        <v>5.2779999999999996</v>
      </c>
      <c r="F159">
        <f>IF(ISNA(VLOOKUP(DKSalaries!D159,OverUnder!$A$2:$C$13,3,FALSE)),1,VLOOKUP(DKSalaries!D159,OverUnder!$A$2:$C$13,3,FALSE))</f>
        <v>1</v>
      </c>
      <c r="G159">
        <f t="shared" si="24"/>
        <v>5.2779999999999996</v>
      </c>
      <c r="H159">
        <f>IF(ISNA(VLOOKUP(B159,Model!A:B,2,FALSE)),0,VLOOKUP(B159,Model!A:B,2,FALSE))</f>
        <v>4.68818854929998</v>
      </c>
      <c r="I159" s="4">
        <f t="shared" si="25"/>
        <v>4.68818854929998</v>
      </c>
      <c r="J159">
        <v>0</v>
      </c>
      <c r="K159">
        <f t="shared" si="26"/>
        <v>0</v>
      </c>
      <c r="L159">
        <f t="shared" si="23"/>
        <v>0</v>
      </c>
      <c r="M159">
        <f t="shared" si="30"/>
        <v>0</v>
      </c>
      <c r="N159">
        <f t="shared" si="30"/>
        <v>0</v>
      </c>
      <c r="O159">
        <f t="shared" si="30"/>
        <v>0</v>
      </c>
      <c r="P159">
        <f t="shared" si="30"/>
        <v>0</v>
      </c>
      <c r="Q159">
        <f t="shared" si="30"/>
        <v>0</v>
      </c>
      <c r="R159">
        <f t="shared" si="27"/>
        <v>1.5627295164333266</v>
      </c>
    </row>
    <row r="160" spans="1:18" x14ac:dyDescent="0.45">
      <c r="A160" s="10" t="s">
        <v>6</v>
      </c>
      <c r="B160" s="10" t="s">
        <v>293</v>
      </c>
      <c r="C160" s="10">
        <v>3000</v>
      </c>
      <c r="D160" s="10" t="s">
        <v>322</v>
      </c>
      <c r="E160" s="10">
        <v>6</v>
      </c>
      <c r="F160">
        <f>IF(ISNA(VLOOKUP(DKSalaries!D160,OverUnder!$A$2:$C$13,3,FALSE)),1,VLOOKUP(DKSalaries!D160,OverUnder!$A$2:$C$13,3,FALSE))</f>
        <v>1</v>
      </c>
      <c r="G160">
        <f t="shared" si="24"/>
        <v>6</v>
      </c>
      <c r="H160">
        <f>IF(ISNA(VLOOKUP(B160,Model!A:B,2,FALSE)),0,VLOOKUP(B160,Model!A:B,2,FALSE))</f>
        <v>0</v>
      </c>
      <c r="I160" s="4">
        <f t="shared" si="25"/>
        <v>0</v>
      </c>
      <c r="J160">
        <v>0</v>
      </c>
      <c r="K160">
        <f t="shared" si="26"/>
        <v>0</v>
      </c>
      <c r="L160">
        <f t="shared" si="23"/>
        <v>0</v>
      </c>
      <c r="M160">
        <f t="shared" si="30"/>
        <v>0</v>
      </c>
      <c r="N160">
        <f t="shared" si="30"/>
        <v>0</v>
      </c>
      <c r="O160">
        <f t="shared" si="30"/>
        <v>0</v>
      </c>
      <c r="P160">
        <f t="shared" si="30"/>
        <v>0</v>
      </c>
      <c r="Q160">
        <f t="shared" si="30"/>
        <v>0</v>
      </c>
      <c r="R160">
        <f t="shared" si="27"/>
        <v>0</v>
      </c>
    </row>
    <row r="161" spans="1:18" x14ac:dyDescent="0.45">
      <c r="A161" s="10" t="s">
        <v>8</v>
      </c>
      <c r="B161" s="10" t="s">
        <v>165</v>
      </c>
      <c r="C161" s="10">
        <v>3000</v>
      </c>
      <c r="D161" s="10" t="s">
        <v>329</v>
      </c>
      <c r="E161" s="10">
        <v>0</v>
      </c>
      <c r="F161">
        <f>IF(ISNA(VLOOKUP(DKSalaries!D161,OverUnder!$A$2:$C$13,3,FALSE)),1,VLOOKUP(DKSalaries!D161,OverUnder!$A$2:$C$13,3,FALSE))</f>
        <v>1</v>
      </c>
      <c r="G161">
        <f t="shared" si="24"/>
        <v>0</v>
      </c>
      <c r="H161">
        <f>IF(ISNA(VLOOKUP(B161,Model!A:B,2,FALSE)),0,VLOOKUP(B161,Model!A:B,2,FALSE))</f>
        <v>0</v>
      </c>
      <c r="I161" s="4">
        <f t="shared" si="25"/>
        <v>0</v>
      </c>
      <c r="J161">
        <v>0</v>
      </c>
      <c r="K161">
        <f t="shared" si="26"/>
        <v>0</v>
      </c>
      <c r="L161">
        <f t="shared" si="23"/>
        <v>0</v>
      </c>
      <c r="M161">
        <f t="shared" si="30"/>
        <v>0</v>
      </c>
      <c r="N161">
        <f t="shared" si="30"/>
        <v>0</v>
      </c>
      <c r="O161">
        <f t="shared" si="30"/>
        <v>0</v>
      </c>
      <c r="P161">
        <f t="shared" si="30"/>
        <v>0</v>
      </c>
      <c r="Q161">
        <f t="shared" si="30"/>
        <v>0</v>
      </c>
      <c r="R161">
        <f t="shared" si="27"/>
        <v>0</v>
      </c>
    </row>
    <row r="162" spans="1:18" x14ac:dyDescent="0.45">
      <c r="A162" s="10" t="s">
        <v>9</v>
      </c>
      <c r="B162" s="10" t="s">
        <v>381</v>
      </c>
      <c r="C162" s="10">
        <v>3000</v>
      </c>
      <c r="D162" s="10" t="s">
        <v>329</v>
      </c>
      <c r="E162" s="10">
        <v>9.7219999999999995</v>
      </c>
      <c r="F162">
        <f>IF(ISNA(VLOOKUP(DKSalaries!D162,OverUnder!$A$2:$C$13,3,FALSE)),1,VLOOKUP(DKSalaries!D162,OverUnder!$A$2:$C$13,3,FALSE))</f>
        <v>1</v>
      </c>
      <c r="G162">
        <f t="shared" si="24"/>
        <v>9.7219999999999995</v>
      </c>
      <c r="H162">
        <f>IF(ISNA(VLOOKUP(B162,Model!A:B,2,FALSE)),0,VLOOKUP(B162,Model!A:B,2,FALSE))</f>
        <v>7.10569627745818</v>
      </c>
      <c r="I162" s="4">
        <f t="shared" si="25"/>
        <v>7.10569627745818</v>
      </c>
      <c r="J162">
        <v>0</v>
      </c>
      <c r="K162">
        <f t="shared" si="26"/>
        <v>0</v>
      </c>
      <c r="L162">
        <f t="shared" si="23"/>
        <v>0</v>
      </c>
      <c r="M162">
        <f t="shared" ref="M162:Q171" si="31">$J162*IF($A162=M$1,1,0)</f>
        <v>0</v>
      </c>
      <c r="N162">
        <f t="shared" si="31"/>
        <v>0</v>
      </c>
      <c r="O162">
        <f t="shared" si="31"/>
        <v>0</v>
      </c>
      <c r="P162">
        <f t="shared" si="31"/>
        <v>0</v>
      </c>
      <c r="Q162">
        <f t="shared" si="31"/>
        <v>0</v>
      </c>
      <c r="R162">
        <f t="shared" si="27"/>
        <v>2.3685654258193933</v>
      </c>
    </row>
    <row r="163" spans="1:18" x14ac:dyDescent="0.45">
      <c r="A163" s="10" t="s">
        <v>7</v>
      </c>
      <c r="B163" s="10" t="s">
        <v>166</v>
      </c>
      <c r="C163" s="10">
        <v>3000</v>
      </c>
      <c r="D163" s="10" t="s">
        <v>329</v>
      </c>
      <c r="E163" s="10">
        <v>8.25</v>
      </c>
      <c r="F163">
        <f>IF(ISNA(VLOOKUP(DKSalaries!D163,OverUnder!$A$2:$C$13,3,FALSE)),1,VLOOKUP(DKSalaries!D163,OverUnder!$A$2:$C$13,3,FALSE))</f>
        <v>1</v>
      </c>
      <c r="G163">
        <f t="shared" si="24"/>
        <v>8.25</v>
      </c>
      <c r="H163">
        <f>IF(ISNA(VLOOKUP(B163,Model!A:B,2,FALSE)),0,VLOOKUP(B163,Model!A:B,2,FALSE))</f>
        <v>6.7048311650343502</v>
      </c>
      <c r="I163" s="4">
        <f t="shared" si="25"/>
        <v>6.7048311650343502</v>
      </c>
      <c r="J163">
        <v>0</v>
      </c>
      <c r="K163">
        <f t="shared" si="26"/>
        <v>0</v>
      </c>
      <c r="L163">
        <f t="shared" si="23"/>
        <v>0</v>
      </c>
      <c r="M163">
        <f t="shared" si="31"/>
        <v>0</v>
      </c>
      <c r="N163">
        <f t="shared" si="31"/>
        <v>0</v>
      </c>
      <c r="O163">
        <f t="shared" si="31"/>
        <v>0</v>
      </c>
      <c r="P163">
        <f t="shared" si="31"/>
        <v>0</v>
      </c>
      <c r="Q163">
        <f t="shared" si="31"/>
        <v>0</v>
      </c>
      <c r="R163">
        <f t="shared" si="27"/>
        <v>2.2349437216781167</v>
      </c>
    </row>
    <row r="164" spans="1:18" x14ac:dyDescent="0.45">
      <c r="A164" s="10" t="s">
        <v>8</v>
      </c>
      <c r="B164" s="10" t="s">
        <v>382</v>
      </c>
      <c r="C164" s="10">
        <v>3000</v>
      </c>
      <c r="D164" s="10" t="s">
        <v>326</v>
      </c>
      <c r="E164" s="10">
        <v>10.708</v>
      </c>
      <c r="F164">
        <f>IF(ISNA(VLOOKUP(DKSalaries!D164,OverUnder!$A$2:$C$13,3,FALSE)),1,VLOOKUP(DKSalaries!D164,OverUnder!$A$2:$C$13,3,FALSE))</f>
        <v>1</v>
      </c>
      <c r="G164">
        <f t="shared" si="24"/>
        <v>10.708</v>
      </c>
      <c r="H164">
        <f>IF(ISNA(VLOOKUP(B164,Model!A:B,2,FALSE)),0,VLOOKUP(B164,Model!A:B,2,FALSE))</f>
        <v>9.7860258370579398</v>
      </c>
      <c r="I164" s="4">
        <f t="shared" si="25"/>
        <v>9.7860258370579398</v>
      </c>
      <c r="J164">
        <v>0</v>
      </c>
      <c r="K164">
        <f t="shared" si="26"/>
        <v>0</v>
      </c>
      <c r="L164">
        <f t="shared" si="23"/>
        <v>0</v>
      </c>
      <c r="M164">
        <f t="shared" si="31"/>
        <v>0</v>
      </c>
      <c r="N164">
        <f t="shared" si="31"/>
        <v>0</v>
      </c>
      <c r="O164">
        <f t="shared" si="31"/>
        <v>0</v>
      </c>
      <c r="P164">
        <f t="shared" si="31"/>
        <v>0</v>
      </c>
      <c r="Q164">
        <f t="shared" si="31"/>
        <v>0</v>
      </c>
      <c r="R164">
        <f t="shared" si="27"/>
        <v>3.2620086123526466</v>
      </c>
    </row>
    <row r="165" spans="1:18" x14ac:dyDescent="0.45">
      <c r="A165" s="10" t="s">
        <v>8</v>
      </c>
      <c r="B165" s="10" t="s">
        <v>168</v>
      </c>
      <c r="C165" s="10">
        <v>3000</v>
      </c>
      <c r="D165" s="10" t="s">
        <v>323</v>
      </c>
      <c r="E165" s="10">
        <v>1.6879999999999999</v>
      </c>
      <c r="F165">
        <f>IF(ISNA(VLOOKUP(DKSalaries!D165,OverUnder!$A$2:$C$13,3,FALSE)),1,VLOOKUP(DKSalaries!D165,OverUnder!$A$2:$C$13,3,FALSE))</f>
        <v>1</v>
      </c>
      <c r="G165">
        <f t="shared" si="24"/>
        <v>1.6879999999999999</v>
      </c>
      <c r="H165">
        <f>IF(ISNA(VLOOKUP(B165,Model!A:B,2,FALSE)),0,VLOOKUP(B165,Model!A:B,2,FALSE))</f>
        <v>1.45974099099099</v>
      </c>
      <c r="I165" s="4">
        <f t="shared" si="25"/>
        <v>1.45974099099099</v>
      </c>
      <c r="J165">
        <v>0</v>
      </c>
      <c r="K165">
        <f t="shared" si="26"/>
        <v>0</v>
      </c>
      <c r="L165">
        <f t="shared" si="23"/>
        <v>0</v>
      </c>
      <c r="M165">
        <f t="shared" si="31"/>
        <v>0</v>
      </c>
      <c r="N165">
        <f t="shared" si="31"/>
        <v>0</v>
      </c>
      <c r="O165">
        <f t="shared" si="31"/>
        <v>0</v>
      </c>
      <c r="P165">
        <f t="shared" si="31"/>
        <v>0</v>
      </c>
      <c r="Q165">
        <f t="shared" si="31"/>
        <v>0</v>
      </c>
      <c r="R165">
        <f t="shared" si="27"/>
        <v>0.48658033033032999</v>
      </c>
    </row>
    <row r="166" spans="1:18" x14ac:dyDescent="0.45">
      <c r="A166" s="10" t="s">
        <v>5</v>
      </c>
      <c r="B166" s="10" t="s">
        <v>294</v>
      </c>
      <c r="C166" s="10">
        <v>3000</v>
      </c>
      <c r="D166" s="10" t="s">
        <v>335</v>
      </c>
      <c r="E166" s="10">
        <v>5.375</v>
      </c>
      <c r="F166">
        <f>IF(ISNA(VLOOKUP(DKSalaries!D166,OverUnder!$A$2:$C$13,3,FALSE)),1,VLOOKUP(DKSalaries!D166,OverUnder!$A$2:$C$13,3,FALSE))</f>
        <v>1</v>
      </c>
      <c r="G166">
        <f t="shared" si="24"/>
        <v>5.375</v>
      </c>
      <c r="H166">
        <f>IF(ISNA(VLOOKUP(B166,Model!A:B,2,FALSE)),0,VLOOKUP(B166,Model!A:B,2,FALSE))</f>
        <v>5.9375</v>
      </c>
      <c r="I166" s="4">
        <f t="shared" si="25"/>
        <v>5.9375</v>
      </c>
      <c r="J166">
        <v>0</v>
      </c>
      <c r="K166">
        <f t="shared" si="26"/>
        <v>0</v>
      </c>
      <c r="L166">
        <f t="shared" si="23"/>
        <v>0</v>
      </c>
      <c r="M166">
        <f t="shared" si="31"/>
        <v>0</v>
      </c>
      <c r="N166">
        <f t="shared" si="31"/>
        <v>0</v>
      </c>
      <c r="O166">
        <f t="shared" si="31"/>
        <v>0</v>
      </c>
      <c r="P166">
        <f t="shared" si="31"/>
        <v>0</v>
      </c>
      <c r="Q166">
        <f t="shared" si="31"/>
        <v>0</v>
      </c>
      <c r="R166">
        <f t="shared" si="27"/>
        <v>1.9791666666666667</v>
      </c>
    </row>
    <row r="167" spans="1:18" x14ac:dyDescent="0.45">
      <c r="A167" s="10" t="s">
        <v>6</v>
      </c>
      <c r="B167" s="10" t="s">
        <v>170</v>
      </c>
      <c r="C167" s="10">
        <v>3000</v>
      </c>
      <c r="D167" s="10" t="s">
        <v>332</v>
      </c>
      <c r="E167" s="10">
        <v>2</v>
      </c>
      <c r="F167">
        <f>IF(ISNA(VLOOKUP(DKSalaries!D167,OverUnder!$A$2:$C$13,3,FALSE)),1,VLOOKUP(DKSalaries!D167,OverUnder!$A$2:$C$13,3,FALSE))</f>
        <v>1</v>
      </c>
      <c r="G167">
        <f t="shared" si="24"/>
        <v>2</v>
      </c>
      <c r="H167">
        <f>IF(ISNA(VLOOKUP(B167,Model!A:B,2,FALSE)),0,VLOOKUP(B167,Model!A:B,2,FALSE))</f>
        <v>0.87962286215465502</v>
      </c>
      <c r="I167" s="4">
        <f t="shared" si="25"/>
        <v>0.87962286215465502</v>
      </c>
      <c r="J167">
        <v>0</v>
      </c>
      <c r="K167">
        <f t="shared" si="26"/>
        <v>0</v>
      </c>
      <c r="L167">
        <f t="shared" si="23"/>
        <v>0</v>
      </c>
      <c r="M167">
        <f t="shared" si="31"/>
        <v>0</v>
      </c>
      <c r="N167">
        <f t="shared" si="31"/>
        <v>0</v>
      </c>
      <c r="O167">
        <f t="shared" si="31"/>
        <v>0</v>
      </c>
      <c r="P167">
        <f t="shared" si="31"/>
        <v>0</v>
      </c>
      <c r="Q167">
        <f t="shared" si="31"/>
        <v>0</v>
      </c>
      <c r="R167">
        <f t="shared" si="27"/>
        <v>0.29320762071821832</v>
      </c>
    </row>
    <row r="168" spans="1:18" x14ac:dyDescent="0.45">
      <c r="A168" s="10" t="s">
        <v>5</v>
      </c>
      <c r="B168" s="10" t="s">
        <v>171</v>
      </c>
      <c r="C168" s="10">
        <v>3000</v>
      </c>
      <c r="D168" s="10" t="s">
        <v>322</v>
      </c>
      <c r="E168" s="10">
        <v>10.843999999999999</v>
      </c>
      <c r="F168">
        <f>IF(ISNA(VLOOKUP(DKSalaries!D168,OverUnder!$A$2:$C$13,3,FALSE)),1,VLOOKUP(DKSalaries!D168,OverUnder!$A$2:$C$13,3,FALSE))</f>
        <v>1</v>
      </c>
      <c r="G168">
        <f t="shared" si="24"/>
        <v>10.843999999999999</v>
      </c>
      <c r="H168">
        <f>IF(ISNA(VLOOKUP(B168,Model!A:B,2,FALSE)),0,VLOOKUP(B168,Model!A:B,2,FALSE))</f>
        <v>9.7620277266311302</v>
      </c>
      <c r="I168" s="4">
        <f t="shared" si="25"/>
        <v>9.7620277266311302</v>
      </c>
      <c r="J168">
        <v>0</v>
      </c>
      <c r="K168">
        <f t="shared" si="26"/>
        <v>0</v>
      </c>
      <c r="L168">
        <f t="shared" si="23"/>
        <v>0</v>
      </c>
      <c r="M168">
        <f t="shared" si="31"/>
        <v>0</v>
      </c>
      <c r="N168">
        <f t="shared" si="31"/>
        <v>0</v>
      </c>
      <c r="O168">
        <f t="shared" si="31"/>
        <v>0</v>
      </c>
      <c r="P168">
        <f t="shared" si="31"/>
        <v>0</v>
      </c>
      <c r="Q168">
        <f t="shared" si="31"/>
        <v>0</v>
      </c>
      <c r="R168">
        <f t="shared" si="27"/>
        <v>3.2540092422103766</v>
      </c>
    </row>
    <row r="169" spans="1:18" x14ac:dyDescent="0.45">
      <c r="A169" s="10" t="s">
        <v>5</v>
      </c>
      <c r="B169" s="10" t="s">
        <v>383</v>
      </c>
      <c r="C169" s="10">
        <v>3000</v>
      </c>
      <c r="D169" s="10" t="s">
        <v>335</v>
      </c>
      <c r="E169" s="10">
        <v>16.693999999999999</v>
      </c>
      <c r="F169">
        <f>IF(ISNA(VLOOKUP(DKSalaries!D169,OverUnder!$A$2:$C$13,3,FALSE)),1,VLOOKUP(DKSalaries!D169,OverUnder!$A$2:$C$13,3,FALSE))</f>
        <v>1</v>
      </c>
      <c r="G169">
        <f t="shared" si="24"/>
        <v>16.693999999999999</v>
      </c>
      <c r="H169">
        <f>IF(ISNA(VLOOKUP(B169,Model!A:B,2,FALSE)),0,VLOOKUP(B169,Model!A:B,2,FALSE))</f>
        <v>0</v>
      </c>
      <c r="I169" s="4">
        <f t="shared" si="25"/>
        <v>0</v>
      </c>
      <c r="J169">
        <v>0</v>
      </c>
      <c r="K169">
        <f t="shared" si="26"/>
        <v>0</v>
      </c>
      <c r="L169">
        <f t="shared" si="23"/>
        <v>0</v>
      </c>
      <c r="M169">
        <f t="shared" si="31"/>
        <v>0</v>
      </c>
      <c r="N169">
        <f t="shared" si="31"/>
        <v>0</v>
      </c>
      <c r="O169">
        <f t="shared" si="31"/>
        <v>0</v>
      </c>
      <c r="P169">
        <f t="shared" si="31"/>
        <v>0</v>
      </c>
      <c r="Q169">
        <f t="shared" si="31"/>
        <v>0</v>
      </c>
      <c r="R169">
        <f t="shared" si="27"/>
        <v>0</v>
      </c>
    </row>
    <row r="170" spans="1:18" x14ac:dyDescent="0.45">
      <c r="A170" s="10" t="s">
        <v>8</v>
      </c>
      <c r="B170" s="10" t="s">
        <v>172</v>
      </c>
      <c r="C170" s="10">
        <v>3000</v>
      </c>
      <c r="D170" s="10" t="s">
        <v>326</v>
      </c>
      <c r="E170" s="10">
        <v>4.75</v>
      </c>
      <c r="F170">
        <f>IF(ISNA(VLOOKUP(DKSalaries!D170,OverUnder!$A$2:$C$13,3,FALSE)),1,VLOOKUP(DKSalaries!D170,OverUnder!$A$2:$C$13,3,FALSE))</f>
        <v>1</v>
      </c>
      <c r="G170">
        <f t="shared" si="24"/>
        <v>4.75</v>
      </c>
      <c r="H170">
        <f>IF(ISNA(VLOOKUP(B170,Model!A:B,2,FALSE)),0,VLOOKUP(B170,Model!A:B,2,FALSE))</f>
        <v>7.5371621621621596</v>
      </c>
      <c r="I170" s="4">
        <f t="shared" si="25"/>
        <v>7.5371621621621596</v>
      </c>
      <c r="J170">
        <v>0</v>
      </c>
      <c r="K170">
        <f t="shared" si="26"/>
        <v>0</v>
      </c>
      <c r="L170">
        <f t="shared" si="23"/>
        <v>0</v>
      </c>
      <c r="M170">
        <f t="shared" si="31"/>
        <v>0</v>
      </c>
      <c r="N170">
        <f t="shared" si="31"/>
        <v>0</v>
      </c>
      <c r="O170">
        <f t="shared" si="31"/>
        <v>0</v>
      </c>
      <c r="P170">
        <f t="shared" si="31"/>
        <v>0</v>
      </c>
      <c r="Q170">
        <f t="shared" si="31"/>
        <v>0</v>
      </c>
      <c r="R170">
        <f t="shared" si="27"/>
        <v>2.5123873873873865</v>
      </c>
    </row>
    <row r="171" spans="1:18" x14ac:dyDescent="0.45">
      <c r="A171" s="10" t="s">
        <v>5</v>
      </c>
      <c r="B171" s="10" t="s">
        <v>384</v>
      </c>
      <c r="C171" s="10">
        <v>3000</v>
      </c>
      <c r="D171" s="10" t="s">
        <v>335</v>
      </c>
      <c r="E171" s="10">
        <v>0</v>
      </c>
      <c r="F171">
        <f>IF(ISNA(VLOOKUP(DKSalaries!D171,OverUnder!$A$2:$C$13,3,FALSE)),1,VLOOKUP(DKSalaries!D171,OverUnder!$A$2:$C$13,3,FALSE))</f>
        <v>1</v>
      </c>
      <c r="G171">
        <f t="shared" si="24"/>
        <v>0</v>
      </c>
      <c r="H171">
        <f>IF(ISNA(VLOOKUP(B171,Model!A:B,2,FALSE)),0,VLOOKUP(B171,Model!A:B,2,FALSE))</f>
        <v>0</v>
      </c>
      <c r="I171" s="4">
        <f t="shared" si="25"/>
        <v>0</v>
      </c>
      <c r="J171">
        <v>0</v>
      </c>
      <c r="K171">
        <f t="shared" si="26"/>
        <v>0</v>
      </c>
      <c r="L171">
        <f t="shared" si="23"/>
        <v>0</v>
      </c>
      <c r="M171">
        <f t="shared" si="31"/>
        <v>0</v>
      </c>
      <c r="N171">
        <f t="shared" si="31"/>
        <v>0</v>
      </c>
      <c r="O171">
        <f t="shared" si="31"/>
        <v>0</v>
      </c>
      <c r="P171">
        <f t="shared" si="31"/>
        <v>0</v>
      </c>
      <c r="Q171">
        <f t="shared" si="31"/>
        <v>0</v>
      </c>
      <c r="R171">
        <f t="shared" si="27"/>
        <v>0</v>
      </c>
    </row>
    <row r="172" spans="1:18" x14ac:dyDescent="0.45">
      <c r="A172" s="10" t="s">
        <v>6</v>
      </c>
      <c r="B172" s="10" t="s">
        <v>173</v>
      </c>
      <c r="C172" s="10">
        <v>3000</v>
      </c>
      <c r="D172" s="10" t="s">
        <v>329</v>
      </c>
      <c r="E172" s="10">
        <v>12.063000000000001</v>
      </c>
      <c r="F172">
        <f>IF(ISNA(VLOOKUP(DKSalaries!D172,OverUnder!$A$2:$C$13,3,FALSE)),1,VLOOKUP(DKSalaries!D172,OverUnder!$A$2:$C$13,3,FALSE))</f>
        <v>1</v>
      </c>
      <c r="G172">
        <f t="shared" si="24"/>
        <v>12.063000000000001</v>
      </c>
      <c r="H172">
        <f>IF(ISNA(VLOOKUP(B172,Model!A:B,2,FALSE)),0,VLOOKUP(B172,Model!A:B,2,FALSE))</f>
        <v>9.3595234614822402</v>
      </c>
      <c r="I172" s="4">
        <f t="shared" si="25"/>
        <v>9.3595234614822402</v>
      </c>
      <c r="J172">
        <v>0</v>
      </c>
      <c r="K172">
        <f t="shared" si="26"/>
        <v>0</v>
      </c>
      <c r="L172">
        <f t="shared" si="23"/>
        <v>0</v>
      </c>
      <c r="M172">
        <f t="shared" ref="M172:Q181" si="32">$J172*IF($A172=M$1,1,0)</f>
        <v>0</v>
      </c>
      <c r="N172">
        <f t="shared" si="32"/>
        <v>0</v>
      </c>
      <c r="O172">
        <f t="shared" si="32"/>
        <v>0</v>
      </c>
      <c r="P172">
        <f t="shared" si="32"/>
        <v>0</v>
      </c>
      <c r="Q172">
        <f t="shared" si="32"/>
        <v>0</v>
      </c>
      <c r="R172">
        <f t="shared" si="27"/>
        <v>3.1198411538274136</v>
      </c>
    </row>
    <row r="173" spans="1:18" x14ac:dyDescent="0.45">
      <c r="A173" s="10" t="s">
        <v>8</v>
      </c>
      <c r="B173" s="10" t="s">
        <v>174</v>
      </c>
      <c r="C173" s="10">
        <v>3000</v>
      </c>
      <c r="D173" s="10" t="s">
        <v>334</v>
      </c>
      <c r="E173" s="10">
        <v>0</v>
      </c>
      <c r="F173">
        <f>IF(ISNA(VLOOKUP(DKSalaries!D173,OverUnder!$A$2:$C$13,3,FALSE)),1,VLOOKUP(DKSalaries!D173,OverUnder!$A$2:$C$13,3,FALSE))</f>
        <v>1</v>
      </c>
      <c r="G173">
        <f t="shared" si="24"/>
        <v>0</v>
      </c>
      <c r="H173">
        <f>IF(ISNA(VLOOKUP(B173,Model!A:B,2,FALSE)),0,VLOOKUP(B173,Model!A:B,2,FALSE))</f>
        <v>0</v>
      </c>
      <c r="I173" s="4">
        <f t="shared" si="25"/>
        <v>0</v>
      </c>
      <c r="J173">
        <v>0</v>
      </c>
      <c r="K173">
        <f t="shared" si="26"/>
        <v>0</v>
      </c>
      <c r="L173">
        <f t="shared" si="23"/>
        <v>0</v>
      </c>
      <c r="M173">
        <f t="shared" si="32"/>
        <v>0</v>
      </c>
      <c r="N173">
        <f t="shared" si="32"/>
        <v>0</v>
      </c>
      <c r="O173">
        <f t="shared" si="32"/>
        <v>0</v>
      </c>
      <c r="P173">
        <f t="shared" si="32"/>
        <v>0</v>
      </c>
      <c r="Q173">
        <f t="shared" si="32"/>
        <v>0</v>
      </c>
      <c r="R173">
        <f t="shared" si="27"/>
        <v>0</v>
      </c>
    </row>
    <row r="174" spans="1:18" x14ac:dyDescent="0.45">
      <c r="A174" s="10" t="s">
        <v>6</v>
      </c>
      <c r="B174" s="10" t="s">
        <v>385</v>
      </c>
      <c r="C174" s="10">
        <v>3000</v>
      </c>
      <c r="D174" s="10" t="s">
        <v>335</v>
      </c>
      <c r="E174" s="10">
        <v>3.625</v>
      </c>
      <c r="F174">
        <f>IF(ISNA(VLOOKUP(DKSalaries!D174,OverUnder!$A$2:$C$13,3,FALSE)),1,VLOOKUP(DKSalaries!D174,OverUnder!$A$2:$C$13,3,FALSE))</f>
        <v>1</v>
      </c>
      <c r="G174">
        <f t="shared" si="24"/>
        <v>3.625</v>
      </c>
      <c r="H174">
        <f>IF(ISNA(VLOOKUP(B174,Model!A:B,2,FALSE)),0,VLOOKUP(B174,Model!A:B,2,FALSE))</f>
        <v>3.9249833372539702</v>
      </c>
      <c r="I174" s="4">
        <f t="shared" si="25"/>
        <v>3.9249833372539702</v>
      </c>
      <c r="J174">
        <v>0</v>
      </c>
      <c r="K174">
        <f t="shared" si="26"/>
        <v>0</v>
      </c>
      <c r="L174">
        <f t="shared" si="23"/>
        <v>0</v>
      </c>
      <c r="M174">
        <f t="shared" si="32"/>
        <v>0</v>
      </c>
      <c r="N174">
        <f t="shared" si="32"/>
        <v>0</v>
      </c>
      <c r="O174">
        <f t="shared" si="32"/>
        <v>0</v>
      </c>
      <c r="P174">
        <f t="shared" si="32"/>
        <v>0</v>
      </c>
      <c r="Q174">
        <f t="shared" si="32"/>
        <v>0</v>
      </c>
      <c r="R174">
        <f t="shared" si="27"/>
        <v>1.3083277790846568</v>
      </c>
    </row>
    <row r="175" spans="1:18" x14ac:dyDescent="0.45">
      <c r="A175" s="10" t="s">
        <v>6</v>
      </c>
      <c r="B175" s="10" t="s">
        <v>176</v>
      </c>
      <c r="C175" s="10">
        <v>3000</v>
      </c>
      <c r="D175" s="10" t="s">
        <v>332</v>
      </c>
      <c r="E175" s="10">
        <v>5.5830000000000002</v>
      </c>
      <c r="F175">
        <f>IF(ISNA(VLOOKUP(DKSalaries!D175,OverUnder!$A$2:$C$13,3,FALSE)),1,VLOOKUP(DKSalaries!D175,OverUnder!$A$2:$C$13,3,FALSE))</f>
        <v>1</v>
      </c>
      <c r="G175">
        <f t="shared" si="24"/>
        <v>5.5830000000000002</v>
      </c>
      <c r="H175">
        <f>IF(ISNA(VLOOKUP(B175,Model!A:B,2,FALSE)),0,VLOOKUP(B175,Model!A:B,2,FALSE))</f>
        <v>3.0841077072938798</v>
      </c>
      <c r="I175" s="4">
        <f t="shared" si="25"/>
        <v>3.0841077072938798</v>
      </c>
      <c r="J175">
        <v>0</v>
      </c>
      <c r="K175">
        <f t="shared" si="26"/>
        <v>0</v>
      </c>
      <c r="L175">
        <f t="shared" si="23"/>
        <v>0</v>
      </c>
      <c r="M175">
        <f t="shared" si="32"/>
        <v>0</v>
      </c>
      <c r="N175">
        <f t="shared" si="32"/>
        <v>0</v>
      </c>
      <c r="O175">
        <f t="shared" si="32"/>
        <v>0</v>
      </c>
      <c r="P175">
        <f t="shared" si="32"/>
        <v>0</v>
      </c>
      <c r="Q175">
        <f t="shared" si="32"/>
        <v>0</v>
      </c>
      <c r="R175">
        <f t="shared" si="27"/>
        <v>1.0280359024312933</v>
      </c>
    </row>
    <row r="176" spans="1:18" x14ac:dyDescent="0.45">
      <c r="A176" s="10" t="s">
        <v>9</v>
      </c>
      <c r="B176" s="10" t="s">
        <v>177</v>
      </c>
      <c r="C176" s="10">
        <v>3000</v>
      </c>
      <c r="D176" s="10" t="s">
        <v>329</v>
      </c>
      <c r="E176" s="10">
        <v>3.625</v>
      </c>
      <c r="F176">
        <f>IF(ISNA(VLOOKUP(DKSalaries!D176,OverUnder!$A$2:$C$13,3,FALSE)),1,VLOOKUP(DKSalaries!D176,OverUnder!$A$2:$C$13,3,FALSE))</f>
        <v>1</v>
      </c>
      <c r="G176">
        <f t="shared" si="24"/>
        <v>3.625</v>
      </c>
      <c r="H176">
        <f>IF(ISNA(VLOOKUP(B176,Model!A:B,2,FALSE)),0,VLOOKUP(B176,Model!A:B,2,FALSE))</f>
        <v>4.0625</v>
      </c>
      <c r="I176" s="4">
        <f t="shared" si="25"/>
        <v>4.0625</v>
      </c>
      <c r="J176">
        <v>0</v>
      </c>
      <c r="K176">
        <f t="shared" si="26"/>
        <v>0</v>
      </c>
      <c r="L176">
        <f t="shared" si="23"/>
        <v>0</v>
      </c>
      <c r="M176">
        <f t="shared" si="32"/>
        <v>0</v>
      </c>
      <c r="N176">
        <f t="shared" si="32"/>
        <v>0</v>
      </c>
      <c r="O176">
        <f t="shared" si="32"/>
        <v>0</v>
      </c>
      <c r="P176">
        <f t="shared" si="32"/>
        <v>0</v>
      </c>
      <c r="Q176">
        <f t="shared" si="32"/>
        <v>0</v>
      </c>
      <c r="R176">
        <f t="shared" si="27"/>
        <v>1.3541666666666667</v>
      </c>
    </row>
    <row r="177" spans="1:18" x14ac:dyDescent="0.45">
      <c r="A177" s="10" t="s">
        <v>8</v>
      </c>
      <c r="B177" s="10" t="s">
        <v>386</v>
      </c>
      <c r="C177" s="10">
        <v>3000</v>
      </c>
      <c r="D177" s="10" t="s">
        <v>323</v>
      </c>
      <c r="E177" s="10">
        <v>5.25</v>
      </c>
      <c r="F177">
        <f>IF(ISNA(VLOOKUP(DKSalaries!D177,OverUnder!$A$2:$C$13,3,FALSE)),1,VLOOKUP(DKSalaries!D177,OverUnder!$A$2:$C$13,3,FALSE))</f>
        <v>1</v>
      </c>
      <c r="G177">
        <f t="shared" si="24"/>
        <v>5.25</v>
      </c>
      <c r="H177">
        <f>IF(ISNA(VLOOKUP(B177,Model!A:B,2,FALSE)),0,VLOOKUP(B177,Model!A:B,2,FALSE))</f>
        <v>4.9859304195292999</v>
      </c>
      <c r="I177" s="4">
        <f t="shared" si="25"/>
        <v>4.9859304195292999</v>
      </c>
      <c r="J177">
        <v>0</v>
      </c>
      <c r="K177">
        <f t="shared" si="26"/>
        <v>0</v>
      </c>
      <c r="L177">
        <f t="shared" si="23"/>
        <v>0</v>
      </c>
      <c r="M177">
        <f t="shared" si="32"/>
        <v>0</v>
      </c>
      <c r="N177">
        <f t="shared" si="32"/>
        <v>0</v>
      </c>
      <c r="O177">
        <f t="shared" si="32"/>
        <v>0</v>
      </c>
      <c r="P177">
        <f t="shared" si="32"/>
        <v>0</v>
      </c>
      <c r="Q177">
        <f t="shared" si="32"/>
        <v>0</v>
      </c>
      <c r="R177">
        <f t="shared" si="27"/>
        <v>1.6619768065097666</v>
      </c>
    </row>
    <row r="178" spans="1:18" x14ac:dyDescent="0.45">
      <c r="A178" s="10" t="s">
        <v>5</v>
      </c>
      <c r="B178" s="10" t="s">
        <v>387</v>
      </c>
      <c r="C178" s="10">
        <v>3000</v>
      </c>
      <c r="D178" s="10" t="s">
        <v>326</v>
      </c>
      <c r="E178" s="10">
        <v>12.3</v>
      </c>
      <c r="F178">
        <f>IF(ISNA(VLOOKUP(DKSalaries!D178,OverUnder!$A$2:$C$13,3,FALSE)),1,VLOOKUP(DKSalaries!D178,OverUnder!$A$2:$C$13,3,FALSE))</f>
        <v>1</v>
      </c>
      <c r="G178">
        <f t="shared" si="24"/>
        <v>12.3</v>
      </c>
      <c r="H178">
        <f>IF(ISNA(VLOOKUP(B178,Model!A:B,2,FALSE)),0,VLOOKUP(B178,Model!A:B,2,FALSE))</f>
        <v>11.4013181287654</v>
      </c>
      <c r="I178" s="4">
        <f t="shared" si="25"/>
        <v>11.4013181287654</v>
      </c>
      <c r="J178">
        <v>0</v>
      </c>
      <c r="K178">
        <f t="shared" si="26"/>
        <v>0</v>
      </c>
      <c r="L178">
        <f t="shared" si="23"/>
        <v>0</v>
      </c>
      <c r="M178">
        <f t="shared" si="32"/>
        <v>0</v>
      </c>
      <c r="N178">
        <f t="shared" si="32"/>
        <v>0</v>
      </c>
      <c r="O178">
        <f t="shared" si="32"/>
        <v>0</v>
      </c>
      <c r="P178">
        <f t="shared" si="32"/>
        <v>0</v>
      </c>
      <c r="Q178">
        <f t="shared" si="32"/>
        <v>0</v>
      </c>
      <c r="R178">
        <f t="shared" si="27"/>
        <v>3.8004393762551336</v>
      </c>
    </row>
    <row r="179" spans="1:18" x14ac:dyDescent="0.45">
      <c r="A179" s="10" t="s">
        <v>5</v>
      </c>
      <c r="B179" s="10" t="s">
        <v>388</v>
      </c>
      <c r="C179" s="10">
        <v>3000</v>
      </c>
      <c r="D179" s="10" t="s">
        <v>325</v>
      </c>
      <c r="E179" s="10">
        <v>8.9689999999999994</v>
      </c>
      <c r="F179">
        <f>IF(ISNA(VLOOKUP(DKSalaries!D179,OverUnder!$A$2:$C$13,3,FALSE)),1,VLOOKUP(DKSalaries!D179,OverUnder!$A$2:$C$13,3,FALSE))</f>
        <v>1</v>
      </c>
      <c r="G179">
        <f t="shared" si="24"/>
        <v>8.9689999999999994</v>
      </c>
      <c r="H179">
        <f>IF(ISNA(VLOOKUP(B179,Model!A:B,2,FALSE)),0,VLOOKUP(B179,Model!A:B,2,FALSE))</f>
        <v>7.6815495994176599</v>
      </c>
      <c r="I179" s="4">
        <f t="shared" si="25"/>
        <v>7.6815495994176599</v>
      </c>
      <c r="J179">
        <v>0</v>
      </c>
      <c r="K179">
        <f t="shared" si="26"/>
        <v>0</v>
      </c>
      <c r="L179">
        <f t="shared" si="23"/>
        <v>0</v>
      </c>
      <c r="M179">
        <f t="shared" si="32"/>
        <v>0</v>
      </c>
      <c r="N179">
        <f t="shared" si="32"/>
        <v>0</v>
      </c>
      <c r="O179">
        <f t="shared" si="32"/>
        <v>0</v>
      </c>
      <c r="P179">
        <f t="shared" si="32"/>
        <v>0</v>
      </c>
      <c r="Q179">
        <f t="shared" si="32"/>
        <v>0</v>
      </c>
      <c r="R179">
        <f t="shared" si="27"/>
        <v>2.5605165331392201</v>
      </c>
    </row>
    <row r="180" spans="1:18" x14ac:dyDescent="0.45">
      <c r="A180" s="10" t="s">
        <v>5</v>
      </c>
      <c r="B180" s="10" t="s">
        <v>296</v>
      </c>
      <c r="C180" s="10">
        <v>3000</v>
      </c>
      <c r="D180" s="10" t="s">
        <v>335</v>
      </c>
      <c r="E180" s="10">
        <v>11.775</v>
      </c>
      <c r="F180">
        <f>IF(ISNA(VLOOKUP(DKSalaries!D180,OverUnder!$A$2:$C$13,3,FALSE)),1,VLOOKUP(DKSalaries!D180,OverUnder!$A$2:$C$13,3,FALSE))</f>
        <v>1</v>
      </c>
      <c r="G180">
        <f t="shared" si="24"/>
        <v>11.775</v>
      </c>
      <c r="H180">
        <f>IF(ISNA(VLOOKUP(B180,Model!A:B,2,FALSE)),0,VLOOKUP(B180,Model!A:B,2,FALSE))</f>
        <v>14.3690822275491</v>
      </c>
      <c r="I180" s="4">
        <f t="shared" si="25"/>
        <v>14.3690822275491</v>
      </c>
      <c r="J180">
        <v>0</v>
      </c>
      <c r="K180">
        <f t="shared" si="26"/>
        <v>0</v>
      </c>
      <c r="L180">
        <f t="shared" si="23"/>
        <v>0</v>
      </c>
      <c r="M180">
        <f t="shared" si="32"/>
        <v>0</v>
      </c>
      <c r="N180">
        <f t="shared" si="32"/>
        <v>0</v>
      </c>
      <c r="O180">
        <f t="shared" si="32"/>
        <v>0</v>
      </c>
      <c r="P180">
        <f t="shared" si="32"/>
        <v>0</v>
      </c>
      <c r="Q180">
        <f t="shared" si="32"/>
        <v>0</v>
      </c>
      <c r="R180">
        <f t="shared" si="27"/>
        <v>4.7896940758497006</v>
      </c>
    </row>
    <row r="181" spans="1:18" x14ac:dyDescent="0.45">
      <c r="A181" s="10" t="s">
        <v>6</v>
      </c>
      <c r="B181" s="10" t="s">
        <v>389</v>
      </c>
      <c r="C181" s="10">
        <v>3000</v>
      </c>
      <c r="D181" s="10" t="s">
        <v>325</v>
      </c>
      <c r="E181" s="10">
        <v>3.75</v>
      </c>
      <c r="F181">
        <f>IF(ISNA(VLOOKUP(DKSalaries!D181,OverUnder!$A$2:$C$13,3,FALSE)),1,VLOOKUP(DKSalaries!D181,OverUnder!$A$2:$C$13,3,FALSE))</f>
        <v>1</v>
      </c>
      <c r="G181">
        <f t="shared" si="24"/>
        <v>3.75</v>
      </c>
      <c r="H181">
        <f>IF(ISNA(VLOOKUP(B181,Model!A:B,2,FALSE)),0,VLOOKUP(B181,Model!A:B,2,FALSE))</f>
        <v>4.0619266055045804</v>
      </c>
      <c r="I181" s="4">
        <f t="shared" si="25"/>
        <v>4.0619266055045804</v>
      </c>
      <c r="J181">
        <v>0</v>
      </c>
      <c r="K181">
        <f t="shared" si="26"/>
        <v>0</v>
      </c>
      <c r="L181">
        <f t="shared" si="23"/>
        <v>0</v>
      </c>
      <c r="M181">
        <f t="shared" si="32"/>
        <v>0</v>
      </c>
      <c r="N181">
        <f t="shared" si="32"/>
        <v>0</v>
      </c>
      <c r="O181">
        <f t="shared" si="32"/>
        <v>0</v>
      </c>
      <c r="P181">
        <f t="shared" si="32"/>
        <v>0</v>
      </c>
      <c r="Q181">
        <f t="shared" si="32"/>
        <v>0</v>
      </c>
      <c r="R181">
        <f t="shared" si="27"/>
        <v>1.3539755351681935</v>
      </c>
    </row>
    <row r="182" spans="1:18" x14ac:dyDescent="0.45">
      <c r="A182" s="10" t="s">
        <v>6</v>
      </c>
      <c r="B182" s="10" t="s">
        <v>179</v>
      </c>
      <c r="C182" s="10">
        <v>3000</v>
      </c>
      <c r="D182" s="10" t="s">
        <v>326</v>
      </c>
      <c r="E182" s="10">
        <v>2.4</v>
      </c>
      <c r="F182">
        <f>IF(ISNA(VLOOKUP(DKSalaries!D182,OverUnder!$A$2:$C$13,3,FALSE)),1,VLOOKUP(DKSalaries!D182,OverUnder!$A$2:$C$13,3,FALSE))</f>
        <v>1</v>
      </c>
      <c r="G182">
        <f t="shared" si="24"/>
        <v>2.4</v>
      </c>
      <c r="H182">
        <f>IF(ISNA(VLOOKUP(B182,Model!A:B,2,FALSE)),0,VLOOKUP(B182,Model!A:B,2,FALSE))</f>
        <v>2.96228621546557</v>
      </c>
      <c r="I182" s="4">
        <f t="shared" si="25"/>
        <v>2.96228621546557</v>
      </c>
      <c r="J182">
        <v>0</v>
      </c>
      <c r="K182">
        <f t="shared" si="26"/>
        <v>0</v>
      </c>
      <c r="L182">
        <f t="shared" si="23"/>
        <v>0</v>
      </c>
      <c r="M182">
        <f t="shared" ref="M182:Q191" si="33">$J182*IF($A182=M$1,1,0)</f>
        <v>0</v>
      </c>
      <c r="N182">
        <f t="shared" si="33"/>
        <v>0</v>
      </c>
      <c r="O182">
        <f t="shared" si="33"/>
        <v>0</v>
      </c>
      <c r="P182">
        <f t="shared" si="33"/>
        <v>0</v>
      </c>
      <c r="Q182">
        <f t="shared" si="33"/>
        <v>0</v>
      </c>
      <c r="R182">
        <f t="shared" si="27"/>
        <v>0.98742873848852342</v>
      </c>
    </row>
    <row r="183" spans="1:18" x14ac:dyDescent="0.45">
      <c r="A183" s="10" t="s">
        <v>6</v>
      </c>
      <c r="B183" s="10" t="s">
        <v>180</v>
      </c>
      <c r="C183" s="10">
        <v>3000</v>
      </c>
      <c r="D183" s="10" t="s">
        <v>334</v>
      </c>
      <c r="E183" s="10">
        <v>5.4169999999999998</v>
      </c>
      <c r="F183">
        <f>IF(ISNA(VLOOKUP(DKSalaries!D183,OverUnder!$A$2:$C$13,3,FALSE)),1,VLOOKUP(DKSalaries!D183,OverUnder!$A$2:$C$13,3,FALSE))</f>
        <v>1</v>
      </c>
      <c r="G183">
        <f t="shared" si="24"/>
        <v>5.4169999999999998</v>
      </c>
      <c r="H183">
        <f>IF(ISNA(VLOOKUP(B183,Model!A:B,2,FALSE)),0,VLOOKUP(B183,Model!A:B,2,FALSE))</f>
        <v>4.4803477613110596</v>
      </c>
      <c r="I183" s="4">
        <f t="shared" si="25"/>
        <v>4.4803477613110596</v>
      </c>
      <c r="J183">
        <v>0</v>
      </c>
      <c r="K183">
        <f t="shared" si="26"/>
        <v>0</v>
      </c>
      <c r="L183">
        <f t="shared" si="23"/>
        <v>0</v>
      </c>
      <c r="M183">
        <f t="shared" si="33"/>
        <v>0</v>
      </c>
      <c r="N183">
        <f t="shared" si="33"/>
        <v>0</v>
      </c>
      <c r="O183">
        <f t="shared" si="33"/>
        <v>0</v>
      </c>
      <c r="P183">
        <f t="shared" si="33"/>
        <v>0</v>
      </c>
      <c r="Q183">
        <f t="shared" si="33"/>
        <v>0</v>
      </c>
      <c r="R183">
        <f t="shared" si="27"/>
        <v>1.4934492537703532</v>
      </c>
    </row>
    <row r="184" spans="1:18" x14ac:dyDescent="0.45">
      <c r="A184" s="10" t="s">
        <v>6</v>
      </c>
      <c r="B184" s="10" t="s">
        <v>297</v>
      </c>
      <c r="C184" s="10">
        <v>3000</v>
      </c>
      <c r="D184" s="10" t="s">
        <v>333</v>
      </c>
      <c r="E184" s="10">
        <v>5</v>
      </c>
      <c r="F184">
        <f>IF(ISNA(VLOOKUP(DKSalaries!D184,OverUnder!$A$2:$C$13,3,FALSE)),1,VLOOKUP(DKSalaries!D184,OverUnder!$A$2:$C$13,3,FALSE))</f>
        <v>1</v>
      </c>
      <c r="G184">
        <f t="shared" si="24"/>
        <v>5</v>
      </c>
      <c r="H184">
        <f>IF(ISNA(VLOOKUP(B184,Model!A:B,2,FALSE)),0,VLOOKUP(B184,Model!A:B,2,FALSE))</f>
        <v>3.9067221344265901</v>
      </c>
      <c r="I184" s="4">
        <f t="shared" si="25"/>
        <v>3.9067221344265901</v>
      </c>
      <c r="J184">
        <v>0</v>
      </c>
      <c r="K184">
        <f t="shared" si="26"/>
        <v>0</v>
      </c>
      <c r="L184">
        <f t="shared" si="23"/>
        <v>0</v>
      </c>
      <c r="M184">
        <f t="shared" si="33"/>
        <v>0</v>
      </c>
      <c r="N184">
        <f t="shared" si="33"/>
        <v>0</v>
      </c>
      <c r="O184">
        <f t="shared" si="33"/>
        <v>0</v>
      </c>
      <c r="P184">
        <f t="shared" si="33"/>
        <v>0</v>
      </c>
      <c r="Q184">
        <f t="shared" si="33"/>
        <v>0</v>
      </c>
      <c r="R184">
        <f t="shared" si="27"/>
        <v>1.3022407114755301</v>
      </c>
    </row>
    <row r="185" spans="1:18" x14ac:dyDescent="0.45">
      <c r="A185" s="10" t="s">
        <v>8</v>
      </c>
      <c r="B185" s="10" t="s">
        <v>390</v>
      </c>
      <c r="C185" s="10">
        <v>3000</v>
      </c>
      <c r="D185" s="10" t="s">
        <v>325</v>
      </c>
      <c r="E185" s="10">
        <v>4.5629999999999997</v>
      </c>
      <c r="F185">
        <f>IF(ISNA(VLOOKUP(DKSalaries!D185,OverUnder!$A$2:$C$13,3,FALSE)),1,VLOOKUP(DKSalaries!D185,OverUnder!$A$2:$C$13,3,FALSE))</f>
        <v>1</v>
      </c>
      <c r="G185">
        <f t="shared" si="24"/>
        <v>4.5629999999999997</v>
      </c>
      <c r="H185">
        <f>IF(ISNA(VLOOKUP(B185,Model!A:B,2,FALSE)),0,VLOOKUP(B185,Model!A:B,2,FALSE))</f>
        <v>4.4377815315315301</v>
      </c>
      <c r="I185" s="4">
        <f t="shared" si="25"/>
        <v>4.4377815315315301</v>
      </c>
      <c r="J185">
        <v>0</v>
      </c>
      <c r="K185">
        <f t="shared" si="26"/>
        <v>0</v>
      </c>
      <c r="L185">
        <f t="shared" si="23"/>
        <v>0</v>
      </c>
      <c r="M185">
        <f t="shared" si="33"/>
        <v>0</v>
      </c>
      <c r="N185">
        <f t="shared" si="33"/>
        <v>0</v>
      </c>
      <c r="O185">
        <f t="shared" si="33"/>
        <v>0</v>
      </c>
      <c r="P185">
        <f t="shared" si="33"/>
        <v>0</v>
      </c>
      <c r="Q185">
        <f t="shared" si="33"/>
        <v>0</v>
      </c>
      <c r="R185">
        <f t="shared" si="27"/>
        <v>1.4792605105105099</v>
      </c>
    </row>
    <row r="186" spans="1:18" x14ac:dyDescent="0.45">
      <c r="A186" s="10" t="s">
        <v>7</v>
      </c>
      <c r="B186" s="10" t="s">
        <v>298</v>
      </c>
      <c r="C186" s="10">
        <v>3000</v>
      </c>
      <c r="D186" s="10" t="s">
        <v>333</v>
      </c>
      <c r="E186" s="10">
        <v>10.778</v>
      </c>
      <c r="F186">
        <f>IF(ISNA(VLOOKUP(DKSalaries!D186,OverUnder!$A$2:$C$13,3,FALSE)),1,VLOOKUP(DKSalaries!D186,OverUnder!$A$2:$C$13,3,FALSE))</f>
        <v>1</v>
      </c>
      <c r="G186">
        <f t="shared" si="24"/>
        <v>10.778</v>
      </c>
      <c r="H186">
        <f>IF(ISNA(VLOOKUP(B186,Model!A:B,2,FALSE)),0,VLOOKUP(B186,Model!A:B,2,FALSE))</f>
        <v>10.3757053622399</v>
      </c>
      <c r="I186" s="4">
        <f t="shared" si="25"/>
        <v>10.3757053622399</v>
      </c>
      <c r="J186">
        <v>0</v>
      </c>
      <c r="K186">
        <f t="shared" si="26"/>
        <v>0</v>
      </c>
      <c r="L186">
        <f t="shared" si="23"/>
        <v>0</v>
      </c>
      <c r="M186">
        <f t="shared" si="33"/>
        <v>0</v>
      </c>
      <c r="N186">
        <f t="shared" si="33"/>
        <v>0</v>
      </c>
      <c r="O186">
        <f t="shared" si="33"/>
        <v>0</v>
      </c>
      <c r="P186">
        <f t="shared" si="33"/>
        <v>0</v>
      </c>
      <c r="Q186">
        <f t="shared" si="33"/>
        <v>0</v>
      </c>
      <c r="R186">
        <f t="shared" si="27"/>
        <v>3.4585684540799666</v>
      </c>
    </row>
    <row r="187" spans="1:18" x14ac:dyDescent="0.45">
      <c r="A187" s="10" t="s">
        <v>8</v>
      </c>
      <c r="B187" s="10" t="s">
        <v>184</v>
      </c>
      <c r="C187" s="10">
        <v>3000</v>
      </c>
      <c r="D187" s="10" t="s">
        <v>322</v>
      </c>
      <c r="E187" s="10">
        <v>9.9640000000000004</v>
      </c>
      <c r="F187">
        <f>IF(ISNA(VLOOKUP(DKSalaries!D187,OverUnder!$A$2:$C$13,3,FALSE)),1,VLOOKUP(DKSalaries!D187,OverUnder!$A$2:$C$13,3,FALSE))</f>
        <v>1</v>
      </c>
      <c r="G187">
        <f t="shared" si="24"/>
        <v>9.9640000000000004</v>
      </c>
      <c r="H187">
        <f>IF(ISNA(VLOOKUP(B187,Model!A:B,2,FALSE)),0,VLOOKUP(B187,Model!A:B,2,FALSE))</f>
        <v>8.0099485949101705</v>
      </c>
      <c r="I187" s="4">
        <f t="shared" si="25"/>
        <v>8.0099485949101705</v>
      </c>
      <c r="J187">
        <v>0</v>
      </c>
      <c r="K187">
        <f t="shared" si="26"/>
        <v>0</v>
      </c>
      <c r="L187">
        <f t="shared" si="23"/>
        <v>0</v>
      </c>
      <c r="M187">
        <f t="shared" si="33"/>
        <v>0</v>
      </c>
      <c r="N187">
        <f t="shared" si="33"/>
        <v>0</v>
      </c>
      <c r="O187">
        <f t="shared" si="33"/>
        <v>0</v>
      </c>
      <c r="P187">
        <f t="shared" si="33"/>
        <v>0</v>
      </c>
      <c r="Q187">
        <f t="shared" si="33"/>
        <v>0</v>
      </c>
      <c r="R187">
        <f t="shared" si="27"/>
        <v>2.669982864970057</v>
      </c>
    </row>
    <row r="188" spans="1:18" x14ac:dyDescent="0.45">
      <c r="A188" s="10" t="s">
        <v>7</v>
      </c>
      <c r="B188" s="10" t="s">
        <v>391</v>
      </c>
      <c r="C188" s="10">
        <v>3000</v>
      </c>
      <c r="D188" s="10" t="s">
        <v>323</v>
      </c>
      <c r="E188" s="10">
        <v>6.9290000000000003</v>
      </c>
      <c r="F188">
        <f>IF(ISNA(VLOOKUP(DKSalaries!D188,OverUnder!$A$2:$C$13,3,FALSE)),1,VLOOKUP(DKSalaries!D188,OverUnder!$A$2:$C$13,3,FALSE))</f>
        <v>1</v>
      </c>
      <c r="G188">
        <f t="shared" si="24"/>
        <v>6.9290000000000003</v>
      </c>
      <c r="H188">
        <f>IF(ISNA(VLOOKUP(B188,Model!A:B,2,FALSE)),0,VLOOKUP(B188,Model!A:B,2,FALSE))</f>
        <v>8.8476425307679705</v>
      </c>
      <c r="I188" s="4">
        <f t="shared" si="25"/>
        <v>8.8476425307679705</v>
      </c>
      <c r="J188">
        <v>0</v>
      </c>
      <c r="K188">
        <f t="shared" si="26"/>
        <v>0</v>
      </c>
      <c r="L188">
        <f t="shared" si="23"/>
        <v>0</v>
      </c>
      <c r="M188">
        <f t="shared" si="33"/>
        <v>0</v>
      </c>
      <c r="N188">
        <f t="shared" si="33"/>
        <v>0</v>
      </c>
      <c r="O188">
        <f t="shared" si="33"/>
        <v>0</v>
      </c>
      <c r="P188">
        <f t="shared" si="33"/>
        <v>0</v>
      </c>
      <c r="Q188">
        <f t="shared" si="33"/>
        <v>0</v>
      </c>
      <c r="R188">
        <f t="shared" si="27"/>
        <v>2.949214176922657</v>
      </c>
    </row>
    <row r="189" spans="1:18" x14ac:dyDescent="0.45">
      <c r="A189" s="10" t="s">
        <v>7</v>
      </c>
      <c r="B189" s="10" t="s">
        <v>392</v>
      </c>
      <c r="C189" s="10">
        <v>3000</v>
      </c>
      <c r="D189" s="10" t="s">
        <v>329</v>
      </c>
      <c r="E189" s="10">
        <v>5.7919999999999998</v>
      </c>
      <c r="F189">
        <f>IF(ISNA(VLOOKUP(DKSalaries!D189,OverUnder!$A$2:$C$13,3,FALSE)),1,VLOOKUP(DKSalaries!D189,OverUnder!$A$2:$C$13,3,FALSE))</f>
        <v>1</v>
      </c>
      <c r="G189">
        <f t="shared" si="24"/>
        <v>5.7919999999999998</v>
      </c>
      <c r="H189">
        <f>IF(ISNA(VLOOKUP(B189,Model!A:B,2,FALSE)),0,VLOOKUP(B189,Model!A:B,2,FALSE))</f>
        <v>5.6953706970908797</v>
      </c>
      <c r="I189" s="4">
        <f t="shared" si="25"/>
        <v>5.6953706970908797</v>
      </c>
      <c r="J189">
        <v>0</v>
      </c>
      <c r="K189">
        <f t="shared" si="26"/>
        <v>0</v>
      </c>
      <c r="L189">
        <f t="shared" si="23"/>
        <v>0</v>
      </c>
      <c r="M189">
        <f t="shared" si="33"/>
        <v>0</v>
      </c>
      <c r="N189">
        <f t="shared" si="33"/>
        <v>0</v>
      </c>
      <c r="O189">
        <f t="shared" si="33"/>
        <v>0</v>
      </c>
      <c r="P189">
        <f t="shared" si="33"/>
        <v>0</v>
      </c>
      <c r="Q189">
        <f t="shared" si="33"/>
        <v>0</v>
      </c>
      <c r="R189">
        <f t="shared" si="27"/>
        <v>1.8984568990302932</v>
      </c>
    </row>
    <row r="190" spans="1:18" x14ac:dyDescent="0.45">
      <c r="A190" s="10" t="s">
        <v>9</v>
      </c>
      <c r="B190" s="10" t="s">
        <v>393</v>
      </c>
      <c r="C190" s="10">
        <v>3000</v>
      </c>
      <c r="D190" s="10" t="s">
        <v>326</v>
      </c>
      <c r="E190" s="10">
        <v>6.694</v>
      </c>
      <c r="F190">
        <f>IF(ISNA(VLOOKUP(DKSalaries!D190,OverUnder!$A$2:$C$13,3,FALSE)),1,VLOOKUP(DKSalaries!D190,OverUnder!$A$2:$C$13,3,FALSE))</f>
        <v>1</v>
      </c>
      <c r="G190">
        <f t="shared" si="24"/>
        <v>6.694</v>
      </c>
      <c r="H190">
        <f>IF(ISNA(VLOOKUP(B190,Model!A:B,2,FALSE)),0,VLOOKUP(B190,Model!A:B,2,FALSE))</f>
        <v>5.9155929995878598</v>
      </c>
      <c r="I190" s="4">
        <f t="shared" si="25"/>
        <v>5.9155929995878598</v>
      </c>
      <c r="J190">
        <v>0</v>
      </c>
      <c r="K190">
        <f t="shared" si="26"/>
        <v>0</v>
      </c>
      <c r="L190">
        <f t="shared" si="23"/>
        <v>0</v>
      </c>
      <c r="M190">
        <f t="shared" si="33"/>
        <v>0</v>
      </c>
      <c r="N190">
        <f t="shared" si="33"/>
        <v>0</v>
      </c>
      <c r="O190">
        <f t="shared" si="33"/>
        <v>0</v>
      </c>
      <c r="P190">
        <f t="shared" si="33"/>
        <v>0</v>
      </c>
      <c r="Q190">
        <f t="shared" si="33"/>
        <v>0</v>
      </c>
      <c r="R190">
        <f t="shared" si="27"/>
        <v>1.9718643331959533</v>
      </c>
    </row>
    <row r="191" spans="1:18" x14ac:dyDescent="0.45">
      <c r="A191" s="10" t="s">
        <v>9</v>
      </c>
      <c r="B191" s="10" t="s">
        <v>299</v>
      </c>
      <c r="C191" s="10">
        <v>3000</v>
      </c>
      <c r="D191" s="10" t="s">
        <v>335</v>
      </c>
      <c r="E191" s="10">
        <v>9.75</v>
      </c>
      <c r="F191">
        <f>IF(ISNA(VLOOKUP(DKSalaries!D191,OverUnder!$A$2:$C$13,3,FALSE)),1,VLOOKUP(DKSalaries!D191,OverUnder!$A$2:$C$13,3,FALSE))</f>
        <v>1</v>
      </c>
      <c r="G191">
        <f t="shared" si="24"/>
        <v>9.75</v>
      </c>
      <c r="H191">
        <f>IF(ISNA(VLOOKUP(B191,Model!A:B,2,FALSE)),0,VLOOKUP(B191,Model!A:B,2,FALSE))</f>
        <v>10.7862033174946</v>
      </c>
      <c r="I191" s="4">
        <f t="shared" si="25"/>
        <v>10.7862033174946</v>
      </c>
      <c r="J191">
        <v>0</v>
      </c>
      <c r="K191">
        <f t="shared" si="26"/>
        <v>0</v>
      </c>
      <c r="L191">
        <f t="shared" si="23"/>
        <v>0</v>
      </c>
      <c r="M191">
        <f t="shared" si="33"/>
        <v>0</v>
      </c>
      <c r="N191">
        <f t="shared" si="33"/>
        <v>0</v>
      </c>
      <c r="O191">
        <f t="shared" si="33"/>
        <v>0</v>
      </c>
      <c r="P191">
        <f t="shared" si="33"/>
        <v>0</v>
      </c>
      <c r="Q191">
        <f t="shared" si="33"/>
        <v>0</v>
      </c>
      <c r="R191">
        <f t="shared" si="27"/>
        <v>3.5954011058315336</v>
      </c>
    </row>
    <row r="192" spans="1:18" x14ac:dyDescent="0.45">
      <c r="A192" s="10" t="s">
        <v>6</v>
      </c>
      <c r="B192" s="10" t="s">
        <v>189</v>
      </c>
      <c r="C192" s="10">
        <v>3000</v>
      </c>
      <c r="D192" s="10" t="s">
        <v>322</v>
      </c>
      <c r="E192" s="10">
        <v>13.714</v>
      </c>
      <c r="F192">
        <f>IF(ISNA(VLOOKUP(DKSalaries!D192,OverUnder!$A$2:$C$13,3,FALSE)),1,VLOOKUP(DKSalaries!D192,OverUnder!$A$2:$C$13,3,FALSE))</f>
        <v>1</v>
      </c>
      <c r="G192">
        <f t="shared" si="24"/>
        <v>13.714</v>
      </c>
      <c r="H192">
        <f>IF(ISNA(VLOOKUP(B192,Model!A:B,2,FALSE)),0,VLOOKUP(B192,Model!A:B,2,FALSE))</f>
        <v>15.792702267287099</v>
      </c>
      <c r="I192" s="4">
        <f t="shared" si="25"/>
        <v>15.792702267287099</v>
      </c>
      <c r="J192">
        <v>0</v>
      </c>
      <c r="K192">
        <f t="shared" si="26"/>
        <v>0</v>
      </c>
      <c r="L192">
        <f t="shared" si="23"/>
        <v>0</v>
      </c>
      <c r="M192">
        <f t="shared" ref="M192:Q201" si="34">$J192*IF($A192=M$1,1,0)</f>
        <v>0</v>
      </c>
      <c r="N192">
        <f t="shared" si="34"/>
        <v>0</v>
      </c>
      <c r="O192">
        <f t="shared" si="34"/>
        <v>0</v>
      </c>
      <c r="P192">
        <f t="shared" si="34"/>
        <v>0</v>
      </c>
      <c r="Q192">
        <f t="shared" si="34"/>
        <v>0</v>
      </c>
      <c r="R192">
        <f t="shared" si="27"/>
        <v>5.2642340890956998</v>
      </c>
    </row>
    <row r="193" spans="1:18" x14ac:dyDescent="0.45">
      <c r="A193" s="10" t="s">
        <v>7</v>
      </c>
      <c r="B193" s="10" t="s">
        <v>394</v>
      </c>
      <c r="C193" s="10">
        <v>3000</v>
      </c>
      <c r="D193" s="10" t="s">
        <v>325</v>
      </c>
      <c r="E193" s="10">
        <v>0</v>
      </c>
      <c r="F193">
        <f>IF(ISNA(VLOOKUP(DKSalaries!D193,OverUnder!$A$2:$C$13,3,FALSE)),1,VLOOKUP(DKSalaries!D193,OverUnder!$A$2:$C$13,3,FALSE))</f>
        <v>1</v>
      </c>
      <c r="G193">
        <f t="shared" si="24"/>
        <v>0</v>
      </c>
      <c r="H193">
        <f>IF(ISNA(VLOOKUP(B193,Model!A:B,2,FALSE)),0,VLOOKUP(B193,Model!A:B,2,FALSE))</f>
        <v>0</v>
      </c>
      <c r="I193" s="4">
        <f t="shared" si="25"/>
        <v>0</v>
      </c>
      <c r="J193">
        <v>0</v>
      </c>
      <c r="K193">
        <f t="shared" si="26"/>
        <v>0</v>
      </c>
      <c r="L193">
        <f t="shared" si="23"/>
        <v>0</v>
      </c>
      <c r="M193">
        <f t="shared" si="34"/>
        <v>0</v>
      </c>
      <c r="N193">
        <f t="shared" si="34"/>
        <v>0</v>
      </c>
      <c r="O193">
        <f t="shared" si="34"/>
        <v>0</v>
      </c>
      <c r="P193">
        <f t="shared" si="34"/>
        <v>0</v>
      </c>
      <c r="Q193">
        <f t="shared" si="34"/>
        <v>0</v>
      </c>
      <c r="R193">
        <f t="shared" si="27"/>
        <v>0</v>
      </c>
    </row>
    <row r="194" spans="1:18" x14ac:dyDescent="0.45">
      <c r="A194" s="10" t="s">
        <v>6</v>
      </c>
      <c r="B194" s="10" t="s">
        <v>395</v>
      </c>
      <c r="C194" s="10">
        <v>3000</v>
      </c>
      <c r="D194" s="10" t="s">
        <v>326</v>
      </c>
      <c r="E194" s="10">
        <v>6.4749999999999996</v>
      </c>
      <c r="F194">
        <f>IF(ISNA(VLOOKUP(DKSalaries!D194,OverUnder!$A$2:$C$13,3,FALSE)),1,VLOOKUP(DKSalaries!D194,OverUnder!$A$2:$C$13,3,FALSE))</f>
        <v>1</v>
      </c>
      <c r="G194">
        <f t="shared" si="24"/>
        <v>6.4749999999999996</v>
      </c>
      <c r="H194">
        <f>IF(ISNA(VLOOKUP(B194,Model!A:B,2,FALSE)),0,VLOOKUP(B194,Model!A:B,2,FALSE))</f>
        <v>7.1195900827467602</v>
      </c>
      <c r="I194" s="4">
        <f t="shared" si="25"/>
        <v>7.1195900827467602</v>
      </c>
      <c r="J194">
        <v>0</v>
      </c>
      <c r="K194">
        <f t="shared" si="26"/>
        <v>0</v>
      </c>
      <c r="L194">
        <f t="shared" ref="L194:L235" si="35">J194*C194</f>
        <v>0</v>
      </c>
      <c r="M194">
        <f t="shared" si="34"/>
        <v>0</v>
      </c>
      <c r="N194">
        <f t="shared" si="34"/>
        <v>0</v>
      </c>
      <c r="O194">
        <f t="shared" si="34"/>
        <v>0</v>
      </c>
      <c r="P194">
        <f t="shared" si="34"/>
        <v>0</v>
      </c>
      <c r="Q194">
        <f t="shared" si="34"/>
        <v>0</v>
      </c>
      <c r="R194">
        <f t="shared" si="27"/>
        <v>2.3731966942489202</v>
      </c>
    </row>
    <row r="195" spans="1:18" x14ac:dyDescent="0.45">
      <c r="A195" s="10" t="s">
        <v>5</v>
      </c>
      <c r="B195" s="10" t="s">
        <v>396</v>
      </c>
      <c r="C195" s="10">
        <v>3000</v>
      </c>
      <c r="D195" s="10" t="s">
        <v>325</v>
      </c>
      <c r="E195" s="10">
        <v>0.313</v>
      </c>
      <c r="F195">
        <f>IF(ISNA(VLOOKUP(DKSalaries!D195,OverUnder!$A$2:$C$13,3,FALSE)),1,VLOOKUP(DKSalaries!D195,OverUnder!$A$2:$C$13,3,FALSE))</f>
        <v>1</v>
      </c>
      <c r="G195">
        <f t="shared" ref="G195:G258" si="36">E195*F195</f>
        <v>0.313</v>
      </c>
      <c r="H195">
        <f>IF(ISNA(VLOOKUP(B195,Model!A:B,2,FALSE)),0,VLOOKUP(B195,Model!A:B,2,FALSE))</f>
        <v>0.48282657657657602</v>
      </c>
      <c r="I195" s="4">
        <f t="shared" ref="I195:I258" si="37">IF(ISNA(VLOOKUP(B195,$Y$2:$Z$12,2,FALSE)),H195,VLOOKUP(B195,$Y$2:$Z$12,2,FALSE))</f>
        <v>0.48282657657657602</v>
      </c>
      <c r="J195">
        <v>0</v>
      </c>
      <c r="K195">
        <f t="shared" ref="K195:K235" si="38">J195*I195</f>
        <v>0</v>
      </c>
      <c r="L195">
        <f t="shared" si="35"/>
        <v>0</v>
      </c>
      <c r="M195">
        <f t="shared" si="34"/>
        <v>0</v>
      </c>
      <c r="N195">
        <f t="shared" si="34"/>
        <v>0</v>
      </c>
      <c r="O195">
        <f t="shared" si="34"/>
        <v>0</v>
      </c>
      <c r="P195">
        <f t="shared" si="34"/>
        <v>0</v>
      </c>
      <c r="Q195">
        <f t="shared" si="34"/>
        <v>0</v>
      </c>
      <c r="R195">
        <f t="shared" ref="R195:R258" si="39">I195/C195*1000</f>
        <v>0.160942192192192</v>
      </c>
    </row>
    <row r="196" spans="1:18" x14ac:dyDescent="0.45">
      <c r="A196" s="10" t="s">
        <v>9</v>
      </c>
      <c r="B196" s="10" t="s">
        <v>195</v>
      </c>
      <c r="C196" s="10">
        <v>3000</v>
      </c>
      <c r="D196" s="10" t="s">
        <v>332</v>
      </c>
      <c r="E196" s="10">
        <v>10.536</v>
      </c>
      <c r="F196">
        <f>IF(ISNA(VLOOKUP(DKSalaries!D196,OverUnder!$A$2:$C$13,3,FALSE)),1,VLOOKUP(DKSalaries!D196,OverUnder!$A$2:$C$13,3,FALSE))</f>
        <v>1</v>
      </c>
      <c r="G196">
        <f t="shared" si="36"/>
        <v>10.536</v>
      </c>
      <c r="H196">
        <f>IF(ISNA(VLOOKUP(B196,Model!A:B,2,FALSE)),0,VLOOKUP(B196,Model!A:B,2,FALSE))</f>
        <v>11.8916279188321</v>
      </c>
      <c r="I196" s="4">
        <f t="shared" si="37"/>
        <v>11.8916279188321</v>
      </c>
      <c r="J196">
        <v>0</v>
      </c>
      <c r="K196">
        <f t="shared" si="38"/>
        <v>0</v>
      </c>
      <c r="L196">
        <f t="shared" si="35"/>
        <v>0</v>
      </c>
      <c r="M196">
        <f t="shared" si="34"/>
        <v>0</v>
      </c>
      <c r="N196">
        <f t="shared" si="34"/>
        <v>0</v>
      </c>
      <c r="O196">
        <f t="shared" si="34"/>
        <v>0</v>
      </c>
      <c r="P196">
        <f t="shared" si="34"/>
        <v>0</v>
      </c>
      <c r="Q196">
        <f t="shared" si="34"/>
        <v>0</v>
      </c>
      <c r="R196">
        <f t="shared" si="39"/>
        <v>3.9638759729440332</v>
      </c>
    </row>
    <row r="197" spans="1:18" x14ac:dyDescent="0.45">
      <c r="A197" s="10" t="s">
        <v>5</v>
      </c>
      <c r="B197" s="10" t="s">
        <v>397</v>
      </c>
      <c r="C197" s="10">
        <v>3000</v>
      </c>
      <c r="D197" s="10" t="s">
        <v>326</v>
      </c>
      <c r="E197" s="10">
        <v>0</v>
      </c>
      <c r="F197">
        <f>IF(ISNA(VLOOKUP(DKSalaries!D197,OverUnder!$A$2:$C$13,3,FALSE)),1,VLOOKUP(DKSalaries!D197,OverUnder!$A$2:$C$13,3,FALSE))</f>
        <v>1</v>
      </c>
      <c r="G197">
        <f t="shared" si="36"/>
        <v>0</v>
      </c>
      <c r="H197">
        <f>IF(ISNA(VLOOKUP(B197,Model!A:B,2,FALSE)),0,VLOOKUP(B197,Model!A:B,2,FALSE))</f>
        <v>0</v>
      </c>
      <c r="I197" s="4">
        <f t="shared" si="37"/>
        <v>0</v>
      </c>
      <c r="J197">
        <v>0</v>
      </c>
      <c r="K197">
        <f>J197*I197</f>
        <v>0</v>
      </c>
      <c r="L197">
        <f>J197*C197</f>
        <v>0</v>
      </c>
      <c r="M197">
        <f t="shared" si="34"/>
        <v>0</v>
      </c>
      <c r="N197">
        <f t="shared" si="34"/>
        <v>0</v>
      </c>
      <c r="O197">
        <f t="shared" si="34"/>
        <v>0</v>
      </c>
      <c r="P197">
        <f t="shared" si="34"/>
        <v>0</v>
      </c>
      <c r="Q197">
        <f t="shared" si="34"/>
        <v>0</v>
      </c>
      <c r="R197">
        <f t="shared" si="39"/>
        <v>0</v>
      </c>
    </row>
    <row r="198" spans="1:18" x14ac:dyDescent="0.45">
      <c r="A198" s="10" t="s">
        <v>8</v>
      </c>
      <c r="B198" s="10" t="s">
        <v>301</v>
      </c>
      <c r="C198" s="10">
        <v>3000</v>
      </c>
      <c r="D198" s="10" t="s">
        <v>333</v>
      </c>
      <c r="E198" s="10">
        <v>6.125</v>
      </c>
      <c r="F198">
        <f>IF(ISNA(VLOOKUP(DKSalaries!D198,OverUnder!$A$2:$C$13,3,FALSE)),1,VLOOKUP(DKSalaries!D198,OverUnder!$A$2:$C$13,3,FALSE))</f>
        <v>1</v>
      </c>
      <c r="G198">
        <f t="shared" si="36"/>
        <v>6.125</v>
      </c>
      <c r="H198">
        <f>IF(ISNA(VLOOKUP(B198,Model!A:B,2,FALSE)),0,VLOOKUP(B198,Model!A:B,2,FALSE))</f>
        <v>4.0996775268564196</v>
      </c>
      <c r="I198" s="4">
        <f t="shared" si="37"/>
        <v>4.0996775268564196</v>
      </c>
      <c r="J198">
        <v>0</v>
      </c>
      <c r="K198">
        <f t="shared" si="38"/>
        <v>0</v>
      </c>
      <c r="L198">
        <f t="shared" si="35"/>
        <v>0</v>
      </c>
      <c r="M198">
        <f t="shared" si="34"/>
        <v>0</v>
      </c>
      <c r="N198">
        <f t="shared" si="34"/>
        <v>0</v>
      </c>
      <c r="O198">
        <f t="shared" si="34"/>
        <v>0</v>
      </c>
      <c r="P198">
        <f t="shared" si="34"/>
        <v>0</v>
      </c>
      <c r="Q198">
        <f t="shared" si="34"/>
        <v>0</v>
      </c>
      <c r="R198">
        <f t="shared" si="39"/>
        <v>1.3665591756188065</v>
      </c>
    </row>
    <row r="199" spans="1:18" x14ac:dyDescent="0.45">
      <c r="A199" s="10" t="s">
        <v>5</v>
      </c>
      <c r="B199" s="10" t="s">
        <v>196</v>
      </c>
      <c r="C199" s="10">
        <v>3000</v>
      </c>
      <c r="D199" s="10" t="s">
        <v>323</v>
      </c>
      <c r="E199" s="10">
        <v>4.75</v>
      </c>
      <c r="F199">
        <f>IF(ISNA(VLOOKUP(DKSalaries!D199,OverUnder!$A$2:$C$13,3,FALSE)),1,VLOOKUP(DKSalaries!D199,OverUnder!$A$2:$C$13,3,FALSE))</f>
        <v>1</v>
      </c>
      <c r="G199">
        <f t="shared" si="36"/>
        <v>4.75</v>
      </c>
      <c r="H199">
        <f>IF(ISNA(VLOOKUP(B199,Model!A:B,2,FALSE)),0,VLOOKUP(B199,Model!A:B,2,FALSE))</f>
        <v>5.8492511565905998</v>
      </c>
      <c r="I199" s="4">
        <f t="shared" si="37"/>
        <v>5.8492511565905998</v>
      </c>
      <c r="J199">
        <v>0</v>
      </c>
      <c r="K199">
        <f t="shared" si="38"/>
        <v>0</v>
      </c>
      <c r="L199">
        <f t="shared" si="35"/>
        <v>0</v>
      </c>
      <c r="M199">
        <f t="shared" si="34"/>
        <v>0</v>
      </c>
      <c r="N199">
        <f t="shared" si="34"/>
        <v>0</v>
      </c>
      <c r="O199">
        <f t="shared" si="34"/>
        <v>0</v>
      </c>
      <c r="P199">
        <f t="shared" si="34"/>
        <v>0</v>
      </c>
      <c r="Q199">
        <f t="shared" si="34"/>
        <v>0</v>
      </c>
      <c r="R199">
        <f t="shared" si="39"/>
        <v>1.9497503855301999</v>
      </c>
    </row>
    <row r="200" spans="1:18" x14ac:dyDescent="0.45">
      <c r="A200" s="10" t="s">
        <v>5</v>
      </c>
      <c r="B200" s="10" t="s">
        <v>302</v>
      </c>
      <c r="C200" s="10">
        <v>3000</v>
      </c>
      <c r="D200" s="10" t="s">
        <v>333</v>
      </c>
      <c r="E200" s="10">
        <v>0</v>
      </c>
      <c r="F200">
        <f>IF(ISNA(VLOOKUP(DKSalaries!D200,OverUnder!$A$2:$C$13,3,FALSE)),1,VLOOKUP(DKSalaries!D200,OverUnder!$A$2:$C$13,3,FALSE))</f>
        <v>1</v>
      </c>
      <c r="G200">
        <f t="shared" si="36"/>
        <v>0</v>
      </c>
      <c r="H200">
        <f>IF(ISNA(VLOOKUP(B200,Model!A:B,2,FALSE)),0,VLOOKUP(B200,Model!A:B,2,FALSE))</f>
        <v>0</v>
      </c>
      <c r="I200" s="4">
        <f t="shared" si="37"/>
        <v>0</v>
      </c>
      <c r="J200">
        <v>0</v>
      </c>
      <c r="K200">
        <f t="shared" si="38"/>
        <v>0</v>
      </c>
      <c r="L200">
        <f t="shared" si="35"/>
        <v>0</v>
      </c>
      <c r="M200">
        <f t="shared" si="34"/>
        <v>0</v>
      </c>
      <c r="N200">
        <f t="shared" si="34"/>
        <v>0</v>
      </c>
      <c r="O200">
        <f t="shared" si="34"/>
        <v>0</v>
      </c>
      <c r="P200">
        <f t="shared" si="34"/>
        <v>0</v>
      </c>
      <c r="Q200">
        <f t="shared" si="34"/>
        <v>0</v>
      </c>
      <c r="R200">
        <f t="shared" si="39"/>
        <v>0</v>
      </c>
    </row>
    <row r="201" spans="1:18" x14ac:dyDescent="0.45">
      <c r="A201" s="10" t="s">
        <v>6</v>
      </c>
      <c r="B201" s="10" t="s">
        <v>198</v>
      </c>
      <c r="C201" s="10">
        <v>3000</v>
      </c>
      <c r="D201" s="10" t="s">
        <v>323</v>
      </c>
      <c r="E201" s="10">
        <v>5.9580000000000002</v>
      </c>
      <c r="F201">
        <f>IF(ISNA(VLOOKUP(DKSalaries!D201,OverUnder!$A$2:$C$13,3,FALSE)),1,VLOOKUP(DKSalaries!D201,OverUnder!$A$2:$C$13,3,FALSE))</f>
        <v>1</v>
      </c>
      <c r="G201">
        <f t="shared" si="36"/>
        <v>5.9580000000000002</v>
      </c>
      <c r="H201">
        <f>IF(ISNA(VLOOKUP(B201,Model!A:B,2,FALSE)),0,VLOOKUP(B201,Model!A:B,2,FALSE))</f>
        <v>7.52328373715988</v>
      </c>
      <c r="I201" s="4">
        <f t="shared" si="37"/>
        <v>7.52328373715988</v>
      </c>
      <c r="J201">
        <v>0</v>
      </c>
      <c r="K201">
        <f t="shared" si="38"/>
        <v>0</v>
      </c>
      <c r="L201">
        <f t="shared" si="35"/>
        <v>0</v>
      </c>
      <c r="M201">
        <f t="shared" si="34"/>
        <v>0</v>
      </c>
      <c r="N201">
        <f t="shared" si="34"/>
        <v>0</v>
      </c>
      <c r="O201">
        <f t="shared" si="34"/>
        <v>0</v>
      </c>
      <c r="P201">
        <f t="shared" si="34"/>
        <v>0</v>
      </c>
      <c r="Q201">
        <f t="shared" si="34"/>
        <v>0</v>
      </c>
      <c r="R201">
        <f t="shared" si="39"/>
        <v>2.5077612457199598</v>
      </c>
    </row>
    <row r="202" spans="1:18" x14ac:dyDescent="0.45">
      <c r="A202" s="10" t="s">
        <v>7</v>
      </c>
      <c r="B202" s="10" t="s">
        <v>199</v>
      </c>
      <c r="C202" s="10">
        <v>3000</v>
      </c>
      <c r="D202" s="10" t="s">
        <v>323</v>
      </c>
      <c r="E202" s="10">
        <v>2.1669999999999998</v>
      </c>
      <c r="F202">
        <f>IF(ISNA(VLOOKUP(DKSalaries!D202,OverUnder!$A$2:$C$13,3,FALSE)),1,VLOOKUP(DKSalaries!D202,OverUnder!$A$2:$C$13,3,FALSE))</f>
        <v>1</v>
      </c>
      <c r="G202">
        <f t="shared" si="36"/>
        <v>2.1669999999999998</v>
      </c>
      <c r="H202">
        <f>IF(ISNA(VLOOKUP(B202,Model!A:B,2,FALSE)),0,VLOOKUP(B202,Model!A:B,2,FALSE))</f>
        <v>2.2293577981651298</v>
      </c>
      <c r="I202" s="4">
        <f t="shared" si="37"/>
        <v>2.2293577981651298</v>
      </c>
      <c r="J202">
        <v>0</v>
      </c>
      <c r="K202">
        <f t="shared" si="38"/>
        <v>0</v>
      </c>
      <c r="L202">
        <f t="shared" si="35"/>
        <v>0</v>
      </c>
      <c r="M202">
        <f t="shared" ref="M202:Q211" si="40">$J202*IF($A202=M$1,1,0)</f>
        <v>0</v>
      </c>
      <c r="N202">
        <f t="shared" si="40"/>
        <v>0</v>
      </c>
      <c r="O202">
        <f t="shared" si="40"/>
        <v>0</v>
      </c>
      <c r="P202">
        <f t="shared" si="40"/>
        <v>0</v>
      </c>
      <c r="Q202">
        <f t="shared" si="40"/>
        <v>0</v>
      </c>
      <c r="R202">
        <f t="shared" si="39"/>
        <v>0.74311926605504319</v>
      </c>
    </row>
    <row r="203" spans="1:18" x14ac:dyDescent="0.45">
      <c r="A203" s="10" t="s">
        <v>5</v>
      </c>
      <c r="B203" s="10" t="s">
        <v>398</v>
      </c>
      <c r="C203" s="10">
        <v>3000</v>
      </c>
      <c r="D203" s="10" t="s">
        <v>329</v>
      </c>
      <c r="E203" s="10">
        <v>0.875</v>
      </c>
      <c r="F203">
        <f>IF(ISNA(VLOOKUP(DKSalaries!D203,OverUnder!$A$2:$C$13,3,FALSE)),1,VLOOKUP(DKSalaries!D203,OverUnder!$A$2:$C$13,3,FALSE))</f>
        <v>1</v>
      </c>
      <c r="G203">
        <f t="shared" si="36"/>
        <v>0.875</v>
      </c>
      <c r="H203">
        <f>IF(ISNA(VLOOKUP(B203,Model!A:B,2,FALSE)),0,VLOOKUP(B203,Model!A:B,2,FALSE))</f>
        <v>0.36993243243243201</v>
      </c>
      <c r="I203" s="4">
        <f t="shared" si="37"/>
        <v>0.36993243243243201</v>
      </c>
      <c r="J203">
        <v>0</v>
      </c>
      <c r="K203">
        <f t="shared" si="38"/>
        <v>0</v>
      </c>
      <c r="L203">
        <f t="shared" si="35"/>
        <v>0</v>
      </c>
      <c r="M203">
        <f t="shared" si="40"/>
        <v>0</v>
      </c>
      <c r="N203">
        <f t="shared" si="40"/>
        <v>0</v>
      </c>
      <c r="O203">
        <f t="shared" si="40"/>
        <v>0</v>
      </c>
      <c r="P203">
        <f t="shared" si="40"/>
        <v>0</v>
      </c>
      <c r="Q203">
        <f t="shared" si="40"/>
        <v>0</v>
      </c>
      <c r="R203">
        <f t="shared" si="39"/>
        <v>0.12331081081081068</v>
      </c>
    </row>
    <row r="204" spans="1:18" x14ac:dyDescent="0.45">
      <c r="A204" s="10" t="s">
        <v>6</v>
      </c>
      <c r="B204" s="10" t="s">
        <v>303</v>
      </c>
      <c r="C204" s="10">
        <v>3000</v>
      </c>
      <c r="D204" s="10" t="s">
        <v>333</v>
      </c>
      <c r="E204" s="10">
        <v>8.75</v>
      </c>
      <c r="F204">
        <f>IF(ISNA(VLOOKUP(DKSalaries!D204,OverUnder!$A$2:$C$13,3,FALSE)),1,VLOOKUP(DKSalaries!D204,OverUnder!$A$2:$C$13,3,FALSE))</f>
        <v>1</v>
      </c>
      <c r="G204">
        <f t="shared" si="36"/>
        <v>8.75</v>
      </c>
      <c r="H204">
        <f>IF(ISNA(VLOOKUP(B204,Model!A:B,2,FALSE)),0,VLOOKUP(B204,Model!A:B,2,FALSE))</f>
        <v>8.8333333333333304</v>
      </c>
      <c r="I204" s="4">
        <f t="shared" si="37"/>
        <v>8.8333333333333304</v>
      </c>
      <c r="J204">
        <v>0</v>
      </c>
      <c r="K204">
        <f t="shared" si="38"/>
        <v>0</v>
      </c>
      <c r="L204">
        <f t="shared" si="35"/>
        <v>0</v>
      </c>
      <c r="M204">
        <f t="shared" si="40"/>
        <v>0</v>
      </c>
      <c r="N204">
        <f t="shared" si="40"/>
        <v>0</v>
      </c>
      <c r="O204">
        <f t="shared" si="40"/>
        <v>0</v>
      </c>
      <c r="P204">
        <f t="shared" si="40"/>
        <v>0</v>
      </c>
      <c r="Q204">
        <f t="shared" si="40"/>
        <v>0</v>
      </c>
      <c r="R204">
        <f t="shared" si="39"/>
        <v>2.9444444444444438</v>
      </c>
    </row>
    <row r="205" spans="1:18" x14ac:dyDescent="0.45">
      <c r="A205" s="10" t="s">
        <v>7</v>
      </c>
      <c r="B205" s="10" t="s">
        <v>200</v>
      </c>
      <c r="C205" s="10">
        <v>3000</v>
      </c>
      <c r="D205" s="10" t="s">
        <v>329</v>
      </c>
      <c r="E205" s="10">
        <v>11.75</v>
      </c>
      <c r="F205">
        <f>IF(ISNA(VLOOKUP(DKSalaries!D205,OverUnder!$A$2:$C$13,3,FALSE)),1,VLOOKUP(DKSalaries!D205,OverUnder!$A$2:$C$13,3,FALSE))</f>
        <v>1</v>
      </c>
      <c r="G205">
        <f t="shared" si="36"/>
        <v>11.75</v>
      </c>
      <c r="H205">
        <f>IF(ISNA(VLOOKUP(B205,Model!A:B,2,FALSE)),0,VLOOKUP(B205,Model!A:B,2,FALSE))</f>
        <v>12.7618243243243</v>
      </c>
      <c r="I205" s="4">
        <f t="shared" si="37"/>
        <v>12.7618243243243</v>
      </c>
      <c r="J205">
        <v>0</v>
      </c>
      <c r="K205">
        <f t="shared" si="38"/>
        <v>0</v>
      </c>
      <c r="L205">
        <f t="shared" si="35"/>
        <v>0</v>
      </c>
      <c r="M205">
        <f t="shared" si="40"/>
        <v>0</v>
      </c>
      <c r="N205">
        <f t="shared" si="40"/>
        <v>0</v>
      </c>
      <c r="O205">
        <f t="shared" si="40"/>
        <v>0</v>
      </c>
      <c r="P205">
        <f t="shared" si="40"/>
        <v>0</v>
      </c>
      <c r="Q205">
        <f t="shared" si="40"/>
        <v>0</v>
      </c>
      <c r="R205">
        <f t="shared" si="39"/>
        <v>4.2539414414414338</v>
      </c>
    </row>
    <row r="206" spans="1:18" x14ac:dyDescent="0.45">
      <c r="A206" s="10" t="s">
        <v>8</v>
      </c>
      <c r="B206" s="10" t="s">
        <v>201</v>
      </c>
      <c r="C206" s="10">
        <v>3000</v>
      </c>
      <c r="D206" s="10" t="s">
        <v>323</v>
      </c>
      <c r="E206" s="10">
        <v>8.125</v>
      </c>
      <c r="F206">
        <f>IF(ISNA(VLOOKUP(DKSalaries!D206,OverUnder!$A$2:$C$13,3,FALSE)),1,VLOOKUP(DKSalaries!D206,OverUnder!$A$2:$C$13,3,FALSE))</f>
        <v>1</v>
      </c>
      <c r="G206">
        <f t="shared" si="36"/>
        <v>8.125</v>
      </c>
      <c r="H206">
        <f>IF(ISNA(VLOOKUP(B206,Model!A:B,2,FALSE)),0,VLOOKUP(B206,Model!A:B,2,FALSE))</f>
        <v>11.1069819819819</v>
      </c>
      <c r="I206" s="4">
        <f t="shared" si="37"/>
        <v>11.1069819819819</v>
      </c>
      <c r="J206">
        <v>0</v>
      </c>
      <c r="K206">
        <f t="shared" si="38"/>
        <v>0</v>
      </c>
      <c r="L206">
        <f t="shared" si="35"/>
        <v>0</v>
      </c>
      <c r="M206">
        <f t="shared" si="40"/>
        <v>0</v>
      </c>
      <c r="N206">
        <f t="shared" si="40"/>
        <v>0</v>
      </c>
      <c r="O206">
        <f t="shared" si="40"/>
        <v>0</v>
      </c>
      <c r="P206">
        <f t="shared" si="40"/>
        <v>0</v>
      </c>
      <c r="Q206">
        <f t="shared" si="40"/>
        <v>0</v>
      </c>
      <c r="R206">
        <f t="shared" si="39"/>
        <v>3.7023273273272999</v>
      </c>
    </row>
    <row r="207" spans="1:18" x14ac:dyDescent="0.45">
      <c r="A207" s="10" t="s">
        <v>7</v>
      </c>
      <c r="B207" s="10" t="s">
        <v>202</v>
      </c>
      <c r="C207" s="10">
        <v>3000</v>
      </c>
      <c r="D207" s="10" t="s">
        <v>332</v>
      </c>
      <c r="E207" s="10">
        <v>10.718999999999999</v>
      </c>
      <c r="F207">
        <f>IF(ISNA(VLOOKUP(DKSalaries!D207,OverUnder!$A$2:$C$13,3,FALSE)),1,VLOOKUP(DKSalaries!D207,OverUnder!$A$2:$C$13,3,FALSE))</f>
        <v>1</v>
      </c>
      <c r="G207">
        <f t="shared" si="36"/>
        <v>10.718999999999999</v>
      </c>
      <c r="H207">
        <f>IF(ISNA(VLOOKUP(B207,Model!A:B,2,FALSE)),0,VLOOKUP(B207,Model!A:B,2,FALSE))</f>
        <v>10.317308458077999</v>
      </c>
      <c r="I207" s="4">
        <f t="shared" si="37"/>
        <v>10.317308458077999</v>
      </c>
      <c r="J207">
        <v>0</v>
      </c>
      <c r="K207">
        <f t="shared" si="38"/>
        <v>0</v>
      </c>
      <c r="L207">
        <f t="shared" si="35"/>
        <v>0</v>
      </c>
      <c r="M207">
        <f t="shared" si="40"/>
        <v>0</v>
      </c>
      <c r="N207">
        <f t="shared" si="40"/>
        <v>0</v>
      </c>
      <c r="O207">
        <f t="shared" si="40"/>
        <v>0</v>
      </c>
      <c r="P207">
        <f t="shared" si="40"/>
        <v>0</v>
      </c>
      <c r="Q207">
        <f t="shared" si="40"/>
        <v>0</v>
      </c>
      <c r="R207">
        <f t="shared" si="39"/>
        <v>3.4391028193593334</v>
      </c>
    </row>
    <row r="208" spans="1:18" x14ac:dyDescent="0.45">
      <c r="A208" s="10" t="s">
        <v>6</v>
      </c>
      <c r="B208" s="10" t="s">
        <v>67</v>
      </c>
      <c r="C208" s="10">
        <v>3000</v>
      </c>
      <c r="D208" s="10" t="s">
        <v>334</v>
      </c>
      <c r="E208" s="10">
        <v>4.4379999999999997</v>
      </c>
      <c r="F208">
        <f>IF(ISNA(VLOOKUP(DKSalaries!D208,OverUnder!$A$2:$C$13,3,FALSE)),1,VLOOKUP(DKSalaries!D208,OverUnder!$A$2:$C$13,3,FALSE))</f>
        <v>1</v>
      </c>
      <c r="G208">
        <f t="shared" si="36"/>
        <v>4.4379999999999997</v>
      </c>
      <c r="H208">
        <f>IF(ISNA(VLOOKUP(B208,Model!A:B,2,FALSE)),0,VLOOKUP(B208,Model!A:B,2,FALSE))</f>
        <v>4.9118806306306304</v>
      </c>
      <c r="I208" s="4">
        <f t="shared" si="37"/>
        <v>4.9118806306306304</v>
      </c>
      <c r="J208">
        <v>0</v>
      </c>
      <c r="K208">
        <f t="shared" si="38"/>
        <v>0</v>
      </c>
      <c r="L208">
        <f t="shared" si="35"/>
        <v>0</v>
      </c>
      <c r="M208">
        <f t="shared" si="40"/>
        <v>0</v>
      </c>
      <c r="N208">
        <f t="shared" si="40"/>
        <v>0</v>
      </c>
      <c r="O208">
        <f t="shared" si="40"/>
        <v>0</v>
      </c>
      <c r="P208">
        <f t="shared" si="40"/>
        <v>0</v>
      </c>
      <c r="Q208">
        <f t="shared" si="40"/>
        <v>0</v>
      </c>
      <c r="R208">
        <f t="shared" si="39"/>
        <v>1.6372935435435434</v>
      </c>
    </row>
    <row r="209" spans="1:18" x14ac:dyDescent="0.45">
      <c r="A209" s="10" t="s">
        <v>8</v>
      </c>
      <c r="B209" s="10" t="s">
        <v>305</v>
      </c>
      <c r="C209" s="10">
        <v>3000</v>
      </c>
      <c r="D209" s="10" t="s">
        <v>335</v>
      </c>
      <c r="E209" s="10">
        <v>0</v>
      </c>
      <c r="F209">
        <f>IF(ISNA(VLOOKUP(DKSalaries!D209,OverUnder!$A$2:$C$13,3,FALSE)),1,VLOOKUP(DKSalaries!D209,OverUnder!$A$2:$C$13,3,FALSE))</f>
        <v>1</v>
      </c>
      <c r="G209">
        <f t="shared" si="36"/>
        <v>0</v>
      </c>
      <c r="H209">
        <f>IF(ISNA(VLOOKUP(B209,Model!A:B,2,FALSE)),0,VLOOKUP(B209,Model!A:B,2,FALSE))</f>
        <v>0</v>
      </c>
      <c r="I209" s="4">
        <f t="shared" si="37"/>
        <v>0</v>
      </c>
      <c r="J209">
        <v>0</v>
      </c>
      <c r="K209">
        <f t="shared" si="38"/>
        <v>0</v>
      </c>
      <c r="L209">
        <f t="shared" si="35"/>
        <v>0</v>
      </c>
      <c r="M209">
        <f t="shared" si="40"/>
        <v>0</v>
      </c>
      <c r="N209">
        <f t="shared" si="40"/>
        <v>0</v>
      </c>
      <c r="O209">
        <f t="shared" si="40"/>
        <v>0</v>
      </c>
      <c r="P209">
        <f t="shared" si="40"/>
        <v>0</v>
      </c>
      <c r="Q209">
        <f t="shared" si="40"/>
        <v>0</v>
      </c>
      <c r="R209">
        <f t="shared" si="39"/>
        <v>0</v>
      </c>
    </row>
    <row r="210" spans="1:18" x14ac:dyDescent="0.45">
      <c r="A210" s="10" t="s">
        <v>9</v>
      </c>
      <c r="B210" s="10" t="s">
        <v>204</v>
      </c>
      <c r="C210" s="10">
        <v>3000</v>
      </c>
      <c r="D210" s="10" t="s">
        <v>323</v>
      </c>
      <c r="E210" s="10">
        <v>2.25</v>
      </c>
      <c r="F210">
        <f>IF(ISNA(VLOOKUP(DKSalaries!D210,OverUnder!$A$2:$C$13,3,FALSE)),1,VLOOKUP(DKSalaries!D210,OverUnder!$A$2:$C$13,3,FALSE))</f>
        <v>1</v>
      </c>
      <c r="G210">
        <f t="shared" si="36"/>
        <v>2.25</v>
      </c>
      <c r="H210">
        <f>IF(ISNA(VLOOKUP(B210,Model!A:B,2,FALSE)),0,VLOOKUP(B210,Model!A:B,2,FALSE))</f>
        <v>2.125</v>
      </c>
      <c r="I210" s="4">
        <f t="shared" si="37"/>
        <v>2.125</v>
      </c>
      <c r="J210">
        <v>0</v>
      </c>
      <c r="K210">
        <f t="shared" si="38"/>
        <v>0</v>
      </c>
      <c r="L210">
        <f t="shared" si="35"/>
        <v>0</v>
      </c>
      <c r="M210">
        <f t="shared" si="40"/>
        <v>0</v>
      </c>
      <c r="N210">
        <f t="shared" si="40"/>
        <v>0</v>
      </c>
      <c r="O210">
        <f t="shared" si="40"/>
        <v>0</v>
      </c>
      <c r="P210">
        <f t="shared" si="40"/>
        <v>0</v>
      </c>
      <c r="Q210">
        <f t="shared" si="40"/>
        <v>0</v>
      </c>
      <c r="R210">
        <f t="shared" si="39"/>
        <v>0.70833333333333337</v>
      </c>
    </row>
    <row r="211" spans="1:18" x14ac:dyDescent="0.45">
      <c r="A211" s="10" t="s">
        <v>9</v>
      </c>
      <c r="B211" s="10" t="s">
        <v>206</v>
      </c>
      <c r="C211" s="10">
        <v>3000</v>
      </c>
      <c r="D211" s="10" t="s">
        <v>334</v>
      </c>
      <c r="E211" s="10">
        <v>0</v>
      </c>
      <c r="F211">
        <f>IF(ISNA(VLOOKUP(DKSalaries!D211,OverUnder!$A$2:$C$13,3,FALSE)),1,VLOOKUP(DKSalaries!D211,OverUnder!$A$2:$C$13,3,FALSE))</f>
        <v>1</v>
      </c>
      <c r="G211">
        <f t="shared" si="36"/>
        <v>0</v>
      </c>
      <c r="H211">
        <f>IF(ISNA(VLOOKUP(B211,Model!A:B,2,FALSE)),0,VLOOKUP(B211,Model!A:B,2,FALSE))</f>
        <v>0</v>
      </c>
      <c r="I211" s="4">
        <f t="shared" si="37"/>
        <v>0</v>
      </c>
      <c r="J211">
        <v>0</v>
      </c>
      <c r="K211">
        <f t="shared" si="38"/>
        <v>0</v>
      </c>
      <c r="L211">
        <f t="shared" si="35"/>
        <v>0</v>
      </c>
      <c r="M211">
        <f t="shared" si="40"/>
        <v>0</v>
      </c>
      <c r="N211">
        <f t="shared" si="40"/>
        <v>0</v>
      </c>
      <c r="O211">
        <f t="shared" si="40"/>
        <v>0</v>
      </c>
      <c r="P211">
        <f t="shared" si="40"/>
        <v>0</v>
      </c>
      <c r="Q211">
        <f t="shared" si="40"/>
        <v>0</v>
      </c>
      <c r="R211">
        <f t="shared" si="39"/>
        <v>0</v>
      </c>
    </row>
    <row r="212" spans="1:18" x14ac:dyDescent="0.45">
      <c r="A212" s="10" t="s">
        <v>9</v>
      </c>
      <c r="B212" s="10" t="s">
        <v>399</v>
      </c>
      <c r="C212" s="10">
        <v>3000</v>
      </c>
      <c r="D212" s="10" t="s">
        <v>323</v>
      </c>
      <c r="E212" s="10">
        <v>0</v>
      </c>
      <c r="F212">
        <f>IF(ISNA(VLOOKUP(DKSalaries!D212,OverUnder!$A$2:$C$13,3,FALSE)),1,VLOOKUP(DKSalaries!D212,OverUnder!$A$2:$C$13,3,FALSE))</f>
        <v>1</v>
      </c>
      <c r="G212">
        <f t="shared" si="36"/>
        <v>0</v>
      </c>
      <c r="H212">
        <f>IF(ISNA(VLOOKUP(B212,Model!A:B,2,FALSE)),0,VLOOKUP(B212,Model!A:B,2,FALSE))</f>
        <v>0</v>
      </c>
      <c r="I212" s="4">
        <f t="shared" si="37"/>
        <v>0</v>
      </c>
      <c r="J212">
        <v>0</v>
      </c>
      <c r="K212">
        <f t="shared" si="38"/>
        <v>0</v>
      </c>
      <c r="L212">
        <f t="shared" si="35"/>
        <v>0</v>
      </c>
      <c r="M212">
        <f t="shared" ref="M212:Q221" si="41">$J212*IF($A212=M$1,1,0)</f>
        <v>0</v>
      </c>
      <c r="N212">
        <f t="shared" si="41"/>
        <v>0</v>
      </c>
      <c r="O212">
        <f t="shared" si="41"/>
        <v>0</v>
      </c>
      <c r="P212">
        <f t="shared" si="41"/>
        <v>0</v>
      </c>
      <c r="Q212">
        <f t="shared" si="41"/>
        <v>0</v>
      </c>
      <c r="R212">
        <f t="shared" si="39"/>
        <v>0</v>
      </c>
    </row>
    <row r="213" spans="1:18" x14ac:dyDescent="0.45">
      <c r="A213" s="10" t="s">
        <v>6</v>
      </c>
      <c r="B213" s="10" t="s">
        <v>208</v>
      </c>
      <c r="C213" s="10">
        <v>3000</v>
      </c>
      <c r="D213" s="10" t="s">
        <v>334</v>
      </c>
      <c r="E213" s="10">
        <v>11.625</v>
      </c>
      <c r="F213">
        <f>IF(ISNA(VLOOKUP(DKSalaries!D213,OverUnder!$A$2:$C$13,3,FALSE)),1,VLOOKUP(DKSalaries!D213,OverUnder!$A$2:$C$13,3,FALSE))</f>
        <v>1</v>
      </c>
      <c r="G213">
        <f t="shared" si="36"/>
        <v>11.625</v>
      </c>
      <c r="H213">
        <f>IF(ISNA(VLOOKUP(B213,Model!A:B,2,FALSE)),0,VLOOKUP(B213,Model!A:B,2,FALSE))</f>
        <v>12.4151549930631</v>
      </c>
      <c r="I213" s="4">
        <f t="shared" si="37"/>
        <v>12.4151549930631</v>
      </c>
      <c r="J213">
        <v>0</v>
      </c>
      <c r="K213">
        <f t="shared" si="38"/>
        <v>0</v>
      </c>
      <c r="L213">
        <f t="shared" si="35"/>
        <v>0</v>
      </c>
      <c r="M213">
        <f t="shared" si="41"/>
        <v>0</v>
      </c>
      <c r="N213">
        <f t="shared" si="41"/>
        <v>0</v>
      </c>
      <c r="O213">
        <f t="shared" si="41"/>
        <v>0</v>
      </c>
      <c r="P213">
        <f t="shared" si="41"/>
        <v>0</v>
      </c>
      <c r="Q213">
        <f t="shared" si="41"/>
        <v>0</v>
      </c>
      <c r="R213">
        <f t="shared" si="39"/>
        <v>4.1383849976876999</v>
      </c>
    </row>
    <row r="214" spans="1:18" x14ac:dyDescent="0.45">
      <c r="A214" s="10" t="s">
        <v>9</v>
      </c>
      <c r="B214" s="10" t="s">
        <v>400</v>
      </c>
      <c r="C214" s="10">
        <v>3000</v>
      </c>
      <c r="D214" s="10" t="s">
        <v>325</v>
      </c>
      <c r="E214" s="10">
        <v>0</v>
      </c>
      <c r="F214">
        <f>IF(ISNA(VLOOKUP(DKSalaries!D214,OverUnder!$A$2:$C$13,3,FALSE)),1,VLOOKUP(DKSalaries!D214,OverUnder!$A$2:$C$13,3,FALSE))</f>
        <v>1</v>
      </c>
      <c r="G214">
        <f t="shared" si="36"/>
        <v>0</v>
      </c>
      <c r="H214">
        <f>IF(ISNA(VLOOKUP(B214,Model!A:B,2,FALSE)),0,VLOOKUP(B214,Model!A:B,2,FALSE))</f>
        <v>0</v>
      </c>
      <c r="I214" s="4">
        <f t="shared" si="37"/>
        <v>0</v>
      </c>
      <c r="J214">
        <v>0</v>
      </c>
      <c r="K214">
        <f t="shared" si="38"/>
        <v>0</v>
      </c>
      <c r="L214">
        <f t="shared" si="35"/>
        <v>0</v>
      </c>
      <c r="M214">
        <f t="shared" si="41"/>
        <v>0</v>
      </c>
      <c r="N214">
        <f t="shared" si="41"/>
        <v>0</v>
      </c>
      <c r="O214">
        <f t="shared" si="41"/>
        <v>0</v>
      </c>
      <c r="P214">
        <f t="shared" si="41"/>
        <v>0</v>
      </c>
      <c r="Q214">
        <f t="shared" si="41"/>
        <v>0</v>
      </c>
      <c r="R214">
        <f t="shared" si="39"/>
        <v>0</v>
      </c>
    </row>
    <row r="215" spans="1:18" x14ac:dyDescent="0.45">
      <c r="A215" s="10" t="s">
        <v>5</v>
      </c>
      <c r="B215" s="10" t="s">
        <v>212</v>
      </c>
      <c r="C215" s="10">
        <v>3000</v>
      </c>
      <c r="D215" s="10" t="s">
        <v>322</v>
      </c>
      <c r="E215" s="10">
        <v>8.75</v>
      </c>
      <c r="F215">
        <f>IF(ISNA(VLOOKUP(DKSalaries!D215,OverUnder!$A$2:$C$13,3,FALSE)),1,VLOOKUP(DKSalaries!D215,OverUnder!$A$2:$C$13,3,FALSE))</f>
        <v>1</v>
      </c>
      <c r="G215">
        <f t="shared" si="36"/>
        <v>8.75</v>
      </c>
      <c r="H215">
        <f>IF(ISNA(VLOOKUP(B215,Model!A:B,2,FALSE)),0,VLOOKUP(B215,Model!A:B,2,FALSE))</f>
        <v>8.75</v>
      </c>
      <c r="I215" s="4">
        <f t="shared" si="37"/>
        <v>8.75</v>
      </c>
      <c r="J215">
        <v>0</v>
      </c>
      <c r="K215">
        <f t="shared" si="38"/>
        <v>0</v>
      </c>
      <c r="L215">
        <f t="shared" si="35"/>
        <v>0</v>
      </c>
      <c r="M215">
        <f t="shared" si="41"/>
        <v>0</v>
      </c>
      <c r="N215">
        <f t="shared" si="41"/>
        <v>0</v>
      </c>
      <c r="O215">
        <f t="shared" si="41"/>
        <v>0</v>
      </c>
      <c r="P215">
        <f t="shared" si="41"/>
        <v>0</v>
      </c>
      <c r="Q215">
        <f t="shared" si="41"/>
        <v>0</v>
      </c>
      <c r="R215">
        <f t="shared" si="39"/>
        <v>2.916666666666667</v>
      </c>
    </row>
    <row r="216" spans="1:18" x14ac:dyDescent="0.45">
      <c r="A216" s="10" t="s">
        <v>6</v>
      </c>
      <c r="B216" s="10" t="s">
        <v>401</v>
      </c>
      <c r="C216" s="10">
        <v>3000</v>
      </c>
      <c r="D216" s="10" t="s">
        <v>329</v>
      </c>
      <c r="E216" s="10">
        <v>2.9380000000000002</v>
      </c>
      <c r="F216">
        <f>IF(ISNA(VLOOKUP(DKSalaries!D216,OverUnder!$A$2:$C$13,3,FALSE)),1,VLOOKUP(DKSalaries!D216,OverUnder!$A$2:$C$13,3,FALSE))</f>
        <v>1</v>
      </c>
      <c r="G216">
        <f t="shared" si="36"/>
        <v>2.9380000000000002</v>
      </c>
      <c r="H216">
        <f>IF(ISNA(VLOOKUP(B216,Model!A:B,2,FALSE)),0,VLOOKUP(B216,Model!A:B,2,FALSE))</f>
        <v>1.8229166666666601</v>
      </c>
      <c r="I216" s="4">
        <f t="shared" si="37"/>
        <v>1.8229166666666601</v>
      </c>
      <c r="J216">
        <v>0</v>
      </c>
      <c r="K216">
        <f t="shared" si="38"/>
        <v>0</v>
      </c>
      <c r="L216">
        <f t="shared" si="35"/>
        <v>0</v>
      </c>
      <c r="M216">
        <f t="shared" si="41"/>
        <v>0</v>
      </c>
      <c r="N216">
        <f t="shared" si="41"/>
        <v>0</v>
      </c>
      <c r="O216">
        <f t="shared" si="41"/>
        <v>0</v>
      </c>
      <c r="P216">
        <f t="shared" si="41"/>
        <v>0</v>
      </c>
      <c r="Q216">
        <f t="shared" si="41"/>
        <v>0</v>
      </c>
      <c r="R216">
        <f t="shared" si="39"/>
        <v>0.60763888888888673</v>
      </c>
    </row>
    <row r="217" spans="1:18" x14ac:dyDescent="0.45">
      <c r="A217" s="10" t="s">
        <v>6</v>
      </c>
      <c r="B217" s="10" t="s">
        <v>402</v>
      </c>
      <c r="C217" s="10">
        <v>3000</v>
      </c>
      <c r="D217" s="10" t="s">
        <v>323</v>
      </c>
      <c r="E217" s="10">
        <v>6.8929999999999998</v>
      </c>
      <c r="F217">
        <f>IF(ISNA(VLOOKUP(DKSalaries!D217,OverUnder!$A$2:$C$13,3,FALSE)),1,VLOOKUP(DKSalaries!D217,OverUnder!$A$2:$C$13,3,FALSE))</f>
        <v>1</v>
      </c>
      <c r="G217">
        <f t="shared" si="36"/>
        <v>6.8929999999999998</v>
      </c>
      <c r="H217">
        <f>IF(ISNA(VLOOKUP(B217,Model!A:B,2,FALSE)),0,VLOOKUP(B217,Model!A:B,2,FALSE))</f>
        <v>5.0894699349894896</v>
      </c>
      <c r="I217" s="4">
        <f t="shared" si="37"/>
        <v>5.0894699349894896</v>
      </c>
      <c r="J217">
        <v>0</v>
      </c>
      <c r="K217">
        <f t="shared" si="38"/>
        <v>0</v>
      </c>
      <c r="L217">
        <f t="shared" si="35"/>
        <v>0</v>
      </c>
      <c r="M217">
        <f t="shared" si="41"/>
        <v>0</v>
      </c>
      <c r="N217">
        <f t="shared" si="41"/>
        <v>0</v>
      </c>
      <c r="O217">
        <f t="shared" si="41"/>
        <v>0</v>
      </c>
      <c r="P217">
        <f t="shared" si="41"/>
        <v>0</v>
      </c>
      <c r="Q217">
        <f t="shared" si="41"/>
        <v>0</v>
      </c>
      <c r="R217">
        <f t="shared" si="39"/>
        <v>1.69648997832983</v>
      </c>
    </row>
    <row r="218" spans="1:18" x14ac:dyDescent="0.45">
      <c r="A218" s="10" t="s">
        <v>5</v>
      </c>
      <c r="B218" s="10" t="s">
        <v>403</v>
      </c>
      <c r="C218" s="10">
        <v>3000</v>
      </c>
      <c r="D218" s="10" t="s">
        <v>325</v>
      </c>
      <c r="E218" s="10">
        <v>2.8130000000000002</v>
      </c>
      <c r="F218">
        <f>IF(ISNA(VLOOKUP(DKSalaries!D218,OverUnder!$A$2:$C$13,3,FALSE)),1,VLOOKUP(DKSalaries!D218,OverUnder!$A$2:$C$13,3,FALSE))</f>
        <v>1</v>
      </c>
      <c r="G218">
        <f t="shared" si="36"/>
        <v>2.8130000000000002</v>
      </c>
      <c r="H218">
        <f>IF(ISNA(VLOOKUP(B218,Model!A:B,2,FALSE)),0,VLOOKUP(B218,Model!A:B,2,FALSE))</f>
        <v>2.21987612612612</v>
      </c>
      <c r="I218" s="4">
        <f t="shared" si="37"/>
        <v>2.21987612612612</v>
      </c>
      <c r="J218">
        <v>0</v>
      </c>
      <c r="K218">
        <f t="shared" si="38"/>
        <v>0</v>
      </c>
      <c r="L218">
        <f t="shared" si="35"/>
        <v>0</v>
      </c>
      <c r="M218">
        <f t="shared" si="41"/>
        <v>0</v>
      </c>
      <c r="N218">
        <f t="shared" si="41"/>
        <v>0</v>
      </c>
      <c r="O218">
        <f t="shared" si="41"/>
        <v>0</v>
      </c>
      <c r="P218">
        <f t="shared" si="41"/>
        <v>0</v>
      </c>
      <c r="Q218">
        <f t="shared" si="41"/>
        <v>0</v>
      </c>
      <c r="R218">
        <f t="shared" si="39"/>
        <v>0.73995870870870661</v>
      </c>
    </row>
    <row r="219" spans="1:18" x14ac:dyDescent="0.45">
      <c r="A219" s="10" t="s">
        <v>5</v>
      </c>
      <c r="B219" s="10" t="s">
        <v>213</v>
      </c>
      <c r="C219" s="10">
        <v>3000</v>
      </c>
      <c r="D219" s="10" t="s">
        <v>326</v>
      </c>
      <c r="E219" s="10">
        <v>3.6070000000000002</v>
      </c>
      <c r="F219">
        <f>IF(ISNA(VLOOKUP(DKSalaries!D219,OverUnder!$A$2:$C$13,3,FALSE)),1,VLOOKUP(DKSalaries!D219,OverUnder!$A$2:$C$13,3,FALSE))</f>
        <v>1</v>
      </c>
      <c r="G219">
        <f t="shared" si="36"/>
        <v>3.6070000000000002</v>
      </c>
      <c r="H219">
        <f>IF(ISNA(VLOOKUP(B219,Model!A:B,2,FALSE)),0,VLOOKUP(B219,Model!A:B,2,FALSE))</f>
        <v>3.39208494474315</v>
      </c>
      <c r="I219" s="4">
        <f t="shared" si="37"/>
        <v>3.39208494474315</v>
      </c>
      <c r="J219">
        <v>0</v>
      </c>
      <c r="K219">
        <f t="shared" si="38"/>
        <v>0</v>
      </c>
      <c r="L219">
        <f t="shared" si="35"/>
        <v>0</v>
      </c>
      <c r="M219">
        <f t="shared" si="41"/>
        <v>0</v>
      </c>
      <c r="N219">
        <f t="shared" si="41"/>
        <v>0</v>
      </c>
      <c r="O219">
        <f t="shared" si="41"/>
        <v>0</v>
      </c>
      <c r="P219">
        <f t="shared" si="41"/>
        <v>0</v>
      </c>
      <c r="Q219">
        <f t="shared" si="41"/>
        <v>0</v>
      </c>
      <c r="R219">
        <f t="shared" si="39"/>
        <v>1.1306949815810499</v>
      </c>
    </row>
    <row r="220" spans="1:18" x14ac:dyDescent="0.45">
      <c r="A220" s="10" t="s">
        <v>7</v>
      </c>
      <c r="B220" s="10" t="s">
        <v>404</v>
      </c>
      <c r="C220" s="10">
        <v>3000</v>
      </c>
      <c r="D220" s="10" t="s">
        <v>335</v>
      </c>
      <c r="E220" s="10">
        <v>2.5710000000000002</v>
      </c>
      <c r="F220">
        <f>IF(ISNA(VLOOKUP(DKSalaries!D220,OverUnder!$A$2:$C$13,3,FALSE)),1,VLOOKUP(DKSalaries!D220,OverUnder!$A$2:$C$13,3,FALSE))</f>
        <v>1</v>
      </c>
      <c r="G220">
        <f t="shared" si="36"/>
        <v>2.5710000000000002</v>
      </c>
      <c r="H220">
        <f>IF(ISNA(VLOOKUP(B220,Model!A:B,2,FALSE)),0,VLOOKUP(B220,Model!A:B,2,FALSE))</f>
        <v>3.28173186051316</v>
      </c>
      <c r="I220" s="4">
        <f t="shared" si="37"/>
        <v>3.28173186051316</v>
      </c>
      <c r="J220">
        <v>0</v>
      </c>
      <c r="K220">
        <f t="shared" si="38"/>
        <v>0</v>
      </c>
      <c r="L220">
        <f t="shared" si="35"/>
        <v>0</v>
      </c>
      <c r="M220">
        <f t="shared" si="41"/>
        <v>0</v>
      </c>
      <c r="N220">
        <f t="shared" si="41"/>
        <v>0</v>
      </c>
      <c r="O220">
        <f t="shared" si="41"/>
        <v>0</v>
      </c>
      <c r="P220">
        <f t="shared" si="41"/>
        <v>0</v>
      </c>
      <c r="Q220">
        <f t="shared" si="41"/>
        <v>0</v>
      </c>
      <c r="R220">
        <f t="shared" si="39"/>
        <v>1.0939106201710533</v>
      </c>
    </row>
    <row r="221" spans="1:18" x14ac:dyDescent="0.45">
      <c r="A221" s="10" t="s">
        <v>9</v>
      </c>
      <c r="B221" s="10" t="s">
        <v>214</v>
      </c>
      <c r="C221" s="10">
        <v>3000</v>
      </c>
      <c r="D221" s="10" t="s">
        <v>329</v>
      </c>
      <c r="E221" s="10">
        <v>-0.25</v>
      </c>
      <c r="F221">
        <f>IF(ISNA(VLOOKUP(DKSalaries!D221,OverUnder!$A$2:$C$13,3,FALSE)),1,VLOOKUP(DKSalaries!D221,OverUnder!$A$2:$C$13,3,FALSE))</f>
        <v>1</v>
      </c>
      <c r="G221">
        <f t="shared" si="36"/>
        <v>-0.25</v>
      </c>
      <c r="H221">
        <f>IF(ISNA(VLOOKUP(B221,Model!A:B,2,FALSE)),0,VLOOKUP(B221,Model!A:B,2,FALSE))</f>
        <v>-0.20833333333333301</v>
      </c>
      <c r="I221" s="4">
        <f t="shared" si="37"/>
        <v>-0.20833333333333301</v>
      </c>
      <c r="J221">
        <v>0</v>
      </c>
      <c r="K221">
        <f t="shared" si="38"/>
        <v>0</v>
      </c>
      <c r="L221">
        <f t="shared" si="35"/>
        <v>0</v>
      </c>
      <c r="M221">
        <f t="shared" si="41"/>
        <v>0</v>
      </c>
      <c r="N221">
        <f t="shared" si="41"/>
        <v>0</v>
      </c>
      <c r="O221">
        <f t="shared" si="41"/>
        <v>0</v>
      </c>
      <c r="P221">
        <f t="shared" si="41"/>
        <v>0</v>
      </c>
      <c r="Q221">
        <f t="shared" si="41"/>
        <v>0</v>
      </c>
      <c r="R221">
        <f t="shared" si="39"/>
        <v>-6.9444444444444337E-2</v>
      </c>
    </row>
    <row r="222" spans="1:18" x14ac:dyDescent="0.45">
      <c r="A222" s="10" t="s">
        <v>5</v>
      </c>
      <c r="B222" s="10" t="s">
        <v>405</v>
      </c>
      <c r="C222" s="10">
        <v>3000</v>
      </c>
      <c r="D222" s="10" t="s">
        <v>323</v>
      </c>
      <c r="E222" s="10">
        <v>9</v>
      </c>
      <c r="F222">
        <f>IF(ISNA(VLOOKUP(DKSalaries!D222,OverUnder!$A$2:$C$13,3,FALSE)),1,VLOOKUP(DKSalaries!D222,OverUnder!$A$2:$C$13,3,FALSE))</f>
        <v>1</v>
      </c>
      <c r="G222">
        <f t="shared" si="36"/>
        <v>9</v>
      </c>
      <c r="H222">
        <f>IF(ISNA(VLOOKUP(B222,Model!A:B,2,FALSE)),0,VLOOKUP(B222,Model!A:B,2,FALSE))</f>
        <v>0</v>
      </c>
      <c r="I222" s="4">
        <f t="shared" si="37"/>
        <v>0</v>
      </c>
      <c r="J222">
        <v>0</v>
      </c>
      <c r="K222">
        <f t="shared" si="38"/>
        <v>0</v>
      </c>
      <c r="L222">
        <f t="shared" si="35"/>
        <v>0</v>
      </c>
      <c r="M222">
        <f t="shared" ref="M222:Q235" si="42">$J222*IF($A222=M$1,1,0)</f>
        <v>0</v>
      </c>
      <c r="N222">
        <f t="shared" si="42"/>
        <v>0</v>
      </c>
      <c r="O222">
        <f t="shared" si="42"/>
        <v>0</v>
      </c>
      <c r="P222">
        <f t="shared" si="42"/>
        <v>0</v>
      </c>
      <c r="Q222">
        <f t="shared" si="42"/>
        <v>0</v>
      </c>
      <c r="R222">
        <f t="shared" si="39"/>
        <v>0</v>
      </c>
    </row>
    <row r="223" spans="1:18" x14ac:dyDescent="0.45">
      <c r="A223" s="10" t="s">
        <v>5</v>
      </c>
      <c r="B223" s="10" t="s">
        <v>307</v>
      </c>
      <c r="C223" s="10">
        <v>3000</v>
      </c>
      <c r="D223" s="10" t="s">
        <v>322</v>
      </c>
      <c r="E223" s="10">
        <v>5.5830000000000002</v>
      </c>
      <c r="F223">
        <f>IF(ISNA(VLOOKUP(DKSalaries!D223,OverUnder!$A$2:$C$13,3,FALSE)),1,VLOOKUP(DKSalaries!D223,OverUnder!$A$2:$C$13,3,FALSE))</f>
        <v>1</v>
      </c>
      <c r="G223">
        <f t="shared" si="36"/>
        <v>5.5830000000000002</v>
      </c>
      <c r="H223">
        <f>IF(ISNA(VLOOKUP(B223,Model!A:B,2,FALSE)),0,VLOOKUP(B223,Model!A:B,2,FALSE))</f>
        <v>6.8371559633027497</v>
      </c>
      <c r="I223" s="4">
        <f t="shared" si="37"/>
        <v>6.8371559633027497</v>
      </c>
      <c r="J223">
        <v>0</v>
      </c>
      <c r="K223">
        <f t="shared" si="38"/>
        <v>0</v>
      </c>
      <c r="L223">
        <f t="shared" si="35"/>
        <v>0</v>
      </c>
      <c r="M223">
        <f t="shared" si="42"/>
        <v>0</v>
      </c>
      <c r="N223">
        <f t="shared" si="42"/>
        <v>0</v>
      </c>
      <c r="O223">
        <f t="shared" si="42"/>
        <v>0</v>
      </c>
      <c r="P223">
        <f t="shared" si="42"/>
        <v>0</v>
      </c>
      <c r="Q223">
        <f t="shared" si="42"/>
        <v>0</v>
      </c>
      <c r="R223">
        <f t="shared" si="39"/>
        <v>2.2790519877675832</v>
      </c>
    </row>
    <row r="224" spans="1:18" x14ac:dyDescent="0.45">
      <c r="A224" s="10" t="s">
        <v>6</v>
      </c>
      <c r="B224" s="10" t="s">
        <v>406</v>
      </c>
      <c r="C224" s="10">
        <v>3000</v>
      </c>
      <c r="D224" s="10" t="s">
        <v>333</v>
      </c>
      <c r="E224" s="10">
        <v>0</v>
      </c>
      <c r="F224">
        <f>IF(ISNA(VLOOKUP(DKSalaries!D224,OverUnder!$A$2:$C$13,3,FALSE)),1,VLOOKUP(DKSalaries!D224,OverUnder!$A$2:$C$13,3,FALSE))</f>
        <v>1</v>
      </c>
      <c r="G224">
        <f t="shared" si="36"/>
        <v>0</v>
      </c>
      <c r="H224">
        <f>IF(ISNA(VLOOKUP(B224,Model!A:B,2,FALSE)),0,VLOOKUP(B224,Model!A:B,2,FALSE))</f>
        <v>0</v>
      </c>
      <c r="I224" s="4">
        <f t="shared" si="37"/>
        <v>0</v>
      </c>
      <c r="J224">
        <v>0</v>
      </c>
      <c r="K224">
        <f t="shared" si="38"/>
        <v>0</v>
      </c>
      <c r="L224">
        <f t="shared" si="35"/>
        <v>0</v>
      </c>
      <c r="M224">
        <f t="shared" si="42"/>
        <v>0</v>
      </c>
      <c r="N224">
        <f t="shared" si="42"/>
        <v>0</v>
      </c>
      <c r="O224">
        <f t="shared" si="42"/>
        <v>0</v>
      </c>
      <c r="P224">
        <f t="shared" si="42"/>
        <v>0</v>
      </c>
      <c r="Q224">
        <f t="shared" si="42"/>
        <v>0</v>
      </c>
      <c r="R224">
        <f t="shared" si="39"/>
        <v>0</v>
      </c>
    </row>
    <row r="225" spans="1:18" x14ac:dyDescent="0.45">
      <c r="A225" s="10" t="s">
        <v>5</v>
      </c>
      <c r="B225" s="10" t="s">
        <v>309</v>
      </c>
      <c r="C225" s="10">
        <v>3000</v>
      </c>
      <c r="D225" s="10" t="s">
        <v>322</v>
      </c>
      <c r="E225" s="10">
        <v>8.4169999999999998</v>
      </c>
      <c r="F225">
        <f>IF(ISNA(VLOOKUP(DKSalaries!D225,OverUnder!$A$2:$C$13,3,FALSE)),1,VLOOKUP(DKSalaries!D225,OverUnder!$A$2:$C$13,3,FALSE))</f>
        <v>1</v>
      </c>
      <c r="G225">
        <f t="shared" si="36"/>
        <v>8.4169999999999998</v>
      </c>
      <c r="H225">
        <f>IF(ISNA(VLOOKUP(B225,Model!A:B,2,FALSE)),0,VLOOKUP(B225,Model!A:B,2,FALSE))</f>
        <v>7.6307339449541303</v>
      </c>
      <c r="I225" s="4">
        <f t="shared" si="37"/>
        <v>7.6307339449541303</v>
      </c>
      <c r="J225">
        <v>0</v>
      </c>
      <c r="K225">
        <f t="shared" si="38"/>
        <v>0</v>
      </c>
      <c r="L225">
        <f t="shared" si="35"/>
        <v>0</v>
      </c>
      <c r="M225">
        <f t="shared" si="42"/>
        <v>0</v>
      </c>
      <c r="N225">
        <f t="shared" si="42"/>
        <v>0</v>
      </c>
      <c r="O225">
        <f t="shared" si="42"/>
        <v>0</v>
      </c>
      <c r="P225">
        <f t="shared" si="42"/>
        <v>0</v>
      </c>
      <c r="Q225">
        <f t="shared" si="42"/>
        <v>0</v>
      </c>
      <c r="R225">
        <f t="shared" si="39"/>
        <v>2.5435779816513771</v>
      </c>
    </row>
    <row r="226" spans="1:18" x14ac:dyDescent="0.45">
      <c r="A226" s="10" t="s">
        <v>9</v>
      </c>
      <c r="B226" s="10" t="s">
        <v>407</v>
      </c>
      <c r="C226" s="10">
        <v>3000</v>
      </c>
      <c r="D226" s="10" t="s">
        <v>323</v>
      </c>
      <c r="E226" s="10">
        <v>9</v>
      </c>
      <c r="F226">
        <f>IF(ISNA(VLOOKUP(DKSalaries!D226,OverUnder!$A$2:$C$13,3,FALSE)),1,VLOOKUP(DKSalaries!D226,OverUnder!$A$2:$C$13,3,FALSE))</f>
        <v>1</v>
      </c>
      <c r="G226">
        <f t="shared" si="36"/>
        <v>9</v>
      </c>
      <c r="H226">
        <f>IF(ISNA(VLOOKUP(B226,Model!A:B,2,FALSE)),0,VLOOKUP(B226,Model!A:B,2,FALSE))</f>
        <v>11.432027481362301</v>
      </c>
      <c r="I226" s="4">
        <f t="shared" si="37"/>
        <v>11.432027481362301</v>
      </c>
      <c r="J226">
        <v>0</v>
      </c>
      <c r="K226">
        <f t="shared" si="38"/>
        <v>0</v>
      </c>
      <c r="L226">
        <f t="shared" si="35"/>
        <v>0</v>
      </c>
      <c r="M226">
        <f t="shared" si="42"/>
        <v>0</v>
      </c>
      <c r="N226">
        <f t="shared" si="42"/>
        <v>0</v>
      </c>
      <c r="O226">
        <f t="shared" si="42"/>
        <v>0</v>
      </c>
      <c r="P226">
        <f t="shared" si="42"/>
        <v>0</v>
      </c>
      <c r="Q226">
        <f t="shared" si="42"/>
        <v>0</v>
      </c>
      <c r="R226">
        <f t="shared" si="39"/>
        <v>3.8106758271207668</v>
      </c>
    </row>
    <row r="227" spans="1:18" x14ac:dyDescent="0.45">
      <c r="A227" s="10" t="s">
        <v>9</v>
      </c>
      <c r="B227" s="10" t="s">
        <v>408</v>
      </c>
      <c r="C227" s="10">
        <v>3000</v>
      </c>
      <c r="D227" s="10" t="s">
        <v>325</v>
      </c>
      <c r="E227" s="10">
        <v>5.4379999999999997</v>
      </c>
      <c r="F227">
        <f>IF(ISNA(VLOOKUP(DKSalaries!D227,OverUnder!$A$2:$C$13,3,FALSE)),1,VLOOKUP(DKSalaries!D227,OverUnder!$A$2:$C$13,3,FALSE))</f>
        <v>1</v>
      </c>
      <c r="G227">
        <f t="shared" si="36"/>
        <v>5.4379999999999997</v>
      </c>
      <c r="H227">
        <f>IF(ISNA(VLOOKUP(B227,Model!A:B,2,FALSE)),0,VLOOKUP(B227,Model!A:B,2,FALSE))</f>
        <v>4.3563422560035203</v>
      </c>
      <c r="I227" s="4">
        <f t="shared" si="37"/>
        <v>4.3563422560035203</v>
      </c>
      <c r="J227">
        <v>0</v>
      </c>
      <c r="K227">
        <f t="shared" si="38"/>
        <v>0</v>
      </c>
      <c r="L227">
        <f t="shared" si="35"/>
        <v>0</v>
      </c>
      <c r="M227">
        <f t="shared" si="42"/>
        <v>0</v>
      </c>
      <c r="N227">
        <f t="shared" si="42"/>
        <v>0</v>
      </c>
      <c r="O227">
        <f t="shared" si="42"/>
        <v>0</v>
      </c>
      <c r="P227">
        <f t="shared" si="42"/>
        <v>0</v>
      </c>
      <c r="Q227">
        <f t="shared" si="42"/>
        <v>0</v>
      </c>
      <c r="R227">
        <f t="shared" si="39"/>
        <v>1.4521140853345069</v>
      </c>
    </row>
    <row r="228" spans="1:18" x14ac:dyDescent="0.45">
      <c r="A228" s="10" t="s">
        <v>6</v>
      </c>
      <c r="B228" s="10" t="s">
        <v>409</v>
      </c>
      <c r="C228" s="10">
        <v>3000</v>
      </c>
      <c r="D228" s="10" t="s">
        <v>325</v>
      </c>
      <c r="E228" s="10">
        <v>-0.5</v>
      </c>
      <c r="F228">
        <f>IF(ISNA(VLOOKUP(DKSalaries!D228,OverUnder!$A$2:$C$13,3,FALSE)),1,VLOOKUP(DKSalaries!D228,OverUnder!$A$2:$C$13,3,FALSE))</f>
        <v>1</v>
      </c>
      <c r="G228">
        <f t="shared" si="36"/>
        <v>-0.5</v>
      </c>
      <c r="H228">
        <f>IF(ISNA(VLOOKUP(B228,Model!A:B,2,FALSE)),0,VLOOKUP(B228,Model!A:B,2,FALSE))</f>
        <v>-0.5</v>
      </c>
      <c r="I228" s="4">
        <f t="shared" si="37"/>
        <v>-0.5</v>
      </c>
      <c r="J228">
        <v>0</v>
      </c>
      <c r="K228">
        <f t="shared" si="38"/>
        <v>0</v>
      </c>
      <c r="L228">
        <f t="shared" si="35"/>
        <v>0</v>
      </c>
      <c r="M228">
        <f t="shared" si="42"/>
        <v>0</v>
      </c>
      <c r="N228">
        <f t="shared" si="42"/>
        <v>0</v>
      </c>
      <c r="O228">
        <f t="shared" si="42"/>
        <v>0</v>
      </c>
      <c r="P228">
        <f t="shared" si="42"/>
        <v>0</v>
      </c>
      <c r="Q228">
        <f t="shared" si="42"/>
        <v>0</v>
      </c>
      <c r="R228">
        <f t="shared" si="39"/>
        <v>-0.16666666666666666</v>
      </c>
    </row>
    <row r="229" spans="1:18" x14ac:dyDescent="0.45">
      <c r="A229" s="10" t="s">
        <v>7</v>
      </c>
      <c r="B229" s="10" t="s">
        <v>311</v>
      </c>
      <c r="C229" s="10">
        <v>3000</v>
      </c>
      <c r="D229" s="10" t="s">
        <v>322</v>
      </c>
      <c r="E229" s="10">
        <v>1.75</v>
      </c>
      <c r="F229">
        <f>IF(ISNA(VLOOKUP(DKSalaries!D229,OverUnder!$A$2:$C$13,3,FALSE)),1,VLOOKUP(DKSalaries!D229,OverUnder!$A$2:$C$13,3,FALSE))</f>
        <v>1</v>
      </c>
      <c r="G229">
        <f t="shared" si="36"/>
        <v>1.75</v>
      </c>
      <c r="H229">
        <f>IF(ISNA(VLOOKUP(B229,Model!A:B,2,FALSE)),0,VLOOKUP(B229,Model!A:B,2,FALSE))</f>
        <v>1.4583333333333299</v>
      </c>
      <c r="I229" s="4">
        <f t="shared" si="37"/>
        <v>1.4583333333333299</v>
      </c>
      <c r="J229">
        <v>0</v>
      </c>
      <c r="K229">
        <f t="shared" si="38"/>
        <v>0</v>
      </c>
      <c r="L229">
        <f t="shared" si="35"/>
        <v>0</v>
      </c>
      <c r="M229">
        <f t="shared" si="42"/>
        <v>0</v>
      </c>
      <c r="N229">
        <f t="shared" si="42"/>
        <v>0</v>
      </c>
      <c r="O229">
        <f t="shared" si="42"/>
        <v>0</v>
      </c>
      <c r="P229">
        <f t="shared" si="42"/>
        <v>0</v>
      </c>
      <c r="Q229">
        <f t="shared" si="42"/>
        <v>0</v>
      </c>
      <c r="R229">
        <f t="shared" si="39"/>
        <v>0.48611111111110994</v>
      </c>
    </row>
    <row r="230" spans="1:18" x14ac:dyDescent="0.45">
      <c r="A230" s="10" t="s">
        <v>9</v>
      </c>
      <c r="B230" s="10" t="s">
        <v>410</v>
      </c>
      <c r="C230" s="10">
        <v>3000</v>
      </c>
      <c r="D230" s="10" t="s">
        <v>323</v>
      </c>
      <c r="E230" s="10">
        <v>6.125</v>
      </c>
      <c r="F230">
        <f>IF(ISNA(VLOOKUP(DKSalaries!D230,OverUnder!$A$2:$C$13,3,FALSE)),1,VLOOKUP(DKSalaries!D230,OverUnder!$A$2:$C$13,3,FALSE))</f>
        <v>1</v>
      </c>
      <c r="G230">
        <f t="shared" si="36"/>
        <v>6.125</v>
      </c>
      <c r="H230">
        <f>IF(ISNA(VLOOKUP(B230,Model!A:B,2,FALSE)),0,VLOOKUP(B230,Model!A:B,2,FALSE))</f>
        <v>7.6371419544131003</v>
      </c>
      <c r="I230" s="4">
        <f t="shared" si="37"/>
        <v>7.6371419544131003</v>
      </c>
      <c r="J230">
        <v>0</v>
      </c>
      <c r="K230">
        <f t="shared" si="38"/>
        <v>0</v>
      </c>
      <c r="L230">
        <f t="shared" si="35"/>
        <v>0</v>
      </c>
      <c r="M230">
        <f t="shared" si="42"/>
        <v>0</v>
      </c>
      <c r="N230">
        <f t="shared" si="42"/>
        <v>0</v>
      </c>
      <c r="O230">
        <f t="shared" si="42"/>
        <v>0</v>
      </c>
      <c r="P230">
        <f t="shared" si="42"/>
        <v>0</v>
      </c>
      <c r="Q230">
        <f t="shared" si="42"/>
        <v>0</v>
      </c>
      <c r="R230">
        <f t="shared" si="39"/>
        <v>2.5457139848043666</v>
      </c>
    </row>
    <row r="231" spans="1:18" x14ac:dyDescent="0.45">
      <c r="A231" s="10" t="s">
        <v>6</v>
      </c>
      <c r="B231" s="10" t="s">
        <v>216</v>
      </c>
      <c r="C231" s="10">
        <v>3000</v>
      </c>
      <c r="D231" s="10" t="s">
        <v>326</v>
      </c>
      <c r="E231" s="10">
        <v>7.1429999999999998</v>
      </c>
      <c r="F231">
        <f>IF(ISNA(VLOOKUP(DKSalaries!D231,OverUnder!$A$2:$C$13,3,FALSE)),1,VLOOKUP(DKSalaries!D231,OverUnder!$A$2:$C$13,3,FALSE))</f>
        <v>1</v>
      </c>
      <c r="G231">
        <f t="shared" si="36"/>
        <v>7.1429999999999998</v>
      </c>
      <c r="H231">
        <f>IF(ISNA(VLOOKUP(B231,Model!A:B,2,FALSE)),0,VLOOKUP(B231,Model!A:B,2,FALSE))</f>
        <v>9.0023049114878209</v>
      </c>
      <c r="I231" s="4">
        <f t="shared" si="37"/>
        <v>9.0023049114878209</v>
      </c>
      <c r="J231">
        <v>0</v>
      </c>
      <c r="K231">
        <f t="shared" si="38"/>
        <v>0</v>
      </c>
      <c r="L231">
        <f t="shared" si="35"/>
        <v>0</v>
      </c>
      <c r="M231">
        <f t="shared" si="42"/>
        <v>0</v>
      </c>
      <c r="N231">
        <f t="shared" si="42"/>
        <v>0</v>
      </c>
      <c r="O231">
        <f t="shared" si="42"/>
        <v>0</v>
      </c>
      <c r="P231">
        <f t="shared" si="42"/>
        <v>0</v>
      </c>
      <c r="Q231">
        <f t="shared" si="42"/>
        <v>0</v>
      </c>
      <c r="R231">
        <f t="shared" si="39"/>
        <v>3.0007683038292736</v>
      </c>
    </row>
    <row r="232" spans="1:18" x14ac:dyDescent="0.45">
      <c r="A232" s="10" t="s">
        <v>6</v>
      </c>
      <c r="B232" s="10" t="s">
        <v>217</v>
      </c>
      <c r="C232" s="10">
        <v>3000</v>
      </c>
      <c r="D232" s="10" t="s">
        <v>323</v>
      </c>
      <c r="E232" s="10">
        <v>0</v>
      </c>
      <c r="F232">
        <f>IF(ISNA(VLOOKUP(DKSalaries!D232,OverUnder!$A$2:$C$13,3,FALSE)),1,VLOOKUP(DKSalaries!D232,OverUnder!$A$2:$C$13,3,FALSE))</f>
        <v>1</v>
      </c>
      <c r="G232">
        <f t="shared" si="36"/>
        <v>0</v>
      </c>
      <c r="H232">
        <f>IF(ISNA(VLOOKUP(B232,Model!A:B,2,FALSE)),0,VLOOKUP(B232,Model!A:B,2,FALSE))</f>
        <v>0</v>
      </c>
      <c r="I232" s="4">
        <f t="shared" si="37"/>
        <v>0</v>
      </c>
      <c r="J232">
        <v>0</v>
      </c>
      <c r="K232">
        <f t="shared" si="38"/>
        <v>0</v>
      </c>
      <c r="L232">
        <f t="shared" si="35"/>
        <v>0</v>
      </c>
      <c r="M232">
        <f t="shared" si="42"/>
        <v>0</v>
      </c>
      <c r="N232">
        <f t="shared" si="42"/>
        <v>0</v>
      </c>
      <c r="O232">
        <f t="shared" si="42"/>
        <v>0</v>
      </c>
      <c r="P232">
        <f t="shared" si="42"/>
        <v>0</v>
      </c>
      <c r="Q232">
        <f t="shared" si="42"/>
        <v>0</v>
      </c>
      <c r="R232">
        <f t="shared" si="39"/>
        <v>0</v>
      </c>
    </row>
    <row r="233" spans="1:18" x14ac:dyDescent="0.45">
      <c r="A233" s="10" t="s">
        <v>5</v>
      </c>
      <c r="B233" s="10" t="s">
        <v>218</v>
      </c>
      <c r="C233" s="10">
        <v>3000</v>
      </c>
      <c r="D233" s="10" t="s">
        <v>332</v>
      </c>
      <c r="E233" s="10">
        <v>9</v>
      </c>
      <c r="F233">
        <f>IF(ISNA(VLOOKUP(DKSalaries!D233,OverUnder!$A$2:$C$13,3,FALSE)),1,VLOOKUP(DKSalaries!D233,OverUnder!$A$2:$C$13,3,FALSE))</f>
        <v>1</v>
      </c>
      <c r="G233">
        <f t="shared" si="36"/>
        <v>9</v>
      </c>
      <c r="H233">
        <f>IF(ISNA(VLOOKUP(B233,Model!A:B,2,FALSE)),0,VLOOKUP(B233,Model!A:B,2,FALSE))</f>
        <v>8.1908783783783701</v>
      </c>
      <c r="I233" s="4">
        <f t="shared" si="37"/>
        <v>8.1908783783783701</v>
      </c>
      <c r="J233">
        <v>0</v>
      </c>
      <c r="K233">
        <f t="shared" si="38"/>
        <v>0</v>
      </c>
      <c r="L233">
        <f t="shared" si="35"/>
        <v>0</v>
      </c>
      <c r="M233">
        <f t="shared" si="42"/>
        <v>0</v>
      </c>
      <c r="N233">
        <f t="shared" si="42"/>
        <v>0</v>
      </c>
      <c r="O233">
        <f t="shared" si="42"/>
        <v>0</v>
      </c>
      <c r="P233">
        <f t="shared" si="42"/>
        <v>0</v>
      </c>
      <c r="Q233">
        <f t="shared" si="42"/>
        <v>0</v>
      </c>
      <c r="R233">
        <f t="shared" si="39"/>
        <v>2.73029279279279</v>
      </c>
    </row>
    <row r="234" spans="1:18" x14ac:dyDescent="0.45">
      <c r="A234" s="10" t="s">
        <v>6</v>
      </c>
      <c r="B234" s="10" t="s">
        <v>219</v>
      </c>
      <c r="C234" s="10">
        <v>3000</v>
      </c>
      <c r="D234" s="10" t="s">
        <v>332</v>
      </c>
      <c r="E234" s="10">
        <v>0</v>
      </c>
      <c r="F234">
        <f>IF(ISNA(VLOOKUP(DKSalaries!D234,OverUnder!$A$2:$C$13,3,FALSE)),1,VLOOKUP(DKSalaries!D234,OverUnder!$A$2:$C$13,3,FALSE))</f>
        <v>1</v>
      </c>
      <c r="G234">
        <f t="shared" si="36"/>
        <v>0</v>
      </c>
      <c r="H234">
        <f>IF(ISNA(VLOOKUP(B234,Model!A:B,2,FALSE)),0,VLOOKUP(B234,Model!A:B,2,FALSE))</f>
        <v>0</v>
      </c>
      <c r="I234" s="4">
        <f t="shared" si="37"/>
        <v>0</v>
      </c>
      <c r="J234">
        <v>0</v>
      </c>
      <c r="K234">
        <f t="shared" si="38"/>
        <v>0</v>
      </c>
      <c r="L234">
        <f t="shared" si="35"/>
        <v>0</v>
      </c>
      <c r="M234">
        <f t="shared" si="42"/>
        <v>0</v>
      </c>
      <c r="N234">
        <f t="shared" si="42"/>
        <v>0</v>
      </c>
      <c r="O234">
        <f t="shared" si="42"/>
        <v>0</v>
      </c>
      <c r="P234">
        <f t="shared" si="42"/>
        <v>0</v>
      </c>
      <c r="Q234">
        <f t="shared" si="42"/>
        <v>0</v>
      </c>
      <c r="R234">
        <f t="shared" si="39"/>
        <v>0</v>
      </c>
    </row>
    <row r="235" spans="1:18" x14ac:dyDescent="0.45">
      <c r="A235" s="10" t="s">
        <v>8</v>
      </c>
      <c r="B235" s="10" t="s">
        <v>411</v>
      </c>
      <c r="C235" s="10">
        <v>3000</v>
      </c>
      <c r="D235" s="10" t="s">
        <v>325</v>
      </c>
      <c r="E235" s="10">
        <v>11</v>
      </c>
      <c r="F235">
        <f>IF(ISNA(VLOOKUP(DKSalaries!D235,OverUnder!$A$2:$C$13,3,FALSE)),1,VLOOKUP(DKSalaries!D235,OverUnder!$A$2:$C$13,3,FALSE))</f>
        <v>1</v>
      </c>
      <c r="G235">
        <f t="shared" si="36"/>
        <v>11</v>
      </c>
      <c r="H235">
        <f>IF(ISNA(VLOOKUP(B235,Model!A:B,2,FALSE)),0,VLOOKUP(B235,Model!A:B,2,FALSE))</f>
        <v>10.0183486238532</v>
      </c>
      <c r="I235" s="4">
        <f t="shared" si="37"/>
        <v>10.0183486238532</v>
      </c>
      <c r="J235">
        <v>0</v>
      </c>
      <c r="K235">
        <f t="shared" si="38"/>
        <v>0</v>
      </c>
      <c r="L235">
        <f t="shared" si="35"/>
        <v>0</v>
      </c>
      <c r="M235">
        <f t="shared" si="42"/>
        <v>0</v>
      </c>
      <c r="N235">
        <f t="shared" si="42"/>
        <v>0</v>
      </c>
      <c r="O235">
        <f t="shared" si="42"/>
        <v>0</v>
      </c>
      <c r="P235">
        <f t="shared" si="42"/>
        <v>0</v>
      </c>
      <c r="Q235">
        <f t="shared" si="42"/>
        <v>0</v>
      </c>
      <c r="R235">
        <f t="shared" si="39"/>
        <v>3.3394495412844001</v>
      </c>
    </row>
    <row r="236" spans="1:18" x14ac:dyDescent="0.45">
      <c r="A236" s="10" t="s">
        <v>6</v>
      </c>
      <c r="B236" s="10" t="s">
        <v>412</v>
      </c>
      <c r="C236" s="10">
        <v>3000</v>
      </c>
      <c r="D236" s="10" t="s">
        <v>335</v>
      </c>
      <c r="E236" s="10">
        <v>6.194</v>
      </c>
      <c r="F236">
        <f>IF(ISNA(VLOOKUP(DKSalaries!D236,OverUnder!$A$2:$C$13,3,FALSE)),1,VLOOKUP(DKSalaries!D236,OverUnder!$A$2:$C$13,3,FALSE))</f>
        <v>1</v>
      </c>
      <c r="G236">
        <f t="shared" si="36"/>
        <v>6.194</v>
      </c>
      <c r="H236">
        <f>IF(ISNA(VLOOKUP(B236,Model!A:B,2,FALSE)),0,VLOOKUP(B236,Model!A:B,2,FALSE))</f>
        <v>8.1350550105074202</v>
      </c>
      <c r="I236" s="4">
        <f t="shared" si="37"/>
        <v>8.1350550105074202</v>
      </c>
      <c r="R236">
        <f t="shared" si="39"/>
        <v>2.7116850035024731</v>
      </c>
    </row>
    <row r="237" spans="1:18" x14ac:dyDescent="0.45">
      <c r="A237" s="10" t="s">
        <v>5</v>
      </c>
      <c r="B237" s="10" t="s">
        <v>221</v>
      </c>
      <c r="C237" s="10">
        <v>3000</v>
      </c>
      <c r="D237" s="10" t="s">
        <v>329</v>
      </c>
      <c r="E237" s="10">
        <v>12.583</v>
      </c>
      <c r="F237">
        <f>IF(ISNA(VLOOKUP(DKSalaries!D237,OverUnder!$A$2:$C$13,3,FALSE)),1,VLOOKUP(DKSalaries!D237,OverUnder!$A$2:$C$13,3,FALSE))</f>
        <v>1</v>
      </c>
      <c r="G237">
        <f t="shared" si="36"/>
        <v>12.583</v>
      </c>
      <c r="H237">
        <f>IF(ISNA(VLOOKUP(B237,Model!A:B,2,FALSE)),0,VLOOKUP(B237,Model!A:B,2,FALSE))</f>
        <v>12.333921380053599</v>
      </c>
      <c r="I237" s="4">
        <f t="shared" si="37"/>
        <v>12.333921380053599</v>
      </c>
      <c r="R237">
        <f t="shared" si="39"/>
        <v>4.1113071266845331</v>
      </c>
    </row>
    <row r="238" spans="1:18" x14ac:dyDescent="0.45">
      <c r="A238" s="10" t="s">
        <v>5</v>
      </c>
      <c r="B238" s="10" t="s">
        <v>222</v>
      </c>
      <c r="C238" s="10">
        <v>3000</v>
      </c>
      <c r="D238" s="10" t="s">
        <v>323</v>
      </c>
      <c r="E238" s="10">
        <v>-1</v>
      </c>
      <c r="F238">
        <f>IF(ISNA(VLOOKUP(DKSalaries!D238,OverUnder!$A$2:$C$13,3,FALSE)),1,VLOOKUP(DKSalaries!D238,OverUnder!$A$2:$C$13,3,FALSE))</f>
        <v>1</v>
      </c>
      <c r="G238">
        <f t="shared" si="36"/>
        <v>-1</v>
      </c>
      <c r="H238">
        <f>IF(ISNA(VLOOKUP(B238,Model!A:B,2,FALSE)),0,VLOOKUP(B238,Model!A:B,2,FALSE))</f>
        <v>-1</v>
      </c>
      <c r="I238" s="4">
        <f t="shared" si="37"/>
        <v>-1</v>
      </c>
      <c r="R238">
        <f t="shared" si="39"/>
        <v>-0.33333333333333331</v>
      </c>
    </row>
    <row r="239" spans="1:18" x14ac:dyDescent="0.45">
      <c r="A239" s="10" t="s">
        <v>9</v>
      </c>
      <c r="B239" s="10" t="s">
        <v>413</v>
      </c>
      <c r="C239" s="10">
        <v>3000</v>
      </c>
      <c r="D239" s="10" t="s">
        <v>329</v>
      </c>
      <c r="E239" s="10">
        <v>0</v>
      </c>
      <c r="F239">
        <f>IF(ISNA(VLOOKUP(DKSalaries!D239,OverUnder!$A$2:$C$13,3,FALSE)),1,VLOOKUP(DKSalaries!D239,OverUnder!$A$2:$C$13,3,FALSE))</f>
        <v>1</v>
      </c>
      <c r="G239">
        <f t="shared" si="36"/>
        <v>0</v>
      </c>
      <c r="H239">
        <f>IF(ISNA(VLOOKUP(B239,Model!A:B,2,FALSE)),0,VLOOKUP(B239,Model!A:B,2,FALSE))</f>
        <v>0</v>
      </c>
      <c r="I239" s="4">
        <f t="shared" si="37"/>
        <v>0</v>
      </c>
      <c r="R239">
        <f t="shared" si="39"/>
        <v>0</v>
      </c>
    </row>
    <row r="240" spans="1:18" x14ac:dyDescent="0.45">
      <c r="A240" s="10" t="s">
        <v>9</v>
      </c>
      <c r="B240" s="10" t="s">
        <v>71</v>
      </c>
      <c r="C240" s="10">
        <v>3000</v>
      </c>
      <c r="D240" s="10" t="s">
        <v>334</v>
      </c>
      <c r="E240" s="10">
        <v>1.3129999999999999</v>
      </c>
      <c r="F240">
        <f>IF(ISNA(VLOOKUP(DKSalaries!D240,OverUnder!$A$2:$C$13,3,FALSE)),1,VLOOKUP(DKSalaries!D240,OverUnder!$A$2:$C$13,3,FALSE))</f>
        <v>1</v>
      </c>
      <c r="G240">
        <f t="shared" si="36"/>
        <v>1.3129999999999999</v>
      </c>
      <c r="H240">
        <f>IF(ISNA(VLOOKUP(B240,Model!A:B,2,FALSE)),0,VLOOKUP(B240,Model!A:B,2,FALSE))</f>
        <v>0</v>
      </c>
      <c r="I240" s="4">
        <f t="shared" si="37"/>
        <v>0</v>
      </c>
      <c r="R240">
        <f t="shared" si="39"/>
        <v>0</v>
      </c>
    </row>
    <row r="241" spans="1:18" x14ac:dyDescent="0.45">
      <c r="A241" s="10" t="s">
        <v>8</v>
      </c>
      <c r="B241" s="10" t="s">
        <v>414</v>
      </c>
      <c r="C241" s="10">
        <v>3000</v>
      </c>
      <c r="D241" s="10" t="s">
        <v>325</v>
      </c>
      <c r="E241" s="10">
        <v>7.3250000000000002</v>
      </c>
      <c r="F241">
        <f>IF(ISNA(VLOOKUP(DKSalaries!D241,OverUnder!$A$2:$C$13,3,FALSE)),1,VLOOKUP(DKSalaries!D241,OverUnder!$A$2:$C$13,3,FALSE))</f>
        <v>1</v>
      </c>
      <c r="G241">
        <f t="shared" si="36"/>
        <v>7.3250000000000002</v>
      </c>
      <c r="H241">
        <f>IF(ISNA(VLOOKUP(B241,Model!A:B,2,FALSE)),0,VLOOKUP(B241,Model!A:B,2,FALSE))</f>
        <v>5.6501129182738303</v>
      </c>
      <c r="I241" s="4">
        <f t="shared" si="37"/>
        <v>5.6501129182738303</v>
      </c>
      <c r="R241">
        <f t="shared" si="39"/>
        <v>1.8833709727579435</v>
      </c>
    </row>
    <row r="242" spans="1:18" x14ac:dyDescent="0.45">
      <c r="A242" s="10" t="s">
        <v>9</v>
      </c>
      <c r="B242" s="10" t="s">
        <v>225</v>
      </c>
      <c r="C242" s="10">
        <v>3000</v>
      </c>
      <c r="D242" s="10" t="s">
        <v>332</v>
      </c>
      <c r="E242" s="10">
        <v>0</v>
      </c>
      <c r="F242">
        <f>IF(ISNA(VLOOKUP(DKSalaries!D242,OverUnder!$A$2:$C$13,3,FALSE)),1,VLOOKUP(DKSalaries!D242,OverUnder!$A$2:$C$13,3,FALSE))</f>
        <v>1</v>
      </c>
      <c r="G242">
        <f t="shared" si="36"/>
        <v>0</v>
      </c>
      <c r="H242">
        <f>IF(ISNA(VLOOKUP(B242,Model!A:B,2,FALSE)),0,VLOOKUP(B242,Model!A:B,2,FALSE))</f>
        <v>0</v>
      </c>
      <c r="I242" s="4">
        <f t="shared" si="37"/>
        <v>0</v>
      </c>
      <c r="R242">
        <f t="shared" si="39"/>
        <v>0</v>
      </c>
    </row>
    <row r="243" spans="1:18" x14ac:dyDescent="0.45">
      <c r="A243" s="10" t="s">
        <v>7</v>
      </c>
      <c r="B243" s="10" t="s">
        <v>314</v>
      </c>
      <c r="C243" s="10">
        <v>3000</v>
      </c>
      <c r="D243" s="10" t="s">
        <v>335</v>
      </c>
      <c r="E243" s="10">
        <v>12.833</v>
      </c>
      <c r="F243">
        <f>IF(ISNA(VLOOKUP(DKSalaries!D243,OverUnder!$A$2:$C$13,3,FALSE)),1,VLOOKUP(DKSalaries!D243,OverUnder!$A$2:$C$13,3,FALSE))</f>
        <v>1</v>
      </c>
      <c r="G243">
        <f t="shared" si="36"/>
        <v>12.833</v>
      </c>
      <c r="H243">
        <f>IF(ISNA(VLOOKUP(B243,Model!A:B,2,FALSE)),0,VLOOKUP(B243,Model!A:B,2,FALSE))</f>
        <v>13.4036697247706</v>
      </c>
      <c r="I243" s="4">
        <f t="shared" si="37"/>
        <v>13.4036697247706</v>
      </c>
      <c r="R243">
        <f t="shared" si="39"/>
        <v>4.4678899082568666</v>
      </c>
    </row>
    <row r="244" spans="1:18" x14ac:dyDescent="0.45">
      <c r="A244" s="10" t="s">
        <v>6</v>
      </c>
      <c r="B244" s="10" t="s">
        <v>415</v>
      </c>
      <c r="C244" s="10">
        <v>3000</v>
      </c>
      <c r="D244" s="10" t="s">
        <v>325</v>
      </c>
      <c r="E244" s="10">
        <v>8.7249999999999996</v>
      </c>
      <c r="F244">
        <f>IF(ISNA(VLOOKUP(DKSalaries!D244,OverUnder!$A$2:$C$13,3,FALSE)),1,VLOOKUP(DKSalaries!D244,OverUnder!$A$2:$C$13,3,FALSE))</f>
        <v>1</v>
      </c>
      <c r="G244">
        <f t="shared" si="36"/>
        <v>8.7249999999999996</v>
      </c>
      <c r="H244">
        <f>IF(ISNA(VLOOKUP(B244,Model!A:B,2,FALSE)),0,VLOOKUP(B244,Model!A:B,2,FALSE))</f>
        <v>4.7510127970401204</v>
      </c>
      <c r="I244" s="4">
        <f t="shared" si="37"/>
        <v>4.7510127970401204</v>
      </c>
      <c r="R244">
        <f t="shared" si="39"/>
        <v>1.5836709323467066</v>
      </c>
    </row>
    <row r="245" spans="1:18" x14ac:dyDescent="0.45">
      <c r="A245" s="10" t="s">
        <v>5</v>
      </c>
      <c r="B245" s="10" t="s">
        <v>226</v>
      </c>
      <c r="C245" s="10">
        <v>3000</v>
      </c>
      <c r="D245" s="10" t="s">
        <v>323</v>
      </c>
      <c r="E245" s="10">
        <v>16.312999999999999</v>
      </c>
      <c r="F245">
        <f>IF(ISNA(VLOOKUP(DKSalaries!D245,OverUnder!$A$2:$C$13,3,FALSE)),1,VLOOKUP(DKSalaries!D245,OverUnder!$A$2:$C$13,3,FALSE))</f>
        <v>1</v>
      </c>
      <c r="G245">
        <f t="shared" si="36"/>
        <v>16.312999999999999</v>
      </c>
      <c r="H245">
        <f>IF(ISNA(VLOOKUP(B245,Model!A:B,2,FALSE)),0,VLOOKUP(B245,Model!A:B,2,FALSE))</f>
        <v>19.248536705906101</v>
      </c>
      <c r="I245" s="4">
        <f t="shared" si="37"/>
        <v>19.248536705906101</v>
      </c>
      <c r="R245">
        <f t="shared" si="39"/>
        <v>6.4161789019687001</v>
      </c>
    </row>
    <row r="246" spans="1:18" x14ac:dyDescent="0.45">
      <c r="A246" s="10" t="s">
        <v>9</v>
      </c>
      <c r="B246" s="10" t="s">
        <v>227</v>
      </c>
      <c r="C246" s="10">
        <v>3000</v>
      </c>
      <c r="D246" s="10" t="s">
        <v>329</v>
      </c>
      <c r="E246" s="10">
        <v>5.7779999999999996</v>
      </c>
      <c r="F246">
        <f>IF(ISNA(VLOOKUP(DKSalaries!D246,OverUnder!$A$2:$C$13,3,FALSE)),1,VLOOKUP(DKSalaries!D246,OverUnder!$A$2:$C$13,3,FALSE))</f>
        <v>1</v>
      </c>
      <c r="G246">
        <f t="shared" si="36"/>
        <v>5.7779999999999996</v>
      </c>
      <c r="H246">
        <f>IF(ISNA(VLOOKUP(B246,Model!A:B,2,FALSE)),0,VLOOKUP(B246,Model!A:B,2,FALSE))</f>
        <v>10.1662524550288</v>
      </c>
      <c r="I246" s="4">
        <f t="shared" si="37"/>
        <v>10.1662524550288</v>
      </c>
      <c r="R246">
        <f t="shared" si="39"/>
        <v>3.3887508183429338</v>
      </c>
    </row>
    <row r="247" spans="1:18" x14ac:dyDescent="0.45">
      <c r="A247" s="10" t="s">
        <v>5</v>
      </c>
      <c r="B247" s="10" t="s">
        <v>228</v>
      </c>
      <c r="C247" s="10">
        <v>3000</v>
      </c>
      <c r="D247" s="10" t="s">
        <v>334</v>
      </c>
      <c r="E247" s="10">
        <v>1.5</v>
      </c>
      <c r="F247">
        <f>IF(ISNA(VLOOKUP(DKSalaries!D247,OverUnder!$A$2:$C$13,3,FALSE)),1,VLOOKUP(DKSalaries!D247,OverUnder!$A$2:$C$13,3,FALSE))</f>
        <v>1</v>
      </c>
      <c r="G247">
        <f t="shared" si="36"/>
        <v>1.5</v>
      </c>
      <c r="H247">
        <f>IF(ISNA(VLOOKUP(B247,Model!A:B,2,FALSE)),0,VLOOKUP(B247,Model!A:B,2,FALSE))</f>
        <v>1.5</v>
      </c>
      <c r="I247" s="4">
        <f t="shared" si="37"/>
        <v>1.5</v>
      </c>
      <c r="R247">
        <f t="shared" si="39"/>
        <v>0.5</v>
      </c>
    </row>
    <row r="248" spans="1:18" x14ac:dyDescent="0.45">
      <c r="A248" s="10" t="s">
        <v>9</v>
      </c>
      <c r="B248" s="10" t="s">
        <v>229</v>
      </c>
      <c r="C248" s="10">
        <v>3000</v>
      </c>
      <c r="D248" s="10" t="s">
        <v>326</v>
      </c>
      <c r="E248" s="10">
        <v>1.083</v>
      </c>
      <c r="F248">
        <f>IF(ISNA(VLOOKUP(DKSalaries!D248,OverUnder!$A$2:$C$13,3,FALSE)),1,VLOOKUP(DKSalaries!D248,OverUnder!$A$2:$C$13,3,FALSE))</f>
        <v>1</v>
      </c>
      <c r="G248">
        <f t="shared" si="36"/>
        <v>1.083</v>
      </c>
      <c r="H248">
        <f>IF(ISNA(VLOOKUP(B248,Model!A:B,2,FALSE)),0,VLOOKUP(B248,Model!A:B,2,FALSE))</f>
        <v>0.92889908256880704</v>
      </c>
      <c r="I248" s="4">
        <f t="shared" si="37"/>
        <v>0.92889908256880704</v>
      </c>
      <c r="R248">
        <f t="shared" si="39"/>
        <v>0.30963302752293564</v>
      </c>
    </row>
    <row r="249" spans="1:18" x14ac:dyDescent="0.45">
      <c r="A249" s="10" t="s">
        <v>8</v>
      </c>
      <c r="B249" s="10" t="s">
        <v>231</v>
      </c>
      <c r="C249" s="10">
        <v>3000</v>
      </c>
      <c r="D249" s="10" t="s">
        <v>334</v>
      </c>
      <c r="E249" s="10">
        <v>0</v>
      </c>
      <c r="F249">
        <f>IF(ISNA(VLOOKUP(DKSalaries!D249,OverUnder!$A$2:$C$13,3,FALSE)),1,VLOOKUP(DKSalaries!D249,OverUnder!$A$2:$C$13,3,FALSE))</f>
        <v>1</v>
      </c>
      <c r="G249">
        <f t="shared" si="36"/>
        <v>0</v>
      </c>
      <c r="H249">
        <f>IF(ISNA(VLOOKUP(B249,Model!A:B,2,FALSE)),0,VLOOKUP(B249,Model!A:B,2,FALSE))</f>
        <v>0</v>
      </c>
      <c r="I249" s="4">
        <f t="shared" si="37"/>
        <v>0</v>
      </c>
      <c r="R249">
        <f t="shared" si="39"/>
        <v>0</v>
      </c>
    </row>
    <row r="250" spans="1:18" x14ac:dyDescent="0.45">
      <c r="A250" s="10" t="s">
        <v>7</v>
      </c>
      <c r="B250" s="10" t="s">
        <v>72</v>
      </c>
      <c r="C250" s="10">
        <v>3000</v>
      </c>
      <c r="D250" s="10" t="s">
        <v>334</v>
      </c>
      <c r="E250" s="10">
        <v>7.6790000000000003</v>
      </c>
      <c r="F250">
        <f>IF(ISNA(VLOOKUP(DKSalaries!D250,OverUnder!$A$2:$C$13,3,FALSE)),1,VLOOKUP(DKSalaries!D250,OverUnder!$A$2:$C$13,3,FALSE))</f>
        <v>1</v>
      </c>
      <c r="G250">
        <f t="shared" si="36"/>
        <v>7.6790000000000003</v>
      </c>
      <c r="H250">
        <f>IF(ISNA(VLOOKUP(B250,Model!A:B,2,FALSE)),0,VLOOKUP(B250,Model!A:B,2,FALSE))</f>
        <v>5.8269635291876503</v>
      </c>
      <c r="I250" s="4">
        <f t="shared" si="37"/>
        <v>5.8269635291876503</v>
      </c>
      <c r="R250">
        <f t="shared" si="39"/>
        <v>1.9423211763958834</v>
      </c>
    </row>
    <row r="251" spans="1:18" x14ac:dyDescent="0.45">
      <c r="A251" s="10" t="s">
        <v>9</v>
      </c>
      <c r="B251" s="10" t="s">
        <v>315</v>
      </c>
      <c r="C251" s="10">
        <v>3000</v>
      </c>
      <c r="D251" s="10" t="s">
        <v>335</v>
      </c>
      <c r="E251" s="10">
        <v>10.106999999999999</v>
      </c>
      <c r="F251">
        <f>IF(ISNA(VLOOKUP(DKSalaries!D251,OverUnder!$A$2:$C$13,3,FALSE)),1,VLOOKUP(DKSalaries!D251,OverUnder!$A$2:$C$13,3,FALSE))</f>
        <v>1</v>
      </c>
      <c r="G251">
        <f t="shared" si="36"/>
        <v>10.106999999999999</v>
      </c>
      <c r="H251">
        <f>IF(ISNA(VLOOKUP(B251,Model!A:B,2,FALSE)),0,VLOOKUP(B251,Model!A:B,2,FALSE))</f>
        <v>0</v>
      </c>
      <c r="I251" s="4">
        <f t="shared" si="37"/>
        <v>0</v>
      </c>
      <c r="R251">
        <f t="shared" si="39"/>
        <v>0</v>
      </c>
    </row>
    <row r="252" spans="1:18" x14ac:dyDescent="0.45">
      <c r="A252" s="10" t="s">
        <v>8</v>
      </c>
      <c r="B252" s="10" t="s">
        <v>73</v>
      </c>
      <c r="C252" s="10">
        <v>3000</v>
      </c>
      <c r="D252" s="10" t="s">
        <v>334</v>
      </c>
      <c r="E252" s="10">
        <v>11</v>
      </c>
      <c r="F252">
        <f>IF(ISNA(VLOOKUP(DKSalaries!D252,OverUnder!$A$2:$C$13,3,FALSE)),1,VLOOKUP(DKSalaries!D252,OverUnder!$A$2:$C$13,3,FALSE))</f>
        <v>1</v>
      </c>
      <c r="G252">
        <f t="shared" si="36"/>
        <v>11</v>
      </c>
      <c r="H252">
        <f>IF(ISNA(VLOOKUP(B252,Model!A:B,2,FALSE)),0,VLOOKUP(B252,Model!A:B,2,FALSE))</f>
        <v>7.1932388457617797</v>
      </c>
      <c r="I252" s="4">
        <f t="shared" si="37"/>
        <v>7.1932388457617797</v>
      </c>
      <c r="R252">
        <f t="shared" si="39"/>
        <v>2.3977462819205932</v>
      </c>
    </row>
    <row r="253" spans="1:18" x14ac:dyDescent="0.45">
      <c r="A253" s="10" t="s">
        <v>6</v>
      </c>
      <c r="B253" s="10" t="s">
        <v>316</v>
      </c>
      <c r="C253" s="10">
        <v>3000</v>
      </c>
      <c r="D253" s="10" t="s">
        <v>333</v>
      </c>
      <c r="E253" s="10">
        <v>7.2809999999999997</v>
      </c>
      <c r="F253">
        <f>IF(ISNA(VLOOKUP(DKSalaries!D253,OverUnder!$A$2:$C$13,3,FALSE)),1,VLOOKUP(DKSalaries!D253,OverUnder!$A$2:$C$13,3,FALSE))</f>
        <v>1</v>
      </c>
      <c r="G253">
        <f t="shared" si="36"/>
        <v>7.2809999999999997</v>
      </c>
      <c r="H253">
        <f>IF(ISNA(VLOOKUP(B253,Model!A:B,2,FALSE)),0,VLOOKUP(B253,Model!A:B,2,FALSE))</f>
        <v>10.6039038356763</v>
      </c>
      <c r="I253" s="4">
        <f t="shared" si="37"/>
        <v>10.6039038356763</v>
      </c>
      <c r="R253">
        <f t="shared" si="39"/>
        <v>3.5346346118921002</v>
      </c>
    </row>
    <row r="254" spans="1:18" x14ac:dyDescent="0.45">
      <c r="A254" s="10" t="s">
        <v>6</v>
      </c>
      <c r="B254" s="10" t="s">
        <v>416</v>
      </c>
      <c r="C254" s="10">
        <v>3000</v>
      </c>
      <c r="D254" s="10" t="s">
        <v>326</v>
      </c>
      <c r="E254" s="10">
        <v>0</v>
      </c>
      <c r="F254">
        <f>IF(ISNA(VLOOKUP(DKSalaries!D254,OverUnder!$A$2:$C$13,3,FALSE)),1,VLOOKUP(DKSalaries!D254,OverUnder!$A$2:$C$13,3,FALSE))</f>
        <v>1</v>
      </c>
      <c r="G254">
        <f t="shared" si="36"/>
        <v>0</v>
      </c>
      <c r="H254">
        <f>IF(ISNA(VLOOKUP(B254,Model!A:B,2,FALSE)),0,VLOOKUP(B254,Model!A:B,2,FALSE))</f>
        <v>0</v>
      </c>
      <c r="I254" s="4">
        <f t="shared" si="37"/>
        <v>0</v>
      </c>
      <c r="R254">
        <f t="shared" si="39"/>
        <v>0</v>
      </c>
    </row>
    <row r="255" spans="1:18" x14ac:dyDescent="0.45">
      <c r="A255" s="10" t="s">
        <v>8</v>
      </c>
      <c r="B255" s="10" t="s">
        <v>233</v>
      </c>
      <c r="C255" s="10">
        <v>3000</v>
      </c>
      <c r="D255" s="10" t="s">
        <v>332</v>
      </c>
      <c r="E255" s="10">
        <v>0</v>
      </c>
      <c r="F255">
        <f>IF(ISNA(VLOOKUP(DKSalaries!D255,OverUnder!$A$2:$C$13,3,FALSE)),1,VLOOKUP(DKSalaries!D255,OverUnder!$A$2:$C$13,3,FALSE))</f>
        <v>1</v>
      </c>
      <c r="G255">
        <f t="shared" si="36"/>
        <v>0</v>
      </c>
      <c r="H255">
        <f>IF(ISNA(VLOOKUP(B255,Model!A:B,2,FALSE)),0,VLOOKUP(B255,Model!A:B,2,FALSE))</f>
        <v>0</v>
      </c>
      <c r="I255" s="4">
        <f t="shared" si="37"/>
        <v>0</v>
      </c>
      <c r="R255">
        <f t="shared" si="39"/>
        <v>0</v>
      </c>
    </row>
    <row r="256" spans="1:18" x14ac:dyDescent="0.45">
      <c r="A256" s="10" t="s">
        <v>9</v>
      </c>
      <c r="B256" s="10" t="s">
        <v>417</v>
      </c>
      <c r="C256" s="10">
        <v>3000</v>
      </c>
      <c r="D256" s="10" t="s">
        <v>329</v>
      </c>
      <c r="E256" s="10">
        <v>2.375</v>
      </c>
      <c r="F256">
        <f>IF(ISNA(VLOOKUP(DKSalaries!D256,OverUnder!$A$2:$C$13,3,FALSE)),1,VLOOKUP(DKSalaries!D256,OverUnder!$A$2:$C$13,3,FALSE))</f>
        <v>1</v>
      </c>
      <c r="G256">
        <f t="shared" si="36"/>
        <v>2.375</v>
      </c>
      <c r="H256">
        <f>IF(ISNA(VLOOKUP(B256,Model!A:B,2,FALSE)),0,VLOOKUP(B256,Model!A:B,2,FALSE))</f>
        <v>2.3474099099099099</v>
      </c>
      <c r="I256" s="4">
        <f t="shared" si="37"/>
        <v>2.3474099099099099</v>
      </c>
      <c r="R256">
        <f t="shared" si="39"/>
        <v>0.78246996996996998</v>
      </c>
    </row>
    <row r="257" spans="1:18" x14ac:dyDescent="0.45">
      <c r="A257" s="10" t="s">
        <v>9</v>
      </c>
      <c r="B257" s="10" t="s">
        <v>418</v>
      </c>
      <c r="C257" s="10">
        <v>3000</v>
      </c>
      <c r="D257" s="10" t="s">
        <v>326</v>
      </c>
      <c r="E257" s="10">
        <v>0</v>
      </c>
      <c r="F257">
        <f>IF(ISNA(VLOOKUP(DKSalaries!D257,OverUnder!$A$2:$C$13,3,FALSE)),1,VLOOKUP(DKSalaries!D257,OverUnder!$A$2:$C$13,3,FALSE))</f>
        <v>1</v>
      </c>
      <c r="G257">
        <f t="shared" si="36"/>
        <v>0</v>
      </c>
      <c r="H257">
        <f>IF(ISNA(VLOOKUP(B257,Model!A:B,2,FALSE)),0,VLOOKUP(B257,Model!A:B,2,FALSE))</f>
        <v>0</v>
      </c>
      <c r="I257" s="4">
        <f t="shared" si="37"/>
        <v>0</v>
      </c>
      <c r="R257">
        <f t="shared" si="39"/>
        <v>0</v>
      </c>
    </row>
    <row r="258" spans="1:18" x14ac:dyDescent="0.45">
      <c r="A258" s="10" t="s">
        <v>8</v>
      </c>
      <c r="B258" s="10" t="s">
        <v>317</v>
      </c>
      <c r="C258" s="10">
        <v>3000</v>
      </c>
      <c r="D258" s="10" t="s">
        <v>333</v>
      </c>
      <c r="E258" s="10">
        <v>8.125</v>
      </c>
      <c r="F258">
        <f>IF(ISNA(VLOOKUP(DKSalaries!D258,OverUnder!$A$2:$C$13,3,FALSE)),1,VLOOKUP(DKSalaries!D258,OverUnder!$A$2:$C$13,3,FALSE))</f>
        <v>1</v>
      </c>
      <c r="G258">
        <f t="shared" si="36"/>
        <v>8.125</v>
      </c>
      <c r="H258">
        <f>IF(ISNA(VLOOKUP(B258,Model!A:B,2,FALSE)),0,VLOOKUP(B258,Model!A:B,2,FALSE))</f>
        <v>6.3029279279279198</v>
      </c>
      <c r="I258" s="4">
        <f t="shared" si="37"/>
        <v>6.3029279279279198</v>
      </c>
      <c r="R258">
        <f t="shared" si="39"/>
        <v>2.1009759759759734</v>
      </c>
    </row>
    <row r="259" spans="1:18" x14ac:dyDescent="0.45">
      <c r="A259" s="10" t="s">
        <v>8</v>
      </c>
      <c r="B259" s="10" t="s">
        <v>318</v>
      </c>
      <c r="C259" s="10">
        <v>3000</v>
      </c>
      <c r="D259" s="10" t="s">
        <v>333</v>
      </c>
      <c r="E259" s="10">
        <v>0</v>
      </c>
      <c r="F259">
        <f>IF(ISNA(VLOOKUP(DKSalaries!D259,OverUnder!$A$2:$C$13,3,FALSE)),1,VLOOKUP(DKSalaries!D259,OverUnder!$A$2:$C$13,3,FALSE))</f>
        <v>1</v>
      </c>
      <c r="G259">
        <f t="shared" ref="G259:G279" si="43">E259*F259</f>
        <v>0</v>
      </c>
      <c r="H259">
        <f>IF(ISNA(VLOOKUP(B259,Model!A:B,2,FALSE)),0,VLOOKUP(B259,Model!A:B,2,FALSE))</f>
        <v>0</v>
      </c>
      <c r="I259" s="4">
        <f t="shared" ref="I259:I279" si="44">IF(ISNA(VLOOKUP(B259,$Y$2:$Z$12,2,FALSE)),H259,VLOOKUP(B259,$Y$2:$Z$12,2,FALSE))</f>
        <v>0</v>
      </c>
      <c r="R259">
        <f t="shared" ref="R259:R279" si="45">I259/C259*1000</f>
        <v>0</v>
      </c>
    </row>
    <row r="260" spans="1:18" x14ac:dyDescent="0.45">
      <c r="A260" s="10" t="s">
        <v>6</v>
      </c>
      <c r="B260" s="10" t="s">
        <v>260</v>
      </c>
      <c r="C260" s="10">
        <v>3000</v>
      </c>
      <c r="D260" s="10" t="s">
        <v>333</v>
      </c>
      <c r="E260" s="10">
        <v>22.178999999999998</v>
      </c>
      <c r="F260">
        <f>IF(ISNA(VLOOKUP(DKSalaries!D260,OverUnder!$A$2:$C$13,3,FALSE)),1,VLOOKUP(DKSalaries!D260,OverUnder!$A$2:$C$13,3,FALSE))</f>
        <v>1</v>
      </c>
      <c r="G260">
        <f t="shared" si="43"/>
        <v>22.178999999999998</v>
      </c>
      <c r="H260">
        <f>IF(ISNA(VLOOKUP(B260,Model!A:B,2,FALSE)),0,VLOOKUP(B260,Model!A:B,2,FALSE))</f>
        <v>19.119194197081299</v>
      </c>
      <c r="I260" s="4">
        <f t="shared" si="44"/>
        <v>19.119194197081299</v>
      </c>
      <c r="R260">
        <f t="shared" si="45"/>
        <v>6.373064732360433</v>
      </c>
    </row>
    <row r="261" spans="1:18" x14ac:dyDescent="0.45">
      <c r="A261" s="10" t="s">
        <v>9</v>
      </c>
      <c r="B261" s="10" t="s">
        <v>235</v>
      </c>
      <c r="C261" s="10">
        <v>3000</v>
      </c>
      <c r="D261" s="10" t="s">
        <v>332</v>
      </c>
      <c r="E261" s="10">
        <v>2.75</v>
      </c>
      <c r="F261">
        <f>IF(ISNA(VLOOKUP(DKSalaries!D261,OverUnder!$A$2:$C$13,3,FALSE)),1,VLOOKUP(DKSalaries!D261,OverUnder!$A$2:$C$13,3,FALSE))</f>
        <v>1</v>
      </c>
      <c r="G261">
        <f t="shared" si="43"/>
        <v>2.75</v>
      </c>
      <c r="H261">
        <f>IF(ISNA(VLOOKUP(B261,Model!A:B,2,FALSE)),0,VLOOKUP(B261,Model!A:B,2,FALSE))</f>
        <v>3.1776463963963901</v>
      </c>
      <c r="I261" s="4">
        <f t="shared" si="44"/>
        <v>3.1776463963963901</v>
      </c>
      <c r="R261">
        <f t="shared" si="45"/>
        <v>1.0592154654654633</v>
      </c>
    </row>
    <row r="262" spans="1:18" x14ac:dyDescent="0.45">
      <c r="A262" s="10" t="s">
        <v>9</v>
      </c>
      <c r="B262" s="10" t="s">
        <v>419</v>
      </c>
      <c r="C262" s="10">
        <v>3000</v>
      </c>
      <c r="D262" s="10" t="s">
        <v>335</v>
      </c>
      <c r="E262" s="10">
        <v>0</v>
      </c>
      <c r="F262">
        <f>IF(ISNA(VLOOKUP(DKSalaries!D262,OverUnder!$A$2:$C$13,3,FALSE)),1,VLOOKUP(DKSalaries!D262,OverUnder!$A$2:$C$13,3,FALSE))</f>
        <v>1</v>
      </c>
      <c r="G262">
        <f t="shared" si="43"/>
        <v>0</v>
      </c>
      <c r="H262">
        <f>IF(ISNA(VLOOKUP(B262,Model!A:B,2,FALSE)),0,VLOOKUP(B262,Model!A:B,2,FALSE))</f>
        <v>0</v>
      </c>
      <c r="I262" s="4">
        <f t="shared" si="44"/>
        <v>0</v>
      </c>
      <c r="R262">
        <f t="shared" si="45"/>
        <v>0</v>
      </c>
    </row>
    <row r="263" spans="1:18" x14ac:dyDescent="0.45">
      <c r="A263" s="10" t="s">
        <v>7</v>
      </c>
      <c r="B263" s="10" t="s">
        <v>240</v>
      </c>
      <c r="C263" s="10">
        <v>3000</v>
      </c>
      <c r="D263" s="10" t="s">
        <v>332</v>
      </c>
      <c r="E263" s="10">
        <v>0</v>
      </c>
      <c r="F263">
        <f>IF(ISNA(VLOOKUP(DKSalaries!D263,OverUnder!$A$2:$C$13,3,FALSE)),1,VLOOKUP(DKSalaries!D263,OverUnder!$A$2:$C$13,3,FALSE))</f>
        <v>1</v>
      </c>
      <c r="G263">
        <f t="shared" si="43"/>
        <v>0</v>
      </c>
      <c r="H263">
        <f>IF(ISNA(VLOOKUP(B263,Model!A:B,2,FALSE)),0,VLOOKUP(B263,Model!A:B,2,FALSE))</f>
        <v>0</v>
      </c>
      <c r="I263" s="4">
        <f t="shared" si="44"/>
        <v>0</v>
      </c>
      <c r="R263">
        <f t="shared" si="45"/>
        <v>0</v>
      </c>
    </row>
    <row r="264" spans="1:18" x14ac:dyDescent="0.45">
      <c r="A264" s="10" t="s">
        <v>5</v>
      </c>
      <c r="B264" s="10" t="s">
        <v>242</v>
      </c>
      <c r="C264" s="10">
        <v>3000</v>
      </c>
      <c r="D264" s="10" t="s">
        <v>332</v>
      </c>
      <c r="E264" s="10">
        <v>3.875</v>
      </c>
      <c r="F264">
        <f>IF(ISNA(VLOOKUP(DKSalaries!D264,OverUnder!$A$2:$C$13,3,FALSE)),1,VLOOKUP(DKSalaries!D264,OverUnder!$A$2:$C$13,3,FALSE))</f>
        <v>1</v>
      </c>
      <c r="G264">
        <f t="shared" si="43"/>
        <v>3.875</v>
      </c>
      <c r="H264">
        <f>IF(ISNA(VLOOKUP(B264,Model!A:B,2,FALSE)),0,VLOOKUP(B264,Model!A:B,2,FALSE))</f>
        <v>3.3541666666666599</v>
      </c>
      <c r="I264" s="4">
        <f t="shared" si="44"/>
        <v>3.3541666666666599</v>
      </c>
      <c r="R264">
        <f t="shared" si="45"/>
        <v>1.1180555555555534</v>
      </c>
    </row>
    <row r="265" spans="1:18" x14ac:dyDescent="0.45">
      <c r="A265" s="10" t="s">
        <v>6</v>
      </c>
      <c r="B265" s="10" t="s">
        <v>319</v>
      </c>
      <c r="C265" s="10">
        <v>3000</v>
      </c>
      <c r="D265" s="10" t="s">
        <v>335</v>
      </c>
      <c r="E265" s="10">
        <v>2</v>
      </c>
      <c r="F265">
        <f>IF(ISNA(VLOOKUP(DKSalaries!D265,OverUnder!$A$2:$C$13,3,FALSE)),1,VLOOKUP(DKSalaries!D265,OverUnder!$A$2:$C$13,3,FALSE))</f>
        <v>1</v>
      </c>
      <c r="G265">
        <f t="shared" si="43"/>
        <v>2</v>
      </c>
      <c r="H265">
        <f>IF(ISNA(VLOOKUP(B265,Model!A:B,2,FALSE)),0,VLOOKUP(B265,Model!A:B,2,FALSE))</f>
        <v>2</v>
      </c>
      <c r="I265" s="4">
        <f t="shared" si="44"/>
        <v>2</v>
      </c>
      <c r="R265">
        <f t="shared" si="45"/>
        <v>0.66666666666666663</v>
      </c>
    </row>
    <row r="266" spans="1:18" x14ac:dyDescent="0.45">
      <c r="A266" s="10" t="s">
        <v>9</v>
      </c>
      <c r="B266" s="10" t="s">
        <v>243</v>
      </c>
      <c r="C266" s="10">
        <v>3000</v>
      </c>
      <c r="D266" s="10" t="s">
        <v>332</v>
      </c>
      <c r="E266" s="10">
        <v>6.375</v>
      </c>
      <c r="F266">
        <f>IF(ISNA(VLOOKUP(DKSalaries!D266,OverUnder!$A$2:$C$13,3,FALSE)),1,VLOOKUP(DKSalaries!D266,OverUnder!$A$2:$C$13,3,FALSE))</f>
        <v>1</v>
      </c>
      <c r="G266">
        <f t="shared" si="43"/>
        <v>6.375</v>
      </c>
      <c r="H266">
        <f>IF(ISNA(VLOOKUP(B266,Model!A:B,2,FALSE)),0,VLOOKUP(B266,Model!A:B,2,FALSE))</f>
        <v>5.8958333333333304</v>
      </c>
      <c r="I266" s="4">
        <f t="shared" si="44"/>
        <v>5.8958333333333304</v>
      </c>
      <c r="R266">
        <f t="shared" si="45"/>
        <v>1.9652777777777768</v>
      </c>
    </row>
    <row r="267" spans="1:18" x14ac:dyDescent="0.45">
      <c r="A267" s="10" t="s">
        <v>7</v>
      </c>
      <c r="B267" s="10" t="s">
        <v>320</v>
      </c>
      <c r="C267" s="10">
        <v>3000</v>
      </c>
      <c r="D267" s="10" t="s">
        <v>333</v>
      </c>
      <c r="E267" s="10">
        <v>0</v>
      </c>
      <c r="F267">
        <f>IF(ISNA(VLOOKUP(DKSalaries!D267,OverUnder!$A$2:$C$13,3,FALSE)),1,VLOOKUP(DKSalaries!D267,OverUnder!$A$2:$C$13,3,FALSE))</f>
        <v>1</v>
      </c>
      <c r="G267">
        <f t="shared" si="43"/>
        <v>0</v>
      </c>
      <c r="H267">
        <f>IF(ISNA(VLOOKUP(B267,Model!A:B,2,FALSE)),0,VLOOKUP(B267,Model!A:B,2,FALSE))</f>
        <v>0</v>
      </c>
      <c r="I267" s="4">
        <f t="shared" si="44"/>
        <v>0</v>
      </c>
      <c r="R267">
        <f t="shared" si="45"/>
        <v>0</v>
      </c>
    </row>
    <row r="268" spans="1:18" x14ac:dyDescent="0.45">
      <c r="A268" s="10" t="s">
        <v>7</v>
      </c>
      <c r="B268" s="10" t="s">
        <v>244</v>
      </c>
      <c r="C268" s="10">
        <v>3000</v>
      </c>
      <c r="D268" s="10" t="s">
        <v>322</v>
      </c>
      <c r="E268" s="10">
        <v>11.143000000000001</v>
      </c>
      <c r="F268">
        <f>IF(ISNA(VLOOKUP(DKSalaries!D268,OverUnder!$A$2:$C$13,3,FALSE)),1,VLOOKUP(DKSalaries!D268,OverUnder!$A$2:$C$13,3,FALSE))</f>
        <v>1</v>
      </c>
      <c r="G268">
        <f t="shared" si="43"/>
        <v>11.143000000000001</v>
      </c>
      <c r="H268">
        <f>IF(ISNA(VLOOKUP(B268,Model!A:B,2,FALSE)),0,VLOOKUP(B268,Model!A:B,2,FALSE))</f>
        <v>9.4605174546361894</v>
      </c>
      <c r="I268" s="4">
        <f t="shared" si="44"/>
        <v>9.4605174546361894</v>
      </c>
      <c r="R268">
        <f t="shared" si="45"/>
        <v>3.1535058182120634</v>
      </c>
    </row>
    <row r="269" spans="1:18" x14ac:dyDescent="0.45">
      <c r="A269" s="10" t="s">
        <v>6</v>
      </c>
      <c r="B269" s="10" t="s">
        <v>245</v>
      </c>
      <c r="C269" s="10">
        <v>3000</v>
      </c>
      <c r="D269" s="10" t="s">
        <v>326</v>
      </c>
      <c r="E269" s="10">
        <v>4.75</v>
      </c>
      <c r="F269">
        <f>IF(ISNA(VLOOKUP(DKSalaries!D269,OverUnder!$A$2:$C$13,3,FALSE)),1,VLOOKUP(DKSalaries!D269,OverUnder!$A$2:$C$13,3,FALSE))</f>
        <v>1</v>
      </c>
      <c r="G269">
        <f t="shared" si="43"/>
        <v>4.75</v>
      </c>
      <c r="H269">
        <f>IF(ISNA(VLOOKUP(B269,Model!A:B,2,FALSE)),0,VLOOKUP(B269,Model!A:B,2,FALSE))</f>
        <v>4.75</v>
      </c>
      <c r="I269" s="4">
        <f t="shared" si="44"/>
        <v>4.75</v>
      </c>
      <c r="R269">
        <f t="shared" si="45"/>
        <v>1.5833333333333333</v>
      </c>
    </row>
    <row r="270" spans="1:18" x14ac:dyDescent="0.45">
      <c r="A270" s="10"/>
      <c r="B270" s="10"/>
      <c r="C270" s="10"/>
      <c r="D270" s="10"/>
      <c r="E270" s="10"/>
      <c r="F270">
        <f>IF(ISNA(VLOOKUP(DKSalaries!D270,OverUnder!$A$2:$C$13,3,FALSE)),1,VLOOKUP(DKSalaries!D270,OverUnder!$A$2:$C$13,3,FALSE))</f>
        <v>1</v>
      </c>
      <c r="G270">
        <f t="shared" si="43"/>
        <v>0</v>
      </c>
      <c r="H270">
        <f>IF(ISNA(VLOOKUP(B270,Model!A:B,2,FALSE)),0,VLOOKUP(B270,Model!A:B,2,FALSE))</f>
        <v>0</v>
      </c>
      <c r="I270" s="4">
        <f t="shared" si="44"/>
        <v>0</v>
      </c>
      <c r="R270" t="e">
        <f t="shared" si="45"/>
        <v>#DIV/0!</v>
      </c>
    </row>
    <row r="271" spans="1:18" x14ac:dyDescent="0.45">
      <c r="A271" s="10"/>
      <c r="B271" s="10"/>
      <c r="C271" s="10"/>
      <c r="D271" s="10"/>
      <c r="E271" s="10"/>
      <c r="F271">
        <f>IF(ISNA(VLOOKUP(DKSalaries!D271,OverUnder!$A$2:$C$13,3,FALSE)),1,VLOOKUP(DKSalaries!D271,OverUnder!$A$2:$C$13,3,FALSE))</f>
        <v>1</v>
      </c>
      <c r="G271">
        <f t="shared" si="43"/>
        <v>0</v>
      </c>
      <c r="H271">
        <f>IF(ISNA(VLOOKUP(B271,Model!A:B,2,FALSE)),0,VLOOKUP(B271,Model!A:B,2,FALSE))</f>
        <v>0</v>
      </c>
      <c r="I271" s="4">
        <f t="shared" si="44"/>
        <v>0</v>
      </c>
      <c r="R271" t="e">
        <f t="shared" si="45"/>
        <v>#DIV/0!</v>
      </c>
    </row>
    <row r="272" spans="1:18" x14ac:dyDescent="0.45">
      <c r="A272" s="10"/>
      <c r="B272" s="10"/>
      <c r="C272" s="10"/>
      <c r="D272" s="10"/>
      <c r="E272" s="10"/>
      <c r="F272">
        <f>IF(ISNA(VLOOKUP(DKSalaries!D272,OverUnder!$A$2:$C$13,3,FALSE)),1,VLOOKUP(DKSalaries!D272,OverUnder!$A$2:$C$13,3,FALSE))</f>
        <v>1</v>
      </c>
      <c r="G272">
        <f t="shared" si="43"/>
        <v>0</v>
      </c>
      <c r="H272">
        <f>IF(ISNA(VLOOKUP(B272,Model!A:B,2,FALSE)),0,VLOOKUP(B272,Model!A:B,2,FALSE))</f>
        <v>0</v>
      </c>
      <c r="I272" s="4">
        <f t="shared" si="44"/>
        <v>0</v>
      </c>
      <c r="R272" t="e">
        <f t="shared" si="45"/>
        <v>#DIV/0!</v>
      </c>
    </row>
    <row r="273" spans="1:18" x14ac:dyDescent="0.45">
      <c r="A273" s="10"/>
      <c r="B273" s="10"/>
      <c r="C273" s="10"/>
      <c r="D273" s="10"/>
      <c r="E273" s="10"/>
      <c r="F273">
        <f>IF(ISNA(VLOOKUP(DKSalaries!D273,OverUnder!$A$2:$C$13,3,FALSE)),1,VLOOKUP(DKSalaries!D273,OverUnder!$A$2:$C$13,3,FALSE))</f>
        <v>1</v>
      </c>
      <c r="G273">
        <f t="shared" si="43"/>
        <v>0</v>
      </c>
      <c r="H273">
        <f>IF(ISNA(VLOOKUP(B273,Model!A:B,2,FALSE)),0,VLOOKUP(B273,Model!A:B,2,FALSE))</f>
        <v>0</v>
      </c>
      <c r="I273" s="4">
        <f t="shared" si="44"/>
        <v>0</v>
      </c>
      <c r="R273" t="e">
        <f t="shared" si="45"/>
        <v>#DIV/0!</v>
      </c>
    </row>
    <row r="274" spans="1:18" x14ac:dyDescent="0.45">
      <c r="A274" s="10"/>
      <c r="B274" s="10"/>
      <c r="C274" s="10"/>
      <c r="D274" s="10"/>
      <c r="E274" s="10"/>
      <c r="F274">
        <f>IF(ISNA(VLOOKUP(DKSalaries!D274,OverUnder!$A$2:$C$13,3,FALSE)),1,VLOOKUP(DKSalaries!D274,OverUnder!$A$2:$C$13,3,FALSE))</f>
        <v>1</v>
      </c>
      <c r="G274">
        <f t="shared" si="43"/>
        <v>0</v>
      </c>
      <c r="H274">
        <f>IF(ISNA(VLOOKUP(B274,Model!A:B,2,FALSE)),0,VLOOKUP(B274,Model!A:B,2,FALSE))</f>
        <v>0</v>
      </c>
      <c r="I274" s="4">
        <f t="shared" si="44"/>
        <v>0</v>
      </c>
      <c r="R274" t="e">
        <f t="shared" si="45"/>
        <v>#DIV/0!</v>
      </c>
    </row>
    <row r="275" spans="1:18" x14ac:dyDescent="0.45">
      <c r="A275" s="10"/>
      <c r="B275" s="10"/>
      <c r="C275" s="10"/>
      <c r="D275" s="10"/>
      <c r="E275" s="10"/>
      <c r="F275">
        <f>IF(ISNA(VLOOKUP(DKSalaries!D275,OverUnder!$A$2:$C$13,3,FALSE)),1,VLOOKUP(DKSalaries!D275,OverUnder!$A$2:$C$13,3,FALSE))</f>
        <v>1</v>
      </c>
      <c r="G275">
        <f t="shared" si="43"/>
        <v>0</v>
      </c>
      <c r="H275">
        <f>IF(ISNA(VLOOKUP(B275,Model!A:B,2,FALSE)),0,VLOOKUP(B275,Model!A:B,2,FALSE))</f>
        <v>0</v>
      </c>
      <c r="I275" s="4">
        <f t="shared" si="44"/>
        <v>0</v>
      </c>
      <c r="R275" t="e">
        <f t="shared" si="45"/>
        <v>#DIV/0!</v>
      </c>
    </row>
    <row r="276" spans="1:18" x14ac:dyDescent="0.45">
      <c r="A276" s="10"/>
      <c r="B276" s="10"/>
      <c r="C276" s="10"/>
      <c r="D276" s="10"/>
      <c r="E276" s="10"/>
      <c r="F276">
        <f>IF(ISNA(VLOOKUP(DKSalaries!D276,OverUnder!$A$2:$C$13,3,FALSE)),1,VLOOKUP(DKSalaries!D276,OverUnder!$A$2:$C$13,3,FALSE))</f>
        <v>1</v>
      </c>
      <c r="G276">
        <f t="shared" si="43"/>
        <v>0</v>
      </c>
      <c r="H276">
        <f>IF(ISNA(VLOOKUP(B276,Model!A:B,2,FALSE)),0,VLOOKUP(B276,Model!A:B,2,FALSE))</f>
        <v>0</v>
      </c>
      <c r="I276" s="4">
        <f t="shared" si="44"/>
        <v>0</v>
      </c>
      <c r="R276" t="e">
        <f t="shared" si="45"/>
        <v>#DIV/0!</v>
      </c>
    </row>
    <row r="277" spans="1:18" x14ac:dyDescent="0.45">
      <c r="A277" s="10"/>
      <c r="B277" s="10"/>
      <c r="C277" s="10"/>
      <c r="D277" s="10"/>
      <c r="E277" s="10"/>
      <c r="F277">
        <f>IF(ISNA(VLOOKUP(DKSalaries!D277,OverUnder!$A$2:$C$13,3,FALSE)),1,VLOOKUP(DKSalaries!D277,OverUnder!$A$2:$C$13,3,FALSE))</f>
        <v>1</v>
      </c>
      <c r="G277">
        <f t="shared" si="43"/>
        <v>0</v>
      </c>
      <c r="H277">
        <f>IF(ISNA(VLOOKUP(B277,Model!A:B,2,FALSE)),0,VLOOKUP(B277,Model!A:B,2,FALSE))</f>
        <v>0</v>
      </c>
      <c r="I277" s="4">
        <f t="shared" si="44"/>
        <v>0</v>
      </c>
      <c r="R277" t="e">
        <f t="shared" si="45"/>
        <v>#DIV/0!</v>
      </c>
    </row>
    <row r="278" spans="1:18" x14ac:dyDescent="0.45">
      <c r="A278" s="10"/>
      <c r="B278" s="10"/>
      <c r="C278" s="10"/>
      <c r="D278" s="10"/>
      <c r="E278" s="10"/>
      <c r="F278">
        <f>IF(ISNA(VLOOKUP(DKSalaries!D278,OverUnder!$A$2:$C$13,3,FALSE)),1,VLOOKUP(DKSalaries!D278,OverUnder!$A$2:$C$13,3,FALSE))</f>
        <v>1</v>
      </c>
      <c r="G278">
        <f t="shared" si="43"/>
        <v>0</v>
      </c>
      <c r="H278">
        <f>IF(ISNA(VLOOKUP(B278,Model!A:B,2,FALSE)),0,VLOOKUP(B278,Model!A:B,2,FALSE))</f>
        <v>0</v>
      </c>
      <c r="I278" s="4">
        <f t="shared" si="44"/>
        <v>0</v>
      </c>
      <c r="R278" t="e">
        <f t="shared" si="45"/>
        <v>#DIV/0!</v>
      </c>
    </row>
    <row r="279" spans="1:18" x14ac:dyDescent="0.45">
      <c r="A279" s="10"/>
      <c r="B279" s="10"/>
      <c r="C279" s="10"/>
      <c r="D279" s="10"/>
      <c r="E279" s="10"/>
      <c r="F279">
        <f>IF(ISNA(VLOOKUP(DKSalaries!D279,OverUnder!$A$2:$C$13,3,FALSE)),1,VLOOKUP(DKSalaries!D279,OverUnder!$A$2:$C$13,3,FALSE))</f>
        <v>1</v>
      </c>
      <c r="G279">
        <f t="shared" si="43"/>
        <v>0</v>
      </c>
      <c r="H279">
        <f>IF(ISNA(VLOOKUP(B279,Model!A:B,2,FALSE)),0,VLOOKUP(B279,Model!A:B,2,FALSE))</f>
        <v>0</v>
      </c>
      <c r="I279" s="4">
        <f t="shared" si="44"/>
        <v>0</v>
      </c>
      <c r="R279" t="e">
        <f t="shared" si="45"/>
        <v>#DIV/0!</v>
      </c>
    </row>
    <row r="280" spans="1:18" x14ac:dyDescent="0.45">
      <c r="A280" s="10"/>
      <c r="B280" s="10"/>
      <c r="C280" s="10"/>
      <c r="D280" s="10"/>
      <c r="E280" s="10"/>
    </row>
    <row r="281" spans="1:18" x14ac:dyDescent="0.45">
      <c r="A281" s="10"/>
      <c r="B281" s="10"/>
      <c r="C281" s="10"/>
      <c r="D281" s="10"/>
      <c r="E281" s="10"/>
    </row>
    <row r="282" spans="1:18" x14ac:dyDescent="0.45">
      <c r="A282" s="10"/>
      <c r="B282" s="10"/>
      <c r="C282" s="10"/>
      <c r="D282" s="10"/>
      <c r="E282" s="10"/>
    </row>
    <row r="283" spans="1:18" x14ac:dyDescent="0.45">
      <c r="A283" s="10"/>
      <c r="B283" s="10"/>
      <c r="C283" s="10"/>
      <c r="D283" s="10"/>
      <c r="E283" s="10"/>
    </row>
    <row r="284" spans="1:18" x14ac:dyDescent="0.45">
      <c r="A284" s="10"/>
      <c r="B284" s="10"/>
      <c r="C284" s="10"/>
      <c r="D284" s="10"/>
      <c r="E284" s="10"/>
    </row>
    <row r="285" spans="1:18" x14ac:dyDescent="0.45">
      <c r="A285" s="10"/>
      <c r="B285" s="10"/>
      <c r="C285" s="10"/>
      <c r="D285" s="10"/>
      <c r="E285" s="10"/>
    </row>
    <row r="286" spans="1:18" x14ac:dyDescent="0.45">
      <c r="A286" s="10"/>
      <c r="B286" s="10"/>
      <c r="C286" s="10"/>
      <c r="D286" s="10"/>
      <c r="E286" s="10"/>
    </row>
    <row r="287" spans="1:18" x14ac:dyDescent="0.45">
      <c r="A287" s="10"/>
      <c r="B287" s="10"/>
      <c r="C287" s="10"/>
      <c r="D287" s="10"/>
      <c r="E287" s="10"/>
    </row>
    <row r="288" spans="1:18" x14ac:dyDescent="0.45">
      <c r="A288" s="10"/>
      <c r="B288" s="10"/>
      <c r="C288" s="10"/>
      <c r="D288" s="10"/>
      <c r="E288" s="10"/>
    </row>
    <row r="289" spans="1:5" x14ac:dyDescent="0.45">
      <c r="A289" s="10"/>
      <c r="B289" s="10"/>
      <c r="C289" s="10"/>
      <c r="D289" s="10"/>
      <c r="E289" s="10"/>
    </row>
    <row r="290" spans="1:5" x14ac:dyDescent="0.45">
      <c r="A290" s="10"/>
      <c r="B290" s="10"/>
      <c r="C290" s="10"/>
      <c r="D290" s="10"/>
      <c r="E290" s="10"/>
    </row>
    <row r="291" spans="1:5" x14ac:dyDescent="0.45">
      <c r="A291" s="10"/>
      <c r="B291" s="10"/>
      <c r="C291" s="10"/>
      <c r="D291" s="10"/>
      <c r="E291" s="10"/>
    </row>
    <row r="292" spans="1:5" x14ac:dyDescent="0.45">
      <c r="A292" s="10"/>
      <c r="B292" s="10"/>
      <c r="C292" s="10"/>
      <c r="D292" s="10"/>
      <c r="E292" s="10"/>
    </row>
    <row r="293" spans="1:5" x14ac:dyDescent="0.45">
      <c r="A293" s="10"/>
      <c r="B293" s="10"/>
      <c r="C293" s="10"/>
      <c r="D293" s="10"/>
      <c r="E293" s="10"/>
    </row>
    <row r="294" spans="1:5" x14ac:dyDescent="0.45">
      <c r="A294" s="10"/>
      <c r="B294" s="10"/>
      <c r="C294" s="10"/>
      <c r="D294" s="10"/>
      <c r="E294" s="10"/>
    </row>
    <row r="295" spans="1:5" x14ac:dyDescent="0.45">
      <c r="A295" s="10"/>
      <c r="B295" s="10"/>
      <c r="C295" s="10"/>
      <c r="D295" s="10"/>
      <c r="E295" s="10"/>
    </row>
    <row r="296" spans="1:5" x14ac:dyDescent="0.45">
      <c r="A296" s="10"/>
      <c r="B296" s="10"/>
      <c r="C296" s="10"/>
      <c r="D296" s="10"/>
      <c r="E296" s="10"/>
    </row>
    <row r="297" spans="1:5" x14ac:dyDescent="0.45">
      <c r="A297" s="10"/>
      <c r="B297" s="10"/>
      <c r="C297" s="10"/>
      <c r="D297" s="10"/>
      <c r="E297" s="10"/>
    </row>
    <row r="298" spans="1:5" x14ac:dyDescent="0.45">
      <c r="A298" s="10"/>
      <c r="B298" s="10"/>
      <c r="C298" s="10"/>
      <c r="D298" s="10"/>
      <c r="E298" s="10"/>
    </row>
    <row r="299" spans="1:5" x14ac:dyDescent="0.45">
      <c r="A299" s="10"/>
      <c r="B299" s="10"/>
      <c r="C299" s="10"/>
      <c r="D299" s="10"/>
      <c r="E299" s="10"/>
    </row>
    <row r="300" spans="1:5" x14ac:dyDescent="0.45">
      <c r="A300" s="10"/>
      <c r="B300" s="10"/>
      <c r="C300" s="10"/>
      <c r="D300" s="10"/>
      <c r="E300" s="10"/>
    </row>
  </sheetData>
  <conditionalFormatting sqref="E3:E104 A2:D104 E2:R2 A197:E300 J3:Q235 R3:R279 F3:I279">
    <cfRule type="expression" dxfId="6" priority="2">
      <formula>$J2=1</formula>
    </cfRule>
  </conditionalFormatting>
  <conditionalFormatting sqref="A105:E196">
    <cfRule type="expression" dxfId="5" priority="1">
      <formula>$J105=1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5"/>
  <sheetViews>
    <sheetView workbookViewId="0">
      <selection activeCell="E8" sqref="E8"/>
    </sheetView>
  </sheetViews>
  <sheetFormatPr defaultRowHeight="14.25" x14ac:dyDescent="0.45"/>
  <sheetData>
    <row r="1" spans="1:2" x14ac:dyDescent="0.45">
      <c r="A1" t="s">
        <v>217</v>
      </c>
      <c r="B1">
        <v>0</v>
      </c>
    </row>
    <row r="2" spans="1:2" x14ac:dyDescent="0.45">
      <c r="A2" t="s">
        <v>331</v>
      </c>
      <c r="B2">
        <v>40.727084072397801</v>
      </c>
    </row>
    <row r="3" spans="1:2" x14ac:dyDescent="0.45">
      <c r="A3" t="s">
        <v>342</v>
      </c>
      <c r="B3">
        <v>30.325955085951701</v>
      </c>
    </row>
    <row r="4" spans="1:2" x14ac:dyDescent="0.45">
      <c r="A4" t="s">
        <v>420</v>
      </c>
      <c r="B4">
        <v>2.5494340088379901</v>
      </c>
    </row>
    <row r="5" spans="1:2" x14ac:dyDescent="0.45">
      <c r="A5" t="s">
        <v>141</v>
      </c>
      <c r="B5">
        <v>17.967207660668201</v>
      </c>
    </row>
    <row r="6" spans="1:2" x14ac:dyDescent="0.45">
      <c r="A6" t="s">
        <v>192</v>
      </c>
      <c r="B6">
        <v>6.6441180506547397</v>
      </c>
    </row>
    <row r="7" spans="1:2" x14ac:dyDescent="0.45">
      <c r="A7" t="s">
        <v>287</v>
      </c>
      <c r="B7">
        <v>3.7553691952031301</v>
      </c>
    </row>
    <row r="8" spans="1:2" x14ac:dyDescent="0.45">
      <c r="A8" t="s">
        <v>113</v>
      </c>
      <c r="B8">
        <v>26.934757210841902</v>
      </c>
    </row>
    <row r="9" spans="1:2" x14ac:dyDescent="0.45">
      <c r="A9" t="s">
        <v>421</v>
      </c>
      <c r="B9">
        <v>27.6707282981696</v>
      </c>
    </row>
    <row r="10" spans="1:2" x14ac:dyDescent="0.45">
      <c r="A10" t="s">
        <v>422</v>
      </c>
      <c r="B10">
        <v>35.605486618249998</v>
      </c>
    </row>
    <row r="11" spans="1:2" x14ac:dyDescent="0.45">
      <c r="A11" t="s">
        <v>45</v>
      </c>
      <c r="B11">
        <v>24.0832303373349</v>
      </c>
    </row>
    <row r="12" spans="1:2" x14ac:dyDescent="0.45">
      <c r="A12" t="s">
        <v>294</v>
      </c>
      <c r="B12">
        <v>5.9375</v>
      </c>
    </row>
    <row r="13" spans="1:2" x14ac:dyDescent="0.45">
      <c r="A13" t="s">
        <v>301</v>
      </c>
      <c r="B13">
        <v>4.0996775268564196</v>
      </c>
    </row>
    <row r="14" spans="1:2" x14ac:dyDescent="0.45">
      <c r="A14" t="s">
        <v>99</v>
      </c>
      <c r="B14">
        <v>23.223665782151699</v>
      </c>
    </row>
    <row r="15" spans="1:2" x14ac:dyDescent="0.45">
      <c r="A15" t="s">
        <v>146</v>
      </c>
      <c r="B15">
        <v>14.0475154408192</v>
      </c>
    </row>
    <row r="16" spans="1:2" x14ac:dyDescent="0.45">
      <c r="A16" t="s">
        <v>249</v>
      </c>
      <c r="B16">
        <v>33.937365281672903</v>
      </c>
    </row>
    <row r="17" spans="1:2" x14ac:dyDescent="0.45">
      <c r="A17" t="s">
        <v>37</v>
      </c>
      <c r="B17">
        <v>38.009548213479697</v>
      </c>
    </row>
    <row r="18" spans="1:2" x14ac:dyDescent="0.45">
      <c r="A18" t="s">
        <v>362</v>
      </c>
      <c r="B18">
        <v>13.664543395432201</v>
      </c>
    </row>
    <row r="19" spans="1:2" x14ac:dyDescent="0.45">
      <c r="A19" t="s">
        <v>107</v>
      </c>
      <c r="B19">
        <v>27.252436235986998</v>
      </c>
    </row>
    <row r="20" spans="1:2" x14ac:dyDescent="0.45">
      <c r="A20" t="s">
        <v>227</v>
      </c>
      <c r="B20">
        <v>10.1662524550288</v>
      </c>
    </row>
    <row r="21" spans="1:2" x14ac:dyDescent="0.45">
      <c r="A21" t="s">
        <v>95</v>
      </c>
      <c r="B21">
        <v>33.723912372799099</v>
      </c>
    </row>
    <row r="22" spans="1:2" x14ac:dyDescent="0.45">
      <c r="A22" t="s">
        <v>85</v>
      </c>
      <c r="B22">
        <v>39.1994512204299</v>
      </c>
    </row>
    <row r="23" spans="1:2" x14ac:dyDescent="0.45">
      <c r="A23" t="s">
        <v>121</v>
      </c>
      <c r="B23">
        <v>23.591263851425701</v>
      </c>
    </row>
    <row r="24" spans="1:2" x14ac:dyDescent="0.45">
      <c r="A24" t="s">
        <v>348</v>
      </c>
      <c r="B24">
        <v>33.366793846493898</v>
      </c>
    </row>
    <row r="25" spans="1:2" x14ac:dyDescent="0.45">
      <c r="A25" t="s">
        <v>410</v>
      </c>
      <c r="B25">
        <v>7.6371419544131003</v>
      </c>
    </row>
    <row r="26" spans="1:2" x14ac:dyDescent="0.45">
      <c r="A26" t="s">
        <v>423</v>
      </c>
      <c r="B26">
        <v>3.8962054562474799</v>
      </c>
    </row>
    <row r="27" spans="1:2" x14ac:dyDescent="0.45">
      <c r="A27" t="s">
        <v>291</v>
      </c>
      <c r="B27">
        <v>2.7708333333333299</v>
      </c>
    </row>
    <row r="28" spans="1:2" x14ac:dyDescent="0.45">
      <c r="A28" t="s">
        <v>424</v>
      </c>
      <c r="B28">
        <v>42.771484018107103</v>
      </c>
    </row>
    <row r="29" spans="1:2" x14ac:dyDescent="0.45">
      <c r="A29" t="s">
        <v>256</v>
      </c>
      <c r="B29">
        <v>31.2291666666666</v>
      </c>
    </row>
    <row r="30" spans="1:2" x14ac:dyDescent="0.45">
      <c r="A30" t="s">
        <v>147</v>
      </c>
      <c r="B30">
        <v>12.2778899599817</v>
      </c>
    </row>
    <row r="31" spans="1:2" x14ac:dyDescent="0.45">
      <c r="A31" t="s">
        <v>425</v>
      </c>
      <c r="B31">
        <v>1.5</v>
      </c>
    </row>
    <row r="32" spans="1:2" x14ac:dyDescent="0.45">
      <c r="A32" t="s">
        <v>336</v>
      </c>
      <c r="B32">
        <v>37.0836849875895</v>
      </c>
    </row>
    <row r="33" spans="1:2" x14ac:dyDescent="0.45">
      <c r="A33" t="s">
        <v>257</v>
      </c>
      <c r="B33">
        <v>27.3219819350184</v>
      </c>
    </row>
    <row r="34" spans="1:2" x14ac:dyDescent="0.45">
      <c r="A34" t="s">
        <v>248</v>
      </c>
      <c r="B34">
        <v>52.956823985667697</v>
      </c>
    </row>
    <row r="35" spans="1:2" x14ac:dyDescent="0.45">
      <c r="A35" t="s">
        <v>346</v>
      </c>
      <c r="B35">
        <v>28.129322742407599</v>
      </c>
    </row>
    <row r="36" spans="1:2" x14ac:dyDescent="0.45">
      <c r="A36" t="s">
        <v>219</v>
      </c>
      <c r="B36">
        <v>0</v>
      </c>
    </row>
    <row r="37" spans="1:2" x14ac:dyDescent="0.45">
      <c r="A37" t="s">
        <v>177</v>
      </c>
      <c r="B37">
        <v>4.0625</v>
      </c>
    </row>
    <row r="38" spans="1:2" x14ac:dyDescent="0.45">
      <c r="A38" t="s">
        <v>337</v>
      </c>
      <c r="B38">
        <v>37.830296322802297</v>
      </c>
    </row>
    <row r="39" spans="1:2" x14ac:dyDescent="0.45">
      <c r="A39" t="s">
        <v>190</v>
      </c>
      <c r="B39">
        <v>0</v>
      </c>
    </row>
    <row r="40" spans="1:2" x14ac:dyDescent="0.45">
      <c r="A40" t="s">
        <v>59</v>
      </c>
      <c r="B40">
        <v>16.572150249820201</v>
      </c>
    </row>
    <row r="41" spans="1:2" x14ac:dyDescent="0.45">
      <c r="A41" t="s">
        <v>426</v>
      </c>
      <c r="B41">
        <v>9.7811357988598093</v>
      </c>
    </row>
    <row r="42" spans="1:2" x14ac:dyDescent="0.45">
      <c r="A42" t="s">
        <v>116</v>
      </c>
      <c r="B42">
        <v>22.548015457794801</v>
      </c>
    </row>
    <row r="43" spans="1:2" x14ac:dyDescent="0.45">
      <c r="A43" t="s">
        <v>91</v>
      </c>
      <c r="B43">
        <v>34.653058161846502</v>
      </c>
    </row>
    <row r="44" spans="1:2" x14ac:dyDescent="0.45">
      <c r="A44" t="s">
        <v>351</v>
      </c>
      <c r="B44">
        <v>27.716628185443099</v>
      </c>
    </row>
    <row r="45" spans="1:2" x14ac:dyDescent="0.45">
      <c r="A45" t="s">
        <v>417</v>
      </c>
      <c r="B45">
        <v>2.3474099099099099</v>
      </c>
    </row>
    <row r="46" spans="1:2" x14ac:dyDescent="0.45">
      <c r="A46" t="s">
        <v>126</v>
      </c>
      <c r="B46">
        <v>26.413850555930502</v>
      </c>
    </row>
    <row r="47" spans="1:2" x14ac:dyDescent="0.45">
      <c r="A47" t="s">
        <v>427</v>
      </c>
      <c r="B47">
        <v>11.3536497276258</v>
      </c>
    </row>
    <row r="48" spans="1:2" x14ac:dyDescent="0.45">
      <c r="A48" t="s">
        <v>186</v>
      </c>
      <c r="B48">
        <v>23.374460911158099</v>
      </c>
    </row>
    <row r="49" spans="1:2" x14ac:dyDescent="0.45">
      <c r="A49" t="s">
        <v>428</v>
      </c>
      <c r="B49">
        <v>40.971592609176099</v>
      </c>
    </row>
    <row r="50" spans="1:2" x14ac:dyDescent="0.45">
      <c r="A50" t="s">
        <v>165</v>
      </c>
      <c r="B50">
        <v>0</v>
      </c>
    </row>
    <row r="51" spans="1:2" x14ac:dyDescent="0.45">
      <c r="A51" t="s">
        <v>429</v>
      </c>
      <c r="B51">
        <v>0</v>
      </c>
    </row>
    <row r="52" spans="1:2" x14ac:dyDescent="0.45">
      <c r="A52" t="s">
        <v>375</v>
      </c>
      <c r="B52">
        <v>16.378794339872599</v>
      </c>
    </row>
    <row r="53" spans="1:2" x14ac:dyDescent="0.45">
      <c r="A53" t="s">
        <v>87</v>
      </c>
      <c r="B53">
        <v>26.1309600228455</v>
      </c>
    </row>
    <row r="54" spans="1:2" x14ac:dyDescent="0.45">
      <c r="A54" t="s">
        <v>52</v>
      </c>
      <c r="B54">
        <v>21.5</v>
      </c>
    </row>
    <row r="55" spans="1:2" x14ac:dyDescent="0.45">
      <c r="A55" t="s">
        <v>430</v>
      </c>
      <c r="B55">
        <v>8.4178151852364707</v>
      </c>
    </row>
    <row r="56" spans="1:2" x14ac:dyDescent="0.45">
      <c r="A56" t="s">
        <v>431</v>
      </c>
      <c r="B56">
        <v>22.358930145420899</v>
      </c>
    </row>
    <row r="57" spans="1:2" x14ac:dyDescent="0.45">
      <c r="A57" t="s">
        <v>432</v>
      </c>
      <c r="B57">
        <v>19.130421454807902</v>
      </c>
    </row>
    <row r="58" spans="1:2" x14ac:dyDescent="0.45">
      <c r="A58" t="s">
        <v>202</v>
      </c>
      <c r="B58">
        <v>10.317308458077999</v>
      </c>
    </row>
    <row r="59" spans="1:2" x14ac:dyDescent="0.45">
      <c r="A59" t="s">
        <v>386</v>
      </c>
      <c r="B59">
        <v>4.9859304195292999</v>
      </c>
    </row>
    <row r="60" spans="1:2" x14ac:dyDescent="0.45">
      <c r="A60" t="s">
        <v>433</v>
      </c>
      <c r="B60">
        <v>0.9375</v>
      </c>
    </row>
    <row r="61" spans="1:2" x14ac:dyDescent="0.45">
      <c r="A61" t="s">
        <v>358</v>
      </c>
      <c r="B61">
        <v>23.8220577099985</v>
      </c>
    </row>
    <row r="62" spans="1:2" x14ac:dyDescent="0.45">
      <c r="A62" t="s">
        <v>278</v>
      </c>
      <c r="B62">
        <v>10.4347406181015</v>
      </c>
    </row>
    <row r="63" spans="1:2" x14ac:dyDescent="0.45">
      <c r="A63" t="s">
        <v>272</v>
      </c>
      <c r="B63">
        <v>18.255995958177099</v>
      </c>
    </row>
    <row r="64" spans="1:2" x14ac:dyDescent="0.45">
      <c r="A64" t="s">
        <v>434</v>
      </c>
      <c r="B64">
        <v>0</v>
      </c>
    </row>
    <row r="65" spans="1:2" x14ac:dyDescent="0.45">
      <c r="A65" t="s">
        <v>154</v>
      </c>
      <c r="B65">
        <v>19.835917822247399</v>
      </c>
    </row>
    <row r="66" spans="1:2" x14ac:dyDescent="0.45">
      <c r="A66" t="s">
        <v>298</v>
      </c>
      <c r="B66">
        <v>10.3757053622399</v>
      </c>
    </row>
    <row r="67" spans="1:2" x14ac:dyDescent="0.45">
      <c r="A67" t="s">
        <v>435</v>
      </c>
      <c r="B67">
        <v>1.58704867709399</v>
      </c>
    </row>
    <row r="68" spans="1:2" x14ac:dyDescent="0.45">
      <c r="A68" t="s">
        <v>262</v>
      </c>
      <c r="B68">
        <v>28.2473814590366</v>
      </c>
    </row>
    <row r="69" spans="1:2" x14ac:dyDescent="0.45">
      <c r="A69" t="s">
        <v>41</v>
      </c>
      <c r="B69">
        <v>40.291581165186997</v>
      </c>
    </row>
    <row r="70" spans="1:2" x14ac:dyDescent="0.45">
      <c r="A70" t="s">
        <v>355</v>
      </c>
      <c r="B70">
        <v>21.953020511565398</v>
      </c>
    </row>
    <row r="71" spans="1:2" x14ac:dyDescent="0.45">
      <c r="A71" t="s">
        <v>436</v>
      </c>
      <c r="B71">
        <v>13.7694505493506</v>
      </c>
    </row>
    <row r="72" spans="1:2" x14ac:dyDescent="0.45">
      <c r="A72" t="s">
        <v>354</v>
      </c>
      <c r="B72">
        <v>24.925097447496999</v>
      </c>
    </row>
    <row r="73" spans="1:2" x14ac:dyDescent="0.45">
      <c r="A73" t="s">
        <v>398</v>
      </c>
      <c r="B73">
        <v>0.36993243243243201</v>
      </c>
    </row>
    <row r="74" spans="1:2" x14ac:dyDescent="0.45">
      <c r="A74" t="s">
        <v>437</v>
      </c>
      <c r="B74">
        <v>9.2143314221014201</v>
      </c>
    </row>
    <row r="75" spans="1:2" x14ac:dyDescent="0.45">
      <c r="A75" t="s">
        <v>40</v>
      </c>
      <c r="B75">
        <v>30.591505688849399</v>
      </c>
    </row>
    <row r="76" spans="1:2" x14ac:dyDescent="0.45">
      <c r="A76" t="s">
        <v>97</v>
      </c>
      <c r="B76">
        <v>30.602772977311499</v>
      </c>
    </row>
    <row r="77" spans="1:2" x14ac:dyDescent="0.45">
      <c r="A77" t="s">
        <v>281</v>
      </c>
      <c r="B77">
        <v>17.174803430852698</v>
      </c>
    </row>
    <row r="78" spans="1:2" x14ac:dyDescent="0.45">
      <c r="A78" t="s">
        <v>83</v>
      </c>
      <c r="B78">
        <v>32.327666047091903</v>
      </c>
    </row>
    <row r="79" spans="1:2" x14ac:dyDescent="0.45">
      <c r="A79" t="s">
        <v>438</v>
      </c>
      <c r="B79">
        <v>0</v>
      </c>
    </row>
    <row r="80" spans="1:2" x14ac:dyDescent="0.45">
      <c r="A80" t="s">
        <v>353</v>
      </c>
      <c r="B80">
        <v>22.031134209262401</v>
      </c>
    </row>
    <row r="81" spans="1:2" x14ac:dyDescent="0.45">
      <c r="A81" t="s">
        <v>223</v>
      </c>
      <c r="B81">
        <v>11.7063505904467</v>
      </c>
    </row>
    <row r="82" spans="1:2" x14ac:dyDescent="0.45">
      <c r="A82" t="s">
        <v>216</v>
      </c>
      <c r="B82">
        <v>9.0023049114878209</v>
      </c>
    </row>
    <row r="83" spans="1:2" x14ac:dyDescent="0.45">
      <c r="A83" t="s">
        <v>65</v>
      </c>
      <c r="B83">
        <v>5.6109234234234204</v>
      </c>
    </row>
    <row r="84" spans="1:2" x14ac:dyDescent="0.45">
      <c r="A84" t="s">
        <v>319</v>
      </c>
      <c r="B84">
        <v>2</v>
      </c>
    </row>
    <row r="85" spans="1:2" x14ac:dyDescent="0.45">
      <c r="A85" t="s">
        <v>254</v>
      </c>
      <c r="B85">
        <v>35.038748966744699</v>
      </c>
    </row>
    <row r="86" spans="1:2" x14ac:dyDescent="0.45">
      <c r="A86" t="s">
        <v>439</v>
      </c>
      <c r="B86">
        <v>17.549831081080999</v>
      </c>
    </row>
    <row r="87" spans="1:2" x14ac:dyDescent="0.45">
      <c r="A87" t="s">
        <v>36</v>
      </c>
      <c r="B87">
        <v>44.978944182769197</v>
      </c>
    </row>
    <row r="88" spans="1:2" x14ac:dyDescent="0.45">
      <c r="A88" t="s">
        <v>231</v>
      </c>
      <c r="B88">
        <v>0</v>
      </c>
    </row>
    <row r="89" spans="1:2" x14ac:dyDescent="0.45">
      <c r="A89" t="s">
        <v>395</v>
      </c>
      <c r="B89">
        <v>7.1195900827467602</v>
      </c>
    </row>
    <row r="90" spans="1:2" x14ac:dyDescent="0.45">
      <c r="A90" t="s">
        <v>140</v>
      </c>
      <c r="B90">
        <v>15.005454864328501</v>
      </c>
    </row>
    <row r="91" spans="1:2" x14ac:dyDescent="0.45">
      <c r="A91" t="s">
        <v>73</v>
      </c>
      <c r="B91">
        <v>7.1932388457617797</v>
      </c>
    </row>
    <row r="92" spans="1:2" x14ac:dyDescent="0.45">
      <c r="A92" t="s">
        <v>409</v>
      </c>
      <c r="B92">
        <v>-0.5</v>
      </c>
    </row>
    <row r="93" spans="1:2" x14ac:dyDescent="0.45">
      <c r="A93" t="s">
        <v>338</v>
      </c>
      <c r="B93">
        <v>38.973663776549103</v>
      </c>
    </row>
    <row r="94" spans="1:2" x14ac:dyDescent="0.45">
      <c r="A94" t="s">
        <v>418</v>
      </c>
      <c r="B94">
        <v>0</v>
      </c>
    </row>
    <row r="95" spans="1:2" x14ac:dyDescent="0.45">
      <c r="A95" t="s">
        <v>70</v>
      </c>
      <c r="B95">
        <v>11.7115128528855</v>
      </c>
    </row>
    <row r="96" spans="1:2" x14ac:dyDescent="0.45">
      <c r="A96" t="s">
        <v>102</v>
      </c>
      <c r="B96">
        <v>25.943389099095299</v>
      </c>
    </row>
    <row r="97" spans="1:2" x14ac:dyDescent="0.45">
      <c r="A97" t="s">
        <v>152</v>
      </c>
      <c r="B97">
        <v>12.9923582339409</v>
      </c>
    </row>
    <row r="98" spans="1:2" x14ac:dyDescent="0.45">
      <c r="A98" t="s">
        <v>440</v>
      </c>
      <c r="B98">
        <v>46.527071463015098</v>
      </c>
    </row>
    <row r="99" spans="1:2" x14ac:dyDescent="0.45">
      <c r="A99" t="s">
        <v>105</v>
      </c>
      <c r="B99">
        <v>25.515819448414</v>
      </c>
    </row>
    <row r="100" spans="1:2" x14ac:dyDescent="0.45">
      <c r="A100" t="s">
        <v>100</v>
      </c>
      <c r="B100">
        <v>18.812645840329999</v>
      </c>
    </row>
    <row r="101" spans="1:2" x14ac:dyDescent="0.45">
      <c r="A101" t="s">
        <v>134</v>
      </c>
      <c r="B101">
        <v>21.3322510227948</v>
      </c>
    </row>
    <row r="102" spans="1:2" x14ac:dyDescent="0.45">
      <c r="A102" t="s">
        <v>388</v>
      </c>
      <c r="B102">
        <v>7.6815495994176599</v>
      </c>
    </row>
    <row r="103" spans="1:2" x14ac:dyDescent="0.45">
      <c r="A103" t="s">
        <v>53</v>
      </c>
      <c r="B103">
        <v>16.611055530625499</v>
      </c>
    </row>
    <row r="104" spans="1:2" x14ac:dyDescent="0.45">
      <c r="A104" t="s">
        <v>114</v>
      </c>
      <c r="B104">
        <v>30.9488429482026</v>
      </c>
    </row>
    <row r="105" spans="1:2" x14ac:dyDescent="0.45">
      <c r="A105" t="s">
        <v>50</v>
      </c>
      <c r="B105">
        <v>22.5857060780118</v>
      </c>
    </row>
    <row r="106" spans="1:2" x14ac:dyDescent="0.45">
      <c r="A106" t="s">
        <v>108</v>
      </c>
      <c r="B106">
        <v>0</v>
      </c>
    </row>
    <row r="107" spans="1:2" x14ac:dyDescent="0.45">
      <c r="A107" t="s">
        <v>218</v>
      </c>
      <c r="B107">
        <v>8.1908783783783701</v>
      </c>
    </row>
    <row r="108" spans="1:2" x14ac:dyDescent="0.45">
      <c r="A108" t="s">
        <v>220</v>
      </c>
      <c r="B108">
        <v>13.4918844768667</v>
      </c>
    </row>
    <row r="109" spans="1:2" x14ac:dyDescent="0.45">
      <c r="A109" t="s">
        <v>80</v>
      </c>
      <c r="B109">
        <v>44.5353083773131</v>
      </c>
    </row>
    <row r="110" spans="1:2" x14ac:dyDescent="0.45">
      <c r="A110" t="s">
        <v>243</v>
      </c>
      <c r="B110">
        <v>5.8958333333333304</v>
      </c>
    </row>
    <row r="111" spans="1:2" x14ac:dyDescent="0.45">
      <c r="A111" t="s">
        <v>44</v>
      </c>
      <c r="B111">
        <v>15.0415308985717</v>
      </c>
    </row>
    <row r="112" spans="1:2" x14ac:dyDescent="0.45">
      <c r="A112" t="s">
        <v>277</v>
      </c>
      <c r="B112">
        <v>17.627947165883601</v>
      </c>
    </row>
    <row r="113" spans="1:2" x14ac:dyDescent="0.45">
      <c r="A113" t="s">
        <v>127</v>
      </c>
      <c r="B113">
        <v>18.228217630184901</v>
      </c>
    </row>
    <row r="114" spans="1:2" x14ac:dyDescent="0.45">
      <c r="A114" t="s">
        <v>181</v>
      </c>
      <c r="B114">
        <v>13.0166103603603</v>
      </c>
    </row>
    <row r="115" spans="1:2" x14ac:dyDescent="0.45">
      <c r="A115" t="s">
        <v>213</v>
      </c>
      <c r="B115">
        <v>3.39208494474315</v>
      </c>
    </row>
    <row r="116" spans="1:2" x14ac:dyDescent="0.45">
      <c r="A116" t="s">
        <v>387</v>
      </c>
      <c r="B116">
        <v>11.4013181287654</v>
      </c>
    </row>
    <row r="117" spans="1:2" x14ac:dyDescent="0.45">
      <c r="A117" t="s">
        <v>441</v>
      </c>
      <c r="B117">
        <v>12.4870279220508</v>
      </c>
    </row>
    <row r="118" spans="1:2" x14ac:dyDescent="0.45">
      <c r="A118" t="s">
        <v>442</v>
      </c>
      <c r="B118">
        <v>24.104496763782901</v>
      </c>
    </row>
    <row r="119" spans="1:2" x14ac:dyDescent="0.45">
      <c r="A119" t="s">
        <v>212</v>
      </c>
      <c r="B119">
        <v>8.75</v>
      </c>
    </row>
    <row r="120" spans="1:2" x14ac:dyDescent="0.45">
      <c r="A120" t="s">
        <v>324</v>
      </c>
      <c r="B120">
        <v>47.387066966173002</v>
      </c>
    </row>
    <row r="121" spans="1:2" x14ac:dyDescent="0.45">
      <c r="A121" t="s">
        <v>149</v>
      </c>
      <c r="B121">
        <v>13.6992764215757</v>
      </c>
    </row>
    <row r="122" spans="1:2" x14ac:dyDescent="0.45">
      <c r="A122" t="s">
        <v>399</v>
      </c>
      <c r="B122">
        <v>0</v>
      </c>
    </row>
    <row r="123" spans="1:2" x14ac:dyDescent="0.45">
      <c r="A123" t="s">
        <v>253</v>
      </c>
      <c r="B123">
        <v>29.3467553899014</v>
      </c>
    </row>
    <row r="124" spans="1:2" x14ac:dyDescent="0.45">
      <c r="A124" t="s">
        <v>211</v>
      </c>
      <c r="B124">
        <v>15.25</v>
      </c>
    </row>
    <row r="125" spans="1:2" x14ac:dyDescent="0.45">
      <c r="A125" t="s">
        <v>159</v>
      </c>
      <c r="B125">
        <v>13.2485042919019</v>
      </c>
    </row>
    <row r="126" spans="1:2" x14ac:dyDescent="0.45">
      <c r="A126" t="s">
        <v>84</v>
      </c>
      <c r="B126">
        <v>37.595152075406503</v>
      </c>
    </row>
    <row r="127" spans="1:2" x14ac:dyDescent="0.45">
      <c r="A127" t="s">
        <v>443</v>
      </c>
      <c r="B127">
        <v>4.1416103603603602</v>
      </c>
    </row>
    <row r="128" spans="1:2" x14ac:dyDescent="0.45">
      <c r="A128" t="s">
        <v>411</v>
      </c>
      <c r="B128">
        <v>10.0183486238532</v>
      </c>
    </row>
    <row r="129" spans="1:2" x14ac:dyDescent="0.45">
      <c r="A129" t="s">
        <v>372</v>
      </c>
      <c r="B129">
        <v>11.3741046630609</v>
      </c>
    </row>
    <row r="130" spans="1:2" x14ac:dyDescent="0.45">
      <c r="A130" t="s">
        <v>392</v>
      </c>
      <c r="B130">
        <v>5.6953706970908797</v>
      </c>
    </row>
    <row r="131" spans="1:2" x14ac:dyDescent="0.45">
      <c r="A131" t="s">
        <v>195</v>
      </c>
      <c r="B131">
        <v>11.8916279188321</v>
      </c>
    </row>
    <row r="132" spans="1:2" x14ac:dyDescent="0.45">
      <c r="A132" t="s">
        <v>225</v>
      </c>
      <c r="B132">
        <v>0</v>
      </c>
    </row>
    <row r="133" spans="1:2" x14ac:dyDescent="0.45">
      <c r="A133" t="s">
        <v>381</v>
      </c>
      <c r="B133">
        <v>7.10569627745818</v>
      </c>
    </row>
    <row r="134" spans="1:2" x14ac:dyDescent="0.45">
      <c r="A134" t="s">
        <v>274</v>
      </c>
      <c r="B134">
        <v>17.085602407276699</v>
      </c>
    </row>
    <row r="135" spans="1:2" x14ac:dyDescent="0.45">
      <c r="A135" t="s">
        <v>92</v>
      </c>
      <c r="B135">
        <v>25.8062402706299</v>
      </c>
    </row>
    <row r="136" spans="1:2" x14ac:dyDescent="0.45">
      <c r="A136" t="s">
        <v>153</v>
      </c>
      <c r="B136">
        <v>18.067498300120601</v>
      </c>
    </row>
    <row r="137" spans="1:2" x14ac:dyDescent="0.45">
      <c r="A137" t="s">
        <v>360</v>
      </c>
      <c r="B137">
        <v>18.010658237715798</v>
      </c>
    </row>
    <row r="138" spans="1:2" x14ac:dyDescent="0.45">
      <c r="A138" t="s">
        <v>137</v>
      </c>
      <c r="B138">
        <v>18.1728227732028</v>
      </c>
    </row>
    <row r="139" spans="1:2" x14ac:dyDescent="0.45">
      <c r="A139" t="s">
        <v>170</v>
      </c>
      <c r="B139">
        <v>0.87962286215465502</v>
      </c>
    </row>
    <row r="140" spans="1:2" x14ac:dyDescent="0.45">
      <c r="A140" t="s">
        <v>284</v>
      </c>
      <c r="B140">
        <v>16.3908431242604</v>
      </c>
    </row>
    <row r="141" spans="1:2" x14ac:dyDescent="0.45">
      <c r="A141" t="s">
        <v>313</v>
      </c>
      <c r="B141">
        <v>14.416305542727301</v>
      </c>
    </row>
    <row r="142" spans="1:2" x14ac:dyDescent="0.45">
      <c r="A142" t="s">
        <v>345</v>
      </c>
      <c r="B142">
        <v>32.257868523187803</v>
      </c>
    </row>
    <row r="143" spans="1:2" x14ac:dyDescent="0.45">
      <c r="A143" t="s">
        <v>133</v>
      </c>
      <c r="B143">
        <v>20.238208307598502</v>
      </c>
    </row>
    <row r="144" spans="1:2" x14ac:dyDescent="0.45">
      <c r="A144" t="s">
        <v>160</v>
      </c>
      <c r="B144">
        <v>13.691214812201</v>
      </c>
    </row>
    <row r="145" spans="1:2" x14ac:dyDescent="0.45">
      <c r="A145" t="s">
        <v>191</v>
      </c>
      <c r="B145">
        <v>10.334077168295099</v>
      </c>
    </row>
    <row r="146" spans="1:2" x14ac:dyDescent="0.45">
      <c r="A146" t="s">
        <v>205</v>
      </c>
      <c r="B146">
        <v>11.514870930911</v>
      </c>
    </row>
    <row r="147" spans="1:2" x14ac:dyDescent="0.45">
      <c r="A147" t="s">
        <v>89</v>
      </c>
      <c r="B147">
        <v>28.014960246929</v>
      </c>
    </row>
    <row r="148" spans="1:2" x14ac:dyDescent="0.45">
      <c r="A148" t="s">
        <v>115</v>
      </c>
      <c r="B148">
        <v>22.2312422987175</v>
      </c>
    </row>
    <row r="149" spans="1:2" x14ac:dyDescent="0.45">
      <c r="A149" t="s">
        <v>128</v>
      </c>
      <c r="B149">
        <v>21.847381342765399</v>
      </c>
    </row>
    <row r="150" spans="1:2" x14ac:dyDescent="0.45">
      <c r="A150" t="s">
        <v>90</v>
      </c>
      <c r="B150">
        <v>30.280960327605399</v>
      </c>
    </row>
    <row r="151" spans="1:2" x14ac:dyDescent="0.45">
      <c r="A151" t="s">
        <v>222</v>
      </c>
      <c r="B151">
        <v>-1</v>
      </c>
    </row>
    <row r="152" spans="1:2" x14ac:dyDescent="0.45">
      <c r="A152" t="s">
        <v>364</v>
      </c>
      <c r="B152">
        <v>16.5611723204165</v>
      </c>
    </row>
    <row r="153" spans="1:2" x14ac:dyDescent="0.45">
      <c r="A153" t="s">
        <v>307</v>
      </c>
      <c r="B153">
        <v>6.8371559633027497</v>
      </c>
    </row>
    <row r="154" spans="1:2" x14ac:dyDescent="0.45">
      <c r="A154" t="s">
        <v>76</v>
      </c>
      <c r="B154">
        <v>48.206699602944703</v>
      </c>
    </row>
    <row r="155" spans="1:2" x14ac:dyDescent="0.45">
      <c r="A155" t="s">
        <v>56</v>
      </c>
      <c r="B155">
        <v>13.094772787646299</v>
      </c>
    </row>
    <row r="156" spans="1:2" x14ac:dyDescent="0.45">
      <c r="A156" t="s">
        <v>444</v>
      </c>
      <c r="B156">
        <v>0.73902027027026995</v>
      </c>
    </row>
    <row r="157" spans="1:2" x14ac:dyDescent="0.45">
      <c r="A157" t="s">
        <v>304</v>
      </c>
      <c r="B157">
        <v>12.4871798223782</v>
      </c>
    </row>
    <row r="158" spans="1:2" x14ac:dyDescent="0.45">
      <c r="A158" t="s">
        <v>155</v>
      </c>
      <c r="B158">
        <v>7.0529938660665703</v>
      </c>
    </row>
    <row r="159" spans="1:2" x14ac:dyDescent="0.45">
      <c r="A159" t="s">
        <v>330</v>
      </c>
      <c r="B159">
        <v>45.273660756468203</v>
      </c>
    </row>
    <row r="160" spans="1:2" x14ac:dyDescent="0.45">
      <c r="A160" t="s">
        <v>226</v>
      </c>
      <c r="B160">
        <v>19.248536705906101</v>
      </c>
    </row>
    <row r="161" spans="1:2" x14ac:dyDescent="0.45">
      <c r="A161" t="s">
        <v>151</v>
      </c>
      <c r="B161">
        <v>23.505835603834299</v>
      </c>
    </row>
    <row r="162" spans="1:2" x14ac:dyDescent="0.45">
      <c r="A162" t="s">
        <v>365</v>
      </c>
      <c r="B162">
        <v>16.562385258601701</v>
      </c>
    </row>
    <row r="163" spans="1:2" x14ac:dyDescent="0.45">
      <c r="A163" t="s">
        <v>252</v>
      </c>
      <c r="B163">
        <v>40.7060353066218</v>
      </c>
    </row>
    <row r="164" spans="1:2" x14ac:dyDescent="0.45">
      <c r="A164" t="s">
        <v>189</v>
      </c>
      <c r="B164">
        <v>15.792702267287099</v>
      </c>
    </row>
    <row r="165" spans="1:2" x14ac:dyDescent="0.45">
      <c r="A165" t="s">
        <v>310</v>
      </c>
      <c r="B165">
        <v>12.520088410570001</v>
      </c>
    </row>
    <row r="166" spans="1:2" x14ac:dyDescent="0.45">
      <c r="A166" t="s">
        <v>150</v>
      </c>
      <c r="B166">
        <v>13.315940404802101</v>
      </c>
    </row>
    <row r="167" spans="1:2" x14ac:dyDescent="0.45">
      <c r="A167" t="s">
        <v>402</v>
      </c>
      <c r="B167">
        <v>5.0894699349894896</v>
      </c>
    </row>
    <row r="168" spans="1:2" x14ac:dyDescent="0.45">
      <c r="A168" t="s">
        <v>239</v>
      </c>
      <c r="B168">
        <v>15.528388397061301</v>
      </c>
    </row>
    <row r="169" spans="1:2" x14ac:dyDescent="0.45">
      <c r="A169" t="s">
        <v>445</v>
      </c>
      <c r="B169">
        <v>5.5</v>
      </c>
    </row>
    <row r="170" spans="1:2" x14ac:dyDescent="0.45">
      <c r="A170" t="s">
        <v>266</v>
      </c>
      <c r="B170">
        <v>25.754251472621199</v>
      </c>
    </row>
    <row r="171" spans="1:2" x14ac:dyDescent="0.45">
      <c r="A171" t="s">
        <v>308</v>
      </c>
      <c r="B171">
        <v>8.4670608108108105</v>
      </c>
    </row>
    <row r="172" spans="1:2" x14ac:dyDescent="0.45">
      <c r="A172" t="s">
        <v>101</v>
      </c>
      <c r="B172">
        <v>25.5339429984238</v>
      </c>
    </row>
    <row r="173" spans="1:2" x14ac:dyDescent="0.45">
      <c r="A173" t="s">
        <v>446</v>
      </c>
      <c r="B173">
        <v>10.7810239106193</v>
      </c>
    </row>
    <row r="174" spans="1:2" x14ac:dyDescent="0.45">
      <c r="A174" t="s">
        <v>374</v>
      </c>
      <c r="B174">
        <v>15.1180982441834</v>
      </c>
    </row>
    <row r="175" spans="1:2" x14ac:dyDescent="0.45">
      <c r="A175" t="s">
        <v>447</v>
      </c>
      <c r="B175">
        <v>20.778577032088201</v>
      </c>
    </row>
    <row r="176" spans="1:2" x14ac:dyDescent="0.45">
      <c r="A176" t="s">
        <v>403</v>
      </c>
      <c r="B176">
        <v>2.21987612612612</v>
      </c>
    </row>
    <row r="177" spans="1:2" x14ac:dyDescent="0.45">
      <c r="A177" t="s">
        <v>125</v>
      </c>
      <c r="B177">
        <v>17.212046010255801</v>
      </c>
    </row>
    <row r="178" spans="1:2" x14ac:dyDescent="0.45">
      <c r="A178" t="s">
        <v>448</v>
      </c>
      <c r="B178">
        <v>12.0394400822466</v>
      </c>
    </row>
    <row r="179" spans="1:2" x14ac:dyDescent="0.45">
      <c r="A179" t="s">
        <v>242</v>
      </c>
      <c r="B179">
        <v>3.3541666666666599</v>
      </c>
    </row>
    <row r="180" spans="1:2" x14ac:dyDescent="0.45">
      <c r="A180" t="s">
        <v>449</v>
      </c>
      <c r="B180">
        <v>16.367892121034899</v>
      </c>
    </row>
    <row r="181" spans="1:2" x14ac:dyDescent="0.45">
      <c r="A181" t="s">
        <v>103</v>
      </c>
      <c r="B181">
        <v>19.683329092067101</v>
      </c>
    </row>
    <row r="182" spans="1:2" x14ac:dyDescent="0.45">
      <c r="A182" t="s">
        <v>224</v>
      </c>
      <c r="B182">
        <v>0</v>
      </c>
    </row>
    <row r="183" spans="1:2" x14ac:dyDescent="0.45">
      <c r="A183" t="s">
        <v>450</v>
      </c>
      <c r="B183">
        <v>16.482258947328798</v>
      </c>
    </row>
    <row r="184" spans="1:2" x14ac:dyDescent="0.45">
      <c r="A184" t="s">
        <v>376</v>
      </c>
      <c r="B184">
        <v>13.4063018417714</v>
      </c>
    </row>
    <row r="185" spans="1:2" x14ac:dyDescent="0.45">
      <c r="A185" t="s">
        <v>210</v>
      </c>
      <c r="B185">
        <v>10.2083333333333</v>
      </c>
    </row>
    <row r="186" spans="1:2" x14ac:dyDescent="0.45">
      <c r="A186" t="s">
        <v>261</v>
      </c>
      <c r="B186">
        <v>23.565742729676099</v>
      </c>
    </row>
    <row r="187" spans="1:2" x14ac:dyDescent="0.45">
      <c r="A187" t="s">
        <v>451</v>
      </c>
      <c r="B187">
        <v>0</v>
      </c>
    </row>
    <row r="188" spans="1:2" x14ac:dyDescent="0.45">
      <c r="A188" t="s">
        <v>452</v>
      </c>
      <c r="B188">
        <v>6.9850603347243796</v>
      </c>
    </row>
    <row r="189" spans="1:2" x14ac:dyDescent="0.45">
      <c r="A189" t="s">
        <v>215</v>
      </c>
      <c r="B189">
        <v>13.637614678899</v>
      </c>
    </row>
    <row r="190" spans="1:2" x14ac:dyDescent="0.45">
      <c r="A190" t="s">
        <v>207</v>
      </c>
      <c r="B190">
        <v>5.6160629089929301</v>
      </c>
    </row>
    <row r="191" spans="1:2" x14ac:dyDescent="0.45">
      <c r="A191" t="s">
        <v>282</v>
      </c>
      <c r="B191">
        <v>9.8673361102210304</v>
      </c>
    </row>
    <row r="192" spans="1:2" x14ac:dyDescent="0.45">
      <c r="A192" t="s">
        <v>297</v>
      </c>
      <c r="B192">
        <v>3.9067221344265901</v>
      </c>
    </row>
    <row r="193" spans="1:2" x14ac:dyDescent="0.45">
      <c r="A193" t="s">
        <v>367</v>
      </c>
      <c r="B193">
        <v>16.208609493370801</v>
      </c>
    </row>
    <row r="194" spans="1:2" x14ac:dyDescent="0.45">
      <c r="A194" t="s">
        <v>58</v>
      </c>
      <c r="B194">
        <v>5.7746559648411999</v>
      </c>
    </row>
    <row r="195" spans="1:2" x14ac:dyDescent="0.45">
      <c r="A195" t="s">
        <v>314</v>
      </c>
      <c r="B195">
        <v>13.4036697247706</v>
      </c>
    </row>
    <row r="196" spans="1:2" x14ac:dyDescent="0.45">
      <c r="A196" t="s">
        <v>416</v>
      </c>
      <c r="B196">
        <v>0</v>
      </c>
    </row>
    <row r="197" spans="1:2" x14ac:dyDescent="0.45">
      <c r="A197" t="s">
        <v>377</v>
      </c>
      <c r="B197">
        <v>0</v>
      </c>
    </row>
    <row r="198" spans="1:2" x14ac:dyDescent="0.45">
      <c r="A198" t="s">
        <v>341</v>
      </c>
      <c r="B198">
        <v>32.4401661807265</v>
      </c>
    </row>
    <row r="199" spans="1:2" x14ac:dyDescent="0.45">
      <c r="A199" t="s">
        <v>453</v>
      </c>
      <c r="B199">
        <v>19.528523291132501</v>
      </c>
    </row>
    <row r="200" spans="1:2" x14ac:dyDescent="0.45">
      <c r="A200" t="s">
        <v>135</v>
      </c>
      <c r="B200">
        <v>17.44513566262</v>
      </c>
    </row>
    <row r="201" spans="1:2" x14ac:dyDescent="0.45">
      <c r="A201" t="s">
        <v>366</v>
      </c>
      <c r="B201">
        <v>18.649896734117402</v>
      </c>
    </row>
    <row r="202" spans="1:2" x14ac:dyDescent="0.45">
      <c r="A202" t="s">
        <v>143</v>
      </c>
      <c r="B202">
        <v>23.315596846846798</v>
      </c>
    </row>
    <row r="203" spans="1:2" x14ac:dyDescent="0.45">
      <c r="A203" t="s">
        <v>173</v>
      </c>
      <c r="B203">
        <v>9.3595234614822402</v>
      </c>
    </row>
    <row r="204" spans="1:2" x14ac:dyDescent="0.45">
      <c r="A204" t="s">
        <v>454</v>
      </c>
      <c r="B204">
        <v>3.1839643326998899</v>
      </c>
    </row>
    <row r="205" spans="1:2" x14ac:dyDescent="0.45">
      <c r="A205" t="s">
        <v>176</v>
      </c>
      <c r="B205">
        <v>3.0841077072938798</v>
      </c>
    </row>
    <row r="206" spans="1:2" x14ac:dyDescent="0.45">
      <c r="A206" t="s">
        <v>312</v>
      </c>
      <c r="B206">
        <v>4.0425112612612599</v>
      </c>
    </row>
    <row r="207" spans="1:2" x14ac:dyDescent="0.45">
      <c r="A207" t="s">
        <v>168</v>
      </c>
      <c r="B207">
        <v>1.45974099099099</v>
      </c>
    </row>
    <row r="208" spans="1:2" x14ac:dyDescent="0.45">
      <c r="A208" t="s">
        <v>235</v>
      </c>
      <c r="B208">
        <v>3.1776463963963901</v>
      </c>
    </row>
    <row r="209" spans="1:2" x14ac:dyDescent="0.45">
      <c r="A209" t="s">
        <v>357</v>
      </c>
      <c r="B209">
        <v>20.594535896710799</v>
      </c>
    </row>
    <row r="210" spans="1:2" x14ac:dyDescent="0.45">
      <c r="A210" t="s">
        <v>75</v>
      </c>
      <c r="B210">
        <v>51.222072369792102</v>
      </c>
    </row>
    <row r="211" spans="1:2" x14ac:dyDescent="0.45">
      <c r="A211" t="s">
        <v>455</v>
      </c>
      <c r="B211">
        <v>4.6330275229357802</v>
      </c>
    </row>
    <row r="212" spans="1:2" x14ac:dyDescent="0.45">
      <c r="A212" t="s">
        <v>414</v>
      </c>
      <c r="B212">
        <v>5.6501129182738303</v>
      </c>
    </row>
    <row r="213" spans="1:2" x14ac:dyDescent="0.45">
      <c r="A213" t="s">
        <v>456</v>
      </c>
      <c r="B213">
        <v>23.860958268700799</v>
      </c>
    </row>
    <row r="214" spans="1:2" x14ac:dyDescent="0.45">
      <c r="A214" t="s">
        <v>457</v>
      </c>
      <c r="B214">
        <v>12.2805020713873</v>
      </c>
    </row>
    <row r="215" spans="1:2" x14ac:dyDescent="0.45">
      <c r="A215" t="s">
        <v>306</v>
      </c>
      <c r="B215">
        <v>17.030909503124398</v>
      </c>
    </row>
    <row r="216" spans="1:2" x14ac:dyDescent="0.45">
      <c r="A216" t="s">
        <v>124</v>
      </c>
      <c r="B216">
        <v>28.472200269422199</v>
      </c>
    </row>
    <row r="217" spans="1:2" x14ac:dyDescent="0.45">
      <c r="A217" t="s">
        <v>352</v>
      </c>
      <c r="B217">
        <v>24.291255830413899</v>
      </c>
    </row>
    <row r="218" spans="1:2" x14ac:dyDescent="0.45">
      <c r="A218" t="s">
        <v>180</v>
      </c>
      <c r="B218">
        <v>4.4803477613110596</v>
      </c>
    </row>
    <row r="219" spans="1:2" x14ac:dyDescent="0.45">
      <c r="A219" t="s">
        <v>199</v>
      </c>
      <c r="B219">
        <v>2.2293577981651298</v>
      </c>
    </row>
    <row r="220" spans="1:2" x14ac:dyDescent="0.45">
      <c r="A220" t="s">
        <v>258</v>
      </c>
      <c r="B220">
        <v>30.3478478797653</v>
      </c>
    </row>
    <row r="221" spans="1:2" x14ac:dyDescent="0.45">
      <c r="A221" t="s">
        <v>311</v>
      </c>
      <c r="B221">
        <v>1.4583333333333299</v>
      </c>
    </row>
    <row r="222" spans="1:2" x14ac:dyDescent="0.45">
      <c r="A222" t="s">
        <v>396</v>
      </c>
      <c r="B222">
        <v>0.48282657657657602</v>
      </c>
    </row>
    <row r="223" spans="1:2" x14ac:dyDescent="0.45">
      <c r="A223" t="s">
        <v>458</v>
      </c>
      <c r="B223">
        <v>17.452611115662499</v>
      </c>
    </row>
    <row r="224" spans="1:2" x14ac:dyDescent="0.45">
      <c r="A224" t="s">
        <v>203</v>
      </c>
      <c r="B224">
        <v>15.342935656380501</v>
      </c>
    </row>
    <row r="225" spans="1:2" x14ac:dyDescent="0.45">
      <c r="A225" t="s">
        <v>255</v>
      </c>
      <c r="B225">
        <v>34.6360796346519</v>
      </c>
    </row>
    <row r="226" spans="1:2" x14ac:dyDescent="0.45">
      <c r="A226" t="s">
        <v>78</v>
      </c>
      <c r="B226">
        <v>43.8111209947986</v>
      </c>
    </row>
    <row r="227" spans="1:2" x14ac:dyDescent="0.45">
      <c r="A227" t="s">
        <v>49</v>
      </c>
      <c r="B227">
        <v>19.480668030989602</v>
      </c>
    </row>
    <row r="228" spans="1:2" x14ac:dyDescent="0.45">
      <c r="A228" t="s">
        <v>275</v>
      </c>
      <c r="B228">
        <v>15.344653343153301</v>
      </c>
    </row>
    <row r="229" spans="1:2" x14ac:dyDescent="0.45">
      <c r="A229" t="s">
        <v>164</v>
      </c>
      <c r="B229">
        <v>2.1382319819819799</v>
      </c>
    </row>
    <row r="230" spans="1:2" x14ac:dyDescent="0.45">
      <c r="A230" t="s">
        <v>412</v>
      </c>
      <c r="B230">
        <v>8.1350550105074202</v>
      </c>
    </row>
    <row r="231" spans="1:2" x14ac:dyDescent="0.45">
      <c r="A231" t="s">
        <v>371</v>
      </c>
      <c r="B231">
        <v>18.0953506174714</v>
      </c>
    </row>
    <row r="232" spans="1:2" x14ac:dyDescent="0.45">
      <c r="A232" t="s">
        <v>237</v>
      </c>
      <c r="B232">
        <v>4.3190941190043697</v>
      </c>
    </row>
    <row r="233" spans="1:2" x14ac:dyDescent="0.45">
      <c r="A233" t="s">
        <v>51</v>
      </c>
      <c r="B233">
        <v>24.846315572806301</v>
      </c>
    </row>
    <row r="234" spans="1:2" x14ac:dyDescent="0.45">
      <c r="A234" t="s">
        <v>283</v>
      </c>
      <c r="B234">
        <v>14.5</v>
      </c>
    </row>
    <row r="235" spans="1:2" x14ac:dyDescent="0.45">
      <c r="A235" t="s">
        <v>185</v>
      </c>
      <c r="B235">
        <v>21.414369277968898</v>
      </c>
    </row>
    <row r="236" spans="1:2" x14ac:dyDescent="0.45">
      <c r="A236" t="s">
        <v>109</v>
      </c>
      <c r="B236">
        <v>24.397338957880699</v>
      </c>
    </row>
    <row r="237" spans="1:2" x14ac:dyDescent="0.45">
      <c r="A237" t="s">
        <v>175</v>
      </c>
      <c r="B237">
        <v>13.3969662511983</v>
      </c>
    </row>
    <row r="238" spans="1:2" x14ac:dyDescent="0.45">
      <c r="A238" t="s">
        <v>57</v>
      </c>
      <c r="B238">
        <v>13.038782818044</v>
      </c>
    </row>
    <row r="239" spans="1:2" x14ac:dyDescent="0.45">
      <c r="A239" t="s">
        <v>136</v>
      </c>
      <c r="B239">
        <v>23.236481133231599</v>
      </c>
    </row>
    <row r="240" spans="1:2" x14ac:dyDescent="0.45">
      <c r="A240" t="s">
        <v>401</v>
      </c>
      <c r="B240">
        <v>1.8229166666666601</v>
      </c>
    </row>
    <row r="241" spans="1:2" x14ac:dyDescent="0.45">
      <c r="A241" t="s">
        <v>194</v>
      </c>
      <c r="B241">
        <v>9.2369388718812697</v>
      </c>
    </row>
    <row r="242" spans="1:2" x14ac:dyDescent="0.45">
      <c r="A242" t="s">
        <v>183</v>
      </c>
      <c r="B242">
        <v>9.4316913463318492</v>
      </c>
    </row>
    <row r="243" spans="1:2" x14ac:dyDescent="0.45">
      <c r="A243" t="s">
        <v>328</v>
      </c>
      <c r="B243">
        <v>40.209750114594897</v>
      </c>
    </row>
    <row r="244" spans="1:2" x14ac:dyDescent="0.45">
      <c r="A244" t="s">
        <v>63</v>
      </c>
      <c r="B244">
        <v>17.163569819819799</v>
      </c>
    </row>
    <row r="245" spans="1:2" x14ac:dyDescent="0.45">
      <c r="A245" t="s">
        <v>72</v>
      </c>
      <c r="B245">
        <v>5.8269635291876503</v>
      </c>
    </row>
    <row r="246" spans="1:2" x14ac:dyDescent="0.45">
      <c r="A246" t="s">
        <v>394</v>
      </c>
      <c r="B246">
        <v>0</v>
      </c>
    </row>
    <row r="247" spans="1:2" x14ac:dyDescent="0.45">
      <c r="A247" t="s">
        <v>201</v>
      </c>
      <c r="B247">
        <v>11.1069819819819</v>
      </c>
    </row>
    <row r="248" spans="1:2" x14ac:dyDescent="0.45">
      <c r="A248" t="s">
        <v>214</v>
      </c>
      <c r="B248">
        <v>-0.20833333333333301</v>
      </c>
    </row>
    <row r="249" spans="1:2" x14ac:dyDescent="0.45">
      <c r="A249" t="s">
        <v>161</v>
      </c>
      <c r="B249">
        <v>21.071541261411401</v>
      </c>
    </row>
    <row r="250" spans="1:2" x14ac:dyDescent="0.45">
      <c r="A250" t="s">
        <v>273</v>
      </c>
      <c r="B250">
        <v>17.5534373631039</v>
      </c>
    </row>
    <row r="251" spans="1:2" x14ac:dyDescent="0.45">
      <c r="A251" t="s">
        <v>193</v>
      </c>
      <c r="B251">
        <v>17.5135190608454</v>
      </c>
    </row>
    <row r="252" spans="1:2" x14ac:dyDescent="0.45">
      <c r="A252" t="s">
        <v>263</v>
      </c>
      <c r="B252">
        <v>20.0074685446377</v>
      </c>
    </row>
    <row r="253" spans="1:2" x14ac:dyDescent="0.45">
      <c r="A253" t="s">
        <v>459</v>
      </c>
      <c r="B253">
        <v>2.0791103603603598</v>
      </c>
    </row>
    <row r="254" spans="1:2" x14ac:dyDescent="0.45">
      <c r="A254" t="s">
        <v>460</v>
      </c>
      <c r="B254">
        <v>13.9152315229623</v>
      </c>
    </row>
    <row r="255" spans="1:2" x14ac:dyDescent="0.45">
      <c r="A255" t="s">
        <v>117</v>
      </c>
      <c r="B255">
        <v>19.841930354830399</v>
      </c>
    </row>
    <row r="256" spans="1:2" x14ac:dyDescent="0.45">
      <c r="A256" t="s">
        <v>461</v>
      </c>
      <c r="B256">
        <v>10.6254129153872</v>
      </c>
    </row>
    <row r="257" spans="1:2" x14ac:dyDescent="0.45">
      <c r="A257" t="s">
        <v>404</v>
      </c>
      <c r="B257">
        <v>3.28173186051316</v>
      </c>
    </row>
    <row r="258" spans="1:2" x14ac:dyDescent="0.45">
      <c r="A258" t="s">
        <v>111</v>
      </c>
      <c r="B258">
        <v>30.824806314866201</v>
      </c>
    </row>
    <row r="259" spans="1:2" x14ac:dyDescent="0.45">
      <c r="A259" t="s">
        <v>462</v>
      </c>
      <c r="B259">
        <v>39.185622891695203</v>
      </c>
    </row>
    <row r="260" spans="1:2" x14ac:dyDescent="0.45">
      <c r="A260" t="s">
        <v>463</v>
      </c>
      <c r="B260">
        <v>0</v>
      </c>
    </row>
    <row r="261" spans="1:2" x14ac:dyDescent="0.45">
      <c r="A261" t="s">
        <v>464</v>
      </c>
      <c r="B261">
        <v>2.4991554054053999</v>
      </c>
    </row>
    <row r="262" spans="1:2" x14ac:dyDescent="0.45">
      <c r="A262" t="s">
        <v>241</v>
      </c>
      <c r="B262">
        <v>7.7825064716897998</v>
      </c>
    </row>
    <row r="263" spans="1:2" x14ac:dyDescent="0.45">
      <c r="A263" t="s">
        <v>271</v>
      </c>
      <c r="B263">
        <v>20.256816437876999</v>
      </c>
    </row>
    <row r="264" spans="1:2" x14ac:dyDescent="0.45">
      <c r="A264" t="s">
        <v>407</v>
      </c>
      <c r="B264">
        <v>11.432027481362301</v>
      </c>
    </row>
    <row r="265" spans="1:2" x14ac:dyDescent="0.45">
      <c r="A265" t="s">
        <v>104</v>
      </c>
      <c r="B265">
        <v>36.742806695006799</v>
      </c>
    </row>
    <row r="266" spans="1:2" x14ac:dyDescent="0.45">
      <c r="A266" t="s">
        <v>303</v>
      </c>
      <c r="B266">
        <v>8.8333333333333304</v>
      </c>
    </row>
    <row r="267" spans="1:2" x14ac:dyDescent="0.45">
      <c r="A267" t="s">
        <v>465</v>
      </c>
      <c r="B267">
        <v>12.5170107033639</v>
      </c>
    </row>
    <row r="268" spans="1:2" x14ac:dyDescent="0.45">
      <c r="A268" t="s">
        <v>82</v>
      </c>
      <c r="B268">
        <v>36.843717250793397</v>
      </c>
    </row>
    <row r="269" spans="1:2" x14ac:dyDescent="0.45">
      <c r="A269" t="s">
        <v>179</v>
      </c>
      <c r="B269">
        <v>2.96228621546557</v>
      </c>
    </row>
    <row r="270" spans="1:2" x14ac:dyDescent="0.45">
      <c r="A270" t="s">
        <v>466</v>
      </c>
      <c r="B270">
        <v>18.359798179095701</v>
      </c>
    </row>
    <row r="271" spans="1:2" x14ac:dyDescent="0.45">
      <c r="A271" t="s">
        <v>467</v>
      </c>
      <c r="B271">
        <v>36.501994024449999</v>
      </c>
    </row>
    <row r="272" spans="1:2" x14ac:dyDescent="0.45">
      <c r="A272" t="s">
        <v>468</v>
      </c>
      <c r="B272">
        <v>18.532705387764299</v>
      </c>
    </row>
    <row r="273" spans="1:2" x14ac:dyDescent="0.45">
      <c r="A273" t="s">
        <v>148</v>
      </c>
      <c r="B273">
        <v>16.656777485240902</v>
      </c>
    </row>
    <row r="274" spans="1:2" x14ac:dyDescent="0.45">
      <c r="A274" t="s">
        <v>81</v>
      </c>
      <c r="B274">
        <v>35.788645787092797</v>
      </c>
    </row>
    <row r="275" spans="1:2" x14ac:dyDescent="0.45">
      <c r="A275" t="s">
        <v>300</v>
      </c>
      <c r="B275">
        <v>12.089449541284401</v>
      </c>
    </row>
    <row r="276" spans="1:2" x14ac:dyDescent="0.45">
      <c r="A276" t="s">
        <v>393</v>
      </c>
      <c r="B276">
        <v>5.9155929995878598</v>
      </c>
    </row>
    <row r="277" spans="1:2" x14ac:dyDescent="0.45">
      <c r="A277" t="s">
        <v>270</v>
      </c>
      <c r="B277">
        <v>14.9383314763044</v>
      </c>
    </row>
    <row r="278" spans="1:2" x14ac:dyDescent="0.45">
      <c r="A278" t="s">
        <v>230</v>
      </c>
      <c r="B278">
        <v>11.3855367364541</v>
      </c>
    </row>
    <row r="279" spans="1:2" x14ac:dyDescent="0.45">
      <c r="A279" t="s">
        <v>469</v>
      </c>
      <c r="B279">
        <v>10.6039038356763</v>
      </c>
    </row>
    <row r="280" spans="1:2" x14ac:dyDescent="0.45">
      <c r="A280" t="s">
        <v>267</v>
      </c>
      <c r="B280">
        <v>20.7289063769894</v>
      </c>
    </row>
    <row r="281" spans="1:2" x14ac:dyDescent="0.45">
      <c r="A281" t="s">
        <v>196</v>
      </c>
      <c r="B281">
        <v>5.8492511565905998</v>
      </c>
    </row>
    <row r="282" spans="1:2" x14ac:dyDescent="0.45">
      <c r="A282" t="s">
        <v>77</v>
      </c>
      <c r="B282">
        <v>35.632386825849601</v>
      </c>
    </row>
    <row r="283" spans="1:2" x14ac:dyDescent="0.45">
      <c r="A283" t="s">
        <v>379</v>
      </c>
      <c r="B283">
        <v>3.3654801929542399</v>
      </c>
    </row>
    <row r="284" spans="1:2" x14ac:dyDescent="0.45">
      <c r="A284" t="s">
        <v>470</v>
      </c>
      <c r="B284">
        <v>25.640148527302301</v>
      </c>
    </row>
    <row r="285" spans="1:2" x14ac:dyDescent="0.45">
      <c r="A285" t="s">
        <v>317</v>
      </c>
      <c r="B285">
        <v>6.3029279279279198</v>
      </c>
    </row>
    <row r="286" spans="1:2" x14ac:dyDescent="0.45">
      <c r="A286" t="s">
        <v>471</v>
      </c>
      <c r="B286">
        <v>22.056437768320201</v>
      </c>
    </row>
    <row r="287" spans="1:2" x14ac:dyDescent="0.45">
      <c r="A287" t="s">
        <v>413</v>
      </c>
      <c r="B287">
        <v>0</v>
      </c>
    </row>
    <row r="288" spans="1:2" x14ac:dyDescent="0.45">
      <c r="A288" t="s">
        <v>309</v>
      </c>
      <c r="B288">
        <v>7.6307339449541303</v>
      </c>
    </row>
    <row r="289" spans="1:2" x14ac:dyDescent="0.45">
      <c r="A289" t="s">
        <v>209</v>
      </c>
      <c r="B289">
        <v>2.76377722555182</v>
      </c>
    </row>
    <row r="290" spans="1:2" x14ac:dyDescent="0.45">
      <c r="A290" t="s">
        <v>292</v>
      </c>
      <c r="B290">
        <v>4.68818854929998</v>
      </c>
    </row>
    <row r="291" spans="1:2" x14ac:dyDescent="0.45">
      <c r="A291" t="s">
        <v>472</v>
      </c>
      <c r="B291">
        <v>0</v>
      </c>
    </row>
    <row r="292" spans="1:2" x14ac:dyDescent="0.45">
      <c r="A292" t="s">
        <v>327</v>
      </c>
      <c r="B292">
        <v>37.606217585728402</v>
      </c>
    </row>
    <row r="293" spans="1:2" x14ac:dyDescent="0.45">
      <c r="A293" t="s">
        <v>368</v>
      </c>
      <c r="B293">
        <v>19.649082815280401</v>
      </c>
    </row>
    <row r="294" spans="1:2" x14ac:dyDescent="0.45">
      <c r="A294" t="s">
        <v>373</v>
      </c>
      <c r="B294">
        <v>14.088465152598801</v>
      </c>
    </row>
    <row r="295" spans="1:2" x14ac:dyDescent="0.45">
      <c r="A295" t="s">
        <v>169</v>
      </c>
      <c r="B295">
        <v>2.1651147409909601</v>
      </c>
    </row>
    <row r="296" spans="1:2" x14ac:dyDescent="0.45">
      <c r="A296" t="s">
        <v>106</v>
      </c>
      <c r="B296">
        <v>24.597681951614501</v>
      </c>
    </row>
    <row r="297" spans="1:2" x14ac:dyDescent="0.45">
      <c r="A297" t="s">
        <v>163</v>
      </c>
      <c r="B297">
        <v>11.7852321310297</v>
      </c>
    </row>
    <row r="298" spans="1:2" x14ac:dyDescent="0.45">
      <c r="A298" t="s">
        <v>264</v>
      </c>
      <c r="B298">
        <v>22.001387300294802</v>
      </c>
    </row>
    <row r="299" spans="1:2" x14ac:dyDescent="0.45">
      <c r="A299" t="s">
        <v>268</v>
      </c>
      <c r="B299">
        <v>20.298850837784201</v>
      </c>
    </row>
    <row r="300" spans="1:2" x14ac:dyDescent="0.45">
      <c r="A300" t="s">
        <v>167</v>
      </c>
      <c r="B300">
        <v>2.0208333333333299</v>
      </c>
    </row>
    <row r="301" spans="1:2" x14ac:dyDescent="0.45">
      <c r="A301" t="s">
        <v>343</v>
      </c>
      <c r="B301">
        <v>31.3349572840891</v>
      </c>
    </row>
    <row r="302" spans="1:2" x14ac:dyDescent="0.45">
      <c r="A302" t="s">
        <v>473</v>
      </c>
      <c r="B302">
        <v>0</v>
      </c>
    </row>
    <row r="303" spans="1:2" x14ac:dyDescent="0.45">
      <c r="A303" t="s">
        <v>385</v>
      </c>
      <c r="B303">
        <v>3.9249833372539702</v>
      </c>
    </row>
    <row r="304" spans="1:2" x14ac:dyDescent="0.45">
      <c r="A304" t="s">
        <v>474</v>
      </c>
      <c r="B304">
        <v>23.464236972338</v>
      </c>
    </row>
    <row r="305" spans="1:2" x14ac:dyDescent="0.45">
      <c r="A305" t="s">
        <v>246</v>
      </c>
      <c r="B305">
        <v>8.2420917866584595</v>
      </c>
    </row>
    <row r="306" spans="1:2" x14ac:dyDescent="0.45">
      <c r="A306" t="s">
        <v>187</v>
      </c>
      <c r="B306">
        <v>6.9735034571207004</v>
      </c>
    </row>
    <row r="307" spans="1:2" x14ac:dyDescent="0.45">
      <c r="A307" t="s">
        <v>475</v>
      </c>
      <c r="B307">
        <v>0</v>
      </c>
    </row>
    <row r="308" spans="1:2" x14ac:dyDescent="0.45">
      <c r="A308" t="s">
        <v>39</v>
      </c>
      <c r="B308">
        <v>34.533486641316301</v>
      </c>
    </row>
    <row r="309" spans="1:2" x14ac:dyDescent="0.45">
      <c r="A309" t="s">
        <v>142</v>
      </c>
      <c r="B309">
        <v>27.919034795413001</v>
      </c>
    </row>
    <row r="310" spans="1:2" x14ac:dyDescent="0.45">
      <c r="A310" t="s">
        <v>476</v>
      </c>
      <c r="B310">
        <v>16.610968971523999</v>
      </c>
    </row>
    <row r="311" spans="1:2" x14ac:dyDescent="0.45">
      <c r="A311" t="s">
        <v>138</v>
      </c>
      <c r="B311">
        <v>18.088802729944</v>
      </c>
    </row>
    <row r="312" spans="1:2" x14ac:dyDescent="0.45">
      <c r="A312" t="s">
        <v>236</v>
      </c>
      <c r="B312">
        <v>15.2185667160881</v>
      </c>
    </row>
    <row r="313" spans="1:2" x14ac:dyDescent="0.45">
      <c r="A313" t="s">
        <v>290</v>
      </c>
      <c r="B313">
        <v>11.157649180584899</v>
      </c>
    </row>
    <row r="314" spans="1:2" x14ac:dyDescent="0.45">
      <c r="A314" t="s">
        <v>182</v>
      </c>
      <c r="B314">
        <v>11.5981682303181</v>
      </c>
    </row>
    <row r="315" spans="1:2" x14ac:dyDescent="0.45">
      <c r="A315" t="s">
        <v>245</v>
      </c>
      <c r="B315">
        <v>4.75</v>
      </c>
    </row>
    <row r="316" spans="1:2" x14ac:dyDescent="0.45">
      <c r="A316" t="s">
        <v>269</v>
      </c>
      <c r="B316">
        <v>19.9704398111461</v>
      </c>
    </row>
    <row r="317" spans="1:2" x14ac:dyDescent="0.45">
      <c r="A317" t="s">
        <v>74</v>
      </c>
      <c r="B317">
        <v>12.022765971979499</v>
      </c>
    </row>
    <row r="318" spans="1:2" x14ac:dyDescent="0.45">
      <c r="A318" t="s">
        <v>477</v>
      </c>
      <c r="B318">
        <v>28.3958333333333</v>
      </c>
    </row>
    <row r="319" spans="1:2" x14ac:dyDescent="0.45">
      <c r="A319" t="s">
        <v>340</v>
      </c>
      <c r="B319">
        <v>30.435143069978299</v>
      </c>
    </row>
    <row r="320" spans="1:2" x14ac:dyDescent="0.45">
      <c r="A320" t="s">
        <v>478</v>
      </c>
      <c r="B320">
        <v>18.532375753976002</v>
      </c>
    </row>
    <row r="321" spans="1:2" x14ac:dyDescent="0.45">
      <c r="A321" t="s">
        <v>479</v>
      </c>
      <c r="B321">
        <v>30.4330982759889</v>
      </c>
    </row>
    <row r="322" spans="1:2" x14ac:dyDescent="0.45">
      <c r="A322" t="s">
        <v>389</v>
      </c>
      <c r="B322">
        <v>4.0619266055045804</v>
      </c>
    </row>
    <row r="323" spans="1:2" x14ac:dyDescent="0.45">
      <c r="A323" t="s">
        <v>251</v>
      </c>
      <c r="B323">
        <v>37.295087470153497</v>
      </c>
    </row>
    <row r="324" spans="1:2" x14ac:dyDescent="0.45">
      <c r="A324" t="s">
        <v>64</v>
      </c>
      <c r="B324">
        <v>15.1424864785849</v>
      </c>
    </row>
    <row r="325" spans="1:2" x14ac:dyDescent="0.45">
      <c r="A325" t="s">
        <v>221</v>
      </c>
      <c r="B325">
        <v>12.333921380053599</v>
      </c>
    </row>
    <row r="326" spans="1:2" x14ac:dyDescent="0.45">
      <c r="A326" t="s">
        <v>370</v>
      </c>
      <c r="B326">
        <v>17.462190123030201</v>
      </c>
    </row>
    <row r="327" spans="1:2" x14ac:dyDescent="0.45">
      <c r="A327" t="s">
        <v>363</v>
      </c>
      <c r="B327">
        <v>13.2212830394836</v>
      </c>
    </row>
    <row r="328" spans="1:2" x14ac:dyDescent="0.45">
      <c r="A328" t="s">
        <v>54</v>
      </c>
      <c r="B328">
        <v>16.709515650791001</v>
      </c>
    </row>
    <row r="329" spans="1:2" x14ac:dyDescent="0.45">
      <c r="A329" t="s">
        <v>200</v>
      </c>
      <c r="B329">
        <v>12.7618243243243</v>
      </c>
    </row>
    <row r="330" spans="1:2" x14ac:dyDescent="0.45">
      <c r="A330" t="s">
        <v>480</v>
      </c>
      <c r="B330">
        <v>1.57339449541284</v>
      </c>
    </row>
    <row r="331" spans="1:2" x14ac:dyDescent="0.45">
      <c r="A331" t="s">
        <v>391</v>
      </c>
      <c r="B331">
        <v>8.8476425307679705</v>
      </c>
    </row>
    <row r="332" spans="1:2" x14ac:dyDescent="0.45">
      <c r="A332" t="s">
        <v>119</v>
      </c>
      <c r="B332">
        <v>19.880765302584201</v>
      </c>
    </row>
    <row r="333" spans="1:2" x14ac:dyDescent="0.45">
      <c r="A333" t="s">
        <v>67</v>
      </c>
      <c r="B333">
        <v>4.9118806306306304</v>
      </c>
    </row>
    <row r="334" spans="1:2" x14ac:dyDescent="0.45">
      <c r="A334" t="s">
        <v>69</v>
      </c>
      <c r="B334">
        <v>5.6682583525362702</v>
      </c>
    </row>
    <row r="335" spans="1:2" x14ac:dyDescent="0.45">
      <c r="A335" t="s">
        <v>481</v>
      </c>
      <c r="B335">
        <v>22.656849292198</v>
      </c>
    </row>
    <row r="336" spans="1:2" x14ac:dyDescent="0.45">
      <c r="A336" t="s">
        <v>110</v>
      </c>
      <c r="B336">
        <v>28.1989641760895</v>
      </c>
    </row>
    <row r="337" spans="1:2" x14ac:dyDescent="0.45">
      <c r="A337" t="s">
        <v>157</v>
      </c>
      <c r="B337">
        <v>17.690153988257901</v>
      </c>
    </row>
    <row r="338" spans="1:2" x14ac:dyDescent="0.45">
      <c r="A338" t="s">
        <v>482</v>
      </c>
      <c r="B338">
        <v>4.2740727671920302</v>
      </c>
    </row>
    <row r="339" spans="1:2" x14ac:dyDescent="0.45">
      <c r="A339" t="s">
        <v>38</v>
      </c>
      <c r="B339">
        <v>30.0473261044359</v>
      </c>
    </row>
    <row r="340" spans="1:2" x14ac:dyDescent="0.45">
      <c r="A340" t="s">
        <v>350</v>
      </c>
      <c r="B340">
        <v>34.096032745804301</v>
      </c>
    </row>
    <row r="341" spans="1:2" x14ac:dyDescent="0.45">
      <c r="A341" t="s">
        <v>286</v>
      </c>
      <c r="B341">
        <v>9.7249067179968591</v>
      </c>
    </row>
    <row r="342" spans="1:2" x14ac:dyDescent="0.45">
      <c r="A342" t="s">
        <v>380</v>
      </c>
      <c r="B342">
        <v>11.114105742214299</v>
      </c>
    </row>
    <row r="343" spans="1:2" x14ac:dyDescent="0.45">
      <c r="A343" t="s">
        <v>144</v>
      </c>
      <c r="B343">
        <v>11.2979883672906</v>
      </c>
    </row>
    <row r="344" spans="1:2" x14ac:dyDescent="0.45">
      <c r="A344" t="s">
        <v>68</v>
      </c>
      <c r="B344">
        <v>7.6353211009174302</v>
      </c>
    </row>
    <row r="345" spans="1:2" x14ac:dyDescent="0.45">
      <c r="A345" t="s">
        <v>131</v>
      </c>
      <c r="B345">
        <v>25.758879943305502</v>
      </c>
    </row>
    <row r="346" spans="1:2" x14ac:dyDescent="0.45">
      <c r="A346" t="s">
        <v>228</v>
      </c>
      <c r="B346">
        <v>1.5</v>
      </c>
    </row>
    <row r="347" spans="1:2" x14ac:dyDescent="0.45">
      <c r="A347" t="s">
        <v>483</v>
      </c>
      <c r="B347">
        <v>18.6641344219667</v>
      </c>
    </row>
    <row r="348" spans="1:2" x14ac:dyDescent="0.45">
      <c r="A348" t="s">
        <v>98</v>
      </c>
      <c r="B348">
        <v>27.354341654990499</v>
      </c>
    </row>
    <row r="349" spans="1:2" x14ac:dyDescent="0.45">
      <c r="A349" t="s">
        <v>229</v>
      </c>
      <c r="B349">
        <v>0.92889908256880704</v>
      </c>
    </row>
    <row r="350" spans="1:2" x14ac:dyDescent="0.45">
      <c r="A350" t="s">
        <v>484</v>
      </c>
      <c r="B350">
        <v>15.337236305235701</v>
      </c>
    </row>
    <row r="351" spans="1:2" x14ac:dyDescent="0.45">
      <c r="A351" t="s">
        <v>408</v>
      </c>
      <c r="B351">
        <v>4.3563422560035203</v>
      </c>
    </row>
    <row r="352" spans="1:2" x14ac:dyDescent="0.45">
      <c r="A352" t="s">
        <v>280</v>
      </c>
      <c r="B352">
        <v>20.293978680418199</v>
      </c>
    </row>
    <row r="353" spans="1:2" x14ac:dyDescent="0.45">
      <c r="A353" t="s">
        <v>485</v>
      </c>
      <c r="B353">
        <v>11.460560963792</v>
      </c>
    </row>
    <row r="354" spans="1:2" x14ac:dyDescent="0.45">
      <c r="A354" t="s">
        <v>197</v>
      </c>
      <c r="B354">
        <v>5.9510164275072501</v>
      </c>
    </row>
    <row r="355" spans="1:2" x14ac:dyDescent="0.45">
      <c r="A355" t="s">
        <v>204</v>
      </c>
      <c r="B355">
        <v>2.125</v>
      </c>
    </row>
    <row r="356" spans="1:2" x14ac:dyDescent="0.45">
      <c r="A356" t="s">
        <v>382</v>
      </c>
      <c r="B356">
        <v>9.7860258370579398</v>
      </c>
    </row>
    <row r="357" spans="1:2" x14ac:dyDescent="0.45">
      <c r="A357" t="s">
        <v>486</v>
      </c>
      <c r="B357">
        <v>2.03899082568807</v>
      </c>
    </row>
    <row r="358" spans="1:2" x14ac:dyDescent="0.45">
      <c r="A358" t="s">
        <v>487</v>
      </c>
      <c r="B358">
        <v>18.9673305148922</v>
      </c>
    </row>
    <row r="359" spans="1:2" x14ac:dyDescent="0.45">
      <c r="A359" t="s">
        <v>299</v>
      </c>
      <c r="B359">
        <v>10.7862033174946</v>
      </c>
    </row>
    <row r="360" spans="1:2" x14ac:dyDescent="0.45">
      <c r="A360" t="s">
        <v>172</v>
      </c>
      <c r="B360">
        <v>7.5371621621621596</v>
      </c>
    </row>
    <row r="361" spans="1:2" x14ac:dyDescent="0.45">
      <c r="A361" t="s">
        <v>93</v>
      </c>
      <c r="B361">
        <v>24.294767041298101</v>
      </c>
    </row>
    <row r="362" spans="1:2" x14ac:dyDescent="0.45">
      <c r="A362" t="s">
        <v>344</v>
      </c>
      <c r="B362">
        <v>31.5338494643273</v>
      </c>
    </row>
    <row r="363" spans="1:2" x14ac:dyDescent="0.45">
      <c r="A363" t="s">
        <v>123</v>
      </c>
      <c r="B363">
        <v>21.043360341153999</v>
      </c>
    </row>
    <row r="364" spans="1:2" x14ac:dyDescent="0.45">
      <c r="A364" t="s">
        <v>276</v>
      </c>
      <c r="B364">
        <v>18.0726179194174</v>
      </c>
    </row>
    <row r="365" spans="1:2" x14ac:dyDescent="0.45">
      <c r="A365" t="s">
        <v>139</v>
      </c>
      <c r="B365">
        <v>19.345773679039599</v>
      </c>
    </row>
    <row r="366" spans="1:2" x14ac:dyDescent="0.45">
      <c r="A366" t="s">
        <v>347</v>
      </c>
      <c r="B366">
        <v>30.993129659406499</v>
      </c>
    </row>
    <row r="367" spans="1:2" x14ac:dyDescent="0.45">
      <c r="A367" t="s">
        <v>289</v>
      </c>
      <c r="B367">
        <v>4.9583333333333304</v>
      </c>
    </row>
    <row r="368" spans="1:2" x14ac:dyDescent="0.45">
      <c r="A368" t="s">
        <v>61</v>
      </c>
      <c r="B368">
        <v>15.904119029026701</v>
      </c>
    </row>
    <row r="369" spans="1:2" x14ac:dyDescent="0.45">
      <c r="A369" t="s">
        <v>129</v>
      </c>
      <c r="B369">
        <v>23.277224273852099</v>
      </c>
    </row>
    <row r="370" spans="1:2" x14ac:dyDescent="0.45">
      <c r="A370" t="s">
        <v>296</v>
      </c>
      <c r="B370">
        <v>14.3690822275491</v>
      </c>
    </row>
    <row r="371" spans="1:2" x14ac:dyDescent="0.45">
      <c r="A371" t="s">
        <v>488</v>
      </c>
      <c r="B371">
        <v>28.9567578084045</v>
      </c>
    </row>
    <row r="372" spans="1:2" x14ac:dyDescent="0.45">
      <c r="A372" t="s">
        <v>259</v>
      </c>
      <c r="B372">
        <v>31.918549932119799</v>
      </c>
    </row>
    <row r="373" spans="1:2" x14ac:dyDescent="0.45">
      <c r="A373" t="s">
        <v>250</v>
      </c>
      <c r="B373">
        <v>31.904830916418199</v>
      </c>
    </row>
    <row r="374" spans="1:2" x14ac:dyDescent="0.45">
      <c r="A374" t="s">
        <v>46</v>
      </c>
      <c r="B374">
        <v>25.2876212135439</v>
      </c>
    </row>
    <row r="375" spans="1:2" x14ac:dyDescent="0.45">
      <c r="A375" t="s">
        <v>361</v>
      </c>
      <c r="B375">
        <v>19.558003856878901</v>
      </c>
    </row>
    <row r="376" spans="1:2" x14ac:dyDescent="0.45">
      <c r="A376" t="s">
        <v>162</v>
      </c>
      <c r="B376">
        <v>15.180854449022901</v>
      </c>
    </row>
    <row r="377" spans="1:2" x14ac:dyDescent="0.45">
      <c r="A377" t="s">
        <v>60</v>
      </c>
      <c r="B377">
        <v>5.5682649764656498</v>
      </c>
    </row>
    <row r="378" spans="1:2" x14ac:dyDescent="0.45">
      <c r="A378" t="s">
        <v>489</v>
      </c>
      <c r="B378">
        <v>16.662749975377899</v>
      </c>
    </row>
    <row r="379" spans="1:2" x14ac:dyDescent="0.45">
      <c r="A379" t="s">
        <v>490</v>
      </c>
      <c r="B379">
        <v>31.696358472791999</v>
      </c>
    </row>
    <row r="380" spans="1:2" x14ac:dyDescent="0.45">
      <c r="A380" t="s">
        <v>120</v>
      </c>
      <c r="B380">
        <v>23.515278991244699</v>
      </c>
    </row>
    <row r="381" spans="1:2" x14ac:dyDescent="0.45">
      <c r="A381" t="s">
        <v>118</v>
      </c>
      <c r="B381">
        <v>25.923694424841202</v>
      </c>
    </row>
    <row r="382" spans="1:2" x14ac:dyDescent="0.45">
      <c r="A382" t="s">
        <v>260</v>
      </c>
      <c r="B382">
        <v>19.119194197081299</v>
      </c>
    </row>
    <row r="383" spans="1:2" x14ac:dyDescent="0.45">
      <c r="A383" t="s">
        <v>359</v>
      </c>
      <c r="B383">
        <v>20.375402758063199</v>
      </c>
    </row>
    <row r="384" spans="1:2" x14ac:dyDescent="0.45">
      <c r="A384" t="s">
        <v>491</v>
      </c>
      <c r="B384">
        <v>14.445287695457299</v>
      </c>
    </row>
    <row r="385" spans="1:2" x14ac:dyDescent="0.45">
      <c r="A385" t="s">
        <v>184</v>
      </c>
      <c r="B385">
        <v>8.0099485949101705</v>
      </c>
    </row>
    <row r="386" spans="1:2" x14ac:dyDescent="0.45">
      <c r="A386" t="s">
        <v>158</v>
      </c>
      <c r="B386">
        <v>9.3124999999999893</v>
      </c>
    </row>
    <row r="387" spans="1:2" x14ac:dyDescent="0.45">
      <c r="A387" t="s">
        <v>47</v>
      </c>
      <c r="B387">
        <v>26.3975576940237</v>
      </c>
    </row>
    <row r="388" spans="1:2" x14ac:dyDescent="0.45">
      <c r="A388" t="s">
        <v>295</v>
      </c>
      <c r="B388">
        <v>7.5219471260757498</v>
      </c>
    </row>
    <row r="389" spans="1:2" x14ac:dyDescent="0.45">
      <c r="A389" t="s">
        <v>285</v>
      </c>
      <c r="B389">
        <v>9.1543550769590691</v>
      </c>
    </row>
    <row r="390" spans="1:2" x14ac:dyDescent="0.45">
      <c r="A390" t="s">
        <v>122</v>
      </c>
      <c r="B390">
        <v>25.5124750454967</v>
      </c>
    </row>
    <row r="391" spans="1:2" x14ac:dyDescent="0.45">
      <c r="A391" t="s">
        <v>55</v>
      </c>
      <c r="B391">
        <v>17.863175675675599</v>
      </c>
    </row>
    <row r="392" spans="1:2" x14ac:dyDescent="0.45">
      <c r="A392" t="s">
        <v>244</v>
      </c>
      <c r="B392">
        <v>9.4605174546361894</v>
      </c>
    </row>
    <row r="393" spans="1:2" x14ac:dyDescent="0.45">
      <c r="A393" t="s">
        <v>208</v>
      </c>
      <c r="B393">
        <v>12.4151549930631</v>
      </c>
    </row>
    <row r="394" spans="1:2" x14ac:dyDescent="0.45">
      <c r="A394" t="s">
        <v>178</v>
      </c>
      <c r="B394">
        <v>12.091122173933501</v>
      </c>
    </row>
    <row r="395" spans="1:2" x14ac:dyDescent="0.45">
      <c r="A395" t="s">
        <v>369</v>
      </c>
      <c r="B395">
        <v>19.236289169495301</v>
      </c>
    </row>
    <row r="396" spans="1:2" x14ac:dyDescent="0.45">
      <c r="A396" t="s">
        <v>96</v>
      </c>
      <c r="B396">
        <v>23.130880865062501</v>
      </c>
    </row>
    <row r="397" spans="1:2" x14ac:dyDescent="0.45">
      <c r="A397" t="s">
        <v>232</v>
      </c>
      <c r="B397">
        <v>16.940128953791501</v>
      </c>
    </row>
    <row r="398" spans="1:2" x14ac:dyDescent="0.45">
      <c r="A398" t="s">
        <v>492</v>
      </c>
      <c r="B398">
        <v>1.4212103493641199</v>
      </c>
    </row>
    <row r="399" spans="1:2" x14ac:dyDescent="0.45">
      <c r="A399" t="s">
        <v>79</v>
      </c>
      <c r="B399">
        <v>42.631193144919301</v>
      </c>
    </row>
    <row r="400" spans="1:2" x14ac:dyDescent="0.45">
      <c r="A400" t="s">
        <v>66</v>
      </c>
      <c r="B400">
        <v>9.0967170542286393</v>
      </c>
    </row>
    <row r="401" spans="1:2" x14ac:dyDescent="0.45">
      <c r="A401" t="s">
        <v>493</v>
      </c>
      <c r="B401">
        <v>0</v>
      </c>
    </row>
    <row r="402" spans="1:2" x14ac:dyDescent="0.45">
      <c r="A402" t="s">
        <v>88</v>
      </c>
      <c r="B402">
        <v>34.585267211196602</v>
      </c>
    </row>
    <row r="403" spans="1:2" x14ac:dyDescent="0.45">
      <c r="A403" t="s">
        <v>494</v>
      </c>
      <c r="B403">
        <v>6</v>
      </c>
    </row>
    <row r="404" spans="1:2" x14ac:dyDescent="0.45">
      <c r="A404" t="s">
        <v>234</v>
      </c>
      <c r="B404">
        <v>13.924386704312701</v>
      </c>
    </row>
    <row r="405" spans="1:2" x14ac:dyDescent="0.45">
      <c r="A405" t="s">
        <v>349</v>
      </c>
      <c r="B405">
        <v>26.566335429364901</v>
      </c>
    </row>
    <row r="406" spans="1:2" x14ac:dyDescent="0.45">
      <c r="A406" t="s">
        <v>166</v>
      </c>
      <c r="B406">
        <v>6.7048311650343502</v>
      </c>
    </row>
    <row r="407" spans="1:2" x14ac:dyDescent="0.45">
      <c r="A407" t="s">
        <v>495</v>
      </c>
      <c r="B407">
        <v>19.846564022295301</v>
      </c>
    </row>
    <row r="408" spans="1:2" x14ac:dyDescent="0.45">
      <c r="A408" t="s">
        <v>48</v>
      </c>
      <c r="B408">
        <v>22.7515650107749</v>
      </c>
    </row>
    <row r="409" spans="1:2" x14ac:dyDescent="0.45">
      <c r="A409" t="s">
        <v>132</v>
      </c>
      <c r="B409">
        <v>25.238527071563801</v>
      </c>
    </row>
    <row r="410" spans="1:2" x14ac:dyDescent="0.45">
      <c r="A410" t="s">
        <v>415</v>
      </c>
      <c r="B410">
        <v>4.7510127970401204</v>
      </c>
    </row>
    <row r="411" spans="1:2" x14ac:dyDescent="0.45">
      <c r="A411" t="s">
        <v>390</v>
      </c>
      <c r="B411">
        <v>4.4377815315315301</v>
      </c>
    </row>
    <row r="412" spans="1:2" x14ac:dyDescent="0.45">
      <c r="A412" t="s">
        <v>171</v>
      </c>
      <c r="B412">
        <v>9.7620277266311302</v>
      </c>
    </row>
    <row r="413" spans="1:2" x14ac:dyDescent="0.45">
      <c r="A413" t="s">
        <v>43</v>
      </c>
      <c r="B413">
        <v>30.25</v>
      </c>
    </row>
    <row r="414" spans="1:2" x14ac:dyDescent="0.45">
      <c r="A414" t="s">
        <v>145</v>
      </c>
      <c r="B414">
        <v>13.9832033503885</v>
      </c>
    </row>
    <row r="415" spans="1:2" x14ac:dyDescent="0.45">
      <c r="A415" t="s">
        <v>339</v>
      </c>
      <c r="B415">
        <v>39.764932707823398</v>
      </c>
    </row>
    <row r="416" spans="1:2" x14ac:dyDescent="0.45">
      <c r="A416" t="s">
        <v>496</v>
      </c>
      <c r="B416">
        <v>33.777497032887901</v>
      </c>
    </row>
    <row r="417" spans="1:2" x14ac:dyDescent="0.45">
      <c r="A417" t="s">
        <v>94</v>
      </c>
      <c r="B417">
        <v>33.729610031538002</v>
      </c>
    </row>
    <row r="418" spans="1:2" x14ac:dyDescent="0.45">
      <c r="A418" t="s">
        <v>62</v>
      </c>
      <c r="B418">
        <v>13.750574575470001</v>
      </c>
    </row>
    <row r="419" spans="1:2" x14ac:dyDescent="0.45">
      <c r="A419" t="s">
        <v>86</v>
      </c>
      <c r="B419">
        <v>34.117675993491801</v>
      </c>
    </row>
    <row r="420" spans="1:2" x14ac:dyDescent="0.45">
      <c r="A420" t="s">
        <v>112</v>
      </c>
      <c r="B420">
        <v>28.3507882882882</v>
      </c>
    </row>
    <row r="421" spans="1:2" x14ac:dyDescent="0.45">
      <c r="A421" t="s">
        <v>42</v>
      </c>
      <c r="B421">
        <v>20.987792484360501</v>
      </c>
    </row>
    <row r="422" spans="1:2" x14ac:dyDescent="0.45">
      <c r="A422" t="s">
        <v>238</v>
      </c>
      <c r="B422">
        <v>12.7708333333333</v>
      </c>
    </row>
    <row r="423" spans="1:2" x14ac:dyDescent="0.45">
      <c r="A423" t="s">
        <v>198</v>
      </c>
      <c r="B423">
        <v>7.52328373715988</v>
      </c>
    </row>
    <row r="424" spans="1:2" x14ac:dyDescent="0.45">
      <c r="A424" t="s">
        <v>378</v>
      </c>
      <c r="B424">
        <v>1.05645423104888</v>
      </c>
    </row>
    <row r="425" spans="1:2" x14ac:dyDescent="0.45">
      <c r="A425" t="s">
        <v>497</v>
      </c>
      <c r="B425">
        <v>9.1237895005096803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E12" sqref="E12"/>
    </sheetView>
  </sheetViews>
  <sheetFormatPr defaultColWidth="8.796875" defaultRowHeight="14.25" x14ac:dyDescent="0.45"/>
  <cols>
    <col min="1" max="1" width="19.6640625" bestFit="1" customWidth="1"/>
    <col min="2" max="2" width="10.46484375" bestFit="1" customWidth="1"/>
    <col min="3" max="4" width="11.6640625" bestFit="1" customWidth="1"/>
  </cols>
  <sheetData>
    <row r="1" spans="1:4" x14ac:dyDescent="0.45">
      <c r="A1" s="1" t="s">
        <v>30</v>
      </c>
      <c r="B1" s="1" t="s">
        <v>28</v>
      </c>
      <c r="C1" s="1" t="s">
        <v>29</v>
      </c>
      <c r="D1" s="1" t="s">
        <v>27</v>
      </c>
    </row>
    <row r="2" spans="1:4" x14ac:dyDescent="0.45">
      <c r="A2" s="9"/>
      <c r="B2" s="12"/>
      <c r="C2" s="5" t="e">
        <f t="shared" ref="C2:C8" si="0">B2/$D$2</f>
        <v>#DIV/0!</v>
      </c>
      <c r="D2" s="5" t="e">
        <f>AVERAGE(B2:B62)</f>
        <v>#DIV/0!</v>
      </c>
    </row>
    <row r="3" spans="1:4" x14ac:dyDescent="0.45">
      <c r="A3" s="9"/>
      <c r="B3" s="12"/>
      <c r="C3" s="5" t="e">
        <f t="shared" si="0"/>
        <v>#DIV/0!</v>
      </c>
      <c r="D3" s="5"/>
    </row>
    <row r="4" spans="1:4" x14ac:dyDescent="0.45">
      <c r="A4" s="9"/>
      <c r="B4" s="12"/>
      <c r="C4" s="5" t="e">
        <f t="shared" si="0"/>
        <v>#DIV/0!</v>
      </c>
      <c r="D4" s="5"/>
    </row>
    <row r="5" spans="1:4" x14ac:dyDescent="0.45">
      <c r="A5" s="9"/>
      <c r="B5" s="12"/>
      <c r="C5" s="5" t="e">
        <f t="shared" si="0"/>
        <v>#DIV/0!</v>
      </c>
      <c r="D5" s="5"/>
    </row>
    <row r="6" spans="1:4" x14ac:dyDescent="0.45">
      <c r="A6" s="9"/>
      <c r="B6" s="12"/>
      <c r="C6" s="5" t="e">
        <f t="shared" si="0"/>
        <v>#DIV/0!</v>
      </c>
      <c r="D6" s="5"/>
    </row>
    <row r="7" spans="1:4" x14ac:dyDescent="0.45">
      <c r="A7" s="9"/>
      <c r="B7" s="12"/>
      <c r="C7" s="5" t="e">
        <f t="shared" si="0"/>
        <v>#DIV/0!</v>
      </c>
      <c r="D7" s="5"/>
    </row>
    <row r="8" spans="1:4" x14ac:dyDescent="0.45">
      <c r="A8" s="9"/>
      <c r="B8" s="12"/>
      <c r="C8" s="5" t="e">
        <f t="shared" si="0"/>
        <v>#DIV/0!</v>
      </c>
      <c r="D8" s="5"/>
    </row>
    <row r="9" spans="1:4" x14ac:dyDescent="0.45">
      <c r="A9" s="9"/>
      <c r="B9" s="12"/>
      <c r="C9" s="5"/>
      <c r="D9" s="5"/>
    </row>
    <row r="10" spans="1:4" x14ac:dyDescent="0.45">
      <c r="A10" s="12"/>
      <c r="B10" s="12"/>
      <c r="C10" s="5"/>
      <c r="D10" s="5"/>
    </row>
    <row r="11" spans="1:4" x14ac:dyDescent="0.45">
      <c r="A11" s="12"/>
      <c r="B11" s="12"/>
      <c r="C11" s="5"/>
      <c r="D11" s="5"/>
    </row>
    <row r="12" spans="1:4" x14ac:dyDescent="0.45">
      <c r="A12" s="12"/>
      <c r="B12" s="12"/>
      <c r="C12" s="5"/>
      <c r="D12" s="5"/>
    </row>
    <row r="13" spans="1:4" x14ac:dyDescent="0.45">
      <c r="A13" s="12"/>
      <c r="B13" s="12"/>
      <c r="C13" s="5"/>
      <c r="D13" s="5"/>
    </row>
    <row r="14" spans="1:4" ht="15.75" x14ac:dyDescent="0.5">
      <c r="A14" s="13"/>
      <c r="B14" s="14"/>
    </row>
  </sheetData>
  <conditionalFormatting sqref="A2">
    <cfRule type="expression" dxfId="4" priority="5">
      <formula>$I2=1</formula>
    </cfRule>
  </conditionalFormatting>
  <conditionalFormatting sqref="A3">
    <cfRule type="expression" dxfId="3" priority="4">
      <formula>$I3=1</formula>
    </cfRule>
  </conditionalFormatting>
  <conditionalFormatting sqref="A4">
    <cfRule type="expression" dxfId="2" priority="3">
      <formula>$I4=1</formula>
    </cfRule>
  </conditionalFormatting>
  <conditionalFormatting sqref="A5">
    <cfRule type="expression" dxfId="1" priority="2">
      <formula>$I5=1</formula>
    </cfRule>
  </conditionalFormatting>
  <conditionalFormatting sqref="A6">
    <cfRule type="expression" dxfId="0" priority="1">
      <formula>$I6=1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DKSalaries</vt:lpstr>
      <vt:lpstr>Model</vt:lpstr>
      <vt:lpstr>OverUnder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</dc:creator>
  <cp:lastModifiedBy>bsim</cp:lastModifiedBy>
  <dcterms:created xsi:type="dcterms:W3CDTF">2014-11-02T19:16:42Z</dcterms:created>
  <dcterms:modified xsi:type="dcterms:W3CDTF">2014-11-17T08:40:45Z</dcterms:modified>
</cp:coreProperties>
</file>